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30"/>
  <workbookPr defaultThemeVersion="124226"/>
  <mc:AlternateContent xmlns:mc="http://schemas.openxmlformats.org/markup-compatibility/2006">
    <mc:Choice Requires="x15">
      <x15ac:absPath xmlns:x15ac="http://schemas.microsoft.com/office/spreadsheetml/2010/11/ac" url="E:\SALVARE DESKTOP\2026\INITIAL 2026\"/>
    </mc:Choice>
  </mc:AlternateContent>
  <xr:revisionPtr revIDLastSave="0" documentId="8_{95E5CA8B-E351-47D5-8723-FC876743039C}" xr6:coauthVersionLast="47" xr6:coauthVersionMax="47" xr10:uidLastSave="{00000000-0000-0000-0000-000000000000}"/>
  <bookViews>
    <workbookView xWindow="-120" yWindow="-120" windowWidth="29040" windowHeight="15720" firstSheet="2" activeTab="2" xr2:uid="{00000000-000D-0000-FFFF-FFFF00000000}"/>
  </bookViews>
  <sheets>
    <sheet name="proiect" sheetId="2" r:id="rId1"/>
    <sheet name="initial " sheetId="1" r:id="rId2"/>
    <sheet name="initial  (2)" sheetId="3" r:id="rId3"/>
  </sheets>
  <definedNames>
    <definedName name="_xlnm.Print_Titles" localSheetId="1">'initial '!$7:$7</definedName>
    <definedName name="_xlnm.Print_Titles" localSheetId="2">'initial  (2)'!$8:$8</definedName>
    <definedName name="_xlnm.Print_Titles" localSheetId="0">proiect!$7:$7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531" i="3" l="1"/>
  <c r="AH1530" i="3" s="1"/>
  <c r="AH1529" i="3" s="1"/>
  <c r="AH1202" i="3"/>
  <c r="AH750" i="3"/>
  <c r="AH1603" i="3"/>
  <c r="AH1596" i="3"/>
  <c r="AH1591" i="3"/>
  <c r="AH1586" i="3"/>
  <c r="AH1585" i="3" s="1"/>
  <c r="AH1584" i="3" s="1"/>
  <c r="AH1580" i="3"/>
  <c r="AH1579" i="3" s="1"/>
  <c r="AH1577" i="3"/>
  <c r="AH1576" i="3" s="1"/>
  <c r="AH1573" i="3"/>
  <c r="AH1572" i="3" s="1"/>
  <c r="AH1570" i="3"/>
  <c r="AH1569" i="3" s="1"/>
  <c r="AH1566" i="3"/>
  <c r="AH1561" i="3"/>
  <c r="AH1560" i="3"/>
  <c r="AH1545" i="3"/>
  <c r="AH1544" i="3" s="1"/>
  <c r="AH1541" i="3"/>
  <c r="AH1540" i="3"/>
  <c r="AH1526" i="3"/>
  <c r="AH1525" i="3"/>
  <c r="AH1523" i="3"/>
  <c r="AH1522" i="3"/>
  <c r="AH1520" i="3"/>
  <c r="AH1519" i="3"/>
  <c r="AH1503" i="3"/>
  <c r="AH1502" i="3" s="1"/>
  <c r="AH1501" i="3" s="1"/>
  <c r="AH1498" i="3"/>
  <c r="AH1497" i="3" s="1"/>
  <c r="AH1495" i="3"/>
  <c r="AH1494" i="3" s="1"/>
  <c r="AH1485" i="3"/>
  <c r="AH1483" i="3"/>
  <c r="AH1482" i="3" s="1"/>
  <c r="AH1470" i="3"/>
  <c r="AH1466" i="3"/>
  <c r="AH1461" i="3" s="1"/>
  <c r="AH1457" i="3" s="1"/>
  <c r="G1603" i="3"/>
  <c r="G1596" i="3"/>
  <c r="G1591" i="3"/>
  <c r="G1586" i="3"/>
  <c r="G1585" i="3"/>
  <c r="G1584" i="3"/>
  <c r="G1580" i="3"/>
  <c r="G1579" i="3" s="1"/>
  <c r="G1577" i="3"/>
  <c r="G1576" i="3"/>
  <c r="G1573" i="3"/>
  <c r="G1572" i="3" s="1"/>
  <c r="G1570" i="3"/>
  <c r="G1569" i="3"/>
  <c r="G1566" i="3"/>
  <c r="G1561" i="3"/>
  <c r="G1560" i="3" s="1"/>
  <c r="G1545" i="3"/>
  <c r="G1544" i="3"/>
  <c r="G1541" i="3"/>
  <c r="G1540" i="3" s="1"/>
  <c r="G1526" i="3"/>
  <c r="G1525" i="3" s="1"/>
  <c r="G1523" i="3"/>
  <c r="G1522" i="3"/>
  <c r="G1520" i="3"/>
  <c r="G1519" i="3"/>
  <c r="G1503" i="3"/>
  <c r="G1502" i="3" s="1"/>
  <c r="G1498" i="3"/>
  <c r="G1497" i="3" s="1"/>
  <c r="G1495" i="3"/>
  <c r="G1494" i="3"/>
  <c r="G1485" i="3"/>
  <c r="G1483" i="3"/>
  <c r="G1482" i="3" s="1"/>
  <c r="G1470" i="3"/>
  <c r="G1466" i="3"/>
  <c r="G1461" i="3"/>
  <c r="G1457" i="3" s="1"/>
  <c r="AE1450" i="3"/>
  <c r="L1450" i="3"/>
  <c r="M1450" i="3" s="1"/>
  <c r="AE1449" i="3"/>
  <c r="L1449" i="3"/>
  <c r="M1449" i="3" s="1"/>
  <c r="AP1448" i="3"/>
  <c r="AP1447" i="3" s="1"/>
  <c r="AP1446" i="3" s="1"/>
  <c r="AO1448" i="3"/>
  <c r="AO1447" i="3" s="1"/>
  <c r="AO1446" i="3" s="1"/>
  <c r="AN1448" i="3"/>
  <c r="AN1447" i="3" s="1"/>
  <c r="AN1446" i="3" s="1"/>
  <c r="AM1448" i="3"/>
  <c r="AL1448" i="3"/>
  <c r="AK1448" i="3"/>
  <c r="AK1447" i="3" s="1"/>
  <c r="AK1446" i="3" s="1"/>
  <c r="AJ1448" i="3"/>
  <c r="AJ1447" i="3" s="1"/>
  <c r="AJ1446" i="3" s="1"/>
  <c r="AI1448" i="3"/>
  <c r="AI1447" i="3" s="1"/>
  <c r="AI1446" i="3" s="1"/>
  <c r="AH1448" i="3"/>
  <c r="AH1447" i="3" s="1"/>
  <c r="AH1446" i="3" s="1"/>
  <c r="AG1448" i="3"/>
  <c r="AG1447" i="3" s="1"/>
  <c r="AG1446" i="3" s="1"/>
  <c r="AF1448" i="3"/>
  <c r="AF1447" i="3" s="1"/>
  <c r="AF1446" i="3" s="1"/>
  <c r="AD1448" i="3"/>
  <c r="AD1447" i="3" s="1"/>
  <c r="AD1446" i="3" s="1"/>
  <c r="AC1448" i="3"/>
  <c r="AC1447" i="3" s="1"/>
  <c r="AC1446" i="3" s="1"/>
  <c r="AB1448" i="3"/>
  <c r="AB1447" i="3" s="1"/>
  <c r="AB1446" i="3" s="1"/>
  <c r="AA1448" i="3"/>
  <c r="Z1448" i="3"/>
  <c r="Z1447" i="3" s="1"/>
  <c r="Z1446" i="3" s="1"/>
  <c r="Y1448" i="3"/>
  <c r="Y1447" i="3" s="1"/>
  <c r="Y1446" i="3" s="1"/>
  <c r="X1448" i="3"/>
  <c r="X1447" i="3" s="1"/>
  <c r="X1446" i="3" s="1"/>
  <c r="W1448" i="3"/>
  <c r="W1447" i="3" s="1"/>
  <c r="W1446" i="3" s="1"/>
  <c r="V1448" i="3"/>
  <c r="V1447" i="3" s="1"/>
  <c r="V1446" i="3" s="1"/>
  <c r="U1448" i="3"/>
  <c r="U1447" i="3" s="1"/>
  <c r="U1446" i="3" s="1"/>
  <c r="T1448" i="3"/>
  <c r="T1447" i="3" s="1"/>
  <c r="T1446" i="3" s="1"/>
  <c r="S1448" i="3"/>
  <c r="S1447" i="3" s="1"/>
  <c r="S1446" i="3" s="1"/>
  <c r="R1448" i="3"/>
  <c r="R1447" i="3" s="1"/>
  <c r="R1446" i="3" s="1"/>
  <c r="Q1448" i="3"/>
  <c r="Q1447" i="3" s="1"/>
  <c r="Q1446" i="3" s="1"/>
  <c r="P1448" i="3"/>
  <c r="P1447" i="3" s="1"/>
  <c r="P1446" i="3" s="1"/>
  <c r="O1448" i="3"/>
  <c r="O1447" i="3" s="1"/>
  <c r="O1446" i="3" s="1"/>
  <c r="N1448" i="3"/>
  <c r="N1447" i="3" s="1"/>
  <c r="N1446" i="3" s="1"/>
  <c r="K1448" i="3"/>
  <c r="K1447" i="3" s="1"/>
  <c r="K1446" i="3" s="1"/>
  <c r="J1448" i="3"/>
  <c r="J1447" i="3" s="1"/>
  <c r="J1446" i="3" s="1"/>
  <c r="I1448" i="3"/>
  <c r="I1447" i="3" s="1"/>
  <c r="I1446" i="3" s="1"/>
  <c r="H1448" i="3"/>
  <c r="G1448" i="3"/>
  <c r="F1448" i="3"/>
  <c r="F1447" i="3" s="1"/>
  <c r="F1446" i="3" s="1"/>
  <c r="E1448" i="3"/>
  <c r="E1447" i="3" s="1"/>
  <c r="E1446" i="3" s="1"/>
  <c r="AM1447" i="3"/>
  <c r="AM1446" i="3" s="1"/>
  <c r="AL1447" i="3"/>
  <c r="AL1446" i="3" s="1"/>
  <c r="AA1447" i="3"/>
  <c r="AA1446" i="3" s="1"/>
  <c r="H1447" i="3"/>
  <c r="H1446" i="3" s="1"/>
  <c r="G1447" i="3"/>
  <c r="AE1445" i="3"/>
  <c r="L1445" i="3"/>
  <c r="M1445" i="3" s="1"/>
  <c r="AE1444" i="3"/>
  <c r="L1444" i="3"/>
  <c r="M1444" i="3" s="1"/>
  <c r="AE1443" i="3"/>
  <c r="L1443" i="3"/>
  <c r="M1443" i="3" s="1"/>
  <c r="AH1442" i="3"/>
  <c r="AE1442" i="3"/>
  <c r="L1442" i="3"/>
  <c r="M1442" i="3" s="1"/>
  <c r="AN1441" i="3"/>
  <c r="AN1440" i="3" s="1"/>
  <c r="AN1439" i="3" s="1"/>
  <c r="AN1438" i="3" s="1"/>
  <c r="AM1441" i="3"/>
  <c r="AM1440" i="3" s="1"/>
  <c r="AM1439" i="3" s="1"/>
  <c r="AM1438" i="3" s="1"/>
  <c r="AH1441" i="3"/>
  <c r="H1441" i="3"/>
  <c r="H1440" i="3" s="1"/>
  <c r="G1441" i="3"/>
  <c r="AE1441" i="3" s="1"/>
  <c r="AP1440" i="3"/>
  <c r="AP1439" i="3" s="1"/>
  <c r="AP1438" i="3" s="1"/>
  <c r="AO1440" i="3"/>
  <c r="AO1439" i="3" s="1"/>
  <c r="AL1440" i="3"/>
  <c r="AL1439" i="3" s="1"/>
  <c r="AL1438" i="3" s="1"/>
  <c r="AK1440" i="3"/>
  <c r="AK1439" i="3" s="1"/>
  <c r="AK1438" i="3" s="1"/>
  <c r="AJ1440" i="3"/>
  <c r="AJ1439" i="3" s="1"/>
  <c r="AJ1438" i="3" s="1"/>
  <c r="AI1440" i="3"/>
  <c r="AG1440" i="3"/>
  <c r="AG1439" i="3" s="1"/>
  <c r="AG1438" i="3" s="1"/>
  <c r="AF1440" i="3"/>
  <c r="AF1439" i="3" s="1"/>
  <c r="AF1438" i="3" s="1"/>
  <c r="AD1440" i="3"/>
  <c r="AD1439" i="3" s="1"/>
  <c r="AD1438" i="3" s="1"/>
  <c r="AC1440" i="3"/>
  <c r="AC1439" i="3" s="1"/>
  <c r="AC1438" i="3" s="1"/>
  <c r="AB1440" i="3"/>
  <c r="AB1439" i="3" s="1"/>
  <c r="AB1438" i="3" s="1"/>
  <c r="AA1440" i="3"/>
  <c r="Z1440" i="3"/>
  <c r="Z1439" i="3" s="1"/>
  <c r="Z1438" i="3" s="1"/>
  <c r="Y1440" i="3"/>
  <c r="Y1439" i="3" s="1"/>
  <c r="Y1438" i="3" s="1"/>
  <c r="X1440" i="3"/>
  <c r="X1439" i="3" s="1"/>
  <c r="X1438" i="3" s="1"/>
  <c r="W1440" i="3"/>
  <c r="W1439" i="3" s="1"/>
  <c r="W1438" i="3" s="1"/>
  <c r="V1440" i="3"/>
  <c r="U1440" i="3"/>
  <c r="U1439" i="3" s="1"/>
  <c r="U1438" i="3" s="1"/>
  <c r="T1440" i="3"/>
  <c r="T1439" i="3" s="1"/>
  <c r="T1438" i="3" s="1"/>
  <c r="S1440" i="3"/>
  <c r="S1439" i="3" s="1"/>
  <c r="S1438" i="3" s="1"/>
  <c r="R1440" i="3"/>
  <c r="R1439" i="3" s="1"/>
  <c r="R1438" i="3" s="1"/>
  <c r="Q1440" i="3"/>
  <c r="Q1439" i="3" s="1"/>
  <c r="Q1438" i="3" s="1"/>
  <c r="P1440" i="3"/>
  <c r="P1439" i="3" s="1"/>
  <c r="P1438" i="3" s="1"/>
  <c r="O1440" i="3"/>
  <c r="O1439" i="3" s="1"/>
  <c r="O1438" i="3" s="1"/>
  <c r="N1440" i="3"/>
  <c r="K1440" i="3"/>
  <c r="K1439" i="3" s="1"/>
  <c r="K1438" i="3" s="1"/>
  <c r="J1440" i="3"/>
  <c r="J1439" i="3" s="1"/>
  <c r="J1438" i="3" s="1"/>
  <c r="I1440" i="3"/>
  <c r="I1439" i="3" s="1"/>
  <c r="I1438" i="3" s="1"/>
  <c r="F1440" i="3"/>
  <c r="E1440" i="3"/>
  <c r="E1439" i="3" s="1"/>
  <c r="E1438" i="3" s="1"/>
  <c r="H1439" i="3"/>
  <c r="H1438" i="3" s="1"/>
  <c r="AO1438" i="3"/>
  <c r="AE1437" i="3"/>
  <c r="L1437" i="3"/>
  <c r="M1437" i="3" s="1"/>
  <c r="AN1436" i="3"/>
  <c r="AM1436" i="3"/>
  <c r="AM130" i="3" s="1"/>
  <c r="AH1436" i="3"/>
  <c r="AE1436" i="3"/>
  <c r="L1436" i="3"/>
  <c r="AN1435" i="3"/>
  <c r="AM1435" i="3"/>
  <c r="AH1435" i="3"/>
  <c r="H1435" i="3"/>
  <c r="H1434" i="3" s="1"/>
  <c r="G1435" i="3"/>
  <c r="AP1434" i="3"/>
  <c r="AO1434" i="3"/>
  <c r="AL1434" i="3"/>
  <c r="AK1434" i="3"/>
  <c r="AK1433" i="3" s="1"/>
  <c r="AJ1434" i="3"/>
  <c r="AI1434" i="3"/>
  <c r="AI1433" i="3" s="1"/>
  <c r="AI1432" i="3" s="1"/>
  <c r="AG1434" i="3"/>
  <c r="AF1434" i="3"/>
  <c r="AF1433" i="3" s="1"/>
  <c r="AF1432" i="3" s="1"/>
  <c r="AD1434" i="3"/>
  <c r="AC1434" i="3"/>
  <c r="AB1434" i="3"/>
  <c r="AA1434" i="3"/>
  <c r="AA1433" i="3" s="1"/>
  <c r="AA1432" i="3" s="1"/>
  <c r="Z1434" i="3"/>
  <c r="Z1433" i="3" s="1"/>
  <c r="Z1432" i="3" s="1"/>
  <c r="Y1434" i="3"/>
  <c r="X1434" i="3"/>
  <c r="W1434" i="3"/>
  <c r="W1433" i="3" s="1"/>
  <c r="W1432" i="3" s="1"/>
  <c r="V1434" i="3"/>
  <c r="V1433" i="3" s="1"/>
  <c r="V1432" i="3" s="1"/>
  <c r="U1434" i="3"/>
  <c r="T1434" i="3"/>
  <c r="S1434" i="3"/>
  <c r="R1434" i="3"/>
  <c r="Q1434" i="3"/>
  <c r="P1434" i="3"/>
  <c r="P1433" i="3" s="1"/>
  <c r="P1432" i="3" s="1"/>
  <c r="O1434" i="3"/>
  <c r="O1433" i="3" s="1"/>
  <c r="O1432" i="3" s="1"/>
  <c r="N1434" i="3"/>
  <c r="N1433" i="3" s="1"/>
  <c r="N1432" i="3" s="1"/>
  <c r="K1434" i="3"/>
  <c r="K1433" i="3" s="1"/>
  <c r="K1432" i="3" s="1"/>
  <c r="J1434" i="3"/>
  <c r="I1434" i="3"/>
  <c r="F1434" i="3"/>
  <c r="F1433" i="3" s="1"/>
  <c r="F1432" i="3" s="1"/>
  <c r="E1434" i="3"/>
  <c r="R1433" i="3"/>
  <c r="R1432" i="3" s="1"/>
  <c r="AK1432" i="3"/>
  <c r="AE1431" i="3"/>
  <c r="L1431" i="3"/>
  <c r="M1431" i="3" s="1"/>
  <c r="AE1430" i="3"/>
  <c r="L1430" i="3"/>
  <c r="M1430" i="3" s="1"/>
  <c r="AE1429" i="3"/>
  <c r="L1429" i="3"/>
  <c r="M1429" i="3" s="1"/>
  <c r="AP1428" i="3"/>
  <c r="AO1428" i="3"/>
  <c r="AO1427" i="3" s="1"/>
  <c r="AO1426" i="3" s="1"/>
  <c r="AN1428" i="3"/>
  <c r="AN1427" i="3" s="1"/>
  <c r="AN1426" i="3" s="1"/>
  <c r="AM1428" i="3"/>
  <c r="AM1427" i="3" s="1"/>
  <c r="AM1426" i="3" s="1"/>
  <c r="AL1428" i="3"/>
  <c r="AL1427" i="3" s="1"/>
  <c r="AL1426" i="3" s="1"/>
  <c r="AK1428" i="3"/>
  <c r="AK1427" i="3" s="1"/>
  <c r="AK1426" i="3" s="1"/>
  <c r="AJ1428" i="3"/>
  <c r="AI1428" i="3"/>
  <c r="AI1427" i="3" s="1"/>
  <c r="AH1428" i="3"/>
  <c r="AH1427" i="3" s="1"/>
  <c r="AH1426" i="3" s="1"/>
  <c r="AG1428" i="3"/>
  <c r="AG1427" i="3" s="1"/>
  <c r="AF1428" i="3"/>
  <c r="AF1427" i="3" s="1"/>
  <c r="AF1426" i="3" s="1"/>
  <c r="AD1428" i="3"/>
  <c r="AD1427" i="3" s="1"/>
  <c r="AD1426" i="3" s="1"/>
  <c r="AC1428" i="3"/>
  <c r="AC1427" i="3" s="1"/>
  <c r="AC1426" i="3" s="1"/>
  <c r="AB1428" i="3"/>
  <c r="AB1427" i="3" s="1"/>
  <c r="AB1426" i="3" s="1"/>
  <c r="AA1428" i="3"/>
  <c r="AA1427" i="3" s="1"/>
  <c r="AA1426" i="3" s="1"/>
  <c r="Z1428" i="3"/>
  <c r="Z1427" i="3" s="1"/>
  <c r="Z1426" i="3" s="1"/>
  <c r="Y1428" i="3"/>
  <c r="Y1427" i="3" s="1"/>
  <c r="Y1426" i="3" s="1"/>
  <c r="X1428" i="3"/>
  <c r="X1427" i="3" s="1"/>
  <c r="X1426" i="3" s="1"/>
  <c r="W1428" i="3"/>
  <c r="W1427" i="3" s="1"/>
  <c r="W1426" i="3" s="1"/>
  <c r="V1428" i="3"/>
  <c r="V1427" i="3" s="1"/>
  <c r="V1426" i="3" s="1"/>
  <c r="U1428" i="3"/>
  <c r="U1427" i="3" s="1"/>
  <c r="U1426" i="3" s="1"/>
  <c r="T1428" i="3"/>
  <c r="T1427" i="3" s="1"/>
  <c r="T1426" i="3" s="1"/>
  <c r="S1428" i="3"/>
  <c r="S1427" i="3" s="1"/>
  <c r="S1426" i="3" s="1"/>
  <c r="R1428" i="3"/>
  <c r="Q1428" i="3"/>
  <c r="Q1427" i="3" s="1"/>
  <c r="Q1426" i="3" s="1"/>
  <c r="P1428" i="3"/>
  <c r="P1427" i="3" s="1"/>
  <c r="P1426" i="3" s="1"/>
  <c r="O1428" i="3"/>
  <c r="N1428" i="3"/>
  <c r="N1427" i="3" s="1"/>
  <c r="N1426" i="3" s="1"/>
  <c r="K1428" i="3"/>
  <c r="J1428" i="3"/>
  <c r="I1428" i="3"/>
  <c r="H1428" i="3"/>
  <c r="H1427" i="3" s="1"/>
  <c r="G1428" i="3"/>
  <c r="F1428" i="3"/>
  <c r="F1427" i="3" s="1"/>
  <c r="F1426" i="3" s="1"/>
  <c r="E1428" i="3"/>
  <c r="AP1427" i="3"/>
  <c r="AP1426" i="3" s="1"/>
  <c r="K1427" i="3"/>
  <c r="K1426" i="3" s="1"/>
  <c r="D1427" i="3"/>
  <c r="D1426" i="3" s="1"/>
  <c r="AI1426" i="3"/>
  <c r="AG1426" i="3"/>
  <c r="AE1425" i="3"/>
  <c r="L1425" i="3"/>
  <c r="M1425" i="3" s="1"/>
  <c r="AE1424" i="3"/>
  <c r="L1424" i="3"/>
  <c r="M1424" i="3" s="1"/>
  <c r="AE1423" i="3"/>
  <c r="L1423" i="3"/>
  <c r="M1423" i="3" s="1"/>
  <c r="AE1422" i="3"/>
  <c r="L1422" i="3"/>
  <c r="M1422" i="3" s="1"/>
  <c r="AP1421" i="3"/>
  <c r="AO1421" i="3"/>
  <c r="AO1420" i="3" s="1"/>
  <c r="AO1419" i="3" s="1"/>
  <c r="AN1421" i="3"/>
  <c r="AM1421" i="3"/>
  <c r="AM1420" i="3" s="1"/>
  <c r="AM1419" i="3" s="1"/>
  <c r="AL1421" i="3"/>
  <c r="AL1420" i="3" s="1"/>
  <c r="AL1419" i="3" s="1"/>
  <c r="AK1421" i="3"/>
  <c r="AK1420" i="3" s="1"/>
  <c r="AK1419" i="3" s="1"/>
  <c r="AJ1421" i="3"/>
  <c r="AJ1420" i="3" s="1"/>
  <c r="AJ1419" i="3" s="1"/>
  <c r="AI1421" i="3"/>
  <c r="AH1421" i="3"/>
  <c r="AG1421" i="3"/>
  <c r="AG1420" i="3" s="1"/>
  <c r="AG1419" i="3" s="1"/>
  <c r="AF1421" i="3"/>
  <c r="AD1421" i="3"/>
  <c r="AD1420" i="3" s="1"/>
  <c r="AD1419" i="3" s="1"/>
  <c r="AC1421" i="3"/>
  <c r="AC1420" i="3" s="1"/>
  <c r="AC1419" i="3" s="1"/>
  <c r="AB1421" i="3"/>
  <c r="AB1420" i="3" s="1"/>
  <c r="AB1419" i="3" s="1"/>
  <c r="AA1421" i="3"/>
  <c r="AA1420" i="3" s="1"/>
  <c r="AA1419" i="3" s="1"/>
  <c r="Z1421" i="3"/>
  <c r="Z1420" i="3" s="1"/>
  <c r="Z1419" i="3" s="1"/>
  <c r="Y1421" i="3"/>
  <c r="Y1420" i="3" s="1"/>
  <c r="Y1419" i="3" s="1"/>
  <c r="X1421" i="3"/>
  <c r="X1420" i="3" s="1"/>
  <c r="X1419" i="3" s="1"/>
  <c r="W1421" i="3"/>
  <c r="W1420" i="3" s="1"/>
  <c r="W1419" i="3" s="1"/>
  <c r="V1421" i="3"/>
  <c r="V1420" i="3" s="1"/>
  <c r="V1419" i="3" s="1"/>
  <c r="U1421" i="3"/>
  <c r="U1420" i="3" s="1"/>
  <c r="U1419" i="3" s="1"/>
  <c r="T1421" i="3"/>
  <c r="S1421" i="3"/>
  <c r="R1421" i="3"/>
  <c r="R1420" i="3" s="1"/>
  <c r="R1419" i="3" s="1"/>
  <c r="Q1421" i="3"/>
  <c r="Q1420" i="3" s="1"/>
  <c r="Q1419" i="3" s="1"/>
  <c r="P1421" i="3"/>
  <c r="P1420" i="3" s="1"/>
  <c r="P1419" i="3" s="1"/>
  <c r="O1421" i="3"/>
  <c r="O1420" i="3" s="1"/>
  <c r="O1419" i="3" s="1"/>
  <c r="N1421" i="3"/>
  <c r="N1420" i="3" s="1"/>
  <c r="N1419" i="3" s="1"/>
  <c r="K1421" i="3"/>
  <c r="K1420" i="3" s="1"/>
  <c r="K1419" i="3" s="1"/>
  <c r="J1421" i="3"/>
  <c r="I1421" i="3"/>
  <c r="I1420" i="3" s="1"/>
  <c r="I1419" i="3" s="1"/>
  <c r="H1421" i="3"/>
  <c r="H1420" i="3" s="1"/>
  <c r="H1419" i="3" s="1"/>
  <c r="G1421" i="3"/>
  <c r="G1420" i="3" s="1"/>
  <c r="G1419" i="3" s="1"/>
  <c r="F1421" i="3"/>
  <c r="F1420" i="3" s="1"/>
  <c r="F1419" i="3" s="1"/>
  <c r="E1421" i="3"/>
  <c r="E1420" i="3" s="1"/>
  <c r="E1419" i="3" s="1"/>
  <c r="AN1420" i="3"/>
  <c r="AN1419" i="3" s="1"/>
  <c r="AI1420" i="3"/>
  <c r="AI1419" i="3" s="1"/>
  <c r="AH1420" i="3"/>
  <c r="AH1419" i="3" s="1"/>
  <c r="D1420" i="3"/>
  <c r="D1419" i="3"/>
  <c r="AE1418" i="3"/>
  <c r="L1418" i="3"/>
  <c r="M1418" i="3" s="1"/>
  <c r="AE1417" i="3"/>
  <c r="L1417" i="3"/>
  <c r="M1417" i="3" s="1"/>
  <c r="AE1416" i="3"/>
  <c r="L1416" i="3"/>
  <c r="M1416" i="3" s="1"/>
  <c r="AP1415" i="3"/>
  <c r="AP1414" i="3" s="1"/>
  <c r="AP1413" i="3" s="1"/>
  <c r="AO1415" i="3"/>
  <c r="AO1414" i="3" s="1"/>
  <c r="AO1413" i="3" s="1"/>
  <c r="AN1415" i="3"/>
  <c r="AN1414" i="3" s="1"/>
  <c r="AN1413" i="3" s="1"/>
  <c r="AM1415" i="3"/>
  <c r="AL1415" i="3"/>
  <c r="AK1415" i="3"/>
  <c r="AJ1415" i="3"/>
  <c r="AI1415" i="3"/>
  <c r="AH1415" i="3"/>
  <c r="AH1382" i="3" s="1"/>
  <c r="AG1415" i="3"/>
  <c r="AG1414" i="3" s="1"/>
  <c r="AG1413" i="3" s="1"/>
  <c r="AF1415" i="3"/>
  <c r="AF1414" i="3" s="1"/>
  <c r="AF1413" i="3" s="1"/>
  <c r="AD1415" i="3"/>
  <c r="AC1415" i="3"/>
  <c r="AC1414" i="3" s="1"/>
  <c r="AC1413" i="3" s="1"/>
  <c r="AB1415" i="3"/>
  <c r="AA1415" i="3"/>
  <c r="Z1415" i="3"/>
  <c r="Y1415" i="3"/>
  <c r="X1415" i="3"/>
  <c r="W1415" i="3"/>
  <c r="V1415" i="3"/>
  <c r="U1415" i="3"/>
  <c r="U1414" i="3" s="1"/>
  <c r="U1413" i="3" s="1"/>
  <c r="T1415" i="3"/>
  <c r="T1414" i="3" s="1"/>
  <c r="T1413" i="3" s="1"/>
  <c r="S1415" i="3"/>
  <c r="S1414" i="3" s="1"/>
  <c r="S1413" i="3" s="1"/>
  <c r="R1415" i="3"/>
  <c r="Q1415" i="3"/>
  <c r="P1415" i="3"/>
  <c r="O1415" i="3"/>
  <c r="O1414" i="3" s="1"/>
  <c r="O1413" i="3" s="1"/>
  <c r="N1415" i="3"/>
  <c r="K1415" i="3"/>
  <c r="J1415" i="3"/>
  <c r="I1415" i="3"/>
  <c r="I1414" i="3" s="1"/>
  <c r="I1413" i="3" s="1"/>
  <c r="H1415" i="3"/>
  <c r="G1415" i="3"/>
  <c r="G1414" i="3" s="1"/>
  <c r="G1413" i="3" s="1"/>
  <c r="F1415" i="3"/>
  <c r="E1415" i="3"/>
  <c r="E1414" i="3" s="1"/>
  <c r="E1413" i="3" s="1"/>
  <c r="AL1414" i="3"/>
  <c r="AL1413" i="3" s="1"/>
  <c r="AK1414" i="3"/>
  <c r="AK1413" i="3" s="1"/>
  <c r="AJ1414" i="3"/>
  <c r="AJ1413" i="3" s="1"/>
  <c r="V1414" i="3"/>
  <c r="V1413" i="3" s="1"/>
  <c r="J1414" i="3"/>
  <c r="D1414" i="3"/>
  <c r="D1413" i="3" s="1"/>
  <c r="J1413" i="3"/>
  <c r="L1412" i="3"/>
  <c r="G1412" i="3"/>
  <c r="AE1412" i="3" s="1"/>
  <c r="F1412" i="3"/>
  <c r="AE1411" i="3"/>
  <c r="L1411" i="3"/>
  <c r="M1411" i="3" s="1"/>
  <c r="AP1410" i="3"/>
  <c r="AP1409" i="3" s="1"/>
  <c r="AP1408" i="3" s="1"/>
  <c r="AO1410" i="3"/>
  <c r="AO1409" i="3" s="1"/>
  <c r="AO1408" i="3" s="1"/>
  <c r="AN1410" i="3"/>
  <c r="AN1409" i="3" s="1"/>
  <c r="AM1410" i="3"/>
  <c r="AM1409" i="3" s="1"/>
  <c r="AM1408" i="3" s="1"/>
  <c r="AL1410" i="3"/>
  <c r="AL1409" i="3" s="1"/>
  <c r="AL1408" i="3" s="1"/>
  <c r="AK1410" i="3"/>
  <c r="AK1409" i="3" s="1"/>
  <c r="AK1408" i="3" s="1"/>
  <c r="AJ1410" i="3"/>
  <c r="AJ1409" i="3" s="1"/>
  <c r="AJ1408" i="3" s="1"/>
  <c r="AI1410" i="3"/>
  <c r="AI1409" i="3" s="1"/>
  <c r="AI1408" i="3" s="1"/>
  <c r="AH1410" i="3"/>
  <c r="AH1409" i="3" s="1"/>
  <c r="AH1408" i="3" s="1"/>
  <c r="AG1410" i="3"/>
  <c r="AG1409" i="3" s="1"/>
  <c r="AG1408" i="3" s="1"/>
  <c r="AF1410" i="3"/>
  <c r="AF1409" i="3" s="1"/>
  <c r="AF1408" i="3" s="1"/>
  <c r="AD1410" i="3"/>
  <c r="AD1409" i="3" s="1"/>
  <c r="AD1408" i="3" s="1"/>
  <c r="AC1410" i="3"/>
  <c r="AC1409" i="3" s="1"/>
  <c r="AC1408" i="3" s="1"/>
  <c r="AB1410" i="3"/>
  <c r="AB1409" i="3" s="1"/>
  <c r="AB1408" i="3" s="1"/>
  <c r="AA1410" i="3"/>
  <c r="AA1409" i="3" s="1"/>
  <c r="AA1408" i="3" s="1"/>
  <c r="Z1410" i="3"/>
  <c r="Y1410" i="3"/>
  <c r="Y1409" i="3" s="1"/>
  <c r="Y1408" i="3" s="1"/>
  <c r="X1410" i="3"/>
  <c r="X1409" i="3" s="1"/>
  <c r="X1408" i="3" s="1"/>
  <c r="W1410" i="3"/>
  <c r="W1409" i="3" s="1"/>
  <c r="W1408" i="3" s="1"/>
  <c r="V1410" i="3"/>
  <c r="U1410" i="3"/>
  <c r="U1409" i="3" s="1"/>
  <c r="T1410" i="3"/>
  <c r="T1409" i="3" s="1"/>
  <c r="T1408" i="3" s="1"/>
  <c r="S1410" i="3"/>
  <c r="S1409" i="3" s="1"/>
  <c r="R1410" i="3"/>
  <c r="R1409" i="3" s="1"/>
  <c r="R1408" i="3" s="1"/>
  <c r="Q1410" i="3"/>
  <c r="Q1409" i="3" s="1"/>
  <c r="Q1408" i="3" s="1"/>
  <c r="P1410" i="3"/>
  <c r="P1409" i="3" s="1"/>
  <c r="P1408" i="3" s="1"/>
  <c r="O1410" i="3"/>
  <c r="O1409" i="3" s="1"/>
  <c r="O1408" i="3" s="1"/>
  <c r="N1410" i="3"/>
  <c r="N1409" i="3" s="1"/>
  <c r="N1408" i="3" s="1"/>
  <c r="K1410" i="3"/>
  <c r="K1409" i="3" s="1"/>
  <c r="K1408" i="3" s="1"/>
  <c r="J1410" i="3"/>
  <c r="J1409" i="3" s="1"/>
  <c r="J1408" i="3" s="1"/>
  <c r="I1410" i="3"/>
  <c r="I1409" i="3" s="1"/>
  <c r="I1408" i="3" s="1"/>
  <c r="H1410" i="3"/>
  <c r="G1410" i="3"/>
  <c r="G1409" i="3" s="1"/>
  <c r="F1410" i="3"/>
  <c r="E1410" i="3"/>
  <c r="Z1409" i="3"/>
  <c r="Z1408" i="3" s="1"/>
  <c r="V1409" i="3"/>
  <c r="V1408" i="3" s="1"/>
  <c r="F1409" i="3"/>
  <c r="F1408" i="3" s="1"/>
  <c r="E1409" i="3"/>
  <c r="E1408" i="3" s="1"/>
  <c r="AN1408" i="3"/>
  <c r="AE1407" i="3"/>
  <c r="L1407" i="3"/>
  <c r="M1407" i="3" s="1"/>
  <c r="AE1406" i="3"/>
  <c r="L1406" i="3"/>
  <c r="M1406" i="3" s="1"/>
  <c r="AE1405" i="3"/>
  <c r="L1405" i="3"/>
  <c r="M1405" i="3" s="1"/>
  <c r="AE1404" i="3"/>
  <c r="L1404" i="3"/>
  <c r="M1404" i="3" s="1"/>
  <c r="Q1403" i="3"/>
  <c r="K1403" i="3"/>
  <c r="J1403" i="3"/>
  <c r="H1403" i="3"/>
  <c r="G1403" i="3"/>
  <c r="F1403" i="3"/>
  <c r="AH1402" i="3"/>
  <c r="L1402" i="3"/>
  <c r="G1402" i="3"/>
  <c r="F1402" i="3"/>
  <c r="AE1401" i="3"/>
  <c r="L1401" i="3"/>
  <c r="M1401" i="3" s="1"/>
  <c r="AE1400" i="3"/>
  <c r="L1400" i="3"/>
  <c r="M1400" i="3" s="1"/>
  <c r="AP1399" i="3"/>
  <c r="AO1399" i="3"/>
  <c r="AN1399" i="3"/>
  <c r="AM1399" i="3"/>
  <c r="AL1399" i="3"/>
  <c r="AK1399" i="3"/>
  <c r="AJ1399" i="3"/>
  <c r="AI1399" i="3"/>
  <c r="AH1399" i="3"/>
  <c r="AG1399" i="3"/>
  <c r="AF1399" i="3"/>
  <c r="AD1399" i="3"/>
  <c r="AC1399" i="3"/>
  <c r="AC1394" i="3" s="1"/>
  <c r="AB1399" i="3"/>
  <c r="AA1399" i="3"/>
  <c r="Z1399" i="3"/>
  <c r="Y1399" i="3"/>
  <c r="X1399" i="3"/>
  <c r="W1399" i="3"/>
  <c r="V1399" i="3"/>
  <c r="U1399" i="3"/>
  <c r="T1399" i="3"/>
  <c r="S1399" i="3"/>
  <c r="R1399" i="3"/>
  <c r="Q1399" i="3"/>
  <c r="P1399" i="3"/>
  <c r="O1399" i="3"/>
  <c r="N1399" i="3"/>
  <c r="K1399" i="3"/>
  <c r="J1399" i="3"/>
  <c r="I1399" i="3"/>
  <c r="H1399" i="3"/>
  <c r="G1399" i="3"/>
  <c r="F1399" i="3"/>
  <c r="E1399" i="3"/>
  <c r="AH1398" i="3"/>
  <c r="AH1396" i="3" s="1"/>
  <c r="L1398" i="3"/>
  <c r="G1398" i="3"/>
  <c r="AE1397" i="3"/>
  <c r="L1397" i="3"/>
  <c r="M1397" i="3" s="1"/>
  <c r="AP1396" i="3"/>
  <c r="AO1396" i="3"/>
  <c r="AN1396" i="3"/>
  <c r="AM1396" i="3"/>
  <c r="AL1396" i="3"/>
  <c r="AL1394" i="3" s="1"/>
  <c r="AK1396" i="3"/>
  <c r="AJ1396" i="3"/>
  <c r="AI1396" i="3"/>
  <c r="AG1396" i="3"/>
  <c r="AF1396" i="3"/>
  <c r="AD1396" i="3"/>
  <c r="AC1396" i="3"/>
  <c r="AB1396" i="3"/>
  <c r="AA1396" i="3"/>
  <c r="Z1396" i="3"/>
  <c r="Y1396" i="3"/>
  <c r="X1396" i="3"/>
  <c r="W1396" i="3"/>
  <c r="V1396" i="3"/>
  <c r="U1396" i="3"/>
  <c r="T1396" i="3"/>
  <c r="S1396" i="3"/>
  <c r="S1394" i="3" s="1"/>
  <c r="S1393" i="3" s="1"/>
  <c r="S1385" i="3" s="1"/>
  <c r="R1396" i="3"/>
  <c r="Q1396" i="3"/>
  <c r="P1396" i="3"/>
  <c r="P1395" i="3" s="1"/>
  <c r="O1396" i="3"/>
  <c r="N1396" i="3"/>
  <c r="K1396" i="3"/>
  <c r="J1396" i="3"/>
  <c r="I1396" i="3"/>
  <c r="H1396" i="3"/>
  <c r="F1396" i="3"/>
  <c r="E1396" i="3"/>
  <c r="AE1392" i="3"/>
  <c r="L1392" i="3"/>
  <c r="M1392" i="3" s="1"/>
  <c r="AE1391" i="3"/>
  <c r="L1391" i="3"/>
  <c r="M1391" i="3" s="1"/>
  <c r="AE1390" i="3"/>
  <c r="L1390" i="3"/>
  <c r="M1390" i="3" s="1"/>
  <c r="AH1389" i="3"/>
  <c r="AA1389" i="3"/>
  <c r="AA1387" i="3" s="1"/>
  <c r="V1389" i="3"/>
  <c r="L1389" i="3"/>
  <c r="G1389" i="3"/>
  <c r="G1378" i="3" s="1"/>
  <c r="AE1388" i="3"/>
  <c r="L1388" i="3"/>
  <c r="M1388" i="3" s="1"/>
  <c r="AP1387" i="3"/>
  <c r="AO1387" i="3"/>
  <c r="AO1376" i="3" s="1"/>
  <c r="AN1387" i="3"/>
  <c r="AM1387" i="3"/>
  <c r="AM1386" i="3" s="1"/>
  <c r="AL1387" i="3"/>
  <c r="AL1386" i="3" s="1"/>
  <c r="AK1387" i="3"/>
  <c r="AK1386" i="3" s="1"/>
  <c r="AJ1387" i="3"/>
  <c r="AI1387" i="3"/>
  <c r="AG1387" i="3"/>
  <c r="AG1386" i="3" s="1"/>
  <c r="AG1375" i="3" s="1"/>
  <c r="AF1387" i="3"/>
  <c r="AF1386" i="3" s="1"/>
  <c r="AD1387" i="3"/>
  <c r="AD1376" i="3" s="1"/>
  <c r="AC1387" i="3"/>
  <c r="AC1376" i="3" s="1"/>
  <c r="AB1387" i="3"/>
  <c r="Z1387" i="3"/>
  <c r="Y1387" i="3"/>
  <c r="Y1376" i="3" s="1"/>
  <c r="X1387" i="3"/>
  <c r="X1376" i="3" s="1"/>
  <c r="W1387" i="3"/>
  <c r="W1376" i="3" s="1"/>
  <c r="U1387" i="3"/>
  <c r="T1387" i="3"/>
  <c r="S1387" i="3"/>
  <c r="S1386" i="3" s="1"/>
  <c r="S1375" i="3" s="1"/>
  <c r="R1387" i="3"/>
  <c r="Q1387" i="3"/>
  <c r="P1387" i="3"/>
  <c r="O1387" i="3"/>
  <c r="O1376" i="3" s="1"/>
  <c r="N1387" i="3"/>
  <c r="N1386" i="3" s="1"/>
  <c r="N1375" i="3" s="1"/>
  <c r="K1387" i="3"/>
  <c r="K1386" i="3" s="1"/>
  <c r="K1375" i="3" s="1"/>
  <c r="J1387" i="3"/>
  <c r="I1387" i="3"/>
  <c r="H1387" i="3"/>
  <c r="G1387" i="3"/>
  <c r="F1387" i="3"/>
  <c r="E1387" i="3"/>
  <c r="AC1386" i="3"/>
  <c r="AC1375" i="3" s="1"/>
  <c r="AB1386" i="3"/>
  <c r="AB1375" i="3" s="1"/>
  <c r="W1386" i="3"/>
  <c r="AP1384" i="3"/>
  <c r="AP1342" i="3" s="1"/>
  <c r="AO1384" i="3"/>
  <c r="AO1342" i="3" s="1"/>
  <c r="AN1384" i="3"/>
  <c r="AN1342" i="3" s="1"/>
  <c r="AM1384" i="3"/>
  <c r="AM1342" i="3" s="1"/>
  <c r="AL1384" i="3"/>
  <c r="AL1342" i="3" s="1"/>
  <c r="AK1384" i="3"/>
  <c r="AK1342" i="3" s="1"/>
  <c r="AJ1384" i="3"/>
  <c r="AJ1342" i="3" s="1"/>
  <c r="AI1384" i="3"/>
  <c r="AI1342" i="3" s="1"/>
  <c r="AH1384" i="3"/>
  <c r="AH1342" i="3" s="1"/>
  <c r="AG1384" i="3"/>
  <c r="AG1342" i="3" s="1"/>
  <c r="AF1384" i="3"/>
  <c r="AF1342" i="3" s="1"/>
  <c r="AD1384" i="3"/>
  <c r="AD1342" i="3" s="1"/>
  <c r="AC1384" i="3"/>
  <c r="AC1342" i="3" s="1"/>
  <c r="AB1384" i="3"/>
  <c r="AB1342" i="3" s="1"/>
  <c r="AA1384" i="3"/>
  <c r="AA1342" i="3" s="1"/>
  <c r="Z1384" i="3"/>
  <c r="Z1342" i="3" s="1"/>
  <c r="Y1384" i="3"/>
  <c r="Y1342" i="3" s="1"/>
  <c r="X1384" i="3"/>
  <c r="X1342" i="3" s="1"/>
  <c r="W1384" i="3"/>
  <c r="W1342" i="3" s="1"/>
  <c r="V1384" i="3"/>
  <c r="V1342" i="3" s="1"/>
  <c r="U1384" i="3"/>
  <c r="T1384" i="3"/>
  <c r="T1342" i="3" s="1"/>
  <c r="S1384" i="3"/>
  <c r="S1342" i="3" s="1"/>
  <c r="R1384" i="3"/>
  <c r="R1342" i="3" s="1"/>
  <c r="Q1384" i="3"/>
  <c r="Q1342" i="3" s="1"/>
  <c r="P1384" i="3"/>
  <c r="P1342" i="3" s="1"/>
  <c r="O1384" i="3"/>
  <c r="N1384" i="3"/>
  <c r="N1342" i="3" s="1"/>
  <c r="K1384" i="3"/>
  <c r="K1342" i="3" s="1"/>
  <c r="J1384" i="3"/>
  <c r="I1384" i="3"/>
  <c r="I1342" i="3" s="1"/>
  <c r="H1384" i="3"/>
  <c r="H1342" i="3" s="1"/>
  <c r="G1384" i="3"/>
  <c r="F1384" i="3"/>
  <c r="F1342" i="3" s="1"/>
  <c r="E1384" i="3"/>
  <c r="E1342" i="3" s="1"/>
  <c r="AP1379" i="3"/>
  <c r="AO1379" i="3"/>
  <c r="AN1379" i="3"/>
  <c r="AM1379" i="3"/>
  <c r="AL1379" i="3"/>
  <c r="AK1379" i="3"/>
  <c r="AJ1379" i="3"/>
  <c r="AI1379" i="3"/>
  <c r="AH1379" i="3"/>
  <c r="AG1379" i="3"/>
  <c r="AF1379" i="3"/>
  <c r="AD1379" i="3"/>
  <c r="AC1379" i="3"/>
  <c r="AB1379" i="3"/>
  <c r="AA1379" i="3"/>
  <c r="Z1379" i="3"/>
  <c r="Y1379" i="3"/>
  <c r="X1379" i="3"/>
  <c r="W1379" i="3"/>
  <c r="V1379" i="3"/>
  <c r="U1379" i="3"/>
  <c r="T1379" i="3"/>
  <c r="S1379" i="3"/>
  <c r="R1379" i="3"/>
  <c r="Q1379" i="3"/>
  <c r="P1379" i="3"/>
  <c r="O1379" i="3"/>
  <c r="N1379" i="3"/>
  <c r="K1379" i="3"/>
  <c r="J1379" i="3"/>
  <c r="I1379" i="3"/>
  <c r="H1379" i="3"/>
  <c r="G1379" i="3"/>
  <c r="F1379" i="3"/>
  <c r="E1379" i="3"/>
  <c r="AP1378" i="3"/>
  <c r="AO1378" i="3"/>
  <c r="AN1378" i="3"/>
  <c r="AM1378" i="3"/>
  <c r="AL1378" i="3"/>
  <c r="AK1378" i="3"/>
  <c r="AJ1378" i="3"/>
  <c r="AI1378" i="3"/>
  <c r="AG1378" i="3"/>
  <c r="AF1378" i="3"/>
  <c r="AD1378" i="3"/>
  <c r="AC1378" i="3"/>
  <c r="AB1378" i="3"/>
  <c r="Z1378" i="3"/>
  <c r="Y1378" i="3"/>
  <c r="X1378" i="3"/>
  <c r="W1378" i="3"/>
  <c r="U1378" i="3"/>
  <c r="T1378" i="3"/>
  <c r="S1378" i="3"/>
  <c r="R1378" i="3"/>
  <c r="Q1378" i="3"/>
  <c r="P1378" i="3"/>
  <c r="O1378" i="3"/>
  <c r="N1378" i="3"/>
  <c r="K1378" i="3"/>
  <c r="J1378" i="3"/>
  <c r="I1378" i="3"/>
  <c r="H1378" i="3"/>
  <c r="F1378" i="3"/>
  <c r="E1378" i="3"/>
  <c r="AE1377" i="3"/>
  <c r="L1377" i="3"/>
  <c r="M1377" i="3" s="1"/>
  <c r="AB1376" i="3"/>
  <c r="N1376" i="3"/>
  <c r="K1376" i="3"/>
  <c r="AE1373" i="3"/>
  <c r="L1373" i="3"/>
  <c r="M1373" i="3" s="1"/>
  <c r="AE1372" i="3"/>
  <c r="L1372" i="3"/>
  <c r="M1372" i="3" s="1"/>
  <c r="AE1371" i="3"/>
  <c r="L1371" i="3"/>
  <c r="M1371" i="3" s="1"/>
  <c r="AE1370" i="3"/>
  <c r="L1370" i="3"/>
  <c r="M1370" i="3" s="1"/>
  <c r="AE1369" i="3"/>
  <c r="L1369" i="3"/>
  <c r="M1369" i="3" s="1"/>
  <c r="AE1368" i="3"/>
  <c r="L1368" i="3"/>
  <c r="M1368" i="3" s="1"/>
  <c r="AE1367" i="3"/>
  <c r="L1367" i="3"/>
  <c r="M1367" i="3" s="1"/>
  <c r="AE1366" i="3"/>
  <c r="L1366" i="3"/>
  <c r="M1366" i="3" s="1"/>
  <c r="AE1365" i="3"/>
  <c r="L1365" i="3"/>
  <c r="M1365" i="3" s="1"/>
  <c r="AE1364" i="3"/>
  <c r="L1364" i="3"/>
  <c r="M1364" i="3" s="1"/>
  <c r="AE1363" i="3"/>
  <c r="L1363" i="3"/>
  <c r="M1363" i="3" s="1"/>
  <c r="AE1362" i="3"/>
  <c r="L1362" i="3"/>
  <c r="M1362" i="3" s="1"/>
  <c r="AE1361" i="3"/>
  <c r="L1361" i="3"/>
  <c r="M1361" i="3" s="1"/>
  <c r="AE1360" i="3"/>
  <c r="L1360" i="3"/>
  <c r="M1360" i="3" s="1"/>
  <c r="AE1359" i="3"/>
  <c r="L1359" i="3"/>
  <c r="M1359" i="3" s="1"/>
  <c r="AE1358" i="3"/>
  <c r="L1358" i="3"/>
  <c r="M1358" i="3" s="1"/>
  <c r="AE1357" i="3"/>
  <c r="L1357" i="3"/>
  <c r="M1357" i="3" s="1"/>
  <c r="AE1356" i="3"/>
  <c r="L1356" i="3"/>
  <c r="M1356" i="3" s="1"/>
  <c r="AP1355" i="3"/>
  <c r="AO1355" i="3"/>
  <c r="AN1355" i="3"/>
  <c r="AN1354" i="3" s="1"/>
  <c r="AM1355" i="3"/>
  <c r="AM1354" i="3" s="1"/>
  <c r="AL1355" i="3"/>
  <c r="AL1354" i="3" s="1"/>
  <c r="AK1355" i="3"/>
  <c r="AK1354" i="3" s="1"/>
  <c r="AJ1355" i="3"/>
  <c r="AJ1345" i="3" s="1"/>
  <c r="AI1355" i="3"/>
  <c r="AI1345" i="3" s="1"/>
  <c r="AH1355" i="3"/>
  <c r="AH1345" i="3" s="1"/>
  <c r="AG1355" i="3"/>
  <c r="AG1354" i="3" s="1"/>
  <c r="AF1355" i="3"/>
  <c r="AF1354" i="3" s="1"/>
  <c r="AD1355" i="3"/>
  <c r="AC1355" i="3"/>
  <c r="AC1345" i="3" s="1"/>
  <c r="AB1355" i="3"/>
  <c r="AA1355" i="3"/>
  <c r="Z1355" i="3"/>
  <c r="Y1355" i="3"/>
  <c r="Y1345" i="3" s="1"/>
  <c r="X1355" i="3"/>
  <c r="W1355" i="3"/>
  <c r="V1355" i="3"/>
  <c r="U1355" i="3"/>
  <c r="U1345" i="3" s="1"/>
  <c r="T1355" i="3"/>
  <c r="S1355" i="3"/>
  <c r="R1355" i="3"/>
  <c r="Q1355" i="3"/>
  <c r="Q1354" i="3" s="1"/>
  <c r="Q1344" i="3" s="1"/>
  <c r="P1355" i="3"/>
  <c r="P1354" i="3" s="1"/>
  <c r="O1355" i="3"/>
  <c r="N1355" i="3"/>
  <c r="N1345" i="3" s="1"/>
  <c r="K1355" i="3"/>
  <c r="J1355" i="3"/>
  <c r="I1355" i="3"/>
  <c r="H1355" i="3"/>
  <c r="H1354" i="3" s="1"/>
  <c r="G1355" i="3"/>
  <c r="G1354" i="3" s="1"/>
  <c r="F1355" i="3"/>
  <c r="E1355" i="3"/>
  <c r="E1354" i="3" s="1"/>
  <c r="AE1352" i="3"/>
  <c r="L1352" i="3"/>
  <c r="M1352" i="3" s="1"/>
  <c r="AP1351" i="3"/>
  <c r="AP1348" i="3" s="1"/>
  <c r="AO1351" i="3"/>
  <c r="AN1351" i="3"/>
  <c r="AM1351" i="3"/>
  <c r="AL1351" i="3"/>
  <c r="AL1348" i="3" s="1"/>
  <c r="AK1351" i="3"/>
  <c r="AK1348" i="3" s="1"/>
  <c r="AJ1351" i="3"/>
  <c r="AI1351" i="3"/>
  <c r="AI1350" i="3" s="1"/>
  <c r="AH1351" i="3"/>
  <c r="AH1350" i="3" s="1"/>
  <c r="AG1351" i="3"/>
  <c r="AF1351" i="3"/>
  <c r="AD1351" i="3"/>
  <c r="AC1351" i="3"/>
  <c r="AC1348" i="3" s="1"/>
  <c r="AB1351" i="3"/>
  <c r="AB1348" i="3" s="1"/>
  <c r="AA1351" i="3"/>
  <c r="Z1351" i="3"/>
  <c r="Z1348" i="3" s="1"/>
  <c r="Y1351" i="3"/>
  <c r="Y1348" i="3" s="1"/>
  <c r="X1351" i="3"/>
  <c r="X1348" i="3" s="1"/>
  <c r="W1351" i="3"/>
  <c r="W1348" i="3" s="1"/>
  <c r="V1351" i="3"/>
  <c r="V1348" i="3" s="1"/>
  <c r="U1351" i="3"/>
  <c r="T1351" i="3"/>
  <c r="S1351" i="3"/>
  <c r="S1348" i="3" s="1"/>
  <c r="R1351" i="3"/>
  <c r="Q1351" i="3"/>
  <c r="P1351" i="3"/>
  <c r="P1350" i="3" s="1"/>
  <c r="O1351" i="3"/>
  <c r="N1351" i="3"/>
  <c r="N1348" i="3" s="1"/>
  <c r="K1351" i="3"/>
  <c r="J1351" i="3"/>
  <c r="J1348" i="3" s="1"/>
  <c r="I1351" i="3"/>
  <c r="I1348" i="3" s="1"/>
  <c r="H1351" i="3"/>
  <c r="H1348" i="3" s="1"/>
  <c r="G1351" i="3"/>
  <c r="F1351" i="3"/>
  <c r="E1351" i="3"/>
  <c r="AP1350" i="3"/>
  <c r="AL1350" i="3"/>
  <c r="AK1350" i="3"/>
  <c r="AC1350" i="3"/>
  <c r="Q1350" i="3"/>
  <c r="J1350" i="3"/>
  <c r="I1350" i="3"/>
  <c r="H1350" i="3"/>
  <c r="G1350" i="3"/>
  <c r="AP1349" i="3"/>
  <c r="AP1337" i="3" s="1"/>
  <c r="AP325" i="3" s="1"/>
  <c r="AO1349" i="3"/>
  <c r="AO1337" i="3" s="1"/>
  <c r="AO325" i="3" s="1"/>
  <c r="AN1349" i="3"/>
  <c r="AN1337" i="3" s="1"/>
  <c r="AN325" i="3" s="1"/>
  <c r="AM1349" i="3"/>
  <c r="AM1337" i="3" s="1"/>
  <c r="AL1349" i="3"/>
  <c r="AL1337" i="3" s="1"/>
  <c r="AL325" i="3" s="1"/>
  <c r="AK1349" i="3"/>
  <c r="AJ1349" i="3"/>
  <c r="AI1349" i="3"/>
  <c r="AI1337" i="3" s="1"/>
  <c r="AI325" i="3" s="1"/>
  <c r="AH1349" i="3"/>
  <c r="AH1337" i="3" s="1"/>
  <c r="AH325" i="3" s="1"/>
  <c r="AG1349" i="3"/>
  <c r="AG1337" i="3" s="1"/>
  <c r="AG325" i="3" s="1"/>
  <c r="AF1349" i="3"/>
  <c r="AF1337" i="3" s="1"/>
  <c r="AF325" i="3" s="1"/>
  <c r="AD1349" i="3"/>
  <c r="AD1337" i="3" s="1"/>
  <c r="AD325" i="3" s="1"/>
  <c r="AC1349" i="3"/>
  <c r="AC1337" i="3" s="1"/>
  <c r="AC325" i="3" s="1"/>
  <c r="AB1349" i="3"/>
  <c r="AB1337" i="3" s="1"/>
  <c r="AB325" i="3" s="1"/>
  <c r="AA1349" i="3"/>
  <c r="AA1337" i="3" s="1"/>
  <c r="AA325" i="3" s="1"/>
  <c r="Z1349" i="3"/>
  <c r="Z1337" i="3" s="1"/>
  <c r="Z325" i="3" s="1"/>
  <c r="Y1349" i="3"/>
  <c r="Y1337" i="3" s="1"/>
  <c r="Y325" i="3" s="1"/>
  <c r="X1349" i="3"/>
  <c r="X1337" i="3" s="1"/>
  <c r="W1349" i="3"/>
  <c r="W1337" i="3" s="1"/>
  <c r="W325" i="3" s="1"/>
  <c r="V1349" i="3"/>
  <c r="V1337" i="3" s="1"/>
  <c r="V325" i="3" s="1"/>
  <c r="U1349" i="3"/>
  <c r="U1337" i="3" s="1"/>
  <c r="U325" i="3" s="1"/>
  <c r="T1349" i="3"/>
  <c r="T1337" i="3" s="1"/>
  <c r="T325" i="3" s="1"/>
  <c r="S1349" i="3"/>
  <c r="S1337" i="3" s="1"/>
  <c r="S325" i="3" s="1"/>
  <c r="R1349" i="3"/>
  <c r="R1337" i="3" s="1"/>
  <c r="R325" i="3" s="1"/>
  <c r="Q1349" i="3"/>
  <c r="Q1337" i="3" s="1"/>
  <c r="P1349" i="3"/>
  <c r="P1337" i="3" s="1"/>
  <c r="P325" i="3" s="1"/>
  <c r="O1349" i="3"/>
  <c r="O1337" i="3" s="1"/>
  <c r="O325" i="3" s="1"/>
  <c r="N1349" i="3"/>
  <c r="N1337" i="3" s="1"/>
  <c r="N325" i="3" s="1"/>
  <c r="K1349" i="3"/>
  <c r="K1337" i="3" s="1"/>
  <c r="K325" i="3" s="1"/>
  <c r="J1349" i="3"/>
  <c r="J1337" i="3" s="1"/>
  <c r="J325" i="3" s="1"/>
  <c r="I1349" i="3"/>
  <c r="I1337" i="3" s="1"/>
  <c r="I325" i="3" s="1"/>
  <c r="H1349" i="3"/>
  <c r="H1337" i="3" s="1"/>
  <c r="H325" i="3" s="1"/>
  <c r="G1349" i="3"/>
  <c r="G1337" i="3" s="1"/>
  <c r="G325" i="3" s="1"/>
  <c r="F1349" i="3"/>
  <c r="F1337" i="3" s="1"/>
  <c r="F325" i="3" s="1"/>
  <c r="E1349" i="3"/>
  <c r="E1337" i="3" s="1"/>
  <c r="E325" i="3" s="1"/>
  <c r="Q1348" i="3"/>
  <c r="P1348" i="3"/>
  <c r="AE1347" i="3"/>
  <c r="L1347" i="3"/>
  <c r="M1347" i="3" s="1"/>
  <c r="AP1346" i="3"/>
  <c r="AO1346" i="3"/>
  <c r="AN1346" i="3"/>
  <c r="AM1346" i="3"/>
  <c r="AM1332" i="3" s="1"/>
  <c r="AL1346" i="3"/>
  <c r="AK1346" i="3"/>
  <c r="AJ1346" i="3"/>
  <c r="AI1346" i="3"/>
  <c r="AH1346" i="3"/>
  <c r="AG1346" i="3"/>
  <c r="AF1346" i="3"/>
  <c r="AD1346" i="3"/>
  <c r="AC1346" i="3"/>
  <c r="AB1346" i="3"/>
  <c r="AA1346" i="3"/>
  <c r="Z1346" i="3"/>
  <c r="Z1332" i="3" s="1"/>
  <c r="Y1346" i="3"/>
  <c r="X1346" i="3"/>
  <c r="W1346" i="3"/>
  <c r="W1332" i="3" s="1"/>
  <c r="V1346" i="3"/>
  <c r="U1346" i="3"/>
  <c r="T1346" i="3"/>
  <c r="S1346" i="3"/>
  <c r="R1346" i="3"/>
  <c r="R1332" i="3" s="1"/>
  <c r="Q1346" i="3"/>
  <c r="Q1332" i="3" s="1"/>
  <c r="P1346" i="3"/>
  <c r="O1346" i="3"/>
  <c r="N1346" i="3"/>
  <c r="K1346" i="3"/>
  <c r="J1346" i="3"/>
  <c r="I1346" i="3"/>
  <c r="H1346" i="3"/>
  <c r="G1346" i="3"/>
  <c r="F1346" i="3"/>
  <c r="E1346" i="3"/>
  <c r="AN1345" i="3"/>
  <c r="AM1345" i="3"/>
  <c r="E1345" i="3"/>
  <c r="U1342" i="3"/>
  <c r="O1342" i="3"/>
  <c r="AE1338" i="3"/>
  <c r="L1338" i="3"/>
  <c r="M1338" i="3" s="1"/>
  <c r="AK1337" i="3"/>
  <c r="AK325" i="3" s="1"/>
  <c r="AJ1337" i="3"/>
  <c r="AJ325" i="3" s="1"/>
  <c r="AE1335" i="3"/>
  <c r="L1335" i="3"/>
  <c r="M1335" i="3" s="1"/>
  <c r="AE1334" i="3"/>
  <c r="L1334" i="3"/>
  <c r="M1334" i="3" s="1"/>
  <c r="AE1333" i="3"/>
  <c r="L1333" i="3"/>
  <c r="M1333" i="3" s="1"/>
  <c r="AE1331" i="3"/>
  <c r="L1331" i="3"/>
  <c r="M1331" i="3" s="1"/>
  <c r="AE1327" i="3"/>
  <c r="L1327" i="3"/>
  <c r="M1327" i="3" s="1"/>
  <c r="AP1326" i="3"/>
  <c r="AO1326" i="3"/>
  <c r="AN1326" i="3"/>
  <c r="AM1326" i="3"/>
  <c r="AL1326" i="3"/>
  <c r="AK1326" i="3"/>
  <c r="AK1310" i="3" s="1"/>
  <c r="AJ1326" i="3"/>
  <c r="AI1326" i="3"/>
  <c r="AI1310" i="3" s="1"/>
  <c r="AH1326" i="3"/>
  <c r="AG1326" i="3"/>
  <c r="AF1326" i="3"/>
  <c r="AD1326" i="3"/>
  <c r="AC1326" i="3"/>
  <c r="AB1326" i="3"/>
  <c r="AA1326" i="3"/>
  <c r="AA1325" i="3" s="1"/>
  <c r="AA1309" i="3" s="1"/>
  <c r="Z1326" i="3"/>
  <c r="Z1310" i="3" s="1"/>
  <c r="Y1326" i="3"/>
  <c r="X1326" i="3"/>
  <c r="X1310" i="3" s="1"/>
  <c r="W1326" i="3"/>
  <c r="W1310" i="3" s="1"/>
  <c r="V1326" i="3"/>
  <c r="V1310" i="3" s="1"/>
  <c r="U1326" i="3"/>
  <c r="U1325" i="3" s="1"/>
  <c r="T1326" i="3"/>
  <c r="S1326" i="3"/>
  <c r="R1326" i="3"/>
  <c r="Q1326" i="3"/>
  <c r="P1326" i="3"/>
  <c r="P1310" i="3" s="1"/>
  <c r="O1326" i="3"/>
  <c r="N1326" i="3"/>
  <c r="N1325" i="3" s="1"/>
  <c r="K1326" i="3"/>
  <c r="K1325" i="3" s="1"/>
  <c r="J1326" i="3"/>
  <c r="J1310" i="3" s="1"/>
  <c r="I1326" i="3"/>
  <c r="H1326" i="3"/>
  <c r="G1326" i="3"/>
  <c r="F1326" i="3"/>
  <c r="E1326" i="3"/>
  <c r="X1325" i="3"/>
  <c r="AE1323" i="3"/>
  <c r="L1323" i="3"/>
  <c r="M1323" i="3" s="1"/>
  <c r="AE1322" i="3"/>
  <c r="L1322" i="3"/>
  <c r="M1322" i="3" s="1"/>
  <c r="AE1321" i="3"/>
  <c r="L1321" i="3"/>
  <c r="M1321" i="3" s="1"/>
  <c r="AE1320" i="3"/>
  <c r="L1320" i="3"/>
  <c r="M1320" i="3" s="1"/>
  <c r="AE1319" i="3"/>
  <c r="L1319" i="3"/>
  <c r="M1319" i="3" s="1"/>
  <c r="AE1318" i="3"/>
  <c r="M1318" i="3"/>
  <c r="L1318" i="3"/>
  <c r="AE1317" i="3"/>
  <c r="L1317" i="3"/>
  <c r="M1317" i="3" s="1"/>
  <c r="AE1316" i="3"/>
  <c r="L1316" i="3"/>
  <c r="M1316" i="3" s="1"/>
  <c r="AE1315" i="3"/>
  <c r="L1315" i="3"/>
  <c r="M1315" i="3" s="1"/>
  <c r="AE1314" i="3"/>
  <c r="L1314" i="3"/>
  <c r="M1314" i="3" s="1"/>
  <c r="AE1313" i="3"/>
  <c r="L1313" i="3"/>
  <c r="M1313" i="3" s="1"/>
  <c r="AE1312" i="3"/>
  <c r="L1312" i="3"/>
  <c r="M1312" i="3" s="1"/>
  <c r="AP1311" i="3"/>
  <c r="AO1311" i="3"/>
  <c r="AO1252" i="3" s="1"/>
  <c r="AN1311" i="3"/>
  <c r="AM1311" i="3"/>
  <c r="AL1311" i="3"/>
  <c r="AK1311" i="3"/>
  <c r="AJ1311" i="3"/>
  <c r="AI1311" i="3"/>
  <c r="AH1311" i="3"/>
  <c r="AG1311" i="3"/>
  <c r="AF1311" i="3"/>
  <c r="AD1311" i="3"/>
  <c r="AC1311" i="3"/>
  <c r="AB1311" i="3"/>
  <c r="AA1311" i="3"/>
  <c r="Z1311" i="3"/>
  <c r="Y1311" i="3"/>
  <c r="X1311" i="3"/>
  <c r="W1311" i="3"/>
  <c r="V1311" i="3"/>
  <c r="U1311" i="3"/>
  <c r="T1311" i="3"/>
  <c r="S1311" i="3"/>
  <c r="R1311" i="3"/>
  <c r="Q1311" i="3"/>
  <c r="P1311" i="3"/>
  <c r="O1311" i="3"/>
  <c r="N1311" i="3"/>
  <c r="K1311" i="3"/>
  <c r="J1311" i="3"/>
  <c r="I1311" i="3"/>
  <c r="H1311" i="3"/>
  <c r="G1311" i="3"/>
  <c r="F1311" i="3"/>
  <c r="F1252" i="3" s="1"/>
  <c r="E1311" i="3"/>
  <c r="AA1310" i="3"/>
  <c r="AE1307" i="3"/>
  <c r="AP1306" i="3"/>
  <c r="AO1306" i="3"/>
  <c r="AN1306" i="3"/>
  <c r="AN1305" i="3" s="1"/>
  <c r="AM1306" i="3"/>
  <c r="AL1306" i="3"/>
  <c r="AL1269" i="3" s="1"/>
  <c r="AL1256" i="3" s="1"/>
  <c r="AK1306" i="3"/>
  <c r="AK1269" i="3" s="1"/>
  <c r="AK1256" i="3" s="1"/>
  <c r="AJ1306" i="3"/>
  <c r="AJ1269" i="3" s="1"/>
  <c r="AJ1256" i="3" s="1"/>
  <c r="AI1306" i="3"/>
  <c r="AI1269" i="3" s="1"/>
  <c r="AI1256" i="3" s="1"/>
  <c r="AH1306" i="3"/>
  <c r="AG1306" i="3"/>
  <c r="AF1306" i="3"/>
  <c r="AD1306" i="3"/>
  <c r="AC1306" i="3"/>
  <c r="AB1306" i="3"/>
  <c r="AA1306" i="3"/>
  <c r="Z1306" i="3"/>
  <c r="Z1305" i="3" s="1"/>
  <c r="Z1304" i="3" s="1"/>
  <c r="Y1306" i="3"/>
  <c r="X1306" i="3"/>
  <c r="X1305" i="3" s="1"/>
  <c r="X1304" i="3" s="1"/>
  <c r="W1306" i="3"/>
  <c r="W1305" i="3" s="1"/>
  <c r="V1306" i="3"/>
  <c r="V1305" i="3" s="1"/>
  <c r="V1304" i="3" s="1"/>
  <c r="U1306" i="3"/>
  <c r="U1305" i="3" s="1"/>
  <c r="U1304" i="3" s="1"/>
  <c r="T1306" i="3"/>
  <c r="T1269" i="3" s="1"/>
  <c r="T1256" i="3" s="1"/>
  <c r="S1306" i="3"/>
  <c r="S1305" i="3" s="1"/>
  <c r="S1304" i="3" s="1"/>
  <c r="R1306" i="3"/>
  <c r="Q1306" i="3"/>
  <c r="P1306" i="3"/>
  <c r="O1306" i="3"/>
  <c r="O1269" i="3" s="1"/>
  <c r="O1256" i="3" s="1"/>
  <c r="N1306" i="3"/>
  <c r="M1306" i="3"/>
  <c r="M1305" i="3" s="1"/>
  <c r="M1304" i="3" s="1"/>
  <c r="L1306" i="3"/>
  <c r="L1305" i="3" s="1"/>
  <c r="L1304" i="3" s="1"/>
  <c r="K1306" i="3"/>
  <c r="J1306" i="3"/>
  <c r="J1305" i="3" s="1"/>
  <c r="J1304" i="3" s="1"/>
  <c r="I1306" i="3"/>
  <c r="I1269" i="3" s="1"/>
  <c r="I1256" i="3" s="1"/>
  <c r="H1306" i="3"/>
  <c r="H1305" i="3" s="1"/>
  <c r="G1306" i="3"/>
  <c r="AO1305" i="3"/>
  <c r="AO1304" i="3" s="1"/>
  <c r="AL1305" i="3"/>
  <c r="AL1304" i="3" s="1"/>
  <c r="AK1305" i="3"/>
  <c r="AK1304" i="3" s="1"/>
  <c r="AJ1305" i="3"/>
  <c r="AJ1304" i="3" s="1"/>
  <c r="AI1305" i="3"/>
  <c r="AI1304" i="3" s="1"/>
  <c r="I1305" i="3"/>
  <c r="I1304" i="3" s="1"/>
  <c r="AN1304" i="3"/>
  <c r="W1304" i="3"/>
  <c r="H1304" i="3"/>
  <c r="AE1303" i="3"/>
  <c r="L1303" i="3"/>
  <c r="M1303" i="3" s="1"/>
  <c r="AE1302" i="3"/>
  <c r="L1302" i="3"/>
  <c r="M1302" i="3" s="1"/>
  <c r="AE1301" i="3"/>
  <c r="L1301" i="3"/>
  <c r="M1301" i="3" s="1"/>
  <c r="AE1300" i="3"/>
  <c r="L1300" i="3"/>
  <c r="M1300" i="3" s="1"/>
  <c r="AP1299" i="3"/>
  <c r="AO1299" i="3"/>
  <c r="AN1299" i="3"/>
  <c r="AM1299" i="3"/>
  <c r="AL1299" i="3"/>
  <c r="AK1299" i="3"/>
  <c r="AJ1299" i="3"/>
  <c r="AI1299" i="3"/>
  <c r="AH1299" i="3"/>
  <c r="AG1299" i="3"/>
  <c r="AF1299" i="3"/>
  <c r="AD1299" i="3"/>
  <c r="AC1299" i="3"/>
  <c r="AB1299" i="3"/>
  <c r="AA1299" i="3"/>
  <c r="Z1299" i="3"/>
  <c r="Y1299" i="3"/>
  <c r="X1299" i="3"/>
  <c r="W1299" i="3"/>
  <c r="V1299" i="3"/>
  <c r="U1299" i="3"/>
  <c r="T1299" i="3"/>
  <c r="S1299" i="3"/>
  <c r="R1299" i="3"/>
  <c r="Q1299" i="3"/>
  <c r="P1299" i="3"/>
  <c r="O1299" i="3"/>
  <c r="N1299" i="3"/>
  <c r="K1299" i="3"/>
  <c r="J1299" i="3"/>
  <c r="I1299" i="3"/>
  <c r="H1299" i="3"/>
  <c r="G1299" i="3"/>
  <c r="F1299" i="3"/>
  <c r="E1299" i="3"/>
  <c r="AE1298" i="3"/>
  <c r="L1298" i="3"/>
  <c r="M1298" i="3" s="1"/>
  <c r="AE1297" i="3"/>
  <c r="L1297" i="3"/>
  <c r="M1297" i="3" s="1"/>
  <c r="AE1296" i="3"/>
  <c r="L1296" i="3"/>
  <c r="M1296" i="3" s="1"/>
  <c r="AE1295" i="3"/>
  <c r="L1295" i="3"/>
  <c r="M1295" i="3" s="1"/>
  <c r="AE1294" i="3"/>
  <c r="L1294" i="3"/>
  <c r="M1294" i="3" s="1"/>
  <c r="AE1293" i="3"/>
  <c r="L1293" i="3"/>
  <c r="M1293" i="3" s="1"/>
  <c r="AE1292" i="3"/>
  <c r="L1292" i="3"/>
  <c r="M1292" i="3" s="1"/>
  <c r="AP1291" i="3"/>
  <c r="AO1291" i="3"/>
  <c r="AN1291" i="3"/>
  <c r="AM1291" i="3"/>
  <c r="AL1291" i="3"/>
  <c r="AK1291" i="3"/>
  <c r="AJ1291" i="3"/>
  <c r="AJ1289" i="3" s="1"/>
  <c r="AI1291" i="3"/>
  <c r="AH1291" i="3"/>
  <c r="AG1291" i="3"/>
  <c r="AF1291" i="3"/>
  <c r="AF1290" i="3" s="1"/>
  <c r="AD1291" i="3"/>
  <c r="AC1291" i="3"/>
  <c r="AB1291" i="3"/>
  <c r="AB1290" i="3" s="1"/>
  <c r="AA1291" i="3"/>
  <c r="AA1289" i="3" s="1"/>
  <c r="Z1291" i="3"/>
  <c r="Z1290" i="3" s="1"/>
  <c r="Y1291" i="3"/>
  <c r="X1291" i="3"/>
  <c r="W1291" i="3"/>
  <c r="V1291" i="3"/>
  <c r="U1291" i="3"/>
  <c r="U1290" i="3" s="1"/>
  <c r="T1291" i="3"/>
  <c r="S1291" i="3"/>
  <c r="R1291" i="3"/>
  <c r="R1289" i="3" s="1"/>
  <c r="Q1291" i="3"/>
  <c r="Q1290" i="3" s="1"/>
  <c r="P1291" i="3"/>
  <c r="O1291" i="3"/>
  <c r="O1290" i="3" s="1"/>
  <c r="N1291" i="3"/>
  <c r="N1290" i="3" s="1"/>
  <c r="K1291" i="3"/>
  <c r="J1291" i="3"/>
  <c r="J1290" i="3" s="1"/>
  <c r="I1291" i="3"/>
  <c r="I1290" i="3" s="1"/>
  <c r="H1291" i="3"/>
  <c r="H1290" i="3" s="1"/>
  <c r="G1291" i="3"/>
  <c r="G1290" i="3" s="1"/>
  <c r="F1291" i="3"/>
  <c r="E1291" i="3"/>
  <c r="AB1289" i="3"/>
  <c r="O1289" i="3"/>
  <c r="N1289" i="3"/>
  <c r="J1289" i="3"/>
  <c r="I1289" i="3"/>
  <c r="AE1288" i="3"/>
  <c r="L1288" i="3"/>
  <c r="M1288" i="3" s="1"/>
  <c r="AE1287" i="3"/>
  <c r="L1287" i="3"/>
  <c r="M1287" i="3" s="1"/>
  <c r="AE1286" i="3"/>
  <c r="L1286" i="3"/>
  <c r="M1286" i="3" s="1"/>
  <c r="AE1285" i="3"/>
  <c r="L1285" i="3"/>
  <c r="M1285" i="3" s="1"/>
  <c r="AE1284" i="3"/>
  <c r="L1284" i="3"/>
  <c r="M1284" i="3" s="1"/>
  <c r="AE1283" i="3"/>
  <c r="L1283" i="3"/>
  <c r="M1283" i="3" s="1"/>
  <c r="AE1282" i="3"/>
  <c r="L1282" i="3"/>
  <c r="M1282" i="3" s="1"/>
  <c r="AP1281" i="3"/>
  <c r="AP1280" i="3" s="1"/>
  <c r="AO1281" i="3"/>
  <c r="AO1280" i="3" s="1"/>
  <c r="AN1281" i="3"/>
  <c r="AN1280" i="3" s="1"/>
  <c r="AM1281" i="3"/>
  <c r="AM1280" i="3" s="1"/>
  <c r="AL1281" i="3"/>
  <c r="AL1280" i="3" s="1"/>
  <c r="AK1281" i="3"/>
  <c r="AK1280" i="3" s="1"/>
  <c r="AJ1281" i="3"/>
  <c r="AJ1280" i="3" s="1"/>
  <c r="AI1281" i="3"/>
  <c r="AI1280" i="3" s="1"/>
  <c r="AH1281" i="3"/>
  <c r="AH1280" i="3" s="1"/>
  <c r="AG1281" i="3"/>
  <c r="AG1280" i="3" s="1"/>
  <c r="AF1281" i="3"/>
  <c r="AF1280" i="3" s="1"/>
  <c r="AD1281" i="3"/>
  <c r="AD1280" i="3" s="1"/>
  <c r="AC1281" i="3"/>
  <c r="AC1280" i="3" s="1"/>
  <c r="AB1281" i="3"/>
  <c r="AB1280" i="3" s="1"/>
  <c r="AA1281" i="3"/>
  <c r="AA1280" i="3" s="1"/>
  <c r="Z1281" i="3"/>
  <c r="Z1280" i="3" s="1"/>
  <c r="Y1281" i="3"/>
  <c r="Y1280" i="3" s="1"/>
  <c r="X1281" i="3"/>
  <c r="X1280" i="3" s="1"/>
  <c r="W1281" i="3"/>
  <c r="W1280" i="3" s="1"/>
  <c r="V1281" i="3"/>
  <c r="V1280" i="3" s="1"/>
  <c r="U1281" i="3"/>
  <c r="U1280" i="3" s="1"/>
  <c r="T1281" i="3"/>
  <c r="S1281" i="3"/>
  <c r="S1280" i="3" s="1"/>
  <c r="R1281" i="3"/>
  <c r="R1280" i="3" s="1"/>
  <c r="Q1281" i="3"/>
  <c r="Q1280" i="3" s="1"/>
  <c r="P1281" i="3"/>
  <c r="P1280" i="3" s="1"/>
  <c r="O1281" i="3"/>
  <c r="O1280" i="3" s="1"/>
  <c r="N1281" i="3"/>
  <c r="N1280" i="3" s="1"/>
  <c r="K1281" i="3"/>
  <c r="K1280" i="3" s="1"/>
  <c r="J1281" i="3"/>
  <c r="I1281" i="3"/>
  <c r="I1280" i="3" s="1"/>
  <c r="H1281" i="3"/>
  <c r="H1280" i="3" s="1"/>
  <c r="G1281" i="3"/>
  <c r="F1281" i="3"/>
  <c r="F1280" i="3" s="1"/>
  <c r="E1281" i="3"/>
  <c r="E1280" i="3" s="1"/>
  <c r="AE1279" i="3"/>
  <c r="L1279" i="3"/>
  <c r="M1279" i="3" s="1"/>
  <c r="AP1278" i="3"/>
  <c r="AO1278" i="3"/>
  <c r="AN1278" i="3"/>
  <c r="AM1278" i="3"/>
  <c r="AL1278" i="3"/>
  <c r="AK1278" i="3"/>
  <c r="AJ1278" i="3"/>
  <c r="AI1278" i="3"/>
  <c r="AH1278" i="3"/>
  <c r="AG1278" i="3"/>
  <c r="AF1278" i="3"/>
  <c r="AD1278" i="3"/>
  <c r="AC1278" i="3"/>
  <c r="AB1278" i="3"/>
  <c r="AA1278" i="3"/>
  <c r="Z1278" i="3"/>
  <c r="Y1278" i="3"/>
  <c r="X1278" i="3"/>
  <c r="W1278" i="3"/>
  <c r="V1278" i="3"/>
  <c r="U1278" i="3"/>
  <c r="T1278" i="3"/>
  <c r="S1278" i="3"/>
  <c r="R1278" i="3"/>
  <c r="Q1278" i="3"/>
  <c r="P1278" i="3"/>
  <c r="O1278" i="3"/>
  <c r="N1278" i="3"/>
  <c r="K1278" i="3"/>
  <c r="J1278" i="3"/>
  <c r="I1278" i="3"/>
  <c r="H1278" i="3"/>
  <c r="G1278" i="3"/>
  <c r="F1278" i="3"/>
  <c r="E1278" i="3"/>
  <c r="AE1277" i="3"/>
  <c r="L1277" i="3"/>
  <c r="M1277" i="3" s="1"/>
  <c r="AE1276" i="3"/>
  <c r="L1276" i="3"/>
  <c r="M1276" i="3" s="1"/>
  <c r="AE1275" i="3"/>
  <c r="L1275" i="3"/>
  <c r="M1275" i="3" s="1"/>
  <c r="AP1274" i="3"/>
  <c r="AO1274" i="3"/>
  <c r="AN1274" i="3"/>
  <c r="AN1273" i="3" s="1"/>
  <c r="AM1274" i="3"/>
  <c r="AM1273" i="3" s="1"/>
  <c r="AL1274" i="3"/>
  <c r="AL1262" i="3" s="1"/>
  <c r="AK1274" i="3"/>
  <c r="AK1262" i="3" s="1"/>
  <c r="AJ1274" i="3"/>
  <c r="AJ1262" i="3" s="1"/>
  <c r="AI1274" i="3"/>
  <c r="AH1274" i="3"/>
  <c r="AG1274" i="3"/>
  <c r="AG1273" i="3" s="1"/>
  <c r="AF1274" i="3"/>
  <c r="AD1274" i="3"/>
  <c r="AD1273" i="3" s="1"/>
  <c r="AD1261" i="3" s="1"/>
  <c r="AC1274" i="3"/>
  <c r="AB1274" i="3"/>
  <c r="AA1274" i="3"/>
  <c r="Z1274" i="3"/>
  <c r="Y1274" i="3"/>
  <c r="X1274" i="3"/>
  <c r="W1274" i="3"/>
  <c r="V1274" i="3"/>
  <c r="U1274" i="3"/>
  <c r="T1274" i="3"/>
  <c r="S1274" i="3"/>
  <c r="S1262" i="3" s="1"/>
  <c r="R1274" i="3"/>
  <c r="R1262" i="3" s="1"/>
  <c r="Q1274" i="3"/>
  <c r="P1274" i="3"/>
  <c r="P1262" i="3" s="1"/>
  <c r="O1274" i="3"/>
  <c r="O1262" i="3" s="1"/>
  <c r="N1274" i="3"/>
  <c r="N1262" i="3" s="1"/>
  <c r="K1274" i="3"/>
  <c r="J1274" i="3"/>
  <c r="I1274" i="3"/>
  <c r="H1274" i="3"/>
  <c r="G1274" i="3"/>
  <c r="F1274" i="3"/>
  <c r="E1274" i="3"/>
  <c r="AJ1273" i="3"/>
  <c r="P1273" i="3"/>
  <c r="O1273" i="3"/>
  <c r="N1273" i="3"/>
  <c r="AP1271" i="3"/>
  <c r="AP1259" i="3" s="1"/>
  <c r="AO1271" i="3"/>
  <c r="AO1259" i="3" s="1"/>
  <c r="AN1271" i="3"/>
  <c r="AN1259" i="3" s="1"/>
  <c r="AM1271" i="3"/>
  <c r="AM1259" i="3" s="1"/>
  <c r="AL1271" i="3"/>
  <c r="AL1259" i="3" s="1"/>
  <c r="AK1271" i="3"/>
  <c r="AK1259" i="3" s="1"/>
  <c r="AJ1271" i="3"/>
  <c r="AJ1259" i="3" s="1"/>
  <c r="AI1271" i="3"/>
  <c r="AH1271" i="3"/>
  <c r="AH1259" i="3" s="1"/>
  <c r="AG1271" i="3"/>
  <c r="AF1271" i="3"/>
  <c r="AF1259" i="3" s="1"/>
  <c r="AD1271" i="3"/>
  <c r="AC1271" i="3"/>
  <c r="AC1259" i="3" s="1"/>
  <c r="AB1271" i="3"/>
  <c r="AB1259" i="3" s="1"/>
  <c r="AA1271" i="3"/>
  <c r="AA1259" i="3" s="1"/>
  <c r="Z1271" i="3"/>
  <c r="Y1271" i="3"/>
  <c r="Y1259" i="3" s="1"/>
  <c r="X1271" i="3"/>
  <c r="X1259" i="3" s="1"/>
  <c r="W1271" i="3"/>
  <c r="W1259" i="3" s="1"/>
  <c r="V1271" i="3"/>
  <c r="V1259" i="3" s="1"/>
  <c r="U1271" i="3"/>
  <c r="U1259" i="3" s="1"/>
  <c r="T1271" i="3"/>
  <c r="T1259" i="3" s="1"/>
  <c r="S1271" i="3"/>
  <c r="S1259" i="3" s="1"/>
  <c r="R1271" i="3"/>
  <c r="R1259" i="3" s="1"/>
  <c r="Q1271" i="3"/>
  <c r="Q1259" i="3" s="1"/>
  <c r="P1271" i="3"/>
  <c r="P1259" i="3" s="1"/>
  <c r="O1271" i="3"/>
  <c r="O1259" i="3" s="1"/>
  <c r="N1271" i="3"/>
  <c r="N1259" i="3" s="1"/>
  <c r="K1271" i="3"/>
  <c r="K1259" i="3" s="1"/>
  <c r="J1271" i="3"/>
  <c r="J1259" i="3" s="1"/>
  <c r="I1271" i="3"/>
  <c r="I1259" i="3" s="1"/>
  <c r="H1271" i="3"/>
  <c r="G1271" i="3"/>
  <c r="G1259" i="3" s="1"/>
  <c r="F1271" i="3"/>
  <c r="F1259" i="3" s="1"/>
  <c r="E1271" i="3"/>
  <c r="E1259" i="3" s="1"/>
  <c r="AP1270" i="3"/>
  <c r="AP1258" i="3" s="1"/>
  <c r="AO1270" i="3"/>
  <c r="AO1258" i="3" s="1"/>
  <c r="AN1270" i="3"/>
  <c r="AN1258" i="3" s="1"/>
  <c r="AM1270" i="3"/>
  <c r="AM1258" i="3" s="1"/>
  <c r="AL1270" i="3"/>
  <c r="AL1258" i="3" s="1"/>
  <c r="AK1270" i="3"/>
  <c r="AK1258" i="3" s="1"/>
  <c r="AJ1270" i="3"/>
  <c r="AJ1258" i="3" s="1"/>
  <c r="AI1270" i="3"/>
  <c r="AI1258" i="3" s="1"/>
  <c r="AH1270" i="3"/>
  <c r="AH1258" i="3" s="1"/>
  <c r="AG1270" i="3"/>
  <c r="AG1258" i="3" s="1"/>
  <c r="AF1270" i="3"/>
  <c r="AF1258" i="3" s="1"/>
  <c r="AD1270" i="3"/>
  <c r="AD1258" i="3" s="1"/>
  <c r="AC1270" i="3"/>
  <c r="AC1258" i="3" s="1"/>
  <c r="AB1270" i="3"/>
  <c r="AB1258" i="3" s="1"/>
  <c r="AA1270" i="3"/>
  <c r="AA1258" i="3" s="1"/>
  <c r="Z1270" i="3"/>
  <c r="Z1258" i="3" s="1"/>
  <c r="Y1270" i="3"/>
  <c r="Y1258" i="3" s="1"/>
  <c r="X1270" i="3"/>
  <c r="X1258" i="3" s="1"/>
  <c r="W1270" i="3"/>
  <c r="W1258" i="3" s="1"/>
  <c r="V1270" i="3"/>
  <c r="V1258" i="3" s="1"/>
  <c r="U1270" i="3"/>
  <c r="U1258" i="3" s="1"/>
  <c r="T1270" i="3"/>
  <c r="S1270" i="3"/>
  <c r="S1258" i="3" s="1"/>
  <c r="R1270" i="3"/>
  <c r="R1258" i="3" s="1"/>
  <c r="Q1270" i="3"/>
  <c r="Q1258" i="3" s="1"/>
  <c r="P1270" i="3"/>
  <c r="P1258" i="3" s="1"/>
  <c r="O1270" i="3"/>
  <c r="O1258" i="3" s="1"/>
  <c r="N1270" i="3"/>
  <c r="N1258" i="3" s="1"/>
  <c r="K1270" i="3"/>
  <c r="K1258" i="3" s="1"/>
  <c r="J1270" i="3"/>
  <c r="J1258" i="3" s="1"/>
  <c r="I1270" i="3"/>
  <c r="I1258" i="3" s="1"/>
  <c r="H1270" i="3"/>
  <c r="L1270" i="3" s="1"/>
  <c r="G1270" i="3"/>
  <c r="G1258" i="3" s="1"/>
  <c r="F1270" i="3"/>
  <c r="F1258" i="3" s="1"/>
  <c r="E1270" i="3"/>
  <c r="E1258" i="3" s="1"/>
  <c r="AO1269" i="3"/>
  <c r="AO1256" i="3" s="1"/>
  <c r="J1269" i="3"/>
  <c r="J1256" i="3" s="1"/>
  <c r="F1269" i="3"/>
  <c r="F1256" i="3" s="1"/>
  <c r="E1269" i="3"/>
  <c r="AE1268" i="3"/>
  <c r="L1268" i="3"/>
  <c r="M1268" i="3" s="1"/>
  <c r="AE1267" i="3"/>
  <c r="L1267" i="3"/>
  <c r="M1267" i="3" s="1"/>
  <c r="AP1265" i="3"/>
  <c r="AO1265" i="3"/>
  <c r="AN1265" i="3"/>
  <c r="AM1265" i="3"/>
  <c r="AL1265" i="3"/>
  <c r="AK1265" i="3"/>
  <c r="AJ1265" i="3"/>
  <c r="AI1265" i="3"/>
  <c r="AH1265" i="3"/>
  <c r="AG1265" i="3"/>
  <c r="AF1265" i="3"/>
  <c r="AD1265" i="3"/>
  <c r="AC1265" i="3"/>
  <c r="AB1265" i="3"/>
  <c r="AA1265" i="3"/>
  <c r="Z1265" i="3"/>
  <c r="Y1265" i="3"/>
  <c r="X1265" i="3"/>
  <c r="W1265" i="3"/>
  <c r="V1265" i="3"/>
  <c r="U1265" i="3"/>
  <c r="T1265" i="3"/>
  <c r="S1265" i="3"/>
  <c r="R1265" i="3"/>
  <c r="Q1265" i="3"/>
  <c r="P1265" i="3"/>
  <c r="O1265" i="3"/>
  <c r="N1265" i="3"/>
  <c r="K1265" i="3"/>
  <c r="J1265" i="3"/>
  <c r="I1265" i="3"/>
  <c r="H1265" i="3"/>
  <c r="L1265" i="3" s="1"/>
  <c r="G1265" i="3"/>
  <c r="F1265" i="3"/>
  <c r="E1265" i="3"/>
  <c r="AP1264" i="3"/>
  <c r="AO1264" i="3"/>
  <c r="AN1264" i="3"/>
  <c r="AM1264" i="3"/>
  <c r="AL1264" i="3"/>
  <c r="AK1264" i="3"/>
  <c r="AJ1264" i="3"/>
  <c r="AI1264" i="3"/>
  <c r="AI1252" i="3" s="1"/>
  <c r="AH1264" i="3"/>
  <c r="AG1264" i="3"/>
  <c r="AG1252" i="3" s="1"/>
  <c r="AF1264" i="3"/>
  <c r="AD1264" i="3"/>
  <c r="AD1252" i="3" s="1"/>
  <c r="AC1264" i="3"/>
  <c r="AB1264" i="3"/>
  <c r="AB1252" i="3" s="1"/>
  <c r="AA1264" i="3"/>
  <c r="AA1252" i="3" s="1"/>
  <c r="Z1264" i="3"/>
  <c r="Y1264" i="3"/>
  <c r="X1264" i="3"/>
  <c r="W1264" i="3"/>
  <c r="V1264" i="3"/>
  <c r="U1264" i="3"/>
  <c r="T1264" i="3"/>
  <c r="S1264" i="3"/>
  <c r="R1264" i="3"/>
  <c r="Q1264" i="3"/>
  <c r="P1264" i="3"/>
  <c r="P1252" i="3" s="1"/>
  <c r="O1264" i="3"/>
  <c r="O1252" i="3" s="1"/>
  <c r="N1264" i="3"/>
  <c r="N1252" i="3" s="1"/>
  <c r="K1264" i="3"/>
  <c r="K1252" i="3" s="1"/>
  <c r="J1264" i="3"/>
  <c r="I1264" i="3"/>
  <c r="H1264" i="3"/>
  <c r="G1264" i="3"/>
  <c r="F1264" i="3"/>
  <c r="E1264" i="3"/>
  <c r="AP1263" i="3"/>
  <c r="AP1251" i="3" s="1"/>
  <c r="AO1263" i="3"/>
  <c r="AO1251" i="3" s="1"/>
  <c r="AN1263" i="3"/>
  <c r="AN1251" i="3" s="1"/>
  <c r="AM1263" i="3"/>
  <c r="AM1251" i="3" s="1"/>
  <c r="AL1263" i="3"/>
  <c r="AL1251" i="3" s="1"/>
  <c r="AK1263" i="3"/>
  <c r="AK1251" i="3" s="1"/>
  <c r="AJ1263" i="3"/>
  <c r="AJ1251" i="3" s="1"/>
  <c r="AI1263" i="3"/>
  <c r="AI1251" i="3" s="1"/>
  <c r="AH1263" i="3"/>
  <c r="AH1251" i="3" s="1"/>
  <c r="AG1263" i="3"/>
  <c r="AG1251" i="3" s="1"/>
  <c r="AF1263" i="3"/>
  <c r="AF1251" i="3" s="1"/>
  <c r="AD1263" i="3"/>
  <c r="AD1251" i="3" s="1"/>
  <c r="AC1263" i="3"/>
  <c r="AC1251" i="3" s="1"/>
  <c r="AB1263" i="3"/>
  <c r="AB1251" i="3" s="1"/>
  <c r="AA1263" i="3"/>
  <c r="AA1251" i="3" s="1"/>
  <c r="Z1263" i="3"/>
  <c r="Z1251" i="3" s="1"/>
  <c r="Y1263" i="3"/>
  <c r="Y1251" i="3" s="1"/>
  <c r="X1263" i="3"/>
  <c r="X1251" i="3" s="1"/>
  <c r="W1263" i="3"/>
  <c r="W1251" i="3" s="1"/>
  <c r="V1263" i="3"/>
  <c r="V1251" i="3" s="1"/>
  <c r="U1263" i="3"/>
  <c r="U1251" i="3" s="1"/>
  <c r="T1263" i="3"/>
  <c r="T1251" i="3" s="1"/>
  <c r="S1263" i="3"/>
  <c r="S1251" i="3" s="1"/>
  <c r="R1263" i="3"/>
  <c r="R1251" i="3" s="1"/>
  <c r="Q1263" i="3"/>
  <c r="P1263" i="3"/>
  <c r="P1251" i="3" s="1"/>
  <c r="O1263" i="3"/>
  <c r="O1251" i="3" s="1"/>
  <c r="N1263" i="3"/>
  <c r="N1251" i="3" s="1"/>
  <c r="K1263" i="3"/>
  <c r="K1251" i="3" s="1"/>
  <c r="J1263" i="3"/>
  <c r="J1251" i="3" s="1"/>
  <c r="I1263" i="3"/>
  <c r="I1251" i="3" s="1"/>
  <c r="H1263" i="3"/>
  <c r="G1263" i="3"/>
  <c r="F1263" i="3"/>
  <c r="E1263" i="3"/>
  <c r="E1251" i="3" s="1"/>
  <c r="AD1262" i="3"/>
  <c r="AI1259" i="3"/>
  <c r="AG1259" i="3"/>
  <c r="AD1259" i="3"/>
  <c r="AD330" i="3" s="1"/>
  <c r="Z1259" i="3"/>
  <c r="AE1257" i="3"/>
  <c r="L1257" i="3"/>
  <c r="M1257" i="3" s="1"/>
  <c r="E1256" i="3"/>
  <c r="AE1255" i="3"/>
  <c r="L1255" i="3"/>
  <c r="M1255" i="3" s="1"/>
  <c r="AP1253" i="3"/>
  <c r="AO1253" i="3"/>
  <c r="AN1253" i="3"/>
  <c r="AM1253" i="3"/>
  <c r="AL1253" i="3"/>
  <c r="AK1253" i="3"/>
  <c r="AJ1253" i="3"/>
  <c r="AI1253" i="3"/>
  <c r="AH1253" i="3"/>
  <c r="AG1253" i="3"/>
  <c r="AF1253" i="3"/>
  <c r="AD1253" i="3"/>
  <c r="AC1253" i="3"/>
  <c r="AB1253" i="3"/>
  <c r="AA1253" i="3"/>
  <c r="Z1253" i="3"/>
  <c r="Y1253" i="3"/>
  <c r="X1253" i="3"/>
  <c r="W1253" i="3"/>
  <c r="V1253" i="3"/>
  <c r="U1253" i="3"/>
  <c r="T1253" i="3"/>
  <c r="S1253" i="3"/>
  <c r="R1253" i="3"/>
  <c r="Q1253" i="3"/>
  <c r="P1253" i="3"/>
  <c r="O1253" i="3"/>
  <c r="N1253" i="3"/>
  <c r="K1253" i="3"/>
  <c r="J1253" i="3"/>
  <c r="I1253" i="3"/>
  <c r="H1253" i="3"/>
  <c r="L1253" i="3" s="1"/>
  <c r="M1253" i="3" s="1"/>
  <c r="G1253" i="3"/>
  <c r="F1253" i="3"/>
  <c r="E1253" i="3"/>
  <c r="G1251" i="3"/>
  <c r="F1251" i="3"/>
  <c r="AE1247" i="3"/>
  <c r="L1247" i="3"/>
  <c r="M1247" i="3" s="1"/>
  <c r="AE1246" i="3"/>
  <c r="L1246" i="3"/>
  <c r="M1246" i="3" s="1"/>
  <c r="AE1245" i="3"/>
  <c r="L1245" i="3"/>
  <c r="M1245" i="3" s="1"/>
  <c r="AE1244" i="3"/>
  <c r="L1244" i="3"/>
  <c r="M1244" i="3" s="1"/>
  <c r="AE1243" i="3"/>
  <c r="L1243" i="3"/>
  <c r="M1243" i="3" s="1"/>
  <c r="AE1242" i="3"/>
  <c r="L1242" i="3"/>
  <c r="M1242" i="3" s="1"/>
  <c r="AP1241" i="3"/>
  <c r="AP1240" i="3" s="1"/>
  <c r="AP1239" i="3" s="1"/>
  <c r="AO1241" i="3"/>
  <c r="AO1240" i="3" s="1"/>
  <c r="AN1241" i="3"/>
  <c r="AN1240" i="3" s="1"/>
  <c r="AM1241" i="3"/>
  <c r="AL1241" i="3"/>
  <c r="AL1240" i="3" s="1"/>
  <c r="AL1239" i="3" s="1"/>
  <c r="AK1241" i="3"/>
  <c r="AJ1241" i="3"/>
  <c r="AI1241" i="3"/>
  <c r="AI1240" i="3" s="1"/>
  <c r="AI1239" i="3" s="1"/>
  <c r="AH1241" i="3"/>
  <c r="AH1240" i="3" s="1"/>
  <c r="AH1239" i="3" s="1"/>
  <c r="AG1241" i="3"/>
  <c r="AG1240" i="3" s="1"/>
  <c r="AG1239" i="3" s="1"/>
  <c r="AF1241" i="3"/>
  <c r="AF1240" i="3" s="1"/>
  <c r="AF1239" i="3" s="1"/>
  <c r="AD1241" i="3"/>
  <c r="AD1240" i="3" s="1"/>
  <c r="AD1239" i="3" s="1"/>
  <c r="AC1241" i="3"/>
  <c r="AC1240" i="3" s="1"/>
  <c r="AC1239" i="3" s="1"/>
  <c r="AB1241" i="3"/>
  <c r="AB1240" i="3" s="1"/>
  <c r="AB1239" i="3" s="1"/>
  <c r="AA1241" i="3"/>
  <c r="AA1240" i="3" s="1"/>
  <c r="AA1239" i="3" s="1"/>
  <c r="Z1241" i="3"/>
  <c r="Z1240" i="3" s="1"/>
  <c r="Z1239" i="3" s="1"/>
  <c r="Y1241" i="3"/>
  <c r="Y1240" i="3" s="1"/>
  <c r="Y1239" i="3" s="1"/>
  <c r="X1241" i="3"/>
  <c r="X1240" i="3" s="1"/>
  <c r="X1239" i="3" s="1"/>
  <c r="W1241" i="3"/>
  <c r="W1240" i="3" s="1"/>
  <c r="W1239" i="3" s="1"/>
  <c r="V1241" i="3"/>
  <c r="V1240" i="3" s="1"/>
  <c r="V1239" i="3" s="1"/>
  <c r="U1241" i="3"/>
  <c r="U1240" i="3" s="1"/>
  <c r="U1239" i="3" s="1"/>
  <c r="T1241" i="3"/>
  <c r="T1240" i="3" s="1"/>
  <c r="T1239" i="3" s="1"/>
  <c r="S1241" i="3"/>
  <c r="S1240" i="3" s="1"/>
  <c r="S1239" i="3" s="1"/>
  <c r="R1241" i="3"/>
  <c r="R1240" i="3" s="1"/>
  <c r="R1239" i="3" s="1"/>
  <c r="Q1241" i="3"/>
  <c r="Q1240" i="3" s="1"/>
  <c r="Q1239" i="3" s="1"/>
  <c r="P1241" i="3"/>
  <c r="P1240" i="3" s="1"/>
  <c r="P1239" i="3" s="1"/>
  <c r="O1241" i="3"/>
  <c r="O1240" i="3" s="1"/>
  <c r="O1239" i="3" s="1"/>
  <c r="N1241" i="3"/>
  <c r="N1240" i="3" s="1"/>
  <c r="N1239" i="3" s="1"/>
  <c r="K1241" i="3"/>
  <c r="K1240" i="3" s="1"/>
  <c r="K1239" i="3" s="1"/>
  <c r="J1241" i="3"/>
  <c r="J1240" i="3" s="1"/>
  <c r="J1239" i="3" s="1"/>
  <c r="I1241" i="3"/>
  <c r="I1240" i="3" s="1"/>
  <c r="I1239" i="3" s="1"/>
  <c r="H1241" i="3"/>
  <c r="H1240" i="3" s="1"/>
  <c r="G1241" i="3"/>
  <c r="G1240" i="3" s="1"/>
  <c r="F1241" i="3"/>
  <c r="F1240" i="3" s="1"/>
  <c r="F1239" i="3" s="1"/>
  <c r="E1241" i="3"/>
  <c r="E1240" i="3" s="1"/>
  <c r="E1239" i="3" s="1"/>
  <c r="AM1240" i="3"/>
  <c r="AM1239" i="3" s="1"/>
  <c r="AK1240" i="3"/>
  <c r="AK1239" i="3" s="1"/>
  <c r="AJ1240" i="3"/>
  <c r="AJ1239" i="3" s="1"/>
  <c r="AO1239" i="3"/>
  <c r="AN1239" i="3"/>
  <c r="AE1238" i="3"/>
  <c r="L1238" i="3"/>
  <c r="M1238" i="3" s="1"/>
  <c r="AP1237" i="3"/>
  <c r="AO1237" i="3"/>
  <c r="AN1237" i="3"/>
  <c r="AM1237" i="3"/>
  <c r="AL1237" i="3"/>
  <c r="AK1237" i="3"/>
  <c r="AJ1237" i="3"/>
  <c r="AI1237" i="3"/>
  <c r="AH1237" i="3"/>
  <c r="AE1237" i="3"/>
  <c r="L1237" i="3"/>
  <c r="M1237" i="3" s="1"/>
  <c r="AE1236" i="3"/>
  <c r="L1236" i="3"/>
  <c r="M1236" i="3" s="1"/>
  <c r="AE1235" i="3"/>
  <c r="L1235" i="3"/>
  <c r="M1235" i="3" s="1"/>
  <c r="AP1234" i="3"/>
  <c r="AO1234" i="3"/>
  <c r="AO1233" i="3" s="1"/>
  <c r="AO1232" i="3" s="1"/>
  <c r="AN1234" i="3"/>
  <c r="AN1233" i="3" s="1"/>
  <c r="AN1232" i="3" s="1"/>
  <c r="AM1234" i="3"/>
  <c r="AM1233" i="3" s="1"/>
  <c r="AM1232" i="3" s="1"/>
  <c r="AL1234" i="3"/>
  <c r="AK1234" i="3"/>
  <c r="AJ1234" i="3"/>
  <c r="AJ1233" i="3" s="1"/>
  <c r="AJ1232" i="3" s="1"/>
  <c r="AI1234" i="3"/>
  <c r="AH1234" i="3"/>
  <c r="AH1233" i="3" s="1"/>
  <c r="AH1232" i="3" s="1"/>
  <c r="AG1234" i="3"/>
  <c r="AG1233" i="3" s="1"/>
  <c r="AG1232" i="3" s="1"/>
  <c r="AG1231" i="3" s="1"/>
  <c r="AF1234" i="3"/>
  <c r="AF1233" i="3" s="1"/>
  <c r="AF1232" i="3" s="1"/>
  <c r="AF1231" i="3" s="1"/>
  <c r="AD1234" i="3"/>
  <c r="AD1233" i="3" s="1"/>
  <c r="AD1232" i="3" s="1"/>
  <c r="AD1231" i="3" s="1"/>
  <c r="AC1234" i="3"/>
  <c r="AC1233" i="3" s="1"/>
  <c r="AC1232" i="3" s="1"/>
  <c r="AC1231" i="3" s="1"/>
  <c r="AB1234" i="3"/>
  <c r="AB1233" i="3" s="1"/>
  <c r="AB1232" i="3" s="1"/>
  <c r="AB1231" i="3" s="1"/>
  <c r="AA1234" i="3"/>
  <c r="AA1233" i="3" s="1"/>
  <c r="AA1232" i="3" s="1"/>
  <c r="AA1231" i="3" s="1"/>
  <c r="Z1234" i="3"/>
  <c r="Z1233" i="3" s="1"/>
  <c r="Z1232" i="3" s="1"/>
  <c r="Z1231" i="3" s="1"/>
  <c r="Y1234" i="3"/>
  <c r="Y1233" i="3" s="1"/>
  <c r="Y1232" i="3" s="1"/>
  <c r="Y1231" i="3" s="1"/>
  <c r="X1234" i="3"/>
  <c r="X1233" i="3" s="1"/>
  <c r="X1232" i="3" s="1"/>
  <c r="X1231" i="3" s="1"/>
  <c r="W1234" i="3"/>
  <c r="V1234" i="3"/>
  <c r="U1234" i="3"/>
  <c r="U1233" i="3" s="1"/>
  <c r="U1232" i="3" s="1"/>
  <c r="U1231" i="3" s="1"/>
  <c r="T1234" i="3"/>
  <c r="T1233" i="3" s="1"/>
  <c r="T1232" i="3" s="1"/>
  <c r="T1231" i="3" s="1"/>
  <c r="S1234" i="3"/>
  <c r="R1234" i="3"/>
  <c r="R1233" i="3" s="1"/>
  <c r="R1232" i="3" s="1"/>
  <c r="R1231" i="3" s="1"/>
  <c r="Q1234" i="3"/>
  <c r="Q1233" i="3" s="1"/>
  <c r="Q1232" i="3" s="1"/>
  <c r="Q1231" i="3" s="1"/>
  <c r="P1234" i="3"/>
  <c r="P1233" i="3" s="1"/>
  <c r="P1232" i="3" s="1"/>
  <c r="P1231" i="3" s="1"/>
  <c r="O1234" i="3"/>
  <c r="O1233" i="3" s="1"/>
  <c r="O1232" i="3" s="1"/>
  <c r="O1231" i="3" s="1"/>
  <c r="N1234" i="3"/>
  <c r="N1233" i="3" s="1"/>
  <c r="N1232" i="3" s="1"/>
  <c r="N1231" i="3" s="1"/>
  <c r="K1234" i="3"/>
  <c r="K1233" i="3" s="1"/>
  <c r="K1232" i="3" s="1"/>
  <c r="K1231" i="3" s="1"/>
  <c r="J1234" i="3"/>
  <c r="J1233" i="3" s="1"/>
  <c r="J1232" i="3" s="1"/>
  <c r="J1231" i="3" s="1"/>
  <c r="I1234" i="3"/>
  <c r="I1233" i="3" s="1"/>
  <c r="I1232" i="3" s="1"/>
  <c r="I1231" i="3" s="1"/>
  <c r="H1234" i="3"/>
  <c r="G1234" i="3"/>
  <c r="F1234" i="3"/>
  <c r="F1233" i="3" s="1"/>
  <c r="F1232" i="3" s="1"/>
  <c r="F1231" i="3" s="1"/>
  <c r="E1234" i="3"/>
  <c r="E1233" i="3" s="1"/>
  <c r="E1232" i="3" s="1"/>
  <c r="E1231" i="3" s="1"/>
  <c r="AP1233" i="3"/>
  <c r="AP1232" i="3" s="1"/>
  <c r="AL1233" i="3"/>
  <c r="AK1233" i="3"/>
  <c r="AK1232" i="3" s="1"/>
  <c r="AI1233" i="3"/>
  <c r="AI1232" i="3" s="1"/>
  <c r="AE1230" i="3"/>
  <c r="L1230" i="3"/>
  <c r="M1230" i="3" s="1"/>
  <c r="AP1229" i="3"/>
  <c r="AO1229" i="3"/>
  <c r="AN1229" i="3"/>
  <c r="AM1229" i="3"/>
  <c r="AL1229" i="3"/>
  <c r="AK1229" i="3"/>
  <c r="AJ1229" i="3"/>
  <c r="AI1229" i="3"/>
  <c r="AH1229" i="3"/>
  <c r="AG1229" i="3"/>
  <c r="AG1193" i="3" s="1"/>
  <c r="AG961" i="3" s="1"/>
  <c r="AF1229" i="3"/>
  <c r="AF1193" i="3" s="1"/>
  <c r="AF961" i="3" s="1"/>
  <c r="AD1229" i="3"/>
  <c r="AC1229" i="3"/>
  <c r="AC1193" i="3" s="1"/>
  <c r="AC961" i="3" s="1"/>
  <c r="AB1229" i="3"/>
  <c r="AB1193" i="3" s="1"/>
  <c r="AB961" i="3" s="1"/>
  <c r="AA1229" i="3"/>
  <c r="Z1229" i="3"/>
  <c r="Z1193" i="3" s="1"/>
  <c r="Z961" i="3" s="1"/>
  <c r="Y1229" i="3"/>
  <c r="Y1193" i="3" s="1"/>
  <c r="Y961" i="3" s="1"/>
  <c r="X1229" i="3"/>
  <c r="X1193" i="3" s="1"/>
  <c r="X961" i="3" s="1"/>
  <c r="W1229" i="3"/>
  <c r="W1193" i="3" s="1"/>
  <c r="W961" i="3" s="1"/>
  <c r="V1229" i="3"/>
  <c r="U1229" i="3"/>
  <c r="U1193" i="3" s="1"/>
  <c r="U961" i="3" s="1"/>
  <c r="U625" i="3" s="1"/>
  <c r="T1229" i="3"/>
  <c r="T1193" i="3" s="1"/>
  <c r="T961" i="3" s="1"/>
  <c r="S1229" i="3"/>
  <c r="R1229" i="3"/>
  <c r="Q1229" i="3"/>
  <c r="Q1193" i="3" s="1"/>
  <c r="Q961" i="3" s="1"/>
  <c r="P1229" i="3"/>
  <c r="P1193" i="3" s="1"/>
  <c r="P961" i="3" s="1"/>
  <c r="O1229" i="3"/>
  <c r="O1193" i="3" s="1"/>
  <c r="O961" i="3" s="1"/>
  <c r="N1229" i="3"/>
  <c r="N1193" i="3" s="1"/>
  <c r="N961" i="3" s="1"/>
  <c r="K1229" i="3"/>
  <c r="J1229" i="3"/>
  <c r="I1229" i="3"/>
  <c r="I1193" i="3" s="1"/>
  <c r="I961" i="3" s="1"/>
  <c r="H1229" i="3"/>
  <c r="G1229" i="3"/>
  <c r="F1229" i="3"/>
  <c r="F1193" i="3" s="1"/>
  <c r="F961" i="3" s="1"/>
  <c r="E1229" i="3"/>
  <c r="E1193" i="3" s="1"/>
  <c r="E961" i="3" s="1"/>
  <c r="AE1228" i="3"/>
  <c r="L1228" i="3"/>
  <c r="M1228" i="3" s="1"/>
  <c r="AE1227" i="3"/>
  <c r="L1227" i="3"/>
  <c r="M1227" i="3" s="1"/>
  <c r="AE1226" i="3"/>
  <c r="L1226" i="3"/>
  <c r="M1226" i="3" s="1"/>
  <c r="AP1225" i="3"/>
  <c r="AP1224" i="3" s="1"/>
  <c r="AP1223" i="3" s="1"/>
  <c r="AO1225" i="3"/>
  <c r="AO1224" i="3" s="1"/>
  <c r="AO1223" i="3" s="1"/>
  <c r="AN1225" i="3"/>
  <c r="AM1225" i="3"/>
  <c r="AM1187" i="3" s="1"/>
  <c r="AM955" i="3" s="1"/>
  <c r="AL1225" i="3"/>
  <c r="AL1224" i="3" s="1"/>
  <c r="AL1223" i="3" s="1"/>
  <c r="AK1225" i="3"/>
  <c r="AK1224" i="3" s="1"/>
  <c r="AK1223" i="3" s="1"/>
  <c r="AJ1225" i="3"/>
  <c r="AJ1224" i="3" s="1"/>
  <c r="AJ1223" i="3" s="1"/>
  <c r="AJ1222" i="3" s="1"/>
  <c r="AI1225" i="3"/>
  <c r="AI1224" i="3" s="1"/>
  <c r="AI1223" i="3" s="1"/>
  <c r="AH1225" i="3"/>
  <c r="AH1224" i="3" s="1"/>
  <c r="AH1223" i="3" s="1"/>
  <c r="AG1225" i="3"/>
  <c r="AF1225" i="3"/>
  <c r="AF1224" i="3" s="1"/>
  <c r="AF1223" i="3" s="1"/>
  <c r="AD1225" i="3"/>
  <c r="AD1224" i="3" s="1"/>
  <c r="AD1223" i="3" s="1"/>
  <c r="AC1225" i="3"/>
  <c r="AC1224" i="3" s="1"/>
  <c r="AC1223" i="3" s="1"/>
  <c r="AB1225" i="3"/>
  <c r="AB1224" i="3" s="1"/>
  <c r="AB1223" i="3" s="1"/>
  <c r="AA1225" i="3"/>
  <c r="AA1224" i="3" s="1"/>
  <c r="Z1225" i="3"/>
  <c r="Z1224" i="3" s="1"/>
  <c r="Z1223" i="3" s="1"/>
  <c r="Y1225" i="3"/>
  <c r="Y1224" i="3" s="1"/>
  <c r="Y1223" i="3" s="1"/>
  <c r="X1225" i="3"/>
  <c r="X1224" i="3" s="1"/>
  <c r="X1223" i="3" s="1"/>
  <c r="X1222" i="3" s="1"/>
  <c r="W1225" i="3"/>
  <c r="W1224" i="3" s="1"/>
  <c r="V1225" i="3"/>
  <c r="V1224" i="3" s="1"/>
  <c r="V1223" i="3" s="1"/>
  <c r="U1225" i="3"/>
  <c r="T1225" i="3"/>
  <c r="T1224" i="3" s="1"/>
  <c r="S1225" i="3"/>
  <c r="S1224" i="3" s="1"/>
  <c r="S1223" i="3" s="1"/>
  <c r="R1225" i="3"/>
  <c r="R1224" i="3" s="1"/>
  <c r="R1223" i="3" s="1"/>
  <c r="Q1225" i="3"/>
  <c r="Q1224" i="3" s="1"/>
  <c r="Q1223" i="3" s="1"/>
  <c r="P1225" i="3"/>
  <c r="P1224" i="3" s="1"/>
  <c r="P1223" i="3" s="1"/>
  <c r="O1225" i="3"/>
  <c r="O1224" i="3" s="1"/>
  <c r="O1223" i="3" s="1"/>
  <c r="O1222" i="3" s="1"/>
  <c r="N1225" i="3"/>
  <c r="N1224" i="3" s="1"/>
  <c r="N1223" i="3" s="1"/>
  <c r="K1225" i="3"/>
  <c r="K1224" i="3" s="1"/>
  <c r="K1223" i="3" s="1"/>
  <c r="K1222" i="3" s="1"/>
  <c r="J1225" i="3"/>
  <c r="J1224" i="3" s="1"/>
  <c r="J1223" i="3" s="1"/>
  <c r="I1225" i="3"/>
  <c r="I1224" i="3" s="1"/>
  <c r="I1223" i="3" s="1"/>
  <c r="I1222" i="3" s="1"/>
  <c r="H1225" i="3"/>
  <c r="G1225" i="3"/>
  <c r="F1225" i="3"/>
  <c r="F1224" i="3" s="1"/>
  <c r="F1223" i="3" s="1"/>
  <c r="E1225" i="3"/>
  <c r="E1224" i="3" s="1"/>
  <c r="E1223" i="3" s="1"/>
  <c r="AM1224" i="3"/>
  <c r="AM1223" i="3" s="1"/>
  <c r="AA1223" i="3"/>
  <c r="AA1222" i="3" s="1"/>
  <c r="W1223" i="3"/>
  <c r="T1223" i="3"/>
  <c r="AE1221" i="3"/>
  <c r="L1221" i="3"/>
  <c r="M1221" i="3" s="1"/>
  <c r="AP1220" i="3"/>
  <c r="AO1220" i="3"/>
  <c r="AN1220" i="3"/>
  <c r="AM1220" i="3"/>
  <c r="AL1220" i="3"/>
  <c r="AK1220" i="3"/>
  <c r="AJ1220" i="3"/>
  <c r="AI1220" i="3"/>
  <c r="AH1220" i="3"/>
  <c r="AG1220" i="3"/>
  <c r="AF1220" i="3"/>
  <c r="AD1220" i="3"/>
  <c r="AC1220" i="3"/>
  <c r="AB1220" i="3"/>
  <c r="AA1220" i="3"/>
  <c r="Z1220" i="3"/>
  <c r="Y1220" i="3"/>
  <c r="X1220" i="3"/>
  <c r="W1220" i="3"/>
  <c r="V1220" i="3"/>
  <c r="U1220" i="3"/>
  <c r="T1220" i="3"/>
  <c r="S1220" i="3"/>
  <c r="R1220" i="3"/>
  <c r="Q1220" i="3"/>
  <c r="P1220" i="3"/>
  <c r="O1220" i="3"/>
  <c r="N1220" i="3"/>
  <c r="K1220" i="3"/>
  <c r="J1220" i="3"/>
  <c r="I1220" i="3"/>
  <c r="H1220" i="3"/>
  <c r="G1220" i="3"/>
  <c r="F1220" i="3"/>
  <c r="E1220" i="3"/>
  <c r="AE1219" i="3"/>
  <c r="L1219" i="3"/>
  <c r="M1219" i="3" s="1"/>
  <c r="AE1218" i="3"/>
  <c r="AE1190" i="3" s="1"/>
  <c r="L1218" i="3"/>
  <c r="AE1217" i="3"/>
  <c r="L1217" i="3"/>
  <c r="M1217" i="3" s="1"/>
  <c r="AE1216" i="3"/>
  <c r="L1216" i="3"/>
  <c r="M1216" i="3" s="1"/>
  <c r="AP1215" i="3"/>
  <c r="AO1215" i="3"/>
  <c r="AN1215" i="3"/>
  <c r="AM1215" i="3"/>
  <c r="AM1214" i="3" s="1"/>
  <c r="AM1213" i="3" s="1"/>
  <c r="AL1215" i="3"/>
  <c r="AK1215" i="3"/>
  <c r="AK1214" i="3" s="1"/>
  <c r="AJ1215" i="3"/>
  <c r="AJ1214" i="3" s="1"/>
  <c r="AJ1213" i="3" s="1"/>
  <c r="AI1215" i="3"/>
  <c r="AI1214" i="3" s="1"/>
  <c r="AI1213" i="3" s="1"/>
  <c r="AI1212" i="3" s="1"/>
  <c r="AH1215" i="3"/>
  <c r="AH1214" i="3" s="1"/>
  <c r="AG1215" i="3"/>
  <c r="AG1214" i="3" s="1"/>
  <c r="AG1213" i="3" s="1"/>
  <c r="AF1215" i="3"/>
  <c r="AF1214" i="3" s="1"/>
  <c r="AF1213" i="3" s="1"/>
  <c r="AF1212" i="3" s="1"/>
  <c r="AD1215" i="3"/>
  <c r="AD1214" i="3" s="1"/>
  <c r="AD1213" i="3" s="1"/>
  <c r="AD1212" i="3" s="1"/>
  <c r="AC1215" i="3"/>
  <c r="AC1214" i="3" s="1"/>
  <c r="AC1213" i="3" s="1"/>
  <c r="AB1215" i="3"/>
  <c r="AB1214" i="3" s="1"/>
  <c r="AB1213" i="3" s="1"/>
  <c r="AA1215" i="3"/>
  <c r="AA1214" i="3" s="1"/>
  <c r="AA1213" i="3" s="1"/>
  <c r="Z1215" i="3"/>
  <c r="Z1214" i="3" s="1"/>
  <c r="Z1213" i="3" s="1"/>
  <c r="Y1215" i="3"/>
  <c r="Y1214" i="3" s="1"/>
  <c r="Y1213" i="3" s="1"/>
  <c r="X1215" i="3"/>
  <c r="X1214" i="3" s="1"/>
  <c r="X1213" i="3" s="1"/>
  <c r="W1215" i="3"/>
  <c r="W1214" i="3" s="1"/>
  <c r="W1213" i="3" s="1"/>
  <c r="V1215" i="3"/>
  <c r="V1214" i="3" s="1"/>
  <c r="V1213" i="3" s="1"/>
  <c r="U1215" i="3"/>
  <c r="U1214" i="3" s="1"/>
  <c r="U1213" i="3" s="1"/>
  <c r="U1212" i="3" s="1"/>
  <c r="T1215" i="3"/>
  <c r="T1214" i="3" s="1"/>
  <c r="T1213" i="3" s="1"/>
  <c r="S1215" i="3"/>
  <c r="S1214" i="3" s="1"/>
  <c r="S1213" i="3" s="1"/>
  <c r="R1215" i="3"/>
  <c r="R1214" i="3" s="1"/>
  <c r="R1213" i="3" s="1"/>
  <c r="Q1215" i="3"/>
  <c r="Q1214" i="3" s="1"/>
  <c r="Q1213" i="3" s="1"/>
  <c r="P1215" i="3"/>
  <c r="P1214" i="3" s="1"/>
  <c r="P1213" i="3" s="1"/>
  <c r="O1215" i="3"/>
  <c r="O1214" i="3" s="1"/>
  <c r="O1213" i="3" s="1"/>
  <c r="N1215" i="3"/>
  <c r="N1214" i="3" s="1"/>
  <c r="N1213" i="3" s="1"/>
  <c r="K1215" i="3"/>
  <c r="K1214" i="3" s="1"/>
  <c r="J1215" i="3"/>
  <c r="J1214" i="3" s="1"/>
  <c r="J1213" i="3" s="1"/>
  <c r="I1215" i="3"/>
  <c r="H1215" i="3"/>
  <c r="H1214" i="3" s="1"/>
  <c r="H1213" i="3" s="1"/>
  <c r="G1215" i="3"/>
  <c r="F1215" i="3"/>
  <c r="F1214" i="3" s="1"/>
  <c r="F1213" i="3" s="1"/>
  <c r="E1215" i="3"/>
  <c r="E1214" i="3" s="1"/>
  <c r="E1213" i="3" s="1"/>
  <c r="AP1214" i="3"/>
  <c r="AP1213" i="3" s="1"/>
  <c r="AO1214" i="3"/>
  <c r="AO1213" i="3" s="1"/>
  <c r="AN1214" i="3"/>
  <c r="AN1213" i="3" s="1"/>
  <c r="AL1214" i="3"/>
  <c r="AL1213" i="3" s="1"/>
  <c r="I1214" i="3"/>
  <c r="I1213" i="3" s="1"/>
  <c r="AH1213" i="3"/>
  <c r="W1212" i="3"/>
  <c r="AH1211" i="3"/>
  <c r="AH1210" i="3" s="1"/>
  <c r="H1211" i="3"/>
  <c r="G1211" i="3"/>
  <c r="AE1211" i="3" s="1"/>
  <c r="AP1210" i="3"/>
  <c r="AO1210" i="3"/>
  <c r="AN1210" i="3"/>
  <c r="AM1210" i="3"/>
  <c r="AL1210" i="3"/>
  <c r="AK1210" i="3"/>
  <c r="AJ1210" i="3"/>
  <c r="AI1210" i="3"/>
  <c r="AG1210" i="3"/>
  <c r="AF1210" i="3"/>
  <c r="AD1210" i="3"/>
  <c r="AC1210" i="3"/>
  <c r="AB1210" i="3"/>
  <c r="AA1210" i="3"/>
  <c r="Z1210" i="3"/>
  <c r="Y1210" i="3"/>
  <c r="X1210" i="3"/>
  <c r="W1210" i="3"/>
  <c r="V1210" i="3"/>
  <c r="U1210" i="3"/>
  <c r="T1210" i="3"/>
  <c r="S1210" i="3"/>
  <c r="R1210" i="3"/>
  <c r="Q1210" i="3"/>
  <c r="P1210" i="3"/>
  <c r="O1210" i="3"/>
  <c r="N1210" i="3"/>
  <c r="K1210" i="3"/>
  <c r="J1210" i="3"/>
  <c r="I1210" i="3"/>
  <c r="I1192" i="3" s="1"/>
  <c r="H1210" i="3"/>
  <c r="F1210" i="3"/>
  <c r="F1203" i="3" s="1"/>
  <c r="E1210" i="3"/>
  <c r="AE1209" i="3"/>
  <c r="L1209" i="3"/>
  <c r="M1209" i="3" s="1"/>
  <c r="AE1208" i="3"/>
  <c r="L1208" i="3"/>
  <c r="M1208" i="3" s="1"/>
  <c r="AE1207" i="3"/>
  <c r="L1207" i="3"/>
  <c r="AP1206" i="3"/>
  <c r="AP1205" i="3" s="1"/>
  <c r="AP1204" i="3" s="1"/>
  <c r="AO1206" i="3"/>
  <c r="AO1205" i="3" s="1"/>
  <c r="AO1204" i="3" s="1"/>
  <c r="AN1206" i="3"/>
  <c r="AN1205" i="3" s="1"/>
  <c r="AN1204" i="3" s="1"/>
  <c r="AM1206" i="3"/>
  <c r="AM1205" i="3" s="1"/>
  <c r="AM1204" i="3" s="1"/>
  <c r="AL1206" i="3"/>
  <c r="AL1205" i="3" s="1"/>
  <c r="AL1204" i="3" s="1"/>
  <c r="AK1206" i="3"/>
  <c r="AK1205" i="3" s="1"/>
  <c r="AK1204" i="3" s="1"/>
  <c r="AJ1206" i="3"/>
  <c r="AJ1205" i="3" s="1"/>
  <c r="AJ1204" i="3" s="1"/>
  <c r="AJ1203" i="3" s="1"/>
  <c r="AI1206" i="3"/>
  <c r="AI1205" i="3" s="1"/>
  <c r="AI1204" i="3" s="1"/>
  <c r="AH1206" i="3"/>
  <c r="AH1205" i="3" s="1"/>
  <c r="AH1204" i="3" s="1"/>
  <c r="AG1206" i="3"/>
  <c r="AG1205" i="3" s="1"/>
  <c r="AG1204" i="3" s="1"/>
  <c r="AF1206" i="3"/>
  <c r="AD1206" i="3"/>
  <c r="AD1205" i="3" s="1"/>
  <c r="AD1204" i="3" s="1"/>
  <c r="AC1206" i="3"/>
  <c r="AC1205" i="3" s="1"/>
  <c r="AC1204" i="3" s="1"/>
  <c r="AB1206" i="3"/>
  <c r="AB1205" i="3" s="1"/>
  <c r="AB1204" i="3" s="1"/>
  <c r="AA1206" i="3"/>
  <c r="AA1205" i="3" s="1"/>
  <c r="AA1204" i="3" s="1"/>
  <c r="Z1206" i="3"/>
  <c r="Z1205" i="3" s="1"/>
  <c r="Z1204" i="3" s="1"/>
  <c r="Y1206" i="3"/>
  <c r="X1206" i="3"/>
  <c r="X1205" i="3" s="1"/>
  <c r="X1204" i="3" s="1"/>
  <c r="W1206" i="3"/>
  <c r="W1205" i="3" s="1"/>
  <c r="W1204" i="3" s="1"/>
  <c r="V1206" i="3"/>
  <c r="V1205" i="3" s="1"/>
  <c r="V1204" i="3" s="1"/>
  <c r="U1206" i="3"/>
  <c r="U1205" i="3" s="1"/>
  <c r="U1204" i="3" s="1"/>
  <c r="T1206" i="3"/>
  <c r="S1206" i="3"/>
  <c r="S1205" i="3" s="1"/>
  <c r="S1204" i="3" s="1"/>
  <c r="R1206" i="3"/>
  <c r="R1205" i="3" s="1"/>
  <c r="R1204" i="3" s="1"/>
  <c r="R1203" i="3" s="1"/>
  <c r="Q1206" i="3"/>
  <c r="Q1205" i="3" s="1"/>
  <c r="Q1204" i="3" s="1"/>
  <c r="P1206" i="3"/>
  <c r="O1206" i="3"/>
  <c r="O1205" i="3" s="1"/>
  <c r="O1204" i="3" s="1"/>
  <c r="N1206" i="3"/>
  <c r="N1205" i="3" s="1"/>
  <c r="N1204" i="3" s="1"/>
  <c r="N1203" i="3" s="1"/>
  <c r="K1206" i="3"/>
  <c r="K1205" i="3" s="1"/>
  <c r="K1204" i="3" s="1"/>
  <c r="K1203" i="3" s="1"/>
  <c r="J1206" i="3"/>
  <c r="J1205" i="3" s="1"/>
  <c r="J1204" i="3" s="1"/>
  <c r="I1206" i="3"/>
  <c r="H1206" i="3"/>
  <c r="H1205" i="3" s="1"/>
  <c r="G1206" i="3"/>
  <c r="F1206" i="3"/>
  <c r="F1205" i="3" s="1"/>
  <c r="F1204" i="3" s="1"/>
  <c r="E1206" i="3"/>
  <c r="E1205" i="3" s="1"/>
  <c r="E1204" i="3" s="1"/>
  <c r="I1205" i="3"/>
  <c r="I1204" i="3" s="1"/>
  <c r="AE1202" i="3"/>
  <c r="L1202" i="3"/>
  <c r="M1202" i="3" s="1"/>
  <c r="AP1201" i="3"/>
  <c r="AO1201" i="3"/>
  <c r="AN1201" i="3"/>
  <c r="AM1201" i="3"/>
  <c r="AL1201" i="3"/>
  <c r="AK1201" i="3"/>
  <c r="AJ1201" i="3"/>
  <c r="AI1201" i="3"/>
  <c r="AG1201" i="3"/>
  <c r="AF1201" i="3"/>
  <c r="AD1201" i="3"/>
  <c r="AC1201" i="3"/>
  <c r="AB1201" i="3"/>
  <c r="AA1201" i="3"/>
  <c r="Z1201" i="3"/>
  <c r="Y1201" i="3"/>
  <c r="X1201" i="3"/>
  <c r="W1201" i="3"/>
  <c r="V1201" i="3"/>
  <c r="U1201" i="3"/>
  <c r="T1201" i="3"/>
  <c r="S1201" i="3"/>
  <c r="R1201" i="3"/>
  <c r="Q1201" i="3"/>
  <c r="P1201" i="3"/>
  <c r="O1201" i="3"/>
  <c r="N1201" i="3"/>
  <c r="K1201" i="3"/>
  <c r="J1201" i="3"/>
  <c r="I1201" i="3"/>
  <c r="H1201" i="3"/>
  <c r="G1201" i="3"/>
  <c r="F1201" i="3"/>
  <c r="E1201" i="3"/>
  <c r="AE1200" i="3"/>
  <c r="L1200" i="3"/>
  <c r="M1200" i="3" s="1"/>
  <c r="AE1199" i="3"/>
  <c r="L1199" i="3"/>
  <c r="AE1198" i="3"/>
  <c r="L1198" i="3"/>
  <c r="M1198" i="3" s="1"/>
  <c r="AP1197" i="3"/>
  <c r="AO1197" i="3"/>
  <c r="AO1196" i="3" s="1"/>
  <c r="AN1197" i="3"/>
  <c r="AN1196" i="3" s="1"/>
  <c r="AM1197" i="3"/>
  <c r="AM1196" i="3" s="1"/>
  <c r="AM1195" i="3" s="1"/>
  <c r="AL1197" i="3"/>
  <c r="AL1196" i="3" s="1"/>
  <c r="AL1195" i="3" s="1"/>
  <c r="AK1197" i="3"/>
  <c r="AK1196" i="3" s="1"/>
  <c r="AK1195" i="3" s="1"/>
  <c r="AJ1197" i="3"/>
  <c r="AI1197" i="3"/>
  <c r="AI1196" i="3" s="1"/>
  <c r="AH1197" i="3"/>
  <c r="AH1187" i="3" s="1"/>
  <c r="AH955" i="3" s="1"/>
  <c r="AG1197" i="3"/>
  <c r="AG1196" i="3" s="1"/>
  <c r="AF1197" i="3"/>
  <c r="AF1196" i="3" s="1"/>
  <c r="AD1197" i="3"/>
  <c r="AC1197" i="3"/>
  <c r="AB1197" i="3"/>
  <c r="AA1197" i="3"/>
  <c r="Z1197" i="3"/>
  <c r="Y1197" i="3"/>
  <c r="X1197" i="3"/>
  <c r="X1196" i="3" s="1"/>
  <c r="W1197" i="3"/>
  <c r="W1196" i="3" s="1"/>
  <c r="W1195" i="3" s="1"/>
  <c r="V1197" i="3"/>
  <c r="V1196" i="3" s="1"/>
  <c r="V1195" i="3" s="1"/>
  <c r="U1197" i="3"/>
  <c r="U1196" i="3" s="1"/>
  <c r="T1197" i="3"/>
  <c r="S1197" i="3"/>
  <c r="R1197" i="3"/>
  <c r="Q1197" i="3"/>
  <c r="Q1196" i="3" s="1"/>
  <c r="Q1195" i="3" s="1"/>
  <c r="P1197" i="3"/>
  <c r="P1196" i="3" s="1"/>
  <c r="O1197" i="3"/>
  <c r="O1196" i="3" s="1"/>
  <c r="O1195" i="3" s="1"/>
  <c r="N1197" i="3"/>
  <c r="K1197" i="3"/>
  <c r="K1196" i="3" s="1"/>
  <c r="J1197" i="3"/>
  <c r="J1196" i="3" s="1"/>
  <c r="J1195" i="3" s="1"/>
  <c r="I1197" i="3"/>
  <c r="H1197" i="3"/>
  <c r="G1197" i="3"/>
  <c r="F1197" i="3"/>
  <c r="E1197" i="3"/>
  <c r="Y1196" i="3"/>
  <c r="T1196" i="3"/>
  <c r="I1196" i="3"/>
  <c r="I1195" i="3" s="1"/>
  <c r="F1196" i="3"/>
  <c r="F1195" i="3" s="1"/>
  <c r="F1194" i="3" s="1"/>
  <c r="E1196" i="3"/>
  <c r="E1195" i="3"/>
  <c r="J1194" i="3"/>
  <c r="AA1193" i="3"/>
  <c r="AA961" i="3" s="1"/>
  <c r="V1193" i="3"/>
  <c r="V961" i="3" s="1"/>
  <c r="V625" i="3" s="1"/>
  <c r="R1193" i="3"/>
  <c r="R961" i="3" s="1"/>
  <c r="R625" i="3" s="1"/>
  <c r="R324" i="3" s="1"/>
  <c r="K1193" i="3"/>
  <c r="K961" i="3" s="1"/>
  <c r="J1193" i="3"/>
  <c r="J961" i="3" s="1"/>
  <c r="AP1191" i="3"/>
  <c r="AO1191" i="3"/>
  <c r="AN1191" i="3"/>
  <c r="AM1191" i="3"/>
  <c r="AL1191" i="3"/>
  <c r="AK1191" i="3"/>
  <c r="AJ1191" i="3"/>
  <c r="AI1191" i="3"/>
  <c r="AH1191" i="3"/>
  <c r="AG1191" i="3"/>
  <c r="AF1191" i="3"/>
  <c r="AD1191" i="3"/>
  <c r="AC1191" i="3"/>
  <c r="AB1191" i="3"/>
  <c r="AB959" i="3" s="1"/>
  <c r="AA1191" i="3"/>
  <c r="Z1191" i="3"/>
  <c r="Y1191" i="3"/>
  <c r="X1191" i="3"/>
  <c r="W1191" i="3"/>
  <c r="V1191" i="3"/>
  <c r="U1191" i="3"/>
  <c r="T1191" i="3"/>
  <c r="S1191" i="3"/>
  <c r="R1191" i="3"/>
  <c r="Q1191" i="3"/>
  <c r="P1191" i="3"/>
  <c r="O1191" i="3"/>
  <c r="N1191" i="3"/>
  <c r="K1191" i="3"/>
  <c r="J1191" i="3"/>
  <c r="I1191" i="3"/>
  <c r="H1191" i="3"/>
  <c r="G1191" i="3"/>
  <c r="F1191" i="3"/>
  <c r="E1191" i="3"/>
  <c r="AP1190" i="3"/>
  <c r="AO1190" i="3"/>
  <c r="AN1190" i="3"/>
  <c r="AM1190" i="3"/>
  <c r="AL1190" i="3"/>
  <c r="AK1190" i="3"/>
  <c r="AJ1190" i="3"/>
  <c r="AI1190" i="3"/>
  <c r="AH1190" i="3"/>
  <c r="AG1190" i="3"/>
  <c r="AF1190" i="3"/>
  <c r="AD1190" i="3"/>
  <c r="AC1190" i="3"/>
  <c r="AB1190" i="3"/>
  <c r="AA1190" i="3"/>
  <c r="Z1190" i="3"/>
  <c r="Y1190" i="3"/>
  <c r="X1190" i="3"/>
  <c r="W1190" i="3"/>
  <c r="V1190" i="3"/>
  <c r="U1190" i="3"/>
  <c r="T1190" i="3"/>
  <c r="S1190" i="3"/>
  <c r="S314" i="3" s="1"/>
  <c r="R1190" i="3"/>
  <c r="Q1190" i="3"/>
  <c r="P1190" i="3"/>
  <c r="O1190" i="3"/>
  <c r="N1190" i="3"/>
  <c r="K1190" i="3"/>
  <c r="J1190" i="3"/>
  <c r="I1190" i="3"/>
  <c r="H1190" i="3"/>
  <c r="G1190" i="3"/>
  <c r="AP1189" i="3"/>
  <c r="AO1189" i="3"/>
  <c r="AN1189" i="3"/>
  <c r="AM1189" i="3"/>
  <c r="AL1189" i="3"/>
  <c r="AK1189" i="3"/>
  <c r="AJ1189" i="3"/>
  <c r="AI1189" i="3"/>
  <c r="AH1189" i="3"/>
  <c r="AG1189" i="3"/>
  <c r="AF1189" i="3"/>
  <c r="AD1189" i="3"/>
  <c r="AC1189" i="3"/>
  <c r="AB1189" i="3"/>
  <c r="AA1189" i="3"/>
  <c r="Z1189" i="3"/>
  <c r="Y1189" i="3"/>
  <c r="X1189" i="3"/>
  <c r="W1189" i="3"/>
  <c r="V1189" i="3"/>
  <c r="U1189" i="3"/>
  <c r="T1189" i="3"/>
  <c r="S1189" i="3"/>
  <c r="R1189" i="3"/>
  <c r="Q1189" i="3"/>
  <c r="P1189" i="3"/>
  <c r="O1189" i="3"/>
  <c r="N1189" i="3"/>
  <c r="K1189" i="3"/>
  <c r="J1189" i="3"/>
  <c r="I1189" i="3"/>
  <c r="H1189" i="3"/>
  <c r="G1189" i="3"/>
  <c r="AP1188" i="3"/>
  <c r="AO1188" i="3"/>
  <c r="AN1188" i="3"/>
  <c r="AM1188" i="3"/>
  <c r="AL1188" i="3"/>
  <c r="AK1188" i="3"/>
  <c r="AJ1188" i="3"/>
  <c r="AI1188" i="3"/>
  <c r="AH1188" i="3"/>
  <c r="AG1188" i="3"/>
  <c r="AF1188" i="3"/>
  <c r="AD1188" i="3"/>
  <c r="AC1188" i="3"/>
  <c r="AB1188" i="3"/>
  <c r="AA1188" i="3"/>
  <c r="Z1188" i="3"/>
  <c r="Y1188" i="3"/>
  <c r="X1188" i="3"/>
  <c r="W1188" i="3"/>
  <c r="V1188" i="3"/>
  <c r="U1188" i="3"/>
  <c r="T1188" i="3"/>
  <c r="S1188" i="3"/>
  <c r="R1188" i="3"/>
  <c r="Q1188" i="3"/>
  <c r="P1188" i="3"/>
  <c r="O1188" i="3"/>
  <c r="N1188" i="3"/>
  <c r="K1188" i="3"/>
  <c r="J1188" i="3"/>
  <c r="I1188" i="3"/>
  <c r="H1188" i="3"/>
  <c r="G1188" i="3"/>
  <c r="AE1183" i="3"/>
  <c r="L1183" i="3"/>
  <c r="M1183" i="3" s="1"/>
  <c r="AP1182" i="3"/>
  <c r="AO1182" i="3"/>
  <c r="AN1182" i="3"/>
  <c r="AM1182" i="3"/>
  <c r="AL1182" i="3"/>
  <c r="AK1182" i="3"/>
  <c r="AJ1182" i="3"/>
  <c r="AI1182" i="3"/>
  <c r="AH1182" i="3"/>
  <c r="AG1182" i="3"/>
  <c r="AF1182" i="3"/>
  <c r="AD1182" i="3"/>
  <c r="AC1182" i="3"/>
  <c r="AB1182" i="3"/>
  <c r="AA1182" i="3"/>
  <c r="Z1182" i="3"/>
  <c r="Y1182" i="3"/>
  <c r="X1182" i="3"/>
  <c r="W1182" i="3"/>
  <c r="V1182" i="3"/>
  <c r="U1182" i="3"/>
  <c r="T1182" i="3"/>
  <c r="S1182" i="3"/>
  <c r="R1182" i="3"/>
  <c r="Q1182" i="3"/>
  <c r="P1182" i="3"/>
  <c r="O1182" i="3"/>
  <c r="N1182" i="3"/>
  <c r="K1182" i="3"/>
  <c r="J1182" i="3"/>
  <c r="I1182" i="3"/>
  <c r="H1182" i="3"/>
  <c r="G1182" i="3"/>
  <c r="F1182" i="3"/>
  <c r="E1182" i="3"/>
  <c r="AE1181" i="3"/>
  <c r="L1181" i="3"/>
  <c r="M1181" i="3" s="1"/>
  <c r="AE1180" i="3"/>
  <c r="I1180" i="3"/>
  <c r="AE1179" i="3"/>
  <c r="L1179" i="3"/>
  <c r="M1179" i="3" s="1"/>
  <c r="AP1178" i="3"/>
  <c r="AP1177" i="3" s="1"/>
  <c r="AO1178" i="3"/>
  <c r="AO1177" i="3" s="1"/>
  <c r="AN1178" i="3"/>
  <c r="AM1178" i="3"/>
  <c r="AM1177" i="3" s="1"/>
  <c r="AL1178" i="3"/>
  <c r="AL1177" i="3" s="1"/>
  <c r="AK1178" i="3"/>
  <c r="AK1177" i="3" s="1"/>
  <c r="AJ1178" i="3"/>
  <c r="AJ1177" i="3" s="1"/>
  <c r="AI1178" i="3"/>
  <c r="AI1177" i="3" s="1"/>
  <c r="AH1178" i="3"/>
  <c r="AH1177" i="3" s="1"/>
  <c r="AG1178" i="3"/>
  <c r="AG1177" i="3" s="1"/>
  <c r="AF1178" i="3"/>
  <c r="AF1177" i="3" s="1"/>
  <c r="AD1178" i="3"/>
  <c r="AC1178" i="3"/>
  <c r="AC1177" i="3" s="1"/>
  <c r="AB1178" i="3"/>
  <c r="AB1177" i="3" s="1"/>
  <c r="AA1178" i="3"/>
  <c r="AA1177" i="3" s="1"/>
  <c r="Z1178" i="3"/>
  <c r="Z1177" i="3" s="1"/>
  <c r="Y1178" i="3"/>
  <c r="Y1177" i="3" s="1"/>
  <c r="X1178" i="3"/>
  <c r="X1177" i="3" s="1"/>
  <c r="W1178" i="3"/>
  <c r="V1178" i="3"/>
  <c r="U1178" i="3"/>
  <c r="U1177" i="3" s="1"/>
  <c r="U1176" i="3" s="1"/>
  <c r="T1178" i="3"/>
  <c r="T1177" i="3" s="1"/>
  <c r="T1176" i="3" s="1"/>
  <c r="S1178" i="3"/>
  <c r="S1177" i="3" s="1"/>
  <c r="R1178" i="3"/>
  <c r="R1177" i="3" s="1"/>
  <c r="R1176" i="3" s="1"/>
  <c r="Q1178" i="3"/>
  <c r="Q1177" i="3" s="1"/>
  <c r="P1178" i="3"/>
  <c r="O1178" i="3"/>
  <c r="O1177" i="3" s="1"/>
  <c r="N1178" i="3"/>
  <c r="N1177" i="3" s="1"/>
  <c r="K1178" i="3"/>
  <c r="K1177" i="3" s="1"/>
  <c r="J1178" i="3"/>
  <c r="I1178" i="3"/>
  <c r="I1177" i="3" s="1"/>
  <c r="H1178" i="3"/>
  <c r="H1177" i="3" s="1"/>
  <c r="G1178" i="3"/>
  <c r="G1177" i="3" s="1"/>
  <c r="F1178" i="3"/>
  <c r="F1177" i="3" s="1"/>
  <c r="E1178" i="3"/>
  <c r="E1177" i="3" s="1"/>
  <c r="AN1177" i="3"/>
  <c r="AD1177" i="3"/>
  <c r="P1177" i="3"/>
  <c r="J1177" i="3"/>
  <c r="O1176" i="3"/>
  <c r="N1176" i="3"/>
  <c r="AE1175" i="3"/>
  <c r="L1175" i="3"/>
  <c r="M1175" i="3" s="1"/>
  <c r="AP1174" i="3"/>
  <c r="AO1174" i="3"/>
  <c r="AN1174" i="3"/>
  <c r="AM1174" i="3"/>
  <c r="AL1174" i="3"/>
  <c r="AK1174" i="3"/>
  <c r="AJ1174" i="3"/>
  <c r="AI1174" i="3"/>
  <c r="AH1174" i="3"/>
  <c r="AG1174" i="3"/>
  <c r="AF1174" i="3"/>
  <c r="AD1174" i="3"/>
  <c r="AC1174" i="3"/>
  <c r="AB1174" i="3"/>
  <c r="AA1174" i="3"/>
  <c r="Z1174" i="3"/>
  <c r="Y1174" i="3"/>
  <c r="X1174" i="3"/>
  <c r="W1174" i="3"/>
  <c r="V1174" i="3"/>
  <c r="U1174" i="3"/>
  <c r="T1174" i="3"/>
  <c r="S1174" i="3"/>
  <c r="R1174" i="3"/>
  <c r="Q1174" i="3"/>
  <c r="P1174" i="3"/>
  <c r="O1174" i="3"/>
  <c r="N1174" i="3"/>
  <c r="K1174" i="3"/>
  <c r="J1174" i="3"/>
  <c r="I1174" i="3"/>
  <c r="H1174" i="3"/>
  <c r="G1174" i="3"/>
  <c r="F1174" i="3"/>
  <c r="E1174" i="3"/>
  <c r="AE1173" i="3"/>
  <c r="L1173" i="3"/>
  <c r="M1173" i="3" s="1"/>
  <c r="AE1172" i="3"/>
  <c r="L1172" i="3"/>
  <c r="M1172" i="3" s="1"/>
  <c r="AE1171" i="3"/>
  <c r="L1171" i="3"/>
  <c r="M1171" i="3" s="1"/>
  <c r="AP1170" i="3"/>
  <c r="AP1169" i="3" s="1"/>
  <c r="AO1170" i="3"/>
  <c r="AO1169" i="3" s="1"/>
  <c r="AN1170" i="3"/>
  <c r="AM1170" i="3"/>
  <c r="AM1169" i="3" s="1"/>
  <c r="AL1170" i="3"/>
  <c r="AL1169" i="3" s="1"/>
  <c r="AK1170" i="3"/>
  <c r="AK1169" i="3" s="1"/>
  <c r="AJ1170" i="3"/>
  <c r="AJ1169" i="3" s="1"/>
  <c r="AI1170" i="3"/>
  <c r="AI1169" i="3" s="1"/>
  <c r="AH1170" i="3"/>
  <c r="AH1169" i="3" s="1"/>
  <c r="AH1168" i="3" s="1"/>
  <c r="AG1170" i="3"/>
  <c r="AG1169" i="3" s="1"/>
  <c r="AG1168" i="3" s="1"/>
  <c r="AF1170" i="3"/>
  <c r="AF1169" i="3" s="1"/>
  <c r="AD1170" i="3"/>
  <c r="AD1169" i="3" s="1"/>
  <c r="AD1168" i="3" s="1"/>
  <c r="AC1170" i="3"/>
  <c r="AC1169" i="3" s="1"/>
  <c r="AB1170" i="3"/>
  <c r="AB1169" i="3" s="1"/>
  <c r="AA1170" i="3"/>
  <c r="AA1169" i="3" s="1"/>
  <c r="Z1170" i="3"/>
  <c r="Z1169" i="3" s="1"/>
  <c r="Y1170" i="3"/>
  <c r="Y1169" i="3" s="1"/>
  <c r="X1170" i="3"/>
  <c r="X1169" i="3" s="1"/>
  <c r="W1170" i="3"/>
  <c r="W1169" i="3" s="1"/>
  <c r="V1170" i="3"/>
  <c r="V1169" i="3" s="1"/>
  <c r="V1168" i="3" s="1"/>
  <c r="U1170" i="3"/>
  <c r="U1169" i="3" s="1"/>
  <c r="U1168" i="3" s="1"/>
  <c r="T1170" i="3"/>
  <c r="T1169" i="3" s="1"/>
  <c r="T1168" i="3" s="1"/>
  <c r="S1170" i="3"/>
  <c r="S1169" i="3" s="1"/>
  <c r="R1170" i="3"/>
  <c r="R1169" i="3" s="1"/>
  <c r="Q1170" i="3"/>
  <c r="P1170" i="3"/>
  <c r="P1169" i="3" s="1"/>
  <c r="O1170" i="3"/>
  <c r="O1169" i="3" s="1"/>
  <c r="N1170" i="3"/>
  <c r="N1169" i="3" s="1"/>
  <c r="K1170" i="3"/>
  <c r="J1170" i="3"/>
  <c r="I1170" i="3"/>
  <c r="I1169" i="3" s="1"/>
  <c r="H1170" i="3"/>
  <c r="G1170" i="3"/>
  <c r="G1169" i="3" s="1"/>
  <c r="F1170" i="3"/>
  <c r="F1169" i="3" s="1"/>
  <c r="E1170" i="3"/>
  <c r="E1169" i="3" s="1"/>
  <c r="AN1169" i="3"/>
  <c r="Q1169" i="3"/>
  <c r="K1169" i="3"/>
  <c r="J1169" i="3"/>
  <c r="AE1167" i="3"/>
  <c r="L1167" i="3"/>
  <c r="M1167" i="3" s="1"/>
  <c r="AE1166" i="3"/>
  <c r="L1166" i="3"/>
  <c r="M1166" i="3" s="1"/>
  <c r="AE1165" i="3"/>
  <c r="L1165" i="3"/>
  <c r="M1165" i="3" s="1"/>
  <c r="AE1164" i="3"/>
  <c r="L1164" i="3"/>
  <c r="M1164" i="3" s="1"/>
  <c r="AP1163" i="3"/>
  <c r="AO1163" i="3"/>
  <c r="AN1163" i="3"/>
  <c r="AN1158" i="3" s="1"/>
  <c r="AN1152" i="3" s="1"/>
  <c r="AM1163" i="3"/>
  <c r="AL1163" i="3"/>
  <c r="AL1158" i="3" s="1"/>
  <c r="AK1163" i="3"/>
  <c r="AJ1163" i="3"/>
  <c r="AI1163" i="3"/>
  <c r="AH1163" i="3"/>
  <c r="AG1163" i="3"/>
  <c r="AF1163" i="3"/>
  <c r="AD1163" i="3"/>
  <c r="AC1163" i="3"/>
  <c r="AB1163" i="3"/>
  <c r="AA1163" i="3"/>
  <c r="Z1163" i="3"/>
  <c r="Y1163" i="3"/>
  <c r="X1163" i="3"/>
  <c r="W1163" i="3"/>
  <c r="V1163" i="3"/>
  <c r="U1163" i="3"/>
  <c r="T1163" i="3"/>
  <c r="S1163" i="3"/>
  <c r="R1163" i="3"/>
  <c r="Q1163" i="3"/>
  <c r="P1163" i="3"/>
  <c r="O1163" i="3"/>
  <c r="N1163" i="3"/>
  <c r="K1163" i="3"/>
  <c r="J1163" i="3"/>
  <c r="I1163" i="3"/>
  <c r="H1163" i="3"/>
  <c r="G1163" i="3"/>
  <c r="F1163" i="3"/>
  <c r="E1163" i="3"/>
  <c r="AE1162" i="3"/>
  <c r="L1162" i="3"/>
  <c r="M1162" i="3" s="1"/>
  <c r="AE1161" i="3"/>
  <c r="L1161" i="3"/>
  <c r="M1161" i="3" s="1"/>
  <c r="AE1160" i="3"/>
  <c r="L1160" i="3"/>
  <c r="M1160" i="3" s="1"/>
  <c r="AP1159" i="3"/>
  <c r="AO1159" i="3"/>
  <c r="AN1159" i="3"/>
  <c r="AM1159" i="3"/>
  <c r="AL1159" i="3"/>
  <c r="AK1159" i="3"/>
  <c r="AJ1159" i="3"/>
  <c r="AI1159" i="3"/>
  <c r="AH1159" i="3"/>
  <c r="AH1158" i="3" s="1"/>
  <c r="AG1159" i="3"/>
  <c r="AF1159" i="3"/>
  <c r="AD1159" i="3"/>
  <c r="AC1159" i="3"/>
  <c r="AB1159" i="3"/>
  <c r="AA1159" i="3"/>
  <c r="Z1159" i="3"/>
  <c r="Y1159" i="3"/>
  <c r="X1159" i="3"/>
  <c r="W1159" i="3"/>
  <c r="V1159" i="3"/>
  <c r="U1159" i="3"/>
  <c r="T1159" i="3"/>
  <c r="T1158" i="3" s="1"/>
  <c r="S1159" i="3"/>
  <c r="S1075" i="3" s="1"/>
  <c r="S964" i="3" s="1"/>
  <c r="S629" i="3" s="1"/>
  <c r="R1159" i="3"/>
  <c r="R1075" i="3" s="1"/>
  <c r="R964" i="3" s="1"/>
  <c r="R629" i="3" s="1"/>
  <c r="Q1159" i="3"/>
  <c r="P1159" i="3"/>
  <c r="O1159" i="3"/>
  <c r="O1075" i="3" s="1"/>
  <c r="O964" i="3" s="1"/>
  <c r="O629" i="3" s="1"/>
  <c r="N1159" i="3"/>
  <c r="K1159" i="3"/>
  <c r="J1159" i="3"/>
  <c r="I1159" i="3"/>
  <c r="H1159" i="3"/>
  <c r="G1159" i="3"/>
  <c r="F1159" i="3"/>
  <c r="E1159" i="3"/>
  <c r="AE1157" i="3"/>
  <c r="L1157" i="3"/>
  <c r="M1157" i="3" s="1"/>
  <c r="AE1156" i="3"/>
  <c r="L1156" i="3"/>
  <c r="M1156" i="3" s="1"/>
  <c r="AE1155" i="3"/>
  <c r="L1155" i="3"/>
  <c r="M1155" i="3" s="1"/>
  <c r="AP1154" i="3"/>
  <c r="AP1153" i="3" s="1"/>
  <c r="AO1154" i="3"/>
  <c r="AO1153" i="3" s="1"/>
  <c r="AN1154" i="3"/>
  <c r="AN1153" i="3" s="1"/>
  <c r="AM1154" i="3"/>
  <c r="AM1153" i="3" s="1"/>
  <c r="AL1154" i="3"/>
  <c r="AL1153" i="3" s="1"/>
  <c r="AK1154" i="3"/>
  <c r="AK1153" i="3" s="1"/>
  <c r="AJ1154" i="3"/>
  <c r="AJ1153" i="3" s="1"/>
  <c r="AI1154" i="3"/>
  <c r="AI1153" i="3" s="1"/>
  <c r="AH1154" i="3"/>
  <c r="AH1153" i="3" s="1"/>
  <c r="AG1154" i="3"/>
  <c r="AG1153" i="3" s="1"/>
  <c r="AF1154" i="3"/>
  <c r="AF1153" i="3" s="1"/>
  <c r="AD1154" i="3"/>
  <c r="AD1153" i="3" s="1"/>
  <c r="AC1154" i="3"/>
  <c r="AC1153" i="3" s="1"/>
  <c r="AB1154" i="3"/>
  <c r="AB1153" i="3" s="1"/>
  <c r="AA1154" i="3"/>
  <c r="AA1153" i="3" s="1"/>
  <c r="Z1154" i="3"/>
  <c r="Z1153" i="3" s="1"/>
  <c r="Y1154" i="3"/>
  <c r="Y1153" i="3" s="1"/>
  <c r="X1154" i="3"/>
  <c r="X1153" i="3" s="1"/>
  <c r="W1154" i="3"/>
  <c r="W1153" i="3" s="1"/>
  <c r="V1154" i="3"/>
  <c r="V1153" i="3" s="1"/>
  <c r="U1154" i="3"/>
  <c r="U1153" i="3" s="1"/>
  <c r="T1154" i="3"/>
  <c r="T1153" i="3" s="1"/>
  <c r="S1154" i="3"/>
  <c r="S1153" i="3" s="1"/>
  <c r="R1154" i="3"/>
  <c r="R1153" i="3" s="1"/>
  <c r="Q1154" i="3"/>
  <c r="Q1153" i="3" s="1"/>
  <c r="P1154" i="3"/>
  <c r="O1154" i="3"/>
  <c r="N1154" i="3"/>
  <c r="N1153" i="3" s="1"/>
  <c r="K1154" i="3"/>
  <c r="J1154" i="3"/>
  <c r="J1153" i="3" s="1"/>
  <c r="I1154" i="3"/>
  <c r="I1153" i="3" s="1"/>
  <c r="H1154" i="3"/>
  <c r="G1154" i="3"/>
  <c r="F1154" i="3"/>
  <c r="F1153" i="3" s="1"/>
  <c r="E1154" i="3"/>
  <c r="P1153" i="3"/>
  <c r="O1153" i="3"/>
  <c r="K1153" i="3"/>
  <c r="G1153" i="3"/>
  <c r="E1153" i="3"/>
  <c r="AE1151" i="3"/>
  <c r="L1151" i="3"/>
  <c r="M1151" i="3" s="1"/>
  <c r="AP1150" i="3"/>
  <c r="AO1150" i="3"/>
  <c r="AN1150" i="3"/>
  <c r="AM1150" i="3"/>
  <c r="AL1150" i="3"/>
  <c r="AK1150" i="3"/>
  <c r="AJ1150" i="3"/>
  <c r="AI1150" i="3"/>
  <c r="AH1150" i="3"/>
  <c r="AG1150" i="3"/>
  <c r="AF1150" i="3"/>
  <c r="AD1150" i="3"/>
  <c r="AC1150" i="3"/>
  <c r="AB1150" i="3"/>
  <c r="AA1150" i="3"/>
  <c r="Z1150" i="3"/>
  <c r="Y1150" i="3"/>
  <c r="X1150" i="3"/>
  <c r="W1150" i="3"/>
  <c r="V1150" i="3"/>
  <c r="U1150" i="3"/>
  <c r="T1150" i="3"/>
  <c r="S1150" i="3"/>
  <c r="R1150" i="3"/>
  <c r="Q1150" i="3"/>
  <c r="P1150" i="3"/>
  <c r="O1150" i="3"/>
  <c r="N1150" i="3"/>
  <c r="K1150" i="3"/>
  <c r="J1150" i="3"/>
  <c r="I1150" i="3"/>
  <c r="H1150" i="3"/>
  <c r="L1150" i="3" s="1"/>
  <c r="G1150" i="3"/>
  <c r="F1150" i="3"/>
  <c r="E1150" i="3"/>
  <c r="AE1149" i="3"/>
  <c r="L1149" i="3"/>
  <c r="M1149" i="3" s="1"/>
  <c r="AE1148" i="3"/>
  <c r="L1148" i="3"/>
  <c r="M1148" i="3" s="1"/>
  <c r="AE1147" i="3"/>
  <c r="L1147" i="3"/>
  <c r="M1147" i="3" s="1"/>
  <c r="AP1146" i="3"/>
  <c r="AP1145" i="3" s="1"/>
  <c r="AP1144" i="3" s="1"/>
  <c r="AO1146" i="3"/>
  <c r="AO1145" i="3" s="1"/>
  <c r="AO1144" i="3" s="1"/>
  <c r="AN1146" i="3"/>
  <c r="AM1146" i="3"/>
  <c r="AM1145" i="3" s="1"/>
  <c r="AL1146" i="3"/>
  <c r="AL1145" i="3" s="1"/>
  <c r="AK1146" i="3"/>
  <c r="AK1145" i="3" s="1"/>
  <c r="AJ1146" i="3"/>
  <c r="AI1146" i="3"/>
  <c r="AI1145" i="3" s="1"/>
  <c r="AH1146" i="3"/>
  <c r="AH1145" i="3" s="1"/>
  <c r="AG1146" i="3"/>
  <c r="AG1145" i="3" s="1"/>
  <c r="AF1146" i="3"/>
  <c r="AF1145" i="3" s="1"/>
  <c r="AD1146" i="3"/>
  <c r="AD1145" i="3" s="1"/>
  <c r="AC1146" i="3"/>
  <c r="AC1145" i="3" s="1"/>
  <c r="AB1146" i="3"/>
  <c r="AB1145" i="3" s="1"/>
  <c r="AA1146" i="3"/>
  <c r="AA1145" i="3" s="1"/>
  <c r="Z1146" i="3"/>
  <c r="Z1145" i="3" s="1"/>
  <c r="Y1146" i="3"/>
  <c r="Y1145" i="3" s="1"/>
  <c r="Y1144" i="3" s="1"/>
  <c r="X1146" i="3"/>
  <c r="X1145" i="3" s="1"/>
  <c r="W1146" i="3"/>
  <c r="W1145" i="3" s="1"/>
  <c r="W1144" i="3" s="1"/>
  <c r="V1146" i="3"/>
  <c r="V1145" i="3" s="1"/>
  <c r="V1144" i="3" s="1"/>
  <c r="U1146" i="3"/>
  <c r="U1145" i="3" s="1"/>
  <c r="T1146" i="3"/>
  <c r="T1145" i="3" s="1"/>
  <c r="T1144" i="3" s="1"/>
  <c r="S1146" i="3"/>
  <c r="S1145" i="3" s="1"/>
  <c r="R1146" i="3"/>
  <c r="R1145" i="3" s="1"/>
  <c r="Q1146" i="3"/>
  <c r="P1146" i="3"/>
  <c r="P1145" i="3" s="1"/>
  <c r="O1146" i="3"/>
  <c r="O1145" i="3" s="1"/>
  <c r="N1146" i="3"/>
  <c r="N1145" i="3" s="1"/>
  <c r="K1146" i="3"/>
  <c r="K1145" i="3" s="1"/>
  <c r="K1144" i="3" s="1"/>
  <c r="J1146" i="3"/>
  <c r="J1145" i="3" s="1"/>
  <c r="I1146" i="3"/>
  <c r="I1145" i="3" s="1"/>
  <c r="I1144" i="3" s="1"/>
  <c r="H1146" i="3"/>
  <c r="H1145" i="3" s="1"/>
  <c r="H1144" i="3" s="1"/>
  <c r="G1146" i="3"/>
  <c r="G1145" i="3" s="1"/>
  <c r="F1146" i="3"/>
  <c r="F1145" i="3" s="1"/>
  <c r="F1144" i="3" s="1"/>
  <c r="E1146" i="3"/>
  <c r="E1145" i="3" s="1"/>
  <c r="AN1145" i="3"/>
  <c r="AJ1145" i="3"/>
  <c r="AE1143" i="3"/>
  <c r="L1143" i="3"/>
  <c r="M1143" i="3" s="1"/>
  <c r="AP1142" i="3"/>
  <c r="AO1142" i="3"/>
  <c r="AN1142" i="3"/>
  <c r="AM1142" i="3"/>
  <c r="AL1142" i="3"/>
  <c r="AK1142" i="3"/>
  <c r="AJ1142" i="3"/>
  <c r="AI1142" i="3"/>
  <c r="AH1142" i="3"/>
  <c r="AG1142" i="3"/>
  <c r="AF1142" i="3"/>
  <c r="AD1142" i="3"/>
  <c r="AC1142" i="3"/>
  <c r="AB1142" i="3"/>
  <c r="AA1142" i="3"/>
  <c r="Z1142" i="3"/>
  <c r="Y1142" i="3"/>
  <c r="Y1136" i="3" s="1"/>
  <c r="X1142" i="3"/>
  <c r="W1142" i="3"/>
  <c r="V1142" i="3"/>
  <c r="U1142" i="3"/>
  <c r="T1142" i="3"/>
  <c r="T1136" i="3" s="1"/>
  <c r="S1142" i="3"/>
  <c r="R1142" i="3"/>
  <c r="Q1142" i="3"/>
  <c r="P1142" i="3"/>
  <c r="O1142" i="3"/>
  <c r="N1142" i="3"/>
  <c r="K1142" i="3"/>
  <c r="J1142" i="3"/>
  <c r="I1142" i="3"/>
  <c r="H1142" i="3"/>
  <c r="G1142" i="3"/>
  <c r="F1142" i="3"/>
  <c r="E1142" i="3"/>
  <c r="AE1141" i="3"/>
  <c r="L1141" i="3"/>
  <c r="M1141" i="3" s="1"/>
  <c r="AE1140" i="3"/>
  <c r="L1140" i="3"/>
  <c r="M1140" i="3" s="1"/>
  <c r="AE1139" i="3"/>
  <c r="L1139" i="3"/>
  <c r="M1139" i="3" s="1"/>
  <c r="AP1138" i="3"/>
  <c r="AP1137" i="3" s="1"/>
  <c r="AP1136" i="3" s="1"/>
  <c r="AO1138" i="3"/>
  <c r="AO1137" i="3" s="1"/>
  <c r="AN1138" i="3"/>
  <c r="AN1137" i="3" s="1"/>
  <c r="AM1138" i="3"/>
  <c r="AM1137" i="3" s="1"/>
  <c r="AM1136" i="3" s="1"/>
  <c r="AL1138" i="3"/>
  <c r="AL1137" i="3" s="1"/>
  <c r="AK1138" i="3"/>
  <c r="AK1137" i="3" s="1"/>
  <c r="AJ1138" i="3"/>
  <c r="AJ1137" i="3" s="1"/>
  <c r="AI1138" i="3"/>
  <c r="AI1137" i="3" s="1"/>
  <c r="AH1138" i="3"/>
  <c r="AG1138" i="3"/>
  <c r="AG1137" i="3" s="1"/>
  <c r="AF1138" i="3"/>
  <c r="AF1137" i="3" s="1"/>
  <c r="AD1138" i="3"/>
  <c r="AD1137" i="3" s="1"/>
  <c r="AD1136" i="3" s="1"/>
  <c r="AC1138" i="3"/>
  <c r="AC1137" i="3" s="1"/>
  <c r="AB1138" i="3"/>
  <c r="AB1137" i="3" s="1"/>
  <c r="AA1138" i="3"/>
  <c r="AA1137" i="3" s="1"/>
  <c r="Z1138" i="3"/>
  <c r="Z1137" i="3" s="1"/>
  <c r="Z1136" i="3" s="1"/>
  <c r="Y1138" i="3"/>
  <c r="Y1137" i="3" s="1"/>
  <c r="X1138" i="3"/>
  <c r="X1137" i="3" s="1"/>
  <c r="W1138" i="3"/>
  <c r="V1138" i="3"/>
  <c r="V1137" i="3" s="1"/>
  <c r="U1138" i="3"/>
  <c r="U1137" i="3" s="1"/>
  <c r="T1138" i="3"/>
  <c r="T1137" i="3" s="1"/>
  <c r="S1138" i="3"/>
  <c r="S1137" i="3" s="1"/>
  <c r="R1138" i="3"/>
  <c r="R1137" i="3" s="1"/>
  <c r="Q1138" i="3"/>
  <c r="P1138" i="3"/>
  <c r="P1137" i="3" s="1"/>
  <c r="O1138" i="3"/>
  <c r="N1138" i="3"/>
  <c r="K1138" i="3"/>
  <c r="K1137" i="3" s="1"/>
  <c r="K1136" i="3" s="1"/>
  <c r="J1138" i="3"/>
  <c r="I1138" i="3"/>
  <c r="I1137" i="3" s="1"/>
  <c r="H1138" i="3"/>
  <c r="H1137" i="3" s="1"/>
  <c r="H1136" i="3" s="1"/>
  <c r="G1138" i="3"/>
  <c r="G1137" i="3" s="1"/>
  <c r="G1136" i="3" s="1"/>
  <c r="F1138" i="3"/>
  <c r="F1137" i="3" s="1"/>
  <c r="E1138" i="3"/>
  <c r="E1137" i="3" s="1"/>
  <c r="E1136" i="3" s="1"/>
  <c r="AH1137" i="3"/>
  <c r="AH1136" i="3" s="1"/>
  <c r="W1137" i="3"/>
  <c r="Q1137" i="3"/>
  <c r="AE1135" i="3"/>
  <c r="L1135" i="3"/>
  <c r="M1135" i="3" s="1"/>
  <c r="AP1134" i="3"/>
  <c r="AO1134" i="3"/>
  <c r="AN1134" i="3"/>
  <c r="AM1134" i="3"/>
  <c r="AL1134" i="3"/>
  <c r="AK1134" i="3"/>
  <c r="AJ1134" i="3"/>
  <c r="AI1134" i="3"/>
  <c r="AH1134" i="3"/>
  <c r="AG1134" i="3"/>
  <c r="AF1134" i="3"/>
  <c r="AD1134" i="3"/>
  <c r="AC1134" i="3"/>
  <c r="AB1134" i="3"/>
  <c r="AA1134" i="3"/>
  <c r="Z1134" i="3"/>
  <c r="Y1134" i="3"/>
  <c r="X1134" i="3"/>
  <c r="X1128" i="3" s="1"/>
  <c r="W1134" i="3"/>
  <c r="V1134" i="3"/>
  <c r="U1134" i="3"/>
  <c r="T1134" i="3"/>
  <c r="S1134" i="3"/>
  <c r="R1134" i="3"/>
  <c r="Q1134" i="3"/>
  <c r="P1134" i="3"/>
  <c r="O1134" i="3"/>
  <c r="N1134" i="3"/>
  <c r="K1134" i="3"/>
  <c r="J1134" i="3"/>
  <c r="I1134" i="3"/>
  <c r="H1134" i="3"/>
  <c r="G1134" i="3"/>
  <c r="F1134" i="3"/>
  <c r="E1134" i="3"/>
  <c r="AE1133" i="3"/>
  <c r="L1133" i="3"/>
  <c r="M1133" i="3" s="1"/>
  <c r="AE1132" i="3"/>
  <c r="L1132" i="3"/>
  <c r="M1132" i="3" s="1"/>
  <c r="AE1131" i="3"/>
  <c r="L1131" i="3"/>
  <c r="M1131" i="3" s="1"/>
  <c r="AP1130" i="3"/>
  <c r="AO1130" i="3"/>
  <c r="AO1129" i="3" s="1"/>
  <c r="AN1130" i="3"/>
  <c r="AN1129" i="3" s="1"/>
  <c r="AM1130" i="3"/>
  <c r="AM1129" i="3" s="1"/>
  <c r="AL1130" i="3"/>
  <c r="AL1129" i="3" s="1"/>
  <c r="AK1130" i="3"/>
  <c r="AK1129" i="3" s="1"/>
  <c r="AJ1130" i="3"/>
  <c r="AJ1129" i="3" s="1"/>
  <c r="AI1130" i="3"/>
  <c r="AH1130" i="3"/>
  <c r="AH1129" i="3" s="1"/>
  <c r="AH1128" i="3" s="1"/>
  <c r="AG1130" i="3"/>
  <c r="AG1129" i="3" s="1"/>
  <c r="AF1130" i="3"/>
  <c r="AF1129" i="3" s="1"/>
  <c r="AD1130" i="3"/>
  <c r="AD1129" i="3" s="1"/>
  <c r="AC1130" i="3"/>
  <c r="AC1129" i="3" s="1"/>
  <c r="AB1130" i="3"/>
  <c r="AB1129" i="3" s="1"/>
  <c r="AA1130" i="3"/>
  <c r="AA1129" i="3" s="1"/>
  <c r="AA1128" i="3" s="1"/>
  <c r="Z1130" i="3"/>
  <c r="Z1129" i="3" s="1"/>
  <c r="Z1128" i="3" s="1"/>
  <c r="Y1130" i="3"/>
  <c r="Y1129" i="3" s="1"/>
  <c r="X1130" i="3"/>
  <c r="W1130" i="3"/>
  <c r="W1129" i="3" s="1"/>
  <c r="W1128" i="3" s="1"/>
  <c r="V1130" i="3"/>
  <c r="V1129" i="3" s="1"/>
  <c r="U1130" i="3"/>
  <c r="U1129" i="3" s="1"/>
  <c r="T1130" i="3"/>
  <c r="T1129" i="3" s="1"/>
  <c r="S1130" i="3"/>
  <c r="S1129" i="3" s="1"/>
  <c r="R1130" i="3"/>
  <c r="R1129" i="3" s="1"/>
  <c r="Q1130" i="3"/>
  <c r="P1130" i="3"/>
  <c r="P1129" i="3" s="1"/>
  <c r="O1130" i="3"/>
  <c r="O1129" i="3" s="1"/>
  <c r="N1130" i="3"/>
  <c r="N1129" i="3" s="1"/>
  <c r="K1130" i="3"/>
  <c r="K1129" i="3" s="1"/>
  <c r="J1130" i="3"/>
  <c r="J1129" i="3" s="1"/>
  <c r="I1130" i="3"/>
  <c r="I1129" i="3" s="1"/>
  <c r="H1130" i="3"/>
  <c r="G1130" i="3"/>
  <c r="F1130" i="3"/>
  <c r="E1130" i="3"/>
  <c r="E1129" i="3" s="1"/>
  <c r="AP1129" i="3"/>
  <c r="X1129" i="3"/>
  <c r="G1129" i="3"/>
  <c r="F1129" i="3"/>
  <c r="V1128" i="3"/>
  <c r="AE1127" i="3"/>
  <c r="L1127" i="3"/>
  <c r="M1127" i="3" s="1"/>
  <c r="AP1126" i="3"/>
  <c r="AO1126" i="3"/>
  <c r="AN1126" i="3"/>
  <c r="AM1126" i="3"/>
  <c r="AL1126" i="3"/>
  <c r="AK1126" i="3"/>
  <c r="AJ1126" i="3"/>
  <c r="AI1126" i="3"/>
  <c r="AH1126" i="3"/>
  <c r="AG1126" i="3"/>
  <c r="AF1126" i="3"/>
  <c r="AD1126" i="3"/>
  <c r="AD1120" i="3" s="1"/>
  <c r="AC1126" i="3"/>
  <c r="AB1126" i="3"/>
  <c r="AA1126" i="3"/>
  <c r="Z1126" i="3"/>
  <c r="Y1126" i="3"/>
  <c r="X1126" i="3"/>
  <c r="W1126" i="3"/>
  <c r="V1126" i="3"/>
  <c r="U1126" i="3"/>
  <c r="T1126" i="3"/>
  <c r="S1126" i="3"/>
  <c r="R1126" i="3"/>
  <c r="Q1126" i="3"/>
  <c r="P1126" i="3"/>
  <c r="O1126" i="3"/>
  <c r="N1126" i="3"/>
  <c r="K1126" i="3"/>
  <c r="J1126" i="3"/>
  <c r="I1126" i="3"/>
  <c r="H1126" i="3"/>
  <c r="G1126" i="3"/>
  <c r="F1126" i="3"/>
  <c r="E1126" i="3"/>
  <c r="AE1125" i="3"/>
  <c r="L1125" i="3"/>
  <c r="M1125" i="3" s="1"/>
  <c r="AE1124" i="3"/>
  <c r="L1124" i="3"/>
  <c r="M1124" i="3" s="1"/>
  <c r="AE1123" i="3"/>
  <c r="L1123" i="3"/>
  <c r="M1123" i="3" s="1"/>
  <c r="AP1122" i="3"/>
  <c r="AP1121" i="3" s="1"/>
  <c r="AP1120" i="3" s="1"/>
  <c r="AO1122" i="3"/>
  <c r="AO1121" i="3" s="1"/>
  <c r="AO1120" i="3" s="1"/>
  <c r="AN1122" i="3"/>
  <c r="AM1122" i="3"/>
  <c r="AM1121" i="3" s="1"/>
  <c r="AM1120" i="3" s="1"/>
  <c r="AL1122" i="3"/>
  <c r="AL1121" i="3" s="1"/>
  <c r="AK1122" i="3"/>
  <c r="AJ1122" i="3"/>
  <c r="AJ1121" i="3" s="1"/>
  <c r="AI1122" i="3"/>
  <c r="AI1121" i="3" s="1"/>
  <c r="AH1122" i="3"/>
  <c r="AG1122" i="3"/>
  <c r="AG1121" i="3" s="1"/>
  <c r="AF1122" i="3"/>
  <c r="AF1121" i="3" s="1"/>
  <c r="AD1122" i="3"/>
  <c r="AD1121" i="3" s="1"/>
  <c r="AC1122" i="3"/>
  <c r="AC1121" i="3" s="1"/>
  <c r="AB1122" i="3"/>
  <c r="AB1121" i="3" s="1"/>
  <c r="AA1122" i="3"/>
  <c r="AA1121" i="3" s="1"/>
  <c r="Z1122" i="3"/>
  <c r="Z1121" i="3" s="1"/>
  <c r="Z1120" i="3" s="1"/>
  <c r="Y1122" i="3"/>
  <c r="Y1121" i="3" s="1"/>
  <c r="X1122" i="3"/>
  <c r="X1121" i="3" s="1"/>
  <c r="X1120" i="3" s="1"/>
  <c r="W1122" i="3"/>
  <c r="W1121" i="3" s="1"/>
  <c r="W1120" i="3" s="1"/>
  <c r="V1122" i="3"/>
  <c r="V1121" i="3" s="1"/>
  <c r="U1122" i="3"/>
  <c r="U1121" i="3" s="1"/>
  <c r="T1122" i="3"/>
  <c r="T1121" i="3" s="1"/>
  <c r="T1120" i="3" s="1"/>
  <c r="S1122" i="3"/>
  <c r="S1121" i="3" s="1"/>
  <c r="R1122" i="3"/>
  <c r="R1121" i="3" s="1"/>
  <c r="Q1122" i="3"/>
  <c r="Q1121" i="3" s="1"/>
  <c r="P1122" i="3"/>
  <c r="P1121" i="3" s="1"/>
  <c r="O1122" i="3"/>
  <c r="O1121" i="3" s="1"/>
  <c r="N1122" i="3"/>
  <c r="N1121" i="3" s="1"/>
  <c r="K1122" i="3"/>
  <c r="K1121" i="3" s="1"/>
  <c r="J1122" i="3"/>
  <c r="J1121" i="3" s="1"/>
  <c r="I1122" i="3"/>
  <c r="I1121" i="3" s="1"/>
  <c r="H1122" i="3"/>
  <c r="G1122" i="3"/>
  <c r="G1121" i="3" s="1"/>
  <c r="F1122" i="3"/>
  <c r="F1121" i="3" s="1"/>
  <c r="F1120" i="3" s="1"/>
  <c r="E1122" i="3"/>
  <c r="E1121" i="3" s="1"/>
  <c r="E1120" i="3" s="1"/>
  <c r="AN1121" i="3"/>
  <c r="AN1120" i="3" s="1"/>
  <c r="AK1121" i="3"/>
  <c r="AH1121" i="3"/>
  <c r="AE1119" i="3"/>
  <c r="L1119" i="3"/>
  <c r="M1119" i="3" s="1"/>
  <c r="AP1118" i="3"/>
  <c r="AO1118" i="3"/>
  <c r="AN1118" i="3"/>
  <c r="AM1118" i="3"/>
  <c r="AL1118" i="3"/>
  <c r="AK1118" i="3"/>
  <c r="AJ1118" i="3"/>
  <c r="AI1118" i="3"/>
  <c r="AH1118" i="3"/>
  <c r="AG1118" i="3"/>
  <c r="AF1118" i="3"/>
  <c r="AD1118" i="3"/>
  <c r="AC1118" i="3"/>
  <c r="AB1118" i="3"/>
  <c r="AA1118" i="3"/>
  <c r="Z1118" i="3"/>
  <c r="Y1118" i="3"/>
  <c r="X1118" i="3"/>
  <c r="W1118" i="3"/>
  <c r="V1118" i="3"/>
  <c r="U1118" i="3"/>
  <c r="T1118" i="3"/>
  <c r="S1118" i="3"/>
  <c r="R1118" i="3"/>
  <c r="Q1118" i="3"/>
  <c r="P1118" i="3"/>
  <c r="O1118" i="3"/>
  <c r="N1118" i="3"/>
  <c r="K1118" i="3"/>
  <c r="J1118" i="3"/>
  <c r="I1118" i="3"/>
  <c r="H1118" i="3"/>
  <c r="G1118" i="3"/>
  <c r="F1118" i="3"/>
  <c r="E1118" i="3"/>
  <c r="AE1117" i="3"/>
  <c r="L1117" i="3"/>
  <c r="M1117" i="3" s="1"/>
  <c r="AE1116" i="3"/>
  <c r="L1116" i="3"/>
  <c r="M1116" i="3" s="1"/>
  <c r="AE1115" i="3"/>
  <c r="L1115" i="3"/>
  <c r="M1115" i="3" s="1"/>
  <c r="AP1114" i="3"/>
  <c r="AP1113" i="3" s="1"/>
  <c r="AO1114" i="3"/>
  <c r="AO1113" i="3" s="1"/>
  <c r="AN1114" i="3"/>
  <c r="AN1113" i="3" s="1"/>
  <c r="AM1114" i="3"/>
  <c r="AL1114" i="3"/>
  <c r="AL1113" i="3" s="1"/>
  <c r="AK1114" i="3"/>
  <c r="AK1113" i="3" s="1"/>
  <c r="AJ1114" i="3"/>
  <c r="AJ1113" i="3" s="1"/>
  <c r="AI1114" i="3"/>
  <c r="AI1113" i="3" s="1"/>
  <c r="AH1114" i="3"/>
  <c r="AH1113" i="3" s="1"/>
  <c r="AG1114" i="3"/>
  <c r="AG1113" i="3" s="1"/>
  <c r="AF1114" i="3"/>
  <c r="AF1113" i="3" s="1"/>
  <c r="AD1114" i="3"/>
  <c r="AD1113" i="3" s="1"/>
  <c r="AC1114" i="3"/>
  <c r="AC1113" i="3" s="1"/>
  <c r="AB1114" i="3"/>
  <c r="AB1113" i="3" s="1"/>
  <c r="AA1114" i="3"/>
  <c r="AA1113" i="3" s="1"/>
  <c r="Z1114" i="3"/>
  <c r="Z1113" i="3" s="1"/>
  <c r="Y1114" i="3"/>
  <c r="Y1113" i="3" s="1"/>
  <c r="X1114" i="3"/>
  <c r="X1113" i="3" s="1"/>
  <c r="W1114" i="3"/>
  <c r="V1114" i="3"/>
  <c r="V1113" i="3" s="1"/>
  <c r="U1114" i="3"/>
  <c r="U1113" i="3" s="1"/>
  <c r="T1114" i="3"/>
  <c r="T1113" i="3" s="1"/>
  <c r="S1114" i="3"/>
  <c r="S1113" i="3" s="1"/>
  <c r="R1114" i="3"/>
  <c r="R1113" i="3" s="1"/>
  <c r="R1112" i="3" s="1"/>
  <c r="Q1114" i="3"/>
  <c r="Q1113" i="3" s="1"/>
  <c r="P1114" i="3"/>
  <c r="P1113" i="3" s="1"/>
  <c r="P1112" i="3" s="1"/>
  <c r="O1114" i="3"/>
  <c r="O1113" i="3" s="1"/>
  <c r="O1112" i="3" s="1"/>
  <c r="N1114" i="3"/>
  <c r="N1113" i="3" s="1"/>
  <c r="K1114" i="3"/>
  <c r="K1113" i="3" s="1"/>
  <c r="K1112" i="3" s="1"/>
  <c r="J1114" i="3"/>
  <c r="J1113" i="3" s="1"/>
  <c r="I1114" i="3"/>
  <c r="I1113" i="3" s="1"/>
  <c r="H1114" i="3"/>
  <c r="H1113" i="3" s="1"/>
  <c r="G1114" i="3"/>
  <c r="G1113" i="3" s="1"/>
  <c r="F1114" i="3"/>
  <c r="F1113" i="3" s="1"/>
  <c r="E1114" i="3"/>
  <c r="E1113" i="3" s="1"/>
  <c r="W1113" i="3"/>
  <c r="AE1111" i="3"/>
  <c r="L1111" i="3"/>
  <c r="M1111" i="3" s="1"/>
  <c r="AP1110" i="3"/>
  <c r="AO1110" i="3"/>
  <c r="AN1110" i="3"/>
  <c r="AN1104" i="3" s="1"/>
  <c r="AM1110" i="3"/>
  <c r="AL1110" i="3"/>
  <c r="AK1110" i="3"/>
  <c r="AJ1110" i="3"/>
  <c r="AI1110" i="3"/>
  <c r="AH1110" i="3"/>
  <c r="AG1110" i="3"/>
  <c r="AF1110" i="3"/>
  <c r="AD1110" i="3"/>
  <c r="AC1110" i="3"/>
  <c r="AB1110" i="3"/>
  <c r="AA1110" i="3"/>
  <c r="Z1110" i="3"/>
  <c r="Y1110" i="3"/>
  <c r="X1110" i="3"/>
  <c r="W1110" i="3"/>
  <c r="V1110" i="3"/>
  <c r="U1110" i="3"/>
  <c r="T1110" i="3"/>
  <c r="S1110" i="3"/>
  <c r="R1110" i="3"/>
  <c r="Q1110" i="3"/>
  <c r="P1110" i="3"/>
  <c r="O1110" i="3"/>
  <c r="N1110" i="3"/>
  <c r="K1110" i="3"/>
  <c r="J1110" i="3"/>
  <c r="I1110" i="3"/>
  <c r="H1110" i="3"/>
  <c r="G1110" i="3"/>
  <c r="F1110" i="3"/>
  <c r="E1110" i="3"/>
  <c r="AE1109" i="3"/>
  <c r="L1109" i="3"/>
  <c r="M1109" i="3" s="1"/>
  <c r="AH1108" i="3"/>
  <c r="AH1106" i="3" s="1"/>
  <c r="AH1105" i="3" s="1"/>
  <c r="AE1108" i="3"/>
  <c r="L1108" i="3"/>
  <c r="M1108" i="3" s="1"/>
  <c r="F1108" i="3"/>
  <c r="F1072" i="3" s="1"/>
  <c r="L1107" i="3"/>
  <c r="G1107" i="3"/>
  <c r="G1106" i="3" s="1"/>
  <c r="G1105" i="3" s="1"/>
  <c r="F1107" i="3"/>
  <c r="F1071" i="3" s="1"/>
  <c r="AP1106" i="3"/>
  <c r="AP1105" i="3" s="1"/>
  <c r="AO1106" i="3"/>
  <c r="AN1106" i="3"/>
  <c r="AM1106" i="3"/>
  <c r="AL1106" i="3"/>
  <c r="AL1105" i="3" s="1"/>
  <c r="AK1106" i="3"/>
  <c r="AK1105" i="3" s="1"/>
  <c r="AJ1106" i="3"/>
  <c r="AJ1105" i="3" s="1"/>
  <c r="AI1106" i="3"/>
  <c r="AI1105" i="3" s="1"/>
  <c r="AI1104" i="3" s="1"/>
  <c r="AG1106" i="3"/>
  <c r="AG1105" i="3" s="1"/>
  <c r="AF1106" i="3"/>
  <c r="AF1105" i="3" s="1"/>
  <c r="AD1106" i="3"/>
  <c r="AD1105" i="3" s="1"/>
  <c r="AC1106" i="3"/>
  <c r="AC1105" i="3" s="1"/>
  <c r="AB1106" i="3"/>
  <c r="AB1105" i="3" s="1"/>
  <c r="AA1106" i="3"/>
  <c r="Z1106" i="3"/>
  <c r="Z1105" i="3" s="1"/>
  <c r="Y1106" i="3"/>
  <c r="X1106" i="3"/>
  <c r="X1105" i="3" s="1"/>
  <c r="W1106" i="3"/>
  <c r="W1105" i="3" s="1"/>
  <c r="V1106" i="3"/>
  <c r="V1105" i="3" s="1"/>
  <c r="U1106" i="3"/>
  <c r="U1105" i="3" s="1"/>
  <c r="U1104" i="3" s="1"/>
  <c r="T1106" i="3"/>
  <c r="T1105" i="3" s="1"/>
  <c r="T1104" i="3" s="1"/>
  <c r="S1106" i="3"/>
  <c r="S1105" i="3" s="1"/>
  <c r="S1104" i="3" s="1"/>
  <c r="R1106" i="3"/>
  <c r="R1105" i="3" s="1"/>
  <c r="Q1106" i="3"/>
  <c r="Q1105" i="3" s="1"/>
  <c r="P1106" i="3"/>
  <c r="P1105" i="3" s="1"/>
  <c r="O1106" i="3"/>
  <c r="O1105" i="3" s="1"/>
  <c r="N1106" i="3"/>
  <c r="N1105" i="3" s="1"/>
  <c r="K1106" i="3"/>
  <c r="K1105" i="3" s="1"/>
  <c r="K1104" i="3" s="1"/>
  <c r="J1106" i="3"/>
  <c r="J1105" i="3" s="1"/>
  <c r="I1106" i="3"/>
  <c r="I1105" i="3" s="1"/>
  <c r="H1106" i="3"/>
  <c r="F1106" i="3"/>
  <c r="F1105" i="3" s="1"/>
  <c r="E1106" i="3"/>
  <c r="AO1105" i="3"/>
  <c r="AN1105" i="3"/>
  <c r="AM1105" i="3"/>
  <c r="E1105" i="3"/>
  <c r="AE1103" i="3"/>
  <c r="L1103" i="3"/>
  <c r="M1103" i="3" s="1"/>
  <c r="AP1102" i="3"/>
  <c r="AO1102" i="3"/>
  <c r="AN1102" i="3"/>
  <c r="AM1102" i="3"/>
  <c r="AL1102" i="3"/>
  <c r="AK1102" i="3"/>
  <c r="AJ1102" i="3"/>
  <c r="AI1102" i="3"/>
  <c r="AH1102" i="3"/>
  <c r="AG1102" i="3"/>
  <c r="AF1102" i="3"/>
  <c r="AD1102" i="3"/>
  <c r="AC1102" i="3"/>
  <c r="AB1102" i="3"/>
  <c r="AB1096" i="3" s="1"/>
  <c r="AA1102" i="3"/>
  <c r="Z1102" i="3"/>
  <c r="Y1102" i="3"/>
  <c r="X1102" i="3"/>
  <c r="W1102" i="3"/>
  <c r="V1102" i="3"/>
  <c r="U1102" i="3"/>
  <c r="T1102" i="3"/>
  <c r="S1102" i="3"/>
  <c r="R1102" i="3"/>
  <c r="Q1102" i="3"/>
  <c r="P1102" i="3"/>
  <c r="O1102" i="3"/>
  <c r="N1102" i="3"/>
  <c r="K1102" i="3"/>
  <c r="J1102" i="3"/>
  <c r="I1102" i="3"/>
  <c r="H1102" i="3"/>
  <c r="G1102" i="3"/>
  <c r="F1102" i="3"/>
  <c r="E1102" i="3"/>
  <c r="AE1101" i="3"/>
  <c r="L1101" i="3"/>
  <c r="M1101" i="3" s="1"/>
  <c r="AE1100" i="3"/>
  <c r="L1100" i="3"/>
  <c r="M1100" i="3" s="1"/>
  <c r="AE1099" i="3"/>
  <c r="L1099" i="3"/>
  <c r="M1099" i="3" s="1"/>
  <c r="AP1098" i="3"/>
  <c r="AP1097" i="3" s="1"/>
  <c r="AO1098" i="3"/>
  <c r="AO1097" i="3" s="1"/>
  <c r="AN1098" i="3"/>
  <c r="AN1097" i="3" s="1"/>
  <c r="AM1098" i="3"/>
  <c r="AL1098" i="3"/>
  <c r="AL1097" i="3" s="1"/>
  <c r="AL1096" i="3" s="1"/>
  <c r="AK1098" i="3"/>
  <c r="AK1097" i="3" s="1"/>
  <c r="AJ1098" i="3"/>
  <c r="AJ1097" i="3" s="1"/>
  <c r="AJ1096" i="3" s="1"/>
  <c r="AI1098" i="3"/>
  <c r="AI1097" i="3" s="1"/>
  <c r="AI1096" i="3" s="1"/>
  <c r="AH1098" i="3"/>
  <c r="AH1097" i="3" s="1"/>
  <c r="AH1096" i="3" s="1"/>
  <c r="AG1098" i="3"/>
  <c r="AG1097" i="3" s="1"/>
  <c r="AF1098" i="3"/>
  <c r="AF1097" i="3" s="1"/>
  <c r="AD1098" i="3"/>
  <c r="AD1097" i="3" s="1"/>
  <c r="AC1098" i="3"/>
  <c r="AB1098" i="3"/>
  <c r="AB1097" i="3" s="1"/>
  <c r="AA1098" i="3"/>
  <c r="AA1097" i="3" s="1"/>
  <c r="Z1098" i="3"/>
  <c r="Z1097" i="3" s="1"/>
  <c r="Y1098" i="3"/>
  <c r="Y1097" i="3" s="1"/>
  <c r="X1098" i="3"/>
  <c r="X1097" i="3" s="1"/>
  <c r="W1098" i="3"/>
  <c r="W1097" i="3" s="1"/>
  <c r="V1098" i="3"/>
  <c r="V1097" i="3" s="1"/>
  <c r="U1098" i="3"/>
  <c r="U1097" i="3" s="1"/>
  <c r="U1096" i="3" s="1"/>
  <c r="T1098" i="3"/>
  <c r="S1098" i="3"/>
  <c r="S1097" i="3" s="1"/>
  <c r="R1098" i="3"/>
  <c r="R1097" i="3" s="1"/>
  <c r="Q1098" i="3"/>
  <c r="Q1097" i="3" s="1"/>
  <c r="P1098" i="3"/>
  <c r="O1098" i="3"/>
  <c r="O1097" i="3" s="1"/>
  <c r="N1098" i="3"/>
  <c r="N1097" i="3" s="1"/>
  <c r="K1098" i="3"/>
  <c r="K1097" i="3" s="1"/>
  <c r="J1098" i="3"/>
  <c r="J1097" i="3" s="1"/>
  <c r="I1098" i="3"/>
  <c r="H1098" i="3"/>
  <c r="H1097" i="3" s="1"/>
  <c r="G1098" i="3"/>
  <c r="G1097" i="3" s="1"/>
  <c r="F1098" i="3"/>
  <c r="F1097" i="3" s="1"/>
  <c r="E1098" i="3"/>
  <c r="E1097" i="3" s="1"/>
  <c r="AM1097" i="3"/>
  <c r="AM1096" i="3" s="1"/>
  <c r="AC1097" i="3"/>
  <c r="AC1096" i="3" s="1"/>
  <c r="T1097" i="3"/>
  <c r="P1097" i="3"/>
  <c r="P1096" i="3" s="1"/>
  <c r="AE1095" i="3"/>
  <c r="L1095" i="3"/>
  <c r="M1095" i="3" s="1"/>
  <c r="AP1094" i="3"/>
  <c r="AO1094" i="3"/>
  <c r="AN1094" i="3"/>
  <c r="AM1094" i="3"/>
  <c r="AL1094" i="3"/>
  <c r="AK1094" i="3"/>
  <c r="AJ1094" i="3"/>
  <c r="AI1094" i="3"/>
  <c r="AH1094" i="3"/>
  <c r="AG1094" i="3"/>
  <c r="AF1094" i="3"/>
  <c r="AD1094" i="3"/>
  <c r="AC1094" i="3"/>
  <c r="AB1094" i="3"/>
  <c r="AA1094" i="3"/>
  <c r="Z1094" i="3"/>
  <c r="Y1094" i="3"/>
  <c r="X1094" i="3"/>
  <c r="W1094" i="3"/>
  <c r="V1094" i="3"/>
  <c r="U1094" i="3"/>
  <c r="T1094" i="3"/>
  <c r="T1088" i="3" s="1"/>
  <c r="S1094" i="3"/>
  <c r="R1094" i="3"/>
  <c r="Q1094" i="3"/>
  <c r="P1094" i="3"/>
  <c r="O1094" i="3"/>
  <c r="N1094" i="3"/>
  <c r="K1094" i="3"/>
  <c r="L1094" i="3" s="1"/>
  <c r="J1094" i="3"/>
  <c r="I1094" i="3"/>
  <c r="H1094" i="3"/>
  <c r="G1094" i="3"/>
  <c r="F1094" i="3"/>
  <c r="E1094" i="3"/>
  <c r="AE1093" i="3"/>
  <c r="L1093" i="3"/>
  <c r="M1093" i="3" s="1"/>
  <c r="AE1092" i="3"/>
  <c r="L1092" i="3"/>
  <c r="M1092" i="3" s="1"/>
  <c r="AE1091" i="3"/>
  <c r="L1091" i="3"/>
  <c r="M1091" i="3" s="1"/>
  <c r="AP1090" i="3"/>
  <c r="AO1090" i="3"/>
  <c r="AO1089" i="3" s="1"/>
  <c r="AN1090" i="3"/>
  <c r="AN1089" i="3" s="1"/>
  <c r="AM1090" i="3"/>
  <c r="AM1089" i="3" s="1"/>
  <c r="AL1090" i="3"/>
  <c r="AL1089" i="3" s="1"/>
  <c r="AK1090" i="3"/>
  <c r="AK1089" i="3" s="1"/>
  <c r="AJ1090" i="3"/>
  <c r="AJ1089" i="3" s="1"/>
  <c r="AI1090" i="3"/>
  <c r="AI1089" i="3" s="1"/>
  <c r="AH1090" i="3"/>
  <c r="AH1089" i="3" s="1"/>
  <c r="AH1088" i="3" s="1"/>
  <c r="AG1090" i="3"/>
  <c r="AG1089" i="3" s="1"/>
  <c r="AF1090" i="3"/>
  <c r="AD1090" i="3"/>
  <c r="AC1090" i="3"/>
  <c r="AC1089" i="3" s="1"/>
  <c r="AC1088" i="3" s="1"/>
  <c r="AB1090" i="3"/>
  <c r="AB1089" i="3" s="1"/>
  <c r="AA1090" i="3"/>
  <c r="AA1089" i="3" s="1"/>
  <c r="Z1090" i="3"/>
  <c r="Z1089" i="3" s="1"/>
  <c r="Y1090" i="3"/>
  <c r="Y1089" i="3" s="1"/>
  <c r="X1090" i="3"/>
  <c r="W1090" i="3"/>
  <c r="W1089" i="3" s="1"/>
  <c r="V1090" i="3"/>
  <c r="V1089" i="3" s="1"/>
  <c r="U1090" i="3"/>
  <c r="T1090" i="3"/>
  <c r="T1089" i="3" s="1"/>
  <c r="S1090" i="3"/>
  <c r="S1089" i="3" s="1"/>
  <c r="R1090" i="3"/>
  <c r="R1089" i="3" s="1"/>
  <c r="Q1090" i="3"/>
  <c r="Q1089" i="3" s="1"/>
  <c r="P1090" i="3"/>
  <c r="P1089" i="3" s="1"/>
  <c r="O1090" i="3"/>
  <c r="O1089" i="3" s="1"/>
  <c r="N1090" i="3"/>
  <c r="N1089" i="3" s="1"/>
  <c r="K1090" i="3"/>
  <c r="K1089" i="3" s="1"/>
  <c r="J1090" i="3"/>
  <c r="J1089" i="3" s="1"/>
  <c r="J1088" i="3" s="1"/>
  <c r="I1090" i="3"/>
  <c r="I1089" i="3" s="1"/>
  <c r="H1090" i="3"/>
  <c r="G1090" i="3"/>
  <c r="F1090" i="3"/>
  <c r="F1089" i="3" s="1"/>
  <c r="E1090" i="3"/>
  <c r="E1089" i="3" s="1"/>
  <c r="X1089" i="3"/>
  <c r="I1088" i="3"/>
  <c r="AE1087" i="3"/>
  <c r="L1087" i="3"/>
  <c r="M1087" i="3" s="1"/>
  <c r="AP1086" i="3"/>
  <c r="AO1086" i="3"/>
  <c r="AN1086" i="3"/>
  <c r="AM1086" i="3"/>
  <c r="AL1086" i="3"/>
  <c r="AK1086" i="3"/>
  <c r="AJ1086" i="3"/>
  <c r="AI1086" i="3"/>
  <c r="AH1086" i="3"/>
  <c r="AG1086" i="3"/>
  <c r="AF1086" i="3"/>
  <c r="AD1086" i="3"/>
  <c r="AC1086" i="3"/>
  <c r="AB1086" i="3"/>
  <c r="AA1086" i="3"/>
  <c r="Z1086" i="3"/>
  <c r="Y1086" i="3"/>
  <c r="X1086" i="3"/>
  <c r="W1086" i="3"/>
  <c r="V1086" i="3"/>
  <c r="U1086" i="3"/>
  <c r="T1086" i="3"/>
  <c r="S1086" i="3"/>
  <c r="R1086" i="3"/>
  <c r="Q1086" i="3"/>
  <c r="P1086" i="3"/>
  <c r="O1086" i="3"/>
  <c r="N1086" i="3"/>
  <c r="K1086" i="3"/>
  <c r="J1086" i="3"/>
  <c r="I1086" i="3"/>
  <c r="H1086" i="3"/>
  <c r="G1086" i="3"/>
  <c r="F1086" i="3"/>
  <c r="E1086" i="3"/>
  <c r="AE1085" i="3"/>
  <c r="L1085" i="3"/>
  <c r="M1085" i="3" s="1"/>
  <c r="AH1084" i="3"/>
  <c r="U1084" i="3"/>
  <c r="U1082" i="3" s="1"/>
  <c r="L1084" i="3"/>
  <c r="M1084" i="3" s="1"/>
  <c r="AE1083" i="3"/>
  <c r="L1083" i="3"/>
  <c r="M1083" i="3" s="1"/>
  <c r="AP1082" i="3"/>
  <c r="AP1081" i="3" s="1"/>
  <c r="AO1082" i="3"/>
  <c r="AN1082" i="3"/>
  <c r="AM1082" i="3"/>
  <c r="AL1082" i="3"/>
  <c r="AK1082" i="3"/>
  <c r="AJ1082" i="3"/>
  <c r="AI1082" i="3"/>
  <c r="AI1081" i="3" s="1"/>
  <c r="AG1082" i="3"/>
  <c r="AG1081" i="3" s="1"/>
  <c r="AF1082" i="3"/>
  <c r="AF1081" i="3" s="1"/>
  <c r="AD1082" i="3"/>
  <c r="AD1081" i="3" s="1"/>
  <c r="AC1082" i="3"/>
  <c r="AB1082" i="3"/>
  <c r="AA1082" i="3"/>
  <c r="Z1082" i="3"/>
  <c r="Y1082" i="3"/>
  <c r="Y1081" i="3" s="1"/>
  <c r="X1082" i="3"/>
  <c r="W1082" i="3"/>
  <c r="W1081" i="3" s="1"/>
  <c r="V1082" i="3"/>
  <c r="V1081" i="3" s="1"/>
  <c r="T1082" i="3"/>
  <c r="S1082" i="3"/>
  <c r="R1082" i="3"/>
  <c r="Q1082" i="3"/>
  <c r="P1082" i="3"/>
  <c r="P1081" i="3" s="1"/>
  <c r="O1082" i="3"/>
  <c r="O1081" i="3" s="1"/>
  <c r="O1080" i="3" s="1"/>
  <c r="N1082" i="3"/>
  <c r="N1081" i="3" s="1"/>
  <c r="K1082" i="3"/>
  <c r="J1082" i="3"/>
  <c r="I1082" i="3"/>
  <c r="I1081" i="3" s="1"/>
  <c r="H1082" i="3"/>
  <c r="G1082" i="3"/>
  <c r="F1082" i="3"/>
  <c r="F1081" i="3" s="1"/>
  <c r="E1082" i="3"/>
  <c r="AO1081" i="3"/>
  <c r="AN1081" i="3"/>
  <c r="AM1081" i="3"/>
  <c r="AC1081" i="3"/>
  <c r="U1081" i="3"/>
  <c r="G1081" i="3"/>
  <c r="AN1080" i="3"/>
  <c r="AP1079" i="3"/>
  <c r="AO1079" i="3"/>
  <c r="AO968" i="3" s="1"/>
  <c r="AN1079" i="3"/>
  <c r="AN968" i="3" s="1"/>
  <c r="AM1079" i="3"/>
  <c r="AM968" i="3" s="1"/>
  <c r="AL1079" i="3"/>
  <c r="AL968" i="3" s="1"/>
  <c r="AK1079" i="3"/>
  <c r="AJ1079" i="3"/>
  <c r="AJ968" i="3" s="1"/>
  <c r="AI1079" i="3"/>
  <c r="AI968" i="3" s="1"/>
  <c r="AH1079" i="3"/>
  <c r="AH968" i="3" s="1"/>
  <c r="AG1079" i="3"/>
  <c r="AG968" i="3" s="1"/>
  <c r="AF1079" i="3"/>
  <c r="AF968" i="3" s="1"/>
  <c r="AD1079" i="3"/>
  <c r="AD968" i="3" s="1"/>
  <c r="AC1079" i="3"/>
  <c r="AC968" i="3" s="1"/>
  <c r="AB1079" i="3"/>
  <c r="AB968" i="3" s="1"/>
  <c r="AA1079" i="3"/>
  <c r="AA968" i="3" s="1"/>
  <c r="Z1079" i="3"/>
  <c r="Z968" i="3" s="1"/>
  <c r="Y1079" i="3"/>
  <c r="Y968" i="3" s="1"/>
  <c r="X1079" i="3"/>
  <c r="X968" i="3" s="1"/>
  <c r="W1079" i="3"/>
  <c r="W968" i="3" s="1"/>
  <c r="V1079" i="3"/>
  <c r="V968" i="3" s="1"/>
  <c r="U1079" i="3"/>
  <c r="U968" i="3" s="1"/>
  <c r="T1079" i="3"/>
  <c r="T968" i="3" s="1"/>
  <c r="S1079" i="3"/>
  <c r="S968" i="3" s="1"/>
  <c r="R1079" i="3"/>
  <c r="R968" i="3" s="1"/>
  <c r="Q1079" i="3"/>
  <c r="Q968" i="3" s="1"/>
  <c r="P1079" i="3"/>
  <c r="P968" i="3" s="1"/>
  <c r="O1079" i="3"/>
  <c r="O968" i="3" s="1"/>
  <c r="N1079" i="3"/>
  <c r="N968" i="3" s="1"/>
  <c r="K1079" i="3"/>
  <c r="K968" i="3" s="1"/>
  <c r="J1079" i="3"/>
  <c r="J968" i="3" s="1"/>
  <c r="I1079" i="3"/>
  <c r="I968" i="3" s="1"/>
  <c r="H1079" i="3"/>
  <c r="G1079" i="3"/>
  <c r="F1079" i="3"/>
  <c r="F968" i="3" s="1"/>
  <c r="E1079" i="3"/>
  <c r="E968" i="3" s="1"/>
  <c r="AP1078" i="3"/>
  <c r="AP111" i="3" s="1"/>
  <c r="AP259" i="3" s="1"/>
  <c r="AO1078" i="3"/>
  <c r="AO111" i="3" s="1"/>
  <c r="AO259" i="3" s="1"/>
  <c r="AN1078" i="3"/>
  <c r="AM1078" i="3"/>
  <c r="AM967" i="3" s="1"/>
  <c r="AL1078" i="3"/>
  <c r="AL967" i="3" s="1"/>
  <c r="AK1078" i="3"/>
  <c r="AJ1078" i="3"/>
  <c r="AI1078" i="3"/>
  <c r="AH1078" i="3"/>
  <c r="AG1078" i="3"/>
  <c r="AG967" i="3" s="1"/>
  <c r="AF1078" i="3"/>
  <c r="AF967" i="3" s="1"/>
  <c r="AD1078" i="3"/>
  <c r="AD967" i="3" s="1"/>
  <c r="AC1078" i="3"/>
  <c r="AB1078" i="3"/>
  <c r="AA1078" i="3"/>
  <c r="AA967" i="3" s="1"/>
  <c r="Z1078" i="3"/>
  <c r="Z967" i="3" s="1"/>
  <c r="Y1078" i="3"/>
  <c r="Y967" i="3" s="1"/>
  <c r="X1078" i="3"/>
  <c r="W1078" i="3"/>
  <c r="V1078" i="3"/>
  <c r="V111" i="3" s="1"/>
  <c r="V259" i="3" s="1"/>
  <c r="U1078" i="3"/>
  <c r="U111" i="3" s="1"/>
  <c r="T1078" i="3"/>
  <c r="T111" i="3" s="1"/>
  <c r="T259" i="3" s="1"/>
  <c r="S1078" i="3"/>
  <c r="S111" i="3" s="1"/>
  <c r="S259" i="3" s="1"/>
  <c r="R1078" i="3"/>
  <c r="R967" i="3" s="1"/>
  <c r="Q1078" i="3"/>
  <c r="P1078" i="3"/>
  <c r="O1078" i="3"/>
  <c r="N1078" i="3"/>
  <c r="K1078" i="3"/>
  <c r="J1078" i="3"/>
  <c r="I1078" i="3"/>
  <c r="I967" i="3" s="1"/>
  <c r="H1078" i="3"/>
  <c r="H967" i="3" s="1"/>
  <c r="G1078" i="3"/>
  <c r="G111" i="3" s="1"/>
  <c r="G259" i="3" s="1"/>
  <c r="F1078" i="3"/>
  <c r="E1078" i="3"/>
  <c r="AP1077" i="3"/>
  <c r="AO1077" i="3"/>
  <c r="AO110" i="3" s="1"/>
  <c r="AN1077" i="3"/>
  <c r="AN110" i="3" s="1"/>
  <c r="AN258" i="3" s="1"/>
  <c r="AM1077" i="3"/>
  <c r="AL1077" i="3"/>
  <c r="AL966" i="3" s="1"/>
  <c r="AK1077" i="3"/>
  <c r="AK966" i="3" s="1"/>
  <c r="AJ1077" i="3"/>
  <c r="AJ966" i="3" s="1"/>
  <c r="AI1077" i="3"/>
  <c r="AI966" i="3" s="1"/>
  <c r="AH1077" i="3"/>
  <c r="AH966" i="3" s="1"/>
  <c r="AG1077" i="3"/>
  <c r="AF1077" i="3"/>
  <c r="AF966" i="3" s="1"/>
  <c r="AD1077" i="3"/>
  <c r="AD110" i="3" s="1"/>
  <c r="AC1077" i="3"/>
  <c r="AB1077" i="3"/>
  <c r="AB110" i="3" s="1"/>
  <c r="AB258" i="3" s="1"/>
  <c r="AA1077" i="3"/>
  <c r="Z1077" i="3"/>
  <c r="Y1077" i="3"/>
  <c r="Y966" i="3" s="1"/>
  <c r="X1077" i="3"/>
  <c r="X966" i="3" s="1"/>
  <c r="W1077" i="3"/>
  <c r="W966" i="3" s="1"/>
  <c r="V1077" i="3"/>
  <c r="U1077" i="3"/>
  <c r="T1077" i="3"/>
  <c r="S1077" i="3"/>
  <c r="R1077" i="3"/>
  <c r="R110" i="3" s="1"/>
  <c r="R258" i="3" s="1"/>
  <c r="Q1077" i="3"/>
  <c r="Q966" i="3" s="1"/>
  <c r="P1077" i="3"/>
  <c r="O1077" i="3"/>
  <c r="N1077" i="3"/>
  <c r="K1077" i="3"/>
  <c r="K966" i="3" s="1"/>
  <c r="J1077" i="3"/>
  <c r="J966" i="3" s="1"/>
  <c r="I1077" i="3"/>
  <c r="H1077" i="3"/>
  <c r="G1077" i="3"/>
  <c r="G110" i="3" s="1"/>
  <c r="G258" i="3" s="1"/>
  <c r="F1077" i="3"/>
  <c r="E1077" i="3"/>
  <c r="AP1076" i="3"/>
  <c r="AP109" i="3" s="1"/>
  <c r="AP257" i="3" s="1"/>
  <c r="AO1076" i="3"/>
  <c r="AN1076" i="3"/>
  <c r="AM1076" i="3"/>
  <c r="AM965" i="3" s="1"/>
  <c r="AL1076" i="3"/>
  <c r="AK1076" i="3"/>
  <c r="AK965" i="3" s="1"/>
  <c r="AJ1076" i="3"/>
  <c r="AJ965" i="3" s="1"/>
  <c r="AI1076" i="3"/>
  <c r="AI965" i="3" s="1"/>
  <c r="AH1076" i="3"/>
  <c r="AH965" i="3" s="1"/>
  <c r="AG1076" i="3"/>
  <c r="AG965" i="3" s="1"/>
  <c r="AF1076" i="3"/>
  <c r="AF965" i="3" s="1"/>
  <c r="AD1076" i="3"/>
  <c r="AD965" i="3" s="1"/>
  <c r="AC1076" i="3"/>
  <c r="AB1076" i="3"/>
  <c r="AA1076" i="3"/>
  <c r="Z1076" i="3"/>
  <c r="Z965" i="3" s="1"/>
  <c r="Y1076" i="3"/>
  <c r="X1076" i="3"/>
  <c r="X965" i="3" s="1"/>
  <c r="W1076" i="3"/>
  <c r="V1076" i="3"/>
  <c r="U1076" i="3"/>
  <c r="T1076" i="3"/>
  <c r="T965" i="3" s="1"/>
  <c r="S1076" i="3"/>
  <c r="S965" i="3" s="1"/>
  <c r="R1076" i="3"/>
  <c r="Q1076" i="3"/>
  <c r="P1076" i="3"/>
  <c r="P109" i="3" s="1"/>
  <c r="P257" i="3" s="1"/>
  <c r="O1076" i="3"/>
  <c r="O109" i="3" s="1"/>
  <c r="O257" i="3" s="1"/>
  <c r="N1076" i="3"/>
  <c r="K1076" i="3"/>
  <c r="K965" i="3" s="1"/>
  <c r="J1076" i="3"/>
  <c r="J965" i="3" s="1"/>
  <c r="I1076" i="3"/>
  <c r="H1076" i="3"/>
  <c r="G1076" i="3"/>
  <c r="G109" i="3" s="1"/>
  <c r="G257" i="3" s="1"/>
  <c r="F1076" i="3"/>
  <c r="E1076" i="3"/>
  <c r="AP1073" i="3"/>
  <c r="AO1073" i="3"/>
  <c r="AN1073" i="3"/>
  <c r="AM1073" i="3"/>
  <c r="AM959" i="3" s="1"/>
  <c r="AL1073" i="3"/>
  <c r="AK1073" i="3"/>
  <c r="AJ1073" i="3"/>
  <c r="AI1073" i="3"/>
  <c r="AH1073" i="3"/>
  <c r="AG1073" i="3"/>
  <c r="AF1073" i="3"/>
  <c r="AD1073" i="3"/>
  <c r="AC1073" i="3"/>
  <c r="AB1073" i="3"/>
  <c r="AA1073" i="3"/>
  <c r="Z1073" i="3"/>
  <c r="Y1073" i="3"/>
  <c r="X1073" i="3"/>
  <c r="W1073" i="3"/>
  <c r="V1073" i="3"/>
  <c r="U1073" i="3"/>
  <c r="T1073" i="3"/>
  <c r="S1073" i="3"/>
  <c r="R1073" i="3"/>
  <c r="Q1073" i="3"/>
  <c r="P1073" i="3"/>
  <c r="O1073" i="3"/>
  <c r="N1073" i="3"/>
  <c r="K1073" i="3"/>
  <c r="J1073" i="3"/>
  <c r="I1073" i="3"/>
  <c r="H1073" i="3"/>
  <c r="G1073" i="3"/>
  <c r="F1073" i="3"/>
  <c r="E1073" i="3"/>
  <c r="AP1072" i="3"/>
  <c r="AP954" i="3" s="1"/>
  <c r="AO1072" i="3"/>
  <c r="AO954" i="3" s="1"/>
  <c r="AN1072" i="3"/>
  <c r="AN954" i="3" s="1"/>
  <c r="AM1072" i="3"/>
  <c r="AM954" i="3" s="1"/>
  <c r="AL1072" i="3"/>
  <c r="AL954" i="3" s="1"/>
  <c r="AK1072" i="3"/>
  <c r="AK954" i="3" s="1"/>
  <c r="AJ1072" i="3"/>
  <c r="AJ954" i="3" s="1"/>
  <c r="AI1072" i="3"/>
  <c r="AG1072" i="3"/>
  <c r="AF1072" i="3"/>
  <c r="AF954" i="3" s="1"/>
  <c r="AD1072" i="3"/>
  <c r="AD954" i="3" s="1"/>
  <c r="AC1072" i="3"/>
  <c r="AC954" i="3" s="1"/>
  <c r="AB1072" i="3"/>
  <c r="AB954" i="3" s="1"/>
  <c r="AA1072" i="3"/>
  <c r="AA954" i="3" s="1"/>
  <c r="Z1072" i="3"/>
  <c r="Z954" i="3" s="1"/>
  <c r="Y1072" i="3"/>
  <c r="X1072" i="3"/>
  <c r="W1072" i="3"/>
  <c r="W954" i="3" s="1"/>
  <c r="V1072" i="3"/>
  <c r="V954" i="3" s="1"/>
  <c r="U1072" i="3"/>
  <c r="T1072" i="3"/>
  <c r="T954" i="3" s="1"/>
  <c r="S1072" i="3"/>
  <c r="S954" i="3" s="1"/>
  <c r="R1072" i="3"/>
  <c r="R954" i="3" s="1"/>
  <c r="Q1072" i="3"/>
  <c r="Q954" i="3" s="1"/>
  <c r="P1072" i="3"/>
  <c r="P954" i="3" s="1"/>
  <c r="O1072" i="3"/>
  <c r="O954" i="3" s="1"/>
  <c r="N1072" i="3"/>
  <c r="N954" i="3" s="1"/>
  <c r="K1072" i="3"/>
  <c r="K954" i="3" s="1"/>
  <c r="J1072" i="3"/>
  <c r="J954" i="3" s="1"/>
  <c r="H1072" i="3"/>
  <c r="H954" i="3" s="1"/>
  <c r="G1072" i="3"/>
  <c r="G954" i="3" s="1"/>
  <c r="E1072" i="3"/>
  <c r="E954" i="3" s="1"/>
  <c r="AP1071" i="3"/>
  <c r="AP953" i="3" s="1"/>
  <c r="AO1071" i="3"/>
  <c r="AO953" i="3" s="1"/>
  <c r="AN1071" i="3"/>
  <c r="AN953" i="3" s="1"/>
  <c r="AM1071" i="3"/>
  <c r="AM953" i="3" s="1"/>
  <c r="AL1071" i="3"/>
  <c r="AL953" i="3" s="1"/>
  <c r="AK1071" i="3"/>
  <c r="AJ1071" i="3"/>
  <c r="AJ953" i="3" s="1"/>
  <c r="AI1071" i="3"/>
  <c r="AI953" i="3" s="1"/>
  <c r="AH1071" i="3"/>
  <c r="AG1071" i="3"/>
  <c r="AG953" i="3" s="1"/>
  <c r="AF1071" i="3"/>
  <c r="AF953" i="3" s="1"/>
  <c r="AD1071" i="3"/>
  <c r="AD953" i="3" s="1"/>
  <c r="AC1071" i="3"/>
  <c r="AC953" i="3" s="1"/>
  <c r="AB1071" i="3"/>
  <c r="AB953" i="3" s="1"/>
  <c r="AA1071" i="3"/>
  <c r="AA953" i="3" s="1"/>
  <c r="Z1071" i="3"/>
  <c r="Z953" i="3" s="1"/>
  <c r="Y1071" i="3"/>
  <c r="Y953" i="3" s="1"/>
  <c r="X1071" i="3"/>
  <c r="X953" i="3" s="1"/>
  <c r="W1071" i="3"/>
  <c r="W953" i="3" s="1"/>
  <c r="V1071" i="3"/>
  <c r="V953" i="3" s="1"/>
  <c r="U1071" i="3"/>
  <c r="U953" i="3" s="1"/>
  <c r="T1071" i="3"/>
  <c r="T953" i="3" s="1"/>
  <c r="S1071" i="3"/>
  <c r="S953" i="3" s="1"/>
  <c r="R1071" i="3"/>
  <c r="R953" i="3" s="1"/>
  <c r="Q1071" i="3"/>
  <c r="Q953" i="3" s="1"/>
  <c r="P1071" i="3"/>
  <c r="O1071" i="3"/>
  <c r="N1071" i="3"/>
  <c r="N953" i="3" s="1"/>
  <c r="K1071" i="3"/>
  <c r="K953" i="3" s="1"/>
  <c r="J1071" i="3"/>
  <c r="J953" i="3" s="1"/>
  <c r="I1071" i="3"/>
  <c r="I953" i="3" s="1"/>
  <c r="H1071" i="3"/>
  <c r="H953" i="3" s="1"/>
  <c r="E1071" i="3"/>
  <c r="E953" i="3" s="1"/>
  <c r="AP1065" i="3"/>
  <c r="AO1065" i="3"/>
  <c r="AN1065" i="3"/>
  <c r="AM1065" i="3"/>
  <c r="AL1065" i="3"/>
  <c r="AK1065" i="3"/>
  <c r="AJ1065" i="3"/>
  <c r="AI1065" i="3"/>
  <c r="AH1065" i="3"/>
  <c r="AG1065" i="3"/>
  <c r="AF1065" i="3"/>
  <c r="AE1065" i="3"/>
  <c r="AD1065" i="3"/>
  <c r="AC1065" i="3"/>
  <c r="AB1065" i="3"/>
  <c r="AA1065" i="3"/>
  <c r="Z1065" i="3"/>
  <c r="Y1065" i="3"/>
  <c r="X1065" i="3"/>
  <c r="W1065" i="3"/>
  <c r="V1065" i="3"/>
  <c r="U1065" i="3"/>
  <c r="T1065" i="3"/>
  <c r="S1065" i="3"/>
  <c r="R1065" i="3"/>
  <c r="Q1065" i="3"/>
  <c r="P1065" i="3"/>
  <c r="O1065" i="3"/>
  <c r="N1065" i="3"/>
  <c r="M1065" i="3"/>
  <c r="L1065" i="3"/>
  <c r="K1065" i="3"/>
  <c r="J1065" i="3"/>
  <c r="I1065" i="3"/>
  <c r="H1065" i="3"/>
  <c r="G1065" i="3"/>
  <c r="AP1060" i="3"/>
  <c r="AP1059" i="3" s="1"/>
  <c r="AO1060" i="3"/>
  <c r="AO1059" i="3" s="1"/>
  <c r="AN1060" i="3"/>
  <c r="AN1059" i="3" s="1"/>
  <c r="AN1058" i="3" s="1"/>
  <c r="AM1060" i="3"/>
  <c r="AM1059" i="3" s="1"/>
  <c r="AL1060" i="3"/>
  <c r="AK1060" i="3"/>
  <c r="AK1059" i="3" s="1"/>
  <c r="AJ1060" i="3"/>
  <c r="AJ1059" i="3" s="1"/>
  <c r="AI1060" i="3"/>
  <c r="AI1059" i="3" s="1"/>
  <c r="AH1060" i="3"/>
  <c r="AH1059" i="3" s="1"/>
  <c r="AH1058" i="3" s="1"/>
  <c r="AG1060" i="3"/>
  <c r="AG1059" i="3" s="1"/>
  <c r="AG1058" i="3" s="1"/>
  <c r="AF1060" i="3"/>
  <c r="AF1059" i="3" s="1"/>
  <c r="AF1058" i="3" s="1"/>
  <c r="AE1060" i="3"/>
  <c r="AE1059" i="3" s="1"/>
  <c r="AE1058" i="3" s="1"/>
  <c r="AD1060" i="3"/>
  <c r="AD1059" i="3" s="1"/>
  <c r="AC1060" i="3"/>
  <c r="AC1059" i="3" s="1"/>
  <c r="AB1060" i="3"/>
  <c r="AB1059" i="3" s="1"/>
  <c r="AA1060" i="3"/>
  <c r="AA1059" i="3" s="1"/>
  <c r="Z1060" i="3"/>
  <c r="Z1059" i="3" s="1"/>
  <c r="Z1058" i="3" s="1"/>
  <c r="Y1060" i="3"/>
  <c r="Y1059" i="3" s="1"/>
  <c r="X1060" i="3"/>
  <c r="X1059" i="3" s="1"/>
  <c r="W1060" i="3"/>
  <c r="W1059" i="3" s="1"/>
  <c r="V1060" i="3"/>
  <c r="V1059" i="3" s="1"/>
  <c r="U1060" i="3"/>
  <c r="T1060" i="3"/>
  <c r="T1059" i="3" s="1"/>
  <c r="S1060" i="3"/>
  <c r="S1059" i="3" s="1"/>
  <c r="R1060" i="3"/>
  <c r="R1059" i="3" s="1"/>
  <c r="Q1060" i="3"/>
  <c r="Q1059" i="3" s="1"/>
  <c r="P1060" i="3"/>
  <c r="P1059" i="3" s="1"/>
  <c r="O1060" i="3"/>
  <c r="N1060" i="3"/>
  <c r="M1060" i="3"/>
  <c r="M1059" i="3" s="1"/>
  <c r="L1060" i="3"/>
  <c r="L1059" i="3" s="1"/>
  <c r="K1060" i="3"/>
  <c r="K1059" i="3" s="1"/>
  <c r="J1060" i="3"/>
  <c r="J1059" i="3" s="1"/>
  <c r="I1060" i="3"/>
  <c r="I1059" i="3" s="1"/>
  <c r="H1060" i="3"/>
  <c r="H1059" i="3" s="1"/>
  <c r="H1058" i="3" s="1"/>
  <c r="G1060" i="3"/>
  <c r="G1059" i="3" s="1"/>
  <c r="AL1059" i="3"/>
  <c r="U1059" i="3"/>
  <c r="O1059" i="3"/>
  <c r="N1059" i="3"/>
  <c r="J1058" i="3"/>
  <c r="G1058" i="3"/>
  <c r="AE1057" i="3"/>
  <c r="AE1056" i="3"/>
  <c r="W1055" i="3"/>
  <c r="AE1055" i="3" s="1"/>
  <c r="AP1054" i="3"/>
  <c r="AO1054" i="3"/>
  <c r="AN1054" i="3"/>
  <c r="AN989" i="3" s="1"/>
  <c r="AN962" i="3" s="1"/>
  <c r="AM1054" i="3"/>
  <c r="AM1053" i="3" s="1"/>
  <c r="AL1054" i="3"/>
  <c r="AK1054" i="3"/>
  <c r="AK989" i="3" s="1"/>
  <c r="AK962" i="3" s="1"/>
  <c r="AJ1054" i="3"/>
  <c r="AJ989" i="3" s="1"/>
  <c r="AJ962" i="3" s="1"/>
  <c r="AI1054" i="3"/>
  <c r="AI1053" i="3" s="1"/>
  <c r="AI1052" i="3" s="1"/>
  <c r="AH1054" i="3"/>
  <c r="AH989" i="3" s="1"/>
  <c r="AH962" i="3" s="1"/>
  <c r="AG1054" i="3"/>
  <c r="AG989" i="3" s="1"/>
  <c r="AG962" i="3" s="1"/>
  <c r="AF1054" i="3"/>
  <c r="AD1054" i="3"/>
  <c r="AC1054" i="3"/>
  <c r="AB1054" i="3"/>
  <c r="AA1054" i="3"/>
  <c r="Z1054" i="3"/>
  <c r="Z1053" i="3" s="1"/>
  <c r="Z1052" i="3" s="1"/>
  <c r="Y1054" i="3"/>
  <c r="Y1053" i="3" s="1"/>
  <c r="X1054" i="3"/>
  <c r="X1053" i="3" s="1"/>
  <c r="X1052" i="3" s="1"/>
  <c r="V1054" i="3"/>
  <c r="U1054" i="3"/>
  <c r="U1053" i="3" s="1"/>
  <c r="U1052" i="3" s="1"/>
  <c r="T1054" i="3"/>
  <c r="S1054" i="3"/>
  <c r="R1054" i="3"/>
  <c r="Q1054" i="3"/>
  <c r="Q1053" i="3" s="1"/>
  <c r="Q1052" i="3" s="1"/>
  <c r="P1054" i="3"/>
  <c r="O1054" i="3"/>
  <c r="N1054" i="3"/>
  <c r="M1054" i="3"/>
  <c r="M1053" i="3" s="1"/>
  <c r="M1052" i="3" s="1"/>
  <c r="L1054" i="3"/>
  <c r="K1054" i="3"/>
  <c r="J1054" i="3"/>
  <c r="I1054" i="3"/>
  <c r="H1054" i="3"/>
  <c r="G1054" i="3"/>
  <c r="AM1052" i="3"/>
  <c r="Y1052" i="3"/>
  <c r="AE1051" i="3"/>
  <c r="L1051" i="3"/>
  <c r="M1051" i="3" s="1"/>
  <c r="AE1050" i="3"/>
  <c r="L1050" i="3"/>
  <c r="M1050" i="3" s="1"/>
  <c r="AE1049" i="3"/>
  <c r="L1049" i="3"/>
  <c r="M1049" i="3" s="1"/>
  <c r="AP1048" i="3"/>
  <c r="AP1047" i="3" s="1"/>
  <c r="AP1046" i="3" s="1"/>
  <c r="AO1048" i="3"/>
  <c r="AO1047" i="3" s="1"/>
  <c r="AO1046" i="3" s="1"/>
  <c r="AN1048" i="3"/>
  <c r="AN1047" i="3" s="1"/>
  <c r="AN1046" i="3" s="1"/>
  <c r="AM1048" i="3"/>
  <c r="AL1048" i="3"/>
  <c r="AK1048" i="3"/>
  <c r="AK1047" i="3" s="1"/>
  <c r="AK1046" i="3" s="1"/>
  <c r="AJ1048" i="3"/>
  <c r="AJ1047" i="3" s="1"/>
  <c r="AJ1046" i="3" s="1"/>
  <c r="AI1048" i="3"/>
  <c r="AI1047" i="3" s="1"/>
  <c r="AI1046" i="3" s="1"/>
  <c r="AH1048" i="3"/>
  <c r="AH1047" i="3" s="1"/>
  <c r="AH1046" i="3" s="1"/>
  <c r="AG1048" i="3"/>
  <c r="AG1047" i="3" s="1"/>
  <c r="AG1046" i="3" s="1"/>
  <c r="AF1048" i="3"/>
  <c r="AF1047" i="3" s="1"/>
  <c r="AF1046" i="3" s="1"/>
  <c r="AD1048" i="3"/>
  <c r="AD1047" i="3" s="1"/>
  <c r="AD1046" i="3" s="1"/>
  <c r="AC1048" i="3"/>
  <c r="AC1047" i="3" s="1"/>
  <c r="AC1046" i="3" s="1"/>
  <c r="AB1048" i="3"/>
  <c r="AB1047" i="3" s="1"/>
  <c r="AB1046" i="3" s="1"/>
  <c r="AA1048" i="3"/>
  <c r="AA1047" i="3" s="1"/>
  <c r="AA1046" i="3" s="1"/>
  <c r="Z1048" i="3"/>
  <c r="Z1047" i="3" s="1"/>
  <c r="Z1046" i="3" s="1"/>
  <c r="Y1048" i="3"/>
  <c r="Y1047" i="3" s="1"/>
  <c r="Y1046" i="3" s="1"/>
  <c r="X1048" i="3"/>
  <c r="X1047" i="3" s="1"/>
  <c r="X1046" i="3" s="1"/>
  <c r="W1048" i="3"/>
  <c r="W1047" i="3" s="1"/>
  <c r="W1046" i="3" s="1"/>
  <c r="V1048" i="3"/>
  <c r="V1047" i="3" s="1"/>
  <c r="V1046" i="3" s="1"/>
  <c r="U1048" i="3"/>
  <c r="U1047" i="3" s="1"/>
  <c r="U1046" i="3" s="1"/>
  <c r="T1048" i="3"/>
  <c r="T1047" i="3" s="1"/>
  <c r="T1046" i="3" s="1"/>
  <c r="S1048" i="3"/>
  <c r="S1047" i="3" s="1"/>
  <c r="S1046" i="3" s="1"/>
  <c r="R1048" i="3"/>
  <c r="R1047" i="3" s="1"/>
  <c r="R1046" i="3" s="1"/>
  <c r="Q1048" i="3"/>
  <c r="Q1047" i="3" s="1"/>
  <c r="Q1046" i="3" s="1"/>
  <c r="P1048" i="3"/>
  <c r="P1047" i="3" s="1"/>
  <c r="P1046" i="3" s="1"/>
  <c r="O1048" i="3"/>
  <c r="O1047" i="3" s="1"/>
  <c r="O1046" i="3" s="1"/>
  <c r="N1048" i="3"/>
  <c r="N1047" i="3" s="1"/>
  <c r="N1046" i="3" s="1"/>
  <c r="K1048" i="3"/>
  <c r="K1047" i="3" s="1"/>
  <c r="J1048" i="3"/>
  <c r="J1047" i="3" s="1"/>
  <c r="J1046" i="3" s="1"/>
  <c r="I1048" i="3"/>
  <c r="I1047" i="3" s="1"/>
  <c r="I1046" i="3" s="1"/>
  <c r="H1048" i="3"/>
  <c r="H1047" i="3" s="1"/>
  <c r="H1046" i="3" s="1"/>
  <c r="G1048" i="3"/>
  <c r="F1048" i="3"/>
  <c r="F1047" i="3" s="1"/>
  <c r="F1046" i="3" s="1"/>
  <c r="E1048" i="3"/>
  <c r="E1047" i="3" s="1"/>
  <c r="E1046" i="3" s="1"/>
  <c r="AM1047" i="3"/>
  <c r="AM1046" i="3" s="1"/>
  <c r="AL1047" i="3"/>
  <c r="AL1046" i="3" s="1"/>
  <c r="AE1045" i="3"/>
  <c r="L1045" i="3"/>
  <c r="M1045" i="3" s="1"/>
  <c r="AE1044" i="3"/>
  <c r="L1044" i="3"/>
  <c r="M1044" i="3" s="1"/>
  <c r="AE1043" i="3"/>
  <c r="L1043" i="3"/>
  <c r="M1043" i="3" s="1"/>
  <c r="AP1042" i="3"/>
  <c r="AO1042" i="3"/>
  <c r="AN1042" i="3"/>
  <c r="AN1041" i="3" s="1"/>
  <c r="AM1042" i="3"/>
  <c r="AM1040" i="3" s="1"/>
  <c r="AL1042" i="3"/>
  <c r="AL1041" i="3" s="1"/>
  <c r="AK1042" i="3"/>
  <c r="AK1041" i="3" s="1"/>
  <c r="AJ1042" i="3"/>
  <c r="AJ1041" i="3" s="1"/>
  <c r="AI1042" i="3"/>
  <c r="AI1041" i="3" s="1"/>
  <c r="AH1042" i="3"/>
  <c r="AH1041" i="3" s="1"/>
  <c r="AG1042" i="3"/>
  <c r="AG1041" i="3" s="1"/>
  <c r="AF1042" i="3"/>
  <c r="AD1042" i="3"/>
  <c r="AC1042" i="3"/>
  <c r="AB1042" i="3"/>
  <c r="AA1042" i="3"/>
  <c r="Z1042" i="3"/>
  <c r="Y1042" i="3"/>
  <c r="X1042" i="3"/>
  <c r="X1040" i="3" s="1"/>
  <c r="W1042" i="3"/>
  <c r="V1042" i="3"/>
  <c r="V1040" i="3" s="1"/>
  <c r="U1042" i="3"/>
  <c r="U1041" i="3" s="1"/>
  <c r="T1042" i="3"/>
  <c r="S1042" i="3"/>
  <c r="S1041" i="3" s="1"/>
  <c r="R1042" i="3"/>
  <c r="Q1042" i="3"/>
  <c r="P1042" i="3"/>
  <c r="O1042" i="3"/>
  <c r="N1042" i="3"/>
  <c r="N1040" i="3" s="1"/>
  <c r="K1042" i="3"/>
  <c r="K1040" i="3" s="1"/>
  <c r="J1042" i="3"/>
  <c r="I1042" i="3"/>
  <c r="I1040" i="3" s="1"/>
  <c r="H1042" i="3"/>
  <c r="H1040" i="3" s="1"/>
  <c r="G1042" i="3"/>
  <c r="F1042" i="3"/>
  <c r="F1041" i="3" s="1"/>
  <c r="E1042" i="3"/>
  <c r="AM1041" i="3"/>
  <c r="N1041" i="3"/>
  <c r="K1041" i="3"/>
  <c r="I1041" i="3"/>
  <c r="AE1039" i="3"/>
  <c r="L1039" i="3"/>
  <c r="M1039" i="3" s="1"/>
  <c r="AE1038" i="3"/>
  <c r="L1038" i="3"/>
  <c r="M1038" i="3" s="1"/>
  <c r="AE1037" i="3"/>
  <c r="L1037" i="3"/>
  <c r="M1037" i="3" s="1"/>
  <c r="AP1036" i="3"/>
  <c r="AO1036" i="3"/>
  <c r="AN1036" i="3"/>
  <c r="AM1036" i="3"/>
  <c r="AL1036" i="3"/>
  <c r="AK1036" i="3"/>
  <c r="AJ1036" i="3"/>
  <c r="AI1036" i="3"/>
  <c r="AH1036" i="3"/>
  <c r="AH1034" i="3" s="1"/>
  <c r="AG1036" i="3"/>
  <c r="AG1034" i="3" s="1"/>
  <c r="AF1036" i="3"/>
  <c r="AF1034" i="3" s="1"/>
  <c r="AD1036" i="3"/>
  <c r="AC1036" i="3"/>
  <c r="AB1036" i="3"/>
  <c r="AB1034" i="3" s="1"/>
  <c r="AA1036" i="3"/>
  <c r="Z1036" i="3"/>
  <c r="Z1034" i="3" s="1"/>
  <c r="Y1036" i="3"/>
  <c r="Y1034" i="3" s="1"/>
  <c r="X1036" i="3"/>
  <c r="X1034" i="3" s="1"/>
  <c r="W1036" i="3"/>
  <c r="W1034" i="3" s="1"/>
  <c r="V1036" i="3"/>
  <c r="V1034" i="3" s="1"/>
  <c r="U1036" i="3"/>
  <c r="T1036" i="3"/>
  <c r="S1036" i="3"/>
  <c r="S1035" i="3" s="1"/>
  <c r="R1036" i="3"/>
  <c r="Q1036" i="3"/>
  <c r="P1036" i="3"/>
  <c r="O1036" i="3"/>
  <c r="N1036" i="3"/>
  <c r="K1036" i="3"/>
  <c r="J1036" i="3"/>
  <c r="I1036" i="3"/>
  <c r="I1034" i="3" s="1"/>
  <c r="H1036" i="3"/>
  <c r="G1036" i="3"/>
  <c r="F1036" i="3"/>
  <c r="E1036" i="3"/>
  <c r="AE1033" i="3"/>
  <c r="L1033" i="3"/>
  <c r="M1033" i="3" s="1"/>
  <c r="AE1032" i="3"/>
  <c r="L1032" i="3"/>
  <c r="M1032" i="3" s="1"/>
  <c r="AE1031" i="3"/>
  <c r="L1031" i="3"/>
  <c r="M1031" i="3" s="1"/>
  <c r="AP1030" i="3"/>
  <c r="AP1029" i="3" s="1"/>
  <c r="AP1028" i="3" s="1"/>
  <c r="AO1030" i="3"/>
  <c r="AO1029" i="3" s="1"/>
  <c r="AO1028" i="3" s="1"/>
  <c r="AN1030" i="3"/>
  <c r="AN1029" i="3" s="1"/>
  <c r="AN1028" i="3" s="1"/>
  <c r="AM1030" i="3"/>
  <c r="AM1029" i="3" s="1"/>
  <c r="AM1028" i="3" s="1"/>
  <c r="AL1030" i="3"/>
  <c r="AL1029" i="3" s="1"/>
  <c r="AL1028" i="3" s="1"/>
  <c r="AK1030" i="3"/>
  <c r="AK1029" i="3" s="1"/>
  <c r="AK1028" i="3" s="1"/>
  <c r="AJ1030" i="3"/>
  <c r="AJ1029" i="3" s="1"/>
  <c r="AJ1028" i="3" s="1"/>
  <c r="AI1030" i="3"/>
  <c r="AI1029" i="3" s="1"/>
  <c r="AI1028" i="3" s="1"/>
  <c r="AH1030" i="3"/>
  <c r="AH1029" i="3" s="1"/>
  <c r="AH1028" i="3" s="1"/>
  <c r="AG1030" i="3"/>
  <c r="AG1029" i="3" s="1"/>
  <c r="AG1028" i="3" s="1"/>
  <c r="AF1030" i="3"/>
  <c r="AF1029" i="3" s="1"/>
  <c r="AF1028" i="3" s="1"/>
  <c r="AD1030" i="3"/>
  <c r="AC1030" i="3"/>
  <c r="AC1029" i="3" s="1"/>
  <c r="AC1028" i="3" s="1"/>
  <c r="AB1030" i="3"/>
  <c r="AA1030" i="3"/>
  <c r="AA1029" i="3" s="1"/>
  <c r="AA1028" i="3" s="1"/>
  <c r="Z1030" i="3"/>
  <c r="Z1029" i="3" s="1"/>
  <c r="Z1028" i="3" s="1"/>
  <c r="Y1030" i="3"/>
  <c r="Y1029" i="3" s="1"/>
  <c r="Y1028" i="3" s="1"/>
  <c r="X1030" i="3"/>
  <c r="X1029" i="3" s="1"/>
  <c r="X1028" i="3" s="1"/>
  <c r="W1030" i="3"/>
  <c r="V1030" i="3"/>
  <c r="V1029" i="3" s="1"/>
  <c r="V1028" i="3" s="1"/>
  <c r="U1030" i="3"/>
  <c r="U1029" i="3" s="1"/>
  <c r="T1030" i="3"/>
  <c r="T1029" i="3" s="1"/>
  <c r="T1028" i="3" s="1"/>
  <c r="S1030" i="3"/>
  <c r="S1029" i="3" s="1"/>
  <c r="S1028" i="3" s="1"/>
  <c r="R1030" i="3"/>
  <c r="R1029" i="3" s="1"/>
  <c r="Q1030" i="3"/>
  <c r="Q1029" i="3" s="1"/>
  <c r="P1030" i="3"/>
  <c r="O1030" i="3"/>
  <c r="O1029" i="3" s="1"/>
  <c r="O1028" i="3" s="1"/>
  <c r="N1030" i="3"/>
  <c r="N1029" i="3" s="1"/>
  <c r="N1028" i="3" s="1"/>
  <c r="K1030" i="3"/>
  <c r="K1029" i="3" s="1"/>
  <c r="K1028" i="3" s="1"/>
  <c r="J1030" i="3"/>
  <c r="J1029" i="3" s="1"/>
  <c r="J1028" i="3" s="1"/>
  <c r="I1030" i="3"/>
  <c r="I1029" i="3" s="1"/>
  <c r="I1028" i="3" s="1"/>
  <c r="H1030" i="3"/>
  <c r="H1029" i="3" s="1"/>
  <c r="H1028" i="3" s="1"/>
  <c r="G1030" i="3"/>
  <c r="G1029" i="3" s="1"/>
  <c r="G1028" i="3" s="1"/>
  <c r="F1030" i="3"/>
  <c r="F1029" i="3" s="1"/>
  <c r="F1028" i="3" s="1"/>
  <c r="E1030" i="3"/>
  <c r="E1029" i="3" s="1"/>
  <c r="E1028" i="3" s="1"/>
  <c r="AD1029" i="3"/>
  <c r="AD1028" i="3" s="1"/>
  <c r="AB1029" i="3"/>
  <c r="AB1028" i="3" s="1"/>
  <c r="W1029" i="3"/>
  <c r="W1028" i="3" s="1"/>
  <c r="P1029" i="3"/>
  <c r="P1028" i="3" s="1"/>
  <c r="R1028" i="3"/>
  <c r="Q1028" i="3"/>
  <c r="AE1027" i="3"/>
  <c r="L1027" i="3"/>
  <c r="M1027" i="3" s="1"/>
  <c r="AE1026" i="3"/>
  <c r="L1026" i="3"/>
  <c r="M1026" i="3" s="1"/>
  <c r="AE1025" i="3"/>
  <c r="L1025" i="3"/>
  <c r="M1025" i="3" s="1"/>
  <c r="AP1024" i="3"/>
  <c r="AP1023" i="3" s="1"/>
  <c r="AO1024" i="3"/>
  <c r="AO1023" i="3" s="1"/>
  <c r="AN1024" i="3"/>
  <c r="AN1023" i="3" s="1"/>
  <c r="AM1024" i="3"/>
  <c r="AM1023" i="3" s="1"/>
  <c r="AL1024" i="3"/>
  <c r="AL1023" i="3" s="1"/>
  <c r="AK1024" i="3"/>
  <c r="AK1023" i="3" s="1"/>
  <c r="AJ1024" i="3"/>
  <c r="AJ1023" i="3" s="1"/>
  <c r="AI1024" i="3"/>
  <c r="AH1024" i="3"/>
  <c r="AH1023" i="3" s="1"/>
  <c r="AG1024" i="3"/>
  <c r="AG1023" i="3" s="1"/>
  <c r="AF1024" i="3"/>
  <c r="AF1023" i="3" s="1"/>
  <c r="AD1024" i="3"/>
  <c r="AD1023" i="3" s="1"/>
  <c r="AC1024" i="3"/>
  <c r="AC1023" i="3" s="1"/>
  <c r="AB1024" i="3"/>
  <c r="AB1023" i="3" s="1"/>
  <c r="AA1024" i="3"/>
  <c r="AA1023" i="3" s="1"/>
  <c r="Z1024" i="3"/>
  <c r="Z1023" i="3" s="1"/>
  <c r="Y1024" i="3"/>
  <c r="Y1023" i="3" s="1"/>
  <c r="X1024" i="3"/>
  <c r="X1023" i="3" s="1"/>
  <c r="W1024" i="3"/>
  <c r="W1023" i="3" s="1"/>
  <c r="V1024" i="3"/>
  <c r="V1023" i="3" s="1"/>
  <c r="U1024" i="3"/>
  <c r="U1023" i="3" s="1"/>
  <c r="T1024" i="3"/>
  <c r="T1023" i="3" s="1"/>
  <c r="S1024" i="3"/>
  <c r="S1023" i="3" s="1"/>
  <c r="R1024" i="3"/>
  <c r="R1023" i="3" s="1"/>
  <c r="Q1024" i="3"/>
  <c r="Q1023" i="3" s="1"/>
  <c r="P1024" i="3"/>
  <c r="P1023" i="3" s="1"/>
  <c r="O1024" i="3"/>
  <c r="O1023" i="3" s="1"/>
  <c r="N1024" i="3"/>
  <c r="N1023" i="3" s="1"/>
  <c r="K1024" i="3"/>
  <c r="K1023" i="3" s="1"/>
  <c r="J1024" i="3"/>
  <c r="J1023" i="3" s="1"/>
  <c r="I1024" i="3"/>
  <c r="I1023" i="3" s="1"/>
  <c r="H1024" i="3"/>
  <c r="H1023" i="3" s="1"/>
  <c r="G1024" i="3"/>
  <c r="F1024" i="3"/>
  <c r="F1023" i="3" s="1"/>
  <c r="E1024" i="3"/>
  <c r="E1023" i="3" s="1"/>
  <c r="AI1023" i="3"/>
  <c r="AE1022" i="3"/>
  <c r="L1022" i="3"/>
  <c r="M1022" i="3" s="1"/>
  <c r="AE1021" i="3"/>
  <c r="L1021" i="3"/>
  <c r="M1021" i="3" s="1"/>
  <c r="AE1020" i="3"/>
  <c r="L1020" i="3"/>
  <c r="M1020" i="3" s="1"/>
  <c r="AP1019" i="3"/>
  <c r="AP1018" i="3" s="1"/>
  <c r="AO1019" i="3"/>
  <c r="AO1018" i="3" s="1"/>
  <c r="AN1019" i="3"/>
  <c r="AN1018" i="3" s="1"/>
  <c r="AM1019" i="3"/>
  <c r="AM1018" i="3" s="1"/>
  <c r="AL1019" i="3"/>
  <c r="AL1018" i="3" s="1"/>
  <c r="AK1019" i="3"/>
  <c r="AK1018" i="3" s="1"/>
  <c r="AJ1019" i="3"/>
  <c r="AJ1018" i="3" s="1"/>
  <c r="AI1019" i="3"/>
  <c r="AI1018" i="3" s="1"/>
  <c r="AH1019" i="3"/>
  <c r="AH1018" i="3" s="1"/>
  <c r="AG1019" i="3"/>
  <c r="AG1018" i="3" s="1"/>
  <c r="AF1019" i="3"/>
  <c r="AF1018" i="3" s="1"/>
  <c r="AD1019" i="3"/>
  <c r="AD1018" i="3" s="1"/>
  <c r="AC1019" i="3"/>
  <c r="AC1018" i="3" s="1"/>
  <c r="AB1019" i="3"/>
  <c r="AB1018" i="3" s="1"/>
  <c r="AA1019" i="3"/>
  <c r="AA1018" i="3" s="1"/>
  <c r="Z1019" i="3"/>
  <c r="Z1018" i="3" s="1"/>
  <c r="Y1019" i="3"/>
  <c r="Y1018" i="3" s="1"/>
  <c r="X1019" i="3"/>
  <c r="X1018" i="3" s="1"/>
  <c r="W1019" i="3"/>
  <c r="W1018" i="3" s="1"/>
  <c r="V1019" i="3"/>
  <c r="V1018" i="3" s="1"/>
  <c r="U1019" i="3"/>
  <c r="U1018" i="3" s="1"/>
  <c r="T1019" i="3"/>
  <c r="T1018" i="3" s="1"/>
  <c r="S1019" i="3"/>
  <c r="R1019" i="3"/>
  <c r="R1018" i="3" s="1"/>
  <c r="Q1019" i="3"/>
  <c r="Q1018" i="3" s="1"/>
  <c r="P1019" i="3"/>
  <c r="O1019" i="3"/>
  <c r="O1018" i="3" s="1"/>
  <c r="N1019" i="3"/>
  <c r="N1018" i="3" s="1"/>
  <c r="K1019" i="3"/>
  <c r="J1019" i="3"/>
  <c r="J1018" i="3" s="1"/>
  <c r="I1019" i="3"/>
  <c r="H1019" i="3"/>
  <c r="H1018" i="3" s="1"/>
  <c r="G1019" i="3"/>
  <c r="G1018" i="3" s="1"/>
  <c r="F1019" i="3"/>
  <c r="F1018" i="3" s="1"/>
  <c r="E1019" i="3"/>
  <c r="E1018" i="3" s="1"/>
  <c r="S1018" i="3"/>
  <c r="P1018" i="3"/>
  <c r="K1018" i="3"/>
  <c r="I1018" i="3"/>
  <c r="AE1017" i="3"/>
  <c r="L1017" i="3"/>
  <c r="M1017" i="3" s="1"/>
  <c r="AE1016" i="3"/>
  <c r="L1016" i="3"/>
  <c r="M1016" i="3" s="1"/>
  <c r="AE1015" i="3"/>
  <c r="L1015" i="3"/>
  <c r="M1015" i="3" s="1"/>
  <c r="AP1014" i="3"/>
  <c r="AP1013" i="3" s="1"/>
  <c r="AO1014" i="3"/>
  <c r="AO1013" i="3" s="1"/>
  <c r="AN1014" i="3"/>
  <c r="AM1014" i="3"/>
  <c r="AM1013" i="3" s="1"/>
  <c r="AL1014" i="3"/>
  <c r="AL1013" i="3" s="1"/>
  <c r="AK1014" i="3"/>
  <c r="AK1013" i="3" s="1"/>
  <c r="AJ1014" i="3"/>
  <c r="AJ1013" i="3" s="1"/>
  <c r="AI1014" i="3"/>
  <c r="AI1013" i="3" s="1"/>
  <c r="AH1014" i="3"/>
  <c r="AH1013" i="3" s="1"/>
  <c r="AG1014" i="3"/>
  <c r="AG1013" i="3" s="1"/>
  <c r="AF1014" i="3"/>
  <c r="AF1013" i="3" s="1"/>
  <c r="AD1014" i="3"/>
  <c r="AD1013" i="3" s="1"/>
  <c r="AC1014" i="3"/>
  <c r="AC1013" i="3" s="1"/>
  <c r="AB1014" i="3"/>
  <c r="AB1013" i="3" s="1"/>
  <c r="AA1014" i="3"/>
  <c r="AA1013" i="3" s="1"/>
  <c r="Z1014" i="3"/>
  <c r="Z1013" i="3" s="1"/>
  <c r="Y1014" i="3"/>
  <c r="Y1013" i="3" s="1"/>
  <c r="X1014" i="3"/>
  <c r="X1013" i="3" s="1"/>
  <c r="W1014" i="3"/>
  <c r="W1013" i="3" s="1"/>
  <c r="V1014" i="3"/>
  <c r="V1013" i="3" s="1"/>
  <c r="U1014" i="3"/>
  <c r="U1013" i="3" s="1"/>
  <c r="T1014" i="3"/>
  <c r="T1013" i="3" s="1"/>
  <c r="S1014" i="3"/>
  <c r="S1013" i="3" s="1"/>
  <c r="R1014" i="3"/>
  <c r="R1013" i="3" s="1"/>
  <c r="Q1014" i="3"/>
  <c r="Q1013" i="3" s="1"/>
  <c r="P1014" i="3"/>
  <c r="P1013" i="3" s="1"/>
  <c r="O1014" i="3"/>
  <c r="O1013" i="3" s="1"/>
  <c r="N1014" i="3"/>
  <c r="N1013" i="3" s="1"/>
  <c r="K1014" i="3"/>
  <c r="K1013" i="3" s="1"/>
  <c r="J1014" i="3"/>
  <c r="J1013" i="3" s="1"/>
  <c r="I1014" i="3"/>
  <c r="I1013" i="3" s="1"/>
  <c r="H1014" i="3"/>
  <c r="H1013" i="3" s="1"/>
  <c r="L1013" i="3" s="1"/>
  <c r="G1014" i="3"/>
  <c r="G1013" i="3" s="1"/>
  <c r="F1014" i="3"/>
  <c r="F1013" i="3" s="1"/>
  <c r="E1014" i="3"/>
  <c r="AN1013" i="3"/>
  <c r="E1013" i="3"/>
  <c r="AE1012" i="3"/>
  <c r="L1012" i="3"/>
  <c r="M1012" i="3" s="1"/>
  <c r="AE1011" i="3"/>
  <c r="L1011" i="3"/>
  <c r="M1011" i="3" s="1"/>
  <c r="AE1010" i="3"/>
  <c r="L1010" i="3"/>
  <c r="M1010" i="3" s="1"/>
  <c r="AP1009" i="3"/>
  <c r="AP1008" i="3" s="1"/>
  <c r="AO1009" i="3"/>
  <c r="AO1008" i="3" s="1"/>
  <c r="AN1009" i="3"/>
  <c r="AN1008" i="3" s="1"/>
  <c r="AM1009" i="3"/>
  <c r="AL1009" i="3"/>
  <c r="AL1008" i="3" s="1"/>
  <c r="AK1009" i="3"/>
  <c r="AK1008" i="3" s="1"/>
  <c r="AJ1009" i="3"/>
  <c r="AJ1008" i="3" s="1"/>
  <c r="AI1009" i="3"/>
  <c r="AI1008" i="3" s="1"/>
  <c r="AH1009" i="3"/>
  <c r="AH1008" i="3" s="1"/>
  <c r="AG1009" i="3"/>
  <c r="AG1008" i="3" s="1"/>
  <c r="AF1009" i="3"/>
  <c r="AF1008" i="3" s="1"/>
  <c r="AD1009" i="3"/>
  <c r="AD1008" i="3" s="1"/>
  <c r="AC1009" i="3"/>
  <c r="AC1008" i="3" s="1"/>
  <c r="AB1009" i="3"/>
  <c r="AB1008" i="3" s="1"/>
  <c r="AA1009" i="3"/>
  <c r="AA1008" i="3" s="1"/>
  <c r="Z1009" i="3"/>
  <c r="Z1008" i="3" s="1"/>
  <c r="Y1009" i="3"/>
  <c r="Y1008" i="3" s="1"/>
  <c r="X1009" i="3"/>
  <c r="X1008" i="3" s="1"/>
  <c r="W1009" i="3"/>
  <c r="W1008" i="3" s="1"/>
  <c r="V1009" i="3"/>
  <c r="V1008" i="3" s="1"/>
  <c r="U1009" i="3"/>
  <c r="U1008" i="3" s="1"/>
  <c r="T1009" i="3"/>
  <c r="T1008" i="3" s="1"/>
  <c r="S1009" i="3"/>
  <c r="S1008" i="3" s="1"/>
  <c r="R1009" i="3"/>
  <c r="R1008" i="3" s="1"/>
  <c r="Q1009" i="3"/>
  <c r="Q1008" i="3" s="1"/>
  <c r="P1009" i="3"/>
  <c r="P1008" i="3" s="1"/>
  <c r="O1009" i="3"/>
  <c r="O1008" i="3" s="1"/>
  <c r="N1009" i="3"/>
  <c r="N1008" i="3" s="1"/>
  <c r="K1009" i="3"/>
  <c r="K1008" i="3" s="1"/>
  <c r="J1009" i="3"/>
  <c r="J1008" i="3" s="1"/>
  <c r="I1009" i="3"/>
  <c r="I1008" i="3" s="1"/>
  <c r="H1009" i="3"/>
  <c r="G1009" i="3"/>
  <c r="F1009" i="3"/>
  <c r="E1009" i="3"/>
  <c r="AM1008" i="3"/>
  <c r="F1008" i="3"/>
  <c r="E1008" i="3"/>
  <c r="AE1007" i="3"/>
  <c r="L1007" i="3"/>
  <c r="M1007" i="3" s="1"/>
  <c r="AE1006" i="3"/>
  <c r="L1006" i="3"/>
  <c r="M1006" i="3" s="1"/>
  <c r="AE1005" i="3"/>
  <c r="L1005" i="3"/>
  <c r="M1005" i="3" s="1"/>
  <c r="AE1004" i="3"/>
  <c r="L1004" i="3"/>
  <c r="M1004" i="3" s="1"/>
  <c r="AE1003" i="3"/>
  <c r="L1003" i="3"/>
  <c r="M1003" i="3" s="1"/>
  <c r="AE1002" i="3"/>
  <c r="L1002" i="3"/>
  <c r="M1002" i="3" s="1"/>
  <c r="AE1001" i="3"/>
  <c r="L1001" i="3"/>
  <c r="M1001" i="3" s="1"/>
  <c r="AE1000" i="3"/>
  <c r="L1000" i="3"/>
  <c r="M1000" i="3" s="1"/>
  <c r="AE999" i="3"/>
  <c r="L999" i="3"/>
  <c r="M999" i="3" s="1"/>
  <c r="AP998" i="3"/>
  <c r="AO998" i="3"/>
  <c r="AO997" i="3" s="1"/>
  <c r="AO996" i="3" s="1"/>
  <c r="AN998" i="3"/>
  <c r="AN997" i="3" s="1"/>
  <c r="AN996" i="3" s="1"/>
  <c r="AM998" i="3"/>
  <c r="AM997" i="3" s="1"/>
  <c r="AM996" i="3" s="1"/>
  <c r="AL998" i="3"/>
  <c r="AL997" i="3" s="1"/>
  <c r="AL996" i="3" s="1"/>
  <c r="AK998" i="3"/>
  <c r="AK997" i="3" s="1"/>
  <c r="AJ998" i="3"/>
  <c r="AJ997" i="3" s="1"/>
  <c r="AJ996" i="3" s="1"/>
  <c r="AI998" i="3"/>
  <c r="AI997" i="3" s="1"/>
  <c r="AI996" i="3" s="1"/>
  <c r="AH998" i="3"/>
  <c r="AH997" i="3" s="1"/>
  <c r="AH996" i="3" s="1"/>
  <c r="AG998" i="3"/>
  <c r="AG997" i="3" s="1"/>
  <c r="AG996" i="3" s="1"/>
  <c r="AF998" i="3"/>
  <c r="AF997" i="3" s="1"/>
  <c r="AF996" i="3" s="1"/>
  <c r="AD998" i="3"/>
  <c r="AD997" i="3" s="1"/>
  <c r="AD996" i="3" s="1"/>
  <c r="AC998" i="3"/>
  <c r="AC997" i="3" s="1"/>
  <c r="AC996" i="3" s="1"/>
  <c r="AB998" i="3"/>
  <c r="AB997" i="3" s="1"/>
  <c r="AB996" i="3" s="1"/>
  <c r="AA998" i="3"/>
  <c r="AA997" i="3" s="1"/>
  <c r="AA996" i="3" s="1"/>
  <c r="Z998" i="3"/>
  <c r="Z997" i="3" s="1"/>
  <c r="Z996" i="3" s="1"/>
  <c r="Y998" i="3"/>
  <c r="Y997" i="3" s="1"/>
  <c r="Y996" i="3" s="1"/>
  <c r="X998" i="3"/>
  <c r="X997" i="3" s="1"/>
  <c r="X996" i="3" s="1"/>
  <c r="W998" i="3"/>
  <c r="W997" i="3" s="1"/>
  <c r="W996" i="3" s="1"/>
  <c r="V998" i="3"/>
  <c r="V997" i="3" s="1"/>
  <c r="V996" i="3" s="1"/>
  <c r="U998" i="3"/>
  <c r="U997" i="3" s="1"/>
  <c r="U996" i="3" s="1"/>
  <c r="T998" i="3"/>
  <c r="T997" i="3" s="1"/>
  <c r="T996" i="3" s="1"/>
  <c r="S998" i="3"/>
  <c r="S997" i="3" s="1"/>
  <c r="S996" i="3" s="1"/>
  <c r="R998" i="3"/>
  <c r="R997" i="3" s="1"/>
  <c r="R996" i="3" s="1"/>
  <c r="Q998" i="3"/>
  <c r="Q997" i="3" s="1"/>
  <c r="Q996" i="3" s="1"/>
  <c r="P998" i="3"/>
  <c r="P997" i="3" s="1"/>
  <c r="P996" i="3" s="1"/>
  <c r="O998" i="3"/>
  <c r="O997" i="3" s="1"/>
  <c r="O996" i="3" s="1"/>
  <c r="N998" i="3"/>
  <c r="N997" i="3" s="1"/>
  <c r="N996" i="3" s="1"/>
  <c r="K998" i="3"/>
  <c r="K997" i="3" s="1"/>
  <c r="K996" i="3" s="1"/>
  <c r="J998" i="3"/>
  <c r="J997" i="3" s="1"/>
  <c r="J996" i="3" s="1"/>
  <c r="I998" i="3"/>
  <c r="I997" i="3" s="1"/>
  <c r="I996" i="3" s="1"/>
  <c r="H998" i="3"/>
  <c r="H997" i="3" s="1"/>
  <c r="H996" i="3" s="1"/>
  <c r="G998" i="3"/>
  <c r="G997" i="3" s="1"/>
  <c r="G996" i="3" s="1"/>
  <c r="F998" i="3"/>
  <c r="F997" i="3" s="1"/>
  <c r="F996" i="3" s="1"/>
  <c r="E998" i="3"/>
  <c r="E997" i="3" s="1"/>
  <c r="E996" i="3" s="1"/>
  <c r="AP997" i="3"/>
  <c r="AP996" i="3" s="1"/>
  <c r="AK996" i="3"/>
  <c r="AE995" i="3"/>
  <c r="L995" i="3"/>
  <c r="M995" i="3" s="1"/>
  <c r="AE994" i="3"/>
  <c r="L994" i="3"/>
  <c r="M994" i="3" s="1"/>
  <c r="AE993" i="3"/>
  <c r="L993" i="3"/>
  <c r="M993" i="3" s="1"/>
  <c r="AE992" i="3"/>
  <c r="L992" i="3"/>
  <c r="M992" i="3" s="1"/>
  <c r="AE991" i="3"/>
  <c r="L991" i="3"/>
  <c r="M991" i="3" s="1"/>
  <c r="H990" i="3"/>
  <c r="G990" i="3"/>
  <c r="AM989" i="3"/>
  <c r="AM962" i="3" s="1"/>
  <c r="Z989" i="3"/>
  <c r="Z962" i="3" s="1"/>
  <c r="Y989" i="3"/>
  <c r="Y962" i="3" s="1"/>
  <c r="X989" i="3"/>
  <c r="X962" i="3" s="1"/>
  <c r="AE988" i="3"/>
  <c r="L988" i="3"/>
  <c r="M988" i="3" s="1"/>
  <c r="AE987" i="3"/>
  <c r="L987" i="3"/>
  <c r="M987" i="3" s="1"/>
  <c r="AE986" i="3"/>
  <c r="L986" i="3"/>
  <c r="M986" i="3" s="1"/>
  <c r="AE983" i="3"/>
  <c r="L983" i="3"/>
  <c r="M983" i="3" s="1"/>
  <c r="AE982" i="3"/>
  <c r="L982" i="3"/>
  <c r="M982" i="3" s="1"/>
  <c r="AP981" i="3"/>
  <c r="AO981" i="3"/>
  <c r="AO979" i="3" s="1"/>
  <c r="AN981" i="3"/>
  <c r="AN979" i="3" s="1"/>
  <c r="AM981" i="3"/>
  <c r="AL981" i="3"/>
  <c r="AL979" i="3" s="1"/>
  <c r="AK981" i="3"/>
  <c r="AJ981" i="3"/>
  <c r="AI981" i="3"/>
  <c r="AI979" i="3" s="1"/>
  <c r="AH981" i="3"/>
  <c r="AH979" i="3" s="1"/>
  <c r="AG981" i="3"/>
  <c r="AG979" i="3" s="1"/>
  <c r="AF981" i="3"/>
  <c r="AF979" i="3" s="1"/>
  <c r="AD981" i="3"/>
  <c r="AC981" i="3"/>
  <c r="AC979" i="3" s="1"/>
  <c r="AB981" i="3"/>
  <c r="AA981" i="3"/>
  <c r="AA979" i="3" s="1"/>
  <c r="Z981" i="3"/>
  <c r="Z979" i="3" s="1"/>
  <c r="Y981" i="3"/>
  <c r="Y979" i="3" s="1"/>
  <c r="X981" i="3"/>
  <c r="X979" i="3" s="1"/>
  <c r="W981" i="3"/>
  <c r="V981" i="3"/>
  <c r="V979" i="3" s="1"/>
  <c r="U981" i="3"/>
  <c r="U979" i="3" s="1"/>
  <c r="T981" i="3"/>
  <c r="T979" i="3" s="1"/>
  <c r="S981" i="3"/>
  <c r="S979" i="3" s="1"/>
  <c r="R981" i="3"/>
  <c r="R979" i="3" s="1"/>
  <c r="Q981" i="3"/>
  <c r="P981" i="3"/>
  <c r="P979" i="3" s="1"/>
  <c r="P91" i="3" s="1"/>
  <c r="P223" i="3" s="1"/>
  <c r="O981" i="3"/>
  <c r="N981" i="3"/>
  <c r="N979" i="3" s="1"/>
  <c r="K981" i="3"/>
  <c r="J981" i="3"/>
  <c r="I981" i="3"/>
  <c r="H981" i="3"/>
  <c r="H979" i="3" s="1"/>
  <c r="G981" i="3"/>
  <c r="F981" i="3"/>
  <c r="E981" i="3"/>
  <c r="E979" i="3" s="1"/>
  <c r="AE980" i="3"/>
  <c r="L980" i="3"/>
  <c r="M980" i="3" s="1"/>
  <c r="AP979" i="3"/>
  <c r="O979" i="3"/>
  <c r="O91" i="3" s="1"/>
  <c r="O223" i="3" s="1"/>
  <c r="K979" i="3"/>
  <c r="K91" i="3" s="1"/>
  <c r="K223" i="3" s="1"/>
  <c r="I979" i="3"/>
  <c r="F979" i="3"/>
  <c r="F91" i="3" s="1"/>
  <c r="F223" i="3" s="1"/>
  <c r="AE978" i="3"/>
  <c r="L978" i="3"/>
  <c r="M978" i="3" s="1"/>
  <c r="AE977" i="3"/>
  <c r="L977" i="3"/>
  <c r="M977" i="3" s="1"/>
  <c r="X976" i="3"/>
  <c r="L976" i="3"/>
  <c r="M976" i="3" s="1"/>
  <c r="AH975" i="3"/>
  <c r="AH974" i="3" s="1"/>
  <c r="X975" i="3"/>
  <c r="U975" i="3"/>
  <c r="L975" i="3"/>
  <c r="M975" i="3" s="1"/>
  <c r="AP974" i="3"/>
  <c r="AO974" i="3"/>
  <c r="AN974" i="3"/>
  <c r="AM974" i="3"/>
  <c r="AM971" i="3" s="1"/>
  <c r="AM970" i="3" s="1"/>
  <c r="AL974" i="3"/>
  <c r="AL971" i="3" s="1"/>
  <c r="AL970" i="3" s="1"/>
  <c r="AK974" i="3"/>
  <c r="AJ974" i="3"/>
  <c r="AJ971" i="3" s="1"/>
  <c r="AI974" i="3"/>
  <c r="AG974" i="3"/>
  <c r="AF974" i="3"/>
  <c r="AD974" i="3"/>
  <c r="AC974" i="3"/>
  <c r="AB974" i="3"/>
  <c r="AB971" i="3" s="1"/>
  <c r="AB970" i="3" s="1"/>
  <c r="AA974" i="3"/>
  <c r="AA971" i="3" s="1"/>
  <c r="AA970" i="3" s="1"/>
  <c r="Z974" i="3"/>
  <c r="Y974" i="3"/>
  <c r="W974" i="3"/>
  <c r="W971" i="3" s="1"/>
  <c r="V974" i="3"/>
  <c r="T974" i="3"/>
  <c r="T971" i="3" s="1"/>
  <c r="T970" i="3" s="1"/>
  <c r="S974" i="3"/>
  <c r="R974" i="3"/>
  <c r="Q974" i="3"/>
  <c r="Q971" i="3" s="1"/>
  <c r="Q970" i="3" s="1"/>
  <c r="P974" i="3"/>
  <c r="O974" i="3"/>
  <c r="N974" i="3"/>
  <c r="K974" i="3"/>
  <c r="J974" i="3"/>
  <c r="I974" i="3"/>
  <c r="I971" i="3" s="1"/>
  <c r="I970" i="3" s="1"/>
  <c r="H974" i="3"/>
  <c r="G974" i="3"/>
  <c r="F974" i="3"/>
  <c r="F957" i="3" s="1"/>
  <c r="E974" i="3"/>
  <c r="AH973" i="3"/>
  <c r="X973" i="3"/>
  <c r="U973" i="3"/>
  <c r="L973" i="3"/>
  <c r="M973" i="3" s="1"/>
  <c r="AH972" i="3"/>
  <c r="AA972" i="3"/>
  <c r="AE972" i="3" s="1"/>
  <c r="P972" i="3"/>
  <c r="O972" i="3"/>
  <c r="L972" i="3"/>
  <c r="M972" i="3" s="1"/>
  <c r="F972" i="3"/>
  <c r="AK971" i="3"/>
  <c r="AK970" i="3" s="1"/>
  <c r="AI971" i="3"/>
  <c r="AI970" i="3" s="1"/>
  <c r="AG971" i="3"/>
  <c r="AG970" i="3" s="1"/>
  <c r="AD971" i="3"/>
  <c r="AD970" i="3" s="1"/>
  <c r="AJ970" i="3"/>
  <c r="AP968" i="3"/>
  <c r="AK968" i="3"/>
  <c r="X967" i="3"/>
  <c r="W967" i="3"/>
  <c r="V967" i="3"/>
  <c r="T967" i="3"/>
  <c r="S967" i="3"/>
  <c r="AB966" i="3"/>
  <c r="AB965" i="3"/>
  <c r="AA965" i="3"/>
  <c r="Y965" i="3"/>
  <c r="AP958" i="3"/>
  <c r="AO958" i="3"/>
  <c r="AN958" i="3"/>
  <c r="AM958" i="3"/>
  <c r="AL958" i="3"/>
  <c r="AK958" i="3"/>
  <c r="AJ958" i="3"/>
  <c r="AI958" i="3"/>
  <c r="AH958" i="3"/>
  <c r="AG958" i="3"/>
  <c r="AF958" i="3"/>
  <c r="AD958" i="3"/>
  <c r="AC958" i="3"/>
  <c r="AB958" i="3"/>
  <c r="AA958" i="3"/>
  <c r="Z958" i="3"/>
  <c r="Y958" i="3"/>
  <c r="X958" i="3"/>
  <c r="W958" i="3"/>
  <c r="V958" i="3"/>
  <c r="U958" i="3"/>
  <c r="T958" i="3"/>
  <c r="S958" i="3"/>
  <c r="R958" i="3"/>
  <c r="Q958" i="3"/>
  <c r="P958" i="3"/>
  <c r="O958" i="3"/>
  <c r="N958" i="3"/>
  <c r="K958" i="3"/>
  <c r="J958" i="3"/>
  <c r="I958" i="3"/>
  <c r="H958" i="3"/>
  <c r="G958" i="3"/>
  <c r="F958" i="3"/>
  <c r="E958" i="3"/>
  <c r="AP956" i="3"/>
  <c r="AO956" i="3"/>
  <c r="AO618" i="3" s="1"/>
  <c r="AN956" i="3"/>
  <c r="AN618" i="3" s="1"/>
  <c r="AM956" i="3"/>
  <c r="AM618" i="3" s="1"/>
  <c r="AL956" i="3"/>
  <c r="AK956" i="3"/>
  <c r="AK618" i="3" s="1"/>
  <c r="AK315" i="3" s="1"/>
  <c r="AJ956" i="3"/>
  <c r="AJ618" i="3" s="1"/>
  <c r="AI956" i="3"/>
  <c r="AH956" i="3"/>
  <c r="AH618" i="3" s="1"/>
  <c r="AG956" i="3"/>
  <c r="AF956" i="3"/>
  <c r="AF618" i="3" s="1"/>
  <c r="AD956" i="3"/>
  <c r="AC956" i="3"/>
  <c r="AB956" i="3"/>
  <c r="AA956" i="3"/>
  <c r="Z956" i="3"/>
  <c r="Y956" i="3"/>
  <c r="X956" i="3"/>
  <c r="X618" i="3" s="1"/>
  <c r="W956" i="3"/>
  <c r="W618" i="3" s="1"/>
  <c r="V956" i="3"/>
  <c r="V618" i="3" s="1"/>
  <c r="U956" i="3"/>
  <c r="U618" i="3" s="1"/>
  <c r="T956" i="3"/>
  <c r="T618" i="3" s="1"/>
  <c r="S956" i="3"/>
  <c r="S618" i="3" s="1"/>
  <c r="R956" i="3"/>
  <c r="R618" i="3" s="1"/>
  <c r="Q956" i="3"/>
  <c r="Q618" i="3" s="1"/>
  <c r="P956" i="3"/>
  <c r="P618" i="3" s="1"/>
  <c r="O956" i="3"/>
  <c r="O618" i="3" s="1"/>
  <c r="N956" i="3"/>
  <c r="N618" i="3" s="1"/>
  <c r="K956" i="3"/>
  <c r="K618" i="3" s="1"/>
  <c r="J956" i="3"/>
  <c r="J618" i="3" s="1"/>
  <c r="I956" i="3"/>
  <c r="I618" i="3" s="1"/>
  <c r="H956" i="3"/>
  <c r="H618" i="3" s="1"/>
  <c r="G956" i="3"/>
  <c r="F956" i="3"/>
  <c r="F618" i="3" s="1"/>
  <c r="E956" i="3"/>
  <c r="E618" i="3" s="1"/>
  <c r="AI954" i="3"/>
  <c r="AG954" i="3"/>
  <c r="Y954" i="3"/>
  <c r="F954" i="3"/>
  <c r="AK953" i="3"/>
  <c r="AE949" i="3"/>
  <c r="L949" i="3"/>
  <c r="M949" i="3" s="1"/>
  <c r="AP948" i="3"/>
  <c r="AO948" i="3"/>
  <c r="AN948" i="3"/>
  <c r="AM948" i="3"/>
  <c r="AL948" i="3"/>
  <c r="AK948" i="3"/>
  <c r="AJ948" i="3"/>
  <c r="AI948" i="3"/>
  <c r="AH948" i="3"/>
  <c r="AG948" i="3"/>
  <c r="AF948" i="3"/>
  <c r="AD948" i="3"/>
  <c r="AC948" i="3"/>
  <c r="AB948" i="3"/>
  <c r="AA948" i="3"/>
  <c r="Z948" i="3"/>
  <c r="Y948" i="3"/>
  <c r="X948" i="3"/>
  <c r="W948" i="3"/>
  <c r="V948" i="3"/>
  <c r="U948" i="3"/>
  <c r="T948" i="3"/>
  <c r="S948" i="3"/>
  <c r="R948" i="3"/>
  <c r="Q948" i="3"/>
  <c r="P948" i="3"/>
  <c r="O948" i="3"/>
  <c r="N948" i="3"/>
  <c r="K948" i="3"/>
  <c r="J948" i="3"/>
  <c r="I948" i="3"/>
  <c r="H948" i="3"/>
  <c r="L948" i="3" s="1"/>
  <c r="G948" i="3"/>
  <c r="F948" i="3"/>
  <c r="E948" i="3"/>
  <c r="AP947" i="3"/>
  <c r="AP946" i="3" s="1"/>
  <c r="AO947" i="3"/>
  <c r="AO946" i="3" s="1"/>
  <c r="AN947" i="3"/>
  <c r="AN946" i="3" s="1"/>
  <c r="AM947" i="3"/>
  <c r="AM946" i="3" s="1"/>
  <c r="AL947" i="3"/>
  <c r="AL946" i="3" s="1"/>
  <c r="AK947" i="3"/>
  <c r="AK946" i="3" s="1"/>
  <c r="AJ947" i="3"/>
  <c r="AJ946" i="3" s="1"/>
  <c r="AI947" i="3"/>
  <c r="AI946" i="3" s="1"/>
  <c r="AH947" i="3"/>
  <c r="AH946" i="3" s="1"/>
  <c r="AG947" i="3"/>
  <c r="AG946" i="3" s="1"/>
  <c r="AF947" i="3"/>
  <c r="AF946" i="3" s="1"/>
  <c r="AD947" i="3"/>
  <c r="AD946" i="3" s="1"/>
  <c r="AC947" i="3"/>
  <c r="AC946" i="3" s="1"/>
  <c r="AB947" i="3"/>
  <c r="AB946" i="3" s="1"/>
  <c r="AA947" i="3"/>
  <c r="AA946" i="3" s="1"/>
  <c r="Z947" i="3"/>
  <c r="Z946" i="3" s="1"/>
  <c r="Y947" i="3"/>
  <c r="Y946" i="3" s="1"/>
  <c r="X947" i="3"/>
  <c r="W947" i="3"/>
  <c r="W946" i="3" s="1"/>
  <c r="V947" i="3"/>
  <c r="V946" i="3" s="1"/>
  <c r="U947" i="3"/>
  <c r="U946" i="3" s="1"/>
  <c r="T947" i="3"/>
  <c r="T946" i="3" s="1"/>
  <c r="S947" i="3"/>
  <c r="R947" i="3"/>
  <c r="Q947" i="3"/>
  <c r="Q946" i="3" s="1"/>
  <c r="P947" i="3"/>
  <c r="P946" i="3" s="1"/>
  <c r="O947" i="3"/>
  <c r="O946" i="3" s="1"/>
  <c r="N947" i="3"/>
  <c r="N946" i="3" s="1"/>
  <c r="K947" i="3"/>
  <c r="J947" i="3"/>
  <c r="J946" i="3" s="1"/>
  <c r="I947" i="3"/>
  <c r="I946" i="3" s="1"/>
  <c r="H947" i="3"/>
  <c r="H946" i="3" s="1"/>
  <c r="G947" i="3"/>
  <c r="G946" i="3" s="1"/>
  <c r="F947" i="3"/>
  <c r="F946" i="3" s="1"/>
  <c r="E947" i="3"/>
  <c r="X946" i="3"/>
  <c r="S946" i="3"/>
  <c r="R946" i="3"/>
  <c r="E946" i="3"/>
  <c r="AE945" i="3"/>
  <c r="L945" i="3"/>
  <c r="M945" i="3" s="1"/>
  <c r="AE944" i="3"/>
  <c r="L944" i="3"/>
  <c r="M944" i="3" s="1"/>
  <c r="AE943" i="3"/>
  <c r="L943" i="3"/>
  <c r="M943" i="3" s="1"/>
  <c r="AP942" i="3"/>
  <c r="AO942" i="3"/>
  <c r="AN942" i="3"/>
  <c r="AM942" i="3"/>
  <c r="AL942" i="3"/>
  <c r="AL940" i="3" s="1"/>
  <c r="AK942" i="3"/>
  <c r="AK940" i="3" s="1"/>
  <c r="AJ942" i="3"/>
  <c r="AI942" i="3"/>
  <c r="AI940" i="3" s="1"/>
  <c r="AH942" i="3"/>
  <c r="AG942" i="3"/>
  <c r="AF942" i="3"/>
  <c r="AF824" i="3" s="1"/>
  <c r="AD942" i="3"/>
  <c r="AD939" i="3" s="1"/>
  <c r="AD938" i="3" s="1"/>
  <c r="AC942" i="3"/>
  <c r="AC940" i="3" s="1"/>
  <c r="AB942" i="3"/>
  <c r="AB940" i="3" s="1"/>
  <c r="AA942" i="3"/>
  <c r="AA940" i="3" s="1"/>
  <c r="Z942" i="3"/>
  <c r="Z824" i="3" s="1"/>
  <c r="Y942" i="3"/>
  <c r="X942" i="3"/>
  <c r="W942" i="3"/>
  <c r="V942" i="3"/>
  <c r="V939" i="3" s="1"/>
  <c r="V938" i="3" s="1"/>
  <c r="U942" i="3"/>
  <c r="T942" i="3"/>
  <c r="S942" i="3"/>
  <c r="R942" i="3"/>
  <c r="Q942" i="3"/>
  <c r="Q824" i="3" s="1"/>
  <c r="P942" i="3"/>
  <c r="O942" i="3"/>
  <c r="O939" i="3" s="1"/>
  <c r="O938" i="3" s="1"/>
  <c r="N942" i="3"/>
  <c r="K942" i="3"/>
  <c r="J942" i="3"/>
  <c r="I942" i="3"/>
  <c r="H942" i="3"/>
  <c r="H824" i="3" s="1"/>
  <c r="G942" i="3"/>
  <c r="F942" i="3"/>
  <c r="F824" i="3" s="1"/>
  <c r="E942" i="3"/>
  <c r="AH941" i="3"/>
  <c r="AE941" i="3"/>
  <c r="L941" i="3"/>
  <c r="M941" i="3" s="1"/>
  <c r="AE937" i="3"/>
  <c r="L937" i="3"/>
  <c r="M937" i="3" s="1"/>
  <c r="AP936" i="3"/>
  <c r="AP935" i="3" s="1"/>
  <c r="AP934" i="3" s="1"/>
  <c r="AO936" i="3"/>
  <c r="AO935" i="3" s="1"/>
  <c r="AO934" i="3" s="1"/>
  <c r="AN936" i="3"/>
  <c r="AM936" i="3"/>
  <c r="AM935" i="3" s="1"/>
  <c r="AM934" i="3" s="1"/>
  <c r="AL936" i="3"/>
  <c r="AL935" i="3" s="1"/>
  <c r="AL934" i="3" s="1"/>
  <c r="AK936" i="3"/>
  <c r="AK935" i="3" s="1"/>
  <c r="AK934" i="3" s="1"/>
  <c r="AJ936" i="3"/>
  <c r="AJ935" i="3" s="1"/>
  <c r="AJ934" i="3" s="1"/>
  <c r="AI936" i="3"/>
  <c r="AI935" i="3" s="1"/>
  <c r="AI934" i="3" s="1"/>
  <c r="AH936" i="3"/>
  <c r="AH935" i="3" s="1"/>
  <c r="AH934" i="3" s="1"/>
  <c r="AG936" i="3"/>
  <c r="AG935" i="3" s="1"/>
  <c r="AG934" i="3" s="1"/>
  <c r="AF936" i="3"/>
  <c r="AF935" i="3" s="1"/>
  <c r="AF934" i="3" s="1"/>
  <c r="AD936" i="3"/>
  <c r="AD935" i="3" s="1"/>
  <c r="AD934" i="3" s="1"/>
  <c r="AC936" i="3"/>
  <c r="AC935" i="3" s="1"/>
  <c r="AC934" i="3" s="1"/>
  <c r="AB936" i="3"/>
  <c r="AB935" i="3" s="1"/>
  <c r="AB934" i="3" s="1"/>
  <c r="AA936" i="3"/>
  <c r="AA935" i="3" s="1"/>
  <c r="AA934" i="3" s="1"/>
  <c r="Z936" i="3"/>
  <c r="Z935" i="3" s="1"/>
  <c r="Z934" i="3" s="1"/>
  <c r="Y936" i="3"/>
  <c r="Y935" i="3" s="1"/>
  <c r="Y934" i="3" s="1"/>
  <c r="X936" i="3"/>
  <c r="X935" i="3" s="1"/>
  <c r="X934" i="3" s="1"/>
  <c r="W936" i="3"/>
  <c r="W935" i="3" s="1"/>
  <c r="W934" i="3" s="1"/>
  <c r="V936" i="3"/>
  <c r="V935" i="3" s="1"/>
  <c r="V934" i="3" s="1"/>
  <c r="U936" i="3"/>
  <c r="U935" i="3" s="1"/>
  <c r="U934" i="3" s="1"/>
  <c r="T936" i="3"/>
  <c r="T935" i="3" s="1"/>
  <c r="T934" i="3" s="1"/>
  <c r="S936" i="3"/>
  <c r="S935" i="3" s="1"/>
  <c r="S934" i="3" s="1"/>
  <c r="R936" i="3"/>
  <c r="R935" i="3" s="1"/>
  <c r="R934" i="3" s="1"/>
  <c r="Q936" i="3"/>
  <c r="Q935" i="3" s="1"/>
  <c r="P936" i="3"/>
  <c r="P935" i="3" s="1"/>
  <c r="P934" i="3" s="1"/>
  <c r="O936" i="3"/>
  <c r="O935" i="3" s="1"/>
  <c r="O934" i="3" s="1"/>
  <c r="N936" i="3"/>
  <c r="N935" i="3" s="1"/>
  <c r="N934" i="3" s="1"/>
  <c r="K936" i="3"/>
  <c r="K935" i="3" s="1"/>
  <c r="K934" i="3" s="1"/>
  <c r="J936" i="3"/>
  <c r="J935" i="3" s="1"/>
  <c r="I936" i="3"/>
  <c r="I935" i="3" s="1"/>
  <c r="I934" i="3" s="1"/>
  <c r="H936" i="3"/>
  <c r="G936" i="3"/>
  <c r="F936" i="3"/>
  <c r="F935" i="3" s="1"/>
  <c r="F934" i="3" s="1"/>
  <c r="E936" i="3"/>
  <c r="E935" i="3" s="1"/>
  <c r="E934" i="3" s="1"/>
  <c r="AN935" i="3"/>
  <c r="AN934" i="3" s="1"/>
  <c r="G935" i="3"/>
  <c r="G934" i="3" s="1"/>
  <c r="J934" i="3"/>
  <c r="AE933" i="3"/>
  <c r="L933" i="3"/>
  <c r="M933" i="3" s="1"/>
  <c r="AE932" i="3"/>
  <c r="L932" i="3"/>
  <c r="M932" i="3" s="1"/>
  <c r="AE931" i="3"/>
  <c r="L931" i="3"/>
  <c r="M931" i="3" s="1"/>
  <c r="AE930" i="3"/>
  <c r="L930" i="3"/>
  <c r="M930" i="3" s="1"/>
  <c r="AE929" i="3"/>
  <c r="L929" i="3"/>
  <c r="M929" i="3" s="1"/>
  <c r="AE928" i="3"/>
  <c r="L928" i="3"/>
  <c r="M928" i="3" s="1"/>
  <c r="AP927" i="3"/>
  <c r="AP926" i="3" s="1"/>
  <c r="AO927" i="3"/>
  <c r="AO926" i="3" s="1"/>
  <c r="AO925" i="3" s="1"/>
  <c r="AO924" i="3" s="1"/>
  <c r="AN927" i="3"/>
  <c r="AN926" i="3" s="1"/>
  <c r="AN925" i="3" s="1"/>
  <c r="AN924" i="3" s="1"/>
  <c r="AM927" i="3"/>
  <c r="AM926" i="3" s="1"/>
  <c r="AM925" i="3" s="1"/>
  <c r="AM924" i="3" s="1"/>
  <c r="AL927" i="3"/>
  <c r="AK927" i="3"/>
  <c r="AK926" i="3" s="1"/>
  <c r="AK925" i="3" s="1"/>
  <c r="AK924" i="3" s="1"/>
  <c r="AJ927" i="3"/>
  <c r="AJ926" i="3" s="1"/>
  <c r="AJ925" i="3" s="1"/>
  <c r="AJ924" i="3" s="1"/>
  <c r="AI927" i="3"/>
  <c r="AI926" i="3" s="1"/>
  <c r="AI925" i="3" s="1"/>
  <c r="AI924" i="3" s="1"/>
  <c r="AH927" i="3"/>
  <c r="AH926" i="3" s="1"/>
  <c r="AH925" i="3" s="1"/>
  <c r="AH924" i="3" s="1"/>
  <c r="AG927" i="3"/>
  <c r="AG926" i="3" s="1"/>
  <c r="AG925" i="3" s="1"/>
  <c r="AG924" i="3" s="1"/>
  <c r="AF927" i="3"/>
  <c r="AF926" i="3" s="1"/>
  <c r="AF925" i="3" s="1"/>
  <c r="AF924" i="3" s="1"/>
  <c r="AD927" i="3"/>
  <c r="AD926" i="3" s="1"/>
  <c r="AD925" i="3" s="1"/>
  <c r="AD924" i="3" s="1"/>
  <c r="AC927" i="3"/>
  <c r="AC926" i="3" s="1"/>
  <c r="AC925" i="3" s="1"/>
  <c r="AC924" i="3" s="1"/>
  <c r="AB927" i="3"/>
  <c r="AB926" i="3" s="1"/>
  <c r="AB925" i="3" s="1"/>
  <c r="AB924" i="3" s="1"/>
  <c r="AA927" i="3"/>
  <c r="AA926" i="3" s="1"/>
  <c r="AA925" i="3" s="1"/>
  <c r="AA924" i="3" s="1"/>
  <c r="Z927" i="3"/>
  <c r="Z926" i="3" s="1"/>
  <c r="Z925" i="3" s="1"/>
  <c r="Z924" i="3" s="1"/>
  <c r="Y927" i="3"/>
  <c r="Y926" i="3" s="1"/>
  <c r="Y925" i="3" s="1"/>
  <c r="Y924" i="3" s="1"/>
  <c r="X927" i="3"/>
  <c r="X926" i="3" s="1"/>
  <c r="X925" i="3" s="1"/>
  <c r="X924" i="3" s="1"/>
  <c r="W927" i="3"/>
  <c r="W926" i="3" s="1"/>
  <c r="W925" i="3" s="1"/>
  <c r="W924" i="3" s="1"/>
  <c r="V927" i="3"/>
  <c r="V926" i="3" s="1"/>
  <c r="V925" i="3" s="1"/>
  <c r="V924" i="3" s="1"/>
  <c r="U927" i="3"/>
  <c r="T927" i="3"/>
  <c r="S927" i="3"/>
  <c r="R927" i="3"/>
  <c r="R926" i="3" s="1"/>
  <c r="R925" i="3" s="1"/>
  <c r="R924" i="3" s="1"/>
  <c r="Q927" i="3"/>
  <c r="Q926" i="3" s="1"/>
  <c r="Q925" i="3" s="1"/>
  <c r="Q924" i="3" s="1"/>
  <c r="P927" i="3"/>
  <c r="P926" i="3" s="1"/>
  <c r="P925" i="3" s="1"/>
  <c r="P924" i="3" s="1"/>
  <c r="O927" i="3"/>
  <c r="N927" i="3"/>
  <c r="N926" i="3" s="1"/>
  <c r="N925" i="3" s="1"/>
  <c r="N924" i="3" s="1"/>
  <c r="K927" i="3"/>
  <c r="K926" i="3" s="1"/>
  <c r="J927" i="3"/>
  <c r="I927" i="3"/>
  <c r="I926" i="3" s="1"/>
  <c r="H927" i="3"/>
  <c r="H926" i="3" s="1"/>
  <c r="H925" i="3" s="1"/>
  <c r="H924" i="3" s="1"/>
  <c r="G927" i="3"/>
  <c r="F927" i="3"/>
  <c r="F926" i="3" s="1"/>
  <c r="F925" i="3" s="1"/>
  <c r="F924" i="3" s="1"/>
  <c r="E927" i="3"/>
  <c r="E926" i="3" s="1"/>
  <c r="E925" i="3" s="1"/>
  <c r="E924" i="3" s="1"/>
  <c r="U926" i="3"/>
  <c r="U925" i="3" s="1"/>
  <c r="U924" i="3" s="1"/>
  <c r="T926" i="3"/>
  <c r="T925" i="3" s="1"/>
  <c r="T924" i="3" s="1"/>
  <c r="S926" i="3"/>
  <c r="S925" i="3" s="1"/>
  <c r="S924" i="3" s="1"/>
  <c r="O926" i="3"/>
  <c r="O925" i="3" s="1"/>
  <c r="O924" i="3" s="1"/>
  <c r="J926" i="3"/>
  <c r="J925" i="3" s="1"/>
  <c r="J924" i="3" s="1"/>
  <c r="AP925" i="3"/>
  <c r="AP924" i="3" s="1"/>
  <c r="K925" i="3"/>
  <c r="K924" i="3" s="1"/>
  <c r="I925" i="3"/>
  <c r="AE923" i="3"/>
  <c r="L923" i="3"/>
  <c r="M923" i="3" s="1"/>
  <c r="AE922" i="3"/>
  <c r="L922" i="3"/>
  <c r="M922" i="3" s="1"/>
  <c r="AP921" i="3"/>
  <c r="AP920" i="3" s="1"/>
  <c r="AP919" i="3" s="1"/>
  <c r="AO921" i="3"/>
  <c r="AO920" i="3" s="1"/>
  <c r="AO919" i="3" s="1"/>
  <c r="AN921" i="3"/>
  <c r="AN920" i="3" s="1"/>
  <c r="AN919" i="3" s="1"/>
  <c r="AM921" i="3"/>
  <c r="AL921" i="3"/>
  <c r="AL920" i="3" s="1"/>
  <c r="AL919" i="3" s="1"/>
  <c r="AK921" i="3"/>
  <c r="AK920" i="3" s="1"/>
  <c r="AK919" i="3" s="1"/>
  <c r="AJ921" i="3"/>
  <c r="AJ920" i="3" s="1"/>
  <c r="AJ919" i="3" s="1"/>
  <c r="AI921" i="3"/>
  <c r="AI920" i="3" s="1"/>
  <c r="AI919" i="3" s="1"/>
  <c r="AH921" i="3"/>
  <c r="AH920" i="3" s="1"/>
  <c r="AH919" i="3" s="1"/>
  <c r="AG921" i="3"/>
  <c r="AG920" i="3" s="1"/>
  <c r="AG919" i="3" s="1"/>
  <c r="AF921" i="3"/>
  <c r="AF920" i="3" s="1"/>
  <c r="AF919" i="3" s="1"/>
  <c r="AD921" i="3"/>
  <c r="AD920" i="3" s="1"/>
  <c r="AD919" i="3" s="1"/>
  <c r="AC921" i="3"/>
  <c r="AC920" i="3" s="1"/>
  <c r="AC919" i="3" s="1"/>
  <c r="AB921" i="3"/>
  <c r="AB920" i="3" s="1"/>
  <c r="AB919" i="3" s="1"/>
  <c r="AA921" i="3"/>
  <c r="AA920" i="3" s="1"/>
  <c r="Z921" i="3"/>
  <c r="Z920" i="3" s="1"/>
  <c r="Z919" i="3" s="1"/>
  <c r="Y921" i="3"/>
  <c r="Y920" i="3" s="1"/>
  <c r="Y919" i="3" s="1"/>
  <c r="X921" i="3"/>
  <c r="X920" i="3" s="1"/>
  <c r="X919" i="3" s="1"/>
  <c r="W921" i="3"/>
  <c r="W920" i="3" s="1"/>
  <c r="W919" i="3" s="1"/>
  <c r="V921" i="3"/>
  <c r="V920" i="3" s="1"/>
  <c r="V919" i="3" s="1"/>
  <c r="U921" i="3"/>
  <c r="U920" i="3" s="1"/>
  <c r="U919" i="3" s="1"/>
  <c r="T921" i="3"/>
  <c r="T920" i="3" s="1"/>
  <c r="T919" i="3" s="1"/>
  <c r="S921" i="3"/>
  <c r="S920" i="3" s="1"/>
  <c r="S919" i="3" s="1"/>
  <c r="R921" i="3"/>
  <c r="R920" i="3" s="1"/>
  <c r="R919" i="3" s="1"/>
  <c r="Q921" i="3"/>
  <c r="Q920" i="3" s="1"/>
  <c r="Q919" i="3" s="1"/>
  <c r="P921" i="3"/>
  <c r="P920" i="3" s="1"/>
  <c r="P919" i="3" s="1"/>
  <c r="O921" i="3"/>
  <c r="O920" i="3" s="1"/>
  <c r="O919" i="3" s="1"/>
  <c r="N921" i="3"/>
  <c r="N920" i="3" s="1"/>
  <c r="N919" i="3" s="1"/>
  <c r="K921" i="3"/>
  <c r="K920" i="3" s="1"/>
  <c r="K919" i="3" s="1"/>
  <c r="J921" i="3"/>
  <c r="J920" i="3" s="1"/>
  <c r="J919" i="3" s="1"/>
  <c r="I921" i="3"/>
  <c r="I920" i="3" s="1"/>
  <c r="I919" i="3" s="1"/>
  <c r="H921" i="3"/>
  <c r="G921" i="3"/>
  <c r="G920" i="3" s="1"/>
  <c r="G919" i="3" s="1"/>
  <c r="F921" i="3"/>
  <c r="F920" i="3" s="1"/>
  <c r="F919" i="3" s="1"/>
  <c r="E921" i="3"/>
  <c r="E920" i="3" s="1"/>
  <c r="E919" i="3" s="1"/>
  <c r="AM920" i="3"/>
  <c r="AM919" i="3" s="1"/>
  <c r="H918" i="3"/>
  <c r="L918" i="3" s="1"/>
  <c r="G918" i="3"/>
  <c r="G917" i="3" s="1"/>
  <c r="AP917" i="3"/>
  <c r="AO917" i="3"/>
  <c r="AN917" i="3"/>
  <c r="AM917" i="3"/>
  <c r="AL917" i="3"/>
  <c r="AK917" i="3"/>
  <c r="AJ917" i="3"/>
  <c r="AI917" i="3"/>
  <c r="AH917" i="3"/>
  <c r="AG917" i="3"/>
  <c r="AF917" i="3"/>
  <c r="AD917" i="3"/>
  <c r="AC917" i="3"/>
  <c r="AB917" i="3"/>
  <c r="AA917" i="3"/>
  <c r="Z917" i="3"/>
  <c r="Y917" i="3"/>
  <c r="X917" i="3"/>
  <c r="W917" i="3"/>
  <c r="V917" i="3"/>
  <c r="U917" i="3"/>
  <c r="T917" i="3"/>
  <c r="S917" i="3"/>
  <c r="R917" i="3"/>
  <c r="Q917" i="3"/>
  <c r="P917" i="3"/>
  <c r="O917" i="3"/>
  <c r="N917" i="3"/>
  <c r="K917" i="3"/>
  <c r="J917" i="3"/>
  <c r="I917" i="3"/>
  <c r="F917" i="3"/>
  <c r="E917" i="3"/>
  <c r="AE916" i="3"/>
  <c r="L916" i="3"/>
  <c r="M916" i="3" s="1"/>
  <c r="AE915" i="3"/>
  <c r="L915" i="3"/>
  <c r="M915" i="3" s="1"/>
  <c r="AE914" i="3"/>
  <c r="L914" i="3"/>
  <c r="M914" i="3" s="1"/>
  <c r="AE913" i="3"/>
  <c r="L913" i="3"/>
  <c r="M913" i="3" s="1"/>
  <c r="AP912" i="3"/>
  <c r="AO912" i="3"/>
  <c r="AO911" i="3" s="1"/>
  <c r="AO910" i="3" s="1"/>
  <c r="AO909" i="3" s="1"/>
  <c r="AN912" i="3"/>
  <c r="AN911" i="3" s="1"/>
  <c r="AN910" i="3" s="1"/>
  <c r="AN909" i="3" s="1"/>
  <c r="AM912" i="3"/>
  <c r="AM911" i="3" s="1"/>
  <c r="AM910" i="3" s="1"/>
  <c r="AM909" i="3" s="1"/>
  <c r="AL912" i="3"/>
  <c r="AL911" i="3" s="1"/>
  <c r="AL910" i="3" s="1"/>
  <c r="AK912" i="3"/>
  <c r="AK911" i="3" s="1"/>
  <c r="AJ912" i="3"/>
  <c r="AJ911" i="3" s="1"/>
  <c r="AJ910" i="3" s="1"/>
  <c r="AI912" i="3"/>
  <c r="AI911" i="3" s="1"/>
  <c r="AI910" i="3" s="1"/>
  <c r="AH912" i="3"/>
  <c r="AH911" i="3" s="1"/>
  <c r="AH910" i="3" s="1"/>
  <c r="AG912" i="3"/>
  <c r="AF912" i="3"/>
  <c r="AF911" i="3" s="1"/>
  <c r="AF910" i="3" s="1"/>
  <c r="AD912" i="3"/>
  <c r="AD911" i="3" s="1"/>
  <c r="AD910" i="3" s="1"/>
  <c r="AC912" i="3"/>
  <c r="AC911" i="3" s="1"/>
  <c r="AC910" i="3" s="1"/>
  <c r="AB912" i="3"/>
  <c r="AB911" i="3" s="1"/>
  <c r="AB910" i="3" s="1"/>
  <c r="AA912" i="3"/>
  <c r="AA911" i="3" s="1"/>
  <c r="AA910" i="3" s="1"/>
  <c r="Z912" i="3"/>
  <c r="Z911" i="3" s="1"/>
  <c r="Z910" i="3" s="1"/>
  <c r="Y912" i="3"/>
  <c r="Y911" i="3" s="1"/>
  <c r="Y910" i="3" s="1"/>
  <c r="X912" i="3"/>
  <c r="X911" i="3" s="1"/>
  <c r="X910" i="3" s="1"/>
  <c r="W912" i="3"/>
  <c r="W911" i="3" s="1"/>
  <c r="W910" i="3" s="1"/>
  <c r="V912" i="3"/>
  <c r="V911" i="3" s="1"/>
  <c r="V910" i="3" s="1"/>
  <c r="V909" i="3" s="1"/>
  <c r="U912" i="3"/>
  <c r="U911" i="3" s="1"/>
  <c r="U910" i="3" s="1"/>
  <c r="T912" i="3"/>
  <c r="T911" i="3" s="1"/>
  <c r="T910" i="3" s="1"/>
  <c r="T909" i="3" s="1"/>
  <c r="S912" i="3"/>
  <c r="S911" i="3" s="1"/>
  <c r="S910" i="3" s="1"/>
  <c r="R912" i="3"/>
  <c r="R911" i="3" s="1"/>
  <c r="R910" i="3" s="1"/>
  <c r="Q912" i="3"/>
  <c r="P912" i="3"/>
  <c r="P911" i="3" s="1"/>
  <c r="P910" i="3" s="1"/>
  <c r="O912" i="3"/>
  <c r="N912" i="3"/>
  <c r="N911" i="3" s="1"/>
  <c r="N910" i="3" s="1"/>
  <c r="K912" i="3"/>
  <c r="K911" i="3" s="1"/>
  <c r="K910" i="3" s="1"/>
  <c r="J912" i="3"/>
  <c r="J911" i="3" s="1"/>
  <c r="J910" i="3" s="1"/>
  <c r="I912" i="3"/>
  <c r="I911" i="3" s="1"/>
  <c r="I910" i="3" s="1"/>
  <c r="H912" i="3"/>
  <c r="H911" i="3" s="1"/>
  <c r="G912" i="3"/>
  <c r="G911" i="3" s="1"/>
  <c r="G910" i="3" s="1"/>
  <c r="F912" i="3"/>
  <c r="F911" i="3" s="1"/>
  <c r="F910" i="3" s="1"/>
  <c r="E912" i="3"/>
  <c r="E911" i="3" s="1"/>
  <c r="E910" i="3" s="1"/>
  <c r="AP911" i="3"/>
  <c r="AP910" i="3" s="1"/>
  <c r="AG911" i="3"/>
  <c r="AG910" i="3" s="1"/>
  <c r="O911" i="3"/>
  <c r="O910" i="3" s="1"/>
  <c r="AK910" i="3"/>
  <c r="AE908" i="3"/>
  <c r="L908" i="3"/>
  <c r="M908" i="3" s="1"/>
  <c r="AP907" i="3"/>
  <c r="AO907" i="3"/>
  <c r="AN907" i="3"/>
  <c r="AM907" i="3"/>
  <c r="AL907" i="3"/>
  <c r="AK907" i="3"/>
  <c r="AJ907" i="3"/>
  <c r="AI907" i="3"/>
  <c r="AH907" i="3"/>
  <c r="AG907" i="3"/>
  <c r="AF907" i="3"/>
  <c r="AF900" i="3" s="1"/>
  <c r="AD907" i="3"/>
  <c r="AC907" i="3"/>
  <c r="AB907" i="3"/>
  <c r="AB900" i="3" s="1"/>
  <c r="AA907" i="3"/>
  <c r="Z907" i="3"/>
  <c r="Y907" i="3"/>
  <c r="X907" i="3"/>
  <c r="W907" i="3"/>
  <c r="V907" i="3"/>
  <c r="U907" i="3"/>
  <c r="T907" i="3"/>
  <c r="S907" i="3"/>
  <c r="R907" i="3"/>
  <c r="Q907" i="3"/>
  <c r="P907" i="3"/>
  <c r="O907" i="3"/>
  <c r="N907" i="3"/>
  <c r="K907" i="3"/>
  <c r="J907" i="3"/>
  <c r="I907" i="3"/>
  <c r="H907" i="3"/>
  <c r="G907" i="3"/>
  <c r="F907" i="3"/>
  <c r="E907" i="3"/>
  <c r="AE906" i="3"/>
  <c r="L906" i="3"/>
  <c r="M906" i="3" s="1"/>
  <c r="AE905" i="3"/>
  <c r="L905" i="3"/>
  <c r="M905" i="3" s="1"/>
  <c r="AE904" i="3"/>
  <c r="L904" i="3"/>
  <c r="M904" i="3" s="1"/>
  <c r="AP903" i="3"/>
  <c r="AP902" i="3" s="1"/>
  <c r="AP901" i="3" s="1"/>
  <c r="AP900" i="3" s="1"/>
  <c r="AO903" i="3"/>
  <c r="AO902" i="3" s="1"/>
  <c r="AO901" i="3" s="1"/>
  <c r="AN903" i="3"/>
  <c r="AM903" i="3"/>
  <c r="AL903" i="3"/>
  <c r="AL902" i="3" s="1"/>
  <c r="AL901" i="3" s="1"/>
  <c r="AK903" i="3"/>
  <c r="AK902" i="3" s="1"/>
  <c r="AK901" i="3" s="1"/>
  <c r="AJ903" i="3"/>
  <c r="AJ902" i="3" s="1"/>
  <c r="AJ901" i="3" s="1"/>
  <c r="AI903" i="3"/>
  <c r="AI902" i="3" s="1"/>
  <c r="AI901" i="3" s="1"/>
  <c r="AH903" i="3"/>
  <c r="AG903" i="3"/>
  <c r="AG902" i="3" s="1"/>
  <c r="AG901" i="3" s="1"/>
  <c r="AF903" i="3"/>
  <c r="AF902" i="3" s="1"/>
  <c r="AF901" i="3" s="1"/>
  <c r="AD903" i="3"/>
  <c r="AD902" i="3" s="1"/>
  <c r="AD901" i="3" s="1"/>
  <c r="AC903" i="3"/>
  <c r="AC902" i="3" s="1"/>
  <c r="AC901" i="3" s="1"/>
  <c r="AC900" i="3" s="1"/>
  <c r="AB903" i="3"/>
  <c r="AB902" i="3" s="1"/>
  <c r="AB901" i="3" s="1"/>
  <c r="AA903" i="3"/>
  <c r="AA902" i="3" s="1"/>
  <c r="AA901" i="3" s="1"/>
  <c r="Z903" i="3"/>
  <c r="Z902" i="3" s="1"/>
  <c r="Z901" i="3" s="1"/>
  <c r="Y903" i="3"/>
  <c r="Y902" i="3" s="1"/>
  <c r="Y901" i="3" s="1"/>
  <c r="Y900" i="3" s="1"/>
  <c r="X903" i="3"/>
  <c r="X902" i="3" s="1"/>
  <c r="X901" i="3" s="1"/>
  <c r="W903" i="3"/>
  <c r="W902" i="3" s="1"/>
  <c r="W901" i="3" s="1"/>
  <c r="V903" i="3"/>
  <c r="V902" i="3" s="1"/>
  <c r="V901" i="3" s="1"/>
  <c r="U903" i="3"/>
  <c r="U902" i="3" s="1"/>
  <c r="U901" i="3" s="1"/>
  <c r="T903" i="3"/>
  <c r="T902" i="3" s="1"/>
  <c r="T901" i="3" s="1"/>
  <c r="S903" i="3"/>
  <c r="S902" i="3" s="1"/>
  <c r="S901" i="3" s="1"/>
  <c r="S900" i="3" s="1"/>
  <c r="R903" i="3"/>
  <c r="R902" i="3" s="1"/>
  <c r="R901" i="3" s="1"/>
  <c r="Q903" i="3"/>
  <c r="Q902" i="3" s="1"/>
  <c r="Q901" i="3" s="1"/>
  <c r="P903" i="3"/>
  <c r="P902" i="3" s="1"/>
  <c r="P901" i="3" s="1"/>
  <c r="O903" i="3"/>
  <c r="O902" i="3" s="1"/>
  <c r="O901" i="3" s="1"/>
  <c r="N903" i="3"/>
  <c r="N902" i="3" s="1"/>
  <c r="N901" i="3" s="1"/>
  <c r="K903" i="3"/>
  <c r="K902" i="3" s="1"/>
  <c r="K901" i="3" s="1"/>
  <c r="J903" i="3"/>
  <c r="J902" i="3" s="1"/>
  <c r="J901" i="3" s="1"/>
  <c r="I903" i="3"/>
  <c r="I902" i="3" s="1"/>
  <c r="I901" i="3" s="1"/>
  <c r="H903" i="3"/>
  <c r="G903" i="3"/>
  <c r="F903" i="3"/>
  <c r="F902" i="3" s="1"/>
  <c r="F901" i="3" s="1"/>
  <c r="E903" i="3"/>
  <c r="E902" i="3" s="1"/>
  <c r="E901" i="3" s="1"/>
  <c r="AN902" i="3"/>
  <c r="AN901" i="3" s="1"/>
  <c r="AN900" i="3" s="1"/>
  <c r="AM902" i="3"/>
  <c r="AM901" i="3" s="1"/>
  <c r="AH902" i="3"/>
  <c r="AH901" i="3" s="1"/>
  <c r="AE899" i="3"/>
  <c r="L899" i="3"/>
  <c r="M899" i="3" s="1"/>
  <c r="AP898" i="3"/>
  <c r="AO898" i="3"/>
  <c r="AN898" i="3"/>
  <c r="AM898" i="3"/>
  <c r="AL898" i="3"/>
  <c r="AK898" i="3"/>
  <c r="AK891" i="3" s="1"/>
  <c r="AJ898" i="3"/>
  <c r="AJ891" i="3" s="1"/>
  <c r="AI898" i="3"/>
  <c r="AI891" i="3" s="1"/>
  <c r="AH898" i="3"/>
  <c r="AH891" i="3" s="1"/>
  <c r="AG898" i="3"/>
  <c r="AF898" i="3"/>
  <c r="AD898" i="3"/>
  <c r="AC898" i="3"/>
  <c r="AB898" i="3"/>
  <c r="AA898" i="3"/>
  <c r="Z898" i="3"/>
  <c r="Y898" i="3"/>
  <c r="X898" i="3"/>
  <c r="W898" i="3"/>
  <c r="V898" i="3"/>
  <c r="U898" i="3"/>
  <c r="T898" i="3"/>
  <c r="S898" i="3"/>
  <c r="R898" i="3"/>
  <c r="Q898" i="3"/>
  <c r="P898" i="3"/>
  <c r="O898" i="3"/>
  <c r="N898" i="3"/>
  <c r="K898" i="3"/>
  <c r="J898" i="3"/>
  <c r="I898" i="3"/>
  <c r="H898" i="3"/>
  <c r="G898" i="3"/>
  <c r="F898" i="3"/>
  <c r="E898" i="3"/>
  <c r="AE897" i="3"/>
  <c r="L897" i="3"/>
  <c r="M897" i="3" s="1"/>
  <c r="AE896" i="3"/>
  <c r="L896" i="3"/>
  <c r="M896" i="3" s="1"/>
  <c r="AE895" i="3"/>
  <c r="L895" i="3"/>
  <c r="M895" i="3" s="1"/>
  <c r="AP894" i="3"/>
  <c r="AP893" i="3" s="1"/>
  <c r="AP892" i="3" s="1"/>
  <c r="AP891" i="3" s="1"/>
  <c r="AO894" i="3"/>
  <c r="AO893" i="3" s="1"/>
  <c r="AO892" i="3" s="1"/>
  <c r="AN894" i="3"/>
  <c r="AM894" i="3"/>
  <c r="AL894" i="3"/>
  <c r="AL893" i="3" s="1"/>
  <c r="AL892" i="3" s="1"/>
  <c r="AK894" i="3"/>
  <c r="AJ894" i="3"/>
  <c r="AI894" i="3"/>
  <c r="AH894" i="3"/>
  <c r="AG894" i="3"/>
  <c r="AG893" i="3" s="1"/>
  <c r="AG892" i="3" s="1"/>
  <c r="AF894" i="3"/>
  <c r="AF893" i="3" s="1"/>
  <c r="AF892" i="3" s="1"/>
  <c r="AD894" i="3"/>
  <c r="AD893" i="3" s="1"/>
  <c r="AD892" i="3" s="1"/>
  <c r="AC894" i="3"/>
  <c r="AC893" i="3" s="1"/>
  <c r="AC892" i="3" s="1"/>
  <c r="AB894" i="3"/>
  <c r="AB893" i="3" s="1"/>
  <c r="AB892" i="3" s="1"/>
  <c r="AA894" i="3"/>
  <c r="AA893" i="3" s="1"/>
  <c r="AA892" i="3" s="1"/>
  <c r="Z894" i="3"/>
  <c r="Z893" i="3" s="1"/>
  <c r="Z892" i="3" s="1"/>
  <c r="Y894" i="3"/>
  <c r="Y893" i="3" s="1"/>
  <c r="Y892" i="3" s="1"/>
  <c r="X894" i="3"/>
  <c r="X893" i="3" s="1"/>
  <c r="X892" i="3" s="1"/>
  <c r="W894" i="3"/>
  <c r="W893" i="3" s="1"/>
  <c r="W892" i="3" s="1"/>
  <c r="V894" i="3"/>
  <c r="V893" i="3" s="1"/>
  <c r="V892" i="3" s="1"/>
  <c r="U894" i="3"/>
  <c r="U893" i="3" s="1"/>
  <c r="U892" i="3" s="1"/>
  <c r="T894" i="3"/>
  <c r="T893" i="3" s="1"/>
  <c r="T892" i="3" s="1"/>
  <c r="S894" i="3"/>
  <c r="S893" i="3" s="1"/>
  <c r="S892" i="3" s="1"/>
  <c r="R894" i="3"/>
  <c r="Q894" i="3"/>
  <c r="Q893" i="3" s="1"/>
  <c r="Q892" i="3" s="1"/>
  <c r="P894" i="3"/>
  <c r="P893" i="3" s="1"/>
  <c r="P892" i="3" s="1"/>
  <c r="O894" i="3"/>
  <c r="O893" i="3" s="1"/>
  <c r="O892" i="3" s="1"/>
  <c r="N894" i="3"/>
  <c r="N893" i="3" s="1"/>
  <c r="N892" i="3" s="1"/>
  <c r="K894" i="3"/>
  <c r="K893" i="3" s="1"/>
  <c r="K892" i="3" s="1"/>
  <c r="J894" i="3"/>
  <c r="J893" i="3" s="1"/>
  <c r="J892" i="3" s="1"/>
  <c r="J891" i="3" s="1"/>
  <c r="I894" i="3"/>
  <c r="I893" i="3" s="1"/>
  <c r="I892" i="3" s="1"/>
  <c r="I891" i="3" s="1"/>
  <c r="H894" i="3"/>
  <c r="G894" i="3"/>
  <c r="F894" i="3"/>
  <c r="F893" i="3" s="1"/>
  <c r="F892" i="3" s="1"/>
  <c r="E894" i="3"/>
  <c r="E893" i="3" s="1"/>
  <c r="E892" i="3" s="1"/>
  <c r="AM893" i="3"/>
  <c r="AM892" i="3" s="1"/>
  <c r="AK893" i="3"/>
  <c r="AK892" i="3" s="1"/>
  <c r="AJ893" i="3"/>
  <c r="AJ892" i="3" s="1"/>
  <c r="AI893" i="3"/>
  <c r="AI892" i="3" s="1"/>
  <c r="AH893" i="3"/>
  <c r="AH892" i="3" s="1"/>
  <c r="AE890" i="3"/>
  <c r="L890" i="3"/>
  <c r="M890" i="3" s="1"/>
  <c r="AP889" i="3"/>
  <c r="AO889" i="3"/>
  <c r="AN889" i="3"/>
  <c r="AM889" i="3"/>
  <c r="AL889" i="3"/>
  <c r="AK889" i="3"/>
  <c r="AJ889" i="3"/>
  <c r="AI889" i="3"/>
  <c r="AH889" i="3"/>
  <c r="AG889" i="3"/>
  <c r="AF889" i="3"/>
  <c r="AD889" i="3"/>
  <c r="AC889" i="3"/>
  <c r="AB889" i="3"/>
  <c r="AA889" i="3"/>
  <c r="Z889" i="3"/>
  <c r="Y889" i="3"/>
  <c r="X889" i="3"/>
  <c r="W889" i="3"/>
  <c r="V889" i="3"/>
  <c r="U889" i="3"/>
  <c r="T889" i="3"/>
  <c r="S889" i="3"/>
  <c r="R889" i="3"/>
  <c r="Q889" i="3"/>
  <c r="P889" i="3"/>
  <c r="O889" i="3"/>
  <c r="N889" i="3"/>
  <c r="K889" i="3"/>
  <c r="J889" i="3"/>
  <c r="I889" i="3"/>
  <c r="H889" i="3"/>
  <c r="G889" i="3"/>
  <c r="F889" i="3"/>
  <c r="E889" i="3"/>
  <c r="AE888" i="3"/>
  <c r="L888" i="3"/>
  <c r="M888" i="3" s="1"/>
  <c r="AE887" i="3"/>
  <c r="L887" i="3"/>
  <c r="M887" i="3" s="1"/>
  <c r="AE886" i="3"/>
  <c r="L886" i="3"/>
  <c r="M886" i="3" s="1"/>
  <c r="E886" i="3"/>
  <c r="AE885" i="3"/>
  <c r="L885" i="3"/>
  <c r="M885" i="3" s="1"/>
  <c r="E885" i="3"/>
  <c r="E884" i="3" s="1"/>
  <c r="E883" i="3" s="1"/>
  <c r="E882" i="3" s="1"/>
  <c r="E881" i="3" s="1"/>
  <c r="AP884" i="3"/>
  <c r="AP883" i="3" s="1"/>
  <c r="AP882" i="3" s="1"/>
  <c r="AO884" i="3"/>
  <c r="AN884" i="3"/>
  <c r="AN883" i="3" s="1"/>
  <c r="AN882" i="3" s="1"/>
  <c r="AM884" i="3"/>
  <c r="AL884" i="3"/>
  <c r="AK884" i="3"/>
  <c r="AJ884" i="3"/>
  <c r="AJ883" i="3" s="1"/>
  <c r="AJ882" i="3" s="1"/>
  <c r="AI884" i="3"/>
  <c r="AH884" i="3"/>
  <c r="AG884" i="3"/>
  <c r="AG883" i="3" s="1"/>
  <c r="AG882" i="3" s="1"/>
  <c r="AF884" i="3"/>
  <c r="AF883" i="3" s="1"/>
  <c r="AF882" i="3" s="1"/>
  <c r="AD884" i="3"/>
  <c r="AD883" i="3" s="1"/>
  <c r="AD882" i="3" s="1"/>
  <c r="AC884" i="3"/>
  <c r="AC883" i="3" s="1"/>
  <c r="AC882" i="3" s="1"/>
  <c r="AB884" i="3"/>
  <c r="AB883" i="3" s="1"/>
  <c r="AB882" i="3" s="1"/>
  <c r="AA884" i="3"/>
  <c r="AA883" i="3" s="1"/>
  <c r="AA882" i="3" s="1"/>
  <c r="Z884" i="3"/>
  <c r="Z883" i="3" s="1"/>
  <c r="Z882" i="3" s="1"/>
  <c r="Y884" i="3"/>
  <c r="Y883" i="3" s="1"/>
  <c r="Y882" i="3" s="1"/>
  <c r="X884" i="3"/>
  <c r="X883" i="3" s="1"/>
  <c r="X882" i="3" s="1"/>
  <c r="W884" i="3"/>
  <c r="W883" i="3" s="1"/>
  <c r="W882" i="3" s="1"/>
  <c r="V884" i="3"/>
  <c r="U884" i="3"/>
  <c r="T884" i="3"/>
  <c r="T883" i="3" s="1"/>
  <c r="T882" i="3" s="1"/>
  <c r="S884" i="3"/>
  <c r="S883" i="3" s="1"/>
  <c r="S882" i="3" s="1"/>
  <c r="R884" i="3"/>
  <c r="R883" i="3" s="1"/>
  <c r="R882" i="3" s="1"/>
  <c r="Q884" i="3"/>
  <c r="Q883" i="3" s="1"/>
  <c r="Q882" i="3" s="1"/>
  <c r="P884" i="3"/>
  <c r="P883" i="3" s="1"/>
  <c r="P882" i="3" s="1"/>
  <c r="O884" i="3"/>
  <c r="O883" i="3" s="1"/>
  <c r="O882" i="3" s="1"/>
  <c r="N884" i="3"/>
  <c r="N883" i="3" s="1"/>
  <c r="N882" i="3" s="1"/>
  <c r="K884" i="3"/>
  <c r="K883" i="3" s="1"/>
  <c r="K882" i="3" s="1"/>
  <c r="K881" i="3" s="1"/>
  <c r="J884" i="3"/>
  <c r="J883" i="3" s="1"/>
  <c r="J882" i="3" s="1"/>
  <c r="I884" i="3"/>
  <c r="I883" i="3" s="1"/>
  <c r="I882" i="3" s="1"/>
  <c r="H884" i="3"/>
  <c r="H883" i="3" s="1"/>
  <c r="G884" i="3"/>
  <c r="F884" i="3"/>
  <c r="F883" i="3" s="1"/>
  <c r="F882" i="3" s="1"/>
  <c r="F881" i="3" s="1"/>
  <c r="AO883" i="3"/>
  <c r="AO882" i="3" s="1"/>
  <c r="AO881" i="3" s="1"/>
  <c r="AM883" i="3"/>
  <c r="AM882" i="3" s="1"/>
  <c r="AM881" i="3" s="1"/>
  <c r="AL883" i="3"/>
  <c r="AL882" i="3" s="1"/>
  <c r="AK883" i="3"/>
  <c r="AK882" i="3" s="1"/>
  <c r="V883" i="3"/>
  <c r="V882" i="3" s="1"/>
  <c r="V881" i="3" s="1"/>
  <c r="U883" i="3"/>
  <c r="U882" i="3" s="1"/>
  <c r="AE880" i="3"/>
  <c r="L880" i="3"/>
  <c r="M880" i="3" s="1"/>
  <c r="AE879" i="3"/>
  <c r="L879" i="3"/>
  <c r="M879" i="3" s="1"/>
  <c r="AP878" i="3"/>
  <c r="AO878" i="3"/>
  <c r="AN878" i="3"/>
  <c r="AM878" i="3"/>
  <c r="AL878" i="3"/>
  <c r="AK878" i="3"/>
  <c r="AJ878" i="3"/>
  <c r="AI878" i="3"/>
  <c r="AH878" i="3"/>
  <c r="AG878" i="3"/>
  <c r="AF878" i="3"/>
  <c r="AD878" i="3"/>
  <c r="AC878" i="3"/>
  <c r="AB878" i="3"/>
  <c r="AA878" i="3"/>
  <c r="Z878" i="3"/>
  <c r="Y878" i="3"/>
  <c r="X878" i="3"/>
  <c r="W878" i="3"/>
  <c r="V878" i="3"/>
  <c r="U878" i="3"/>
  <c r="T878" i="3"/>
  <c r="S878" i="3"/>
  <c r="R878" i="3"/>
  <c r="Q878" i="3"/>
  <c r="P878" i="3"/>
  <c r="O878" i="3"/>
  <c r="N878" i="3"/>
  <c r="K878" i="3"/>
  <c r="J878" i="3"/>
  <c r="I878" i="3"/>
  <c r="H878" i="3"/>
  <c r="L878" i="3" s="1"/>
  <c r="G878" i="3"/>
  <c r="F878" i="3"/>
  <c r="E878" i="3"/>
  <c r="AE877" i="3"/>
  <c r="L877" i="3"/>
  <c r="AE876" i="3"/>
  <c r="L876" i="3"/>
  <c r="M876" i="3" s="1"/>
  <c r="AE875" i="3"/>
  <c r="L875" i="3"/>
  <c r="AP874" i="3"/>
  <c r="AP873" i="3" s="1"/>
  <c r="AP872" i="3" s="1"/>
  <c r="AO874" i="3"/>
  <c r="AO873" i="3" s="1"/>
  <c r="AO872" i="3" s="1"/>
  <c r="AN874" i="3"/>
  <c r="AN873" i="3" s="1"/>
  <c r="AN872" i="3" s="1"/>
  <c r="AM874" i="3"/>
  <c r="AM873" i="3" s="1"/>
  <c r="AM872" i="3" s="1"/>
  <c r="AL874" i="3"/>
  <c r="AL873" i="3" s="1"/>
  <c r="AL872" i="3" s="1"/>
  <c r="AK874" i="3"/>
  <c r="AK873" i="3" s="1"/>
  <c r="AK872" i="3" s="1"/>
  <c r="AJ874" i="3"/>
  <c r="AJ873" i="3" s="1"/>
  <c r="AJ872" i="3" s="1"/>
  <c r="AI874" i="3"/>
  <c r="AI873" i="3" s="1"/>
  <c r="AI872" i="3" s="1"/>
  <c r="AH874" i="3"/>
  <c r="AH873" i="3" s="1"/>
  <c r="AH872" i="3" s="1"/>
  <c r="AG874" i="3"/>
  <c r="AG873" i="3" s="1"/>
  <c r="AG872" i="3" s="1"/>
  <c r="AF874" i="3"/>
  <c r="AF873" i="3" s="1"/>
  <c r="AF872" i="3" s="1"/>
  <c r="AD874" i="3"/>
  <c r="AC874" i="3"/>
  <c r="AC873" i="3" s="1"/>
  <c r="AC872" i="3" s="1"/>
  <c r="AB874" i="3"/>
  <c r="AB873" i="3" s="1"/>
  <c r="AB872" i="3" s="1"/>
  <c r="AA874" i="3"/>
  <c r="AA873" i="3" s="1"/>
  <c r="Z874" i="3"/>
  <c r="Z873" i="3" s="1"/>
  <c r="Z872" i="3" s="1"/>
  <c r="Y874" i="3"/>
  <c r="Y873" i="3" s="1"/>
  <c r="Y872" i="3" s="1"/>
  <c r="X874" i="3"/>
  <c r="X873" i="3" s="1"/>
  <c r="W874" i="3"/>
  <c r="W873" i="3" s="1"/>
  <c r="W872" i="3" s="1"/>
  <c r="V874" i="3"/>
  <c r="V873" i="3" s="1"/>
  <c r="V872" i="3" s="1"/>
  <c r="U874" i="3"/>
  <c r="U873" i="3" s="1"/>
  <c r="U872" i="3" s="1"/>
  <c r="U871" i="3" s="1"/>
  <c r="T874" i="3"/>
  <c r="S874" i="3"/>
  <c r="R874" i="3"/>
  <c r="Q874" i="3"/>
  <c r="P874" i="3"/>
  <c r="O874" i="3"/>
  <c r="N874" i="3"/>
  <c r="K874" i="3"/>
  <c r="K873" i="3" s="1"/>
  <c r="K872" i="3" s="1"/>
  <c r="J874" i="3"/>
  <c r="J873" i="3" s="1"/>
  <c r="J872" i="3" s="1"/>
  <c r="I874" i="3"/>
  <c r="I873" i="3" s="1"/>
  <c r="I872" i="3" s="1"/>
  <c r="H874" i="3"/>
  <c r="G874" i="3"/>
  <c r="G873" i="3" s="1"/>
  <c r="G872" i="3" s="1"/>
  <c r="F874" i="3"/>
  <c r="F873" i="3" s="1"/>
  <c r="F872" i="3" s="1"/>
  <c r="E874" i="3"/>
  <c r="S873" i="3"/>
  <c r="S872" i="3" s="1"/>
  <c r="R873" i="3"/>
  <c r="Q873" i="3"/>
  <c r="P873" i="3"/>
  <c r="E873" i="3"/>
  <c r="E872" i="3" s="1"/>
  <c r="AA872" i="3"/>
  <c r="X872" i="3"/>
  <c r="AE870" i="3"/>
  <c r="L870" i="3"/>
  <c r="M870" i="3" s="1"/>
  <c r="AE869" i="3"/>
  <c r="L869" i="3"/>
  <c r="M869" i="3" s="1"/>
  <c r="AE868" i="3"/>
  <c r="L868" i="3"/>
  <c r="M868" i="3" s="1"/>
  <c r="AP867" i="3"/>
  <c r="AP866" i="3" s="1"/>
  <c r="AP865" i="3" s="1"/>
  <c r="AO867" i="3"/>
  <c r="AO866" i="3" s="1"/>
  <c r="AO865" i="3" s="1"/>
  <c r="AN867" i="3"/>
  <c r="AM867" i="3"/>
  <c r="AL867" i="3"/>
  <c r="AL866" i="3" s="1"/>
  <c r="AL865" i="3" s="1"/>
  <c r="AK867" i="3"/>
  <c r="AK866" i="3" s="1"/>
  <c r="AK865" i="3" s="1"/>
  <c r="AJ867" i="3"/>
  <c r="AJ866" i="3" s="1"/>
  <c r="AJ865" i="3" s="1"/>
  <c r="AI867" i="3"/>
  <c r="AI866" i="3" s="1"/>
  <c r="AI865" i="3" s="1"/>
  <c r="AH867" i="3"/>
  <c r="AG867" i="3"/>
  <c r="AF867" i="3"/>
  <c r="AD867" i="3"/>
  <c r="AC867" i="3"/>
  <c r="AC866" i="3" s="1"/>
  <c r="AC865" i="3" s="1"/>
  <c r="AB867" i="3"/>
  <c r="AB866" i="3" s="1"/>
  <c r="AB865" i="3" s="1"/>
  <c r="AA867" i="3"/>
  <c r="Z867" i="3"/>
  <c r="Y867" i="3"/>
  <c r="Y866" i="3" s="1"/>
  <c r="Y865" i="3" s="1"/>
  <c r="X867" i="3"/>
  <c r="W867" i="3"/>
  <c r="W866" i="3" s="1"/>
  <c r="W865" i="3" s="1"/>
  <c r="V867" i="3"/>
  <c r="U867" i="3"/>
  <c r="U866" i="3" s="1"/>
  <c r="U865" i="3" s="1"/>
  <c r="T867" i="3"/>
  <c r="T866" i="3" s="1"/>
  <c r="T865" i="3" s="1"/>
  <c r="S867" i="3"/>
  <c r="R867" i="3"/>
  <c r="Q867" i="3"/>
  <c r="Q866" i="3" s="1"/>
  <c r="Q865" i="3" s="1"/>
  <c r="P867" i="3"/>
  <c r="O867" i="3"/>
  <c r="N867" i="3"/>
  <c r="K867" i="3"/>
  <c r="K866" i="3" s="1"/>
  <c r="K865" i="3" s="1"/>
  <c r="J867" i="3"/>
  <c r="J866" i="3" s="1"/>
  <c r="J865" i="3" s="1"/>
  <c r="I867" i="3"/>
  <c r="H867" i="3"/>
  <c r="G867" i="3"/>
  <c r="G866" i="3" s="1"/>
  <c r="G865" i="3" s="1"/>
  <c r="F867" i="3"/>
  <c r="E867" i="3"/>
  <c r="E866" i="3" s="1"/>
  <c r="E865" i="3" s="1"/>
  <c r="AM866" i="3"/>
  <c r="AM865" i="3" s="1"/>
  <c r="AH866" i="3"/>
  <c r="AH865" i="3" s="1"/>
  <c r="AF866" i="3"/>
  <c r="AF865" i="3" s="1"/>
  <c r="AE864" i="3"/>
  <c r="L864" i="3"/>
  <c r="M864" i="3" s="1"/>
  <c r="AE863" i="3"/>
  <c r="L863" i="3"/>
  <c r="M863" i="3" s="1"/>
  <c r="AE862" i="3"/>
  <c r="L862" i="3"/>
  <c r="M862" i="3" s="1"/>
  <c r="AE861" i="3"/>
  <c r="L861" i="3"/>
  <c r="AE860" i="3"/>
  <c r="L860" i="3"/>
  <c r="M860" i="3" s="1"/>
  <c r="AE859" i="3"/>
  <c r="L859" i="3"/>
  <c r="M859" i="3" s="1"/>
  <c r="H858" i="3"/>
  <c r="G858" i="3"/>
  <c r="AP857" i="3"/>
  <c r="AO857" i="3"/>
  <c r="AN857" i="3"/>
  <c r="AM857" i="3"/>
  <c r="AL857" i="3"/>
  <c r="AK857" i="3"/>
  <c r="AJ857" i="3"/>
  <c r="AI857" i="3"/>
  <c r="AH857" i="3"/>
  <c r="AG857" i="3"/>
  <c r="AF857" i="3"/>
  <c r="AD857" i="3"/>
  <c r="AC857" i="3"/>
  <c r="AB857" i="3"/>
  <c r="AA857" i="3"/>
  <c r="Z857" i="3"/>
  <c r="Y857" i="3"/>
  <c r="X857" i="3"/>
  <c r="W857" i="3"/>
  <c r="V857" i="3"/>
  <c r="U857" i="3"/>
  <c r="T857" i="3"/>
  <c r="S857" i="3"/>
  <c r="R857" i="3"/>
  <c r="Q857" i="3"/>
  <c r="P857" i="3"/>
  <c r="O857" i="3"/>
  <c r="N857" i="3"/>
  <c r="K857" i="3"/>
  <c r="J857" i="3"/>
  <c r="I857" i="3"/>
  <c r="F857" i="3"/>
  <c r="E857" i="3"/>
  <c r="AE856" i="3"/>
  <c r="L856" i="3"/>
  <c r="M856" i="3" s="1"/>
  <c r="AE855" i="3"/>
  <c r="L855" i="3"/>
  <c r="AE854" i="3"/>
  <c r="L854" i="3"/>
  <c r="M854" i="3" s="1"/>
  <c r="AP853" i="3"/>
  <c r="AO853" i="3"/>
  <c r="AN853" i="3"/>
  <c r="AN852" i="3" s="1"/>
  <c r="AN851" i="3" s="1"/>
  <c r="AM853" i="3"/>
  <c r="AL853" i="3"/>
  <c r="AL852" i="3" s="1"/>
  <c r="AL851" i="3" s="1"/>
  <c r="AK853" i="3"/>
  <c r="AK852" i="3" s="1"/>
  <c r="AK851" i="3" s="1"/>
  <c r="AK850" i="3" s="1"/>
  <c r="AJ853" i="3"/>
  <c r="AI853" i="3"/>
  <c r="AI852" i="3" s="1"/>
  <c r="AI851" i="3" s="1"/>
  <c r="AH853" i="3"/>
  <c r="AH852" i="3" s="1"/>
  <c r="AH851" i="3" s="1"/>
  <c r="AG853" i="3"/>
  <c r="AG852" i="3" s="1"/>
  <c r="AG851" i="3" s="1"/>
  <c r="AF853" i="3"/>
  <c r="AD853" i="3"/>
  <c r="AD852" i="3" s="1"/>
  <c r="AD851" i="3" s="1"/>
  <c r="AC853" i="3"/>
  <c r="AB853" i="3"/>
  <c r="AA853" i="3"/>
  <c r="Z853" i="3"/>
  <c r="Y853" i="3"/>
  <c r="X853" i="3"/>
  <c r="W853" i="3"/>
  <c r="V853" i="3"/>
  <c r="U853" i="3"/>
  <c r="U852" i="3" s="1"/>
  <c r="U851" i="3" s="1"/>
  <c r="T853" i="3"/>
  <c r="T852" i="3" s="1"/>
  <c r="T851" i="3" s="1"/>
  <c r="S853" i="3"/>
  <c r="S852" i="3" s="1"/>
  <c r="S851" i="3" s="1"/>
  <c r="S850" i="3" s="1"/>
  <c r="R853" i="3"/>
  <c r="R852" i="3" s="1"/>
  <c r="R851" i="3" s="1"/>
  <c r="R850" i="3" s="1"/>
  <c r="Q853" i="3"/>
  <c r="Q852" i="3" s="1"/>
  <c r="Q851" i="3" s="1"/>
  <c r="Q850" i="3" s="1"/>
  <c r="P853" i="3"/>
  <c r="P852" i="3" s="1"/>
  <c r="P851" i="3" s="1"/>
  <c r="P850" i="3" s="1"/>
  <c r="O853" i="3"/>
  <c r="O852" i="3" s="1"/>
  <c r="O851" i="3" s="1"/>
  <c r="N853" i="3"/>
  <c r="N852" i="3" s="1"/>
  <c r="K853" i="3"/>
  <c r="K852" i="3" s="1"/>
  <c r="J853" i="3"/>
  <c r="I853" i="3"/>
  <c r="I852" i="3" s="1"/>
  <c r="H853" i="3"/>
  <c r="G853" i="3"/>
  <c r="F853" i="3"/>
  <c r="E853" i="3"/>
  <c r="E852" i="3" s="1"/>
  <c r="E851" i="3" s="1"/>
  <c r="J852" i="3"/>
  <c r="J851" i="3" s="1"/>
  <c r="G852" i="3"/>
  <c r="G851" i="3" s="1"/>
  <c r="F852" i="3"/>
  <c r="F851" i="3" s="1"/>
  <c r="AE849" i="3"/>
  <c r="L849" i="3"/>
  <c r="M849" i="3" s="1"/>
  <c r="AE848" i="3"/>
  <c r="L848" i="3"/>
  <c r="M848" i="3" s="1"/>
  <c r="AE847" i="3"/>
  <c r="L847" i="3"/>
  <c r="M847" i="3" s="1"/>
  <c r="AP846" i="3"/>
  <c r="AP830" i="3" s="1"/>
  <c r="AO846" i="3"/>
  <c r="AN846" i="3"/>
  <c r="AN830" i="3" s="1"/>
  <c r="AM846" i="3"/>
  <c r="AL846" i="3"/>
  <c r="AK846" i="3"/>
  <c r="AK830" i="3" s="1"/>
  <c r="AJ846" i="3"/>
  <c r="AI846" i="3"/>
  <c r="AH846" i="3"/>
  <c r="AH830" i="3" s="1"/>
  <c r="AG846" i="3"/>
  <c r="AG830" i="3" s="1"/>
  <c r="AF846" i="3"/>
  <c r="AF830" i="3" s="1"/>
  <c r="AD846" i="3"/>
  <c r="AD830" i="3" s="1"/>
  <c r="AC846" i="3"/>
  <c r="AC830" i="3" s="1"/>
  <c r="AB846" i="3"/>
  <c r="AB830" i="3" s="1"/>
  <c r="AA846" i="3"/>
  <c r="AA830" i="3" s="1"/>
  <c r="Z846" i="3"/>
  <c r="Z830" i="3" s="1"/>
  <c r="Y846" i="3"/>
  <c r="X846" i="3"/>
  <c r="X830" i="3" s="1"/>
  <c r="W846" i="3"/>
  <c r="W830" i="3" s="1"/>
  <c r="V846" i="3"/>
  <c r="V830" i="3" s="1"/>
  <c r="U846" i="3"/>
  <c r="T846" i="3"/>
  <c r="T830" i="3" s="1"/>
  <c r="S846" i="3"/>
  <c r="S830" i="3" s="1"/>
  <c r="R846" i="3"/>
  <c r="R830" i="3" s="1"/>
  <c r="Q846" i="3"/>
  <c r="Q830" i="3" s="1"/>
  <c r="P846" i="3"/>
  <c r="P830" i="3" s="1"/>
  <c r="O846" i="3"/>
  <c r="O830" i="3" s="1"/>
  <c r="N846" i="3"/>
  <c r="K846" i="3"/>
  <c r="J846" i="3"/>
  <c r="J830" i="3" s="1"/>
  <c r="I846" i="3"/>
  <c r="H846" i="3"/>
  <c r="G846" i="3"/>
  <c r="G830" i="3" s="1"/>
  <c r="F846" i="3"/>
  <c r="E846" i="3"/>
  <c r="AP843" i="3"/>
  <c r="AP842" i="3" s="1"/>
  <c r="AO843" i="3"/>
  <c r="AO842" i="3" s="1"/>
  <c r="AN843" i="3"/>
  <c r="AN842" i="3" s="1"/>
  <c r="AM843" i="3"/>
  <c r="AM842" i="3" s="1"/>
  <c r="AL843" i="3"/>
  <c r="AL842" i="3" s="1"/>
  <c r="AL829" i="3" s="1"/>
  <c r="AK843" i="3"/>
  <c r="AK842" i="3" s="1"/>
  <c r="AJ843" i="3"/>
  <c r="AJ842" i="3" s="1"/>
  <c r="AI843" i="3"/>
  <c r="AI842" i="3" s="1"/>
  <c r="AH843" i="3"/>
  <c r="AH842" i="3" s="1"/>
  <c r="AG843" i="3"/>
  <c r="AG842" i="3" s="1"/>
  <c r="AF843" i="3"/>
  <c r="AF842" i="3" s="1"/>
  <c r="AE843" i="3"/>
  <c r="AE842" i="3" s="1"/>
  <c r="AD843" i="3"/>
  <c r="AD842" i="3" s="1"/>
  <c r="AD840" i="3" s="1"/>
  <c r="AC843" i="3"/>
  <c r="AC842" i="3" s="1"/>
  <c r="AB843" i="3"/>
  <c r="AB842" i="3" s="1"/>
  <c r="AA843" i="3"/>
  <c r="AA842" i="3" s="1"/>
  <c r="Z843" i="3"/>
  <c r="Z842" i="3" s="1"/>
  <c r="Y843" i="3"/>
  <c r="Y842" i="3" s="1"/>
  <c r="X843" i="3"/>
  <c r="X842" i="3" s="1"/>
  <c r="W843" i="3"/>
  <c r="W842" i="3" s="1"/>
  <c r="V843" i="3"/>
  <c r="V842" i="3" s="1"/>
  <c r="U843" i="3"/>
  <c r="U842" i="3" s="1"/>
  <c r="T843" i="3"/>
  <c r="T842" i="3" s="1"/>
  <c r="S843" i="3"/>
  <c r="S842" i="3" s="1"/>
  <c r="R843" i="3"/>
  <c r="R842" i="3" s="1"/>
  <c r="Q843" i="3"/>
  <c r="Q842" i="3" s="1"/>
  <c r="P843" i="3"/>
  <c r="P842" i="3" s="1"/>
  <c r="O843" i="3"/>
  <c r="O842" i="3" s="1"/>
  <c r="N843" i="3"/>
  <c r="N842" i="3" s="1"/>
  <c r="M843" i="3"/>
  <c r="M842" i="3" s="1"/>
  <c r="L843" i="3"/>
  <c r="L842" i="3" s="1"/>
  <c r="K843" i="3"/>
  <c r="K842" i="3" s="1"/>
  <c r="J843" i="3"/>
  <c r="I843" i="3"/>
  <c r="I842" i="3" s="1"/>
  <c r="H843" i="3"/>
  <c r="H842" i="3" s="1"/>
  <c r="G843" i="3"/>
  <c r="G842" i="3" s="1"/>
  <c r="J842" i="3"/>
  <c r="J829" i="3" s="1"/>
  <c r="AE841" i="3"/>
  <c r="L841" i="3"/>
  <c r="M841" i="3" s="1"/>
  <c r="AE839" i="3"/>
  <c r="L839" i="3"/>
  <c r="M839" i="3" s="1"/>
  <c r="AQ838" i="3"/>
  <c r="AE838" i="3"/>
  <c r="L838" i="3"/>
  <c r="M838" i="3" s="1"/>
  <c r="AE837" i="3"/>
  <c r="L837" i="3"/>
  <c r="M837" i="3" s="1"/>
  <c r="AE836" i="3"/>
  <c r="L836" i="3"/>
  <c r="M836" i="3" s="1"/>
  <c r="AE835" i="3"/>
  <c r="L835" i="3"/>
  <c r="M835" i="3" s="1"/>
  <c r="AP834" i="3"/>
  <c r="AP833" i="3" s="1"/>
  <c r="AO834" i="3"/>
  <c r="AO833" i="3" s="1"/>
  <c r="AN834" i="3"/>
  <c r="AN833" i="3" s="1"/>
  <c r="AM834" i="3"/>
  <c r="AM833" i="3" s="1"/>
  <c r="AL834" i="3"/>
  <c r="AK834" i="3"/>
  <c r="AJ834" i="3"/>
  <c r="AI834" i="3"/>
  <c r="AI833" i="3" s="1"/>
  <c r="AH834" i="3"/>
  <c r="AH833" i="3" s="1"/>
  <c r="AG834" i="3"/>
  <c r="AG833" i="3" s="1"/>
  <c r="AF834" i="3"/>
  <c r="AF833" i="3" s="1"/>
  <c r="AD834" i="3"/>
  <c r="AC834" i="3"/>
  <c r="AB834" i="3"/>
  <c r="AB833" i="3" s="1"/>
  <c r="AA834" i="3"/>
  <c r="AA833" i="3" s="1"/>
  <c r="Z834" i="3"/>
  <c r="Z833" i="3" s="1"/>
  <c r="Y834" i="3"/>
  <c r="Y833" i="3" s="1"/>
  <c r="X834" i="3"/>
  <c r="X833" i="3" s="1"/>
  <c r="W834" i="3"/>
  <c r="V834" i="3"/>
  <c r="V833" i="3" s="1"/>
  <c r="U834" i="3"/>
  <c r="T834" i="3"/>
  <c r="T833" i="3" s="1"/>
  <c r="S834" i="3"/>
  <c r="S833" i="3" s="1"/>
  <c r="R834" i="3"/>
  <c r="R833" i="3" s="1"/>
  <c r="Q834" i="3"/>
  <c r="Q833" i="3" s="1"/>
  <c r="P834" i="3"/>
  <c r="P833" i="3" s="1"/>
  <c r="O834" i="3"/>
  <c r="O833" i="3" s="1"/>
  <c r="N834" i="3"/>
  <c r="N833" i="3" s="1"/>
  <c r="K834" i="3"/>
  <c r="K833" i="3" s="1"/>
  <c r="J834" i="3"/>
  <c r="I834" i="3"/>
  <c r="I833" i="3" s="1"/>
  <c r="H834" i="3"/>
  <c r="H833" i="3" s="1"/>
  <c r="G834" i="3"/>
  <c r="G833" i="3" s="1"/>
  <c r="F834" i="3"/>
  <c r="F833" i="3" s="1"/>
  <c r="E834" i="3"/>
  <c r="E833" i="3" s="1"/>
  <c r="AP831" i="3"/>
  <c r="AO831" i="3"/>
  <c r="AN831" i="3"/>
  <c r="AM831" i="3"/>
  <c r="AL831" i="3"/>
  <c r="AK831" i="3"/>
  <c r="AJ831" i="3"/>
  <c r="AI831" i="3"/>
  <c r="AH831" i="3"/>
  <c r="AG831" i="3"/>
  <c r="AF831" i="3"/>
  <c r="AD831" i="3"/>
  <c r="AC831" i="3"/>
  <c r="AB831" i="3"/>
  <c r="AA831" i="3"/>
  <c r="Z831" i="3"/>
  <c r="Y831" i="3"/>
  <c r="X831" i="3"/>
  <c r="W831" i="3"/>
  <c r="V831" i="3"/>
  <c r="U831" i="3"/>
  <c r="T831" i="3"/>
  <c r="S831" i="3"/>
  <c r="R831" i="3"/>
  <c r="Q831" i="3"/>
  <c r="P831" i="3"/>
  <c r="O831" i="3"/>
  <c r="N831" i="3"/>
  <c r="K831" i="3"/>
  <c r="J831" i="3"/>
  <c r="I831" i="3"/>
  <c r="H831" i="3"/>
  <c r="G831" i="3"/>
  <c r="F831" i="3"/>
  <c r="E831" i="3"/>
  <c r="AJ830" i="3"/>
  <c r="E829" i="3"/>
  <c r="E627" i="3" s="1"/>
  <c r="AP828" i="3"/>
  <c r="AO828" i="3"/>
  <c r="AN828" i="3"/>
  <c r="AM828" i="3"/>
  <c r="AL828" i="3"/>
  <c r="AK828" i="3"/>
  <c r="AJ828" i="3"/>
  <c r="AI828" i="3"/>
  <c r="AH828" i="3"/>
  <c r="AG828" i="3"/>
  <c r="AF828" i="3"/>
  <c r="AD828" i="3"/>
  <c r="AC828" i="3"/>
  <c r="AB828" i="3"/>
  <c r="AA828" i="3"/>
  <c r="Z828" i="3"/>
  <c r="Y828" i="3"/>
  <c r="X828" i="3"/>
  <c r="W828" i="3"/>
  <c r="V828" i="3"/>
  <c r="U828" i="3"/>
  <c r="T828" i="3"/>
  <c r="S828" i="3"/>
  <c r="R828" i="3"/>
  <c r="Q828" i="3"/>
  <c r="P828" i="3"/>
  <c r="O828" i="3"/>
  <c r="N828" i="3"/>
  <c r="K828" i="3"/>
  <c r="J828" i="3"/>
  <c r="I828" i="3"/>
  <c r="H828" i="3"/>
  <c r="G828" i="3"/>
  <c r="F828" i="3"/>
  <c r="E828" i="3"/>
  <c r="AP827" i="3"/>
  <c r="AO827" i="3"/>
  <c r="AN827" i="3"/>
  <c r="AM827" i="3"/>
  <c r="AL827" i="3"/>
  <c r="AK827" i="3"/>
  <c r="AJ827" i="3"/>
  <c r="AI827" i="3"/>
  <c r="AH827" i="3"/>
  <c r="AG827" i="3"/>
  <c r="AF827" i="3"/>
  <c r="AD827" i="3"/>
  <c r="AC827" i="3"/>
  <c r="AB827" i="3"/>
  <c r="AA827" i="3"/>
  <c r="Z827" i="3"/>
  <c r="Y827" i="3"/>
  <c r="Y625" i="3" s="1"/>
  <c r="X827" i="3"/>
  <c r="W827" i="3"/>
  <c r="V827" i="3"/>
  <c r="U827" i="3"/>
  <c r="T827" i="3"/>
  <c r="S827" i="3"/>
  <c r="R827" i="3"/>
  <c r="Q827" i="3"/>
  <c r="P827" i="3"/>
  <c r="O827" i="3"/>
  <c r="N827" i="3"/>
  <c r="K827" i="3"/>
  <c r="J827" i="3"/>
  <c r="I827" i="3"/>
  <c r="F827" i="3"/>
  <c r="F625" i="3" s="1"/>
  <c r="E827" i="3"/>
  <c r="AP825" i="3"/>
  <c r="AO825" i="3"/>
  <c r="AN825" i="3"/>
  <c r="AM825" i="3"/>
  <c r="AL825" i="3"/>
  <c r="AK825" i="3"/>
  <c r="AJ825" i="3"/>
  <c r="AI825" i="3"/>
  <c r="AH825" i="3"/>
  <c r="AG825" i="3"/>
  <c r="AF825" i="3"/>
  <c r="AD825" i="3"/>
  <c r="AC825" i="3"/>
  <c r="AB825" i="3"/>
  <c r="AA825" i="3"/>
  <c r="Z825" i="3"/>
  <c r="Y825" i="3"/>
  <c r="X825" i="3"/>
  <c r="W825" i="3"/>
  <c r="V825" i="3"/>
  <c r="U825" i="3"/>
  <c r="T825" i="3"/>
  <c r="S825" i="3"/>
  <c r="R825" i="3"/>
  <c r="Q825" i="3"/>
  <c r="P825" i="3"/>
  <c r="O825" i="3"/>
  <c r="N825" i="3"/>
  <c r="K825" i="3"/>
  <c r="J825" i="3"/>
  <c r="I825" i="3"/>
  <c r="H825" i="3"/>
  <c r="G825" i="3"/>
  <c r="F825" i="3"/>
  <c r="E825" i="3"/>
  <c r="AH824" i="3"/>
  <c r="O824" i="3"/>
  <c r="AP823" i="3"/>
  <c r="AO823" i="3"/>
  <c r="AN823" i="3"/>
  <c r="AM823" i="3"/>
  <c r="AL823" i="3"/>
  <c r="AK823" i="3"/>
  <c r="AJ823" i="3"/>
  <c r="AI823" i="3"/>
  <c r="AH823" i="3"/>
  <c r="AG823" i="3"/>
  <c r="AF823" i="3"/>
  <c r="AD823" i="3"/>
  <c r="AC823" i="3"/>
  <c r="AB823" i="3"/>
  <c r="AA823" i="3"/>
  <c r="Z823" i="3"/>
  <c r="Y823" i="3"/>
  <c r="Y314" i="3" s="1"/>
  <c r="X823" i="3"/>
  <c r="W823" i="3"/>
  <c r="V823" i="3"/>
  <c r="U823" i="3"/>
  <c r="T823" i="3"/>
  <c r="S823" i="3"/>
  <c r="R823" i="3"/>
  <c r="Q823" i="3"/>
  <c r="P823" i="3"/>
  <c r="O823" i="3"/>
  <c r="N823" i="3"/>
  <c r="K823" i="3"/>
  <c r="J823" i="3"/>
  <c r="J314" i="3" s="1"/>
  <c r="I823" i="3"/>
  <c r="H823" i="3"/>
  <c r="G823" i="3"/>
  <c r="G314" i="3" s="1"/>
  <c r="AP822" i="3"/>
  <c r="AO822" i="3"/>
  <c r="AN822" i="3"/>
  <c r="AM822" i="3"/>
  <c r="AL822" i="3"/>
  <c r="AK822" i="3"/>
  <c r="AJ822" i="3"/>
  <c r="AI822" i="3"/>
  <c r="AH822" i="3"/>
  <c r="AG822" i="3"/>
  <c r="AF822" i="3"/>
  <c r="AD822" i="3"/>
  <c r="AC822" i="3"/>
  <c r="AB822" i="3"/>
  <c r="AA822" i="3"/>
  <c r="Z822" i="3"/>
  <c r="Y822" i="3"/>
  <c r="X822" i="3"/>
  <c r="W822" i="3"/>
  <c r="V822" i="3"/>
  <c r="U822" i="3"/>
  <c r="T822" i="3"/>
  <c r="S822" i="3"/>
  <c r="R822" i="3"/>
  <c r="Q822" i="3"/>
  <c r="P822" i="3"/>
  <c r="O822" i="3"/>
  <c r="N822" i="3"/>
  <c r="K822" i="3"/>
  <c r="J822" i="3"/>
  <c r="I822" i="3"/>
  <c r="H822" i="3"/>
  <c r="G822" i="3"/>
  <c r="AP821" i="3"/>
  <c r="AO821" i="3"/>
  <c r="AN821" i="3"/>
  <c r="AM821" i="3"/>
  <c r="AL821" i="3"/>
  <c r="AK821" i="3"/>
  <c r="AJ821" i="3"/>
  <c r="AI821" i="3"/>
  <c r="AH821" i="3"/>
  <c r="AG821" i="3"/>
  <c r="AF821" i="3"/>
  <c r="AD821" i="3"/>
  <c r="AC821" i="3"/>
  <c r="AB821" i="3"/>
  <c r="AB312" i="3" s="1"/>
  <c r="AA821" i="3"/>
  <c r="AA312" i="3" s="1"/>
  <c r="Z821" i="3"/>
  <c r="Y821" i="3"/>
  <c r="X821" i="3"/>
  <c r="W821" i="3"/>
  <c r="V821" i="3"/>
  <c r="U821" i="3"/>
  <c r="U312" i="3" s="1"/>
  <c r="T821" i="3"/>
  <c r="S821" i="3"/>
  <c r="R821" i="3"/>
  <c r="Q821" i="3"/>
  <c r="P821" i="3"/>
  <c r="O821" i="3"/>
  <c r="N821" i="3"/>
  <c r="K821" i="3"/>
  <c r="J821" i="3"/>
  <c r="I821" i="3"/>
  <c r="H821" i="3"/>
  <c r="G821" i="3"/>
  <c r="AP819" i="3"/>
  <c r="AO819" i="3"/>
  <c r="AN819" i="3"/>
  <c r="AM819" i="3"/>
  <c r="AL819" i="3"/>
  <c r="AK819" i="3"/>
  <c r="AJ819" i="3"/>
  <c r="AI819" i="3"/>
  <c r="AG819" i="3"/>
  <c r="AF819" i="3"/>
  <c r="AD819" i="3"/>
  <c r="AC819" i="3"/>
  <c r="AB819" i="3"/>
  <c r="AA819" i="3"/>
  <c r="Z819" i="3"/>
  <c r="Y819" i="3"/>
  <c r="X819" i="3"/>
  <c r="W819" i="3"/>
  <c r="V819" i="3"/>
  <c r="U819" i="3"/>
  <c r="T819" i="3"/>
  <c r="S819" i="3"/>
  <c r="R819" i="3"/>
  <c r="Q819" i="3"/>
  <c r="P819" i="3"/>
  <c r="O819" i="3"/>
  <c r="N819" i="3"/>
  <c r="K819" i="3"/>
  <c r="J819" i="3"/>
  <c r="I819" i="3"/>
  <c r="H819" i="3"/>
  <c r="G819" i="3"/>
  <c r="F819" i="3"/>
  <c r="E819" i="3"/>
  <c r="AP818" i="3"/>
  <c r="AO818" i="3"/>
  <c r="AN818" i="3"/>
  <c r="AM818" i="3"/>
  <c r="AL818" i="3"/>
  <c r="AK818" i="3"/>
  <c r="AJ818" i="3"/>
  <c r="AI818" i="3"/>
  <c r="AH818" i="3"/>
  <c r="AG818" i="3"/>
  <c r="AF818" i="3"/>
  <c r="AD818" i="3"/>
  <c r="AC818" i="3"/>
  <c r="AB818" i="3"/>
  <c r="AA818" i="3"/>
  <c r="Z818" i="3"/>
  <c r="Y818" i="3"/>
  <c r="X818" i="3"/>
  <c r="W818" i="3"/>
  <c r="V818" i="3"/>
  <c r="U818" i="3"/>
  <c r="T818" i="3"/>
  <c r="S818" i="3"/>
  <c r="R818" i="3"/>
  <c r="Q818" i="3"/>
  <c r="P818" i="3"/>
  <c r="O818" i="3"/>
  <c r="N818" i="3"/>
  <c r="K818" i="3"/>
  <c r="J818" i="3"/>
  <c r="I818" i="3"/>
  <c r="H818" i="3"/>
  <c r="G818" i="3"/>
  <c r="F818" i="3"/>
  <c r="E818" i="3"/>
  <c r="AE814" i="3"/>
  <c r="L814" i="3"/>
  <c r="M814" i="3" s="1"/>
  <c r="AP813" i="3"/>
  <c r="AP812" i="3" s="1"/>
  <c r="AO813" i="3"/>
  <c r="AO812" i="3" s="1"/>
  <c r="AN813" i="3"/>
  <c r="AN812" i="3" s="1"/>
  <c r="AM813" i="3"/>
  <c r="AM812" i="3" s="1"/>
  <c r="AL813" i="3"/>
  <c r="AL812" i="3" s="1"/>
  <c r="AK813" i="3"/>
  <c r="AK812" i="3" s="1"/>
  <c r="AJ813" i="3"/>
  <c r="AJ812" i="3" s="1"/>
  <c r="AI813" i="3"/>
  <c r="AI812" i="3" s="1"/>
  <c r="AH813" i="3"/>
  <c r="AH812" i="3" s="1"/>
  <c r="AG813" i="3"/>
  <c r="AG812" i="3" s="1"/>
  <c r="AF813" i="3"/>
  <c r="AF812" i="3" s="1"/>
  <c r="AD813" i="3"/>
  <c r="AD812" i="3" s="1"/>
  <c r="AC813" i="3"/>
  <c r="AC812" i="3" s="1"/>
  <c r="AB813" i="3"/>
  <c r="AB812" i="3" s="1"/>
  <c r="AA813" i="3"/>
  <c r="AA812" i="3" s="1"/>
  <c r="Z813" i="3"/>
  <c r="Z812" i="3" s="1"/>
  <c r="Y813" i="3"/>
  <c r="Y812" i="3" s="1"/>
  <c r="X813" i="3"/>
  <c r="X812" i="3" s="1"/>
  <c r="W813" i="3"/>
  <c r="V813" i="3"/>
  <c r="U813" i="3"/>
  <c r="U812" i="3" s="1"/>
  <c r="T813" i="3"/>
  <c r="T812" i="3" s="1"/>
  <c r="S813" i="3"/>
  <c r="S812" i="3" s="1"/>
  <c r="R813" i="3"/>
  <c r="R812" i="3" s="1"/>
  <c r="Q813" i="3"/>
  <c r="Q812" i="3" s="1"/>
  <c r="P813" i="3"/>
  <c r="P812" i="3" s="1"/>
  <c r="O813" i="3"/>
  <c r="N813" i="3"/>
  <c r="N812" i="3" s="1"/>
  <c r="K813" i="3"/>
  <c r="K812" i="3" s="1"/>
  <c r="J813" i="3"/>
  <c r="J812" i="3" s="1"/>
  <c r="I813" i="3"/>
  <c r="I812" i="3" s="1"/>
  <c r="H813" i="3"/>
  <c r="H812" i="3" s="1"/>
  <c r="G813" i="3"/>
  <c r="F813" i="3"/>
  <c r="F812" i="3" s="1"/>
  <c r="E813" i="3"/>
  <c r="E812" i="3" s="1"/>
  <c r="W812" i="3"/>
  <c r="V812" i="3"/>
  <c r="O812" i="3"/>
  <c r="AE811" i="3"/>
  <c r="L811" i="3"/>
  <c r="M811" i="3" s="1"/>
  <c r="AP810" i="3"/>
  <c r="AP809" i="3" s="1"/>
  <c r="AO810" i="3"/>
  <c r="AO809" i="3" s="1"/>
  <c r="AN810" i="3"/>
  <c r="AN809" i="3" s="1"/>
  <c r="AM810" i="3"/>
  <c r="AM809" i="3" s="1"/>
  <c r="AL810" i="3"/>
  <c r="AL809" i="3" s="1"/>
  <c r="AK810" i="3"/>
  <c r="AK809" i="3" s="1"/>
  <c r="AJ810" i="3"/>
  <c r="AJ809" i="3" s="1"/>
  <c r="AI810" i="3"/>
  <c r="AI809" i="3" s="1"/>
  <c r="AH810" i="3"/>
  <c r="AH809" i="3" s="1"/>
  <c r="AG810" i="3"/>
  <c r="AG809" i="3" s="1"/>
  <c r="AF810" i="3"/>
  <c r="AF809" i="3" s="1"/>
  <c r="AD810" i="3"/>
  <c r="AD809" i="3" s="1"/>
  <c r="AC810" i="3"/>
  <c r="AC809" i="3" s="1"/>
  <c r="AB810" i="3"/>
  <c r="AB809" i="3" s="1"/>
  <c r="AA810" i="3"/>
  <c r="AA809" i="3" s="1"/>
  <c r="Z810" i="3"/>
  <c r="Z809" i="3" s="1"/>
  <c r="Y810" i="3"/>
  <c r="Y809" i="3" s="1"/>
  <c r="X810" i="3"/>
  <c r="X809" i="3" s="1"/>
  <c r="W810" i="3"/>
  <c r="V810" i="3"/>
  <c r="V809" i="3" s="1"/>
  <c r="U810" i="3"/>
  <c r="U809" i="3" s="1"/>
  <c r="T810" i="3"/>
  <c r="S810" i="3"/>
  <c r="S809" i="3" s="1"/>
  <c r="R810" i="3"/>
  <c r="R809" i="3" s="1"/>
  <c r="Q810" i="3"/>
  <c r="Q809" i="3" s="1"/>
  <c r="P810" i="3"/>
  <c r="P809" i="3" s="1"/>
  <c r="O810" i="3"/>
  <c r="O809" i="3" s="1"/>
  <c r="N810" i="3"/>
  <c r="N809" i="3" s="1"/>
  <c r="K810" i="3"/>
  <c r="K809" i="3" s="1"/>
  <c r="J810" i="3"/>
  <c r="J809" i="3" s="1"/>
  <c r="I810" i="3"/>
  <c r="I809" i="3" s="1"/>
  <c r="H810" i="3"/>
  <c r="H809" i="3" s="1"/>
  <c r="G810" i="3"/>
  <c r="G809" i="3" s="1"/>
  <c r="F810" i="3"/>
  <c r="F809" i="3" s="1"/>
  <c r="E810" i="3"/>
  <c r="E809" i="3" s="1"/>
  <c r="W809" i="3"/>
  <c r="T809" i="3"/>
  <c r="AE808" i="3"/>
  <c r="L808" i="3"/>
  <c r="M808" i="3" s="1"/>
  <c r="AP807" i="3"/>
  <c r="AO807" i="3"/>
  <c r="AO806" i="3" s="1"/>
  <c r="AN807" i="3"/>
  <c r="AN806" i="3" s="1"/>
  <c r="AM807" i="3"/>
  <c r="AM806" i="3" s="1"/>
  <c r="AL807" i="3"/>
  <c r="AL806" i="3" s="1"/>
  <c r="AK807" i="3"/>
  <c r="AK806" i="3" s="1"/>
  <c r="AJ807" i="3"/>
  <c r="AJ806" i="3" s="1"/>
  <c r="AI807" i="3"/>
  <c r="AI806" i="3" s="1"/>
  <c r="AH807" i="3"/>
  <c r="AH806" i="3" s="1"/>
  <c r="AG807" i="3"/>
  <c r="AG806" i="3" s="1"/>
  <c r="AF807" i="3"/>
  <c r="AF806" i="3" s="1"/>
  <c r="AD807" i="3"/>
  <c r="AD806" i="3" s="1"/>
  <c r="AC807" i="3"/>
  <c r="AC806" i="3" s="1"/>
  <c r="AB807" i="3"/>
  <c r="AB806" i="3" s="1"/>
  <c r="AA807" i="3"/>
  <c r="AA806" i="3" s="1"/>
  <c r="Z807" i="3"/>
  <c r="Z806" i="3" s="1"/>
  <c r="Y807" i="3"/>
  <c r="Y806" i="3" s="1"/>
  <c r="X807" i="3"/>
  <c r="X806" i="3" s="1"/>
  <c r="W807" i="3"/>
  <c r="W806" i="3" s="1"/>
  <c r="V807" i="3"/>
  <c r="V806" i="3" s="1"/>
  <c r="U807" i="3"/>
  <c r="T807" i="3"/>
  <c r="T806" i="3" s="1"/>
  <c r="S807" i="3"/>
  <c r="R807" i="3"/>
  <c r="R806" i="3" s="1"/>
  <c r="Q807" i="3"/>
  <c r="Q806" i="3" s="1"/>
  <c r="P807" i="3"/>
  <c r="P806" i="3" s="1"/>
  <c r="O807" i="3"/>
  <c r="O806" i="3" s="1"/>
  <c r="N807" i="3"/>
  <c r="N806" i="3" s="1"/>
  <c r="K807" i="3"/>
  <c r="J807" i="3"/>
  <c r="I807" i="3"/>
  <c r="I806" i="3" s="1"/>
  <c r="H807" i="3"/>
  <c r="G807" i="3"/>
  <c r="G806" i="3" s="1"/>
  <c r="F807" i="3"/>
  <c r="F806" i="3" s="1"/>
  <c r="E807" i="3"/>
  <c r="E806" i="3" s="1"/>
  <c r="AP806" i="3"/>
  <c r="U806" i="3"/>
  <c r="S806" i="3"/>
  <c r="K806" i="3"/>
  <c r="J806" i="3"/>
  <c r="AE805" i="3"/>
  <c r="L805" i="3"/>
  <c r="M805" i="3" s="1"/>
  <c r="AP804" i="3"/>
  <c r="AP803" i="3" s="1"/>
  <c r="AO804" i="3"/>
  <c r="AO803" i="3" s="1"/>
  <c r="AN804" i="3"/>
  <c r="AN803" i="3" s="1"/>
  <c r="AM804" i="3"/>
  <c r="AL804" i="3"/>
  <c r="AL803" i="3" s="1"/>
  <c r="AK804" i="3"/>
  <c r="AK803" i="3" s="1"/>
  <c r="AJ804" i="3"/>
  <c r="AJ803" i="3" s="1"/>
  <c r="AI804" i="3"/>
  <c r="AI803" i="3" s="1"/>
  <c r="AH804" i="3"/>
  <c r="AH803" i="3" s="1"/>
  <c r="AG804" i="3"/>
  <c r="AG803" i="3" s="1"/>
  <c r="AF804" i="3"/>
  <c r="AF803" i="3" s="1"/>
  <c r="AD804" i="3"/>
  <c r="AD803" i="3" s="1"/>
  <c r="AC804" i="3"/>
  <c r="AC803" i="3" s="1"/>
  <c r="AB804" i="3"/>
  <c r="AB803" i="3" s="1"/>
  <c r="AA804" i="3"/>
  <c r="AA803" i="3" s="1"/>
  <c r="Z804" i="3"/>
  <c r="Z803" i="3" s="1"/>
  <c r="Y804" i="3"/>
  <c r="Y803" i="3" s="1"/>
  <c r="X804" i="3"/>
  <c r="X803" i="3" s="1"/>
  <c r="W804" i="3"/>
  <c r="W803" i="3" s="1"/>
  <c r="V804" i="3"/>
  <c r="V803" i="3" s="1"/>
  <c r="U804" i="3"/>
  <c r="U803" i="3" s="1"/>
  <c r="T804" i="3"/>
  <c r="T803" i="3" s="1"/>
  <c r="S804" i="3"/>
  <c r="S803" i="3" s="1"/>
  <c r="R804" i="3"/>
  <c r="R803" i="3" s="1"/>
  <c r="Q804" i="3"/>
  <c r="Q803" i="3" s="1"/>
  <c r="P804" i="3"/>
  <c r="P803" i="3" s="1"/>
  <c r="O804" i="3"/>
  <c r="O803" i="3" s="1"/>
  <c r="N804" i="3"/>
  <c r="N803" i="3" s="1"/>
  <c r="K804" i="3"/>
  <c r="K803" i="3" s="1"/>
  <c r="J804" i="3"/>
  <c r="J803" i="3" s="1"/>
  <c r="I804" i="3"/>
  <c r="I803" i="3" s="1"/>
  <c r="H804" i="3"/>
  <c r="H803" i="3" s="1"/>
  <c r="G804" i="3"/>
  <c r="F804" i="3"/>
  <c r="F803" i="3" s="1"/>
  <c r="E804" i="3"/>
  <c r="AM803" i="3"/>
  <c r="E803" i="3"/>
  <c r="AE802" i="3"/>
  <c r="L802" i="3"/>
  <c r="M802" i="3" s="1"/>
  <c r="AP801" i="3"/>
  <c r="AP800" i="3" s="1"/>
  <c r="AO801" i="3"/>
  <c r="AO800" i="3" s="1"/>
  <c r="AN801" i="3"/>
  <c r="AN800" i="3" s="1"/>
  <c r="AM801" i="3"/>
  <c r="AM800" i="3" s="1"/>
  <c r="AL801" i="3"/>
  <c r="AL800" i="3" s="1"/>
  <c r="AK801" i="3"/>
  <c r="AJ801" i="3"/>
  <c r="AI801" i="3"/>
  <c r="AI800" i="3" s="1"/>
  <c r="AH801" i="3"/>
  <c r="AH800" i="3" s="1"/>
  <c r="AG801" i="3"/>
  <c r="AG800" i="3" s="1"/>
  <c r="AF801" i="3"/>
  <c r="AF800" i="3" s="1"/>
  <c r="AD801" i="3"/>
  <c r="AD800" i="3" s="1"/>
  <c r="AC801" i="3"/>
  <c r="AC800" i="3" s="1"/>
  <c r="AB801" i="3"/>
  <c r="AB800" i="3" s="1"/>
  <c r="AA801" i="3"/>
  <c r="AA800" i="3" s="1"/>
  <c r="Z801" i="3"/>
  <c r="Z800" i="3" s="1"/>
  <c r="Y801" i="3"/>
  <c r="Y800" i="3" s="1"/>
  <c r="X801" i="3"/>
  <c r="X800" i="3" s="1"/>
  <c r="W801" i="3"/>
  <c r="W800" i="3" s="1"/>
  <c r="V801" i="3"/>
  <c r="V800" i="3" s="1"/>
  <c r="U801" i="3"/>
  <c r="U800" i="3" s="1"/>
  <c r="T801" i="3"/>
  <c r="T800" i="3" s="1"/>
  <c r="S801" i="3"/>
  <c r="S800" i="3" s="1"/>
  <c r="R801" i="3"/>
  <c r="R800" i="3" s="1"/>
  <c r="Q801" i="3"/>
  <c r="P801" i="3"/>
  <c r="O801" i="3"/>
  <c r="O800" i="3" s="1"/>
  <c r="N801" i="3"/>
  <c r="N800" i="3" s="1"/>
  <c r="K801" i="3"/>
  <c r="K800" i="3" s="1"/>
  <c r="J801" i="3"/>
  <c r="J800" i="3" s="1"/>
  <c r="I801" i="3"/>
  <c r="I800" i="3" s="1"/>
  <c r="H801" i="3"/>
  <c r="G801" i="3"/>
  <c r="F801" i="3"/>
  <c r="F800" i="3" s="1"/>
  <c r="E801" i="3"/>
  <c r="E800" i="3" s="1"/>
  <c r="AK800" i="3"/>
  <c r="AJ800" i="3"/>
  <c r="Q800" i="3"/>
  <c r="P800" i="3"/>
  <c r="AE799" i="3"/>
  <c r="L799" i="3"/>
  <c r="M799" i="3" s="1"/>
  <c r="AP798" i="3"/>
  <c r="AP797" i="3" s="1"/>
  <c r="AO798" i="3"/>
  <c r="AO797" i="3" s="1"/>
  <c r="AN798" i="3"/>
  <c r="AN797" i="3" s="1"/>
  <c r="AM798" i="3"/>
  <c r="AL798" i="3"/>
  <c r="AL797" i="3" s="1"/>
  <c r="AK798" i="3"/>
  <c r="AK797" i="3" s="1"/>
  <c r="AJ798" i="3"/>
  <c r="AJ797" i="3" s="1"/>
  <c r="AI798" i="3"/>
  <c r="AI797" i="3" s="1"/>
  <c r="AH798" i="3"/>
  <c r="AH797" i="3" s="1"/>
  <c r="AG798" i="3"/>
  <c r="AG797" i="3" s="1"/>
  <c r="AF798" i="3"/>
  <c r="AF797" i="3" s="1"/>
  <c r="AD798" i="3"/>
  <c r="AD797" i="3" s="1"/>
  <c r="AC798" i="3"/>
  <c r="AC797" i="3" s="1"/>
  <c r="AB798" i="3"/>
  <c r="AB797" i="3" s="1"/>
  <c r="AA798" i="3"/>
  <c r="AA797" i="3" s="1"/>
  <c r="Z798" i="3"/>
  <c r="Z797" i="3" s="1"/>
  <c r="Y798" i="3"/>
  <c r="Y797" i="3" s="1"/>
  <c r="X798" i="3"/>
  <c r="X797" i="3" s="1"/>
  <c r="W798" i="3"/>
  <c r="W797" i="3" s="1"/>
  <c r="V798" i="3"/>
  <c r="V797" i="3" s="1"/>
  <c r="U798" i="3"/>
  <c r="U797" i="3" s="1"/>
  <c r="T798" i="3"/>
  <c r="T797" i="3" s="1"/>
  <c r="S798" i="3"/>
  <c r="S797" i="3" s="1"/>
  <c r="R798" i="3"/>
  <c r="R797" i="3" s="1"/>
  <c r="Q798" i="3"/>
  <c r="Q797" i="3" s="1"/>
  <c r="P798" i="3"/>
  <c r="P797" i="3" s="1"/>
  <c r="O798" i="3"/>
  <c r="O797" i="3" s="1"/>
  <c r="N798" i="3"/>
  <c r="N797" i="3" s="1"/>
  <c r="K798" i="3"/>
  <c r="J798" i="3"/>
  <c r="I798" i="3"/>
  <c r="H798" i="3"/>
  <c r="G798" i="3"/>
  <c r="G797" i="3" s="1"/>
  <c r="F798" i="3"/>
  <c r="F797" i="3" s="1"/>
  <c r="E798" i="3"/>
  <c r="E797" i="3" s="1"/>
  <c r="AM797" i="3"/>
  <c r="K797" i="3"/>
  <c r="I797" i="3"/>
  <c r="H797" i="3"/>
  <c r="AE795" i="3"/>
  <c r="L795" i="3"/>
  <c r="M795" i="3" s="1"/>
  <c r="AE794" i="3"/>
  <c r="L794" i="3"/>
  <c r="M794" i="3" s="1"/>
  <c r="AP793" i="3"/>
  <c r="AP792" i="3" s="1"/>
  <c r="AP791" i="3" s="1"/>
  <c r="AP790" i="3" s="1"/>
  <c r="AO793" i="3"/>
  <c r="AO792" i="3" s="1"/>
  <c r="AO791" i="3" s="1"/>
  <c r="AO790" i="3" s="1"/>
  <c r="AN793" i="3"/>
  <c r="AM793" i="3"/>
  <c r="AL793" i="3"/>
  <c r="AL792" i="3" s="1"/>
  <c r="AL791" i="3" s="1"/>
  <c r="AL790" i="3" s="1"/>
  <c r="AK793" i="3"/>
  <c r="AK792" i="3" s="1"/>
  <c r="AK791" i="3" s="1"/>
  <c r="AK790" i="3" s="1"/>
  <c r="AJ793" i="3"/>
  <c r="AJ792" i="3" s="1"/>
  <c r="AJ791" i="3" s="1"/>
  <c r="AJ790" i="3" s="1"/>
  <c r="AI793" i="3"/>
  <c r="AI792" i="3" s="1"/>
  <c r="AI791" i="3" s="1"/>
  <c r="AI790" i="3" s="1"/>
  <c r="AH793" i="3"/>
  <c r="AH792" i="3" s="1"/>
  <c r="AH791" i="3" s="1"/>
  <c r="AH790" i="3" s="1"/>
  <c r="AG793" i="3"/>
  <c r="AG792" i="3" s="1"/>
  <c r="AG791" i="3" s="1"/>
  <c r="AG790" i="3" s="1"/>
  <c r="AF793" i="3"/>
  <c r="AF792" i="3" s="1"/>
  <c r="AF791" i="3" s="1"/>
  <c r="AF790" i="3" s="1"/>
  <c r="AD793" i="3"/>
  <c r="AD792" i="3" s="1"/>
  <c r="AD791" i="3" s="1"/>
  <c r="AD790" i="3" s="1"/>
  <c r="AC793" i="3"/>
  <c r="AC792" i="3" s="1"/>
  <c r="AC791" i="3" s="1"/>
  <c r="AC790" i="3" s="1"/>
  <c r="AB793" i="3"/>
  <c r="AB792" i="3" s="1"/>
  <c r="AB791" i="3" s="1"/>
  <c r="AB790" i="3" s="1"/>
  <c r="AA793" i="3"/>
  <c r="AA792" i="3" s="1"/>
  <c r="AA791" i="3" s="1"/>
  <c r="AA790" i="3" s="1"/>
  <c r="Z793" i="3"/>
  <c r="Z792" i="3" s="1"/>
  <c r="Z791" i="3" s="1"/>
  <c r="Z790" i="3" s="1"/>
  <c r="Y793" i="3"/>
  <c r="Y792" i="3" s="1"/>
  <c r="Y791" i="3" s="1"/>
  <c r="Y790" i="3" s="1"/>
  <c r="X793" i="3"/>
  <c r="X792" i="3" s="1"/>
  <c r="X791" i="3" s="1"/>
  <c r="X790" i="3" s="1"/>
  <c r="W793" i="3"/>
  <c r="W792" i="3" s="1"/>
  <c r="W791" i="3" s="1"/>
  <c r="W790" i="3" s="1"/>
  <c r="V793" i="3"/>
  <c r="V792" i="3" s="1"/>
  <c r="V791" i="3" s="1"/>
  <c r="V790" i="3" s="1"/>
  <c r="U793" i="3"/>
  <c r="U792" i="3" s="1"/>
  <c r="U791" i="3" s="1"/>
  <c r="U790" i="3" s="1"/>
  <c r="T793" i="3"/>
  <c r="T792" i="3" s="1"/>
  <c r="T791" i="3" s="1"/>
  <c r="T790" i="3" s="1"/>
  <c r="S793" i="3"/>
  <c r="R793" i="3"/>
  <c r="R792" i="3" s="1"/>
  <c r="R791" i="3" s="1"/>
  <c r="R790" i="3" s="1"/>
  <c r="Q793" i="3"/>
  <c r="Q792" i="3" s="1"/>
  <c r="Q791" i="3" s="1"/>
  <c r="Q790" i="3" s="1"/>
  <c r="P793" i="3"/>
  <c r="P792" i="3" s="1"/>
  <c r="P791" i="3" s="1"/>
  <c r="P790" i="3" s="1"/>
  <c r="O793" i="3"/>
  <c r="O792" i="3" s="1"/>
  <c r="O791" i="3" s="1"/>
  <c r="O790" i="3" s="1"/>
  <c r="N793" i="3"/>
  <c r="N792" i="3" s="1"/>
  <c r="N791" i="3" s="1"/>
  <c r="N790" i="3" s="1"/>
  <c r="K793" i="3"/>
  <c r="J793" i="3"/>
  <c r="J792" i="3" s="1"/>
  <c r="J791" i="3" s="1"/>
  <c r="J790" i="3" s="1"/>
  <c r="I793" i="3"/>
  <c r="I792" i="3" s="1"/>
  <c r="I791" i="3" s="1"/>
  <c r="I790" i="3" s="1"/>
  <c r="H793" i="3"/>
  <c r="H792" i="3" s="1"/>
  <c r="H791" i="3" s="1"/>
  <c r="H790" i="3" s="1"/>
  <c r="G793" i="3"/>
  <c r="G792" i="3" s="1"/>
  <c r="F793" i="3"/>
  <c r="F792" i="3" s="1"/>
  <c r="F791" i="3" s="1"/>
  <c r="F790" i="3" s="1"/>
  <c r="E793" i="3"/>
  <c r="E792" i="3" s="1"/>
  <c r="E791" i="3" s="1"/>
  <c r="E790" i="3" s="1"/>
  <c r="AN792" i="3"/>
  <c r="AN791" i="3" s="1"/>
  <c r="AN790" i="3" s="1"/>
  <c r="AM792" i="3"/>
  <c r="AM791" i="3" s="1"/>
  <c r="AM790" i="3" s="1"/>
  <c r="AE789" i="3"/>
  <c r="L789" i="3"/>
  <c r="M789" i="3" s="1"/>
  <c r="AE788" i="3"/>
  <c r="L788" i="3"/>
  <c r="M788" i="3" s="1"/>
  <c r="AP787" i="3"/>
  <c r="AO787" i="3"/>
  <c r="AO786" i="3" s="1"/>
  <c r="AO785" i="3" s="1"/>
  <c r="AN787" i="3"/>
  <c r="AM787" i="3"/>
  <c r="AM786" i="3" s="1"/>
  <c r="AM785" i="3" s="1"/>
  <c r="AM784" i="3" s="1"/>
  <c r="AL787" i="3"/>
  <c r="AL786" i="3" s="1"/>
  <c r="AL785" i="3" s="1"/>
  <c r="AL784" i="3" s="1"/>
  <c r="AK787" i="3"/>
  <c r="AJ787" i="3"/>
  <c r="AJ786" i="3" s="1"/>
  <c r="AJ785" i="3" s="1"/>
  <c r="AJ784" i="3" s="1"/>
  <c r="AI787" i="3"/>
  <c r="AI786" i="3" s="1"/>
  <c r="AI785" i="3" s="1"/>
  <c r="AI784" i="3" s="1"/>
  <c r="AH787" i="3"/>
  <c r="AG787" i="3"/>
  <c r="AG786" i="3" s="1"/>
  <c r="AG785" i="3" s="1"/>
  <c r="AG784" i="3" s="1"/>
  <c r="AF787" i="3"/>
  <c r="AF786" i="3" s="1"/>
  <c r="AF785" i="3" s="1"/>
  <c r="AF784" i="3" s="1"/>
  <c r="AD787" i="3"/>
  <c r="AD786" i="3" s="1"/>
  <c r="AD785" i="3" s="1"/>
  <c r="AD784" i="3" s="1"/>
  <c r="AC787" i="3"/>
  <c r="AC786" i="3" s="1"/>
  <c r="AC785" i="3" s="1"/>
  <c r="AC784" i="3" s="1"/>
  <c r="AB787" i="3"/>
  <c r="AB786" i="3" s="1"/>
  <c r="AB785" i="3" s="1"/>
  <c r="AB784" i="3" s="1"/>
  <c r="AA787" i="3"/>
  <c r="AA786" i="3" s="1"/>
  <c r="AA785" i="3" s="1"/>
  <c r="AA784" i="3" s="1"/>
  <c r="Z787" i="3"/>
  <c r="Z786" i="3" s="1"/>
  <c r="Z785" i="3" s="1"/>
  <c r="Z784" i="3" s="1"/>
  <c r="Y787" i="3"/>
  <c r="Y786" i="3" s="1"/>
  <c r="Y785" i="3" s="1"/>
  <c r="Y784" i="3" s="1"/>
  <c r="X787" i="3"/>
  <c r="X786" i="3" s="1"/>
  <c r="X785" i="3" s="1"/>
  <c r="X784" i="3" s="1"/>
  <c r="W787" i="3"/>
  <c r="W786" i="3" s="1"/>
  <c r="W785" i="3" s="1"/>
  <c r="W784" i="3" s="1"/>
  <c r="V787" i="3"/>
  <c r="V786" i="3" s="1"/>
  <c r="V785" i="3" s="1"/>
  <c r="V784" i="3" s="1"/>
  <c r="U787" i="3"/>
  <c r="U786" i="3" s="1"/>
  <c r="U785" i="3" s="1"/>
  <c r="U784" i="3" s="1"/>
  <c r="T787" i="3"/>
  <c r="T786" i="3" s="1"/>
  <c r="T785" i="3" s="1"/>
  <c r="T784" i="3" s="1"/>
  <c r="S787" i="3"/>
  <c r="S786" i="3" s="1"/>
  <c r="R787" i="3"/>
  <c r="Q787" i="3"/>
  <c r="Q786" i="3" s="1"/>
  <c r="Q785" i="3" s="1"/>
  <c r="Q784" i="3" s="1"/>
  <c r="P787" i="3"/>
  <c r="P786" i="3" s="1"/>
  <c r="P785" i="3" s="1"/>
  <c r="P784" i="3" s="1"/>
  <c r="O787" i="3"/>
  <c r="O786" i="3" s="1"/>
  <c r="O785" i="3" s="1"/>
  <c r="O784" i="3" s="1"/>
  <c r="N787" i="3"/>
  <c r="N786" i="3" s="1"/>
  <c r="N785" i="3" s="1"/>
  <c r="N784" i="3" s="1"/>
  <c r="K787" i="3"/>
  <c r="K786" i="3" s="1"/>
  <c r="K785" i="3" s="1"/>
  <c r="K784" i="3" s="1"/>
  <c r="J787" i="3"/>
  <c r="J786" i="3" s="1"/>
  <c r="J785" i="3" s="1"/>
  <c r="J784" i="3" s="1"/>
  <c r="I787" i="3"/>
  <c r="I786" i="3" s="1"/>
  <c r="I785" i="3" s="1"/>
  <c r="I784" i="3" s="1"/>
  <c r="H787" i="3"/>
  <c r="H786" i="3" s="1"/>
  <c r="H785" i="3" s="1"/>
  <c r="G787" i="3"/>
  <c r="F787" i="3"/>
  <c r="F786" i="3" s="1"/>
  <c r="F785" i="3" s="1"/>
  <c r="F784" i="3" s="1"/>
  <c r="E787" i="3"/>
  <c r="E786" i="3" s="1"/>
  <c r="E785" i="3" s="1"/>
  <c r="E784" i="3" s="1"/>
  <c r="AP786" i="3"/>
  <c r="AP785" i="3" s="1"/>
  <c r="AP784" i="3" s="1"/>
  <c r="AN786" i="3"/>
  <c r="AN785" i="3" s="1"/>
  <c r="AN784" i="3" s="1"/>
  <c r="AK786" i="3"/>
  <c r="AK785" i="3" s="1"/>
  <c r="AK784" i="3" s="1"/>
  <c r="AH786" i="3"/>
  <c r="AO784" i="3"/>
  <c r="AE783" i="3"/>
  <c r="L783" i="3"/>
  <c r="M783" i="3" s="1"/>
  <c r="AE782" i="3"/>
  <c r="L782" i="3"/>
  <c r="AE781" i="3"/>
  <c r="L781" i="3"/>
  <c r="M781" i="3" s="1"/>
  <c r="AP780" i="3"/>
  <c r="AP779" i="3" s="1"/>
  <c r="AP778" i="3" s="1"/>
  <c r="AP777" i="3" s="1"/>
  <c r="AO780" i="3"/>
  <c r="AO779" i="3" s="1"/>
  <c r="AO778" i="3" s="1"/>
  <c r="AO777" i="3" s="1"/>
  <c r="AN780" i="3"/>
  <c r="AN779" i="3" s="1"/>
  <c r="AN778" i="3" s="1"/>
  <c r="AN777" i="3" s="1"/>
  <c r="AM780" i="3"/>
  <c r="AL780" i="3"/>
  <c r="AK780" i="3"/>
  <c r="AK779" i="3" s="1"/>
  <c r="AK778" i="3" s="1"/>
  <c r="AK777" i="3" s="1"/>
  <c r="AJ780" i="3"/>
  <c r="AJ779" i="3" s="1"/>
  <c r="AJ778" i="3" s="1"/>
  <c r="AJ777" i="3" s="1"/>
  <c r="AI780" i="3"/>
  <c r="AI779" i="3" s="1"/>
  <c r="AI778" i="3" s="1"/>
  <c r="AI777" i="3" s="1"/>
  <c r="AH780" i="3"/>
  <c r="AH779" i="3" s="1"/>
  <c r="AH778" i="3" s="1"/>
  <c r="AH777" i="3" s="1"/>
  <c r="AG780" i="3"/>
  <c r="AG779" i="3" s="1"/>
  <c r="AG778" i="3" s="1"/>
  <c r="AG777" i="3" s="1"/>
  <c r="AF780" i="3"/>
  <c r="AF779" i="3" s="1"/>
  <c r="AF778" i="3" s="1"/>
  <c r="AF777" i="3" s="1"/>
  <c r="AD780" i="3"/>
  <c r="AD779" i="3" s="1"/>
  <c r="AD778" i="3" s="1"/>
  <c r="AD777" i="3" s="1"/>
  <c r="AC780" i="3"/>
  <c r="AC779" i="3" s="1"/>
  <c r="AC778" i="3" s="1"/>
  <c r="AC777" i="3" s="1"/>
  <c r="AB780" i="3"/>
  <c r="AB779" i="3" s="1"/>
  <c r="AB778" i="3" s="1"/>
  <c r="AB777" i="3" s="1"/>
  <c r="AA780" i="3"/>
  <c r="AA779" i="3" s="1"/>
  <c r="AA778" i="3" s="1"/>
  <c r="Z780" i="3"/>
  <c r="Z779" i="3" s="1"/>
  <c r="Z778" i="3" s="1"/>
  <c r="Z777" i="3" s="1"/>
  <c r="Y780" i="3"/>
  <c r="Y779" i="3" s="1"/>
  <c r="Y778" i="3" s="1"/>
  <c r="Y777" i="3" s="1"/>
  <c r="X780" i="3"/>
  <c r="X779" i="3" s="1"/>
  <c r="X778" i="3" s="1"/>
  <c r="X777" i="3" s="1"/>
  <c r="W780" i="3"/>
  <c r="W779" i="3" s="1"/>
  <c r="W778" i="3" s="1"/>
  <c r="W777" i="3" s="1"/>
  <c r="V780" i="3"/>
  <c r="V779" i="3" s="1"/>
  <c r="V778" i="3" s="1"/>
  <c r="V777" i="3" s="1"/>
  <c r="U780" i="3"/>
  <c r="U779" i="3" s="1"/>
  <c r="U778" i="3" s="1"/>
  <c r="U777" i="3" s="1"/>
  <c r="T780" i="3"/>
  <c r="T779" i="3" s="1"/>
  <c r="T778" i="3" s="1"/>
  <c r="T777" i="3" s="1"/>
  <c r="S780" i="3"/>
  <c r="S779" i="3" s="1"/>
  <c r="S778" i="3" s="1"/>
  <c r="S777" i="3" s="1"/>
  <c r="R780" i="3"/>
  <c r="R779" i="3" s="1"/>
  <c r="Q780" i="3"/>
  <c r="Q779" i="3" s="1"/>
  <c r="Q778" i="3" s="1"/>
  <c r="Q777" i="3" s="1"/>
  <c r="P780" i="3"/>
  <c r="P779" i="3" s="1"/>
  <c r="P778" i="3" s="1"/>
  <c r="P777" i="3" s="1"/>
  <c r="O780" i="3"/>
  <c r="O779" i="3" s="1"/>
  <c r="O778" i="3" s="1"/>
  <c r="O777" i="3" s="1"/>
  <c r="N780" i="3"/>
  <c r="K780" i="3"/>
  <c r="J780" i="3"/>
  <c r="J779" i="3" s="1"/>
  <c r="J778" i="3" s="1"/>
  <c r="J777" i="3" s="1"/>
  <c r="I780" i="3"/>
  <c r="I779" i="3" s="1"/>
  <c r="I778" i="3" s="1"/>
  <c r="I777" i="3" s="1"/>
  <c r="H780" i="3"/>
  <c r="H779" i="3" s="1"/>
  <c r="H778" i="3" s="1"/>
  <c r="G780" i="3"/>
  <c r="F780" i="3"/>
  <c r="F779" i="3" s="1"/>
  <c r="F778" i="3" s="1"/>
  <c r="F777" i="3" s="1"/>
  <c r="E780" i="3"/>
  <c r="E779" i="3" s="1"/>
  <c r="E778" i="3" s="1"/>
  <c r="E777" i="3" s="1"/>
  <c r="AM779" i="3"/>
  <c r="AM778" i="3" s="1"/>
  <c r="AM777" i="3" s="1"/>
  <c r="AL779" i="3"/>
  <c r="AL778" i="3" s="1"/>
  <c r="AL777" i="3" s="1"/>
  <c r="R778" i="3"/>
  <c r="R777" i="3" s="1"/>
  <c r="AA777" i="3"/>
  <c r="AE776" i="3"/>
  <c r="L776" i="3"/>
  <c r="M776" i="3" s="1"/>
  <c r="AE775" i="3"/>
  <c r="L775" i="3"/>
  <c r="M775" i="3" s="1"/>
  <c r="AP774" i="3"/>
  <c r="AO774" i="3"/>
  <c r="AO773" i="3" s="1"/>
  <c r="AO772" i="3" s="1"/>
  <c r="AO771" i="3" s="1"/>
  <c r="AN774" i="3"/>
  <c r="AN773" i="3" s="1"/>
  <c r="AN772" i="3" s="1"/>
  <c r="AN771" i="3" s="1"/>
  <c r="AM774" i="3"/>
  <c r="AM773" i="3" s="1"/>
  <c r="AM772" i="3" s="1"/>
  <c r="AM771" i="3" s="1"/>
  <c r="AL774" i="3"/>
  <c r="AL773" i="3" s="1"/>
  <c r="AL772" i="3" s="1"/>
  <c r="AL771" i="3" s="1"/>
  <c r="AK774" i="3"/>
  <c r="AK773" i="3" s="1"/>
  <c r="AK772" i="3" s="1"/>
  <c r="AK771" i="3" s="1"/>
  <c r="AJ774" i="3"/>
  <c r="AJ773" i="3" s="1"/>
  <c r="AJ772" i="3" s="1"/>
  <c r="AJ771" i="3" s="1"/>
  <c r="AI774" i="3"/>
  <c r="AI773" i="3" s="1"/>
  <c r="AI772" i="3" s="1"/>
  <c r="AI771" i="3" s="1"/>
  <c r="AH774" i="3"/>
  <c r="AG774" i="3"/>
  <c r="AF774" i="3"/>
  <c r="AF773" i="3" s="1"/>
  <c r="AF772" i="3" s="1"/>
  <c r="AF771" i="3" s="1"/>
  <c r="AD774" i="3"/>
  <c r="AD773" i="3" s="1"/>
  <c r="AD772" i="3" s="1"/>
  <c r="AD771" i="3" s="1"/>
  <c r="AC774" i="3"/>
  <c r="AC773" i="3" s="1"/>
  <c r="AC772" i="3" s="1"/>
  <c r="AC771" i="3" s="1"/>
  <c r="AB774" i="3"/>
  <c r="AB773" i="3" s="1"/>
  <c r="AB772" i="3" s="1"/>
  <c r="AB771" i="3" s="1"/>
  <c r="AA774" i="3"/>
  <c r="AA773" i="3" s="1"/>
  <c r="AA772" i="3" s="1"/>
  <c r="AA771" i="3" s="1"/>
  <c r="Z774" i="3"/>
  <c r="Y774" i="3"/>
  <c r="Y773" i="3" s="1"/>
  <c r="Y772" i="3" s="1"/>
  <c r="Y771" i="3" s="1"/>
  <c r="X774" i="3"/>
  <c r="X773" i="3" s="1"/>
  <c r="X772" i="3" s="1"/>
  <c r="X771" i="3" s="1"/>
  <c r="W774" i="3"/>
  <c r="V774" i="3"/>
  <c r="V773" i="3" s="1"/>
  <c r="V772" i="3" s="1"/>
  <c r="V771" i="3" s="1"/>
  <c r="U774" i="3"/>
  <c r="U773" i="3" s="1"/>
  <c r="U772" i="3" s="1"/>
  <c r="U771" i="3" s="1"/>
  <c r="T774" i="3"/>
  <c r="T773" i="3" s="1"/>
  <c r="T772" i="3" s="1"/>
  <c r="T771" i="3" s="1"/>
  <c r="S774" i="3"/>
  <c r="S773" i="3" s="1"/>
  <c r="S772" i="3" s="1"/>
  <c r="S771" i="3" s="1"/>
  <c r="R774" i="3"/>
  <c r="R773" i="3" s="1"/>
  <c r="R772" i="3" s="1"/>
  <c r="R771" i="3" s="1"/>
  <c r="Q774" i="3"/>
  <c r="Q773" i="3" s="1"/>
  <c r="Q772" i="3" s="1"/>
  <c r="Q771" i="3" s="1"/>
  <c r="P774" i="3"/>
  <c r="P773" i="3" s="1"/>
  <c r="O774" i="3"/>
  <c r="N774" i="3"/>
  <c r="N773" i="3" s="1"/>
  <c r="N772" i="3" s="1"/>
  <c r="N771" i="3" s="1"/>
  <c r="K774" i="3"/>
  <c r="K773" i="3" s="1"/>
  <c r="K772" i="3" s="1"/>
  <c r="K771" i="3" s="1"/>
  <c r="J774" i="3"/>
  <c r="J773" i="3" s="1"/>
  <c r="J772" i="3" s="1"/>
  <c r="J771" i="3" s="1"/>
  <c r="I774" i="3"/>
  <c r="I773" i="3" s="1"/>
  <c r="I772" i="3" s="1"/>
  <c r="I771" i="3" s="1"/>
  <c r="H774" i="3"/>
  <c r="G774" i="3"/>
  <c r="F774" i="3"/>
  <c r="F773" i="3" s="1"/>
  <c r="F772" i="3" s="1"/>
  <c r="F771" i="3" s="1"/>
  <c r="E774" i="3"/>
  <c r="E773" i="3" s="1"/>
  <c r="E772" i="3" s="1"/>
  <c r="E771" i="3" s="1"/>
  <c r="AP773" i="3"/>
  <c r="AP772" i="3" s="1"/>
  <c r="AP771" i="3" s="1"/>
  <c r="AH773" i="3"/>
  <c r="AH772" i="3" s="1"/>
  <c r="AH771" i="3" s="1"/>
  <c r="AE770" i="3"/>
  <c r="L770" i="3"/>
  <c r="M770" i="3" s="1"/>
  <c r="AE769" i="3"/>
  <c r="L769" i="3"/>
  <c r="M769" i="3" s="1"/>
  <c r="AE768" i="3"/>
  <c r="L768" i="3"/>
  <c r="M768" i="3" s="1"/>
  <c r="AP767" i="3"/>
  <c r="AO767" i="3"/>
  <c r="AN767" i="3"/>
  <c r="AN766" i="3" s="1"/>
  <c r="AM767" i="3"/>
  <c r="AL767" i="3"/>
  <c r="AK767" i="3"/>
  <c r="AJ767" i="3"/>
  <c r="AI767" i="3"/>
  <c r="AI766" i="3" s="1"/>
  <c r="AI765" i="3" s="1"/>
  <c r="AH767" i="3"/>
  <c r="AH766" i="3" s="1"/>
  <c r="AH765" i="3" s="1"/>
  <c r="AG767" i="3"/>
  <c r="AG766" i="3" s="1"/>
  <c r="AG765" i="3" s="1"/>
  <c r="AF767" i="3"/>
  <c r="AD767" i="3"/>
  <c r="AC767" i="3"/>
  <c r="AC766" i="3" s="1"/>
  <c r="AC765" i="3" s="1"/>
  <c r="AB767" i="3"/>
  <c r="AB766" i="3" s="1"/>
  <c r="AA767" i="3"/>
  <c r="AA766" i="3" s="1"/>
  <c r="Z767" i="3"/>
  <c r="Z766" i="3" s="1"/>
  <c r="Y767" i="3"/>
  <c r="X767" i="3"/>
  <c r="X766" i="3" s="1"/>
  <c r="W767" i="3"/>
  <c r="W766" i="3" s="1"/>
  <c r="V767" i="3"/>
  <c r="V766" i="3" s="1"/>
  <c r="U767" i="3"/>
  <c r="U766" i="3" s="1"/>
  <c r="T767" i="3"/>
  <c r="S767" i="3"/>
  <c r="S766" i="3" s="1"/>
  <c r="S765" i="3" s="1"/>
  <c r="R767" i="3"/>
  <c r="R766" i="3" s="1"/>
  <c r="R765" i="3" s="1"/>
  <c r="R764" i="3" s="1"/>
  <c r="Q767" i="3"/>
  <c r="P767" i="3"/>
  <c r="P766" i="3" s="1"/>
  <c r="P765" i="3" s="1"/>
  <c r="P764" i="3" s="1"/>
  <c r="O767" i="3"/>
  <c r="O766" i="3" s="1"/>
  <c r="O765" i="3" s="1"/>
  <c r="O764" i="3" s="1"/>
  <c r="N767" i="3"/>
  <c r="N766" i="3" s="1"/>
  <c r="N765" i="3" s="1"/>
  <c r="K767" i="3"/>
  <c r="K766" i="3" s="1"/>
  <c r="K765" i="3" s="1"/>
  <c r="K764" i="3" s="1"/>
  <c r="J767" i="3"/>
  <c r="I767" i="3"/>
  <c r="I766" i="3" s="1"/>
  <c r="I765" i="3" s="1"/>
  <c r="I764" i="3" s="1"/>
  <c r="H767" i="3"/>
  <c r="H766" i="3" s="1"/>
  <c r="G767" i="3"/>
  <c r="F767" i="3"/>
  <c r="E767" i="3"/>
  <c r="E766" i="3" s="1"/>
  <c r="AP766" i="3"/>
  <c r="AD766" i="3"/>
  <c r="AP763" i="3"/>
  <c r="AO763" i="3"/>
  <c r="AN763" i="3"/>
  <c r="AM763" i="3"/>
  <c r="AL763" i="3"/>
  <c r="AK763" i="3"/>
  <c r="AJ763" i="3"/>
  <c r="AI763" i="3"/>
  <c r="AH763" i="3"/>
  <c r="AG763" i="3"/>
  <c r="AF763" i="3"/>
  <c r="AD763" i="3"/>
  <c r="AC763" i="3"/>
  <c r="AB763" i="3"/>
  <c r="AA763" i="3"/>
  <c r="Z763" i="3"/>
  <c r="Y763" i="3"/>
  <c r="X763" i="3"/>
  <c r="W763" i="3"/>
  <c r="V763" i="3"/>
  <c r="U763" i="3"/>
  <c r="T763" i="3"/>
  <c r="S763" i="3"/>
  <c r="R763" i="3"/>
  <c r="Q763" i="3"/>
  <c r="P763" i="3"/>
  <c r="O763" i="3"/>
  <c r="N763" i="3"/>
  <c r="K763" i="3"/>
  <c r="J763" i="3"/>
  <c r="I763" i="3"/>
  <c r="H763" i="3"/>
  <c r="G763" i="3"/>
  <c r="F763" i="3"/>
  <c r="E763" i="3"/>
  <c r="AP761" i="3"/>
  <c r="AO761" i="3"/>
  <c r="AN761" i="3"/>
  <c r="AM761" i="3"/>
  <c r="AL761" i="3"/>
  <c r="AK761" i="3"/>
  <c r="AJ761" i="3"/>
  <c r="AI761" i="3"/>
  <c r="AH761" i="3"/>
  <c r="AG761" i="3"/>
  <c r="AF761" i="3"/>
  <c r="AD761" i="3"/>
  <c r="AC761" i="3"/>
  <c r="AB761" i="3"/>
  <c r="AA761" i="3"/>
  <c r="Z761" i="3"/>
  <c r="Y761" i="3"/>
  <c r="X761" i="3"/>
  <c r="W761" i="3"/>
  <c r="V761" i="3"/>
  <c r="U761" i="3"/>
  <c r="T761" i="3"/>
  <c r="S761" i="3"/>
  <c r="R761" i="3"/>
  <c r="Q761" i="3"/>
  <c r="P761" i="3"/>
  <c r="O761" i="3"/>
  <c r="N761" i="3"/>
  <c r="K761" i="3"/>
  <c r="J761" i="3"/>
  <c r="I761" i="3"/>
  <c r="H761" i="3"/>
  <c r="G761" i="3"/>
  <c r="AP760" i="3"/>
  <c r="AO760" i="3"/>
  <c r="AO312" i="3" s="1"/>
  <c r="AN760" i="3"/>
  <c r="AM760" i="3"/>
  <c r="AL760" i="3"/>
  <c r="AK760" i="3"/>
  <c r="AJ760" i="3"/>
  <c r="AI760" i="3"/>
  <c r="AH760" i="3"/>
  <c r="AG760" i="3"/>
  <c r="AF760" i="3"/>
  <c r="AD760" i="3"/>
  <c r="AC760" i="3"/>
  <c r="AB760" i="3"/>
  <c r="AA760" i="3"/>
  <c r="Z760" i="3"/>
  <c r="Y760" i="3"/>
  <c r="X760" i="3"/>
  <c r="W760" i="3"/>
  <c r="V760" i="3"/>
  <c r="U760" i="3"/>
  <c r="T760" i="3"/>
  <c r="S760" i="3"/>
  <c r="R760" i="3"/>
  <c r="Q760" i="3"/>
  <c r="P760" i="3"/>
  <c r="O760" i="3"/>
  <c r="O312" i="3" s="1"/>
  <c r="N760" i="3"/>
  <c r="K760" i="3"/>
  <c r="J760" i="3"/>
  <c r="I760" i="3"/>
  <c r="H760" i="3"/>
  <c r="G760" i="3"/>
  <c r="AC759" i="3"/>
  <c r="AC758" i="3"/>
  <c r="AE755" i="3"/>
  <c r="L755" i="3"/>
  <c r="M755" i="3" s="1"/>
  <c r="AE754" i="3"/>
  <c r="L754" i="3"/>
  <c r="M754" i="3" s="1"/>
  <c r="AE753" i="3"/>
  <c r="L753" i="3"/>
  <c r="M753" i="3" s="1"/>
  <c r="AE752" i="3"/>
  <c r="L752" i="3"/>
  <c r="M752" i="3" s="1"/>
  <c r="AE751" i="3"/>
  <c r="L751" i="3"/>
  <c r="M751" i="3" s="1"/>
  <c r="AE750" i="3"/>
  <c r="L750" i="3"/>
  <c r="M750" i="3" s="1"/>
  <c r="AP749" i="3"/>
  <c r="AO749" i="3"/>
  <c r="AN749" i="3"/>
  <c r="AM749" i="3"/>
  <c r="AL749" i="3"/>
  <c r="AK749" i="3"/>
  <c r="AJ749" i="3"/>
  <c r="AI749" i="3"/>
  <c r="AG749" i="3"/>
  <c r="AF749" i="3"/>
  <c r="AD749" i="3"/>
  <c r="AC749" i="3"/>
  <c r="AB749" i="3"/>
  <c r="AA749" i="3"/>
  <c r="Z749" i="3"/>
  <c r="Y749" i="3"/>
  <c r="X749" i="3"/>
  <c r="W749" i="3"/>
  <c r="V749" i="3"/>
  <c r="U749" i="3"/>
  <c r="T749" i="3"/>
  <c r="S749" i="3"/>
  <c r="R749" i="3"/>
  <c r="Q749" i="3"/>
  <c r="P749" i="3"/>
  <c r="O749" i="3"/>
  <c r="N749" i="3"/>
  <c r="K749" i="3"/>
  <c r="J749" i="3"/>
  <c r="I749" i="3"/>
  <c r="H749" i="3"/>
  <c r="G749" i="3"/>
  <c r="F749" i="3"/>
  <c r="E749" i="3"/>
  <c r="AP748" i="3"/>
  <c r="AO748" i="3"/>
  <c r="AN748" i="3"/>
  <c r="AM748" i="3"/>
  <c r="AL748" i="3"/>
  <c r="AK748" i="3"/>
  <c r="AJ748" i="3"/>
  <c r="AI748" i="3"/>
  <c r="AH748" i="3"/>
  <c r="AG748" i="3"/>
  <c r="AF748" i="3"/>
  <c r="AD748" i="3"/>
  <c r="AC748" i="3"/>
  <c r="AB748" i="3"/>
  <c r="AB313" i="3" s="1"/>
  <c r="AA748" i="3"/>
  <c r="Z748" i="3"/>
  <c r="Y748" i="3"/>
  <c r="X748" i="3"/>
  <c r="W748" i="3"/>
  <c r="V748" i="3"/>
  <c r="U748" i="3"/>
  <c r="T748" i="3"/>
  <c r="S748" i="3"/>
  <c r="R748" i="3"/>
  <c r="Q748" i="3"/>
  <c r="P748" i="3"/>
  <c r="O748" i="3"/>
  <c r="N748" i="3"/>
  <c r="L748" i="3"/>
  <c r="K748" i="3"/>
  <c r="J748" i="3"/>
  <c r="I748" i="3"/>
  <c r="H748" i="3"/>
  <c r="G748" i="3"/>
  <c r="AE747" i="3"/>
  <c r="AE748" i="3" s="1"/>
  <c r="L747" i="3"/>
  <c r="M747" i="3" s="1"/>
  <c r="M748" i="3" s="1"/>
  <c r="AP746" i="3"/>
  <c r="AP745" i="3" s="1"/>
  <c r="AP744" i="3" s="1"/>
  <c r="AO746" i="3"/>
  <c r="AO745" i="3" s="1"/>
  <c r="AO744" i="3" s="1"/>
  <c r="AN746" i="3"/>
  <c r="AM746" i="3"/>
  <c r="AL746" i="3"/>
  <c r="AK746" i="3"/>
  <c r="AJ746" i="3"/>
  <c r="AI746" i="3"/>
  <c r="AI745" i="3" s="1"/>
  <c r="AI744" i="3" s="1"/>
  <c r="AH746" i="3"/>
  <c r="AG746" i="3"/>
  <c r="AG745" i="3" s="1"/>
  <c r="AG744" i="3" s="1"/>
  <c r="AG743" i="3" s="1"/>
  <c r="AF746" i="3"/>
  <c r="AF745" i="3" s="1"/>
  <c r="AF744" i="3" s="1"/>
  <c r="AD746" i="3"/>
  <c r="AD745" i="3" s="1"/>
  <c r="AD744" i="3" s="1"/>
  <c r="AD743" i="3" s="1"/>
  <c r="AC746" i="3"/>
  <c r="AC745" i="3" s="1"/>
  <c r="AC744" i="3" s="1"/>
  <c r="AB746" i="3"/>
  <c r="AB745" i="3" s="1"/>
  <c r="AB744" i="3" s="1"/>
  <c r="AA746" i="3"/>
  <c r="Z746" i="3"/>
  <c r="Y746" i="3"/>
  <c r="Y745" i="3" s="1"/>
  <c r="Y744" i="3" s="1"/>
  <c r="X746" i="3"/>
  <c r="W746" i="3"/>
  <c r="V746" i="3"/>
  <c r="V745" i="3" s="1"/>
  <c r="V744" i="3" s="1"/>
  <c r="U746" i="3"/>
  <c r="U745" i="3" s="1"/>
  <c r="U744" i="3" s="1"/>
  <c r="T746" i="3"/>
  <c r="T745" i="3" s="1"/>
  <c r="T744" i="3" s="1"/>
  <c r="S746" i="3"/>
  <c r="S745" i="3" s="1"/>
  <c r="S744" i="3" s="1"/>
  <c r="R746" i="3"/>
  <c r="R745" i="3" s="1"/>
  <c r="R744" i="3" s="1"/>
  <c r="Q746" i="3"/>
  <c r="P746" i="3"/>
  <c r="P745" i="3" s="1"/>
  <c r="P744" i="3" s="1"/>
  <c r="O746" i="3"/>
  <c r="N746" i="3"/>
  <c r="N745" i="3" s="1"/>
  <c r="N744" i="3" s="1"/>
  <c r="K746" i="3"/>
  <c r="K745" i="3" s="1"/>
  <c r="K744" i="3" s="1"/>
  <c r="K743" i="3" s="1"/>
  <c r="J746" i="3"/>
  <c r="I746" i="3"/>
  <c r="I745" i="3" s="1"/>
  <c r="I744" i="3" s="1"/>
  <c r="I743" i="3" s="1"/>
  <c r="H746" i="3"/>
  <c r="G746" i="3"/>
  <c r="G745" i="3" s="1"/>
  <c r="G744" i="3" s="1"/>
  <c r="F746" i="3"/>
  <c r="F745" i="3" s="1"/>
  <c r="F744" i="3" s="1"/>
  <c r="E746" i="3"/>
  <c r="E745" i="3" s="1"/>
  <c r="E744" i="3" s="1"/>
  <c r="AM745" i="3"/>
  <c r="AM744" i="3" s="1"/>
  <c r="AL745" i="3"/>
  <c r="AL744" i="3" s="1"/>
  <c r="AE741" i="3"/>
  <c r="AH740" i="3"/>
  <c r="AH739" i="3" s="1"/>
  <c r="AH738" i="3" s="1"/>
  <c r="AH737" i="3" s="1"/>
  <c r="AE740" i="3"/>
  <c r="AP739" i="3"/>
  <c r="AO739" i="3"/>
  <c r="AO738" i="3" s="1"/>
  <c r="AO737" i="3" s="1"/>
  <c r="AN739" i="3"/>
  <c r="AN738" i="3" s="1"/>
  <c r="AN737" i="3" s="1"/>
  <c r="AM739" i="3"/>
  <c r="AM738" i="3" s="1"/>
  <c r="AM737" i="3" s="1"/>
  <c r="AL739" i="3"/>
  <c r="AK739" i="3"/>
  <c r="AK738" i="3" s="1"/>
  <c r="AK737" i="3" s="1"/>
  <c r="AJ739" i="3"/>
  <c r="AJ738" i="3" s="1"/>
  <c r="AJ737" i="3" s="1"/>
  <c r="AI739" i="3"/>
  <c r="AI738" i="3" s="1"/>
  <c r="AI737" i="3" s="1"/>
  <c r="AG739" i="3"/>
  <c r="AG738" i="3" s="1"/>
  <c r="AG737" i="3" s="1"/>
  <c r="AF739" i="3"/>
  <c r="AF738" i="3" s="1"/>
  <c r="AF737" i="3" s="1"/>
  <c r="AD739" i="3"/>
  <c r="AD738" i="3" s="1"/>
  <c r="AD737" i="3" s="1"/>
  <c r="AC739" i="3"/>
  <c r="AC738" i="3" s="1"/>
  <c r="AC737" i="3" s="1"/>
  <c r="AB739" i="3"/>
  <c r="AA739" i="3"/>
  <c r="Z739" i="3"/>
  <c r="Z653" i="3" s="1"/>
  <c r="Z641" i="3" s="1"/>
  <c r="Y739" i="3"/>
  <c r="Y738" i="3" s="1"/>
  <c r="Y737" i="3" s="1"/>
  <c r="X739" i="3"/>
  <c r="X738" i="3" s="1"/>
  <c r="X737" i="3" s="1"/>
  <c r="W739" i="3"/>
  <c r="W738" i="3" s="1"/>
  <c r="W737" i="3" s="1"/>
  <c r="V739" i="3"/>
  <c r="U739" i="3"/>
  <c r="U738" i="3" s="1"/>
  <c r="U737" i="3" s="1"/>
  <c r="T739" i="3"/>
  <c r="S739" i="3"/>
  <c r="R739" i="3"/>
  <c r="R738" i="3" s="1"/>
  <c r="R737" i="3" s="1"/>
  <c r="Q739" i="3"/>
  <c r="Q738" i="3" s="1"/>
  <c r="Q737" i="3" s="1"/>
  <c r="P739" i="3"/>
  <c r="O739" i="3"/>
  <c r="N739" i="3"/>
  <c r="M739" i="3"/>
  <c r="M738" i="3" s="1"/>
  <c r="M737" i="3" s="1"/>
  <c r="L739" i="3"/>
  <c r="L738" i="3" s="1"/>
  <c r="L737" i="3" s="1"/>
  <c r="K739" i="3"/>
  <c r="K738" i="3" s="1"/>
  <c r="K737" i="3" s="1"/>
  <c r="J739" i="3"/>
  <c r="J738" i="3" s="1"/>
  <c r="J737" i="3" s="1"/>
  <c r="I739" i="3"/>
  <c r="I738" i="3" s="1"/>
  <c r="I737" i="3" s="1"/>
  <c r="H739" i="3"/>
  <c r="G739" i="3"/>
  <c r="AP738" i="3"/>
  <c r="AP737" i="3" s="1"/>
  <c r="T738" i="3"/>
  <c r="T737" i="3" s="1"/>
  <c r="AE736" i="3"/>
  <c r="AH735" i="3"/>
  <c r="AH734" i="3" s="1"/>
  <c r="AH733" i="3" s="1"/>
  <c r="AH732" i="3" s="1"/>
  <c r="AE735" i="3"/>
  <c r="AP734" i="3"/>
  <c r="AP733" i="3" s="1"/>
  <c r="AP732" i="3" s="1"/>
  <c r="AO734" i="3"/>
  <c r="AO733" i="3" s="1"/>
  <c r="AO732" i="3" s="1"/>
  <c r="AN734" i="3"/>
  <c r="AM734" i="3"/>
  <c r="AL734" i="3"/>
  <c r="AL733" i="3" s="1"/>
  <c r="AL732" i="3" s="1"/>
  <c r="AK734" i="3"/>
  <c r="AK733" i="3" s="1"/>
  <c r="AK732" i="3" s="1"/>
  <c r="AJ734" i="3"/>
  <c r="AI734" i="3"/>
  <c r="AI733" i="3" s="1"/>
  <c r="AI732" i="3" s="1"/>
  <c r="AG734" i="3"/>
  <c r="AG733" i="3" s="1"/>
  <c r="AG732" i="3" s="1"/>
  <c r="AF734" i="3"/>
  <c r="AF733" i="3" s="1"/>
  <c r="AF732" i="3" s="1"/>
  <c r="AD734" i="3"/>
  <c r="AC734" i="3"/>
  <c r="AC733" i="3" s="1"/>
  <c r="AC732" i="3" s="1"/>
  <c r="AB734" i="3"/>
  <c r="AB733" i="3" s="1"/>
  <c r="AB732" i="3" s="1"/>
  <c r="AA734" i="3"/>
  <c r="AA733" i="3" s="1"/>
  <c r="AA732" i="3" s="1"/>
  <c r="Z734" i="3"/>
  <c r="Z733" i="3" s="1"/>
  <c r="Z732" i="3" s="1"/>
  <c r="Y734" i="3"/>
  <c r="Y733" i="3" s="1"/>
  <c r="Y732" i="3" s="1"/>
  <c r="X734" i="3"/>
  <c r="X733" i="3" s="1"/>
  <c r="X732" i="3" s="1"/>
  <c r="W734" i="3"/>
  <c r="V734" i="3"/>
  <c r="V733" i="3" s="1"/>
  <c r="V732" i="3" s="1"/>
  <c r="U734" i="3"/>
  <c r="T734" i="3"/>
  <c r="T653" i="3" s="1"/>
  <c r="T641" i="3" s="1"/>
  <c r="S734" i="3"/>
  <c r="S733" i="3" s="1"/>
  <c r="S732" i="3" s="1"/>
  <c r="R734" i="3"/>
  <c r="Q734" i="3"/>
  <c r="P734" i="3"/>
  <c r="P733" i="3" s="1"/>
  <c r="P732" i="3" s="1"/>
  <c r="O734" i="3"/>
  <c r="O733" i="3" s="1"/>
  <c r="O732" i="3" s="1"/>
  <c r="N734" i="3"/>
  <c r="N733" i="3" s="1"/>
  <c r="N732" i="3" s="1"/>
  <c r="M734" i="3"/>
  <c r="L734" i="3"/>
  <c r="K734" i="3"/>
  <c r="K653" i="3" s="1"/>
  <c r="K641" i="3" s="1"/>
  <c r="J734" i="3"/>
  <c r="J733" i="3" s="1"/>
  <c r="J732" i="3" s="1"/>
  <c r="I734" i="3"/>
  <c r="H734" i="3"/>
  <c r="H733" i="3" s="1"/>
  <c r="H732" i="3" s="1"/>
  <c r="G734" i="3"/>
  <c r="G733" i="3" s="1"/>
  <c r="G732" i="3" s="1"/>
  <c r="AM733" i="3"/>
  <c r="AM732" i="3" s="1"/>
  <c r="T733" i="3"/>
  <c r="T732" i="3" s="1"/>
  <c r="AE731" i="3"/>
  <c r="L731" i="3"/>
  <c r="M731" i="3" s="1"/>
  <c r="AP730" i="3"/>
  <c r="AO730" i="3"/>
  <c r="AN730" i="3"/>
  <c r="AM730" i="3"/>
  <c r="AL730" i="3"/>
  <c r="AK730" i="3"/>
  <c r="AJ730" i="3"/>
  <c r="AI730" i="3"/>
  <c r="AH730" i="3"/>
  <c r="AG730" i="3"/>
  <c r="AF730" i="3"/>
  <c r="AD730" i="3"/>
  <c r="AC730" i="3"/>
  <c r="AB730" i="3"/>
  <c r="AA730" i="3"/>
  <c r="Z730" i="3"/>
  <c r="Y730" i="3"/>
  <c r="X730" i="3"/>
  <c r="W730" i="3"/>
  <c r="V730" i="3"/>
  <c r="U730" i="3"/>
  <c r="T730" i="3"/>
  <c r="S730" i="3"/>
  <c r="R730" i="3"/>
  <c r="Q730" i="3"/>
  <c r="P730" i="3"/>
  <c r="O730" i="3"/>
  <c r="N730" i="3"/>
  <c r="K730" i="3"/>
  <c r="J730" i="3"/>
  <c r="I730" i="3"/>
  <c r="H730" i="3"/>
  <c r="G730" i="3"/>
  <c r="F730" i="3"/>
  <c r="E730" i="3"/>
  <c r="AE729" i="3"/>
  <c r="L729" i="3"/>
  <c r="M729" i="3" s="1"/>
  <c r="AE728" i="3"/>
  <c r="L728" i="3"/>
  <c r="M728" i="3" s="1"/>
  <c r="AE727" i="3"/>
  <c r="L727" i="3"/>
  <c r="M727" i="3" s="1"/>
  <c r="AE726" i="3"/>
  <c r="L726" i="3"/>
  <c r="M726" i="3" s="1"/>
  <c r="AE725" i="3"/>
  <c r="L725" i="3"/>
  <c r="M725" i="3" s="1"/>
  <c r="AP724" i="3"/>
  <c r="AP723" i="3" s="1"/>
  <c r="AO724" i="3"/>
  <c r="AN724" i="3"/>
  <c r="AM724" i="3"/>
  <c r="AL724" i="3"/>
  <c r="AL723" i="3" s="1"/>
  <c r="AK724" i="3"/>
  <c r="AJ724" i="3"/>
  <c r="AI724" i="3"/>
  <c r="AI723" i="3" s="1"/>
  <c r="AI722" i="3" s="1"/>
  <c r="AH724" i="3"/>
  <c r="AG724" i="3"/>
  <c r="AG723" i="3" s="1"/>
  <c r="AG722" i="3" s="1"/>
  <c r="AF724" i="3"/>
  <c r="AF723" i="3" s="1"/>
  <c r="AD724" i="3"/>
  <c r="AD723" i="3" s="1"/>
  <c r="AC724" i="3"/>
  <c r="AC723" i="3" s="1"/>
  <c r="AB724" i="3"/>
  <c r="AB723" i="3" s="1"/>
  <c r="AA724" i="3"/>
  <c r="AA723" i="3" s="1"/>
  <c r="Z724" i="3"/>
  <c r="Y724" i="3"/>
  <c r="X724" i="3"/>
  <c r="X723" i="3" s="1"/>
  <c r="W724" i="3"/>
  <c r="W723" i="3" s="1"/>
  <c r="V724" i="3"/>
  <c r="V723" i="3" s="1"/>
  <c r="U724" i="3"/>
  <c r="U723" i="3" s="1"/>
  <c r="T724" i="3"/>
  <c r="T723" i="3" s="1"/>
  <c r="S724" i="3"/>
  <c r="S723" i="3" s="1"/>
  <c r="R724" i="3"/>
  <c r="Q724" i="3"/>
  <c r="Q723" i="3" s="1"/>
  <c r="P724" i="3"/>
  <c r="P723" i="3" s="1"/>
  <c r="O724" i="3"/>
  <c r="O723" i="3" s="1"/>
  <c r="N724" i="3"/>
  <c r="N723" i="3" s="1"/>
  <c r="K724" i="3"/>
  <c r="K723" i="3" s="1"/>
  <c r="J724" i="3"/>
  <c r="J723" i="3" s="1"/>
  <c r="I724" i="3"/>
  <c r="I723" i="3" s="1"/>
  <c r="H724" i="3"/>
  <c r="H723" i="3" s="1"/>
  <c r="L723" i="3" s="1"/>
  <c r="G724" i="3"/>
  <c r="G723" i="3" s="1"/>
  <c r="F724" i="3"/>
  <c r="F723" i="3" s="1"/>
  <c r="E724" i="3"/>
  <c r="E723" i="3" s="1"/>
  <c r="AO723" i="3"/>
  <c r="AN723" i="3"/>
  <c r="AM723" i="3"/>
  <c r="AK723" i="3"/>
  <c r="AJ723" i="3"/>
  <c r="AH723" i="3"/>
  <c r="AH722" i="3" s="1"/>
  <c r="Z723" i="3"/>
  <c r="Y723" i="3"/>
  <c r="Y722" i="3" s="1"/>
  <c r="AE721" i="3"/>
  <c r="L721" i="3"/>
  <c r="M721" i="3" s="1"/>
  <c r="AE720" i="3"/>
  <c r="L720" i="3"/>
  <c r="M720" i="3" s="1"/>
  <c r="AE719" i="3"/>
  <c r="L719" i="3"/>
  <c r="M719" i="3" s="1"/>
  <c r="AP718" i="3"/>
  <c r="AP717" i="3" s="1"/>
  <c r="AP716" i="3" s="1"/>
  <c r="AO718" i="3"/>
  <c r="AO717" i="3" s="1"/>
  <c r="AO716" i="3" s="1"/>
  <c r="AN718" i="3"/>
  <c r="AN717" i="3" s="1"/>
  <c r="AN716" i="3" s="1"/>
  <c r="AM718" i="3"/>
  <c r="AM717" i="3" s="1"/>
  <c r="AM716" i="3" s="1"/>
  <c r="AL718" i="3"/>
  <c r="AL717" i="3" s="1"/>
  <c r="AL716" i="3" s="1"/>
  <c r="AK718" i="3"/>
  <c r="AK717" i="3" s="1"/>
  <c r="AK716" i="3" s="1"/>
  <c r="AJ718" i="3"/>
  <c r="AJ717" i="3" s="1"/>
  <c r="AJ716" i="3" s="1"/>
  <c r="AI718" i="3"/>
  <c r="AI717" i="3" s="1"/>
  <c r="AI716" i="3" s="1"/>
  <c r="AH718" i="3"/>
  <c r="AH717" i="3" s="1"/>
  <c r="AH716" i="3" s="1"/>
  <c r="AG718" i="3"/>
  <c r="AG717" i="3" s="1"/>
  <c r="AF718" i="3"/>
  <c r="AF717" i="3" s="1"/>
  <c r="AF716" i="3" s="1"/>
  <c r="AD718" i="3"/>
  <c r="AD717" i="3" s="1"/>
  <c r="AD716" i="3" s="1"/>
  <c r="AD24" i="3" s="1"/>
  <c r="AC718" i="3"/>
  <c r="AC717" i="3" s="1"/>
  <c r="AC716" i="3" s="1"/>
  <c r="AC24" i="3" s="1"/>
  <c r="AB718" i="3"/>
  <c r="AB717" i="3" s="1"/>
  <c r="AB716" i="3" s="1"/>
  <c r="AA718" i="3"/>
  <c r="AA717" i="3" s="1"/>
  <c r="AA716" i="3" s="1"/>
  <c r="AA24" i="3" s="1"/>
  <c r="Z718" i="3"/>
  <c r="Z717" i="3" s="1"/>
  <c r="Z716" i="3" s="1"/>
  <c r="Z24" i="3" s="1"/>
  <c r="Z175" i="3" s="1"/>
  <c r="Y718" i="3"/>
  <c r="Y717" i="3" s="1"/>
  <c r="Y716" i="3" s="1"/>
  <c r="Y24" i="3" s="1"/>
  <c r="Y175" i="3" s="1"/>
  <c r="X718" i="3"/>
  <c r="X717" i="3" s="1"/>
  <c r="X716" i="3" s="1"/>
  <c r="W718" i="3"/>
  <c r="W717" i="3" s="1"/>
  <c r="W716" i="3" s="1"/>
  <c r="W24" i="3" s="1"/>
  <c r="W175" i="3" s="1"/>
  <c r="V718" i="3"/>
  <c r="V717" i="3" s="1"/>
  <c r="V716" i="3" s="1"/>
  <c r="V24" i="3" s="1"/>
  <c r="U718" i="3"/>
  <c r="U717" i="3" s="1"/>
  <c r="U716" i="3" s="1"/>
  <c r="U24" i="3" s="1"/>
  <c r="U175" i="3" s="1"/>
  <c r="T718" i="3"/>
  <c r="T717" i="3" s="1"/>
  <c r="T716" i="3" s="1"/>
  <c r="T24" i="3" s="1"/>
  <c r="T175" i="3" s="1"/>
  <c r="S718" i="3"/>
  <c r="S717" i="3" s="1"/>
  <c r="S716" i="3" s="1"/>
  <c r="S24" i="3" s="1"/>
  <c r="R718" i="3"/>
  <c r="R717" i="3" s="1"/>
  <c r="R716" i="3" s="1"/>
  <c r="R24" i="3" s="1"/>
  <c r="Q718" i="3"/>
  <c r="Q717" i="3" s="1"/>
  <c r="Q716" i="3" s="1"/>
  <c r="Q24" i="3" s="1"/>
  <c r="P718" i="3"/>
  <c r="P717" i="3" s="1"/>
  <c r="P716" i="3" s="1"/>
  <c r="O718" i="3"/>
  <c r="O717" i="3" s="1"/>
  <c r="O716" i="3" s="1"/>
  <c r="N718" i="3"/>
  <c r="N717" i="3" s="1"/>
  <c r="N716" i="3" s="1"/>
  <c r="K718" i="3"/>
  <c r="K717" i="3" s="1"/>
  <c r="K716" i="3" s="1"/>
  <c r="K24" i="3" s="1"/>
  <c r="K175" i="3" s="1"/>
  <c r="J718" i="3"/>
  <c r="J717" i="3" s="1"/>
  <c r="J716" i="3" s="1"/>
  <c r="J24" i="3" s="1"/>
  <c r="J175" i="3" s="1"/>
  <c r="I718" i="3"/>
  <c r="I717" i="3" s="1"/>
  <c r="I716" i="3" s="1"/>
  <c r="I24" i="3" s="1"/>
  <c r="I175" i="3" s="1"/>
  <c r="H718" i="3"/>
  <c r="G718" i="3"/>
  <c r="F718" i="3"/>
  <c r="F717" i="3" s="1"/>
  <c r="F716" i="3" s="1"/>
  <c r="F24" i="3" s="1"/>
  <c r="F175" i="3" s="1"/>
  <c r="E718" i="3"/>
  <c r="E717" i="3" s="1"/>
  <c r="E716" i="3" s="1"/>
  <c r="E24" i="3" s="1"/>
  <c r="E175" i="3" s="1"/>
  <c r="AG716" i="3"/>
  <c r="AE715" i="3"/>
  <c r="L715" i="3"/>
  <c r="M715" i="3" s="1"/>
  <c r="AP714" i="3"/>
  <c r="AO714" i="3"/>
  <c r="AN714" i="3"/>
  <c r="AM714" i="3"/>
  <c r="AL714" i="3"/>
  <c r="AK714" i="3"/>
  <c r="AJ714" i="3"/>
  <c r="AI714" i="3"/>
  <c r="AH714" i="3"/>
  <c r="AG714" i="3"/>
  <c r="AF714" i="3"/>
  <c r="AD714" i="3"/>
  <c r="AC714" i="3"/>
  <c r="AB714" i="3"/>
  <c r="AA714" i="3"/>
  <c r="Z714" i="3"/>
  <c r="Y714" i="3"/>
  <c r="X714" i="3"/>
  <c r="W714" i="3"/>
  <c r="V714" i="3"/>
  <c r="U714" i="3"/>
  <c r="T714" i="3"/>
  <c r="S714" i="3"/>
  <c r="R714" i="3"/>
  <c r="Q714" i="3"/>
  <c r="P714" i="3"/>
  <c r="O714" i="3"/>
  <c r="N714" i="3"/>
  <c r="K714" i="3"/>
  <c r="J714" i="3"/>
  <c r="I714" i="3"/>
  <c r="H714" i="3"/>
  <c r="G714" i="3"/>
  <c r="F714" i="3"/>
  <c r="E714" i="3"/>
  <c r="AE713" i="3"/>
  <c r="L713" i="3"/>
  <c r="M713" i="3" s="1"/>
  <c r="AE712" i="3"/>
  <c r="L712" i="3"/>
  <c r="M712" i="3" s="1"/>
  <c r="AE711" i="3"/>
  <c r="L711" i="3"/>
  <c r="M711" i="3" s="1"/>
  <c r="AE710" i="3"/>
  <c r="L710" i="3"/>
  <c r="M710" i="3" s="1"/>
  <c r="AE709" i="3"/>
  <c r="L709" i="3"/>
  <c r="M709" i="3" s="1"/>
  <c r="AE708" i="3"/>
  <c r="L708" i="3"/>
  <c r="M708" i="3" s="1"/>
  <c r="AP707" i="3"/>
  <c r="AP706" i="3" s="1"/>
  <c r="AO707" i="3"/>
  <c r="AO706" i="3" s="1"/>
  <c r="AN707" i="3"/>
  <c r="AN706" i="3" s="1"/>
  <c r="AM707" i="3"/>
  <c r="AM706" i="3" s="1"/>
  <c r="AL707" i="3"/>
  <c r="AL706" i="3" s="1"/>
  <c r="AK707" i="3"/>
  <c r="AK706" i="3" s="1"/>
  <c r="AJ707" i="3"/>
  <c r="AJ706" i="3" s="1"/>
  <c r="AI707" i="3"/>
  <c r="AI706" i="3" s="1"/>
  <c r="AH707" i="3"/>
  <c r="AH706" i="3" s="1"/>
  <c r="AG707" i="3"/>
  <c r="AG706" i="3" s="1"/>
  <c r="AG705" i="3" s="1"/>
  <c r="AF707" i="3"/>
  <c r="AF706" i="3" s="1"/>
  <c r="AD707" i="3"/>
  <c r="AD706" i="3" s="1"/>
  <c r="AD705" i="3" s="1"/>
  <c r="AC707" i="3"/>
  <c r="AC706" i="3" s="1"/>
  <c r="AB707" i="3"/>
  <c r="AB706" i="3" s="1"/>
  <c r="AA707" i="3"/>
  <c r="AA706" i="3" s="1"/>
  <c r="Z707" i="3"/>
  <c r="Y707" i="3"/>
  <c r="Y706" i="3" s="1"/>
  <c r="X707" i="3"/>
  <c r="X706" i="3" s="1"/>
  <c r="W707" i="3"/>
  <c r="W706" i="3" s="1"/>
  <c r="V707" i="3"/>
  <c r="V706" i="3" s="1"/>
  <c r="U707" i="3"/>
  <c r="U706" i="3" s="1"/>
  <c r="T707" i="3"/>
  <c r="T706" i="3" s="1"/>
  <c r="S707" i="3"/>
  <c r="S706" i="3" s="1"/>
  <c r="R707" i="3"/>
  <c r="R706" i="3" s="1"/>
  <c r="Q707" i="3"/>
  <c r="Q706" i="3" s="1"/>
  <c r="Q705" i="3" s="1"/>
  <c r="P707" i="3"/>
  <c r="P706" i="3" s="1"/>
  <c r="O707" i="3"/>
  <c r="O706" i="3" s="1"/>
  <c r="N707" i="3"/>
  <c r="N706" i="3" s="1"/>
  <c r="N705" i="3" s="1"/>
  <c r="K707" i="3"/>
  <c r="K706" i="3" s="1"/>
  <c r="J707" i="3"/>
  <c r="J706" i="3" s="1"/>
  <c r="I707" i="3"/>
  <c r="I706" i="3" s="1"/>
  <c r="H707" i="3"/>
  <c r="G707" i="3"/>
  <c r="F707" i="3"/>
  <c r="F706" i="3" s="1"/>
  <c r="E707" i="3"/>
  <c r="E706" i="3" s="1"/>
  <c r="Z706" i="3"/>
  <c r="AE704" i="3"/>
  <c r="L704" i="3"/>
  <c r="M704" i="3" s="1"/>
  <c r="AP703" i="3"/>
  <c r="AO703" i="3"/>
  <c r="AN703" i="3"/>
  <c r="AM703" i="3"/>
  <c r="AL703" i="3"/>
  <c r="AK703" i="3"/>
  <c r="AJ703" i="3"/>
  <c r="AI703" i="3"/>
  <c r="AH703" i="3"/>
  <c r="AG703" i="3"/>
  <c r="AF703" i="3"/>
  <c r="AD703" i="3"/>
  <c r="AC703" i="3"/>
  <c r="AB703" i="3"/>
  <c r="AA703" i="3"/>
  <c r="Z703" i="3"/>
  <c r="Y703" i="3"/>
  <c r="X703" i="3"/>
  <c r="W703" i="3"/>
  <c r="V703" i="3"/>
  <c r="U703" i="3"/>
  <c r="T703" i="3"/>
  <c r="S703" i="3"/>
  <c r="R703" i="3"/>
  <c r="Q703" i="3"/>
  <c r="P703" i="3"/>
  <c r="O703" i="3"/>
  <c r="N703" i="3"/>
  <c r="K703" i="3"/>
  <c r="J703" i="3"/>
  <c r="I703" i="3"/>
  <c r="H703" i="3"/>
  <c r="G703" i="3"/>
  <c r="F703" i="3"/>
  <c r="E703" i="3"/>
  <c r="AE702" i="3"/>
  <c r="L702" i="3"/>
  <c r="M702" i="3" s="1"/>
  <c r="AE701" i="3"/>
  <c r="L701" i="3"/>
  <c r="M701" i="3" s="1"/>
  <c r="AE700" i="3"/>
  <c r="L700" i="3"/>
  <c r="M700" i="3" s="1"/>
  <c r="AE699" i="3"/>
  <c r="L699" i="3"/>
  <c r="M699" i="3" s="1"/>
  <c r="AE698" i="3"/>
  <c r="L698" i="3"/>
  <c r="M698" i="3" s="1"/>
  <c r="AE697" i="3"/>
  <c r="L697" i="3"/>
  <c r="M697" i="3" s="1"/>
  <c r="AE696" i="3"/>
  <c r="L696" i="3"/>
  <c r="M696" i="3" s="1"/>
  <c r="AP695" i="3"/>
  <c r="AP694" i="3" s="1"/>
  <c r="AO695" i="3"/>
  <c r="AO694" i="3" s="1"/>
  <c r="AN695" i="3"/>
  <c r="AN694" i="3" s="1"/>
  <c r="AM695" i="3"/>
  <c r="AL695" i="3"/>
  <c r="AK695" i="3"/>
  <c r="AJ695" i="3"/>
  <c r="AJ694" i="3" s="1"/>
  <c r="AJ693" i="3" s="1"/>
  <c r="AI695" i="3"/>
  <c r="AI694" i="3" s="1"/>
  <c r="AI693" i="3" s="1"/>
  <c r="AH695" i="3"/>
  <c r="AH694" i="3" s="1"/>
  <c r="AG695" i="3"/>
  <c r="AG694" i="3" s="1"/>
  <c r="AF695" i="3"/>
  <c r="AF694" i="3" s="1"/>
  <c r="AD695" i="3"/>
  <c r="AD694" i="3" s="1"/>
  <c r="AC695" i="3"/>
  <c r="AC694" i="3" s="1"/>
  <c r="AB695" i="3"/>
  <c r="AB694" i="3" s="1"/>
  <c r="AA695" i="3"/>
  <c r="Z695" i="3"/>
  <c r="Y695" i="3"/>
  <c r="Y694" i="3" s="1"/>
  <c r="X695" i="3"/>
  <c r="X694" i="3" s="1"/>
  <c r="W695" i="3"/>
  <c r="W694" i="3" s="1"/>
  <c r="V695" i="3"/>
  <c r="V694" i="3" s="1"/>
  <c r="U695" i="3"/>
  <c r="U694" i="3" s="1"/>
  <c r="T695" i="3"/>
  <c r="T694" i="3" s="1"/>
  <c r="T693" i="3" s="1"/>
  <c r="S695" i="3"/>
  <c r="S694" i="3" s="1"/>
  <c r="R695" i="3"/>
  <c r="R694" i="3" s="1"/>
  <c r="Q695" i="3"/>
  <c r="Q694" i="3" s="1"/>
  <c r="P695" i="3"/>
  <c r="P694" i="3" s="1"/>
  <c r="O695" i="3"/>
  <c r="O694" i="3" s="1"/>
  <c r="O693" i="3" s="1"/>
  <c r="N695" i="3"/>
  <c r="N694" i="3" s="1"/>
  <c r="K695" i="3"/>
  <c r="K694" i="3" s="1"/>
  <c r="J695" i="3"/>
  <c r="J694" i="3" s="1"/>
  <c r="I695" i="3"/>
  <c r="I694" i="3" s="1"/>
  <c r="H695" i="3"/>
  <c r="H694" i="3" s="1"/>
  <c r="G695" i="3"/>
  <c r="F695" i="3"/>
  <c r="F694" i="3" s="1"/>
  <c r="E695" i="3"/>
  <c r="E694" i="3" s="1"/>
  <c r="AM694" i="3"/>
  <c r="AL694" i="3"/>
  <c r="AL693" i="3" s="1"/>
  <c r="AK694" i="3"/>
  <c r="AK693" i="3" s="1"/>
  <c r="AA694" i="3"/>
  <c r="Z694" i="3"/>
  <c r="AE692" i="3"/>
  <c r="L692" i="3"/>
  <c r="M692" i="3" s="1"/>
  <c r="AP691" i="3"/>
  <c r="AO691" i="3"/>
  <c r="AN691" i="3"/>
  <c r="AM691" i="3"/>
  <c r="AL691" i="3"/>
  <c r="AK691" i="3"/>
  <c r="AJ691" i="3"/>
  <c r="AI691" i="3"/>
  <c r="AH691" i="3"/>
  <c r="AG691" i="3"/>
  <c r="AF691" i="3"/>
  <c r="AD691" i="3"/>
  <c r="AC691" i="3"/>
  <c r="AB691" i="3"/>
  <c r="AA691" i="3"/>
  <c r="Z691" i="3"/>
  <c r="Z682" i="3" s="1"/>
  <c r="Y691" i="3"/>
  <c r="X691" i="3"/>
  <c r="W691" i="3"/>
  <c r="V691" i="3"/>
  <c r="U691" i="3"/>
  <c r="T691" i="3"/>
  <c r="S691" i="3"/>
  <c r="R691" i="3"/>
  <c r="Q691" i="3"/>
  <c r="P691" i="3"/>
  <c r="O691" i="3"/>
  <c r="N691" i="3"/>
  <c r="K691" i="3"/>
  <c r="J691" i="3"/>
  <c r="I691" i="3"/>
  <c r="H691" i="3"/>
  <c r="G691" i="3"/>
  <c r="F691" i="3"/>
  <c r="E691" i="3"/>
  <c r="AE690" i="3"/>
  <c r="L690" i="3"/>
  <c r="M690" i="3" s="1"/>
  <c r="AE689" i="3"/>
  <c r="L689" i="3"/>
  <c r="M689" i="3" s="1"/>
  <c r="AE688" i="3"/>
  <c r="L688" i="3"/>
  <c r="M688" i="3" s="1"/>
  <c r="AE687" i="3"/>
  <c r="L687" i="3"/>
  <c r="M687" i="3" s="1"/>
  <c r="AE686" i="3"/>
  <c r="L686" i="3"/>
  <c r="M686" i="3" s="1"/>
  <c r="AE685" i="3"/>
  <c r="L685" i="3"/>
  <c r="M685" i="3" s="1"/>
  <c r="AP684" i="3"/>
  <c r="AP683" i="3" s="1"/>
  <c r="AP682" i="3" s="1"/>
  <c r="AO684" i="3"/>
  <c r="AN684" i="3"/>
  <c r="AM684" i="3"/>
  <c r="AM683" i="3" s="1"/>
  <c r="AM682" i="3" s="1"/>
  <c r="AL684" i="3"/>
  <c r="AL683" i="3" s="1"/>
  <c r="AL682" i="3" s="1"/>
  <c r="AK684" i="3"/>
  <c r="AK683" i="3" s="1"/>
  <c r="AJ684" i="3"/>
  <c r="AJ683" i="3" s="1"/>
  <c r="AI684" i="3"/>
  <c r="AI683" i="3" s="1"/>
  <c r="AH684" i="3"/>
  <c r="AH683" i="3" s="1"/>
  <c r="AG684" i="3"/>
  <c r="AG683" i="3" s="1"/>
  <c r="AF684" i="3"/>
  <c r="AF683" i="3" s="1"/>
  <c r="AD684" i="3"/>
  <c r="AD683" i="3" s="1"/>
  <c r="AC684" i="3"/>
  <c r="AC683" i="3" s="1"/>
  <c r="AB684" i="3"/>
  <c r="AB683" i="3" s="1"/>
  <c r="AA684" i="3"/>
  <c r="AA683" i="3" s="1"/>
  <c r="Z684" i="3"/>
  <c r="Z683" i="3" s="1"/>
  <c r="Y684" i="3"/>
  <c r="X684" i="3"/>
  <c r="X683" i="3" s="1"/>
  <c r="W684" i="3"/>
  <c r="W683" i="3" s="1"/>
  <c r="V684" i="3"/>
  <c r="V683" i="3" s="1"/>
  <c r="U684" i="3"/>
  <c r="T684" i="3"/>
  <c r="T683" i="3" s="1"/>
  <c r="S684" i="3"/>
  <c r="S683" i="3" s="1"/>
  <c r="R684" i="3"/>
  <c r="R683" i="3" s="1"/>
  <c r="Q684" i="3"/>
  <c r="Q683" i="3" s="1"/>
  <c r="P684" i="3"/>
  <c r="P683" i="3" s="1"/>
  <c r="O684" i="3"/>
  <c r="O683" i="3" s="1"/>
  <c r="N684" i="3"/>
  <c r="N683" i="3" s="1"/>
  <c r="K684" i="3"/>
  <c r="K683" i="3" s="1"/>
  <c r="K682" i="3" s="1"/>
  <c r="J684" i="3"/>
  <c r="J683" i="3" s="1"/>
  <c r="J682" i="3" s="1"/>
  <c r="I684" i="3"/>
  <c r="I683" i="3" s="1"/>
  <c r="H684" i="3"/>
  <c r="H683" i="3" s="1"/>
  <c r="G684" i="3"/>
  <c r="G683" i="3" s="1"/>
  <c r="F684" i="3"/>
  <c r="F683" i="3" s="1"/>
  <c r="F682" i="3" s="1"/>
  <c r="E684" i="3"/>
  <c r="E683" i="3" s="1"/>
  <c r="AO683" i="3"/>
  <c r="AO682" i="3" s="1"/>
  <c r="AN683" i="3"/>
  <c r="Y683" i="3"/>
  <c r="U683" i="3"/>
  <c r="AE681" i="3"/>
  <c r="L681" i="3"/>
  <c r="M681" i="3" s="1"/>
  <c r="AP680" i="3"/>
  <c r="AO680" i="3"/>
  <c r="AN680" i="3"/>
  <c r="AM680" i="3"/>
  <c r="AL680" i="3"/>
  <c r="AK680" i="3"/>
  <c r="AJ680" i="3"/>
  <c r="AI680" i="3"/>
  <c r="AH680" i="3"/>
  <c r="AG680" i="3"/>
  <c r="AF680" i="3"/>
  <c r="AD680" i="3"/>
  <c r="AC680" i="3"/>
  <c r="AB680" i="3"/>
  <c r="AA680" i="3"/>
  <c r="Z680" i="3"/>
  <c r="Y680" i="3"/>
  <c r="X680" i="3"/>
  <c r="W680" i="3"/>
  <c r="V680" i="3"/>
  <c r="U680" i="3"/>
  <c r="T680" i="3"/>
  <c r="S680" i="3"/>
  <c r="R680" i="3"/>
  <c r="Q680" i="3"/>
  <c r="P680" i="3"/>
  <c r="O680" i="3"/>
  <c r="N680" i="3"/>
  <c r="K680" i="3"/>
  <c r="J680" i="3"/>
  <c r="I680" i="3"/>
  <c r="H680" i="3"/>
  <c r="G680" i="3"/>
  <c r="F680" i="3"/>
  <c r="E680" i="3"/>
  <c r="AE679" i="3"/>
  <c r="L679" i="3"/>
  <c r="M679" i="3" s="1"/>
  <c r="AE678" i="3"/>
  <c r="L678" i="3"/>
  <c r="M678" i="3" s="1"/>
  <c r="AE677" i="3"/>
  <c r="L677" i="3"/>
  <c r="M677" i="3" s="1"/>
  <c r="AE676" i="3"/>
  <c r="L676" i="3"/>
  <c r="M676" i="3" s="1"/>
  <c r="AE675" i="3"/>
  <c r="L675" i="3"/>
  <c r="M675" i="3" s="1"/>
  <c r="AE674" i="3"/>
  <c r="L674" i="3"/>
  <c r="M674" i="3" s="1"/>
  <c r="AP673" i="3"/>
  <c r="AO673" i="3"/>
  <c r="AN673" i="3"/>
  <c r="AM673" i="3"/>
  <c r="AM672" i="3" s="1"/>
  <c r="AL673" i="3"/>
  <c r="AL672" i="3" s="1"/>
  <c r="AK673" i="3"/>
  <c r="AK672" i="3" s="1"/>
  <c r="AJ673" i="3"/>
  <c r="AI673" i="3"/>
  <c r="AH673" i="3"/>
  <c r="AG673" i="3"/>
  <c r="AF673" i="3"/>
  <c r="AD673" i="3"/>
  <c r="AD672" i="3" s="1"/>
  <c r="AC673" i="3"/>
  <c r="AC672" i="3" s="1"/>
  <c r="AB673" i="3"/>
  <c r="AB672" i="3" s="1"/>
  <c r="AA673" i="3"/>
  <c r="AA672" i="3" s="1"/>
  <c r="Z673" i="3"/>
  <c r="Z672" i="3" s="1"/>
  <c r="Y673" i="3"/>
  <c r="X673" i="3"/>
  <c r="X672" i="3" s="1"/>
  <c r="W673" i="3"/>
  <c r="W672" i="3" s="1"/>
  <c r="V673" i="3"/>
  <c r="V672" i="3" s="1"/>
  <c r="U673" i="3"/>
  <c r="U672" i="3" s="1"/>
  <c r="T673" i="3"/>
  <c r="T672" i="3" s="1"/>
  <c r="S673" i="3"/>
  <c r="R673" i="3"/>
  <c r="Q673" i="3"/>
  <c r="Q672" i="3" s="1"/>
  <c r="P673" i="3"/>
  <c r="P672" i="3" s="1"/>
  <c r="O673" i="3"/>
  <c r="O672" i="3" s="1"/>
  <c r="O671" i="3" s="1"/>
  <c r="N673" i="3"/>
  <c r="N672" i="3" s="1"/>
  <c r="K673" i="3"/>
  <c r="K672" i="3" s="1"/>
  <c r="K671" i="3" s="1"/>
  <c r="J673" i="3"/>
  <c r="J672" i="3" s="1"/>
  <c r="J671" i="3" s="1"/>
  <c r="I673" i="3"/>
  <c r="I672" i="3" s="1"/>
  <c r="I671" i="3" s="1"/>
  <c r="H673" i="3"/>
  <c r="H672" i="3" s="1"/>
  <c r="G673" i="3"/>
  <c r="G672" i="3" s="1"/>
  <c r="F673" i="3"/>
  <c r="F672" i="3" s="1"/>
  <c r="E673" i="3"/>
  <c r="E672" i="3" s="1"/>
  <c r="AO672" i="3"/>
  <c r="AN672" i="3"/>
  <c r="AJ672" i="3"/>
  <c r="AI672" i="3"/>
  <c r="Y672" i="3"/>
  <c r="Y671" i="3" s="1"/>
  <c r="R672" i="3"/>
  <c r="AE670" i="3"/>
  <c r="L670" i="3"/>
  <c r="M670" i="3" s="1"/>
  <c r="AE669" i="3"/>
  <c r="L669" i="3"/>
  <c r="M669" i="3" s="1"/>
  <c r="AE668" i="3"/>
  <c r="L668" i="3"/>
  <c r="M668" i="3" s="1"/>
  <c r="AE667" i="3"/>
  <c r="L667" i="3"/>
  <c r="M667" i="3" s="1"/>
  <c r="AE666" i="3"/>
  <c r="L666" i="3"/>
  <c r="M666" i="3" s="1"/>
  <c r="AP665" i="3"/>
  <c r="AO665" i="3"/>
  <c r="AN665" i="3"/>
  <c r="AM665" i="3"/>
  <c r="AL665" i="3"/>
  <c r="AK665" i="3"/>
  <c r="AJ665" i="3"/>
  <c r="AI665" i="3"/>
  <c r="AH665" i="3"/>
  <c r="AG665" i="3"/>
  <c r="AF665" i="3"/>
  <c r="AD665" i="3"/>
  <c r="AC665" i="3"/>
  <c r="AB665" i="3"/>
  <c r="AA665" i="3"/>
  <c r="Z665" i="3"/>
  <c r="Y665" i="3"/>
  <c r="X665" i="3"/>
  <c r="W665" i="3"/>
  <c r="V665" i="3"/>
  <c r="U665" i="3"/>
  <c r="T665" i="3"/>
  <c r="S665" i="3"/>
  <c r="R665" i="3"/>
  <c r="Q665" i="3"/>
  <c r="P665" i="3"/>
  <c r="O665" i="3"/>
  <c r="N665" i="3"/>
  <c r="K665" i="3"/>
  <c r="J665" i="3"/>
  <c r="I665" i="3"/>
  <c r="H665" i="3"/>
  <c r="G665" i="3"/>
  <c r="F665" i="3"/>
  <c r="E665" i="3"/>
  <c r="AE664" i="3"/>
  <c r="L664" i="3"/>
  <c r="M664" i="3" s="1"/>
  <c r="AE663" i="3"/>
  <c r="L663" i="3"/>
  <c r="M663" i="3" s="1"/>
  <c r="AE662" i="3"/>
  <c r="L662" i="3"/>
  <c r="M662" i="3" s="1"/>
  <c r="AE661" i="3"/>
  <c r="L661" i="3"/>
  <c r="M661" i="3" s="1"/>
  <c r="AE660" i="3"/>
  <c r="L660" i="3"/>
  <c r="M660" i="3" s="1"/>
  <c r="AE659" i="3"/>
  <c r="L659" i="3"/>
  <c r="M659" i="3" s="1"/>
  <c r="AE658" i="3"/>
  <c r="L658" i="3"/>
  <c r="M658" i="3" s="1"/>
  <c r="AP657" i="3"/>
  <c r="AP656" i="3" s="1"/>
  <c r="AO657" i="3"/>
  <c r="AO656" i="3" s="1"/>
  <c r="AN657" i="3"/>
  <c r="AN656" i="3" s="1"/>
  <c r="AM657" i="3"/>
  <c r="AM656" i="3" s="1"/>
  <c r="AL657" i="3"/>
  <c r="AK657" i="3"/>
  <c r="AK656" i="3" s="1"/>
  <c r="AJ657" i="3"/>
  <c r="AI657" i="3"/>
  <c r="AI656" i="3" s="1"/>
  <c r="AH657" i="3"/>
  <c r="AH656" i="3" s="1"/>
  <c r="AG657" i="3"/>
  <c r="AG656" i="3" s="1"/>
  <c r="AG655" i="3" s="1"/>
  <c r="AF657" i="3"/>
  <c r="AF656" i="3" s="1"/>
  <c r="AD657" i="3"/>
  <c r="AD656" i="3" s="1"/>
  <c r="AC657" i="3"/>
  <c r="AC656" i="3" s="1"/>
  <c r="AB657" i="3"/>
  <c r="AB656" i="3" s="1"/>
  <c r="AA657" i="3"/>
  <c r="Z657" i="3"/>
  <c r="Z656" i="3" s="1"/>
  <c r="Y657" i="3"/>
  <c r="X657" i="3"/>
  <c r="X656" i="3" s="1"/>
  <c r="X655" i="3" s="1"/>
  <c r="W657" i="3"/>
  <c r="V657" i="3"/>
  <c r="V656" i="3" s="1"/>
  <c r="U657" i="3"/>
  <c r="U656" i="3" s="1"/>
  <c r="T657" i="3"/>
  <c r="T656" i="3" s="1"/>
  <c r="S657" i="3"/>
  <c r="S656" i="3" s="1"/>
  <c r="R657" i="3"/>
  <c r="R656" i="3" s="1"/>
  <c r="Q657" i="3"/>
  <c r="P657" i="3"/>
  <c r="O657" i="3"/>
  <c r="N657" i="3"/>
  <c r="N656" i="3" s="1"/>
  <c r="K657" i="3"/>
  <c r="J657" i="3"/>
  <c r="J656" i="3" s="1"/>
  <c r="I657" i="3"/>
  <c r="I656" i="3" s="1"/>
  <c r="I655" i="3" s="1"/>
  <c r="H657" i="3"/>
  <c r="H656" i="3" s="1"/>
  <c r="G657" i="3"/>
  <c r="G656" i="3" s="1"/>
  <c r="F657" i="3"/>
  <c r="F656" i="3" s="1"/>
  <c r="E657" i="3"/>
  <c r="E656" i="3" s="1"/>
  <c r="AP654" i="3"/>
  <c r="AP642" i="3" s="1"/>
  <c r="AO654" i="3"/>
  <c r="AO642" i="3" s="1"/>
  <c r="AN654" i="3"/>
  <c r="AN642" i="3" s="1"/>
  <c r="AM654" i="3"/>
  <c r="AM642" i="3" s="1"/>
  <c r="AL654" i="3"/>
  <c r="AL642" i="3" s="1"/>
  <c r="AK654" i="3"/>
  <c r="AK642" i="3" s="1"/>
  <c r="AJ654" i="3"/>
  <c r="AJ642" i="3" s="1"/>
  <c r="AI654" i="3"/>
  <c r="AI642" i="3" s="1"/>
  <c r="AH654" i="3"/>
  <c r="AH642" i="3" s="1"/>
  <c r="AG654" i="3"/>
  <c r="AG642" i="3" s="1"/>
  <c r="AF654" i="3"/>
  <c r="AF642" i="3" s="1"/>
  <c r="AD654" i="3"/>
  <c r="AD642" i="3" s="1"/>
  <c r="AC654" i="3"/>
  <c r="AC642" i="3" s="1"/>
  <c r="AB654" i="3"/>
  <c r="AB642" i="3" s="1"/>
  <c r="AA654" i="3"/>
  <c r="AA642" i="3" s="1"/>
  <c r="Z654" i="3"/>
  <c r="Z642" i="3" s="1"/>
  <c r="Z630" i="3" s="1"/>
  <c r="Y654" i="3"/>
  <c r="Y642" i="3" s="1"/>
  <c r="X654" i="3"/>
  <c r="X642" i="3" s="1"/>
  <c r="W654" i="3"/>
  <c r="W642" i="3" s="1"/>
  <c r="V654" i="3"/>
  <c r="V642" i="3" s="1"/>
  <c r="U654" i="3"/>
  <c r="U642" i="3" s="1"/>
  <c r="T654" i="3"/>
  <c r="T642" i="3" s="1"/>
  <c r="S654" i="3"/>
  <c r="S642" i="3" s="1"/>
  <c r="R654" i="3"/>
  <c r="R642" i="3" s="1"/>
  <c r="Q654" i="3"/>
  <c r="Q642" i="3" s="1"/>
  <c r="P654" i="3"/>
  <c r="P642" i="3" s="1"/>
  <c r="O654" i="3"/>
  <c r="O642" i="3" s="1"/>
  <c r="N654" i="3"/>
  <c r="N642" i="3" s="1"/>
  <c r="K654" i="3"/>
  <c r="K642" i="3" s="1"/>
  <c r="J654" i="3"/>
  <c r="I654" i="3"/>
  <c r="I642" i="3" s="1"/>
  <c r="H654" i="3"/>
  <c r="H642" i="3" s="1"/>
  <c r="G654" i="3"/>
  <c r="G642" i="3" s="1"/>
  <c r="F654" i="3"/>
  <c r="F642" i="3" s="1"/>
  <c r="E654" i="3"/>
  <c r="E642" i="3" s="1"/>
  <c r="AE652" i="3"/>
  <c r="L652" i="3"/>
  <c r="M652" i="3" s="1"/>
  <c r="AP650" i="3"/>
  <c r="AP638" i="3" s="1"/>
  <c r="AO650" i="3"/>
  <c r="AN650" i="3"/>
  <c r="AN638" i="3" s="1"/>
  <c r="AM650" i="3"/>
  <c r="AL650" i="3"/>
  <c r="AK650" i="3"/>
  <c r="AJ650" i="3"/>
  <c r="AJ638" i="3" s="1"/>
  <c r="AI650" i="3"/>
  <c r="AI31" i="3" s="1"/>
  <c r="AI26" i="3" s="1"/>
  <c r="AH650" i="3"/>
  <c r="AH31" i="3" s="1"/>
  <c r="AH26" i="3" s="1"/>
  <c r="AG650" i="3"/>
  <c r="AF650" i="3"/>
  <c r="AD650" i="3"/>
  <c r="AC650" i="3"/>
  <c r="AB650" i="3"/>
  <c r="AB31" i="3" s="1"/>
  <c r="AB26" i="3" s="1"/>
  <c r="AB177" i="3" s="1"/>
  <c r="AA650" i="3"/>
  <c r="AA638" i="3" s="1"/>
  <c r="Z650" i="3"/>
  <c r="Y650" i="3"/>
  <c r="X650" i="3"/>
  <c r="W650" i="3"/>
  <c r="W31" i="3" s="1"/>
  <c r="V650" i="3"/>
  <c r="V638" i="3" s="1"/>
  <c r="U650" i="3"/>
  <c r="U31" i="3" s="1"/>
  <c r="T650" i="3"/>
  <c r="S650" i="3"/>
  <c r="R650" i="3"/>
  <c r="R31" i="3" s="1"/>
  <c r="Q650" i="3"/>
  <c r="P650" i="3"/>
  <c r="O650" i="3"/>
  <c r="N650" i="3"/>
  <c r="N31" i="3" s="1"/>
  <c r="N26" i="3" s="1"/>
  <c r="K650" i="3"/>
  <c r="J650" i="3"/>
  <c r="I650" i="3"/>
  <c r="H650" i="3"/>
  <c r="G650" i="3"/>
  <c r="F650" i="3"/>
  <c r="F638" i="3" s="1"/>
  <c r="E650" i="3"/>
  <c r="E31" i="3" s="1"/>
  <c r="AP649" i="3"/>
  <c r="AP637" i="3" s="1"/>
  <c r="AO649" i="3"/>
  <c r="AO637" i="3" s="1"/>
  <c r="AN649" i="3"/>
  <c r="AN637" i="3" s="1"/>
  <c r="AM649" i="3"/>
  <c r="AM637" i="3" s="1"/>
  <c r="AL649" i="3"/>
  <c r="AL637" i="3" s="1"/>
  <c r="AK649" i="3"/>
  <c r="AK637" i="3" s="1"/>
  <c r="AJ649" i="3"/>
  <c r="AJ637" i="3" s="1"/>
  <c r="AI649" i="3"/>
  <c r="AI637" i="3" s="1"/>
  <c r="AH649" i="3"/>
  <c r="AH637" i="3" s="1"/>
  <c r="AG649" i="3"/>
  <c r="AG637" i="3" s="1"/>
  <c r="AF649" i="3"/>
  <c r="AF637" i="3" s="1"/>
  <c r="AD649" i="3"/>
  <c r="AC649" i="3"/>
  <c r="AB649" i="3"/>
  <c r="AB30" i="3" s="1"/>
  <c r="AA649" i="3"/>
  <c r="Z649" i="3"/>
  <c r="Y649" i="3"/>
  <c r="X649" i="3"/>
  <c r="X30" i="3" s="1"/>
  <c r="W649" i="3"/>
  <c r="W637" i="3" s="1"/>
  <c r="V649" i="3"/>
  <c r="U649" i="3"/>
  <c r="U30" i="3" s="1"/>
  <c r="T649" i="3"/>
  <c r="S649" i="3"/>
  <c r="R649" i="3"/>
  <c r="Q649" i="3"/>
  <c r="Q30" i="3" s="1"/>
  <c r="P649" i="3"/>
  <c r="P637" i="3" s="1"/>
  <c r="O649" i="3"/>
  <c r="O637" i="3" s="1"/>
  <c r="N649" i="3"/>
  <c r="N637" i="3" s="1"/>
  <c r="K649" i="3"/>
  <c r="K637" i="3" s="1"/>
  <c r="J649" i="3"/>
  <c r="J30" i="3" s="1"/>
  <c r="I649" i="3"/>
  <c r="I637" i="3" s="1"/>
  <c r="H649" i="3"/>
  <c r="H30" i="3" s="1"/>
  <c r="G649" i="3"/>
  <c r="F649" i="3"/>
  <c r="F30" i="3" s="1"/>
  <c r="E649" i="3"/>
  <c r="E30" i="3" s="1"/>
  <c r="AP648" i="3"/>
  <c r="AP635" i="3" s="1"/>
  <c r="AP616" i="3" s="1"/>
  <c r="AO648" i="3"/>
  <c r="AO635" i="3" s="1"/>
  <c r="AN648" i="3"/>
  <c r="AN635" i="3" s="1"/>
  <c r="AM648" i="3"/>
  <c r="AM635" i="3" s="1"/>
  <c r="AL648" i="3"/>
  <c r="AL635" i="3" s="1"/>
  <c r="AK648" i="3"/>
  <c r="AJ648" i="3"/>
  <c r="AJ635" i="3" s="1"/>
  <c r="AI648" i="3"/>
  <c r="AI635" i="3" s="1"/>
  <c r="AH648" i="3"/>
  <c r="AH635" i="3" s="1"/>
  <c r="AG648" i="3"/>
  <c r="AG635" i="3" s="1"/>
  <c r="AF648" i="3"/>
  <c r="AD648" i="3"/>
  <c r="AD635" i="3" s="1"/>
  <c r="AC648" i="3"/>
  <c r="AC635" i="3" s="1"/>
  <c r="AB648" i="3"/>
  <c r="AB635" i="3" s="1"/>
  <c r="AA648" i="3"/>
  <c r="AA635" i="3" s="1"/>
  <c r="Z648" i="3"/>
  <c r="Z635" i="3" s="1"/>
  <c r="Y648" i="3"/>
  <c r="Y635" i="3" s="1"/>
  <c r="X648" i="3"/>
  <c r="X635" i="3" s="1"/>
  <c r="W648" i="3"/>
  <c r="W635" i="3" s="1"/>
  <c r="V648" i="3"/>
  <c r="V635" i="3" s="1"/>
  <c r="U648" i="3"/>
  <c r="U635" i="3" s="1"/>
  <c r="T648" i="3"/>
  <c r="T635" i="3" s="1"/>
  <c r="S648" i="3"/>
  <c r="S635" i="3" s="1"/>
  <c r="R648" i="3"/>
  <c r="R635" i="3" s="1"/>
  <c r="Q648" i="3"/>
  <c r="Q635" i="3" s="1"/>
  <c r="P648" i="3"/>
  <c r="P635" i="3" s="1"/>
  <c r="O648" i="3"/>
  <c r="O635" i="3" s="1"/>
  <c r="N648" i="3"/>
  <c r="N635" i="3" s="1"/>
  <c r="K648" i="3"/>
  <c r="K635" i="3" s="1"/>
  <c r="J648" i="3"/>
  <c r="J635" i="3" s="1"/>
  <c r="I648" i="3"/>
  <c r="I635" i="3" s="1"/>
  <c r="H648" i="3"/>
  <c r="G648" i="3"/>
  <c r="G635" i="3" s="1"/>
  <c r="F648" i="3"/>
  <c r="F635" i="3" s="1"/>
  <c r="E648" i="3"/>
  <c r="E635" i="3" s="1"/>
  <c r="AE647" i="3"/>
  <c r="L647" i="3"/>
  <c r="M647" i="3" s="1"/>
  <c r="AP646" i="3"/>
  <c r="AP634" i="3" s="1"/>
  <c r="AO646" i="3"/>
  <c r="AO634" i="3" s="1"/>
  <c r="AN646" i="3"/>
  <c r="AN634" i="3" s="1"/>
  <c r="AM646" i="3"/>
  <c r="AM634" i="3" s="1"/>
  <c r="AL646" i="3"/>
  <c r="AL634" i="3" s="1"/>
  <c r="AK646" i="3"/>
  <c r="AK634" i="3" s="1"/>
  <c r="AJ646" i="3"/>
  <c r="AJ634" i="3" s="1"/>
  <c r="AI646" i="3"/>
  <c r="AI634" i="3" s="1"/>
  <c r="AH646" i="3"/>
  <c r="AH634" i="3" s="1"/>
  <c r="AG646" i="3"/>
  <c r="AG634" i="3" s="1"/>
  <c r="AF646" i="3"/>
  <c r="AF634" i="3" s="1"/>
  <c r="AD646" i="3"/>
  <c r="AD634" i="3" s="1"/>
  <c r="AC646" i="3"/>
  <c r="AC634" i="3" s="1"/>
  <c r="AB646" i="3"/>
  <c r="AB634" i="3" s="1"/>
  <c r="AA646" i="3"/>
  <c r="AA634" i="3" s="1"/>
  <c r="Z646" i="3"/>
  <c r="Z634" i="3" s="1"/>
  <c r="Y646" i="3"/>
  <c r="Y634" i="3" s="1"/>
  <c r="X646" i="3"/>
  <c r="X634" i="3" s="1"/>
  <c r="W646" i="3"/>
  <c r="W634" i="3" s="1"/>
  <c r="V646" i="3"/>
  <c r="V634" i="3" s="1"/>
  <c r="U646" i="3"/>
  <c r="U634" i="3" s="1"/>
  <c r="T646" i="3"/>
  <c r="T634" i="3" s="1"/>
  <c r="S646" i="3"/>
  <c r="S634" i="3" s="1"/>
  <c r="R646" i="3"/>
  <c r="R634" i="3" s="1"/>
  <c r="Q646" i="3"/>
  <c r="Q634" i="3" s="1"/>
  <c r="P646" i="3"/>
  <c r="P634" i="3" s="1"/>
  <c r="O646" i="3"/>
  <c r="O634" i="3" s="1"/>
  <c r="N646" i="3"/>
  <c r="N634" i="3" s="1"/>
  <c r="K646" i="3"/>
  <c r="K634" i="3" s="1"/>
  <c r="J646" i="3"/>
  <c r="J634" i="3" s="1"/>
  <c r="I646" i="3"/>
  <c r="I634" i="3" s="1"/>
  <c r="I615" i="3" s="1"/>
  <c r="H646" i="3"/>
  <c r="G646" i="3"/>
  <c r="F646" i="3"/>
  <c r="F634" i="3" s="1"/>
  <c r="E646" i="3"/>
  <c r="E634" i="3" s="1"/>
  <c r="AP639" i="3"/>
  <c r="AO639" i="3"/>
  <c r="AN639" i="3"/>
  <c r="AM639" i="3"/>
  <c r="AL639" i="3"/>
  <c r="AK639" i="3"/>
  <c r="AJ639" i="3"/>
  <c r="AI639" i="3"/>
  <c r="AH639" i="3"/>
  <c r="AG639" i="3"/>
  <c r="AF639" i="3"/>
  <c r="AD639" i="3"/>
  <c r="AC639" i="3"/>
  <c r="AB639" i="3"/>
  <c r="AA639" i="3"/>
  <c r="Z639" i="3"/>
  <c r="Y639" i="3"/>
  <c r="X639" i="3"/>
  <c r="W639" i="3"/>
  <c r="V639" i="3"/>
  <c r="U639" i="3"/>
  <c r="T639" i="3"/>
  <c r="S639" i="3"/>
  <c r="R639" i="3"/>
  <c r="Q639" i="3"/>
  <c r="P639" i="3"/>
  <c r="O639" i="3"/>
  <c r="N639" i="3"/>
  <c r="K639" i="3"/>
  <c r="J639" i="3"/>
  <c r="I639" i="3"/>
  <c r="H639" i="3"/>
  <c r="G639" i="3"/>
  <c r="F639" i="3"/>
  <c r="E639" i="3"/>
  <c r="AO638" i="3"/>
  <c r="AB638" i="3"/>
  <c r="W638" i="3"/>
  <c r="U638" i="3"/>
  <c r="H638" i="3"/>
  <c r="G638" i="3"/>
  <c r="AP636" i="3"/>
  <c r="AO636" i="3"/>
  <c r="AN636" i="3"/>
  <c r="AM636" i="3"/>
  <c r="AL636" i="3"/>
  <c r="AK636" i="3"/>
  <c r="AJ636" i="3"/>
  <c r="AI636" i="3"/>
  <c r="AH636" i="3"/>
  <c r="AG636" i="3"/>
  <c r="AF636" i="3"/>
  <c r="AD636" i="3"/>
  <c r="AC636" i="3"/>
  <c r="AB636" i="3"/>
  <c r="AA636" i="3"/>
  <c r="Z636" i="3"/>
  <c r="Y636" i="3"/>
  <c r="X636" i="3"/>
  <c r="W636" i="3"/>
  <c r="V636" i="3"/>
  <c r="U636" i="3"/>
  <c r="T636" i="3"/>
  <c r="S636" i="3"/>
  <c r="R636" i="3"/>
  <c r="Q636" i="3"/>
  <c r="P636" i="3"/>
  <c r="O636" i="3"/>
  <c r="N636" i="3"/>
  <c r="K636" i="3"/>
  <c r="J636" i="3"/>
  <c r="I636" i="3"/>
  <c r="H636" i="3"/>
  <c r="G636" i="3"/>
  <c r="F636" i="3"/>
  <c r="E636" i="3"/>
  <c r="AK635" i="3"/>
  <c r="AK616" i="3" s="1"/>
  <c r="AF635" i="3"/>
  <c r="H635" i="3"/>
  <c r="AE626" i="3"/>
  <c r="L626" i="3"/>
  <c r="M626" i="3" s="1"/>
  <c r="AP624" i="3"/>
  <c r="AO624" i="3"/>
  <c r="AN624" i="3"/>
  <c r="AN323" i="3" s="1"/>
  <c r="AM624" i="3"/>
  <c r="AM323" i="3" s="1"/>
  <c r="AL624" i="3"/>
  <c r="AL323" i="3" s="1"/>
  <c r="AK624" i="3"/>
  <c r="AK323" i="3" s="1"/>
  <c r="AJ624" i="3"/>
  <c r="AJ323" i="3" s="1"/>
  <c r="AI624" i="3"/>
  <c r="AI323" i="3" s="1"/>
  <c r="AH624" i="3"/>
  <c r="AH323" i="3" s="1"/>
  <c r="AG624" i="3"/>
  <c r="AG323" i="3" s="1"/>
  <c r="AF624" i="3"/>
  <c r="AF323" i="3" s="1"/>
  <c r="AD624" i="3"/>
  <c r="AD323" i="3" s="1"/>
  <c r="AC624" i="3"/>
  <c r="AC323" i="3" s="1"/>
  <c r="AB624" i="3"/>
  <c r="AB323" i="3" s="1"/>
  <c r="AA624" i="3"/>
  <c r="AA323" i="3" s="1"/>
  <c r="Z624" i="3"/>
  <c r="Z323" i="3" s="1"/>
  <c r="Y624" i="3"/>
  <c r="Y323" i="3" s="1"/>
  <c r="X624" i="3"/>
  <c r="W624" i="3"/>
  <c r="V624" i="3"/>
  <c r="V323" i="3" s="1"/>
  <c r="U624" i="3"/>
  <c r="U323" i="3" s="1"/>
  <c r="T624" i="3"/>
  <c r="T323" i="3" s="1"/>
  <c r="S624" i="3"/>
  <c r="R624" i="3"/>
  <c r="R323" i="3" s="1"/>
  <c r="Q624" i="3"/>
  <c r="Q323" i="3" s="1"/>
  <c r="P624" i="3"/>
  <c r="P323" i="3" s="1"/>
  <c r="O624" i="3"/>
  <c r="O323" i="3" s="1"/>
  <c r="N624" i="3"/>
  <c r="N323" i="3" s="1"/>
  <c r="K624" i="3"/>
  <c r="K323" i="3" s="1"/>
  <c r="J624" i="3"/>
  <c r="J323" i="3" s="1"/>
  <c r="I624" i="3"/>
  <c r="I323" i="3" s="1"/>
  <c r="H624" i="3"/>
  <c r="G624" i="3"/>
  <c r="G323" i="3" s="1"/>
  <c r="F624" i="3"/>
  <c r="F323" i="3" s="1"/>
  <c r="E624" i="3"/>
  <c r="E323" i="3" s="1"/>
  <c r="AP623" i="3"/>
  <c r="AP322" i="3" s="1"/>
  <c r="AO623" i="3"/>
  <c r="AO322" i="3" s="1"/>
  <c r="AN623" i="3"/>
  <c r="AN322" i="3" s="1"/>
  <c r="AM623" i="3"/>
  <c r="AM322" i="3" s="1"/>
  <c r="AL623" i="3"/>
  <c r="AK623" i="3"/>
  <c r="AJ623" i="3"/>
  <c r="AJ322" i="3" s="1"/>
  <c r="AI623" i="3"/>
  <c r="AG623" i="3"/>
  <c r="AG322" i="3" s="1"/>
  <c r="AF623" i="3"/>
  <c r="AF322" i="3" s="1"/>
  <c r="AD623" i="3"/>
  <c r="AD322" i="3" s="1"/>
  <c r="AC623" i="3"/>
  <c r="AC322" i="3" s="1"/>
  <c r="AB623" i="3"/>
  <c r="AB322" i="3" s="1"/>
  <c r="AA623" i="3"/>
  <c r="AA322" i="3" s="1"/>
  <c r="Z623" i="3"/>
  <c r="Z322" i="3" s="1"/>
  <c r="Y623" i="3"/>
  <c r="Y322" i="3" s="1"/>
  <c r="X623" i="3"/>
  <c r="X322" i="3" s="1"/>
  <c r="W623" i="3"/>
  <c r="W322" i="3" s="1"/>
  <c r="V623" i="3"/>
  <c r="U623" i="3"/>
  <c r="T623" i="3"/>
  <c r="T322" i="3" s="1"/>
  <c r="S623" i="3"/>
  <c r="S322" i="3" s="1"/>
  <c r="R623" i="3"/>
  <c r="R322" i="3" s="1"/>
  <c r="Q623" i="3"/>
  <c r="P623" i="3"/>
  <c r="P322" i="3" s="1"/>
  <c r="O623" i="3"/>
  <c r="O322" i="3" s="1"/>
  <c r="N623" i="3"/>
  <c r="N322" i="3" s="1"/>
  <c r="K623" i="3"/>
  <c r="K322" i="3" s="1"/>
  <c r="J623" i="3"/>
  <c r="J322" i="3" s="1"/>
  <c r="I623" i="3"/>
  <c r="I322" i="3" s="1"/>
  <c r="H623" i="3"/>
  <c r="G623" i="3"/>
  <c r="G322" i="3" s="1"/>
  <c r="F623" i="3"/>
  <c r="F322" i="3" s="1"/>
  <c r="E623" i="3"/>
  <c r="E322" i="3" s="1"/>
  <c r="AP618" i="3"/>
  <c r="AL618" i="3"/>
  <c r="AI618" i="3"/>
  <c r="AG618" i="3"/>
  <c r="AG315" i="3" s="1"/>
  <c r="AD618" i="3"/>
  <c r="AC618" i="3"/>
  <c r="AB618" i="3"/>
  <c r="AA618" i="3"/>
  <c r="Z618" i="3"/>
  <c r="Y618" i="3"/>
  <c r="AH611" i="3"/>
  <c r="H611" i="3"/>
  <c r="L611" i="3" s="1"/>
  <c r="G611" i="3"/>
  <c r="AE611" i="3" s="1"/>
  <c r="AP610" i="3"/>
  <c r="AO610" i="3"/>
  <c r="AN610" i="3"/>
  <c r="AM610" i="3"/>
  <c r="AL610" i="3"/>
  <c r="AK610" i="3"/>
  <c r="AJ610" i="3"/>
  <c r="AI610" i="3"/>
  <c r="AG610" i="3"/>
  <c r="AF610" i="3"/>
  <c r="AD610" i="3"/>
  <c r="AC610" i="3"/>
  <c r="AB610" i="3"/>
  <c r="AA610" i="3"/>
  <c r="AA604" i="3" s="1"/>
  <c r="Z610" i="3"/>
  <c r="Y610" i="3"/>
  <c r="X610" i="3"/>
  <c r="W610" i="3"/>
  <c r="V610" i="3"/>
  <c r="U610" i="3"/>
  <c r="T610" i="3"/>
  <c r="S610" i="3"/>
  <c r="R610" i="3"/>
  <c r="Q610" i="3"/>
  <c r="P610" i="3"/>
  <c r="O610" i="3"/>
  <c r="N610" i="3"/>
  <c r="K610" i="3"/>
  <c r="J610" i="3"/>
  <c r="I610" i="3"/>
  <c r="H610" i="3"/>
  <c r="F610" i="3"/>
  <c r="E610" i="3"/>
  <c r="AE609" i="3"/>
  <c r="L609" i="3"/>
  <c r="M609" i="3" s="1"/>
  <c r="AE608" i="3"/>
  <c r="L608" i="3"/>
  <c r="M608" i="3" s="1"/>
  <c r="AE607" i="3"/>
  <c r="L607" i="3"/>
  <c r="M607" i="3" s="1"/>
  <c r="AP606" i="3"/>
  <c r="AO606" i="3"/>
  <c r="AO605" i="3" s="1"/>
  <c r="AN606" i="3"/>
  <c r="AN605" i="3" s="1"/>
  <c r="AN604" i="3" s="1"/>
  <c r="AM606" i="3"/>
  <c r="AM605" i="3" s="1"/>
  <c r="AM604" i="3" s="1"/>
  <c r="AL606" i="3"/>
  <c r="AK606" i="3"/>
  <c r="AJ606" i="3"/>
  <c r="AJ605" i="3" s="1"/>
  <c r="AI606" i="3"/>
  <c r="AI605" i="3" s="1"/>
  <c r="AI604" i="3" s="1"/>
  <c r="AH606" i="3"/>
  <c r="AH605" i="3" s="1"/>
  <c r="AG606" i="3"/>
  <c r="AG605" i="3" s="1"/>
  <c r="AG604" i="3" s="1"/>
  <c r="AF606" i="3"/>
  <c r="AF605" i="3" s="1"/>
  <c r="AD606" i="3"/>
  <c r="AD605" i="3" s="1"/>
  <c r="AC606" i="3"/>
  <c r="AC605" i="3" s="1"/>
  <c r="AB606" i="3"/>
  <c r="AB605" i="3" s="1"/>
  <c r="AA606" i="3"/>
  <c r="AA605" i="3" s="1"/>
  <c r="Z606" i="3"/>
  <c r="Z605" i="3" s="1"/>
  <c r="Y606" i="3"/>
  <c r="Y605" i="3" s="1"/>
  <c r="X606" i="3"/>
  <c r="X605" i="3" s="1"/>
  <c r="X604" i="3" s="1"/>
  <c r="W606" i="3"/>
  <c r="W605" i="3" s="1"/>
  <c r="W604" i="3" s="1"/>
  <c r="V606" i="3"/>
  <c r="V605" i="3" s="1"/>
  <c r="U606" i="3"/>
  <c r="U605" i="3" s="1"/>
  <c r="T606" i="3"/>
  <c r="T605" i="3" s="1"/>
  <c r="S606" i="3"/>
  <c r="S605" i="3" s="1"/>
  <c r="R606" i="3"/>
  <c r="R605" i="3" s="1"/>
  <c r="Q606" i="3"/>
  <c r="Q605" i="3" s="1"/>
  <c r="P606" i="3"/>
  <c r="P605" i="3" s="1"/>
  <c r="O606" i="3"/>
  <c r="O605" i="3" s="1"/>
  <c r="N606" i="3"/>
  <c r="N605" i="3" s="1"/>
  <c r="K606" i="3"/>
  <c r="K605" i="3" s="1"/>
  <c r="J606" i="3"/>
  <c r="J605" i="3" s="1"/>
  <c r="I606" i="3"/>
  <c r="I605" i="3" s="1"/>
  <c r="H606" i="3"/>
  <c r="H605" i="3" s="1"/>
  <c r="G606" i="3"/>
  <c r="F606" i="3"/>
  <c r="F605" i="3" s="1"/>
  <c r="F604" i="3" s="1"/>
  <c r="E606" i="3"/>
  <c r="E605" i="3" s="1"/>
  <c r="AP605" i="3"/>
  <c r="AL605" i="3"/>
  <c r="AL604" i="3" s="1"/>
  <c r="AK605" i="3"/>
  <c r="AK604" i="3" s="1"/>
  <c r="AE603" i="3"/>
  <c r="L603" i="3"/>
  <c r="M603" i="3" s="1"/>
  <c r="AE602" i="3"/>
  <c r="L602" i="3"/>
  <c r="M602" i="3" s="1"/>
  <c r="AE601" i="3"/>
  <c r="L601" i="3"/>
  <c r="M601" i="3" s="1"/>
  <c r="AP600" i="3"/>
  <c r="AO600" i="3"/>
  <c r="AO578" i="3" s="1"/>
  <c r="AN600" i="3"/>
  <c r="AM600" i="3"/>
  <c r="AL600" i="3"/>
  <c r="AK600" i="3"/>
  <c r="AJ600" i="3"/>
  <c r="AJ594" i="3" s="1"/>
  <c r="AI600" i="3"/>
  <c r="AH600" i="3"/>
  <c r="AG600" i="3"/>
  <c r="AF600" i="3"/>
  <c r="AD600" i="3"/>
  <c r="AC600" i="3"/>
  <c r="AB600" i="3"/>
  <c r="AA600" i="3"/>
  <c r="Z600" i="3"/>
  <c r="Y600" i="3"/>
  <c r="X600" i="3"/>
  <c r="W600" i="3"/>
  <c r="V600" i="3"/>
  <c r="U600" i="3"/>
  <c r="T600" i="3"/>
  <c r="S600" i="3"/>
  <c r="R600" i="3"/>
  <c r="Q600" i="3"/>
  <c r="P600" i="3"/>
  <c r="O600" i="3"/>
  <c r="N600" i="3"/>
  <c r="K600" i="3"/>
  <c r="J600" i="3"/>
  <c r="I600" i="3"/>
  <c r="H600" i="3"/>
  <c r="G600" i="3"/>
  <c r="F600" i="3"/>
  <c r="F578" i="3" s="1"/>
  <c r="E600" i="3"/>
  <c r="AE599" i="3"/>
  <c r="L599" i="3"/>
  <c r="M599" i="3" s="1"/>
  <c r="AE598" i="3"/>
  <c r="L598" i="3"/>
  <c r="M598" i="3" s="1"/>
  <c r="AE597" i="3"/>
  <c r="L597" i="3"/>
  <c r="M597" i="3" s="1"/>
  <c r="AP596" i="3"/>
  <c r="AP595" i="3" s="1"/>
  <c r="AO596" i="3"/>
  <c r="AN596" i="3"/>
  <c r="AN595" i="3" s="1"/>
  <c r="AM596" i="3"/>
  <c r="AM595" i="3" s="1"/>
  <c r="AL596" i="3"/>
  <c r="AL595" i="3" s="1"/>
  <c r="AK596" i="3"/>
  <c r="AJ596" i="3"/>
  <c r="AJ595" i="3" s="1"/>
  <c r="AI596" i="3"/>
  <c r="AI595" i="3" s="1"/>
  <c r="AH596" i="3"/>
  <c r="AH595" i="3" s="1"/>
  <c r="AG596" i="3"/>
  <c r="AG595" i="3" s="1"/>
  <c r="AG594" i="3" s="1"/>
  <c r="AF596" i="3"/>
  <c r="AF595" i="3" s="1"/>
  <c r="AD596" i="3"/>
  <c r="AD595" i="3" s="1"/>
  <c r="AC596" i="3"/>
  <c r="AC595" i="3" s="1"/>
  <c r="AB596" i="3"/>
  <c r="AB595" i="3" s="1"/>
  <c r="AB594" i="3" s="1"/>
  <c r="AA596" i="3"/>
  <c r="AA595" i="3" s="1"/>
  <c r="AA594" i="3" s="1"/>
  <c r="Z596" i="3"/>
  <c r="Z595" i="3" s="1"/>
  <c r="Y596" i="3"/>
  <c r="Y595" i="3" s="1"/>
  <c r="X596" i="3"/>
  <c r="X595" i="3" s="1"/>
  <c r="W596" i="3"/>
  <c r="W595" i="3" s="1"/>
  <c r="W594" i="3" s="1"/>
  <c r="V596" i="3"/>
  <c r="V595" i="3" s="1"/>
  <c r="U596" i="3"/>
  <c r="U595" i="3" s="1"/>
  <c r="U594" i="3" s="1"/>
  <c r="T596" i="3"/>
  <c r="T595" i="3" s="1"/>
  <c r="S596" i="3"/>
  <c r="S595" i="3" s="1"/>
  <c r="R596" i="3"/>
  <c r="R595" i="3" s="1"/>
  <c r="Q596" i="3"/>
  <c r="P596" i="3"/>
  <c r="P595" i="3" s="1"/>
  <c r="O596" i="3"/>
  <c r="O595" i="3" s="1"/>
  <c r="N596" i="3"/>
  <c r="N595" i="3" s="1"/>
  <c r="K596" i="3"/>
  <c r="K595" i="3" s="1"/>
  <c r="J596" i="3"/>
  <c r="J595" i="3" s="1"/>
  <c r="I596" i="3"/>
  <c r="I595" i="3" s="1"/>
  <c r="I594" i="3" s="1"/>
  <c r="H596" i="3"/>
  <c r="H595" i="3" s="1"/>
  <c r="G596" i="3"/>
  <c r="G595" i="3" s="1"/>
  <c r="F596" i="3"/>
  <c r="E596" i="3"/>
  <c r="AO595" i="3"/>
  <c r="AK595" i="3"/>
  <c r="F595" i="3"/>
  <c r="E595" i="3"/>
  <c r="AE592" i="3"/>
  <c r="L592" i="3"/>
  <c r="M592" i="3" s="1"/>
  <c r="AP591" i="3"/>
  <c r="AO591" i="3"/>
  <c r="AN591" i="3"/>
  <c r="AM591" i="3"/>
  <c r="AL591" i="3"/>
  <c r="AK591" i="3"/>
  <c r="AJ591" i="3"/>
  <c r="AI591" i="3"/>
  <c r="AH591" i="3"/>
  <c r="AG591" i="3"/>
  <c r="AF591" i="3"/>
  <c r="AD591" i="3"/>
  <c r="AD587" i="3" s="1"/>
  <c r="AC591" i="3"/>
  <c r="AB591" i="3"/>
  <c r="AA591" i="3"/>
  <c r="Z591" i="3"/>
  <c r="Y591" i="3"/>
  <c r="X591" i="3"/>
  <c r="W591" i="3"/>
  <c r="V591" i="3"/>
  <c r="U591" i="3"/>
  <c r="T591" i="3"/>
  <c r="S591" i="3"/>
  <c r="R591" i="3"/>
  <c r="Q591" i="3"/>
  <c r="P591" i="3"/>
  <c r="O591" i="3"/>
  <c r="N591" i="3"/>
  <c r="K591" i="3"/>
  <c r="J591" i="3"/>
  <c r="I591" i="3"/>
  <c r="H591" i="3"/>
  <c r="G591" i="3"/>
  <c r="F591" i="3"/>
  <c r="E591" i="3"/>
  <c r="AE590" i="3"/>
  <c r="L590" i="3"/>
  <c r="M590" i="3" s="1"/>
  <c r="AP589" i="3"/>
  <c r="AO589" i="3"/>
  <c r="AN589" i="3"/>
  <c r="AN587" i="3" s="1"/>
  <c r="AM589" i="3"/>
  <c r="AM588" i="3" s="1"/>
  <c r="AL589" i="3"/>
  <c r="AL588" i="3" s="1"/>
  <c r="AK589" i="3"/>
  <c r="AK588" i="3" s="1"/>
  <c r="AJ589" i="3"/>
  <c r="AJ588" i="3" s="1"/>
  <c r="AI589" i="3"/>
  <c r="AH589" i="3"/>
  <c r="AH588" i="3" s="1"/>
  <c r="AG589" i="3"/>
  <c r="AG588" i="3" s="1"/>
  <c r="AF589" i="3"/>
  <c r="AF588" i="3" s="1"/>
  <c r="AD589" i="3"/>
  <c r="AD588" i="3" s="1"/>
  <c r="AC589" i="3"/>
  <c r="AC588" i="3" s="1"/>
  <c r="AB589" i="3"/>
  <c r="AA589" i="3"/>
  <c r="Z589" i="3"/>
  <c r="Z588" i="3" s="1"/>
  <c r="Y589" i="3"/>
  <c r="Y588" i="3" s="1"/>
  <c r="X589" i="3"/>
  <c r="W589" i="3"/>
  <c r="W588" i="3" s="1"/>
  <c r="V589" i="3"/>
  <c r="V588" i="3" s="1"/>
  <c r="U589" i="3"/>
  <c r="U588" i="3" s="1"/>
  <c r="T589" i="3"/>
  <c r="T587" i="3" s="1"/>
  <c r="S589" i="3"/>
  <c r="R589" i="3"/>
  <c r="R588" i="3" s="1"/>
  <c r="Q589" i="3"/>
  <c r="Q588" i="3" s="1"/>
  <c r="P589" i="3"/>
  <c r="P588" i="3" s="1"/>
  <c r="O589" i="3"/>
  <c r="O588" i="3" s="1"/>
  <c r="N589" i="3"/>
  <c r="K589" i="3"/>
  <c r="K588" i="3" s="1"/>
  <c r="J589" i="3"/>
  <c r="I589" i="3"/>
  <c r="H589" i="3"/>
  <c r="G589" i="3"/>
  <c r="F589" i="3"/>
  <c r="E589" i="3"/>
  <c r="E588" i="3" s="1"/>
  <c r="H588" i="3"/>
  <c r="G588" i="3"/>
  <c r="AE586" i="3"/>
  <c r="L586" i="3"/>
  <c r="M586" i="3" s="1"/>
  <c r="AP585" i="3"/>
  <c r="AO585" i="3"/>
  <c r="AN585" i="3"/>
  <c r="AM585" i="3"/>
  <c r="AL585" i="3"/>
  <c r="AK585" i="3"/>
  <c r="AJ585" i="3"/>
  <c r="AI585" i="3"/>
  <c r="AH585" i="3"/>
  <c r="AG585" i="3"/>
  <c r="AF585" i="3"/>
  <c r="AD585" i="3"/>
  <c r="AC585" i="3"/>
  <c r="AB585" i="3"/>
  <c r="AA585" i="3"/>
  <c r="Z585" i="3"/>
  <c r="Y585" i="3"/>
  <c r="X585" i="3"/>
  <c r="W585" i="3"/>
  <c r="V585" i="3"/>
  <c r="U585" i="3"/>
  <c r="T585" i="3"/>
  <c r="S585" i="3"/>
  <c r="R585" i="3"/>
  <c r="Q585" i="3"/>
  <c r="P585" i="3"/>
  <c r="O585" i="3"/>
  <c r="N585" i="3"/>
  <c r="K585" i="3"/>
  <c r="J585" i="3"/>
  <c r="I585" i="3"/>
  <c r="H585" i="3"/>
  <c r="G585" i="3"/>
  <c r="F585" i="3"/>
  <c r="E585" i="3"/>
  <c r="AE584" i="3"/>
  <c r="L584" i="3"/>
  <c r="M584" i="3" s="1"/>
  <c r="AP583" i="3"/>
  <c r="AO583" i="3"/>
  <c r="AN583" i="3"/>
  <c r="AM583" i="3"/>
  <c r="AM582" i="3" s="1"/>
  <c r="AL583" i="3"/>
  <c r="AK583" i="3"/>
  <c r="AJ583" i="3"/>
  <c r="AI583" i="3"/>
  <c r="AI582" i="3" s="1"/>
  <c r="AH583" i="3"/>
  <c r="AG583" i="3"/>
  <c r="AG582" i="3" s="1"/>
  <c r="AF583" i="3"/>
  <c r="AF582" i="3" s="1"/>
  <c r="AD583" i="3"/>
  <c r="AD582" i="3" s="1"/>
  <c r="AC583" i="3"/>
  <c r="AC582" i="3" s="1"/>
  <c r="AB583" i="3"/>
  <c r="AB582" i="3" s="1"/>
  <c r="AB581" i="3" s="1"/>
  <c r="AA583" i="3"/>
  <c r="AA582" i="3" s="1"/>
  <c r="Z583" i="3"/>
  <c r="Y583" i="3"/>
  <c r="X583" i="3"/>
  <c r="X582" i="3" s="1"/>
  <c r="X581" i="3" s="1"/>
  <c r="W583" i="3"/>
  <c r="W582" i="3" s="1"/>
  <c r="V583" i="3"/>
  <c r="V582" i="3" s="1"/>
  <c r="U583" i="3"/>
  <c r="T583" i="3"/>
  <c r="T582" i="3" s="1"/>
  <c r="S583" i="3"/>
  <c r="S582" i="3" s="1"/>
  <c r="R583" i="3"/>
  <c r="Q583" i="3"/>
  <c r="Q582" i="3" s="1"/>
  <c r="P583" i="3"/>
  <c r="O583" i="3"/>
  <c r="N583" i="3"/>
  <c r="K583" i="3"/>
  <c r="K582" i="3" s="1"/>
  <c r="J583" i="3"/>
  <c r="I583" i="3"/>
  <c r="I582" i="3" s="1"/>
  <c r="H583" i="3"/>
  <c r="G583" i="3"/>
  <c r="F583" i="3"/>
  <c r="E583" i="3"/>
  <c r="E582" i="3" s="1"/>
  <c r="AP582" i="3"/>
  <c r="AL582" i="3"/>
  <c r="AJ582" i="3"/>
  <c r="AH582" i="3"/>
  <c r="U582" i="3"/>
  <c r="AP581" i="3"/>
  <c r="AJ581" i="3"/>
  <c r="AA581" i="3"/>
  <c r="AP579" i="3"/>
  <c r="AO579" i="3"/>
  <c r="AN579" i="3"/>
  <c r="AM579" i="3"/>
  <c r="AL579" i="3"/>
  <c r="AK579" i="3"/>
  <c r="AJ579" i="3"/>
  <c r="AI579" i="3"/>
  <c r="AG579" i="3"/>
  <c r="AF579" i="3"/>
  <c r="AD579" i="3"/>
  <c r="AC579" i="3"/>
  <c r="AB579" i="3"/>
  <c r="AA579" i="3"/>
  <c r="Z579" i="3"/>
  <c r="Y579" i="3"/>
  <c r="X579" i="3"/>
  <c r="W579" i="3"/>
  <c r="V579" i="3"/>
  <c r="U579" i="3"/>
  <c r="T579" i="3"/>
  <c r="S579" i="3"/>
  <c r="R579" i="3"/>
  <c r="Q579" i="3"/>
  <c r="P579" i="3"/>
  <c r="O579" i="3"/>
  <c r="N579" i="3"/>
  <c r="K579" i="3"/>
  <c r="J579" i="3"/>
  <c r="I579" i="3"/>
  <c r="H579" i="3"/>
  <c r="L579" i="3" s="1"/>
  <c r="F579" i="3"/>
  <c r="E579" i="3"/>
  <c r="AP577" i="3"/>
  <c r="AO577" i="3"/>
  <c r="AN577" i="3"/>
  <c r="AM577" i="3"/>
  <c r="AL577" i="3"/>
  <c r="AK577" i="3"/>
  <c r="AJ577" i="3"/>
  <c r="AI577" i="3"/>
  <c r="AH577" i="3"/>
  <c r="AG577" i="3"/>
  <c r="AF577" i="3"/>
  <c r="AD577" i="3"/>
  <c r="AC577" i="3"/>
  <c r="AB577" i="3"/>
  <c r="AA577" i="3"/>
  <c r="Z577" i="3"/>
  <c r="Y577" i="3"/>
  <c r="X577" i="3"/>
  <c r="W577" i="3"/>
  <c r="V577" i="3"/>
  <c r="U577" i="3"/>
  <c r="T577" i="3"/>
  <c r="S577" i="3"/>
  <c r="R577" i="3"/>
  <c r="Q577" i="3"/>
  <c r="P577" i="3"/>
  <c r="O577" i="3"/>
  <c r="N577" i="3"/>
  <c r="K577" i="3"/>
  <c r="J577" i="3"/>
  <c r="I577" i="3"/>
  <c r="H577" i="3"/>
  <c r="G577" i="3"/>
  <c r="F577" i="3"/>
  <c r="E577" i="3"/>
  <c r="AP576" i="3"/>
  <c r="AO576" i="3"/>
  <c r="AN576" i="3"/>
  <c r="AM576" i="3"/>
  <c r="AL576" i="3"/>
  <c r="AK576" i="3"/>
  <c r="AJ576" i="3"/>
  <c r="AI576" i="3"/>
  <c r="AH576" i="3"/>
  <c r="AG576" i="3"/>
  <c r="AF576" i="3"/>
  <c r="AD576" i="3"/>
  <c r="AC576" i="3"/>
  <c r="AB576" i="3"/>
  <c r="AA576" i="3"/>
  <c r="Z576" i="3"/>
  <c r="Y576" i="3"/>
  <c r="X576" i="3"/>
  <c r="W576" i="3"/>
  <c r="V576" i="3"/>
  <c r="U576" i="3"/>
  <c r="T576" i="3"/>
  <c r="S576" i="3"/>
  <c r="R576" i="3"/>
  <c r="Q576" i="3"/>
  <c r="P576" i="3"/>
  <c r="O576" i="3"/>
  <c r="N576" i="3"/>
  <c r="K576" i="3"/>
  <c r="J576" i="3"/>
  <c r="I576" i="3"/>
  <c r="H576" i="3"/>
  <c r="G576" i="3"/>
  <c r="F576" i="3"/>
  <c r="E576" i="3"/>
  <c r="AP575" i="3"/>
  <c r="AO575" i="3"/>
  <c r="AN575" i="3"/>
  <c r="AM575" i="3"/>
  <c r="AL575" i="3"/>
  <c r="AK575" i="3"/>
  <c r="AJ575" i="3"/>
  <c r="AI575" i="3"/>
  <c r="AH575" i="3"/>
  <c r="AG575" i="3"/>
  <c r="AF575" i="3"/>
  <c r="AD575" i="3"/>
  <c r="AC575" i="3"/>
  <c r="AB575" i="3"/>
  <c r="AA575" i="3"/>
  <c r="Z575" i="3"/>
  <c r="Y575" i="3"/>
  <c r="X575" i="3"/>
  <c r="W575" i="3"/>
  <c r="V575" i="3"/>
  <c r="U575" i="3"/>
  <c r="T575" i="3"/>
  <c r="S575" i="3"/>
  <c r="R575" i="3"/>
  <c r="Q575" i="3"/>
  <c r="P575" i="3"/>
  <c r="O575" i="3"/>
  <c r="N575" i="3"/>
  <c r="K575" i="3"/>
  <c r="J575" i="3"/>
  <c r="I575" i="3"/>
  <c r="H575" i="3"/>
  <c r="G575" i="3"/>
  <c r="F575" i="3"/>
  <c r="E575" i="3"/>
  <c r="AP574" i="3"/>
  <c r="AO574" i="3"/>
  <c r="AN574" i="3"/>
  <c r="AM574" i="3"/>
  <c r="AL574" i="3"/>
  <c r="AK574" i="3"/>
  <c r="AJ574" i="3"/>
  <c r="AI574" i="3"/>
  <c r="AH574" i="3"/>
  <c r="AG574" i="3"/>
  <c r="AF574" i="3"/>
  <c r="AD574" i="3"/>
  <c r="AC574" i="3"/>
  <c r="AB574" i="3"/>
  <c r="AA574" i="3"/>
  <c r="Z574" i="3"/>
  <c r="Y574" i="3"/>
  <c r="X574" i="3"/>
  <c r="W574" i="3"/>
  <c r="V574" i="3"/>
  <c r="U574" i="3"/>
  <c r="T574" i="3"/>
  <c r="S574" i="3"/>
  <c r="R574" i="3"/>
  <c r="Q574" i="3"/>
  <c r="P574" i="3"/>
  <c r="O574" i="3"/>
  <c r="N574" i="3"/>
  <c r="K574" i="3"/>
  <c r="J574" i="3"/>
  <c r="I574" i="3"/>
  <c r="H574" i="3"/>
  <c r="G574" i="3"/>
  <c r="F574" i="3"/>
  <c r="E574" i="3"/>
  <c r="AE570" i="3"/>
  <c r="L570" i="3"/>
  <c r="M570" i="3" s="1"/>
  <c r="AE569" i="3"/>
  <c r="L569" i="3"/>
  <c r="M569" i="3" s="1"/>
  <c r="AP568" i="3"/>
  <c r="AP566" i="3" s="1"/>
  <c r="AP564" i="3" s="1"/>
  <c r="AO568" i="3"/>
  <c r="AO336" i="3" s="1"/>
  <c r="AN568" i="3"/>
  <c r="AN566" i="3" s="1"/>
  <c r="AN565" i="3" s="1"/>
  <c r="AM568" i="3"/>
  <c r="AM336" i="3" s="1"/>
  <c r="AM308" i="3" s="1"/>
  <c r="AL568" i="3"/>
  <c r="AK568" i="3"/>
  <c r="AJ568" i="3"/>
  <c r="AI568" i="3"/>
  <c r="AI336" i="3" s="1"/>
  <c r="AI308" i="3" s="1"/>
  <c r="AH568" i="3"/>
  <c r="AG568" i="3"/>
  <c r="AG336" i="3" s="1"/>
  <c r="AG308" i="3" s="1"/>
  <c r="AF568" i="3"/>
  <c r="AF336" i="3" s="1"/>
  <c r="AF308" i="3" s="1"/>
  <c r="AD568" i="3"/>
  <c r="AD336" i="3" s="1"/>
  <c r="AD308" i="3" s="1"/>
  <c r="AC568" i="3"/>
  <c r="AC336" i="3" s="1"/>
  <c r="AC308" i="3" s="1"/>
  <c r="AB568" i="3"/>
  <c r="AB336" i="3" s="1"/>
  <c r="AB308" i="3" s="1"/>
  <c r="AA568" i="3"/>
  <c r="Z568" i="3"/>
  <c r="Z336" i="3" s="1"/>
  <c r="Z308" i="3" s="1"/>
  <c r="Y568" i="3"/>
  <c r="Y566" i="3" s="1"/>
  <c r="X568" i="3"/>
  <c r="W568" i="3"/>
  <c r="W566" i="3" s="1"/>
  <c r="V568" i="3"/>
  <c r="U568" i="3"/>
  <c r="T568" i="3"/>
  <c r="T566" i="3" s="1"/>
  <c r="T565" i="3" s="1"/>
  <c r="S568" i="3"/>
  <c r="R568" i="3"/>
  <c r="Q568" i="3"/>
  <c r="P568" i="3"/>
  <c r="P336" i="3" s="1"/>
  <c r="P308" i="3" s="1"/>
  <c r="O568" i="3"/>
  <c r="N568" i="3"/>
  <c r="K568" i="3"/>
  <c r="J568" i="3"/>
  <c r="I568" i="3"/>
  <c r="H568" i="3"/>
  <c r="H566" i="3" s="1"/>
  <c r="H565" i="3" s="1"/>
  <c r="G568" i="3"/>
  <c r="G566" i="3" s="1"/>
  <c r="G565" i="3" s="1"/>
  <c r="F568" i="3"/>
  <c r="E568" i="3"/>
  <c r="AE567" i="3"/>
  <c r="L567" i="3"/>
  <c r="M567" i="3" s="1"/>
  <c r="AO566" i="3"/>
  <c r="AO565" i="3" s="1"/>
  <c r="AM566" i="3"/>
  <c r="Y565" i="3"/>
  <c r="W565" i="3"/>
  <c r="Y564" i="3"/>
  <c r="W564" i="3"/>
  <c r="AE563" i="3"/>
  <c r="L563" i="3"/>
  <c r="M563" i="3" s="1"/>
  <c r="AE562" i="3"/>
  <c r="L562" i="3"/>
  <c r="M562" i="3" s="1"/>
  <c r="AE561" i="3"/>
  <c r="L561" i="3"/>
  <c r="M561" i="3" s="1"/>
  <c r="AE560" i="3"/>
  <c r="L560" i="3"/>
  <c r="M560" i="3" s="1"/>
  <c r="AE559" i="3"/>
  <c r="L559" i="3"/>
  <c r="M559" i="3" s="1"/>
  <c r="AE558" i="3"/>
  <c r="L558" i="3"/>
  <c r="M558" i="3" s="1"/>
  <c r="AE557" i="3"/>
  <c r="L557" i="3"/>
  <c r="M557" i="3" s="1"/>
  <c r="AE556" i="3"/>
  <c r="L556" i="3"/>
  <c r="M556" i="3" s="1"/>
  <c r="AE554" i="3"/>
  <c r="L554" i="3"/>
  <c r="M554" i="3" s="1"/>
  <c r="AE553" i="3"/>
  <c r="L553" i="3"/>
  <c r="M553" i="3" s="1"/>
  <c r="AP552" i="3"/>
  <c r="AP551" i="3" s="1"/>
  <c r="AO552" i="3"/>
  <c r="AO551" i="3" s="1"/>
  <c r="AO550" i="3" s="1"/>
  <c r="AO549" i="3" s="1"/>
  <c r="AN552" i="3"/>
  <c r="AN551" i="3" s="1"/>
  <c r="AN550" i="3" s="1"/>
  <c r="AN549" i="3" s="1"/>
  <c r="AM552" i="3"/>
  <c r="AL552" i="3"/>
  <c r="AL551" i="3" s="1"/>
  <c r="AK552" i="3"/>
  <c r="AK551" i="3" s="1"/>
  <c r="AJ552" i="3"/>
  <c r="AJ551" i="3" s="1"/>
  <c r="AI552" i="3"/>
  <c r="AI551" i="3" s="1"/>
  <c r="AH552" i="3"/>
  <c r="AH551" i="3" s="1"/>
  <c r="AG552" i="3"/>
  <c r="AG551" i="3" s="1"/>
  <c r="AF552" i="3"/>
  <c r="AF551" i="3" s="1"/>
  <c r="AD552" i="3"/>
  <c r="AD551" i="3" s="1"/>
  <c r="AC552" i="3"/>
  <c r="AC551" i="3" s="1"/>
  <c r="AC550" i="3" s="1"/>
  <c r="AB552" i="3"/>
  <c r="AB551" i="3" s="1"/>
  <c r="AA552" i="3"/>
  <c r="AA551" i="3" s="1"/>
  <c r="AA342" i="3" s="1"/>
  <c r="AA318" i="3" s="1"/>
  <c r="Z552" i="3"/>
  <c r="Z551" i="3" s="1"/>
  <c r="Y552" i="3"/>
  <c r="Y551" i="3" s="1"/>
  <c r="X552" i="3"/>
  <c r="X551" i="3" s="1"/>
  <c r="W552" i="3"/>
  <c r="W551" i="3" s="1"/>
  <c r="V552" i="3"/>
  <c r="V551" i="3" s="1"/>
  <c r="U552" i="3"/>
  <c r="U551" i="3" s="1"/>
  <c r="T552" i="3"/>
  <c r="T551" i="3" s="1"/>
  <c r="S552" i="3"/>
  <c r="S551" i="3" s="1"/>
  <c r="R552" i="3"/>
  <c r="R551" i="3" s="1"/>
  <c r="R342" i="3" s="1"/>
  <c r="R318" i="3" s="1"/>
  <c r="Q552" i="3"/>
  <c r="Q551" i="3" s="1"/>
  <c r="P552" i="3"/>
  <c r="P551" i="3" s="1"/>
  <c r="O552" i="3"/>
  <c r="O551" i="3" s="1"/>
  <c r="N552" i="3"/>
  <c r="N551" i="3" s="1"/>
  <c r="K552" i="3"/>
  <c r="K551" i="3" s="1"/>
  <c r="J552" i="3"/>
  <c r="J551" i="3" s="1"/>
  <c r="J550" i="3" s="1"/>
  <c r="J549" i="3" s="1"/>
  <c r="I552" i="3"/>
  <c r="I551" i="3" s="1"/>
  <c r="I550" i="3" s="1"/>
  <c r="H552" i="3"/>
  <c r="G552" i="3"/>
  <c r="G551" i="3" s="1"/>
  <c r="G342" i="3" s="1"/>
  <c r="F552" i="3"/>
  <c r="F551" i="3" s="1"/>
  <c r="E552" i="3"/>
  <c r="E551" i="3" s="1"/>
  <c r="AM551" i="3"/>
  <c r="AC549" i="3"/>
  <c r="I549" i="3"/>
  <c r="AE548" i="3"/>
  <c r="L548" i="3"/>
  <c r="M548" i="3" s="1"/>
  <c r="AP547" i="3"/>
  <c r="AO547" i="3"/>
  <c r="AN547" i="3"/>
  <c r="AM547" i="3"/>
  <c r="AL547" i="3"/>
  <c r="AK547" i="3"/>
  <c r="AJ547" i="3"/>
  <c r="AI547" i="3"/>
  <c r="AH547" i="3"/>
  <c r="AG547" i="3"/>
  <c r="AF547" i="3"/>
  <c r="AD547" i="3"/>
  <c r="AC547" i="3"/>
  <c r="AB547" i="3"/>
  <c r="AA547" i="3"/>
  <c r="Z547" i="3"/>
  <c r="Y547" i="3"/>
  <c r="X547" i="3"/>
  <c r="W547" i="3"/>
  <c r="V547" i="3"/>
  <c r="U547" i="3"/>
  <c r="T547" i="3"/>
  <c r="S547" i="3"/>
  <c r="R547" i="3"/>
  <c r="Q547" i="3"/>
  <c r="P547" i="3"/>
  <c r="O547" i="3"/>
  <c r="N547" i="3"/>
  <c r="K547" i="3"/>
  <c r="J547" i="3"/>
  <c r="I547" i="3"/>
  <c r="H547" i="3"/>
  <c r="G547" i="3"/>
  <c r="F547" i="3"/>
  <c r="E547" i="3"/>
  <c r="AE546" i="3"/>
  <c r="L546" i="3"/>
  <c r="M546" i="3" s="1"/>
  <c r="AE545" i="3"/>
  <c r="L545" i="3"/>
  <c r="M545" i="3" s="1"/>
  <c r="AE544" i="3"/>
  <c r="L544" i="3"/>
  <c r="AE543" i="3"/>
  <c r="L543" i="3"/>
  <c r="M543" i="3" s="1"/>
  <c r="AP542" i="3"/>
  <c r="AP541" i="3" s="1"/>
  <c r="AP540" i="3" s="1"/>
  <c r="AO542" i="3"/>
  <c r="AO338" i="3" s="1"/>
  <c r="AN542" i="3"/>
  <c r="AN541" i="3" s="1"/>
  <c r="AN540" i="3" s="1"/>
  <c r="AM542" i="3"/>
  <c r="AL542" i="3"/>
  <c r="AK542" i="3"/>
  <c r="AK338" i="3" s="1"/>
  <c r="AJ542" i="3"/>
  <c r="AI542" i="3"/>
  <c r="AI338" i="3" s="1"/>
  <c r="AH542" i="3"/>
  <c r="AG542" i="3"/>
  <c r="AF542" i="3"/>
  <c r="AD542" i="3"/>
  <c r="AC542" i="3"/>
  <c r="AC338" i="3" s="1"/>
  <c r="AB542" i="3"/>
  <c r="AB541" i="3" s="1"/>
  <c r="AB540" i="3" s="1"/>
  <c r="AA542" i="3"/>
  <c r="Z542" i="3"/>
  <c r="Z541" i="3" s="1"/>
  <c r="Z540" i="3" s="1"/>
  <c r="Z539" i="3" s="1"/>
  <c r="Y542" i="3"/>
  <c r="X542" i="3"/>
  <c r="W542" i="3"/>
  <c r="V542" i="3"/>
  <c r="U542" i="3"/>
  <c r="U541" i="3" s="1"/>
  <c r="U540" i="3" s="1"/>
  <c r="U539" i="3" s="1"/>
  <c r="T542" i="3"/>
  <c r="S542" i="3"/>
  <c r="R542" i="3"/>
  <c r="Q542" i="3"/>
  <c r="P542" i="3"/>
  <c r="O542" i="3"/>
  <c r="N542" i="3"/>
  <c r="K542" i="3"/>
  <c r="J542" i="3"/>
  <c r="J338" i="3" s="1"/>
  <c r="I542" i="3"/>
  <c r="I541" i="3" s="1"/>
  <c r="H542" i="3"/>
  <c r="G542" i="3"/>
  <c r="G541" i="3" s="1"/>
  <c r="G540" i="3" s="1"/>
  <c r="F542" i="3"/>
  <c r="F338" i="3" s="1"/>
  <c r="E542" i="3"/>
  <c r="E338" i="3" s="1"/>
  <c r="AO541" i="3"/>
  <c r="AO540" i="3" s="1"/>
  <c r="I540" i="3"/>
  <c r="I539" i="3" s="1"/>
  <c r="AE538" i="3"/>
  <c r="AP537" i="3"/>
  <c r="AP536" i="3" s="1"/>
  <c r="AO537" i="3"/>
  <c r="AO536" i="3" s="1"/>
  <c r="AN537" i="3"/>
  <c r="AN536" i="3" s="1"/>
  <c r="AM537" i="3"/>
  <c r="AM536" i="3" s="1"/>
  <c r="AL537" i="3"/>
  <c r="AL536" i="3" s="1"/>
  <c r="AK537" i="3"/>
  <c r="AK536" i="3" s="1"/>
  <c r="AJ537" i="3"/>
  <c r="AJ536" i="3" s="1"/>
  <c r="AI537" i="3"/>
  <c r="AI536" i="3" s="1"/>
  <c r="AH537" i="3"/>
  <c r="AH536" i="3" s="1"/>
  <c r="AG537" i="3"/>
  <c r="AG536" i="3" s="1"/>
  <c r="AF537" i="3"/>
  <c r="AF536" i="3" s="1"/>
  <c r="AD537" i="3"/>
  <c r="AD536" i="3" s="1"/>
  <c r="AC537" i="3"/>
  <c r="AC536" i="3" s="1"/>
  <c r="AB537" i="3"/>
  <c r="AB536" i="3" s="1"/>
  <c r="AA537" i="3"/>
  <c r="AA536" i="3" s="1"/>
  <c r="Z537" i="3"/>
  <c r="Z536" i="3" s="1"/>
  <c r="Y537" i="3"/>
  <c r="Y536" i="3" s="1"/>
  <c r="X537" i="3"/>
  <c r="X536" i="3" s="1"/>
  <c r="W537" i="3"/>
  <c r="W536" i="3" s="1"/>
  <c r="V537" i="3"/>
  <c r="V536" i="3" s="1"/>
  <c r="U537" i="3"/>
  <c r="U536" i="3" s="1"/>
  <c r="T537" i="3"/>
  <c r="T536" i="3" s="1"/>
  <c r="S537" i="3"/>
  <c r="S536" i="3" s="1"/>
  <c r="R537" i="3"/>
  <c r="R536" i="3" s="1"/>
  <c r="Q537" i="3"/>
  <c r="Q536" i="3" s="1"/>
  <c r="P537" i="3"/>
  <c r="P536" i="3" s="1"/>
  <c r="O537" i="3"/>
  <c r="O536" i="3" s="1"/>
  <c r="N537" i="3"/>
  <c r="N536" i="3" s="1"/>
  <c r="M537" i="3"/>
  <c r="M536" i="3" s="1"/>
  <c r="L537" i="3"/>
  <c r="L536" i="3" s="1"/>
  <c r="K537" i="3"/>
  <c r="K536" i="3" s="1"/>
  <c r="J537" i="3"/>
  <c r="J536" i="3" s="1"/>
  <c r="I537" i="3"/>
  <c r="I536" i="3" s="1"/>
  <c r="H537" i="3"/>
  <c r="H536" i="3" s="1"/>
  <c r="G537" i="3"/>
  <c r="G536" i="3" s="1"/>
  <c r="AE535" i="3"/>
  <c r="L535" i="3"/>
  <c r="M535" i="3" s="1"/>
  <c r="AP534" i="3"/>
  <c r="AP533" i="3" s="1"/>
  <c r="AP532" i="3" s="1"/>
  <c r="AO534" i="3"/>
  <c r="AO533" i="3" s="1"/>
  <c r="AO532" i="3" s="1"/>
  <c r="AN534" i="3"/>
  <c r="AN533" i="3" s="1"/>
  <c r="AN532" i="3" s="1"/>
  <c r="AM534" i="3"/>
  <c r="AL534" i="3"/>
  <c r="AK534" i="3"/>
  <c r="AK533" i="3" s="1"/>
  <c r="AK532" i="3" s="1"/>
  <c r="AJ534" i="3"/>
  <c r="AJ533" i="3" s="1"/>
  <c r="AJ532" i="3" s="1"/>
  <c r="AI534" i="3"/>
  <c r="AI533" i="3" s="1"/>
  <c r="AI532" i="3" s="1"/>
  <c r="AH534" i="3"/>
  <c r="AH533" i="3" s="1"/>
  <c r="AH532" i="3" s="1"/>
  <c r="AG534" i="3"/>
  <c r="AG533" i="3" s="1"/>
  <c r="AG532" i="3" s="1"/>
  <c r="AF534" i="3"/>
  <c r="AF533" i="3" s="1"/>
  <c r="AF532" i="3" s="1"/>
  <c r="AD534" i="3"/>
  <c r="AD533" i="3" s="1"/>
  <c r="AD532" i="3" s="1"/>
  <c r="AC534" i="3"/>
  <c r="AC533" i="3" s="1"/>
  <c r="AC532" i="3" s="1"/>
  <c r="AB534" i="3"/>
  <c r="AB533" i="3" s="1"/>
  <c r="AB532" i="3" s="1"/>
  <c r="AA534" i="3"/>
  <c r="AA533" i="3" s="1"/>
  <c r="AA532" i="3" s="1"/>
  <c r="Z534" i="3"/>
  <c r="Y534" i="3"/>
  <c r="Y533" i="3" s="1"/>
  <c r="Y532" i="3" s="1"/>
  <c r="X534" i="3"/>
  <c r="W534" i="3"/>
  <c r="W533" i="3" s="1"/>
  <c r="W532" i="3" s="1"/>
  <c r="V534" i="3"/>
  <c r="V533" i="3" s="1"/>
  <c r="V532" i="3" s="1"/>
  <c r="U534" i="3"/>
  <c r="U533" i="3" s="1"/>
  <c r="U532" i="3" s="1"/>
  <c r="T534" i="3"/>
  <c r="T533" i="3" s="1"/>
  <c r="T532" i="3" s="1"/>
  <c r="S534" i="3"/>
  <c r="S533" i="3" s="1"/>
  <c r="S532" i="3" s="1"/>
  <c r="R534" i="3"/>
  <c r="R533" i="3" s="1"/>
  <c r="R532" i="3" s="1"/>
  <c r="Q534" i="3"/>
  <c r="Q533" i="3" s="1"/>
  <c r="Q532" i="3" s="1"/>
  <c r="P534" i="3"/>
  <c r="P533" i="3" s="1"/>
  <c r="P532" i="3" s="1"/>
  <c r="O534" i="3"/>
  <c r="O533" i="3" s="1"/>
  <c r="O532" i="3" s="1"/>
  <c r="N534" i="3"/>
  <c r="N533" i="3" s="1"/>
  <c r="N532" i="3" s="1"/>
  <c r="K534" i="3"/>
  <c r="K533" i="3" s="1"/>
  <c r="K532" i="3" s="1"/>
  <c r="J534" i="3"/>
  <c r="J533" i="3" s="1"/>
  <c r="J532" i="3" s="1"/>
  <c r="I534" i="3"/>
  <c r="I533" i="3" s="1"/>
  <c r="I532" i="3" s="1"/>
  <c r="H534" i="3"/>
  <c r="G534" i="3"/>
  <c r="F534" i="3"/>
  <c r="F533" i="3" s="1"/>
  <c r="F532" i="3" s="1"/>
  <c r="E534" i="3"/>
  <c r="E533" i="3" s="1"/>
  <c r="E532" i="3" s="1"/>
  <c r="AM533" i="3"/>
  <c r="AM532" i="3" s="1"/>
  <c r="AL533" i="3"/>
  <c r="AL532" i="3" s="1"/>
  <c r="Z533" i="3"/>
  <c r="Z532" i="3" s="1"/>
  <c r="X533" i="3"/>
  <c r="X532" i="3" s="1"/>
  <c r="AE530" i="3"/>
  <c r="L530" i="3"/>
  <c r="M530" i="3" s="1"/>
  <c r="AP529" i="3"/>
  <c r="AP528" i="3" s="1"/>
  <c r="AO529" i="3"/>
  <c r="AO528" i="3" s="1"/>
  <c r="AN529" i="3"/>
  <c r="AM529" i="3"/>
  <c r="AM528" i="3" s="1"/>
  <c r="AL529" i="3"/>
  <c r="AK529" i="3"/>
  <c r="AJ529" i="3"/>
  <c r="AJ528" i="3" s="1"/>
  <c r="AI529" i="3"/>
  <c r="AI528" i="3" s="1"/>
  <c r="AH529" i="3"/>
  <c r="AH528" i="3" s="1"/>
  <c r="AG529" i="3"/>
  <c r="AG528" i="3" s="1"/>
  <c r="AF529" i="3"/>
  <c r="AF528" i="3" s="1"/>
  <c r="AD529" i="3"/>
  <c r="AD528" i="3" s="1"/>
  <c r="AC529" i="3"/>
  <c r="AC528" i="3" s="1"/>
  <c r="AB529" i="3"/>
  <c r="AB528" i="3" s="1"/>
  <c r="AA529" i="3"/>
  <c r="AA528" i="3" s="1"/>
  <c r="Z529" i="3"/>
  <c r="Z528" i="3" s="1"/>
  <c r="Y529" i="3"/>
  <c r="Y528" i="3" s="1"/>
  <c r="X529" i="3"/>
  <c r="X528" i="3" s="1"/>
  <c r="W529" i="3"/>
  <c r="W528" i="3" s="1"/>
  <c r="V529" i="3"/>
  <c r="V528" i="3" s="1"/>
  <c r="U529" i="3"/>
  <c r="U528" i="3" s="1"/>
  <c r="T529" i="3"/>
  <c r="T528" i="3" s="1"/>
  <c r="S529" i="3"/>
  <c r="S528" i="3" s="1"/>
  <c r="R529" i="3"/>
  <c r="R528" i="3" s="1"/>
  <c r="Q529" i="3"/>
  <c r="Q528" i="3" s="1"/>
  <c r="P529" i="3"/>
  <c r="P528" i="3" s="1"/>
  <c r="O529" i="3"/>
  <c r="O528" i="3" s="1"/>
  <c r="N529" i="3"/>
  <c r="N528" i="3" s="1"/>
  <c r="K529" i="3"/>
  <c r="K528" i="3" s="1"/>
  <c r="J529" i="3"/>
  <c r="J528" i="3" s="1"/>
  <c r="I529" i="3"/>
  <c r="I528" i="3" s="1"/>
  <c r="H529" i="3"/>
  <c r="G529" i="3"/>
  <c r="G528" i="3" s="1"/>
  <c r="F529" i="3"/>
  <c r="F528" i="3" s="1"/>
  <c r="E529" i="3"/>
  <c r="E528" i="3" s="1"/>
  <c r="AN528" i="3"/>
  <c r="AL528" i="3"/>
  <c r="AK528" i="3"/>
  <c r="AE527" i="3"/>
  <c r="L527" i="3"/>
  <c r="M527" i="3" s="1"/>
  <c r="AE526" i="3"/>
  <c r="L526" i="3"/>
  <c r="M526" i="3" s="1"/>
  <c r="AE525" i="3"/>
  <c r="L525" i="3"/>
  <c r="M525" i="3" s="1"/>
  <c r="AE524" i="3"/>
  <c r="L524" i="3"/>
  <c r="M524" i="3" s="1"/>
  <c r="AP523" i="3"/>
  <c r="AP522" i="3" s="1"/>
  <c r="AP521" i="3" s="1"/>
  <c r="AO523" i="3"/>
  <c r="AO522" i="3" s="1"/>
  <c r="AO521" i="3" s="1"/>
  <c r="AN523" i="3"/>
  <c r="AN522" i="3" s="1"/>
  <c r="AN521" i="3" s="1"/>
  <c r="AM523" i="3"/>
  <c r="AM522" i="3" s="1"/>
  <c r="AM521" i="3" s="1"/>
  <c r="AL523" i="3"/>
  <c r="AK523" i="3"/>
  <c r="AK522" i="3" s="1"/>
  <c r="AK521" i="3" s="1"/>
  <c r="AJ523" i="3"/>
  <c r="AJ522" i="3" s="1"/>
  <c r="AI523" i="3"/>
  <c r="AI522" i="3" s="1"/>
  <c r="AI521" i="3" s="1"/>
  <c r="AH523" i="3"/>
  <c r="AH522" i="3" s="1"/>
  <c r="AH521" i="3" s="1"/>
  <c r="AG523" i="3"/>
  <c r="AG522" i="3" s="1"/>
  <c r="AG521" i="3" s="1"/>
  <c r="AF523" i="3"/>
  <c r="AF522" i="3" s="1"/>
  <c r="AF521" i="3" s="1"/>
  <c r="AD523" i="3"/>
  <c r="AD522" i="3" s="1"/>
  <c r="AD521" i="3" s="1"/>
  <c r="AC523" i="3"/>
  <c r="AC522" i="3" s="1"/>
  <c r="AC521" i="3" s="1"/>
  <c r="AB523" i="3"/>
  <c r="AA523" i="3"/>
  <c r="AA522" i="3" s="1"/>
  <c r="AA521" i="3" s="1"/>
  <c r="Z523" i="3"/>
  <c r="Z522" i="3" s="1"/>
  <c r="Z521" i="3" s="1"/>
  <c r="Y523" i="3"/>
  <c r="Y522" i="3" s="1"/>
  <c r="Y521" i="3" s="1"/>
  <c r="X523" i="3"/>
  <c r="X522" i="3" s="1"/>
  <c r="X521" i="3" s="1"/>
  <c r="W523" i="3"/>
  <c r="W522" i="3" s="1"/>
  <c r="W521" i="3" s="1"/>
  <c r="V523" i="3"/>
  <c r="V522" i="3" s="1"/>
  <c r="V521" i="3" s="1"/>
  <c r="U523" i="3"/>
  <c r="U522" i="3" s="1"/>
  <c r="U521" i="3" s="1"/>
  <c r="T523" i="3"/>
  <c r="T522" i="3" s="1"/>
  <c r="T521" i="3" s="1"/>
  <c r="S523" i="3"/>
  <c r="S522" i="3" s="1"/>
  <c r="S521" i="3" s="1"/>
  <c r="R523" i="3"/>
  <c r="R522" i="3" s="1"/>
  <c r="R521" i="3" s="1"/>
  <c r="Q523" i="3"/>
  <c r="Q522" i="3" s="1"/>
  <c r="Q521" i="3" s="1"/>
  <c r="P523" i="3"/>
  <c r="P522" i="3" s="1"/>
  <c r="P521" i="3" s="1"/>
  <c r="O523" i="3"/>
  <c r="O522" i="3" s="1"/>
  <c r="O521" i="3" s="1"/>
  <c r="N523" i="3"/>
  <c r="N522" i="3" s="1"/>
  <c r="N521" i="3" s="1"/>
  <c r="K523" i="3"/>
  <c r="K522" i="3" s="1"/>
  <c r="K521" i="3" s="1"/>
  <c r="J523" i="3"/>
  <c r="J522" i="3" s="1"/>
  <c r="J521" i="3" s="1"/>
  <c r="I523" i="3"/>
  <c r="I522" i="3" s="1"/>
  <c r="I521" i="3" s="1"/>
  <c r="H523" i="3"/>
  <c r="G523" i="3"/>
  <c r="F523" i="3"/>
  <c r="F522" i="3" s="1"/>
  <c r="F521" i="3" s="1"/>
  <c r="E523" i="3"/>
  <c r="E522" i="3" s="1"/>
  <c r="E521" i="3" s="1"/>
  <c r="AL522" i="3"/>
  <c r="AL521" i="3" s="1"/>
  <c r="AJ521" i="3"/>
  <c r="AE520" i="3"/>
  <c r="L520" i="3"/>
  <c r="M520" i="3" s="1"/>
  <c r="AE519" i="3"/>
  <c r="L519" i="3"/>
  <c r="M519" i="3" s="1"/>
  <c r="AE518" i="3"/>
  <c r="L518" i="3"/>
  <c r="M518" i="3" s="1"/>
  <c r="AE517" i="3"/>
  <c r="L517" i="3"/>
  <c r="M517" i="3" s="1"/>
  <c r="AP516" i="3"/>
  <c r="AP515" i="3" s="1"/>
  <c r="AO516" i="3"/>
  <c r="AO515" i="3" s="1"/>
  <c r="AN516" i="3"/>
  <c r="AN515" i="3" s="1"/>
  <c r="AM516" i="3"/>
  <c r="AL516" i="3"/>
  <c r="AK516" i="3"/>
  <c r="AJ516" i="3"/>
  <c r="AI516" i="3"/>
  <c r="AI515" i="3" s="1"/>
  <c r="AH516" i="3"/>
  <c r="AH515" i="3" s="1"/>
  <c r="AG516" i="3"/>
  <c r="AG515" i="3" s="1"/>
  <c r="AF516" i="3"/>
  <c r="AF515" i="3" s="1"/>
  <c r="AD516" i="3"/>
  <c r="AD515" i="3" s="1"/>
  <c r="AC516" i="3"/>
  <c r="AC515" i="3" s="1"/>
  <c r="AB516" i="3"/>
  <c r="AB515" i="3" s="1"/>
  <c r="AA516" i="3"/>
  <c r="AA515" i="3" s="1"/>
  <c r="Z516" i="3"/>
  <c r="Z515" i="3" s="1"/>
  <c r="Y516" i="3"/>
  <c r="Y515" i="3" s="1"/>
  <c r="X516" i="3"/>
  <c r="X515" i="3" s="1"/>
  <c r="W516" i="3"/>
  <c r="W515" i="3" s="1"/>
  <c r="V516" i="3"/>
  <c r="V515" i="3" s="1"/>
  <c r="U516" i="3"/>
  <c r="U515" i="3" s="1"/>
  <c r="T516" i="3"/>
  <c r="T515" i="3" s="1"/>
  <c r="S516" i="3"/>
  <c r="S515" i="3" s="1"/>
  <c r="R516" i="3"/>
  <c r="R515" i="3" s="1"/>
  <c r="Q516" i="3"/>
  <c r="Q515" i="3" s="1"/>
  <c r="P516" i="3"/>
  <c r="P515" i="3" s="1"/>
  <c r="O516" i="3"/>
  <c r="O515" i="3" s="1"/>
  <c r="N516" i="3"/>
  <c r="N515" i="3" s="1"/>
  <c r="K516" i="3"/>
  <c r="K515" i="3" s="1"/>
  <c r="J516" i="3"/>
  <c r="J515" i="3" s="1"/>
  <c r="I516" i="3"/>
  <c r="I515" i="3" s="1"/>
  <c r="H516" i="3"/>
  <c r="H515" i="3" s="1"/>
  <c r="G516" i="3"/>
  <c r="G515" i="3" s="1"/>
  <c r="F516" i="3"/>
  <c r="F515" i="3" s="1"/>
  <c r="E516" i="3"/>
  <c r="E515" i="3" s="1"/>
  <c r="AM515" i="3"/>
  <c r="AL515" i="3"/>
  <c r="AK515" i="3"/>
  <c r="AJ515" i="3"/>
  <c r="AE514" i="3"/>
  <c r="L514" i="3"/>
  <c r="M514" i="3" s="1"/>
  <c r="AP513" i="3"/>
  <c r="AO513" i="3"/>
  <c r="AN513" i="3"/>
  <c r="AM513" i="3"/>
  <c r="AL513" i="3"/>
  <c r="AK513" i="3"/>
  <c r="AJ513" i="3"/>
  <c r="AI513" i="3"/>
  <c r="AH513" i="3"/>
  <c r="AG513" i="3"/>
  <c r="AF513" i="3"/>
  <c r="AD513" i="3"/>
  <c r="AC513" i="3"/>
  <c r="AB513" i="3"/>
  <c r="AA513" i="3"/>
  <c r="Z513" i="3"/>
  <c r="Y513" i="3"/>
  <c r="X513" i="3"/>
  <c r="W513" i="3"/>
  <c r="V513" i="3"/>
  <c r="U513" i="3"/>
  <c r="U512" i="3" s="1"/>
  <c r="T513" i="3"/>
  <c r="T512" i="3" s="1"/>
  <c r="S513" i="3"/>
  <c r="R513" i="3"/>
  <c r="Q513" i="3"/>
  <c r="P513" i="3"/>
  <c r="O513" i="3"/>
  <c r="N513" i="3"/>
  <c r="K513" i="3"/>
  <c r="J513" i="3"/>
  <c r="I513" i="3"/>
  <c r="H513" i="3"/>
  <c r="G513" i="3"/>
  <c r="F513" i="3"/>
  <c r="E513" i="3"/>
  <c r="AE511" i="3"/>
  <c r="L511" i="3"/>
  <c r="M511" i="3" s="1"/>
  <c r="AL510" i="3"/>
  <c r="AE510" i="3"/>
  <c r="L510" i="3"/>
  <c r="M510" i="3" s="1"/>
  <c r="AE509" i="3"/>
  <c r="L509" i="3"/>
  <c r="M509" i="3" s="1"/>
  <c r="AE508" i="3"/>
  <c r="L508" i="3"/>
  <c r="M508" i="3" s="1"/>
  <c r="AP507" i="3"/>
  <c r="AP506" i="3" s="1"/>
  <c r="AO507" i="3"/>
  <c r="AO506" i="3" s="1"/>
  <c r="AN507" i="3"/>
  <c r="AN506" i="3" s="1"/>
  <c r="AM507" i="3"/>
  <c r="AM506" i="3" s="1"/>
  <c r="AM503" i="3" s="1"/>
  <c r="AK507" i="3"/>
  <c r="AK506" i="3" s="1"/>
  <c r="AJ507" i="3"/>
  <c r="AJ506" i="3" s="1"/>
  <c r="AI507" i="3"/>
  <c r="AI506" i="3" s="1"/>
  <c r="AH507" i="3"/>
  <c r="AH506" i="3" s="1"/>
  <c r="AG507" i="3"/>
  <c r="AG506" i="3" s="1"/>
  <c r="AF507" i="3"/>
  <c r="AF506" i="3" s="1"/>
  <c r="AD507" i="3"/>
  <c r="AD506" i="3" s="1"/>
  <c r="AC507" i="3"/>
  <c r="AC506" i="3" s="1"/>
  <c r="AB507" i="3"/>
  <c r="AB506" i="3" s="1"/>
  <c r="AA507" i="3"/>
  <c r="Z507" i="3"/>
  <c r="Z506" i="3" s="1"/>
  <c r="Y507" i="3"/>
  <c r="Y506" i="3" s="1"/>
  <c r="X507" i="3"/>
  <c r="X506" i="3" s="1"/>
  <c r="W507" i="3"/>
  <c r="W506" i="3" s="1"/>
  <c r="V507" i="3"/>
  <c r="V506" i="3" s="1"/>
  <c r="U507" i="3"/>
  <c r="U506" i="3" s="1"/>
  <c r="T507" i="3"/>
  <c r="T506" i="3" s="1"/>
  <c r="S507" i="3"/>
  <c r="S506" i="3" s="1"/>
  <c r="S503" i="3" s="1"/>
  <c r="R507" i="3"/>
  <c r="R506" i="3" s="1"/>
  <c r="Q507" i="3"/>
  <c r="Q506" i="3" s="1"/>
  <c r="P507" i="3"/>
  <c r="P506" i="3" s="1"/>
  <c r="O507" i="3"/>
  <c r="O506" i="3" s="1"/>
  <c r="N507" i="3"/>
  <c r="N506" i="3" s="1"/>
  <c r="K507" i="3"/>
  <c r="K506" i="3" s="1"/>
  <c r="J507" i="3"/>
  <c r="J506" i="3" s="1"/>
  <c r="I507" i="3"/>
  <c r="I506" i="3" s="1"/>
  <c r="H507" i="3"/>
  <c r="H506" i="3" s="1"/>
  <c r="G507" i="3"/>
  <c r="F507" i="3"/>
  <c r="E507" i="3"/>
  <c r="E506" i="3" s="1"/>
  <c r="G506" i="3"/>
  <c r="F506" i="3"/>
  <c r="AE505" i="3"/>
  <c r="L505" i="3"/>
  <c r="M505" i="3" s="1"/>
  <c r="AP504" i="3"/>
  <c r="AP503" i="3" s="1"/>
  <c r="AO504" i="3"/>
  <c r="AO503" i="3" s="1"/>
  <c r="AN504" i="3"/>
  <c r="AM504" i="3"/>
  <c r="AL504" i="3"/>
  <c r="AK504" i="3"/>
  <c r="AJ504" i="3"/>
  <c r="AI504" i="3"/>
  <c r="AH504" i="3"/>
  <c r="AG504" i="3"/>
  <c r="AF504" i="3"/>
  <c r="AD504" i="3"/>
  <c r="AC504" i="3"/>
  <c r="AC503" i="3" s="1"/>
  <c r="AB504" i="3"/>
  <c r="AA504" i="3"/>
  <c r="Z504" i="3"/>
  <c r="Y504" i="3"/>
  <c r="X504" i="3"/>
  <c r="W504" i="3"/>
  <c r="V504" i="3"/>
  <c r="U504" i="3"/>
  <c r="T504" i="3"/>
  <c r="S504" i="3"/>
  <c r="R504" i="3"/>
  <c r="Q504" i="3"/>
  <c r="P504" i="3"/>
  <c r="O504" i="3"/>
  <c r="N504" i="3"/>
  <c r="K504" i="3"/>
  <c r="J504" i="3"/>
  <c r="I504" i="3"/>
  <c r="H504" i="3"/>
  <c r="G504" i="3"/>
  <c r="F504" i="3"/>
  <c r="E504" i="3"/>
  <c r="AE502" i="3"/>
  <c r="L502" i="3"/>
  <c r="M502" i="3" s="1"/>
  <c r="AE501" i="3"/>
  <c r="L501" i="3"/>
  <c r="M501" i="3" s="1"/>
  <c r="AE500" i="3"/>
  <c r="L500" i="3"/>
  <c r="M500" i="3" s="1"/>
  <c r="AE499" i="3"/>
  <c r="L499" i="3"/>
  <c r="M499" i="3" s="1"/>
  <c r="AP498" i="3"/>
  <c r="AO498" i="3"/>
  <c r="AN498" i="3"/>
  <c r="AN494" i="3" s="1"/>
  <c r="AM498" i="3"/>
  <c r="AL498" i="3"/>
  <c r="AK498" i="3"/>
  <c r="AJ498" i="3"/>
  <c r="AI498" i="3"/>
  <c r="AH498" i="3"/>
  <c r="AG498" i="3"/>
  <c r="AF498" i="3"/>
  <c r="AD498" i="3"/>
  <c r="AC498" i="3"/>
  <c r="AB498" i="3"/>
  <c r="AA498" i="3"/>
  <c r="Z498" i="3"/>
  <c r="Y498" i="3"/>
  <c r="X498" i="3"/>
  <c r="W498" i="3"/>
  <c r="V498" i="3"/>
  <c r="U498" i="3"/>
  <c r="T498" i="3"/>
  <c r="S498" i="3"/>
  <c r="R498" i="3"/>
  <c r="Q498" i="3"/>
  <c r="P498" i="3"/>
  <c r="O498" i="3"/>
  <c r="N498" i="3"/>
  <c r="K498" i="3"/>
  <c r="J498" i="3"/>
  <c r="I498" i="3"/>
  <c r="H498" i="3"/>
  <c r="G498" i="3"/>
  <c r="F498" i="3"/>
  <c r="E498" i="3"/>
  <c r="AP497" i="3"/>
  <c r="AO497" i="3"/>
  <c r="AN497" i="3"/>
  <c r="AM497" i="3"/>
  <c r="AL497" i="3"/>
  <c r="AK497" i="3"/>
  <c r="AJ497" i="3"/>
  <c r="AI497" i="3"/>
  <c r="AH497" i="3"/>
  <c r="AG497" i="3"/>
  <c r="AF497" i="3"/>
  <c r="AD497" i="3"/>
  <c r="AC497" i="3"/>
  <c r="AB497" i="3"/>
  <c r="AA497" i="3"/>
  <c r="Z497" i="3"/>
  <c r="Y497" i="3"/>
  <c r="X497" i="3"/>
  <c r="W497" i="3"/>
  <c r="V497" i="3"/>
  <c r="U497" i="3"/>
  <c r="T497" i="3"/>
  <c r="S497" i="3"/>
  <c r="R497" i="3"/>
  <c r="Q497" i="3"/>
  <c r="P497" i="3"/>
  <c r="O497" i="3"/>
  <c r="N497" i="3"/>
  <c r="K497" i="3"/>
  <c r="J497" i="3"/>
  <c r="I497" i="3"/>
  <c r="H497" i="3"/>
  <c r="G497" i="3"/>
  <c r="F497" i="3"/>
  <c r="E497" i="3"/>
  <c r="AE496" i="3"/>
  <c r="L496" i="3"/>
  <c r="M496" i="3" s="1"/>
  <c r="AP495" i="3"/>
  <c r="AO495" i="3"/>
  <c r="AN495" i="3"/>
  <c r="AM495" i="3"/>
  <c r="AL495" i="3"/>
  <c r="AK495" i="3"/>
  <c r="AJ495" i="3"/>
  <c r="AI495" i="3"/>
  <c r="AH495" i="3"/>
  <c r="AG495" i="3"/>
  <c r="AF495" i="3"/>
  <c r="AF494" i="3" s="1"/>
  <c r="AD495" i="3"/>
  <c r="AC495" i="3"/>
  <c r="AB495" i="3"/>
  <c r="AA495" i="3"/>
  <c r="Z495" i="3"/>
  <c r="Y495" i="3"/>
  <c r="X495" i="3"/>
  <c r="W495" i="3"/>
  <c r="V495" i="3"/>
  <c r="U495" i="3"/>
  <c r="T495" i="3"/>
  <c r="S495" i="3"/>
  <c r="S494" i="3" s="1"/>
  <c r="R495" i="3"/>
  <c r="R494" i="3" s="1"/>
  <c r="Q495" i="3"/>
  <c r="P495" i="3"/>
  <c r="O495" i="3"/>
  <c r="N495" i="3"/>
  <c r="K495" i="3"/>
  <c r="J495" i="3"/>
  <c r="I495" i="3"/>
  <c r="H495" i="3"/>
  <c r="G495" i="3"/>
  <c r="G494" i="3" s="1"/>
  <c r="F495" i="3"/>
  <c r="E495" i="3"/>
  <c r="AE492" i="3"/>
  <c r="L492" i="3"/>
  <c r="M492" i="3" s="1"/>
  <c r="AE491" i="3"/>
  <c r="L491" i="3"/>
  <c r="M491" i="3" s="1"/>
  <c r="AE490" i="3"/>
  <c r="L490" i="3"/>
  <c r="M490" i="3" s="1"/>
  <c r="AP489" i="3"/>
  <c r="AO489" i="3"/>
  <c r="AO488" i="3" s="1"/>
  <c r="AN489" i="3"/>
  <c r="AN488" i="3" s="1"/>
  <c r="AM489" i="3"/>
  <c r="AL489" i="3"/>
  <c r="AK489" i="3"/>
  <c r="AJ489" i="3"/>
  <c r="AI489" i="3"/>
  <c r="AI488" i="3" s="1"/>
  <c r="AH489" i="3"/>
  <c r="AH488" i="3" s="1"/>
  <c r="AG489" i="3"/>
  <c r="AF489" i="3"/>
  <c r="AD489" i="3"/>
  <c r="AD488" i="3" s="1"/>
  <c r="AC489" i="3"/>
  <c r="AC488" i="3" s="1"/>
  <c r="AB489" i="3"/>
  <c r="AB488" i="3" s="1"/>
  <c r="AA489" i="3"/>
  <c r="Z489" i="3"/>
  <c r="Y489" i="3"/>
  <c r="X489" i="3"/>
  <c r="X488" i="3" s="1"/>
  <c r="W489" i="3"/>
  <c r="W488" i="3" s="1"/>
  <c r="V489" i="3"/>
  <c r="V488" i="3" s="1"/>
  <c r="U489" i="3"/>
  <c r="U488" i="3" s="1"/>
  <c r="T489" i="3"/>
  <c r="T488" i="3" s="1"/>
  <c r="S489" i="3"/>
  <c r="S488" i="3" s="1"/>
  <c r="R489" i="3"/>
  <c r="Q489" i="3"/>
  <c r="Q488" i="3" s="1"/>
  <c r="P489" i="3"/>
  <c r="P488" i="3" s="1"/>
  <c r="O489" i="3"/>
  <c r="O488" i="3" s="1"/>
  <c r="N489" i="3"/>
  <c r="N488" i="3" s="1"/>
  <c r="K489" i="3"/>
  <c r="J489" i="3"/>
  <c r="J488" i="3" s="1"/>
  <c r="I489" i="3"/>
  <c r="I488" i="3" s="1"/>
  <c r="H489" i="3"/>
  <c r="H488" i="3" s="1"/>
  <c r="G489" i="3"/>
  <c r="G488" i="3" s="1"/>
  <c r="F489" i="3"/>
  <c r="F488" i="3" s="1"/>
  <c r="E489" i="3"/>
  <c r="E488" i="3" s="1"/>
  <c r="AE487" i="3"/>
  <c r="L487" i="3"/>
  <c r="M487" i="3" s="1"/>
  <c r="AE486" i="3"/>
  <c r="L486" i="3"/>
  <c r="M486" i="3" s="1"/>
  <c r="AE485" i="3"/>
  <c r="L485" i="3"/>
  <c r="M485" i="3" s="1"/>
  <c r="AP484" i="3"/>
  <c r="AP483" i="3" s="1"/>
  <c r="AP482" i="3" s="1"/>
  <c r="AO484" i="3"/>
  <c r="AO483" i="3" s="1"/>
  <c r="AO482" i="3" s="1"/>
  <c r="AN484" i="3"/>
  <c r="AM484" i="3"/>
  <c r="AM483" i="3" s="1"/>
  <c r="AM482" i="3" s="1"/>
  <c r="AL484" i="3"/>
  <c r="AK484" i="3"/>
  <c r="AK483" i="3" s="1"/>
  <c r="AK482" i="3" s="1"/>
  <c r="AJ484" i="3"/>
  <c r="AJ483" i="3" s="1"/>
  <c r="AJ482" i="3" s="1"/>
  <c r="AI484" i="3"/>
  <c r="AI483" i="3" s="1"/>
  <c r="AI482" i="3" s="1"/>
  <c r="AH484" i="3"/>
  <c r="AH483" i="3" s="1"/>
  <c r="AH482" i="3" s="1"/>
  <c r="AG484" i="3"/>
  <c r="AG483" i="3" s="1"/>
  <c r="AG482" i="3" s="1"/>
  <c r="AF484" i="3"/>
  <c r="AF483" i="3" s="1"/>
  <c r="AF482" i="3" s="1"/>
  <c r="AD484" i="3"/>
  <c r="AD483" i="3" s="1"/>
  <c r="AD482" i="3" s="1"/>
  <c r="AC484" i="3"/>
  <c r="AC483" i="3" s="1"/>
  <c r="AC482" i="3" s="1"/>
  <c r="AB484" i="3"/>
  <c r="AB483" i="3" s="1"/>
  <c r="AB482" i="3" s="1"/>
  <c r="AA484" i="3"/>
  <c r="AA483" i="3" s="1"/>
  <c r="AA482" i="3" s="1"/>
  <c r="Z484" i="3"/>
  <c r="Z483" i="3" s="1"/>
  <c r="Z482" i="3" s="1"/>
  <c r="Y484" i="3"/>
  <c r="Y483" i="3" s="1"/>
  <c r="Y482" i="3" s="1"/>
  <c r="X484" i="3"/>
  <c r="X483" i="3" s="1"/>
  <c r="X482" i="3" s="1"/>
  <c r="W484" i="3"/>
  <c r="W483" i="3" s="1"/>
  <c r="W482" i="3" s="1"/>
  <c r="V484" i="3"/>
  <c r="V483" i="3" s="1"/>
  <c r="V482" i="3" s="1"/>
  <c r="U484" i="3"/>
  <c r="U483" i="3" s="1"/>
  <c r="U482" i="3" s="1"/>
  <c r="T484" i="3"/>
  <c r="T483" i="3" s="1"/>
  <c r="T482" i="3" s="1"/>
  <c r="S484" i="3"/>
  <c r="S483" i="3" s="1"/>
  <c r="S482" i="3" s="1"/>
  <c r="R484" i="3"/>
  <c r="R483" i="3" s="1"/>
  <c r="R482" i="3" s="1"/>
  <c r="Q484" i="3"/>
  <c r="P484" i="3"/>
  <c r="P483" i="3" s="1"/>
  <c r="P482" i="3" s="1"/>
  <c r="O484" i="3"/>
  <c r="O483" i="3" s="1"/>
  <c r="O482" i="3" s="1"/>
  <c r="N484" i="3"/>
  <c r="N483" i="3" s="1"/>
  <c r="N482" i="3" s="1"/>
  <c r="K484" i="3"/>
  <c r="K483" i="3" s="1"/>
  <c r="K482" i="3" s="1"/>
  <c r="J484" i="3"/>
  <c r="J483" i="3" s="1"/>
  <c r="J482" i="3" s="1"/>
  <c r="I484" i="3"/>
  <c r="I483" i="3" s="1"/>
  <c r="I482" i="3" s="1"/>
  <c r="H484" i="3"/>
  <c r="G484" i="3"/>
  <c r="G483" i="3" s="1"/>
  <c r="G482" i="3" s="1"/>
  <c r="F484" i="3"/>
  <c r="F483" i="3" s="1"/>
  <c r="F482" i="3" s="1"/>
  <c r="E484" i="3"/>
  <c r="E483" i="3" s="1"/>
  <c r="E482" i="3" s="1"/>
  <c r="AN483" i="3"/>
  <c r="AN482" i="3" s="1"/>
  <c r="AL483" i="3"/>
  <c r="AL482" i="3" s="1"/>
  <c r="AE481" i="3"/>
  <c r="L481" i="3"/>
  <c r="M481" i="3" s="1"/>
  <c r="AE480" i="3"/>
  <c r="L480" i="3"/>
  <c r="M480" i="3" s="1"/>
  <c r="AE479" i="3"/>
  <c r="L479" i="3"/>
  <c r="M479" i="3" s="1"/>
  <c r="AP478" i="3"/>
  <c r="AP477" i="3" s="1"/>
  <c r="AP476" i="3" s="1"/>
  <c r="AO478" i="3"/>
  <c r="AO477" i="3" s="1"/>
  <c r="AO476" i="3" s="1"/>
  <c r="AN478" i="3"/>
  <c r="AN477" i="3" s="1"/>
  <c r="AN476" i="3" s="1"/>
  <c r="AM478" i="3"/>
  <c r="AM477" i="3" s="1"/>
  <c r="AM476" i="3" s="1"/>
  <c r="AL478" i="3"/>
  <c r="AL477" i="3" s="1"/>
  <c r="AL476" i="3" s="1"/>
  <c r="AK478" i="3"/>
  <c r="AK477" i="3" s="1"/>
  <c r="AK476" i="3" s="1"/>
  <c r="AJ478" i="3"/>
  <c r="AJ477" i="3" s="1"/>
  <c r="AJ476" i="3" s="1"/>
  <c r="AI478" i="3"/>
  <c r="AI477" i="3" s="1"/>
  <c r="AI476" i="3" s="1"/>
  <c r="AH478" i="3"/>
  <c r="AH477" i="3" s="1"/>
  <c r="AH476" i="3" s="1"/>
  <c r="AG478" i="3"/>
  <c r="AG477" i="3" s="1"/>
  <c r="AG476" i="3" s="1"/>
  <c r="AF478" i="3"/>
  <c r="AF477" i="3" s="1"/>
  <c r="AF476" i="3" s="1"/>
  <c r="AD478" i="3"/>
  <c r="AD477" i="3" s="1"/>
  <c r="AD476" i="3" s="1"/>
  <c r="AC478" i="3"/>
  <c r="AC477" i="3" s="1"/>
  <c r="AC476" i="3" s="1"/>
  <c r="AB478" i="3"/>
  <c r="AB477" i="3" s="1"/>
  <c r="AB476" i="3" s="1"/>
  <c r="AA478" i="3"/>
  <c r="AA477" i="3" s="1"/>
  <c r="AA476" i="3" s="1"/>
  <c r="Z478" i="3"/>
  <c r="Y478" i="3"/>
  <c r="Y477" i="3" s="1"/>
  <c r="X478" i="3"/>
  <c r="X477" i="3" s="1"/>
  <c r="X476" i="3" s="1"/>
  <c r="W478" i="3"/>
  <c r="W477" i="3" s="1"/>
  <c r="W476" i="3" s="1"/>
  <c r="V478" i="3"/>
  <c r="V477" i="3" s="1"/>
  <c r="V476" i="3" s="1"/>
  <c r="U478" i="3"/>
  <c r="U477" i="3" s="1"/>
  <c r="U476" i="3" s="1"/>
  <c r="T478" i="3"/>
  <c r="T477" i="3" s="1"/>
  <c r="T476" i="3" s="1"/>
  <c r="S478" i="3"/>
  <c r="S477" i="3" s="1"/>
  <c r="S476" i="3" s="1"/>
  <c r="R478" i="3"/>
  <c r="R477" i="3" s="1"/>
  <c r="R476" i="3" s="1"/>
  <c r="Q478" i="3"/>
  <c r="Q477" i="3" s="1"/>
  <c r="Q476" i="3" s="1"/>
  <c r="P478" i="3"/>
  <c r="P477" i="3" s="1"/>
  <c r="P476" i="3" s="1"/>
  <c r="O478" i="3"/>
  <c r="O477" i="3" s="1"/>
  <c r="O476" i="3" s="1"/>
  <c r="N478" i="3"/>
  <c r="N477" i="3" s="1"/>
  <c r="N476" i="3" s="1"/>
  <c r="K478" i="3"/>
  <c r="K477" i="3" s="1"/>
  <c r="J478" i="3"/>
  <c r="J477" i="3" s="1"/>
  <c r="J476" i="3" s="1"/>
  <c r="I478" i="3"/>
  <c r="I477" i="3" s="1"/>
  <c r="I476" i="3" s="1"/>
  <c r="H478" i="3"/>
  <c r="G478" i="3"/>
  <c r="F478" i="3"/>
  <c r="F477" i="3" s="1"/>
  <c r="F476" i="3" s="1"/>
  <c r="E478" i="3"/>
  <c r="E477" i="3" s="1"/>
  <c r="E476" i="3" s="1"/>
  <c r="Z477" i="3"/>
  <c r="Z476" i="3" s="1"/>
  <c r="Y476" i="3"/>
  <c r="AE475" i="3"/>
  <c r="L475" i="3"/>
  <c r="M475" i="3" s="1"/>
  <c r="AE474" i="3"/>
  <c r="L474" i="3"/>
  <c r="M474" i="3" s="1"/>
  <c r="AE473" i="3"/>
  <c r="L473" i="3"/>
  <c r="M473" i="3" s="1"/>
  <c r="AP472" i="3"/>
  <c r="AO472" i="3"/>
  <c r="AO471" i="3" s="1"/>
  <c r="AN472" i="3"/>
  <c r="AN471" i="3" s="1"/>
  <c r="AN470" i="3" s="1"/>
  <c r="AM472" i="3"/>
  <c r="AM471" i="3" s="1"/>
  <c r="AM470" i="3" s="1"/>
  <c r="AL472" i="3"/>
  <c r="AL471" i="3" s="1"/>
  <c r="AL470" i="3" s="1"/>
  <c r="AK472" i="3"/>
  <c r="AK471" i="3" s="1"/>
  <c r="AK470" i="3" s="1"/>
  <c r="AJ472" i="3"/>
  <c r="AJ471" i="3" s="1"/>
  <c r="AJ470" i="3" s="1"/>
  <c r="AI472" i="3"/>
  <c r="AI471" i="3" s="1"/>
  <c r="AI470" i="3" s="1"/>
  <c r="AH472" i="3"/>
  <c r="AH471" i="3" s="1"/>
  <c r="AH470" i="3" s="1"/>
  <c r="AG472" i="3"/>
  <c r="AG471" i="3" s="1"/>
  <c r="AG470" i="3" s="1"/>
  <c r="AF472" i="3"/>
  <c r="AF471" i="3" s="1"/>
  <c r="AF470" i="3" s="1"/>
  <c r="AD472" i="3"/>
  <c r="AD471" i="3" s="1"/>
  <c r="AD470" i="3" s="1"/>
  <c r="AC472" i="3"/>
  <c r="AC471" i="3" s="1"/>
  <c r="AC470" i="3" s="1"/>
  <c r="AB472" i="3"/>
  <c r="AB471" i="3" s="1"/>
  <c r="AB470" i="3" s="1"/>
  <c r="AA472" i="3"/>
  <c r="AA471" i="3" s="1"/>
  <c r="AA470" i="3" s="1"/>
  <c r="Z472" i="3"/>
  <c r="Z471" i="3" s="1"/>
  <c r="Z470" i="3" s="1"/>
  <c r="Y472" i="3"/>
  <c r="Y471" i="3" s="1"/>
  <c r="Y470" i="3" s="1"/>
  <c r="X472" i="3"/>
  <c r="X471" i="3" s="1"/>
  <c r="X470" i="3" s="1"/>
  <c r="W472" i="3"/>
  <c r="W471" i="3" s="1"/>
  <c r="W470" i="3" s="1"/>
  <c r="V472" i="3"/>
  <c r="V471" i="3" s="1"/>
  <c r="V470" i="3" s="1"/>
  <c r="U472" i="3"/>
  <c r="U471" i="3" s="1"/>
  <c r="U470" i="3" s="1"/>
  <c r="T472" i="3"/>
  <c r="T471" i="3" s="1"/>
  <c r="T470" i="3" s="1"/>
  <c r="S472" i="3"/>
  <c r="S471" i="3" s="1"/>
  <c r="S470" i="3" s="1"/>
  <c r="R472" i="3"/>
  <c r="R471" i="3" s="1"/>
  <c r="R470" i="3" s="1"/>
  <c r="Q472" i="3"/>
  <c r="Q471" i="3" s="1"/>
  <c r="Q470" i="3" s="1"/>
  <c r="P472" i="3"/>
  <c r="P471" i="3" s="1"/>
  <c r="P470" i="3" s="1"/>
  <c r="O472" i="3"/>
  <c r="O471" i="3" s="1"/>
  <c r="O470" i="3" s="1"/>
  <c r="N472" i="3"/>
  <c r="N471" i="3" s="1"/>
  <c r="N470" i="3" s="1"/>
  <c r="K472" i="3"/>
  <c r="K471" i="3" s="1"/>
  <c r="K470" i="3" s="1"/>
  <c r="J472" i="3"/>
  <c r="I472" i="3"/>
  <c r="H472" i="3"/>
  <c r="H471" i="3" s="1"/>
  <c r="G472" i="3"/>
  <c r="F472" i="3"/>
  <c r="F471" i="3" s="1"/>
  <c r="F470" i="3" s="1"/>
  <c r="E472" i="3"/>
  <c r="E471" i="3" s="1"/>
  <c r="E470" i="3" s="1"/>
  <c r="AP471" i="3"/>
  <c r="AP470" i="3" s="1"/>
  <c r="J471" i="3"/>
  <c r="J470" i="3" s="1"/>
  <c r="AO470" i="3"/>
  <c r="AE469" i="3"/>
  <c r="L469" i="3"/>
  <c r="M469" i="3" s="1"/>
  <c r="AE468" i="3"/>
  <c r="L468" i="3"/>
  <c r="M468" i="3" s="1"/>
  <c r="AE467" i="3"/>
  <c r="L467" i="3"/>
  <c r="M467" i="3" s="1"/>
  <c r="AP466" i="3"/>
  <c r="AO466" i="3"/>
  <c r="AN466" i="3"/>
  <c r="AM466" i="3"/>
  <c r="AM377" i="3" s="1"/>
  <c r="AL466" i="3"/>
  <c r="AL377" i="3" s="1"/>
  <c r="AK466" i="3"/>
  <c r="AK377" i="3" s="1"/>
  <c r="AJ466" i="3"/>
  <c r="AJ377" i="3" s="1"/>
  <c r="AI466" i="3"/>
  <c r="AH466" i="3"/>
  <c r="AG466" i="3"/>
  <c r="AF466" i="3"/>
  <c r="AD466" i="3"/>
  <c r="AC466" i="3"/>
  <c r="AB466" i="3"/>
  <c r="AA466" i="3"/>
  <c r="Z466" i="3"/>
  <c r="Z377" i="3" s="1"/>
  <c r="Y466" i="3"/>
  <c r="Y377" i="3" s="1"/>
  <c r="X466" i="3"/>
  <c r="W466" i="3"/>
  <c r="W377" i="3" s="1"/>
  <c r="V466" i="3"/>
  <c r="U466" i="3"/>
  <c r="U465" i="3" s="1"/>
  <c r="U464" i="3" s="1"/>
  <c r="T466" i="3"/>
  <c r="S466" i="3"/>
  <c r="S377" i="3" s="1"/>
  <c r="R466" i="3"/>
  <c r="R377" i="3" s="1"/>
  <c r="Q466" i="3"/>
  <c r="P466" i="3"/>
  <c r="O466" i="3"/>
  <c r="N466" i="3"/>
  <c r="N377" i="3" s="1"/>
  <c r="K466" i="3"/>
  <c r="K377" i="3" s="1"/>
  <c r="J466" i="3"/>
  <c r="J377" i="3" s="1"/>
  <c r="I466" i="3"/>
  <c r="H466" i="3"/>
  <c r="H465" i="3" s="1"/>
  <c r="H464" i="3" s="1"/>
  <c r="G466" i="3"/>
  <c r="F466" i="3"/>
  <c r="E466" i="3"/>
  <c r="AL465" i="3"/>
  <c r="AL464" i="3" s="1"/>
  <c r="AJ465" i="3"/>
  <c r="AJ464" i="3" s="1"/>
  <c r="T465" i="3"/>
  <c r="T464" i="3" s="1"/>
  <c r="AE463" i="3"/>
  <c r="L463" i="3"/>
  <c r="M463" i="3" s="1"/>
  <c r="AE462" i="3"/>
  <c r="L462" i="3"/>
  <c r="M462" i="3" s="1"/>
  <c r="AE461" i="3"/>
  <c r="M461" i="3"/>
  <c r="L461" i="3"/>
  <c r="AP460" i="3"/>
  <c r="AP459" i="3" s="1"/>
  <c r="AP458" i="3" s="1"/>
  <c r="AO460" i="3"/>
  <c r="AN460" i="3"/>
  <c r="AM460" i="3"/>
  <c r="AL460" i="3"/>
  <c r="AL459" i="3" s="1"/>
  <c r="AL458" i="3" s="1"/>
  <c r="AK460" i="3"/>
  <c r="AK459" i="3" s="1"/>
  <c r="AK458" i="3" s="1"/>
  <c r="AJ460" i="3"/>
  <c r="AJ459" i="3" s="1"/>
  <c r="AJ458" i="3" s="1"/>
  <c r="AI460" i="3"/>
  <c r="AI459" i="3" s="1"/>
  <c r="AI458" i="3" s="1"/>
  <c r="AH460" i="3"/>
  <c r="AH459" i="3" s="1"/>
  <c r="AH458" i="3" s="1"/>
  <c r="AG460" i="3"/>
  <c r="AF460" i="3"/>
  <c r="AF459" i="3" s="1"/>
  <c r="AF458" i="3" s="1"/>
  <c r="AD460" i="3"/>
  <c r="AD459" i="3" s="1"/>
  <c r="AD458" i="3" s="1"/>
  <c r="AC460" i="3"/>
  <c r="AC459" i="3" s="1"/>
  <c r="AC458" i="3" s="1"/>
  <c r="AB460" i="3"/>
  <c r="AB459" i="3" s="1"/>
  <c r="AB458" i="3" s="1"/>
  <c r="AA460" i="3"/>
  <c r="AA459" i="3" s="1"/>
  <c r="AA458" i="3" s="1"/>
  <c r="Z460" i="3"/>
  <c r="Z459" i="3" s="1"/>
  <c r="Z458" i="3" s="1"/>
  <c r="Y460" i="3"/>
  <c r="Y459" i="3" s="1"/>
  <c r="Y458" i="3" s="1"/>
  <c r="X460" i="3"/>
  <c r="X459" i="3" s="1"/>
  <c r="X458" i="3" s="1"/>
  <c r="W460" i="3"/>
  <c r="W459" i="3" s="1"/>
  <c r="W458" i="3" s="1"/>
  <c r="V460" i="3"/>
  <c r="V459" i="3" s="1"/>
  <c r="V458" i="3" s="1"/>
  <c r="U460" i="3"/>
  <c r="U459" i="3" s="1"/>
  <c r="U458" i="3" s="1"/>
  <c r="T460" i="3"/>
  <c r="S460" i="3"/>
  <c r="S459" i="3" s="1"/>
  <c r="S458" i="3" s="1"/>
  <c r="R460" i="3"/>
  <c r="R459" i="3" s="1"/>
  <c r="R458" i="3" s="1"/>
  <c r="Q460" i="3"/>
  <c r="P460" i="3"/>
  <c r="P459" i="3" s="1"/>
  <c r="P458" i="3" s="1"/>
  <c r="O460" i="3"/>
  <c r="O459" i="3" s="1"/>
  <c r="N460" i="3"/>
  <c r="N459" i="3" s="1"/>
  <c r="K460" i="3"/>
  <c r="J460" i="3"/>
  <c r="J459" i="3" s="1"/>
  <c r="I460" i="3"/>
  <c r="I459" i="3" s="1"/>
  <c r="I458" i="3" s="1"/>
  <c r="H460" i="3"/>
  <c r="G460" i="3"/>
  <c r="F460" i="3"/>
  <c r="E460" i="3"/>
  <c r="E459" i="3" s="1"/>
  <c r="E458" i="3" s="1"/>
  <c r="AO459" i="3"/>
  <c r="AO458" i="3" s="1"/>
  <c r="AN459" i="3"/>
  <c r="AN458" i="3" s="1"/>
  <c r="AM459" i="3"/>
  <c r="AM458" i="3" s="1"/>
  <c r="AG459" i="3"/>
  <c r="AG458" i="3" s="1"/>
  <c r="K459" i="3"/>
  <c r="K458" i="3" s="1"/>
  <c r="H459" i="3"/>
  <c r="H458" i="3" s="1"/>
  <c r="G459" i="3"/>
  <c r="G458" i="3" s="1"/>
  <c r="F459" i="3"/>
  <c r="F458" i="3" s="1"/>
  <c r="O458" i="3"/>
  <c r="N458" i="3"/>
  <c r="J458" i="3"/>
  <c r="AE457" i="3"/>
  <c r="L457" i="3"/>
  <c r="M457" i="3" s="1"/>
  <c r="AE456" i="3"/>
  <c r="L456" i="3"/>
  <c r="M456" i="3" s="1"/>
  <c r="AE455" i="3"/>
  <c r="L455" i="3"/>
  <c r="M455" i="3" s="1"/>
  <c r="AP454" i="3"/>
  <c r="AO454" i="3"/>
  <c r="AO453" i="3" s="1"/>
  <c r="AO452" i="3" s="1"/>
  <c r="AN454" i="3"/>
  <c r="AN453" i="3" s="1"/>
  <c r="AN452" i="3" s="1"/>
  <c r="AM454" i="3"/>
  <c r="AM453" i="3" s="1"/>
  <c r="AM452" i="3" s="1"/>
  <c r="AL454" i="3"/>
  <c r="AL453" i="3" s="1"/>
  <c r="AL452" i="3" s="1"/>
  <c r="AK454" i="3"/>
  <c r="AK453" i="3" s="1"/>
  <c r="AK452" i="3" s="1"/>
  <c r="AJ454" i="3"/>
  <c r="AJ453" i="3" s="1"/>
  <c r="AJ452" i="3" s="1"/>
  <c r="AI454" i="3"/>
  <c r="AI453" i="3" s="1"/>
  <c r="AI452" i="3" s="1"/>
  <c r="AH454" i="3"/>
  <c r="AH453" i="3" s="1"/>
  <c r="AH452" i="3" s="1"/>
  <c r="AG454" i="3"/>
  <c r="AF454" i="3"/>
  <c r="AF453" i="3" s="1"/>
  <c r="AF452" i="3" s="1"/>
  <c r="AD454" i="3"/>
  <c r="AD453" i="3" s="1"/>
  <c r="AD452" i="3" s="1"/>
  <c r="AC454" i="3"/>
  <c r="AC453" i="3" s="1"/>
  <c r="AC452" i="3" s="1"/>
  <c r="AB454" i="3"/>
  <c r="AB453" i="3" s="1"/>
  <c r="AB452" i="3" s="1"/>
  <c r="AA454" i="3"/>
  <c r="AA453" i="3" s="1"/>
  <c r="AA452" i="3" s="1"/>
  <c r="Z454" i="3"/>
  <c r="Z453" i="3" s="1"/>
  <c r="Z452" i="3" s="1"/>
  <c r="Y454" i="3"/>
  <c r="Y453" i="3" s="1"/>
  <c r="Y452" i="3" s="1"/>
  <c r="X454" i="3"/>
  <c r="X453" i="3" s="1"/>
  <c r="X452" i="3" s="1"/>
  <c r="W454" i="3"/>
  <c r="W453" i="3" s="1"/>
  <c r="W452" i="3" s="1"/>
  <c r="V454" i="3"/>
  <c r="V453" i="3" s="1"/>
  <c r="V452" i="3" s="1"/>
  <c r="U454" i="3"/>
  <c r="U453" i="3" s="1"/>
  <c r="U452" i="3" s="1"/>
  <c r="T454" i="3"/>
  <c r="T453" i="3" s="1"/>
  <c r="T452" i="3" s="1"/>
  <c r="S454" i="3"/>
  <c r="S453" i="3" s="1"/>
  <c r="S452" i="3" s="1"/>
  <c r="R454" i="3"/>
  <c r="R453" i="3" s="1"/>
  <c r="R452" i="3" s="1"/>
  <c r="Q454" i="3"/>
  <c r="Q453" i="3" s="1"/>
  <c r="Q452" i="3" s="1"/>
  <c r="P454" i="3"/>
  <c r="P453" i="3" s="1"/>
  <c r="P452" i="3" s="1"/>
  <c r="O454" i="3"/>
  <c r="O453" i="3" s="1"/>
  <c r="O452" i="3" s="1"/>
  <c r="N454" i="3"/>
  <c r="N453" i="3" s="1"/>
  <c r="N452" i="3" s="1"/>
  <c r="K454" i="3"/>
  <c r="K453" i="3" s="1"/>
  <c r="K452" i="3" s="1"/>
  <c r="J454" i="3"/>
  <c r="J453" i="3" s="1"/>
  <c r="J452" i="3" s="1"/>
  <c r="I454" i="3"/>
  <c r="I453" i="3" s="1"/>
  <c r="I452" i="3" s="1"/>
  <c r="H454" i="3"/>
  <c r="H453" i="3" s="1"/>
  <c r="G454" i="3"/>
  <c r="F454" i="3"/>
  <c r="F453" i="3" s="1"/>
  <c r="F452" i="3" s="1"/>
  <c r="E454" i="3"/>
  <c r="E453" i="3" s="1"/>
  <c r="E452" i="3" s="1"/>
  <c r="AP453" i="3"/>
  <c r="AP452" i="3" s="1"/>
  <c r="AG453" i="3"/>
  <c r="AG452" i="3" s="1"/>
  <c r="AE451" i="3"/>
  <c r="L451" i="3"/>
  <c r="M451" i="3" s="1"/>
  <c r="AE450" i="3"/>
  <c r="L450" i="3"/>
  <c r="M450" i="3" s="1"/>
  <c r="AE449" i="3"/>
  <c r="L449" i="3"/>
  <c r="M449" i="3" s="1"/>
  <c r="AE448" i="3"/>
  <c r="L448" i="3"/>
  <c r="M448" i="3" s="1"/>
  <c r="AE447" i="3"/>
  <c r="L447" i="3"/>
  <c r="M447" i="3" s="1"/>
  <c r="AE446" i="3"/>
  <c r="L446" i="3"/>
  <c r="M446" i="3" s="1"/>
  <c r="AE445" i="3"/>
  <c r="L445" i="3"/>
  <c r="M445" i="3" s="1"/>
  <c r="AE444" i="3"/>
  <c r="L444" i="3"/>
  <c r="M444" i="3" s="1"/>
  <c r="AE443" i="3"/>
  <c r="L443" i="3"/>
  <c r="M443" i="3" s="1"/>
  <c r="AE442" i="3"/>
  <c r="L442" i="3"/>
  <c r="M442" i="3" s="1"/>
  <c r="AE441" i="3"/>
  <c r="L441" i="3"/>
  <c r="M441" i="3" s="1"/>
  <c r="AE440" i="3"/>
  <c r="L440" i="3"/>
  <c r="M440" i="3" s="1"/>
  <c r="AE439" i="3"/>
  <c r="L439" i="3"/>
  <c r="M439" i="3" s="1"/>
  <c r="AE438" i="3"/>
  <c r="L438" i="3"/>
  <c r="M438" i="3" s="1"/>
  <c r="AE437" i="3"/>
  <c r="L437" i="3"/>
  <c r="M437" i="3" s="1"/>
  <c r="AE436" i="3"/>
  <c r="L436" i="3"/>
  <c r="M436" i="3" s="1"/>
  <c r="AE435" i="3"/>
  <c r="L435" i="3"/>
  <c r="M435" i="3" s="1"/>
  <c r="AE434" i="3"/>
  <c r="L434" i="3"/>
  <c r="M434" i="3" s="1"/>
  <c r="AE433" i="3"/>
  <c r="L433" i="3"/>
  <c r="M433" i="3" s="1"/>
  <c r="AE432" i="3"/>
  <c r="L432" i="3"/>
  <c r="M432" i="3" s="1"/>
  <c r="AE431" i="3"/>
  <c r="L431" i="3"/>
  <c r="M431" i="3" s="1"/>
  <c r="AP430" i="3"/>
  <c r="AP429" i="3" s="1"/>
  <c r="AP428" i="3" s="1"/>
  <c r="AO430" i="3"/>
  <c r="AN430" i="3"/>
  <c r="AN429" i="3" s="1"/>
  <c r="AN428" i="3" s="1"/>
  <c r="AM430" i="3"/>
  <c r="AL430" i="3"/>
  <c r="AK430" i="3"/>
  <c r="AK429" i="3" s="1"/>
  <c r="AK428" i="3" s="1"/>
  <c r="AJ430" i="3"/>
  <c r="AI430" i="3"/>
  <c r="AI429" i="3" s="1"/>
  <c r="AI428" i="3" s="1"/>
  <c r="AH430" i="3"/>
  <c r="AH429" i="3" s="1"/>
  <c r="AH428" i="3" s="1"/>
  <c r="AG430" i="3"/>
  <c r="AG429" i="3" s="1"/>
  <c r="AG428" i="3" s="1"/>
  <c r="AF430" i="3"/>
  <c r="AF429" i="3" s="1"/>
  <c r="AF428" i="3" s="1"/>
  <c r="AD430" i="3"/>
  <c r="AD429" i="3" s="1"/>
  <c r="AD428" i="3" s="1"/>
  <c r="AC430" i="3"/>
  <c r="AC429" i="3" s="1"/>
  <c r="AC428" i="3" s="1"/>
  <c r="AB430" i="3"/>
  <c r="AB429" i="3" s="1"/>
  <c r="AB428" i="3" s="1"/>
  <c r="AA430" i="3"/>
  <c r="AA429" i="3" s="1"/>
  <c r="AA428" i="3" s="1"/>
  <c r="Z430" i="3"/>
  <c r="Z429" i="3" s="1"/>
  <c r="Z428" i="3" s="1"/>
  <c r="Y430" i="3"/>
  <c r="Y429" i="3" s="1"/>
  <c r="Y428" i="3" s="1"/>
  <c r="X430" i="3"/>
  <c r="X429" i="3" s="1"/>
  <c r="X428" i="3" s="1"/>
  <c r="W430" i="3"/>
  <c r="W429" i="3" s="1"/>
  <c r="W428" i="3" s="1"/>
  <c r="V430" i="3"/>
  <c r="V429" i="3" s="1"/>
  <c r="V428" i="3" s="1"/>
  <c r="U430" i="3"/>
  <c r="U429" i="3" s="1"/>
  <c r="U428" i="3" s="1"/>
  <c r="T430" i="3"/>
  <c r="T429" i="3" s="1"/>
  <c r="T428" i="3" s="1"/>
  <c r="S430" i="3"/>
  <c r="R430" i="3"/>
  <c r="R429" i="3" s="1"/>
  <c r="R428" i="3" s="1"/>
  <c r="Q430" i="3"/>
  <c r="P430" i="3"/>
  <c r="P429" i="3" s="1"/>
  <c r="P428" i="3" s="1"/>
  <c r="O430" i="3"/>
  <c r="O429" i="3" s="1"/>
  <c r="O428" i="3" s="1"/>
  <c r="N430" i="3"/>
  <c r="N429" i="3" s="1"/>
  <c r="N428" i="3" s="1"/>
  <c r="K430" i="3"/>
  <c r="K429" i="3" s="1"/>
  <c r="K428" i="3" s="1"/>
  <c r="J430" i="3"/>
  <c r="I430" i="3"/>
  <c r="I429" i="3" s="1"/>
  <c r="I428" i="3" s="1"/>
  <c r="H430" i="3"/>
  <c r="H429" i="3" s="1"/>
  <c r="H428" i="3" s="1"/>
  <c r="G430" i="3"/>
  <c r="G429" i="3" s="1"/>
  <c r="F430" i="3"/>
  <c r="F429" i="3" s="1"/>
  <c r="F428" i="3" s="1"/>
  <c r="E430" i="3"/>
  <c r="E429" i="3" s="1"/>
  <c r="E428" i="3" s="1"/>
  <c r="AO429" i="3"/>
  <c r="AO428" i="3" s="1"/>
  <c r="AM429" i="3"/>
  <c r="AM428" i="3" s="1"/>
  <c r="AL429" i="3"/>
  <c r="AL428" i="3" s="1"/>
  <c r="AJ429" i="3"/>
  <c r="AJ428" i="3" s="1"/>
  <c r="S429" i="3"/>
  <c r="S428" i="3" s="1"/>
  <c r="J429" i="3"/>
  <c r="J428" i="3" s="1"/>
  <c r="G428" i="3"/>
  <c r="AE427" i="3"/>
  <c r="L427" i="3"/>
  <c r="M427" i="3" s="1"/>
  <c r="AE426" i="3"/>
  <c r="L426" i="3"/>
  <c r="M426" i="3" s="1"/>
  <c r="AE425" i="3"/>
  <c r="L425" i="3"/>
  <c r="M425" i="3" s="1"/>
  <c r="AP424" i="3"/>
  <c r="AP423" i="3" s="1"/>
  <c r="AP422" i="3" s="1"/>
  <c r="AO424" i="3"/>
  <c r="AO423" i="3" s="1"/>
  <c r="AO422" i="3" s="1"/>
  <c r="AN424" i="3"/>
  <c r="AN423" i="3" s="1"/>
  <c r="AN422" i="3" s="1"/>
  <c r="AM424" i="3"/>
  <c r="AL424" i="3"/>
  <c r="AL423" i="3" s="1"/>
  <c r="AL422" i="3" s="1"/>
  <c r="AK424" i="3"/>
  <c r="AJ424" i="3"/>
  <c r="AJ423" i="3" s="1"/>
  <c r="AJ422" i="3" s="1"/>
  <c r="AI424" i="3"/>
  <c r="AI423" i="3" s="1"/>
  <c r="AI422" i="3" s="1"/>
  <c r="AH424" i="3"/>
  <c r="AH423" i="3" s="1"/>
  <c r="AH422" i="3" s="1"/>
  <c r="AG424" i="3"/>
  <c r="AG423" i="3" s="1"/>
  <c r="AG422" i="3" s="1"/>
  <c r="AF424" i="3"/>
  <c r="AF423" i="3" s="1"/>
  <c r="AF422" i="3" s="1"/>
  <c r="AD424" i="3"/>
  <c r="AD423" i="3" s="1"/>
  <c r="AD422" i="3" s="1"/>
  <c r="AC424" i="3"/>
  <c r="AC423" i="3" s="1"/>
  <c r="AC422" i="3" s="1"/>
  <c r="AB424" i="3"/>
  <c r="AB423" i="3" s="1"/>
  <c r="AB422" i="3" s="1"/>
  <c r="AA424" i="3"/>
  <c r="AA423" i="3" s="1"/>
  <c r="Z424" i="3"/>
  <c r="Y424" i="3"/>
  <c r="Y423" i="3" s="1"/>
  <c r="Y422" i="3" s="1"/>
  <c r="X424" i="3"/>
  <c r="X423" i="3" s="1"/>
  <c r="X422" i="3" s="1"/>
  <c r="W424" i="3"/>
  <c r="W423" i="3" s="1"/>
  <c r="W422" i="3" s="1"/>
  <c r="V424" i="3"/>
  <c r="V423" i="3" s="1"/>
  <c r="V422" i="3" s="1"/>
  <c r="U424" i="3"/>
  <c r="U423" i="3" s="1"/>
  <c r="U422" i="3" s="1"/>
  <c r="T424" i="3"/>
  <c r="T423" i="3" s="1"/>
  <c r="T422" i="3" s="1"/>
  <c r="S424" i="3"/>
  <c r="S423" i="3" s="1"/>
  <c r="S422" i="3" s="1"/>
  <c r="R424" i="3"/>
  <c r="R423" i="3" s="1"/>
  <c r="R422" i="3" s="1"/>
  <c r="Q424" i="3"/>
  <c r="Q423" i="3" s="1"/>
  <c r="Q422" i="3" s="1"/>
  <c r="P424" i="3"/>
  <c r="P423" i="3" s="1"/>
  <c r="P422" i="3" s="1"/>
  <c r="O424" i="3"/>
  <c r="O423" i="3" s="1"/>
  <c r="O422" i="3" s="1"/>
  <c r="N424" i="3"/>
  <c r="N423" i="3" s="1"/>
  <c r="N422" i="3" s="1"/>
  <c r="K424" i="3"/>
  <c r="K423" i="3" s="1"/>
  <c r="J424" i="3"/>
  <c r="J423" i="3" s="1"/>
  <c r="J422" i="3" s="1"/>
  <c r="I424" i="3"/>
  <c r="H424" i="3"/>
  <c r="H423" i="3" s="1"/>
  <c r="H422" i="3" s="1"/>
  <c r="G424" i="3"/>
  <c r="G423" i="3" s="1"/>
  <c r="F424" i="3"/>
  <c r="F423" i="3" s="1"/>
  <c r="F422" i="3" s="1"/>
  <c r="E424" i="3"/>
  <c r="E423" i="3" s="1"/>
  <c r="E422" i="3" s="1"/>
  <c r="AM423" i="3"/>
  <c r="AM422" i="3" s="1"/>
  <c r="AK423" i="3"/>
  <c r="AK422" i="3" s="1"/>
  <c r="AE421" i="3"/>
  <c r="L421" i="3"/>
  <c r="M421" i="3" s="1"/>
  <c r="AE420" i="3"/>
  <c r="L420" i="3"/>
  <c r="M420" i="3" s="1"/>
  <c r="AE419" i="3"/>
  <c r="L419" i="3"/>
  <c r="M419" i="3" s="1"/>
  <c r="AP418" i="3"/>
  <c r="AP417" i="3" s="1"/>
  <c r="AP416" i="3" s="1"/>
  <c r="AO418" i="3"/>
  <c r="AO417" i="3" s="1"/>
  <c r="AO416" i="3" s="1"/>
  <c r="AN418" i="3"/>
  <c r="AM418" i="3"/>
  <c r="AM417" i="3" s="1"/>
  <c r="AM416" i="3" s="1"/>
  <c r="AL418" i="3"/>
  <c r="AL417" i="3" s="1"/>
  <c r="AL416" i="3" s="1"/>
  <c r="AK418" i="3"/>
  <c r="AK417" i="3" s="1"/>
  <c r="AK416" i="3" s="1"/>
  <c r="AJ418" i="3"/>
  <c r="AJ417" i="3" s="1"/>
  <c r="AJ416" i="3" s="1"/>
  <c r="AI418" i="3"/>
  <c r="AI417" i="3" s="1"/>
  <c r="AI416" i="3" s="1"/>
  <c r="AH418" i="3"/>
  <c r="AH417" i="3" s="1"/>
  <c r="AH416" i="3" s="1"/>
  <c r="AG418" i="3"/>
  <c r="AG417" i="3" s="1"/>
  <c r="AG416" i="3" s="1"/>
  <c r="AF418" i="3"/>
  <c r="AF417" i="3" s="1"/>
  <c r="AF416" i="3" s="1"/>
  <c r="AD418" i="3"/>
  <c r="AD417" i="3" s="1"/>
  <c r="AD416" i="3" s="1"/>
  <c r="AC418" i="3"/>
  <c r="AC417" i="3" s="1"/>
  <c r="AC416" i="3" s="1"/>
  <c r="AB418" i="3"/>
  <c r="AB417" i="3" s="1"/>
  <c r="AB416" i="3" s="1"/>
  <c r="AA418" i="3"/>
  <c r="AA417" i="3" s="1"/>
  <c r="AA416" i="3" s="1"/>
  <c r="Z418" i="3"/>
  <c r="Z417" i="3" s="1"/>
  <c r="Z416" i="3" s="1"/>
  <c r="Y418" i="3"/>
  <c r="Y417" i="3" s="1"/>
  <c r="Y416" i="3" s="1"/>
  <c r="X418" i="3"/>
  <c r="W418" i="3"/>
  <c r="V418" i="3"/>
  <c r="U418" i="3"/>
  <c r="U417" i="3" s="1"/>
  <c r="U416" i="3" s="1"/>
  <c r="T418" i="3"/>
  <c r="T417" i="3" s="1"/>
  <c r="S418" i="3"/>
  <c r="S417" i="3" s="1"/>
  <c r="S416" i="3" s="1"/>
  <c r="R418" i="3"/>
  <c r="R417" i="3" s="1"/>
  <c r="R416" i="3" s="1"/>
  <c r="Q418" i="3"/>
  <c r="Q417" i="3" s="1"/>
  <c r="Q416" i="3" s="1"/>
  <c r="P418" i="3"/>
  <c r="P417" i="3" s="1"/>
  <c r="P416" i="3" s="1"/>
  <c r="O418" i="3"/>
  <c r="O417" i="3" s="1"/>
  <c r="O416" i="3" s="1"/>
  <c r="N418" i="3"/>
  <c r="N417" i="3" s="1"/>
  <c r="N416" i="3" s="1"/>
  <c r="K418" i="3"/>
  <c r="K417" i="3" s="1"/>
  <c r="K416" i="3" s="1"/>
  <c r="J418" i="3"/>
  <c r="J417" i="3" s="1"/>
  <c r="J416" i="3" s="1"/>
  <c r="I418" i="3"/>
  <c r="I417" i="3" s="1"/>
  <c r="I416" i="3" s="1"/>
  <c r="H418" i="3"/>
  <c r="H417" i="3" s="1"/>
  <c r="H416" i="3" s="1"/>
  <c r="G418" i="3"/>
  <c r="G417" i="3" s="1"/>
  <c r="G416" i="3" s="1"/>
  <c r="F418" i="3"/>
  <c r="F417" i="3" s="1"/>
  <c r="F416" i="3" s="1"/>
  <c r="E418" i="3"/>
  <c r="E417" i="3" s="1"/>
  <c r="E416" i="3" s="1"/>
  <c r="AN417" i="3"/>
  <c r="AN416" i="3" s="1"/>
  <c r="X417" i="3"/>
  <c r="X416" i="3" s="1"/>
  <c r="W417" i="3"/>
  <c r="W416" i="3" s="1"/>
  <c r="V417" i="3"/>
  <c r="V416" i="3" s="1"/>
  <c r="T416" i="3"/>
  <c r="AE415" i="3"/>
  <c r="L415" i="3"/>
  <c r="M415" i="3" s="1"/>
  <c r="AE414" i="3"/>
  <c r="L414" i="3"/>
  <c r="M414" i="3" s="1"/>
  <c r="AE413" i="3"/>
  <c r="L413" i="3"/>
  <c r="M413" i="3" s="1"/>
  <c r="AP412" i="3"/>
  <c r="AP411" i="3" s="1"/>
  <c r="AP410" i="3" s="1"/>
  <c r="AO412" i="3"/>
  <c r="AO411" i="3" s="1"/>
  <c r="AO410" i="3" s="1"/>
  <c r="AN412" i="3"/>
  <c r="AN411" i="3" s="1"/>
  <c r="AN410" i="3" s="1"/>
  <c r="AM412" i="3"/>
  <c r="AM411" i="3" s="1"/>
  <c r="AM410" i="3" s="1"/>
  <c r="AL412" i="3"/>
  <c r="AL411" i="3" s="1"/>
  <c r="AL410" i="3" s="1"/>
  <c r="AK412" i="3"/>
  <c r="AK411" i="3" s="1"/>
  <c r="AK410" i="3" s="1"/>
  <c r="AJ412" i="3"/>
  <c r="AJ411" i="3" s="1"/>
  <c r="AJ410" i="3" s="1"/>
  <c r="AI412" i="3"/>
  <c r="AI411" i="3" s="1"/>
  <c r="AI410" i="3" s="1"/>
  <c r="AH412" i="3"/>
  <c r="AH411" i="3" s="1"/>
  <c r="AH410" i="3" s="1"/>
  <c r="AG412" i="3"/>
  <c r="AG411" i="3" s="1"/>
  <c r="AG410" i="3" s="1"/>
  <c r="AF412" i="3"/>
  <c r="AF411" i="3" s="1"/>
  <c r="AF410" i="3" s="1"/>
  <c r="AD412" i="3"/>
  <c r="AD411" i="3" s="1"/>
  <c r="AD410" i="3" s="1"/>
  <c r="AC412" i="3"/>
  <c r="AC411" i="3" s="1"/>
  <c r="AC410" i="3" s="1"/>
  <c r="AB412" i="3"/>
  <c r="AA412" i="3"/>
  <c r="AA411" i="3" s="1"/>
  <c r="AA410" i="3" s="1"/>
  <c r="Z412" i="3"/>
  <c r="Z411" i="3" s="1"/>
  <c r="Z410" i="3" s="1"/>
  <c r="Y412" i="3"/>
  <c r="X412" i="3"/>
  <c r="W412" i="3"/>
  <c r="W411" i="3" s="1"/>
  <c r="W410" i="3" s="1"/>
  <c r="V412" i="3"/>
  <c r="V411" i="3" s="1"/>
  <c r="V410" i="3" s="1"/>
  <c r="U412" i="3"/>
  <c r="U411" i="3" s="1"/>
  <c r="U410" i="3" s="1"/>
  <c r="T412" i="3"/>
  <c r="T411" i="3" s="1"/>
  <c r="T410" i="3" s="1"/>
  <c r="S412" i="3"/>
  <c r="S411" i="3" s="1"/>
  <c r="S410" i="3" s="1"/>
  <c r="R412" i="3"/>
  <c r="R411" i="3" s="1"/>
  <c r="R410" i="3" s="1"/>
  <c r="Q412" i="3"/>
  <c r="P412" i="3"/>
  <c r="O412" i="3"/>
  <c r="O411" i="3" s="1"/>
  <c r="O410" i="3" s="1"/>
  <c r="N412" i="3"/>
  <c r="K412" i="3"/>
  <c r="K411" i="3" s="1"/>
  <c r="K410" i="3" s="1"/>
  <c r="J412" i="3"/>
  <c r="J411" i="3" s="1"/>
  <c r="J410" i="3" s="1"/>
  <c r="I412" i="3"/>
  <c r="I411" i="3" s="1"/>
  <c r="I410" i="3" s="1"/>
  <c r="H412" i="3"/>
  <c r="G412" i="3"/>
  <c r="F412" i="3"/>
  <c r="F411" i="3" s="1"/>
  <c r="F410" i="3" s="1"/>
  <c r="E412" i="3"/>
  <c r="Q411" i="3"/>
  <c r="Q410" i="3" s="1"/>
  <c r="E411" i="3"/>
  <c r="E410" i="3" s="1"/>
  <c r="AE409" i="3"/>
  <c r="L409" i="3"/>
  <c r="M409" i="3" s="1"/>
  <c r="AE408" i="3"/>
  <c r="L408" i="3"/>
  <c r="M408" i="3" s="1"/>
  <c r="AE407" i="3"/>
  <c r="L407" i="3"/>
  <c r="M407" i="3" s="1"/>
  <c r="AP406" i="3"/>
  <c r="AP405" i="3" s="1"/>
  <c r="AP404" i="3" s="1"/>
  <c r="AO406" i="3"/>
  <c r="AO405" i="3" s="1"/>
  <c r="AO404" i="3" s="1"/>
  <c r="AN406" i="3"/>
  <c r="AN405" i="3" s="1"/>
  <c r="AN404" i="3" s="1"/>
  <c r="AM406" i="3"/>
  <c r="AL406" i="3"/>
  <c r="AK406" i="3"/>
  <c r="AJ406" i="3"/>
  <c r="AI406" i="3"/>
  <c r="AI405" i="3" s="1"/>
  <c r="AI404" i="3" s="1"/>
  <c r="AH406" i="3"/>
  <c r="AG406" i="3"/>
  <c r="AG405" i="3" s="1"/>
  <c r="AG404" i="3" s="1"/>
  <c r="AF406" i="3"/>
  <c r="AD406" i="3"/>
  <c r="AC406" i="3"/>
  <c r="AB406" i="3"/>
  <c r="AB405" i="3" s="1"/>
  <c r="AB404" i="3" s="1"/>
  <c r="AA406" i="3"/>
  <c r="AA405" i="3" s="1"/>
  <c r="AA404" i="3" s="1"/>
  <c r="Z406" i="3"/>
  <c r="Z405" i="3" s="1"/>
  <c r="Z404" i="3" s="1"/>
  <c r="Y406" i="3"/>
  <c r="Y405" i="3" s="1"/>
  <c r="Y404" i="3" s="1"/>
  <c r="X406" i="3"/>
  <c r="X405" i="3" s="1"/>
  <c r="X404" i="3" s="1"/>
  <c r="W406" i="3"/>
  <c r="V406" i="3"/>
  <c r="U406" i="3"/>
  <c r="T406" i="3"/>
  <c r="T405" i="3" s="1"/>
  <c r="T404" i="3" s="1"/>
  <c r="S406" i="3"/>
  <c r="S405" i="3" s="1"/>
  <c r="S404" i="3" s="1"/>
  <c r="R406" i="3"/>
  <c r="R405" i="3" s="1"/>
  <c r="R404" i="3" s="1"/>
  <c r="Q406" i="3"/>
  <c r="Q405" i="3" s="1"/>
  <c r="Q404" i="3" s="1"/>
  <c r="P406" i="3"/>
  <c r="P405" i="3" s="1"/>
  <c r="P404" i="3" s="1"/>
  <c r="O406" i="3"/>
  <c r="O405" i="3" s="1"/>
  <c r="O404" i="3" s="1"/>
  <c r="N406" i="3"/>
  <c r="N405" i="3" s="1"/>
  <c r="N404" i="3" s="1"/>
  <c r="K406" i="3"/>
  <c r="K405" i="3" s="1"/>
  <c r="K404" i="3" s="1"/>
  <c r="J406" i="3"/>
  <c r="J405" i="3" s="1"/>
  <c r="J404" i="3" s="1"/>
  <c r="I406" i="3"/>
  <c r="I405" i="3" s="1"/>
  <c r="I404" i="3" s="1"/>
  <c r="H406" i="3"/>
  <c r="G406" i="3"/>
  <c r="G405" i="3" s="1"/>
  <c r="F406" i="3"/>
  <c r="E406" i="3"/>
  <c r="E405" i="3" s="1"/>
  <c r="E404" i="3" s="1"/>
  <c r="AM405" i="3"/>
  <c r="AM404" i="3" s="1"/>
  <c r="AL405" i="3"/>
  <c r="AL404" i="3" s="1"/>
  <c r="AK405" i="3"/>
  <c r="AK404" i="3" s="1"/>
  <c r="AJ405" i="3"/>
  <c r="AJ404" i="3" s="1"/>
  <c r="AE403" i="3"/>
  <c r="L403" i="3"/>
  <c r="M403" i="3" s="1"/>
  <c r="AE402" i="3"/>
  <c r="L402" i="3"/>
  <c r="AL401" i="3"/>
  <c r="AL400" i="3" s="1"/>
  <c r="AH401" i="3"/>
  <c r="AH400" i="3" s="1"/>
  <c r="AH371" i="3" s="1"/>
  <c r="H401" i="3"/>
  <c r="L401" i="3" s="1"/>
  <c r="G401" i="3"/>
  <c r="AP400" i="3"/>
  <c r="AO400" i="3"/>
  <c r="AO399" i="3" s="1"/>
  <c r="AO398" i="3" s="1"/>
  <c r="AN400" i="3"/>
  <c r="AN399" i="3" s="1"/>
  <c r="AN398" i="3" s="1"/>
  <c r="AM400" i="3"/>
  <c r="AK400" i="3"/>
  <c r="AJ400" i="3"/>
  <c r="AJ399" i="3" s="1"/>
  <c r="AJ398" i="3" s="1"/>
  <c r="AI400" i="3"/>
  <c r="AI399" i="3" s="1"/>
  <c r="AI398" i="3" s="1"/>
  <c r="AG400" i="3"/>
  <c r="AG399" i="3" s="1"/>
  <c r="AG398" i="3" s="1"/>
  <c r="AF400" i="3"/>
  <c r="AF371" i="3" s="1"/>
  <c r="AD400" i="3"/>
  <c r="AD371" i="3" s="1"/>
  <c r="AD348" i="3" s="1"/>
  <c r="AC400" i="3"/>
  <c r="AB400" i="3"/>
  <c r="AB371" i="3" s="1"/>
  <c r="AB348" i="3" s="1"/>
  <c r="AA400" i="3"/>
  <c r="AA371" i="3" s="1"/>
  <c r="AA348" i="3" s="1"/>
  <c r="Z400" i="3"/>
  <c r="Y400" i="3"/>
  <c r="X400" i="3"/>
  <c r="W400" i="3"/>
  <c r="V400" i="3"/>
  <c r="U400" i="3"/>
  <c r="U399" i="3" s="1"/>
  <c r="U398" i="3" s="1"/>
  <c r="T400" i="3"/>
  <c r="T371" i="3" s="1"/>
  <c r="S400" i="3"/>
  <c r="R400" i="3"/>
  <c r="Q400" i="3"/>
  <c r="P400" i="3"/>
  <c r="P371" i="3" s="1"/>
  <c r="P348" i="3" s="1"/>
  <c r="O400" i="3"/>
  <c r="N400" i="3"/>
  <c r="K400" i="3"/>
  <c r="J400" i="3"/>
  <c r="J371" i="3" s="1"/>
  <c r="J348" i="3" s="1"/>
  <c r="I400" i="3"/>
  <c r="F400" i="3"/>
  <c r="E400" i="3"/>
  <c r="E399" i="3" s="1"/>
  <c r="E398" i="3" s="1"/>
  <c r="AE397" i="3"/>
  <c r="L397" i="3"/>
  <c r="M397" i="3" s="1"/>
  <c r="AE396" i="3"/>
  <c r="L396" i="3"/>
  <c r="M396" i="3" s="1"/>
  <c r="AP395" i="3"/>
  <c r="AO395" i="3"/>
  <c r="AN395" i="3"/>
  <c r="AM395" i="3"/>
  <c r="AL395" i="3"/>
  <c r="AK395" i="3"/>
  <c r="AJ395" i="3"/>
  <c r="AI395" i="3"/>
  <c r="AH395" i="3"/>
  <c r="AG395" i="3"/>
  <c r="AF395" i="3"/>
  <c r="AD395" i="3"/>
  <c r="AC395" i="3"/>
  <c r="AB395" i="3"/>
  <c r="AA395" i="3"/>
  <c r="Z395" i="3"/>
  <c r="Y395" i="3"/>
  <c r="X395" i="3"/>
  <c r="W395" i="3"/>
  <c r="V395" i="3"/>
  <c r="U395" i="3"/>
  <c r="T395" i="3"/>
  <c r="S395" i="3"/>
  <c r="R395" i="3"/>
  <c r="Q395" i="3"/>
  <c r="P395" i="3"/>
  <c r="O395" i="3"/>
  <c r="N395" i="3"/>
  <c r="K395" i="3"/>
  <c r="J395" i="3"/>
  <c r="I395" i="3"/>
  <c r="H395" i="3"/>
  <c r="G395" i="3"/>
  <c r="F395" i="3"/>
  <c r="E395" i="3"/>
  <c r="L394" i="3"/>
  <c r="G394" i="3"/>
  <c r="AE393" i="3"/>
  <c r="L393" i="3"/>
  <c r="M393" i="3" s="1"/>
  <c r="AP392" i="3"/>
  <c r="AO392" i="3"/>
  <c r="AN392" i="3"/>
  <c r="AM392" i="3"/>
  <c r="AL392" i="3"/>
  <c r="AK392" i="3"/>
  <c r="AJ392" i="3"/>
  <c r="AI392" i="3"/>
  <c r="AH392" i="3"/>
  <c r="AG392" i="3"/>
  <c r="AF392" i="3"/>
  <c r="AD392" i="3"/>
  <c r="AC392" i="3"/>
  <c r="AB392" i="3"/>
  <c r="AA392" i="3"/>
  <c r="Z392" i="3"/>
  <c r="Y392" i="3"/>
  <c r="X392" i="3"/>
  <c r="W392" i="3"/>
  <c r="V392" i="3"/>
  <c r="U392" i="3"/>
  <c r="T392" i="3"/>
  <c r="S392" i="3"/>
  <c r="R392" i="3"/>
  <c r="Q392" i="3"/>
  <c r="P392" i="3"/>
  <c r="O392" i="3"/>
  <c r="N392" i="3"/>
  <c r="K392" i="3"/>
  <c r="J392" i="3"/>
  <c r="I392" i="3"/>
  <c r="H392" i="3"/>
  <c r="G392" i="3"/>
  <c r="F392" i="3"/>
  <c r="E392" i="3"/>
  <c r="AE391" i="3"/>
  <c r="L391" i="3"/>
  <c r="M391" i="3" s="1"/>
  <c r="AE390" i="3"/>
  <c r="L390" i="3"/>
  <c r="M390" i="3" s="1"/>
  <c r="AP389" i="3"/>
  <c r="AO389" i="3"/>
  <c r="AN389" i="3"/>
  <c r="AM389" i="3"/>
  <c r="AL389" i="3"/>
  <c r="AK389" i="3"/>
  <c r="AJ389" i="3"/>
  <c r="AI389" i="3"/>
  <c r="AH389" i="3"/>
  <c r="AG389" i="3"/>
  <c r="AF389" i="3"/>
  <c r="AD389" i="3"/>
  <c r="AC389" i="3"/>
  <c r="AB389" i="3"/>
  <c r="AA389" i="3"/>
  <c r="Z389" i="3"/>
  <c r="Y389" i="3"/>
  <c r="X389" i="3"/>
  <c r="W389" i="3"/>
  <c r="V389" i="3"/>
  <c r="U389" i="3"/>
  <c r="T389" i="3"/>
  <c r="S389" i="3"/>
  <c r="R389" i="3"/>
  <c r="Q389" i="3"/>
  <c r="P389" i="3"/>
  <c r="O389" i="3"/>
  <c r="N389" i="3"/>
  <c r="K389" i="3"/>
  <c r="J389" i="3"/>
  <c r="I389" i="3"/>
  <c r="H389" i="3"/>
  <c r="G389" i="3"/>
  <c r="F389" i="3"/>
  <c r="H388" i="3"/>
  <c r="G388" i="3"/>
  <c r="AE388" i="3" s="1"/>
  <c r="AP386" i="3"/>
  <c r="AO386" i="3"/>
  <c r="AN386" i="3"/>
  <c r="AM386" i="3"/>
  <c r="AK386" i="3"/>
  <c r="AJ386" i="3"/>
  <c r="AI386" i="3"/>
  <c r="AH386" i="3"/>
  <c r="AG386" i="3"/>
  <c r="AF386" i="3"/>
  <c r="AD386" i="3"/>
  <c r="AC386" i="3"/>
  <c r="AB386" i="3"/>
  <c r="AA386" i="3"/>
  <c r="Z386" i="3"/>
  <c r="Y386" i="3"/>
  <c r="X386" i="3"/>
  <c r="W386" i="3"/>
  <c r="V386" i="3"/>
  <c r="U386" i="3"/>
  <c r="T386" i="3"/>
  <c r="S386" i="3"/>
  <c r="R386" i="3"/>
  <c r="Q386" i="3"/>
  <c r="P386" i="3"/>
  <c r="O386" i="3"/>
  <c r="N386" i="3"/>
  <c r="K386" i="3"/>
  <c r="J386" i="3"/>
  <c r="I386" i="3"/>
  <c r="H386" i="3"/>
  <c r="L386" i="3" s="1"/>
  <c r="G386" i="3"/>
  <c r="F386" i="3"/>
  <c r="E386" i="3"/>
  <c r="AP385" i="3"/>
  <c r="AO385" i="3"/>
  <c r="AN385" i="3"/>
  <c r="AM385" i="3"/>
  <c r="AL385" i="3"/>
  <c r="AK385" i="3"/>
  <c r="AJ385" i="3"/>
  <c r="AI385" i="3"/>
  <c r="AH385" i="3"/>
  <c r="AG385" i="3"/>
  <c r="AF385" i="3"/>
  <c r="AD385" i="3"/>
  <c r="AC385" i="3"/>
  <c r="AB385" i="3"/>
  <c r="AA385" i="3"/>
  <c r="Z385" i="3"/>
  <c r="Y385" i="3"/>
  <c r="X385" i="3"/>
  <c r="W385" i="3"/>
  <c r="V385" i="3"/>
  <c r="U385" i="3"/>
  <c r="T385" i="3"/>
  <c r="S385" i="3"/>
  <c r="R385" i="3"/>
  <c r="Q385" i="3"/>
  <c r="P385" i="3"/>
  <c r="O385" i="3"/>
  <c r="N385" i="3"/>
  <c r="K385" i="3"/>
  <c r="J385" i="3"/>
  <c r="I385" i="3"/>
  <c r="H385" i="3"/>
  <c r="G385" i="3"/>
  <c r="F385" i="3"/>
  <c r="E385" i="3"/>
  <c r="AP384" i="3"/>
  <c r="AO384" i="3"/>
  <c r="AN384" i="3"/>
  <c r="AM384" i="3"/>
  <c r="AL384" i="3"/>
  <c r="AK384" i="3"/>
  <c r="AJ384" i="3"/>
  <c r="AI384" i="3"/>
  <c r="AH384" i="3"/>
  <c r="AG384" i="3"/>
  <c r="AF384" i="3"/>
  <c r="AD384" i="3"/>
  <c r="AC384" i="3"/>
  <c r="AB384" i="3"/>
  <c r="AA384" i="3"/>
  <c r="Z384" i="3"/>
  <c r="Y384" i="3"/>
  <c r="X384" i="3"/>
  <c r="W384" i="3"/>
  <c r="V384" i="3"/>
  <c r="U384" i="3"/>
  <c r="T384" i="3"/>
  <c r="S384" i="3"/>
  <c r="R384" i="3"/>
  <c r="Q384" i="3"/>
  <c r="P384" i="3"/>
  <c r="O384" i="3"/>
  <c r="N384" i="3"/>
  <c r="K384" i="3"/>
  <c r="J384" i="3"/>
  <c r="I384" i="3"/>
  <c r="H384" i="3"/>
  <c r="G384" i="3"/>
  <c r="F384" i="3"/>
  <c r="E384" i="3"/>
  <c r="AE383" i="3"/>
  <c r="L383" i="3"/>
  <c r="M383" i="3" s="1"/>
  <c r="AE382" i="3"/>
  <c r="L382" i="3"/>
  <c r="M382" i="3" s="1"/>
  <c r="G381" i="3"/>
  <c r="AP380" i="3"/>
  <c r="AO380" i="3"/>
  <c r="AN380" i="3"/>
  <c r="AM380" i="3"/>
  <c r="AL380" i="3"/>
  <c r="AK380" i="3"/>
  <c r="AJ380" i="3"/>
  <c r="AI380" i="3"/>
  <c r="AH380" i="3"/>
  <c r="AG380" i="3"/>
  <c r="AF380" i="3"/>
  <c r="AD380" i="3"/>
  <c r="AC380" i="3"/>
  <c r="AB380" i="3"/>
  <c r="AA380" i="3"/>
  <c r="Z380" i="3"/>
  <c r="Y380" i="3"/>
  <c r="X380" i="3"/>
  <c r="W380" i="3"/>
  <c r="V380" i="3"/>
  <c r="U380" i="3"/>
  <c r="T380" i="3"/>
  <c r="S380" i="3"/>
  <c r="R380" i="3"/>
  <c r="Q380" i="3"/>
  <c r="P380" i="3"/>
  <c r="O380" i="3"/>
  <c r="N380" i="3"/>
  <c r="K380" i="3"/>
  <c r="J380" i="3"/>
  <c r="I380" i="3"/>
  <c r="H380" i="3"/>
  <c r="G380" i="3"/>
  <c r="F380" i="3"/>
  <c r="E380" i="3"/>
  <c r="AP379" i="3"/>
  <c r="AP147" i="3" s="1"/>
  <c r="AO379" i="3"/>
  <c r="AO147" i="3" s="1"/>
  <c r="AN379" i="3"/>
  <c r="AN147" i="3" s="1"/>
  <c r="AM379" i="3"/>
  <c r="AM147" i="3" s="1"/>
  <c r="AM294" i="3" s="1"/>
  <c r="AM293" i="3" s="1"/>
  <c r="AL379" i="3"/>
  <c r="AK379" i="3"/>
  <c r="AK147" i="3" s="1"/>
  <c r="AK294" i="3" s="1"/>
  <c r="AK293" i="3" s="1"/>
  <c r="AJ379" i="3"/>
  <c r="AJ147" i="3" s="1"/>
  <c r="AI379" i="3"/>
  <c r="AI147" i="3" s="1"/>
  <c r="AH379" i="3"/>
  <c r="AH147" i="3" s="1"/>
  <c r="AH294" i="3" s="1"/>
  <c r="AH293" i="3" s="1"/>
  <c r="AG379" i="3"/>
  <c r="AF379" i="3"/>
  <c r="AF147" i="3" s="1"/>
  <c r="AF294" i="3" s="1"/>
  <c r="AF293" i="3" s="1"/>
  <c r="AD379" i="3"/>
  <c r="AD147" i="3" s="1"/>
  <c r="AC379" i="3"/>
  <c r="AC147" i="3" s="1"/>
  <c r="AB379" i="3"/>
  <c r="AB147" i="3" s="1"/>
  <c r="AA379" i="3"/>
  <c r="AA147" i="3" s="1"/>
  <c r="Z379" i="3"/>
  <c r="Z147" i="3" s="1"/>
  <c r="Y379" i="3"/>
  <c r="Y147" i="3" s="1"/>
  <c r="X379" i="3"/>
  <c r="X147" i="3" s="1"/>
  <c r="W379" i="3"/>
  <c r="W147" i="3" s="1"/>
  <c r="V379" i="3"/>
  <c r="V147" i="3" s="1"/>
  <c r="U379" i="3"/>
  <c r="U147" i="3" s="1"/>
  <c r="U294" i="3" s="1"/>
  <c r="U293" i="3" s="1"/>
  <c r="T379" i="3"/>
  <c r="T147" i="3" s="1"/>
  <c r="S379" i="3"/>
  <c r="S147" i="3" s="1"/>
  <c r="R379" i="3"/>
  <c r="R147" i="3" s="1"/>
  <c r="Q379" i="3"/>
  <c r="P379" i="3"/>
  <c r="P147" i="3" s="1"/>
  <c r="P294" i="3" s="1"/>
  <c r="P293" i="3" s="1"/>
  <c r="O379" i="3"/>
  <c r="O147" i="3" s="1"/>
  <c r="O146" i="3" s="1"/>
  <c r="N379" i="3"/>
  <c r="N147" i="3" s="1"/>
  <c r="N146" i="3" s="1"/>
  <c r="K379" i="3"/>
  <c r="K147" i="3" s="1"/>
  <c r="J379" i="3"/>
  <c r="J147" i="3" s="1"/>
  <c r="I379" i="3"/>
  <c r="I147" i="3" s="1"/>
  <c r="I294" i="3" s="1"/>
  <c r="I293" i="3" s="1"/>
  <c r="H379" i="3"/>
  <c r="H147" i="3" s="1"/>
  <c r="H146" i="3" s="1"/>
  <c r="G379" i="3"/>
  <c r="G147" i="3" s="1"/>
  <c r="F379" i="3"/>
  <c r="F147" i="3" s="1"/>
  <c r="F146" i="3" s="1"/>
  <c r="E379" i="3"/>
  <c r="E147" i="3" s="1"/>
  <c r="AP378" i="3"/>
  <c r="AO378" i="3"/>
  <c r="AN378" i="3"/>
  <c r="AM378" i="3"/>
  <c r="AL378" i="3"/>
  <c r="AK378" i="3"/>
  <c r="AJ378" i="3"/>
  <c r="AI378" i="3"/>
  <c r="AH378" i="3"/>
  <c r="AG378" i="3"/>
  <c r="AF378" i="3"/>
  <c r="AD378" i="3"/>
  <c r="AC378" i="3"/>
  <c r="AB378" i="3"/>
  <c r="AA378" i="3"/>
  <c r="Z378" i="3"/>
  <c r="Y378" i="3"/>
  <c r="Y104" i="3" s="1"/>
  <c r="Y253" i="3" s="1"/>
  <c r="X378" i="3"/>
  <c r="W378" i="3"/>
  <c r="V378" i="3"/>
  <c r="U378" i="3"/>
  <c r="T378" i="3"/>
  <c r="S378" i="3"/>
  <c r="R378" i="3"/>
  <c r="Q378" i="3"/>
  <c r="P378" i="3"/>
  <c r="P104" i="3" s="1"/>
  <c r="P253" i="3" s="1"/>
  <c r="O378" i="3"/>
  <c r="N378" i="3"/>
  <c r="K378" i="3"/>
  <c r="J378" i="3"/>
  <c r="I378" i="3"/>
  <c r="H378" i="3"/>
  <c r="G378" i="3"/>
  <c r="F378" i="3"/>
  <c r="E378" i="3"/>
  <c r="U377" i="3"/>
  <c r="T377" i="3"/>
  <c r="AP376" i="3"/>
  <c r="AO376" i="3"/>
  <c r="AN376" i="3"/>
  <c r="AM376" i="3"/>
  <c r="AL376" i="3"/>
  <c r="AK376" i="3"/>
  <c r="AJ376" i="3"/>
  <c r="AI376" i="3"/>
  <c r="AH376" i="3"/>
  <c r="AG376" i="3"/>
  <c r="AF376" i="3"/>
  <c r="AD376" i="3"/>
  <c r="AC376" i="3"/>
  <c r="AB376" i="3"/>
  <c r="AA376" i="3"/>
  <c r="Z376" i="3"/>
  <c r="Y376" i="3"/>
  <c r="X376" i="3"/>
  <c r="W376" i="3"/>
  <c r="V376" i="3"/>
  <c r="U376" i="3"/>
  <c r="T376" i="3"/>
  <c r="S376" i="3"/>
  <c r="R376" i="3"/>
  <c r="Q376" i="3"/>
  <c r="P376" i="3"/>
  <c r="O376" i="3"/>
  <c r="N376" i="3"/>
  <c r="K376" i="3"/>
  <c r="J376" i="3"/>
  <c r="I376" i="3"/>
  <c r="H376" i="3"/>
  <c r="G376" i="3"/>
  <c r="F376" i="3"/>
  <c r="E376" i="3"/>
  <c r="AP375" i="3"/>
  <c r="AO375" i="3"/>
  <c r="AO143" i="3" s="1"/>
  <c r="AO142" i="3" s="1"/>
  <c r="AN375" i="3"/>
  <c r="AN143" i="3" s="1"/>
  <c r="AN142" i="3" s="1"/>
  <c r="AN289" i="3" s="1"/>
  <c r="AM375" i="3"/>
  <c r="AM143" i="3" s="1"/>
  <c r="AM142" i="3" s="1"/>
  <c r="AM289" i="3" s="1"/>
  <c r="AL375" i="3"/>
  <c r="AL143" i="3" s="1"/>
  <c r="AL142" i="3" s="1"/>
  <c r="AL289" i="3" s="1"/>
  <c r="AK375" i="3"/>
  <c r="AK143" i="3" s="1"/>
  <c r="AK142" i="3" s="1"/>
  <c r="AJ375" i="3"/>
  <c r="AJ143" i="3" s="1"/>
  <c r="AJ142" i="3" s="1"/>
  <c r="AJ290" i="3" s="1"/>
  <c r="AI375" i="3"/>
  <c r="AI143" i="3" s="1"/>
  <c r="AI142" i="3" s="1"/>
  <c r="AH375" i="3"/>
  <c r="AH143" i="3" s="1"/>
  <c r="AH142" i="3" s="1"/>
  <c r="AG375" i="3"/>
  <c r="AF375" i="3"/>
  <c r="AF143" i="3" s="1"/>
  <c r="AF142" i="3" s="1"/>
  <c r="AD375" i="3"/>
  <c r="AD143" i="3" s="1"/>
  <c r="AD142" i="3" s="1"/>
  <c r="AC375" i="3"/>
  <c r="AC143" i="3" s="1"/>
  <c r="AC142" i="3" s="1"/>
  <c r="AB375" i="3"/>
  <c r="AB143" i="3" s="1"/>
  <c r="AB142" i="3" s="1"/>
  <c r="AA375" i="3"/>
  <c r="AA143" i="3" s="1"/>
  <c r="AA142" i="3" s="1"/>
  <c r="Z375" i="3"/>
  <c r="Z143" i="3" s="1"/>
  <c r="Z142" i="3" s="1"/>
  <c r="Y375" i="3"/>
  <c r="Y143" i="3" s="1"/>
  <c r="Y142" i="3" s="1"/>
  <c r="Y290" i="3" s="1"/>
  <c r="X375" i="3"/>
  <c r="X143" i="3" s="1"/>
  <c r="X142" i="3" s="1"/>
  <c r="X289" i="3" s="1"/>
  <c r="W375" i="3"/>
  <c r="V375" i="3"/>
  <c r="U375" i="3"/>
  <c r="T375" i="3"/>
  <c r="T143" i="3" s="1"/>
  <c r="T142" i="3" s="1"/>
  <c r="S375" i="3"/>
  <c r="S143" i="3" s="1"/>
  <c r="S142" i="3" s="1"/>
  <c r="R375" i="3"/>
  <c r="R143" i="3" s="1"/>
  <c r="R142" i="3" s="1"/>
  <c r="Q375" i="3"/>
  <c r="P375" i="3"/>
  <c r="P143" i="3" s="1"/>
  <c r="O375" i="3"/>
  <c r="O143" i="3" s="1"/>
  <c r="O142" i="3" s="1"/>
  <c r="N375" i="3"/>
  <c r="N143" i="3" s="1"/>
  <c r="N142" i="3" s="1"/>
  <c r="K375" i="3"/>
  <c r="K143" i="3" s="1"/>
  <c r="K142" i="3" s="1"/>
  <c r="K289" i="3" s="1"/>
  <c r="J375" i="3"/>
  <c r="J143" i="3" s="1"/>
  <c r="J142" i="3" s="1"/>
  <c r="I375" i="3"/>
  <c r="H375" i="3"/>
  <c r="G375" i="3"/>
  <c r="F375" i="3"/>
  <c r="F143" i="3" s="1"/>
  <c r="F142" i="3" s="1"/>
  <c r="F289" i="3" s="1"/>
  <c r="E375" i="3"/>
  <c r="E143" i="3" s="1"/>
  <c r="E142" i="3" s="1"/>
  <c r="AP374" i="3"/>
  <c r="AP104" i="3" s="1"/>
  <c r="AP253" i="3" s="1"/>
  <c r="AO374" i="3"/>
  <c r="AO104" i="3" s="1"/>
  <c r="AO253" i="3" s="1"/>
  <c r="AN374" i="3"/>
  <c r="AN104" i="3" s="1"/>
  <c r="AN253" i="3" s="1"/>
  <c r="AM374" i="3"/>
  <c r="AL374" i="3"/>
  <c r="AL104" i="3" s="1"/>
  <c r="AL253" i="3" s="1"/>
  <c r="AK374" i="3"/>
  <c r="AJ374" i="3"/>
  <c r="AI374" i="3"/>
  <c r="AH374" i="3"/>
  <c r="AG374" i="3"/>
  <c r="AF374" i="3"/>
  <c r="AD374" i="3"/>
  <c r="AC374" i="3"/>
  <c r="AC104" i="3" s="1"/>
  <c r="AC253" i="3" s="1"/>
  <c r="AB374" i="3"/>
  <c r="AA374" i="3"/>
  <c r="Z374" i="3"/>
  <c r="Y374" i="3"/>
  <c r="X374" i="3"/>
  <c r="W374" i="3"/>
  <c r="V374" i="3"/>
  <c r="U374" i="3"/>
  <c r="T374" i="3"/>
  <c r="S374" i="3"/>
  <c r="R374" i="3"/>
  <c r="Q374" i="3"/>
  <c r="Q104" i="3" s="1"/>
  <c r="Q253" i="3" s="1"/>
  <c r="P374" i="3"/>
  <c r="O374" i="3"/>
  <c r="N374" i="3"/>
  <c r="K374" i="3"/>
  <c r="J374" i="3"/>
  <c r="I374" i="3"/>
  <c r="H374" i="3"/>
  <c r="G374" i="3"/>
  <c r="F374" i="3"/>
  <c r="F104" i="3" s="1"/>
  <c r="F253" i="3" s="1"/>
  <c r="E374" i="3"/>
  <c r="E104" i="3" s="1"/>
  <c r="E253" i="3" s="1"/>
  <c r="AI371" i="3"/>
  <c r="AI348" i="3" s="1"/>
  <c r="U371" i="3"/>
  <c r="E371" i="3"/>
  <c r="AE370" i="3"/>
  <c r="L370" i="3"/>
  <c r="M370" i="3" s="1"/>
  <c r="AE369" i="3"/>
  <c r="L369" i="3"/>
  <c r="M369" i="3" s="1"/>
  <c r="AE368" i="3"/>
  <c r="L368" i="3"/>
  <c r="M368" i="3" s="1"/>
  <c r="AE367" i="3"/>
  <c r="L367" i="3"/>
  <c r="M367" i="3" s="1"/>
  <c r="AE365" i="3"/>
  <c r="L365" i="3"/>
  <c r="M365" i="3" s="1"/>
  <c r="AE364" i="3"/>
  <c r="L364" i="3"/>
  <c r="M364" i="3" s="1"/>
  <c r="AE363" i="3"/>
  <c r="L363" i="3"/>
  <c r="M363" i="3" s="1"/>
  <c r="AE362" i="3"/>
  <c r="L362" i="3"/>
  <c r="M362" i="3" s="1"/>
  <c r="AP361" i="3"/>
  <c r="AP359" i="3" s="1"/>
  <c r="AO361" i="3"/>
  <c r="AO359" i="3" s="1"/>
  <c r="AN361" i="3"/>
  <c r="AN359" i="3" s="1"/>
  <c r="AN357" i="3" s="1"/>
  <c r="AM361" i="3"/>
  <c r="AM359" i="3" s="1"/>
  <c r="AL361" i="3"/>
  <c r="AL359" i="3" s="1"/>
  <c r="AL357" i="3" s="1"/>
  <c r="AK361" i="3"/>
  <c r="AK359" i="3" s="1"/>
  <c r="AK357" i="3" s="1"/>
  <c r="AK356" i="3" s="1"/>
  <c r="AJ361" i="3"/>
  <c r="AJ359" i="3" s="1"/>
  <c r="AI361" i="3"/>
  <c r="AI359" i="3" s="1"/>
  <c r="AI335" i="3" s="1"/>
  <c r="AH361" i="3"/>
  <c r="AG361" i="3"/>
  <c r="AG359" i="3" s="1"/>
  <c r="AF361" i="3"/>
  <c r="AF359" i="3" s="1"/>
  <c r="AD361" i="3"/>
  <c r="AD359" i="3" s="1"/>
  <c r="AC361" i="3"/>
  <c r="AC359" i="3" s="1"/>
  <c r="AB361" i="3"/>
  <c r="AB359" i="3" s="1"/>
  <c r="AA361" i="3"/>
  <c r="AA359" i="3" s="1"/>
  <c r="Z361" i="3"/>
  <c r="Z359" i="3" s="1"/>
  <c r="Y361" i="3"/>
  <c r="Y359" i="3" s="1"/>
  <c r="Y335" i="3" s="1"/>
  <c r="X361" i="3"/>
  <c r="X359" i="3" s="1"/>
  <c r="X335" i="3" s="1"/>
  <c r="W361" i="3"/>
  <c r="W359" i="3" s="1"/>
  <c r="V361" i="3"/>
  <c r="V359" i="3" s="1"/>
  <c r="U361" i="3"/>
  <c r="U359" i="3" s="1"/>
  <c r="T361" i="3"/>
  <c r="T359" i="3" s="1"/>
  <c r="S361" i="3"/>
  <c r="S359" i="3" s="1"/>
  <c r="R361" i="3"/>
  <c r="R359" i="3" s="1"/>
  <c r="Q361" i="3"/>
  <c r="Q359" i="3" s="1"/>
  <c r="P361" i="3"/>
  <c r="O361" i="3"/>
  <c r="N361" i="3"/>
  <c r="K361" i="3"/>
  <c r="J361" i="3"/>
  <c r="I361" i="3"/>
  <c r="G361" i="3"/>
  <c r="F361" i="3"/>
  <c r="AH360" i="3"/>
  <c r="P360" i="3"/>
  <c r="O360" i="3"/>
  <c r="N360" i="3"/>
  <c r="N359" i="3" s="1"/>
  <c r="N335" i="3" s="1"/>
  <c r="K360" i="3"/>
  <c r="J360" i="3"/>
  <c r="I360" i="3"/>
  <c r="H360" i="3"/>
  <c r="H359" i="3" s="1"/>
  <c r="G360" i="3"/>
  <c r="F360" i="3"/>
  <c r="F359" i="3" s="1"/>
  <c r="E359" i="3"/>
  <c r="K358" i="3"/>
  <c r="K334" i="3" s="1"/>
  <c r="J358" i="3"/>
  <c r="J334" i="3" s="1"/>
  <c r="I358" i="3"/>
  <c r="I334" i="3" s="1"/>
  <c r="H358" i="3"/>
  <c r="G358" i="3"/>
  <c r="F358" i="3"/>
  <c r="F334" i="3" s="1"/>
  <c r="N357" i="3"/>
  <c r="N356" i="3" s="1"/>
  <c r="E357" i="3"/>
  <c r="E356" i="3" s="1"/>
  <c r="AP354" i="3"/>
  <c r="AO354" i="3"/>
  <c r="AN354" i="3"/>
  <c r="AM354" i="3"/>
  <c r="AL354" i="3"/>
  <c r="AK354" i="3"/>
  <c r="AJ354" i="3"/>
  <c r="AI354" i="3"/>
  <c r="AH354" i="3"/>
  <c r="AG354" i="3"/>
  <c r="AF354" i="3"/>
  <c r="AD354" i="3"/>
  <c r="AC354" i="3"/>
  <c r="AB354" i="3"/>
  <c r="AA354" i="3"/>
  <c r="Z354" i="3"/>
  <c r="Y354" i="3"/>
  <c r="X354" i="3"/>
  <c r="W354" i="3"/>
  <c r="V354" i="3"/>
  <c r="U354" i="3"/>
  <c r="T354" i="3"/>
  <c r="S354" i="3"/>
  <c r="R354" i="3"/>
  <c r="Q354" i="3"/>
  <c r="P354" i="3"/>
  <c r="O354" i="3"/>
  <c r="N354" i="3"/>
  <c r="K354" i="3"/>
  <c r="J354" i="3"/>
  <c r="I354" i="3"/>
  <c r="H354" i="3"/>
  <c r="G354" i="3"/>
  <c r="F354" i="3"/>
  <c r="E354" i="3"/>
  <c r="AE352" i="3"/>
  <c r="L352" i="3"/>
  <c r="M352" i="3" s="1"/>
  <c r="AE351" i="3"/>
  <c r="L351" i="3"/>
  <c r="M351" i="3" s="1"/>
  <c r="AE347" i="3"/>
  <c r="L347" i="3"/>
  <c r="M347" i="3" s="1"/>
  <c r="AP346" i="3"/>
  <c r="AO346" i="3"/>
  <c r="AN346" i="3"/>
  <c r="AM346" i="3"/>
  <c r="AL346" i="3"/>
  <c r="AK346" i="3"/>
  <c r="AJ346" i="3"/>
  <c r="AI346" i="3"/>
  <c r="AH346" i="3"/>
  <c r="AG346" i="3"/>
  <c r="AF346" i="3"/>
  <c r="AD346" i="3"/>
  <c r="AC346" i="3"/>
  <c r="AB346" i="3"/>
  <c r="AA346" i="3"/>
  <c r="Z346" i="3"/>
  <c r="Y346" i="3"/>
  <c r="X346" i="3"/>
  <c r="W346" i="3"/>
  <c r="V346" i="3"/>
  <c r="U346" i="3"/>
  <c r="T346" i="3"/>
  <c r="S346" i="3"/>
  <c r="R346" i="3"/>
  <c r="Q346" i="3"/>
  <c r="P346" i="3"/>
  <c r="O346" i="3"/>
  <c r="N346" i="3"/>
  <c r="K346" i="3"/>
  <c r="J346" i="3"/>
  <c r="I346" i="3"/>
  <c r="H346" i="3"/>
  <c r="G346" i="3"/>
  <c r="F346" i="3"/>
  <c r="E346" i="3"/>
  <c r="AP345" i="3"/>
  <c r="AO345" i="3"/>
  <c r="AN345" i="3"/>
  <c r="AM345" i="3"/>
  <c r="AL345" i="3"/>
  <c r="AK345" i="3"/>
  <c r="AJ345" i="3"/>
  <c r="AI345" i="3"/>
  <c r="AH345" i="3"/>
  <c r="AG345" i="3"/>
  <c r="AF345" i="3"/>
  <c r="AD345" i="3"/>
  <c r="AC345" i="3"/>
  <c r="AB345" i="3"/>
  <c r="AA345" i="3"/>
  <c r="Z345" i="3"/>
  <c r="Y345" i="3"/>
  <c r="X345" i="3"/>
  <c r="W345" i="3"/>
  <c r="V345" i="3"/>
  <c r="U345" i="3"/>
  <c r="T345" i="3"/>
  <c r="S345" i="3"/>
  <c r="R345" i="3"/>
  <c r="Q345" i="3"/>
  <c r="P345" i="3"/>
  <c r="O345" i="3"/>
  <c r="N345" i="3"/>
  <c r="K345" i="3"/>
  <c r="J345" i="3"/>
  <c r="I345" i="3"/>
  <c r="H345" i="3"/>
  <c r="G345" i="3"/>
  <c r="F345" i="3"/>
  <c r="E345" i="3"/>
  <c r="AP343" i="3"/>
  <c r="AO343" i="3"/>
  <c r="AN343" i="3"/>
  <c r="AM343" i="3"/>
  <c r="AL343" i="3"/>
  <c r="AK343" i="3"/>
  <c r="AJ343" i="3"/>
  <c r="AI343" i="3"/>
  <c r="AH343" i="3"/>
  <c r="AG343" i="3"/>
  <c r="AF343" i="3"/>
  <c r="AD343" i="3"/>
  <c r="AC343" i="3"/>
  <c r="AB343" i="3"/>
  <c r="AA343" i="3"/>
  <c r="Z343" i="3"/>
  <c r="Y343" i="3"/>
  <c r="X343" i="3"/>
  <c r="W343" i="3"/>
  <c r="V343" i="3"/>
  <c r="U343" i="3"/>
  <c r="T343" i="3"/>
  <c r="S343" i="3"/>
  <c r="R343" i="3"/>
  <c r="Q343" i="3"/>
  <c r="P343" i="3"/>
  <c r="O343" i="3"/>
  <c r="N343" i="3"/>
  <c r="K343" i="3"/>
  <c r="J343" i="3"/>
  <c r="I343" i="3"/>
  <c r="H343" i="3"/>
  <c r="G343" i="3"/>
  <c r="F343" i="3"/>
  <c r="E343" i="3"/>
  <c r="AO342" i="3"/>
  <c r="AO318" i="3" s="1"/>
  <c r="AN342" i="3"/>
  <c r="AN318" i="3" s="1"/>
  <c r="J342" i="3"/>
  <c r="J318" i="3" s="1"/>
  <c r="I342" i="3"/>
  <c r="I318" i="3" s="1"/>
  <c r="AP341" i="3"/>
  <c r="AO341" i="3"/>
  <c r="AN341" i="3"/>
  <c r="AM341" i="3"/>
  <c r="AL341" i="3"/>
  <c r="AK341" i="3"/>
  <c r="AJ341" i="3"/>
  <c r="AI341" i="3"/>
  <c r="AH341" i="3"/>
  <c r="AG341" i="3"/>
  <c r="AF341" i="3"/>
  <c r="AD341" i="3"/>
  <c r="AC341" i="3"/>
  <c r="AB341" i="3"/>
  <c r="AA341" i="3"/>
  <c r="Z341" i="3"/>
  <c r="Y341" i="3"/>
  <c r="X341" i="3"/>
  <c r="W341" i="3"/>
  <c r="V341" i="3"/>
  <c r="U341" i="3"/>
  <c r="T341" i="3"/>
  <c r="S341" i="3"/>
  <c r="R341" i="3"/>
  <c r="Q341" i="3"/>
  <c r="P341" i="3"/>
  <c r="O341" i="3"/>
  <c r="N341" i="3"/>
  <c r="K341" i="3"/>
  <c r="J341" i="3"/>
  <c r="I341" i="3"/>
  <c r="H341" i="3"/>
  <c r="G341" i="3"/>
  <c r="F341" i="3"/>
  <c r="E341" i="3"/>
  <c r="AP340" i="3"/>
  <c r="AO340" i="3"/>
  <c r="AN340" i="3"/>
  <c r="AM340" i="3"/>
  <c r="AL340" i="3"/>
  <c r="AK340" i="3"/>
  <c r="AJ340" i="3"/>
  <c r="AI340" i="3"/>
  <c r="AH340" i="3"/>
  <c r="AG340" i="3"/>
  <c r="AF340" i="3"/>
  <c r="AD340" i="3"/>
  <c r="AC340" i="3"/>
  <c r="AB340" i="3"/>
  <c r="AA340" i="3"/>
  <c r="Z340" i="3"/>
  <c r="Y340" i="3"/>
  <c r="X340" i="3"/>
  <c r="W340" i="3"/>
  <c r="V340" i="3"/>
  <c r="U340" i="3"/>
  <c r="T340" i="3"/>
  <c r="S340" i="3"/>
  <c r="R340" i="3"/>
  <c r="Q340" i="3"/>
  <c r="P340" i="3"/>
  <c r="O340" i="3"/>
  <c r="N340" i="3"/>
  <c r="K340" i="3"/>
  <c r="J340" i="3"/>
  <c r="I340" i="3"/>
  <c r="H340" i="3"/>
  <c r="G340" i="3"/>
  <c r="F340" i="3"/>
  <c r="E340" i="3"/>
  <c r="AP339" i="3"/>
  <c r="AO339" i="3"/>
  <c r="AN339" i="3"/>
  <c r="AM339" i="3"/>
  <c r="AL339" i="3"/>
  <c r="AK339" i="3"/>
  <c r="AJ339" i="3"/>
  <c r="AI339" i="3"/>
  <c r="AH339" i="3"/>
  <c r="AG339" i="3"/>
  <c r="AF339" i="3"/>
  <c r="AD339" i="3"/>
  <c r="AC339" i="3"/>
  <c r="AB339" i="3"/>
  <c r="AA339" i="3"/>
  <c r="Z339" i="3"/>
  <c r="Y339" i="3"/>
  <c r="X339" i="3"/>
  <c r="W339" i="3"/>
  <c r="V339" i="3"/>
  <c r="U339" i="3"/>
  <c r="T339" i="3"/>
  <c r="S339" i="3"/>
  <c r="R339" i="3"/>
  <c r="Q339" i="3"/>
  <c r="P339" i="3"/>
  <c r="O339" i="3"/>
  <c r="N339" i="3"/>
  <c r="K339" i="3"/>
  <c r="J339" i="3"/>
  <c r="I339" i="3"/>
  <c r="H339" i="3"/>
  <c r="L339" i="3" s="1"/>
  <c r="G339" i="3"/>
  <c r="F339" i="3"/>
  <c r="E339" i="3"/>
  <c r="AP338" i="3"/>
  <c r="AN338" i="3"/>
  <c r="AB338" i="3"/>
  <c r="I338" i="3"/>
  <c r="G338" i="3"/>
  <c r="AP337" i="3"/>
  <c r="AO337" i="3"/>
  <c r="AN337" i="3"/>
  <c r="AN310" i="3" s="1"/>
  <c r="AM337" i="3"/>
  <c r="AM310" i="3" s="1"/>
  <c r="AL337" i="3"/>
  <c r="AL310" i="3" s="1"/>
  <c r="AK337" i="3"/>
  <c r="AK310" i="3" s="1"/>
  <c r="AJ337" i="3"/>
  <c r="AJ310" i="3" s="1"/>
  <c r="AI337" i="3"/>
  <c r="AI310" i="3" s="1"/>
  <c r="AH337" i="3"/>
  <c r="AH310" i="3" s="1"/>
  <c r="AG337" i="3"/>
  <c r="AG310" i="3" s="1"/>
  <c r="AF337" i="3"/>
  <c r="AF310" i="3" s="1"/>
  <c r="AD337" i="3"/>
  <c r="AD310" i="3" s="1"/>
  <c r="AC337" i="3"/>
  <c r="AC310" i="3" s="1"/>
  <c r="AB337" i="3"/>
  <c r="AB310" i="3" s="1"/>
  <c r="AA337" i="3"/>
  <c r="AA310" i="3" s="1"/>
  <c r="Z337" i="3"/>
  <c r="Z310" i="3" s="1"/>
  <c r="Y337" i="3"/>
  <c r="Y310" i="3" s="1"/>
  <c r="X337" i="3"/>
  <c r="X310" i="3" s="1"/>
  <c r="W337" i="3"/>
  <c r="W310" i="3" s="1"/>
  <c r="V337" i="3"/>
  <c r="V310" i="3" s="1"/>
  <c r="U337" i="3"/>
  <c r="U310" i="3" s="1"/>
  <c r="T337" i="3"/>
  <c r="T310" i="3" s="1"/>
  <c r="S337" i="3"/>
  <c r="S310" i="3" s="1"/>
  <c r="R337" i="3"/>
  <c r="R310" i="3" s="1"/>
  <c r="Q337" i="3"/>
  <c r="Q310" i="3" s="1"/>
  <c r="P337" i="3"/>
  <c r="P310" i="3" s="1"/>
  <c r="O337" i="3"/>
  <c r="O310" i="3" s="1"/>
  <c r="N337" i="3"/>
  <c r="N310" i="3" s="1"/>
  <c r="K337" i="3"/>
  <c r="K310" i="3" s="1"/>
  <c r="J337" i="3"/>
  <c r="J310" i="3" s="1"/>
  <c r="I337" i="3"/>
  <c r="I310" i="3" s="1"/>
  <c r="H337" i="3"/>
  <c r="G337" i="3"/>
  <c r="F337" i="3"/>
  <c r="F310" i="3" s="1"/>
  <c r="E337" i="3"/>
  <c r="E310" i="3" s="1"/>
  <c r="AP336" i="3"/>
  <c r="AP308" i="3" s="1"/>
  <c r="AN336" i="3"/>
  <c r="AN308" i="3" s="1"/>
  <c r="Y336" i="3"/>
  <c r="Y308" i="3" s="1"/>
  <c r="W336" i="3"/>
  <c r="W308" i="3" s="1"/>
  <c r="H336" i="3"/>
  <c r="H308" i="3" s="1"/>
  <c r="G336" i="3"/>
  <c r="G308" i="3" s="1"/>
  <c r="E335" i="3"/>
  <c r="AP334" i="3"/>
  <c r="AO334" i="3"/>
  <c r="AN334" i="3"/>
  <c r="AM334" i="3"/>
  <c r="AL334" i="3"/>
  <c r="AK334" i="3"/>
  <c r="AJ334" i="3"/>
  <c r="AI334" i="3"/>
  <c r="AH334" i="3"/>
  <c r="AG334" i="3"/>
  <c r="AF334" i="3"/>
  <c r="AD334" i="3"/>
  <c r="AC334" i="3"/>
  <c r="AB334" i="3"/>
  <c r="AA334" i="3"/>
  <c r="Z334" i="3"/>
  <c r="Y334" i="3"/>
  <c r="X334" i="3"/>
  <c r="W334" i="3"/>
  <c r="V334" i="3"/>
  <c r="U334" i="3"/>
  <c r="T334" i="3"/>
  <c r="S334" i="3"/>
  <c r="R334" i="3"/>
  <c r="Q334" i="3"/>
  <c r="P334" i="3"/>
  <c r="O334" i="3"/>
  <c r="N334" i="3"/>
  <c r="E334" i="3"/>
  <c r="AM325" i="3"/>
  <c r="X325" i="3"/>
  <c r="AP323" i="3"/>
  <c r="AO323" i="3"/>
  <c r="AL322" i="3"/>
  <c r="AP310" i="3"/>
  <c r="AO310" i="3"/>
  <c r="AP309" i="3"/>
  <c r="AO309" i="3"/>
  <c r="AN309" i="3"/>
  <c r="AM309" i="3"/>
  <c r="AL309" i="3"/>
  <c r="AK309" i="3"/>
  <c r="AJ309" i="3"/>
  <c r="AI309" i="3"/>
  <c r="AH309" i="3"/>
  <c r="AG309" i="3"/>
  <c r="AF309" i="3"/>
  <c r="AD309" i="3"/>
  <c r="AC309" i="3"/>
  <c r="AB309" i="3"/>
  <c r="AA309" i="3"/>
  <c r="Z309" i="3"/>
  <c r="Y309" i="3"/>
  <c r="X309" i="3"/>
  <c r="W309" i="3"/>
  <c r="V309" i="3"/>
  <c r="U309" i="3"/>
  <c r="T309" i="3"/>
  <c r="S309" i="3"/>
  <c r="R309" i="3"/>
  <c r="Q309" i="3"/>
  <c r="P309" i="3"/>
  <c r="O309" i="3"/>
  <c r="N309" i="3"/>
  <c r="K309" i="3"/>
  <c r="J309" i="3"/>
  <c r="I309" i="3"/>
  <c r="H309" i="3"/>
  <c r="G309" i="3"/>
  <c r="F309" i="3"/>
  <c r="E309" i="3"/>
  <c r="AO308" i="3"/>
  <c r="AE302" i="3"/>
  <c r="L302" i="3"/>
  <c r="M302" i="3" s="1"/>
  <c r="AE301" i="3"/>
  <c r="L301" i="3"/>
  <c r="M301" i="3" s="1"/>
  <c r="AE300" i="3"/>
  <c r="L300" i="3"/>
  <c r="M300" i="3" s="1"/>
  <c r="AG299" i="3"/>
  <c r="AP298" i="3"/>
  <c r="AO298" i="3"/>
  <c r="AN298" i="3"/>
  <c r="AM298" i="3"/>
  <c r="AL298" i="3"/>
  <c r="AK298" i="3"/>
  <c r="AJ298" i="3"/>
  <c r="AI298" i="3"/>
  <c r="AH298" i="3"/>
  <c r="AG298" i="3"/>
  <c r="AF298" i="3"/>
  <c r="AD298" i="3"/>
  <c r="AC298" i="3"/>
  <c r="AB298" i="3"/>
  <c r="AA298" i="3"/>
  <c r="Z298" i="3"/>
  <c r="Y298" i="3"/>
  <c r="X298" i="3"/>
  <c r="W298" i="3"/>
  <c r="V298" i="3"/>
  <c r="U298" i="3"/>
  <c r="T298" i="3"/>
  <c r="S298" i="3"/>
  <c r="R298" i="3"/>
  <c r="Q298" i="3"/>
  <c r="P298" i="3"/>
  <c r="O298" i="3"/>
  <c r="N298" i="3"/>
  <c r="K298" i="3"/>
  <c r="J298" i="3"/>
  <c r="I298" i="3"/>
  <c r="H298" i="3"/>
  <c r="G298" i="3"/>
  <c r="F298" i="3"/>
  <c r="E298" i="3"/>
  <c r="AE296" i="3"/>
  <c r="L296" i="3"/>
  <c r="M296" i="3" s="1"/>
  <c r="AE295" i="3"/>
  <c r="L295" i="3"/>
  <c r="M295" i="3" s="1"/>
  <c r="AE292" i="3"/>
  <c r="L292" i="3"/>
  <c r="M292" i="3" s="1"/>
  <c r="AE291" i="3"/>
  <c r="L291" i="3"/>
  <c r="M291" i="3" s="1"/>
  <c r="AP287" i="3"/>
  <c r="AO287" i="3"/>
  <c r="AN287" i="3"/>
  <c r="AM287" i="3"/>
  <c r="AL287" i="3"/>
  <c r="AK287" i="3"/>
  <c r="AJ287" i="3"/>
  <c r="AI287" i="3"/>
  <c r="AH287" i="3"/>
  <c r="AG287" i="3"/>
  <c r="AF287" i="3"/>
  <c r="AE287" i="3"/>
  <c r="AD287" i="3"/>
  <c r="AC287" i="3"/>
  <c r="AB287" i="3"/>
  <c r="AA287" i="3"/>
  <c r="Z287" i="3"/>
  <c r="Y287" i="3"/>
  <c r="X287" i="3"/>
  <c r="W287" i="3"/>
  <c r="V287" i="3"/>
  <c r="U287" i="3"/>
  <c r="T287" i="3"/>
  <c r="S287" i="3"/>
  <c r="R287" i="3"/>
  <c r="Q287" i="3"/>
  <c r="P287" i="3"/>
  <c r="O287" i="3"/>
  <c r="N287" i="3"/>
  <c r="M287" i="3"/>
  <c r="L287" i="3"/>
  <c r="K287" i="3"/>
  <c r="J287" i="3"/>
  <c r="I287" i="3"/>
  <c r="H287" i="3"/>
  <c r="G287" i="3"/>
  <c r="AP286" i="3"/>
  <c r="AO286" i="3"/>
  <c r="AN286" i="3"/>
  <c r="AM286" i="3"/>
  <c r="AL286" i="3"/>
  <c r="AK286" i="3"/>
  <c r="AJ286" i="3"/>
  <c r="AI286" i="3"/>
  <c r="AH286" i="3"/>
  <c r="AG286" i="3"/>
  <c r="AF286" i="3"/>
  <c r="AE286" i="3"/>
  <c r="AD286" i="3"/>
  <c r="AC286" i="3"/>
  <c r="AB286" i="3"/>
  <c r="AA286" i="3"/>
  <c r="Z286" i="3"/>
  <c r="Y286" i="3"/>
  <c r="X286" i="3"/>
  <c r="W286" i="3"/>
  <c r="V286" i="3"/>
  <c r="U286" i="3"/>
  <c r="T286" i="3"/>
  <c r="S286" i="3"/>
  <c r="R286" i="3"/>
  <c r="Q286" i="3"/>
  <c r="P286" i="3"/>
  <c r="O286" i="3"/>
  <c r="N286" i="3"/>
  <c r="M286" i="3"/>
  <c r="L286" i="3"/>
  <c r="K286" i="3"/>
  <c r="J286" i="3"/>
  <c r="I286" i="3"/>
  <c r="H286" i="3"/>
  <c r="G286" i="3"/>
  <c r="AP285" i="3"/>
  <c r="AO285" i="3"/>
  <c r="AN285" i="3"/>
  <c r="AM285" i="3"/>
  <c r="AL285" i="3"/>
  <c r="AK285" i="3"/>
  <c r="AJ285" i="3"/>
  <c r="AI285" i="3"/>
  <c r="AH285" i="3"/>
  <c r="AG285" i="3"/>
  <c r="AF285" i="3"/>
  <c r="AE285" i="3"/>
  <c r="AD285" i="3"/>
  <c r="AC285" i="3"/>
  <c r="AB285" i="3"/>
  <c r="AA285" i="3"/>
  <c r="Z285" i="3"/>
  <c r="Y285" i="3"/>
  <c r="X285" i="3"/>
  <c r="W285" i="3"/>
  <c r="V285" i="3"/>
  <c r="U285" i="3"/>
  <c r="T285" i="3"/>
  <c r="S285" i="3"/>
  <c r="R285" i="3"/>
  <c r="Q285" i="3"/>
  <c r="P285" i="3"/>
  <c r="O285" i="3"/>
  <c r="N285" i="3"/>
  <c r="M285" i="3"/>
  <c r="L285" i="3"/>
  <c r="K285" i="3"/>
  <c r="J285" i="3"/>
  <c r="I285" i="3"/>
  <c r="H285" i="3"/>
  <c r="G285" i="3"/>
  <c r="AP284" i="3"/>
  <c r="AA284" i="3"/>
  <c r="AP283" i="3"/>
  <c r="AO283" i="3"/>
  <c r="AN283" i="3"/>
  <c r="AM283" i="3"/>
  <c r="AL283" i="3"/>
  <c r="AK283" i="3"/>
  <c r="AJ283" i="3"/>
  <c r="AI283" i="3"/>
  <c r="AH283" i="3"/>
  <c r="AG283" i="3"/>
  <c r="AF283" i="3"/>
  <c r="AD283" i="3"/>
  <c r="AC283" i="3"/>
  <c r="AB283" i="3"/>
  <c r="AA283" i="3"/>
  <c r="Z283" i="3"/>
  <c r="Y283" i="3"/>
  <c r="X283" i="3"/>
  <c r="W283" i="3"/>
  <c r="V283" i="3"/>
  <c r="U283" i="3"/>
  <c r="T283" i="3"/>
  <c r="S283" i="3"/>
  <c r="R283" i="3"/>
  <c r="Q283" i="3"/>
  <c r="P283" i="3"/>
  <c r="O283" i="3"/>
  <c r="N283" i="3"/>
  <c r="M283" i="3"/>
  <c r="L283" i="3"/>
  <c r="K283" i="3"/>
  <c r="J283" i="3"/>
  <c r="I283" i="3"/>
  <c r="H283" i="3"/>
  <c r="G283" i="3"/>
  <c r="AP282" i="3"/>
  <c r="AO282" i="3"/>
  <c r="AN282" i="3"/>
  <c r="AM282" i="3"/>
  <c r="AL282" i="3"/>
  <c r="AK282" i="3"/>
  <c r="AJ282" i="3"/>
  <c r="AI282" i="3"/>
  <c r="AH282" i="3"/>
  <c r="AG282" i="3"/>
  <c r="AF282" i="3"/>
  <c r="AD282" i="3"/>
  <c r="AC282" i="3"/>
  <c r="AB282" i="3"/>
  <c r="AA282" i="3"/>
  <c r="Z282" i="3"/>
  <c r="Y282" i="3"/>
  <c r="X282" i="3"/>
  <c r="W282" i="3"/>
  <c r="V282" i="3"/>
  <c r="U282" i="3"/>
  <c r="T282" i="3"/>
  <c r="S282" i="3"/>
  <c r="R282" i="3"/>
  <c r="Q282" i="3"/>
  <c r="P282" i="3"/>
  <c r="O282" i="3"/>
  <c r="N282" i="3"/>
  <c r="M282" i="3"/>
  <c r="L282" i="3"/>
  <c r="K282" i="3"/>
  <c r="J282" i="3"/>
  <c r="I282" i="3"/>
  <c r="H282" i="3"/>
  <c r="G282" i="3"/>
  <c r="AG281" i="3"/>
  <c r="AF281" i="3"/>
  <c r="AD281" i="3"/>
  <c r="AC281" i="3"/>
  <c r="AB281" i="3"/>
  <c r="AA281" i="3"/>
  <c r="Z281" i="3"/>
  <c r="Y281" i="3"/>
  <c r="X281" i="3"/>
  <c r="W281" i="3"/>
  <c r="V281" i="3"/>
  <c r="U281" i="3"/>
  <c r="T281" i="3"/>
  <c r="S281" i="3"/>
  <c r="R281" i="3"/>
  <c r="Q281" i="3"/>
  <c r="P281" i="3"/>
  <c r="O281" i="3"/>
  <c r="N281" i="3"/>
  <c r="M281" i="3"/>
  <c r="L281" i="3"/>
  <c r="K281" i="3"/>
  <c r="J281" i="3"/>
  <c r="I281" i="3"/>
  <c r="H281" i="3"/>
  <c r="G281" i="3"/>
  <c r="W280" i="3"/>
  <c r="AE279" i="3"/>
  <c r="L279" i="3"/>
  <c r="M279" i="3" s="1"/>
  <c r="AE278" i="3"/>
  <c r="L278" i="3"/>
  <c r="M278" i="3" s="1"/>
  <c r="AG277" i="3"/>
  <c r="E277" i="3"/>
  <c r="AP276" i="3"/>
  <c r="AO276" i="3"/>
  <c r="AN276" i="3"/>
  <c r="AM276" i="3"/>
  <c r="AL276" i="3"/>
  <c r="AK276" i="3"/>
  <c r="AJ276" i="3"/>
  <c r="AI276" i="3"/>
  <c r="AH276" i="3"/>
  <c r="AG276" i="3"/>
  <c r="AF276" i="3"/>
  <c r="AD276" i="3"/>
  <c r="AC276" i="3"/>
  <c r="AB276" i="3"/>
  <c r="AA276" i="3"/>
  <c r="Z276" i="3"/>
  <c r="Y276" i="3"/>
  <c r="X276" i="3"/>
  <c r="W276" i="3"/>
  <c r="V276" i="3"/>
  <c r="U276" i="3"/>
  <c r="T276" i="3"/>
  <c r="S276" i="3"/>
  <c r="R276" i="3"/>
  <c r="Q276" i="3"/>
  <c r="P276" i="3"/>
  <c r="O276" i="3"/>
  <c r="N276" i="3"/>
  <c r="K276" i="3"/>
  <c r="J276" i="3"/>
  <c r="I276" i="3"/>
  <c r="H276" i="3"/>
  <c r="G276" i="3"/>
  <c r="F276" i="3"/>
  <c r="E276" i="3"/>
  <c r="AG275" i="3"/>
  <c r="X275" i="3"/>
  <c r="U275" i="3"/>
  <c r="T275" i="3"/>
  <c r="F275" i="3"/>
  <c r="E275" i="3"/>
  <c r="AG272" i="3"/>
  <c r="F272" i="3"/>
  <c r="AP271" i="3"/>
  <c r="AG270" i="3"/>
  <c r="H270" i="3"/>
  <c r="G270" i="3"/>
  <c r="AG268" i="3"/>
  <c r="E268" i="3"/>
  <c r="AL266" i="3"/>
  <c r="AG266" i="3"/>
  <c r="N266" i="3"/>
  <c r="E266" i="3"/>
  <c r="AP265" i="3"/>
  <c r="AO265" i="3"/>
  <c r="AN265" i="3"/>
  <c r="AM265" i="3"/>
  <c r="AL265" i="3"/>
  <c r="AK265" i="3"/>
  <c r="AJ265" i="3"/>
  <c r="AI265" i="3"/>
  <c r="AH265" i="3"/>
  <c r="AG265" i="3"/>
  <c r="AF265" i="3"/>
  <c r="AD265" i="3"/>
  <c r="AC265" i="3"/>
  <c r="AB265" i="3"/>
  <c r="AA265" i="3"/>
  <c r="Z265" i="3"/>
  <c r="Y265" i="3"/>
  <c r="X265" i="3"/>
  <c r="W265" i="3"/>
  <c r="V265" i="3"/>
  <c r="U265" i="3"/>
  <c r="T265" i="3"/>
  <c r="S265" i="3"/>
  <c r="R265" i="3"/>
  <c r="Q265" i="3"/>
  <c r="P265" i="3"/>
  <c r="O265" i="3"/>
  <c r="N265" i="3"/>
  <c r="K265" i="3"/>
  <c r="J265" i="3"/>
  <c r="I265" i="3"/>
  <c r="H265" i="3"/>
  <c r="G265" i="3"/>
  <c r="F265" i="3"/>
  <c r="E265" i="3"/>
  <c r="AP263" i="3"/>
  <c r="AG263" i="3"/>
  <c r="AF263" i="3"/>
  <c r="AD263" i="3"/>
  <c r="AC263" i="3"/>
  <c r="AB263" i="3"/>
  <c r="AA263" i="3"/>
  <c r="Z263" i="3"/>
  <c r="Y263" i="3"/>
  <c r="X263" i="3"/>
  <c r="W263" i="3"/>
  <c r="V263" i="3"/>
  <c r="U263" i="3"/>
  <c r="T263" i="3"/>
  <c r="S263" i="3"/>
  <c r="R263" i="3"/>
  <c r="Q263" i="3"/>
  <c r="P263" i="3"/>
  <c r="O263" i="3"/>
  <c r="N263" i="3"/>
  <c r="K263" i="3"/>
  <c r="J263" i="3"/>
  <c r="I263" i="3"/>
  <c r="H263" i="3"/>
  <c r="G263" i="3"/>
  <c r="F263" i="3"/>
  <c r="E263" i="3"/>
  <c r="AP262" i="3"/>
  <c r="AO262" i="3"/>
  <c r="AN262" i="3"/>
  <c r="AM262" i="3"/>
  <c r="AL262" i="3"/>
  <c r="AK262" i="3"/>
  <c r="AJ262" i="3"/>
  <c r="AI262" i="3"/>
  <c r="AH262" i="3"/>
  <c r="AG262" i="3"/>
  <c r="AF262" i="3"/>
  <c r="AD262" i="3"/>
  <c r="AC262" i="3"/>
  <c r="AB262" i="3"/>
  <c r="AA262" i="3"/>
  <c r="Z262" i="3"/>
  <c r="Y262" i="3"/>
  <c r="X262" i="3"/>
  <c r="W262" i="3"/>
  <c r="V262" i="3"/>
  <c r="U262" i="3"/>
  <c r="T262" i="3"/>
  <c r="S262" i="3"/>
  <c r="R262" i="3"/>
  <c r="Q262" i="3"/>
  <c r="P262" i="3"/>
  <c r="O262" i="3"/>
  <c r="N262" i="3"/>
  <c r="K262" i="3"/>
  <c r="J262" i="3"/>
  <c r="I262" i="3"/>
  <c r="H262" i="3"/>
  <c r="G262" i="3"/>
  <c r="F262" i="3"/>
  <c r="E262" i="3"/>
  <c r="AG261" i="3"/>
  <c r="AF261" i="3"/>
  <c r="AD261" i="3"/>
  <c r="AC261" i="3"/>
  <c r="AB261" i="3"/>
  <c r="AA261" i="3"/>
  <c r="Z261" i="3"/>
  <c r="Y261" i="3"/>
  <c r="X261" i="3"/>
  <c r="W261" i="3"/>
  <c r="V261" i="3"/>
  <c r="U261" i="3"/>
  <c r="T261" i="3"/>
  <c r="S261" i="3"/>
  <c r="R261" i="3"/>
  <c r="Q261" i="3"/>
  <c r="P261" i="3"/>
  <c r="O261" i="3"/>
  <c r="N261" i="3"/>
  <c r="K261" i="3"/>
  <c r="J261" i="3"/>
  <c r="I261" i="3"/>
  <c r="H261" i="3"/>
  <c r="G261" i="3"/>
  <c r="F261" i="3"/>
  <c r="E261" i="3"/>
  <c r="K260" i="3"/>
  <c r="AG259" i="3"/>
  <c r="AG257" i="3"/>
  <c r="AO255" i="3"/>
  <c r="AN255" i="3"/>
  <c r="AM255" i="3"/>
  <c r="AG255" i="3"/>
  <c r="H255" i="3"/>
  <c r="E255" i="3"/>
  <c r="AE254" i="3"/>
  <c r="L254" i="3"/>
  <c r="M254" i="3" s="1"/>
  <c r="AG253" i="3"/>
  <c r="Y252" i="3"/>
  <c r="AE251" i="3"/>
  <c r="L251" i="3"/>
  <c r="M251" i="3" s="1"/>
  <c r="AP250" i="3"/>
  <c r="AO250" i="3"/>
  <c r="AN250" i="3"/>
  <c r="AM250" i="3"/>
  <c r="AL250" i="3"/>
  <c r="AK250" i="3"/>
  <c r="AJ250" i="3"/>
  <c r="AI250" i="3"/>
  <c r="AH250" i="3"/>
  <c r="AG250" i="3"/>
  <c r="AF250" i="3"/>
  <c r="AD250" i="3"/>
  <c r="AC250" i="3"/>
  <c r="AB250" i="3"/>
  <c r="AA250" i="3"/>
  <c r="Z250" i="3"/>
  <c r="Y250" i="3"/>
  <c r="X250" i="3"/>
  <c r="W250" i="3"/>
  <c r="V250" i="3"/>
  <c r="U250" i="3"/>
  <c r="T250" i="3"/>
  <c r="S250" i="3"/>
  <c r="R250" i="3"/>
  <c r="Q250" i="3"/>
  <c r="P250" i="3"/>
  <c r="O250" i="3"/>
  <c r="N250" i="3"/>
  <c r="K250" i="3"/>
  <c r="J250" i="3"/>
  <c r="I250" i="3"/>
  <c r="H250" i="3"/>
  <c r="G250" i="3"/>
  <c r="F250" i="3"/>
  <c r="E250" i="3"/>
  <c r="AP249" i="3"/>
  <c r="AO249" i="3"/>
  <c r="AN249" i="3"/>
  <c r="AM249" i="3"/>
  <c r="AL249" i="3"/>
  <c r="AK249" i="3"/>
  <c r="AJ249" i="3"/>
  <c r="AI249" i="3"/>
  <c r="AH249" i="3"/>
  <c r="AG249" i="3"/>
  <c r="AF249" i="3"/>
  <c r="AD249" i="3"/>
  <c r="AC249" i="3"/>
  <c r="AB249" i="3"/>
  <c r="AA249" i="3"/>
  <c r="Z249" i="3"/>
  <c r="Y249" i="3"/>
  <c r="X249" i="3"/>
  <c r="W249" i="3"/>
  <c r="V249" i="3"/>
  <c r="U249" i="3"/>
  <c r="T249" i="3"/>
  <c r="S249" i="3"/>
  <c r="R249" i="3"/>
  <c r="Q249" i="3"/>
  <c r="P249" i="3"/>
  <c r="O249" i="3"/>
  <c r="N249" i="3"/>
  <c r="K249" i="3"/>
  <c r="J249" i="3"/>
  <c r="I249" i="3"/>
  <c r="H249" i="3"/>
  <c r="G249" i="3"/>
  <c r="F249" i="3"/>
  <c r="E249" i="3"/>
  <c r="AE248" i="3"/>
  <c r="L248" i="3"/>
  <c r="M248" i="3" s="1"/>
  <c r="AE247" i="3"/>
  <c r="L247" i="3"/>
  <c r="M247" i="3" s="1"/>
  <c r="AP246" i="3"/>
  <c r="AO246" i="3"/>
  <c r="AN246" i="3"/>
  <c r="AM246" i="3"/>
  <c r="AL246" i="3"/>
  <c r="AK246" i="3"/>
  <c r="AJ246" i="3"/>
  <c r="AI246" i="3"/>
  <c r="AH246" i="3"/>
  <c r="AG246" i="3"/>
  <c r="AF246" i="3"/>
  <c r="AD246" i="3"/>
  <c r="AC246" i="3"/>
  <c r="AB246" i="3"/>
  <c r="AA246" i="3"/>
  <c r="Z246" i="3"/>
  <c r="Y246" i="3"/>
  <c r="X246" i="3"/>
  <c r="W246" i="3"/>
  <c r="V246" i="3"/>
  <c r="U246" i="3"/>
  <c r="T246" i="3"/>
  <c r="S246" i="3"/>
  <c r="R246" i="3"/>
  <c r="Q246" i="3"/>
  <c r="P246" i="3"/>
  <c r="O246" i="3"/>
  <c r="N246" i="3"/>
  <c r="K246" i="3"/>
  <c r="J246" i="3"/>
  <c r="I246" i="3"/>
  <c r="H246" i="3"/>
  <c r="G246" i="3"/>
  <c r="F246" i="3"/>
  <c r="E246" i="3"/>
  <c r="AE245" i="3"/>
  <c r="L245" i="3"/>
  <c r="M245" i="3" s="1"/>
  <c r="AE244" i="3"/>
  <c r="L244" i="3"/>
  <c r="M244" i="3" s="1"/>
  <c r="AP243" i="3"/>
  <c r="AO243" i="3"/>
  <c r="AN243" i="3"/>
  <c r="AM243" i="3"/>
  <c r="AL243" i="3"/>
  <c r="AK243" i="3"/>
  <c r="AJ243" i="3"/>
  <c r="AI243" i="3"/>
  <c r="AH243" i="3"/>
  <c r="AG243" i="3"/>
  <c r="AF243" i="3"/>
  <c r="AD243" i="3"/>
  <c r="AC243" i="3"/>
  <c r="AB243" i="3"/>
  <c r="AA243" i="3"/>
  <c r="Z243" i="3"/>
  <c r="Y243" i="3"/>
  <c r="X243" i="3"/>
  <c r="W243" i="3"/>
  <c r="V243" i="3"/>
  <c r="U243" i="3"/>
  <c r="T243" i="3"/>
  <c r="S243" i="3"/>
  <c r="R243" i="3"/>
  <c r="Q243" i="3"/>
  <c r="P243" i="3"/>
  <c r="O243" i="3"/>
  <c r="N243" i="3"/>
  <c r="K243" i="3"/>
  <c r="J243" i="3"/>
  <c r="I243" i="3"/>
  <c r="H243" i="3"/>
  <c r="G243" i="3"/>
  <c r="F243" i="3"/>
  <c r="E243" i="3"/>
  <c r="AF242" i="3"/>
  <c r="AE241" i="3"/>
  <c r="L241" i="3"/>
  <c r="M241" i="3" s="1"/>
  <c r="AE238" i="3"/>
  <c r="L238" i="3"/>
  <c r="M238" i="3" s="1"/>
  <c r="AE237" i="3"/>
  <c r="L237" i="3"/>
  <c r="M237" i="3" s="1"/>
  <c r="AE236" i="3"/>
  <c r="L236" i="3"/>
  <c r="M236" i="3" s="1"/>
  <c r="S235" i="3"/>
  <c r="S234" i="3" s="1"/>
  <c r="W234" i="3"/>
  <c r="AE232" i="3"/>
  <c r="L232" i="3"/>
  <c r="M232" i="3" s="1"/>
  <c r="S231" i="3"/>
  <c r="AP230" i="3"/>
  <c r="AO230" i="3"/>
  <c r="AN230" i="3"/>
  <c r="AM230" i="3"/>
  <c r="AL230" i="3"/>
  <c r="AK230" i="3"/>
  <c r="AJ230" i="3"/>
  <c r="AI230" i="3"/>
  <c r="AH230" i="3"/>
  <c r="AG230" i="3"/>
  <c r="AF230" i="3"/>
  <c r="AD230" i="3"/>
  <c r="AC230" i="3"/>
  <c r="AB230" i="3"/>
  <c r="AA230" i="3"/>
  <c r="Z230" i="3"/>
  <c r="Y230" i="3"/>
  <c r="X230" i="3"/>
  <c r="W230" i="3"/>
  <c r="V230" i="3"/>
  <c r="U230" i="3"/>
  <c r="T230" i="3"/>
  <c r="S230" i="3"/>
  <c r="R230" i="3"/>
  <c r="Q230" i="3"/>
  <c r="P230" i="3"/>
  <c r="O230" i="3"/>
  <c r="N230" i="3"/>
  <c r="K230" i="3"/>
  <c r="J230" i="3"/>
  <c r="I230" i="3"/>
  <c r="H230" i="3"/>
  <c r="G230" i="3"/>
  <c r="F230" i="3"/>
  <c r="E230" i="3"/>
  <c r="AE229" i="3"/>
  <c r="L229" i="3"/>
  <c r="M229" i="3" s="1"/>
  <c r="AE228" i="3"/>
  <c r="L228" i="3"/>
  <c r="M228" i="3" s="1"/>
  <c r="AE227" i="3"/>
  <c r="L227" i="3"/>
  <c r="M227" i="3" s="1"/>
  <c r="AE226" i="3"/>
  <c r="L226" i="3"/>
  <c r="M226" i="3" s="1"/>
  <c r="AP225" i="3"/>
  <c r="AO225" i="3"/>
  <c r="AN225" i="3"/>
  <c r="AM225" i="3"/>
  <c r="AL225" i="3"/>
  <c r="AK225" i="3"/>
  <c r="AJ225" i="3"/>
  <c r="AI225" i="3"/>
  <c r="AH225" i="3"/>
  <c r="AG225" i="3"/>
  <c r="AF225" i="3"/>
  <c r="AD225" i="3"/>
  <c r="AC225" i="3"/>
  <c r="AB225" i="3"/>
  <c r="AA225" i="3"/>
  <c r="Z225" i="3"/>
  <c r="Y225" i="3"/>
  <c r="X225" i="3"/>
  <c r="W225" i="3"/>
  <c r="V225" i="3"/>
  <c r="U225" i="3"/>
  <c r="T225" i="3"/>
  <c r="S225" i="3"/>
  <c r="R225" i="3"/>
  <c r="Q225" i="3"/>
  <c r="P225" i="3"/>
  <c r="O225" i="3"/>
  <c r="N225" i="3"/>
  <c r="J225" i="3"/>
  <c r="F225" i="3"/>
  <c r="E225" i="3"/>
  <c r="AE224" i="3"/>
  <c r="L224" i="3"/>
  <c r="M224" i="3" s="1"/>
  <c r="AP223" i="3"/>
  <c r="AO223" i="3"/>
  <c r="AN223" i="3"/>
  <c r="AM223" i="3"/>
  <c r="AL223" i="3"/>
  <c r="AK223" i="3"/>
  <c r="AJ223" i="3"/>
  <c r="AI223" i="3"/>
  <c r="AG223" i="3"/>
  <c r="AF223" i="3"/>
  <c r="AD223" i="3"/>
  <c r="AC223" i="3"/>
  <c r="AB223" i="3"/>
  <c r="AA223" i="3"/>
  <c r="Z223" i="3"/>
  <c r="Y223" i="3"/>
  <c r="X223" i="3"/>
  <c r="W223" i="3"/>
  <c r="V223" i="3"/>
  <c r="U223" i="3"/>
  <c r="T223" i="3"/>
  <c r="S223" i="3"/>
  <c r="R223" i="3"/>
  <c r="Q223" i="3"/>
  <c r="G223" i="3"/>
  <c r="E223" i="3"/>
  <c r="AE222" i="3"/>
  <c r="L222" i="3"/>
  <c r="M222" i="3" s="1"/>
  <c r="AE221" i="3"/>
  <c r="L221" i="3"/>
  <c r="M221" i="3" s="1"/>
  <c r="AE220" i="3"/>
  <c r="L220" i="3"/>
  <c r="M220" i="3" s="1"/>
  <c r="AE217" i="3"/>
  <c r="L217" i="3"/>
  <c r="M217" i="3" s="1"/>
  <c r="AP216" i="3"/>
  <c r="AO216" i="3"/>
  <c r="AN216" i="3"/>
  <c r="AM216" i="3"/>
  <c r="AL216" i="3"/>
  <c r="AK216" i="3"/>
  <c r="AJ216" i="3"/>
  <c r="AI216" i="3"/>
  <c r="AH216" i="3"/>
  <c r="AG216" i="3"/>
  <c r="AF216" i="3"/>
  <c r="AD216" i="3"/>
  <c r="AC216" i="3"/>
  <c r="AB216" i="3"/>
  <c r="AA216" i="3"/>
  <c r="Z216" i="3"/>
  <c r="Y216" i="3"/>
  <c r="X216" i="3"/>
  <c r="W216" i="3"/>
  <c r="V216" i="3"/>
  <c r="U216" i="3"/>
  <c r="T216" i="3"/>
  <c r="S216" i="3"/>
  <c r="R216" i="3"/>
  <c r="Q216" i="3"/>
  <c r="P216" i="3"/>
  <c r="O216" i="3"/>
  <c r="N216" i="3"/>
  <c r="K216" i="3"/>
  <c r="J216" i="3"/>
  <c r="I216" i="3"/>
  <c r="H216" i="3"/>
  <c r="G216" i="3"/>
  <c r="F216" i="3"/>
  <c r="E216" i="3"/>
  <c r="AP215" i="3"/>
  <c r="AO215" i="3"/>
  <c r="AN215" i="3"/>
  <c r="AM215" i="3"/>
  <c r="AL215" i="3"/>
  <c r="AK215" i="3"/>
  <c r="AJ215" i="3"/>
  <c r="AI215" i="3"/>
  <c r="AH215" i="3"/>
  <c r="AG215" i="3"/>
  <c r="AF215" i="3"/>
  <c r="AD215" i="3"/>
  <c r="AC215" i="3"/>
  <c r="AB215" i="3"/>
  <c r="AA215" i="3"/>
  <c r="Z215" i="3"/>
  <c r="Y215" i="3"/>
  <c r="X215" i="3"/>
  <c r="W215" i="3"/>
  <c r="V215" i="3"/>
  <c r="U215" i="3"/>
  <c r="T215" i="3"/>
  <c r="S215" i="3"/>
  <c r="R215" i="3"/>
  <c r="Q215" i="3"/>
  <c r="P215" i="3"/>
  <c r="O215" i="3"/>
  <c r="N215" i="3"/>
  <c r="K215" i="3"/>
  <c r="J215" i="3"/>
  <c r="I215" i="3"/>
  <c r="H215" i="3"/>
  <c r="G215" i="3"/>
  <c r="F215" i="3"/>
  <c r="E215" i="3"/>
  <c r="AE213" i="3"/>
  <c r="L213" i="3"/>
  <c r="M213" i="3" s="1"/>
  <c r="AP212" i="3"/>
  <c r="AP235" i="3" s="1"/>
  <c r="AP234" i="3" s="1"/>
  <c r="AO212" i="3"/>
  <c r="AO235" i="3" s="1"/>
  <c r="AO234" i="3" s="1"/>
  <c r="AN212" i="3"/>
  <c r="AN235" i="3" s="1"/>
  <c r="AN234" i="3" s="1"/>
  <c r="AM212" i="3"/>
  <c r="AM235" i="3" s="1"/>
  <c r="AM234" i="3" s="1"/>
  <c r="AL212" i="3"/>
  <c r="AK212" i="3"/>
  <c r="AJ212" i="3"/>
  <c r="AJ235" i="3" s="1"/>
  <c r="AJ234" i="3" s="1"/>
  <c r="AI212" i="3"/>
  <c r="AI235" i="3" s="1"/>
  <c r="AI234" i="3" s="1"/>
  <c r="AH212" i="3"/>
  <c r="AH235" i="3" s="1"/>
  <c r="AH234" i="3" s="1"/>
  <c r="AG212" i="3"/>
  <c r="AG235" i="3" s="1"/>
  <c r="AG234" i="3" s="1"/>
  <c r="AF212" i="3"/>
  <c r="AF235" i="3" s="1"/>
  <c r="AF234" i="3" s="1"/>
  <c r="AD212" i="3"/>
  <c r="AD235" i="3" s="1"/>
  <c r="AD234" i="3" s="1"/>
  <c r="AC212" i="3"/>
  <c r="AC235" i="3" s="1"/>
  <c r="AC234" i="3" s="1"/>
  <c r="AB212" i="3"/>
  <c r="AB235" i="3" s="1"/>
  <c r="AB234" i="3" s="1"/>
  <c r="AA212" i="3"/>
  <c r="AA235" i="3" s="1"/>
  <c r="AA234" i="3" s="1"/>
  <c r="Z212" i="3"/>
  <c r="Z235" i="3" s="1"/>
  <c r="Z234" i="3" s="1"/>
  <c r="Y212" i="3"/>
  <c r="Y235" i="3" s="1"/>
  <c r="Y234" i="3" s="1"/>
  <c r="X212" i="3"/>
  <c r="X235" i="3" s="1"/>
  <c r="X234" i="3" s="1"/>
  <c r="W212" i="3"/>
  <c r="W235" i="3" s="1"/>
  <c r="V212" i="3"/>
  <c r="V235" i="3" s="1"/>
  <c r="V234" i="3" s="1"/>
  <c r="U212" i="3"/>
  <c r="U235" i="3" s="1"/>
  <c r="U234" i="3" s="1"/>
  <c r="T212" i="3"/>
  <c r="T235" i="3" s="1"/>
  <c r="T234" i="3" s="1"/>
  <c r="S212" i="3"/>
  <c r="R212" i="3"/>
  <c r="Q212" i="3"/>
  <c r="Q235" i="3" s="1"/>
  <c r="Q234" i="3" s="1"/>
  <c r="P212" i="3"/>
  <c r="O212" i="3"/>
  <c r="O235" i="3" s="1"/>
  <c r="O234" i="3" s="1"/>
  <c r="N212" i="3"/>
  <c r="N235" i="3" s="1"/>
  <c r="N234" i="3" s="1"/>
  <c r="I212" i="3"/>
  <c r="I235" i="3" s="1"/>
  <c r="I234" i="3" s="1"/>
  <c r="H212" i="3"/>
  <c r="E212" i="3"/>
  <c r="AP211" i="3"/>
  <c r="AO211" i="3"/>
  <c r="AN211" i="3"/>
  <c r="AM211" i="3"/>
  <c r="AL211" i="3"/>
  <c r="AK211" i="3"/>
  <c r="AJ211" i="3"/>
  <c r="AJ210" i="3" s="1"/>
  <c r="AI211" i="3"/>
  <c r="AI210" i="3" s="1"/>
  <c r="AH211" i="3"/>
  <c r="AG211" i="3"/>
  <c r="AF211" i="3"/>
  <c r="AD211" i="3"/>
  <c r="AC211" i="3"/>
  <c r="AB211" i="3"/>
  <c r="AA211" i="3"/>
  <c r="AA210" i="3" s="1"/>
  <c r="Z211" i="3"/>
  <c r="Y211" i="3"/>
  <c r="X211" i="3"/>
  <c r="W211" i="3"/>
  <c r="V211" i="3"/>
  <c r="U211" i="3"/>
  <c r="T211" i="3"/>
  <c r="S211" i="3"/>
  <c r="R211" i="3"/>
  <c r="Q211" i="3"/>
  <c r="P211" i="3"/>
  <c r="O211" i="3"/>
  <c r="N211" i="3"/>
  <c r="K211" i="3"/>
  <c r="J211" i="3"/>
  <c r="I211" i="3"/>
  <c r="I210" i="3" s="1"/>
  <c r="H211" i="3"/>
  <c r="G211" i="3"/>
  <c r="F211" i="3"/>
  <c r="E211" i="3"/>
  <c r="AP209" i="3"/>
  <c r="AP207" i="3" s="1"/>
  <c r="AO209" i="3"/>
  <c r="AO207" i="3" s="1"/>
  <c r="AN209" i="3"/>
  <c r="AN207" i="3" s="1"/>
  <c r="AM209" i="3"/>
  <c r="AL209" i="3"/>
  <c r="AL207" i="3" s="1"/>
  <c r="AK209" i="3"/>
  <c r="AK207" i="3" s="1"/>
  <c r="AJ209" i="3"/>
  <c r="AJ207" i="3" s="1"/>
  <c r="AI209" i="3"/>
  <c r="AH209" i="3"/>
  <c r="AH207" i="3" s="1"/>
  <c r="AG209" i="3"/>
  <c r="AG207" i="3" s="1"/>
  <c r="AF209" i="3"/>
  <c r="AF207" i="3" s="1"/>
  <c r="AD209" i="3"/>
  <c r="AD207" i="3" s="1"/>
  <c r="AC209" i="3"/>
  <c r="AC207" i="3" s="1"/>
  <c r="AB209" i="3"/>
  <c r="AB207" i="3" s="1"/>
  <c r="AA209" i="3"/>
  <c r="AA207" i="3" s="1"/>
  <c r="Z209" i="3"/>
  <c r="Z207" i="3" s="1"/>
  <c r="Y209" i="3"/>
  <c r="Y207" i="3" s="1"/>
  <c r="X209" i="3"/>
  <c r="X207" i="3" s="1"/>
  <c r="W209" i="3"/>
  <c r="W207" i="3" s="1"/>
  <c r="V209" i="3"/>
  <c r="V207" i="3" s="1"/>
  <c r="U209" i="3"/>
  <c r="U207" i="3" s="1"/>
  <c r="T209" i="3"/>
  <c r="T207" i="3" s="1"/>
  <c r="S209" i="3"/>
  <c r="R209" i="3"/>
  <c r="Q209" i="3"/>
  <c r="P209" i="3"/>
  <c r="P207" i="3" s="1"/>
  <c r="O209" i="3"/>
  <c r="O207" i="3" s="1"/>
  <c r="N209" i="3"/>
  <c r="N207" i="3" s="1"/>
  <c r="K209" i="3"/>
  <c r="K207" i="3" s="1"/>
  <c r="J209" i="3"/>
  <c r="J207" i="3" s="1"/>
  <c r="I209" i="3"/>
  <c r="I207" i="3" s="1"/>
  <c r="H209" i="3"/>
  <c r="H207" i="3" s="1"/>
  <c r="G209" i="3"/>
  <c r="G207" i="3" s="1"/>
  <c r="F209" i="3"/>
  <c r="F207" i="3" s="1"/>
  <c r="E209" i="3"/>
  <c r="E207" i="3" s="1"/>
  <c r="AE208" i="3"/>
  <c r="L208" i="3"/>
  <c r="M208" i="3" s="1"/>
  <c r="AM207" i="3"/>
  <c r="AI207" i="3"/>
  <c r="S207" i="3"/>
  <c r="R207" i="3"/>
  <c r="Q207" i="3"/>
  <c r="AP206" i="3"/>
  <c r="AP205" i="3" s="1"/>
  <c r="AO206" i="3"/>
  <c r="AO205" i="3" s="1"/>
  <c r="AN206" i="3"/>
  <c r="AN205" i="3" s="1"/>
  <c r="AM206" i="3"/>
  <c r="AM205" i="3" s="1"/>
  <c r="AL206" i="3"/>
  <c r="AL205" i="3" s="1"/>
  <c r="AK206" i="3"/>
  <c r="AK205" i="3" s="1"/>
  <c r="AJ206" i="3"/>
  <c r="AJ205" i="3" s="1"/>
  <c r="AI206" i="3"/>
  <c r="AI205" i="3" s="1"/>
  <c r="AH206" i="3"/>
  <c r="AH205" i="3" s="1"/>
  <c r="AG206" i="3"/>
  <c r="AG205" i="3" s="1"/>
  <c r="AF206" i="3"/>
  <c r="AD206" i="3"/>
  <c r="AD205" i="3" s="1"/>
  <c r="AC206" i="3"/>
  <c r="AC205" i="3" s="1"/>
  <c r="AB206" i="3"/>
  <c r="AB205" i="3" s="1"/>
  <c r="AA206" i="3"/>
  <c r="AA205" i="3" s="1"/>
  <c r="Z206" i="3"/>
  <c r="Z205" i="3" s="1"/>
  <c r="Y206" i="3"/>
  <c r="Y205" i="3" s="1"/>
  <c r="X206" i="3"/>
  <c r="X205" i="3" s="1"/>
  <c r="W206" i="3"/>
  <c r="W205" i="3" s="1"/>
  <c r="V206" i="3"/>
  <c r="V205" i="3" s="1"/>
  <c r="U206" i="3"/>
  <c r="U205" i="3" s="1"/>
  <c r="T206" i="3"/>
  <c r="T205" i="3" s="1"/>
  <c r="S206" i="3"/>
  <c r="R206" i="3"/>
  <c r="R205" i="3" s="1"/>
  <c r="Q206" i="3"/>
  <c r="Q205" i="3" s="1"/>
  <c r="P206" i="3"/>
  <c r="P205" i="3" s="1"/>
  <c r="O206" i="3"/>
  <c r="O205" i="3" s="1"/>
  <c r="N206" i="3"/>
  <c r="N205" i="3" s="1"/>
  <c r="K206" i="3"/>
  <c r="K205" i="3" s="1"/>
  <c r="J206" i="3"/>
  <c r="J205" i="3" s="1"/>
  <c r="L205" i="3" s="1"/>
  <c r="I206" i="3"/>
  <c r="I205" i="3" s="1"/>
  <c r="H206" i="3"/>
  <c r="H205" i="3" s="1"/>
  <c r="G206" i="3"/>
  <c r="F206" i="3"/>
  <c r="F205" i="3" s="1"/>
  <c r="E206" i="3"/>
  <c r="E205" i="3" s="1"/>
  <c r="AF205" i="3"/>
  <c r="S205" i="3"/>
  <c r="AP204" i="3"/>
  <c r="AO204" i="3"/>
  <c r="AN204" i="3"/>
  <c r="AM204" i="3"/>
  <c r="AL204" i="3"/>
  <c r="AK204" i="3"/>
  <c r="AJ204" i="3"/>
  <c r="AI204" i="3"/>
  <c r="AH204" i="3"/>
  <c r="AG204" i="3"/>
  <c r="AF204" i="3"/>
  <c r="AD204" i="3"/>
  <c r="AC204" i="3"/>
  <c r="AB204" i="3"/>
  <c r="AA204" i="3"/>
  <c r="Z204" i="3"/>
  <c r="Y204" i="3"/>
  <c r="X204" i="3"/>
  <c r="W204" i="3"/>
  <c r="V204" i="3"/>
  <c r="U204" i="3"/>
  <c r="T204" i="3"/>
  <c r="S204" i="3"/>
  <c r="R204" i="3"/>
  <c r="Q204" i="3"/>
  <c r="P204" i="3"/>
  <c r="O204" i="3"/>
  <c r="N204" i="3"/>
  <c r="K204" i="3"/>
  <c r="J204" i="3"/>
  <c r="I204" i="3"/>
  <c r="H204" i="3"/>
  <c r="L204" i="3" s="1"/>
  <c r="G204" i="3"/>
  <c r="F204" i="3"/>
  <c r="E204" i="3"/>
  <c r="AP203" i="3"/>
  <c r="AO203" i="3"/>
  <c r="AN203" i="3"/>
  <c r="AM203" i="3"/>
  <c r="AL203" i="3"/>
  <c r="AK203" i="3"/>
  <c r="AJ203" i="3"/>
  <c r="AI203" i="3"/>
  <c r="AH203" i="3"/>
  <c r="AG203" i="3"/>
  <c r="AF203" i="3"/>
  <c r="AD203" i="3"/>
  <c r="AC203" i="3"/>
  <c r="AB203" i="3"/>
  <c r="AA203" i="3"/>
  <c r="Z203" i="3"/>
  <c r="Y203" i="3"/>
  <c r="X203" i="3"/>
  <c r="W203" i="3"/>
  <c r="V203" i="3"/>
  <c r="U203" i="3"/>
  <c r="T203" i="3"/>
  <c r="S203" i="3"/>
  <c r="R203" i="3"/>
  <c r="Q203" i="3"/>
  <c r="P203" i="3"/>
  <c r="O203" i="3"/>
  <c r="N203" i="3"/>
  <c r="K203" i="3"/>
  <c r="J203" i="3"/>
  <c r="I203" i="3"/>
  <c r="H203" i="3"/>
  <c r="G203" i="3"/>
  <c r="AE202" i="3"/>
  <c r="L202" i="3"/>
  <c r="M202" i="3" s="1"/>
  <c r="AP201" i="3"/>
  <c r="AO201" i="3"/>
  <c r="AN201" i="3"/>
  <c r="AM201" i="3"/>
  <c r="AL201" i="3"/>
  <c r="AK201" i="3"/>
  <c r="AJ201" i="3"/>
  <c r="AI201" i="3"/>
  <c r="AH201" i="3"/>
  <c r="AG201" i="3"/>
  <c r="AF201" i="3"/>
  <c r="AD201" i="3"/>
  <c r="AC201" i="3"/>
  <c r="AB201" i="3"/>
  <c r="AA201" i="3"/>
  <c r="Z201" i="3"/>
  <c r="Y201" i="3"/>
  <c r="X201" i="3"/>
  <c r="W201" i="3"/>
  <c r="V201" i="3"/>
  <c r="U201" i="3"/>
  <c r="T201" i="3"/>
  <c r="S201" i="3"/>
  <c r="R201" i="3"/>
  <c r="Q201" i="3"/>
  <c r="P201" i="3"/>
  <c r="O201" i="3"/>
  <c r="N201" i="3"/>
  <c r="K201" i="3"/>
  <c r="J201" i="3"/>
  <c r="I201" i="3"/>
  <c r="H201" i="3"/>
  <c r="G201" i="3"/>
  <c r="F201" i="3"/>
  <c r="E201" i="3"/>
  <c r="AP200" i="3"/>
  <c r="AO200" i="3"/>
  <c r="AN200" i="3"/>
  <c r="AM200" i="3"/>
  <c r="AL200" i="3"/>
  <c r="AK200" i="3"/>
  <c r="AJ200" i="3"/>
  <c r="AI200" i="3"/>
  <c r="AH200" i="3"/>
  <c r="AG200" i="3"/>
  <c r="AF200" i="3"/>
  <c r="AD200" i="3"/>
  <c r="AC200" i="3"/>
  <c r="AB200" i="3"/>
  <c r="AA200" i="3"/>
  <c r="Z200" i="3"/>
  <c r="Y200" i="3"/>
  <c r="X200" i="3"/>
  <c r="W200" i="3"/>
  <c r="V200" i="3"/>
  <c r="U200" i="3"/>
  <c r="T200" i="3"/>
  <c r="S200" i="3"/>
  <c r="R200" i="3"/>
  <c r="Q200" i="3"/>
  <c r="P200" i="3"/>
  <c r="O200" i="3"/>
  <c r="N200" i="3"/>
  <c r="K200" i="3"/>
  <c r="J200" i="3"/>
  <c r="I200" i="3"/>
  <c r="H200" i="3"/>
  <c r="G200" i="3"/>
  <c r="F200" i="3"/>
  <c r="E200" i="3"/>
  <c r="AP199" i="3"/>
  <c r="AO199" i="3"/>
  <c r="AN199" i="3"/>
  <c r="AM199" i="3"/>
  <c r="AL199" i="3"/>
  <c r="AK199" i="3"/>
  <c r="AJ199" i="3"/>
  <c r="AI199" i="3"/>
  <c r="AH199" i="3"/>
  <c r="AG199" i="3"/>
  <c r="AF199" i="3"/>
  <c r="AD199" i="3"/>
  <c r="AC199" i="3"/>
  <c r="AB199" i="3"/>
  <c r="AA199" i="3"/>
  <c r="Z199" i="3"/>
  <c r="Y199" i="3"/>
  <c r="X199" i="3"/>
  <c r="W199" i="3"/>
  <c r="V199" i="3"/>
  <c r="U199" i="3"/>
  <c r="T199" i="3"/>
  <c r="S199" i="3"/>
  <c r="R199" i="3"/>
  <c r="Q199" i="3"/>
  <c r="P199" i="3"/>
  <c r="O199" i="3"/>
  <c r="N199" i="3"/>
  <c r="K199" i="3"/>
  <c r="J199" i="3"/>
  <c r="I199" i="3"/>
  <c r="H199" i="3"/>
  <c r="G199" i="3"/>
  <c r="F199" i="3"/>
  <c r="E199" i="3"/>
  <c r="AP197" i="3"/>
  <c r="AP196" i="3" s="1"/>
  <c r="AO197" i="3"/>
  <c r="AO196" i="3" s="1"/>
  <c r="AN197" i="3"/>
  <c r="AN196" i="3" s="1"/>
  <c r="AM197" i="3"/>
  <c r="AM196" i="3" s="1"/>
  <c r="AL197" i="3"/>
  <c r="AL196" i="3" s="1"/>
  <c r="AK197" i="3"/>
  <c r="AK196" i="3" s="1"/>
  <c r="AJ197" i="3"/>
  <c r="AJ196" i="3" s="1"/>
  <c r="AI197" i="3"/>
  <c r="AI196" i="3" s="1"/>
  <c r="AH197" i="3"/>
  <c r="AH196" i="3" s="1"/>
  <c r="AG197" i="3"/>
  <c r="AG196" i="3" s="1"/>
  <c r="AF197" i="3"/>
  <c r="AF196" i="3" s="1"/>
  <c r="AD197" i="3"/>
  <c r="AD196" i="3" s="1"/>
  <c r="AC197" i="3"/>
  <c r="AC196" i="3" s="1"/>
  <c r="AB197" i="3"/>
  <c r="AB196" i="3" s="1"/>
  <c r="AA197" i="3"/>
  <c r="AA196" i="3" s="1"/>
  <c r="Z197" i="3"/>
  <c r="Z196" i="3" s="1"/>
  <c r="Y197" i="3"/>
  <c r="Y196" i="3" s="1"/>
  <c r="X197" i="3"/>
  <c r="X196" i="3" s="1"/>
  <c r="W197" i="3"/>
  <c r="W196" i="3" s="1"/>
  <c r="V197" i="3"/>
  <c r="V196" i="3" s="1"/>
  <c r="U197" i="3"/>
  <c r="U196" i="3" s="1"/>
  <c r="T197" i="3"/>
  <c r="T196" i="3" s="1"/>
  <c r="S197" i="3"/>
  <c r="S196" i="3" s="1"/>
  <c r="R197" i="3"/>
  <c r="R196" i="3" s="1"/>
  <c r="Q197" i="3"/>
  <c r="Q196" i="3" s="1"/>
  <c r="P197" i="3"/>
  <c r="P196" i="3" s="1"/>
  <c r="O197" i="3"/>
  <c r="O196" i="3" s="1"/>
  <c r="N197" i="3"/>
  <c r="N196" i="3" s="1"/>
  <c r="K197" i="3"/>
  <c r="K196" i="3" s="1"/>
  <c r="J197" i="3"/>
  <c r="J196" i="3" s="1"/>
  <c r="I197" i="3"/>
  <c r="I196" i="3" s="1"/>
  <c r="H197" i="3"/>
  <c r="G197" i="3"/>
  <c r="F197" i="3"/>
  <c r="F196" i="3" s="1"/>
  <c r="E197" i="3"/>
  <c r="E196" i="3" s="1"/>
  <c r="AE195" i="3"/>
  <c r="L195" i="3"/>
  <c r="M195" i="3" s="1"/>
  <c r="AP194" i="3"/>
  <c r="AO194" i="3"/>
  <c r="AN194" i="3"/>
  <c r="AM194" i="3"/>
  <c r="AL194" i="3"/>
  <c r="AK194" i="3"/>
  <c r="AJ194" i="3"/>
  <c r="AI194" i="3"/>
  <c r="AH194" i="3"/>
  <c r="AG194" i="3"/>
  <c r="AF194" i="3"/>
  <c r="AD194" i="3"/>
  <c r="AC194" i="3"/>
  <c r="AB194" i="3"/>
  <c r="AA194" i="3"/>
  <c r="Z194" i="3"/>
  <c r="Y194" i="3"/>
  <c r="X194" i="3"/>
  <c r="W194" i="3"/>
  <c r="V194" i="3"/>
  <c r="U194" i="3"/>
  <c r="T194" i="3"/>
  <c r="S194" i="3"/>
  <c r="R194" i="3"/>
  <c r="Q194" i="3"/>
  <c r="P194" i="3"/>
  <c r="O194" i="3"/>
  <c r="N194" i="3"/>
  <c r="F194" i="3"/>
  <c r="AP193" i="3"/>
  <c r="AO193" i="3"/>
  <c r="AN193" i="3"/>
  <c r="AM193" i="3"/>
  <c r="AL193" i="3"/>
  <c r="AK193" i="3"/>
  <c r="AJ193" i="3"/>
  <c r="AI193" i="3"/>
  <c r="AH193" i="3"/>
  <c r="AG193" i="3"/>
  <c r="AF193" i="3"/>
  <c r="AD193" i="3"/>
  <c r="AC193" i="3"/>
  <c r="AB193" i="3"/>
  <c r="AA193" i="3"/>
  <c r="Z193" i="3"/>
  <c r="Y193" i="3"/>
  <c r="X193" i="3"/>
  <c r="W193" i="3"/>
  <c r="V193" i="3"/>
  <c r="U193" i="3"/>
  <c r="T193" i="3"/>
  <c r="S193" i="3"/>
  <c r="R193" i="3"/>
  <c r="Q193" i="3"/>
  <c r="P193" i="3"/>
  <c r="O193" i="3"/>
  <c r="N193" i="3"/>
  <c r="K193" i="3"/>
  <c r="J193" i="3"/>
  <c r="I193" i="3"/>
  <c r="H193" i="3"/>
  <c r="G193" i="3"/>
  <c r="F193" i="3"/>
  <c r="E193" i="3"/>
  <c r="AE192" i="3"/>
  <c r="L192" i="3"/>
  <c r="M192" i="3" s="1"/>
  <c r="AP191" i="3"/>
  <c r="AO191" i="3"/>
  <c r="AN191" i="3"/>
  <c r="AM191" i="3"/>
  <c r="AK191" i="3"/>
  <c r="AJ191" i="3"/>
  <c r="AI191" i="3"/>
  <c r="AH191" i="3"/>
  <c r="AG191" i="3"/>
  <c r="AF191" i="3"/>
  <c r="AD191" i="3"/>
  <c r="AC191" i="3"/>
  <c r="AB191" i="3"/>
  <c r="AA191" i="3"/>
  <c r="Z191" i="3"/>
  <c r="Y191" i="3"/>
  <c r="X191" i="3"/>
  <c r="W191" i="3"/>
  <c r="V191" i="3"/>
  <c r="U191" i="3"/>
  <c r="T191" i="3"/>
  <c r="S191" i="3"/>
  <c r="R191" i="3"/>
  <c r="Q191" i="3"/>
  <c r="P191" i="3"/>
  <c r="O191" i="3"/>
  <c r="N191" i="3"/>
  <c r="K191" i="3"/>
  <c r="J191" i="3"/>
  <c r="I191" i="3"/>
  <c r="H191" i="3"/>
  <c r="G191" i="3"/>
  <c r="F191" i="3"/>
  <c r="AP189" i="3"/>
  <c r="AO189" i="3"/>
  <c r="AN189" i="3"/>
  <c r="AM189" i="3"/>
  <c r="AL189" i="3"/>
  <c r="AK189" i="3"/>
  <c r="AJ189" i="3"/>
  <c r="AI189" i="3"/>
  <c r="AH189" i="3"/>
  <c r="AG189" i="3"/>
  <c r="AF189" i="3"/>
  <c r="AD189" i="3"/>
  <c r="AC189" i="3"/>
  <c r="AB189" i="3"/>
  <c r="AA189" i="3"/>
  <c r="Z189" i="3"/>
  <c r="Y189" i="3"/>
  <c r="X189" i="3"/>
  <c r="W189" i="3"/>
  <c r="V189" i="3"/>
  <c r="U189" i="3"/>
  <c r="T189" i="3"/>
  <c r="S189" i="3"/>
  <c r="R189" i="3"/>
  <c r="Q189" i="3"/>
  <c r="P189" i="3"/>
  <c r="O189" i="3"/>
  <c r="N189" i="3"/>
  <c r="K189" i="3"/>
  <c r="J189" i="3"/>
  <c r="I189" i="3"/>
  <c r="H189" i="3"/>
  <c r="G189" i="3"/>
  <c r="F189" i="3"/>
  <c r="E189" i="3"/>
  <c r="AP188" i="3"/>
  <c r="AO188" i="3"/>
  <c r="AN188" i="3"/>
  <c r="AM188" i="3"/>
  <c r="AM186" i="3" s="1"/>
  <c r="AL188" i="3"/>
  <c r="AK188" i="3"/>
  <c r="AJ188" i="3"/>
  <c r="AI188" i="3"/>
  <c r="AH188" i="3"/>
  <c r="AG188" i="3"/>
  <c r="AF188" i="3"/>
  <c r="AD188" i="3"/>
  <c r="AC188" i="3"/>
  <c r="AB188" i="3"/>
  <c r="AA188" i="3"/>
  <c r="Z188" i="3"/>
  <c r="Y188" i="3"/>
  <c r="X188" i="3"/>
  <c r="W188" i="3"/>
  <c r="V188" i="3"/>
  <c r="U188" i="3"/>
  <c r="T188" i="3"/>
  <c r="S188" i="3"/>
  <c r="R188" i="3"/>
  <c r="R186" i="3" s="1"/>
  <c r="Q188" i="3"/>
  <c r="P188" i="3"/>
  <c r="O188" i="3"/>
  <c r="N188" i="3"/>
  <c r="F188" i="3"/>
  <c r="E188" i="3"/>
  <c r="AP187" i="3"/>
  <c r="AO187" i="3"/>
  <c r="AN187" i="3"/>
  <c r="AM187" i="3"/>
  <c r="AL187" i="3"/>
  <c r="AK187" i="3"/>
  <c r="AJ187" i="3"/>
  <c r="AI187" i="3"/>
  <c r="AH187" i="3"/>
  <c r="AG187" i="3"/>
  <c r="AF187" i="3"/>
  <c r="AD187" i="3"/>
  <c r="AC187" i="3"/>
  <c r="AC186" i="3" s="1"/>
  <c r="AB187" i="3"/>
  <c r="AA187" i="3"/>
  <c r="AA186" i="3" s="1"/>
  <c r="Z187" i="3"/>
  <c r="Y187" i="3"/>
  <c r="X187" i="3"/>
  <c r="W187" i="3"/>
  <c r="V187" i="3"/>
  <c r="U187" i="3"/>
  <c r="T187" i="3"/>
  <c r="S187" i="3"/>
  <c r="R187" i="3"/>
  <c r="Q187" i="3"/>
  <c r="P187" i="3"/>
  <c r="O187" i="3"/>
  <c r="N187" i="3"/>
  <c r="K187" i="3"/>
  <c r="J187" i="3"/>
  <c r="I187" i="3"/>
  <c r="H187" i="3"/>
  <c r="G187" i="3"/>
  <c r="F187" i="3"/>
  <c r="E187" i="3"/>
  <c r="S186" i="3"/>
  <c r="AP184" i="3"/>
  <c r="AO184" i="3"/>
  <c r="AN184" i="3"/>
  <c r="AM184" i="3"/>
  <c r="AL184" i="3"/>
  <c r="AK184" i="3"/>
  <c r="AJ184" i="3"/>
  <c r="AI184" i="3"/>
  <c r="AH184" i="3"/>
  <c r="AG184" i="3"/>
  <c r="AF184" i="3"/>
  <c r="AD184" i="3"/>
  <c r="AC184" i="3"/>
  <c r="AB184" i="3"/>
  <c r="AA184" i="3"/>
  <c r="Z184" i="3"/>
  <c r="Y184" i="3"/>
  <c r="X184" i="3"/>
  <c r="W184" i="3"/>
  <c r="V184" i="3"/>
  <c r="U184" i="3"/>
  <c r="T184" i="3"/>
  <c r="S184" i="3"/>
  <c r="R184" i="3"/>
  <c r="Q184" i="3"/>
  <c r="P184" i="3"/>
  <c r="O184" i="3"/>
  <c r="N184" i="3"/>
  <c r="K184" i="3"/>
  <c r="J184" i="3"/>
  <c r="I184" i="3"/>
  <c r="H184" i="3"/>
  <c r="F184" i="3"/>
  <c r="E184" i="3"/>
  <c r="AP183" i="3"/>
  <c r="AO183" i="3"/>
  <c r="AN183" i="3"/>
  <c r="AM183" i="3"/>
  <c r="AL183" i="3"/>
  <c r="AK183" i="3"/>
  <c r="AJ183" i="3"/>
  <c r="AI183" i="3"/>
  <c r="AH183" i="3"/>
  <c r="AG183" i="3"/>
  <c r="AF183" i="3"/>
  <c r="AD183" i="3"/>
  <c r="AC183" i="3"/>
  <c r="AB183" i="3"/>
  <c r="AA183" i="3"/>
  <c r="Z183" i="3"/>
  <c r="Y183" i="3"/>
  <c r="X183" i="3"/>
  <c r="W183" i="3"/>
  <c r="V183" i="3"/>
  <c r="U183" i="3"/>
  <c r="T183" i="3"/>
  <c r="S183" i="3"/>
  <c r="R183" i="3"/>
  <c r="Q183" i="3"/>
  <c r="P183" i="3"/>
  <c r="O183" i="3"/>
  <c r="N183" i="3"/>
  <c r="I183" i="3"/>
  <c r="H183" i="3"/>
  <c r="F183" i="3"/>
  <c r="E183" i="3"/>
  <c r="AE182" i="3"/>
  <c r="L182" i="3"/>
  <c r="M182" i="3" s="1"/>
  <c r="AP181" i="3"/>
  <c r="AO181" i="3"/>
  <c r="AN181" i="3"/>
  <c r="AM181" i="3"/>
  <c r="AL181" i="3"/>
  <c r="AK181" i="3"/>
  <c r="AJ181" i="3"/>
  <c r="AI181" i="3"/>
  <c r="AH181" i="3"/>
  <c r="AG181" i="3"/>
  <c r="AF181" i="3"/>
  <c r="AD181" i="3"/>
  <c r="AC181" i="3"/>
  <c r="AB181" i="3"/>
  <c r="AA181" i="3"/>
  <c r="Z181" i="3"/>
  <c r="Y181" i="3"/>
  <c r="X181" i="3"/>
  <c r="W181" i="3"/>
  <c r="V181" i="3"/>
  <c r="U181" i="3"/>
  <c r="T181" i="3"/>
  <c r="S181" i="3"/>
  <c r="R181" i="3"/>
  <c r="Q181" i="3"/>
  <c r="P181" i="3"/>
  <c r="O181" i="3"/>
  <c r="N181" i="3"/>
  <c r="K181" i="3"/>
  <c r="J181" i="3"/>
  <c r="I181" i="3"/>
  <c r="H181" i="3"/>
  <c r="G181" i="3"/>
  <c r="F181" i="3"/>
  <c r="E181" i="3"/>
  <c r="AE180" i="3"/>
  <c r="L180" i="3"/>
  <c r="M180" i="3" s="1"/>
  <c r="AP179" i="3"/>
  <c r="AO179" i="3"/>
  <c r="AN179" i="3"/>
  <c r="AM179" i="3"/>
  <c r="AL179" i="3"/>
  <c r="AK179" i="3"/>
  <c r="AJ179" i="3"/>
  <c r="AI179" i="3"/>
  <c r="AH179" i="3"/>
  <c r="AG179" i="3"/>
  <c r="AF179" i="3"/>
  <c r="AD179" i="3"/>
  <c r="AC179" i="3"/>
  <c r="AB179" i="3"/>
  <c r="AA179" i="3"/>
  <c r="Z179" i="3"/>
  <c r="Y179" i="3"/>
  <c r="X179" i="3"/>
  <c r="W179" i="3"/>
  <c r="V179" i="3"/>
  <c r="U179" i="3"/>
  <c r="T179" i="3"/>
  <c r="S179" i="3"/>
  <c r="R179" i="3"/>
  <c r="Q179" i="3"/>
  <c r="P179" i="3"/>
  <c r="O179" i="3"/>
  <c r="N179" i="3"/>
  <c r="K179" i="3"/>
  <c r="J179" i="3"/>
  <c r="I179" i="3"/>
  <c r="H179" i="3"/>
  <c r="G179" i="3"/>
  <c r="F179" i="3"/>
  <c r="E179" i="3"/>
  <c r="AE176" i="3"/>
  <c r="L176" i="3"/>
  <c r="M176" i="3" s="1"/>
  <c r="AP175" i="3"/>
  <c r="AO175" i="3"/>
  <c r="AN175" i="3"/>
  <c r="AM175" i="3"/>
  <c r="AL175" i="3"/>
  <c r="AK175" i="3"/>
  <c r="AJ175" i="3"/>
  <c r="AI175" i="3"/>
  <c r="AH175" i="3"/>
  <c r="AG175" i="3"/>
  <c r="AF175" i="3"/>
  <c r="X175" i="3"/>
  <c r="P175" i="3"/>
  <c r="O175" i="3"/>
  <c r="N175" i="3"/>
  <c r="G175" i="3"/>
  <c r="AP174" i="3"/>
  <c r="AO174" i="3"/>
  <c r="AN174" i="3"/>
  <c r="AM174" i="3"/>
  <c r="AL174" i="3"/>
  <c r="AK174" i="3"/>
  <c r="AJ174" i="3"/>
  <c r="AI174" i="3"/>
  <c r="AH174" i="3"/>
  <c r="AG174" i="3"/>
  <c r="AF174" i="3"/>
  <c r="AD174" i="3"/>
  <c r="AC174" i="3"/>
  <c r="AB174" i="3"/>
  <c r="AA174" i="3"/>
  <c r="Z174" i="3"/>
  <c r="Y174" i="3"/>
  <c r="X174" i="3"/>
  <c r="W174" i="3"/>
  <c r="V174" i="3"/>
  <c r="U174" i="3"/>
  <c r="T174" i="3"/>
  <c r="S174" i="3"/>
  <c r="R174" i="3"/>
  <c r="Q174" i="3"/>
  <c r="P174" i="3"/>
  <c r="O174" i="3"/>
  <c r="N174" i="3"/>
  <c r="K174" i="3"/>
  <c r="J174" i="3"/>
  <c r="I174" i="3"/>
  <c r="H174" i="3"/>
  <c r="G174" i="3"/>
  <c r="F174" i="3"/>
  <c r="E174" i="3"/>
  <c r="AP173" i="3"/>
  <c r="AO173" i="3"/>
  <c r="AN173" i="3"/>
  <c r="AM173" i="3"/>
  <c r="AL173" i="3"/>
  <c r="AK173" i="3"/>
  <c r="AJ173" i="3"/>
  <c r="AI173" i="3"/>
  <c r="AH173" i="3"/>
  <c r="AG173" i="3"/>
  <c r="AF173" i="3"/>
  <c r="AD173" i="3"/>
  <c r="AC173" i="3"/>
  <c r="AB173" i="3"/>
  <c r="AA173" i="3"/>
  <c r="Z173" i="3"/>
  <c r="Y173" i="3"/>
  <c r="X173" i="3"/>
  <c r="W173" i="3"/>
  <c r="V173" i="3"/>
  <c r="U173" i="3"/>
  <c r="T173" i="3"/>
  <c r="S173" i="3"/>
  <c r="R173" i="3"/>
  <c r="Q173" i="3"/>
  <c r="P173" i="3"/>
  <c r="O173" i="3"/>
  <c r="N173" i="3"/>
  <c r="K173" i="3"/>
  <c r="J173" i="3"/>
  <c r="G173" i="3"/>
  <c r="F173" i="3"/>
  <c r="E173" i="3"/>
  <c r="AP172" i="3"/>
  <c r="AO172" i="3"/>
  <c r="AN172" i="3"/>
  <c r="AM172" i="3"/>
  <c r="AL172" i="3"/>
  <c r="AK172" i="3"/>
  <c r="AJ172" i="3"/>
  <c r="AI172" i="3"/>
  <c r="AH172" i="3"/>
  <c r="AG172" i="3"/>
  <c r="AF172" i="3"/>
  <c r="AD172" i="3"/>
  <c r="AC172" i="3"/>
  <c r="AB172" i="3"/>
  <c r="AA172" i="3"/>
  <c r="Z172" i="3"/>
  <c r="Y172" i="3"/>
  <c r="X172" i="3"/>
  <c r="W172" i="3"/>
  <c r="V172" i="3"/>
  <c r="U172" i="3"/>
  <c r="T172" i="3"/>
  <c r="S172" i="3"/>
  <c r="R172" i="3"/>
  <c r="Q172" i="3"/>
  <c r="P172" i="3"/>
  <c r="O172" i="3"/>
  <c r="N172" i="3"/>
  <c r="G172" i="3"/>
  <c r="F172" i="3"/>
  <c r="E172" i="3"/>
  <c r="AP171" i="3"/>
  <c r="AO171" i="3"/>
  <c r="AN171" i="3"/>
  <c r="AM171" i="3"/>
  <c r="AL171" i="3"/>
  <c r="AK171" i="3"/>
  <c r="AJ171" i="3"/>
  <c r="AI171" i="3"/>
  <c r="AH171" i="3"/>
  <c r="AG171" i="3"/>
  <c r="AF171" i="3"/>
  <c r="AD171" i="3"/>
  <c r="AC171" i="3"/>
  <c r="AB171" i="3"/>
  <c r="AA171" i="3"/>
  <c r="Z171" i="3"/>
  <c r="Y171" i="3"/>
  <c r="X171" i="3"/>
  <c r="W171" i="3"/>
  <c r="V171" i="3"/>
  <c r="U171" i="3"/>
  <c r="T171" i="3"/>
  <c r="S171" i="3"/>
  <c r="R171" i="3"/>
  <c r="Q171" i="3"/>
  <c r="P171" i="3"/>
  <c r="O171" i="3"/>
  <c r="N171" i="3"/>
  <c r="H171" i="3"/>
  <c r="G171" i="3"/>
  <c r="F171" i="3"/>
  <c r="E171" i="3"/>
  <c r="AP168" i="3"/>
  <c r="AO168" i="3"/>
  <c r="AN168" i="3"/>
  <c r="AM168" i="3"/>
  <c r="AL168" i="3"/>
  <c r="AK168" i="3"/>
  <c r="AJ168" i="3"/>
  <c r="AI168" i="3"/>
  <c r="AH168" i="3"/>
  <c r="AG168" i="3"/>
  <c r="AF168" i="3"/>
  <c r="AD168" i="3"/>
  <c r="AC168" i="3"/>
  <c r="AB168" i="3"/>
  <c r="AA168" i="3"/>
  <c r="Z168" i="3"/>
  <c r="Y168" i="3"/>
  <c r="X168" i="3"/>
  <c r="W168" i="3"/>
  <c r="V168" i="3"/>
  <c r="U168" i="3"/>
  <c r="T168" i="3"/>
  <c r="S168" i="3"/>
  <c r="R168" i="3"/>
  <c r="Q168" i="3"/>
  <c r="P168" i="3"/>
  <c r="O168" i="3"/>
  <c r="N168" i="3"/>
  <c r="K168" i="3"/>
  <c r="J168" i="3"/>
  <c r="I168" i="3"/>
  <c r="H168" i="3"/>
  <c r="G168" i="3"/>
  <c r="AP167" i="3"/>
  <c r="AO167" i="3"/>
  <c r="AN167" i="3"/>
  <c r="AM167" i="3"/>
  <c r="AL167" i="3"/>
  <c r="AK167" i="3"/>
  <c r="AJ167" i="3"/>
  <c r="AI167" i="3"/>
  <c r="AH167" i="3"/>
  <c r="AG167" i="3"/>
  <c r="AF167" i="3"/>
  <c r="AD167" i="3"/>
  <c r="AC167" i="3"/>
  <c r="AB167" i="3"/>
  <c r="AA167" i="3"/>
  <c r="Z167" i="3"/>
  <c r="Y167" i="3"/>
  <c r="X167" i="3"/>
  <c r="W167" i="3"/>
  <c r="V167" i="3"/>
  <c r="U167" i="3"/>
  <c r="T167" i="3"/>
  <c r="S167" i="3"/>
  <c r="R167" i="3"/>
  <c r="Q167" i="3"/>
  <c r="P167" i="3"/>
  <c r="O167" i="3"/>
  <c r="N167" i="3"/>
  <c r="K167" i="3"/>
  <c r="J167" i="3"/>
  <c r="I167" i="3"/>
  <c r="H167" i="3"/>
  <c r="G167" i="3"/>
  <c r="F167" i="3"/>
  <c r="E167" i="3"/>
  <c r="AP166" i="3"/>
  <c r="AO166" i="3"/>
  <c r="AN166" i="3"/>
  <c r="AM166" i="3"/>
  <c r="AL166" i="3"/>
  <c r="AL165" i="3" s="1"/>
  <c r="AK166" i="3"/>
  <c r="AJ166" i="3"/>
  <c r="AI166" i="3"/>
  <c r="AH166" i="3"/>
  <c r="AG166" i="3"/>
  <c r="AG165" i="3" s="1"/>
  <c r="AF166" i="3"/>
  <c r="AD166" i="3"/>
  <c r="AC166" i="3"/>
  <c r="AB166" i="3"/>
  <c r="AA166" i="3"/>
  <c r="Z166" i="3"/>
  <c r="Z165" i="3" s="1"/>
  <c r="Y166" i="3"/>
  <c r="Y165" i="3" s="1"/>
  <c r="X166" i="3"/>
  <c r="W166" i="3"/>
  <c r="V166" i="3"/>
  <c r="U166" i="3"/>
  <c r="T166" i="3"/>
  <c r="S166" i="3"/>
  <c r="R166" i="3"/>
  <c r="Q166" i="3"/>
  <c r="Q165" i="3" s="1"/>
  <c r="P166" i="3"/>
  <c r="O166" i="3"/>
  <c r="N166" i="3"/>
  <c r="K166" i="3"/>
  <c r="J166" i="3"/>
  <c r="I166" i="3"/>
  <c r="H166" i="3"/>
  <c r="G166" i="3"/>
  <c r="F166" i="3"/>
  <c r="E166" i="3"/>
  <c r="K164" i="3"/>
  <c r="K163" i="3" s="1"/>
  <c r="AE161" i="3"/>
  <c r="L161" i="3"/>
  <c r="M161" i="3" s="1"/>
  <c r="AE160" i="3"/>
  <c r="L160" i="3"/>
  <c r="M160" i="3" s="1"/>
  <c r="AE159" i="3"/>
  <c r="L159" i="3"/>
  <c r="M159" i="3" s="1"/>
  <c r="AE158" i="3"/>
  <c r="L158" i="3"/>
  <c r="M158" i="3" s="1"/>
  <c r="AE157" i="3"/>
  <c r="L157" i="3"/>
  <c r="M157" i="3" s="1"/>
  <c r="AE156" i="3"/>
  <c r="L156" i="3"/>
  <c r="M156" i="3" s="1"/>
  <c r="AE155" i="3"/>
  <c r="L155" i="3"/>
  <c r="M155" i="3" s="1"/>
  <c r="AE154" i="3"/>
  <c r="L154" i="3"/>
  <c r="M154" i="3" s="1"/>
  <c r="AE153" i="3"/>
  <c r="L153" i="3"/>
  <c r="M153" i="3" s="1"/>
  <c r="AP152" i="3"/>
  <c r="AO152" i="3"/>
  <c r="AN152" i="3"/>
  <c r="AN150" i="3" s="1"/>
  <c r="AN297" i="3" s="1"/>
  <c r="AM152" i="3"/>
  <c r="AL152" i="3"/>
  <c r="AK152" i="3"/>
  <c r="AK150" i="3" s="1"/>
  <c r="AK297" i="3" s="1"/>
  <c r="AJ152" i="3"/>
  <c r="AJ299" i="3" s="1"/>
  <c r="AI152" i="3"/>
  <c r="AH152" i="3"/>
  <c r="AF152" i="3"/>
  <c r="AF150" i="3" s="1"/>
  <c r="AF297" i="3" s="1"/>
  <c r="AD152" i="3"/>
  <c r="AC152" i="3"/>
  <c r="AB152" i="3"/>
  <c r="AA152" i="3"/>
  <c r="Z152" i="3"/>
  <c r="Y152" i="3"/>
  <c r="X152" i="3"/>
  <c r="W152" i="3"/>
  <c r="V152" i="3"/>
  <c r="U152" i="3"/>
  <c r="T152" i="3"/>
  <c r="S152" i="3"/>
  <c r="S299" i="3" s="1"/>
  <c r="R152" i="3"/>
  <c r="R150" i="3" s="1"/>
  <c r="R297" i="3" s="1"/>
  <c r="Q152" i="3"/>
  <c r="Q150" i="3" s="1"/>
  <c r="Q297" i="3" s="1"/>
  <c r="P152" i="3"/>
  <c r="P150" i="3" s="1"/>
  <c r="P297" i="3" s="1"/>
  <c r="O152" i="3"/>
  <c r="O299" i="3" s="1"/>
  <c r="N152" i="3"/>
  <c r="N299" i="3" s="1"/>
  <c r="K152" i="3"/>
  <c r="K150" i="3" s="1"/>
  <c r="K297" i="3" s="1"/>
  <c r="J152" i="3"/>
  <c r="J150" i="3" s="1"/>
  <c r="J297" i="3" s="1"/>
  <c r="I152" i="3"/>
  <c r="I299" i="3" s="1"/>
  <c r="H152" i="3"/>
  <c r="G152" i="3"/>
  <c r="G299" i="3" s="1"/>
  <c r="F152" i="3"/>
  <c r="E152" i="3"/>
  <c r="AE151" i="3"/>
  <c r="L151" i="3"/>
  <c r="M151" i="3" s="1"/>
  <c r="AG150" i="3"/>
  <c r="AG297" i="3" s="1"/>
  <c r="I150" i="3"/>
  <c r="I297" i="3" s="1"/>
  <c r="G150" i="3"/>
  <c r="AE149" i="3"/>
  <c r="L149" i="3"/>
  <c r="M149" i="3" s="1"/>
  <c r="AE148" i="3"/>
  <c r="L148" i="3"/>
  <c r="M148" i="3" s="1"/>
  <c r="AL147" i="3"/>
  <c r="AG147" i="3"/>
  <c r="AG294" i="3" s="1"/>
  <c r="AG293" i="3" s="1"/>
  <c r="AM146" i="3"/>
  <c r="AE145" i="3"/>
  <c r="L145" i="3"/>
  <c r="M145" i="3" s="1"/>
  <c r="AE144" i="3"/>
  <c r="L144" i="3"/>
  <c r="M144" i="3" s="1"/>
  <c r="AP143" i="3"/>
  <c r="AP142" i="3" s="1"/>
  <c r="AG143" i="3"/>
  <c r="AG142" i="3" s="1"/>
  <c r="W143" i="3"/>
  <c r="W142" i="3" s="1"/>
  <c r="V143" i="3"/>
  <c r="U143" i="3"/>
  <c r="H143" i="3"/>
  <c r="V142" i="3"/>
  <c r="U142" i="3"/>
  <c r="P142" i="3"/>
  <c r="H142" i="3"/>
  <c r="H290" i="3" s="1"/>
  <c r="AE140" i="3"/>
  <c r="L140" i="3"/>
  <c r="M140" i="3" s="1"/>
  <c r="AP139" i="3"/>
  <c r="AO139" i="3"/>
  <c r="AN139" i="3"/>
  <c r="AM139" i="3"/>
  <c r="AL139" i="3"/>
  <c r="AK139" i="3"/>
  <c r="AJ139" i="3"/>
  <c r="AI139" i="3"/>
  <c r="AH139" i="3"/>
  <c r="AG139" i="3"/>
  <c r="AF139" i="3"/>
  <c r="AD139" i="3"/>
  <c r="AC139" i="3"/>
  <c r="AB139" i="3"/>
  <c r="AA139" i="3"/>
  <c r="Z139" i="3"/>
  <c r="Y139" i="3"/>
  <c r="X139" i="3"/>
  <c r="W139" i="3"/>
  <c r="V139" i="3"/>
  <c r="U139" i="3"/>
  <c r="T139" i="3"/>
  <c r="S139" i="3"/>
  <c r="R139" i="3"/>
  <c r="Q139" i="3"/>
  <c r="P139" i="3"/>
  <c r="O139" i="3"/>
  <c r="N139" i="3"/>
  <c r="K139" i="3"/>
  <c r="J139" i="3"/>
  <c r="I139" i="3"/>
  <c r="H139" i="3"/>
  <c r="G139" i="3"/>
  <c r="F139" i="3"/>
  <c r="E139" i="3"/>
  <c r="AP135" i="3"/>
  <c r="AO135" i="3"/>
  <c r="AO284" i="3" s="1"/>
  <c r="AN135" i="3"/>
  <c r="AN284" i="3" s="1"/>
  <c r="AM135" i="3"/>
  <c r="AM284" i="3" s="1"/>
  <c r="AL135" i="3"/>
  <c r="AL284" i="3" s="1"/>
  <c r="AK135" i="3"/>
  <c r="AK284" i="3" s="1"/>
  <c r="AJ135" i="3"/>
  <c r="AJ284" i="3" s="1"/>
  <c r="AI135" i="3"/>
  <c r="AI284" i="3" s="1"/>
  <c r="AH135" i="3"/>
  <c r="AH284" i="3" s="1"/>
  <c r="AG135" i="3"/>
  <c r="AG284" i="3" s="1"/>
  <c r="AF135" i="3"/>
  <c r="AF284" i="3" s="1"/>
  <c r="AE135" i="3"/>
  <c r="AE284" i="3" s="1"/>
  <c r="AD135" i="3"/>
  <c r="AD284" i="3" s="1"/>
  <c r="AC135" i="3"/>
  <c r="AC284" i="3" s="1"/>
  <c r="AB135" i="3"/>
  <c r="AB284" i="3" s="1"/>
  <c r="AA135" i="3"/>
  <c r="Z135" i="3"/>
  <c r="Z284" i="3" s="1"/>
  <c r="Y135" i="3"/>
  <c r="Y284" i="3" s="1"/>
  <c r="X135" i="3"/>
  <c r="X284" i="3" s="1"/>
  <c r="W135" i="3"/>
  <c r="W284" i="3" s="1"/>
  <c r="V135" i="3"/>
  <c r="V284" i="3" s="1"/>
  <c r="U135" i="3"/>
  <c r="U284" i="3" s="1"/>
  <c r="T135" i="3"/>
  <c r="T284" i="3" s="1"/>
  <c r="S135" i="3"/>
  <c r="S284" i="3" s="1"/>
  <c r="R135" i="3"/>
  <c r="R284" i="3" s="1"/>
  <c r="Q135" i="3"/>
  <c r="Q284" i="3" s="1"/>
  <c r="P135" i="3"/>
  <c r="P284" i="3" s="1"/>
  <c r="O135" i="3"/>
  <c r="O284" i="3" s="1"/>
  <c r="N135" i="3"/>
  <c r="N284" i="3" s="1"/>
  <c r="M135" i="3"/>
  <c r="M284" i="3" s="1"/>
  <c r="L135" i="3"/>
  <c r="L284" i="3" s="1"/>
  <c r="K135" i="3"/>
  <c r="K284" i="3" s="1"/>
  <c r="J135" i="3"/>
  <c r="J284" i="3" s="1"/>
  <c r="I135" i="3"/>
  <c r="I284" i="3" s="1"/>
  <c r="H135" i="3"/>
  <c r="H284" i="3" s="1"/>
  <c r="G135" i="3"/>
  <c r="G284" i="3" s="1"/>
  <c r="AE134" i="3"/>
  <c r="AE133" i="3"/>
  <c r="AP132" i="3"/>
  <c r="AP281" i="3" s="1"/>
  <c r="AO132" i="3"/>
  <c r="AO281" i="3" s="1"/>
  <c r="AN132" i="3"/>
  <c r="AM132" i="3"/>
  <c r="AL132" i="3"/>
  <c r="AK132" i="3"/>
  <c r="AJ132" i="3"/>
  <c r="AI132" i="3"/>
  <c r="AH132" i="3"/>
  <c r="AE132" i="3"/>
  <c r="AG131" i="3"/>
  <c r="AG280" i="3" s="1"/>
  <c r="AF131" i="3"/>
  <c r="AF280" i="3" s="1"/>
  <c r="AD131" i="3"/>
  <c r="AD280" i="3" s="1"/>
  <c r="AC131" i="3"/>
  <c r="AC280" i="3" s="1"/>
  <c r="AB131" i="3"/>
  <c r="AB280" i="3" s="1"/>
  <c r="AA131" i="3"/>
  <c r="AA280" i="3" s="1"/>
  <c r="Z131" i="3"/>
  <c r="Z280" i="3" s="1"/>
  <c r="Y131" i="3"/>
  <c r="Y280" i="3" s="1"/>
  <c r="X131" i="3"/>
  <c r="X280" i="3" s="1"/>
  <c r="W131" i="3"/>
  <c r="V131" i="3"/>
  <c r="V280" i="3" s="1"/>
  <c r="U131" i="3"/>
  <c r="U280" i="3" s="1"/>
  <c r="T131" i="3"/>
  <c r="T280" i="3" s="1"/>
  <c r="S131" i="3"/>
  <c r="S280" i="3" s="1"/>
  <c r="R131" i="3"/>
  <c r="R280" i="3" s="1"/>
  <c r="Q131" i="3"/>
  <c r="Q280" i="3" s="1"/>
  <c r="P131" i="3"/>
  <c r="P280" i="3" s="1"/>
  <c r="O131" i="3"/>
  <c r="O280" i="3" s="1"/>
  <c r="N131" i="3"/>
  <c r="N280" i="3" s="1"/>
  <c r="M131" i="3"/>
  <c r="M280" i="3" s="1"/>
  <c r="L131" i="3"/>
  <c r="L280" i="3" s="1"/>
  <c r="K131" i="3"/>
  <c r="K280" i="3" s="1"/>
  <c r="J131" i="3"/>
  <c r="J280" i="3" s="1"/>
  <c r="I131" i="3"/>
  <c r="I280" i="3" s="1"/>
  <c r="H131" i="3"/>
  <c r="H280" i="3" s="1"/>
  <c r="G131" i="3"/>
  <c r="G280" i="3" s="1"/>
  <c r="AP130" i="3"/>
  <c r="AO130" i="3"/>
  <c r="AO277" i="3" s="1"/>
  <c r="AL130" i="3"/>
  <c r="AL277" i="3" s="1"/>
  <c r="AK130" i="3"/>
  <c r="AK277" i="3" s="1"/>
  <c r="AJ130" i="3"/>
  <c r="AJ277" i="3" s="1"/>
  <c r="AI130" i="3"/>
  <c r="AI277" i="3" s="1"/>
  <c r="AF130" i="3"/>
  <c r="AD130" i="3"/>
  <c r="AD277" i="3" s="1"/>
  <c r="AC130" i="3"/>
  <c r="AC277" i="3" s="1"/>
  <c r="AB130" i="3"/>
  <c r="AB277" i="3" s="1"/>
  <c r="AA130" i="3"/>
  <c r="AA277" i="3" s="1"/>
  <c r="Z130" i="3"/>
  <c r="Y130" i="3"/>
  <c r="Y277" i="3" s="1"/>
  <c r="X130" i="3"/>
  <c r="X277" i="3" s="1"/>
  <c r="W130" i="3"/>
  <c r="W277" i="3" s="1"/>
  <c r="V130" i="3"/>
  <c r="V277" i="3" s="1"/>
  <c r="U130" i="3"/>
  <c r="T130" i="3"/>
  <c r="T277" i="3" s="1"/>
  <c r="S130" i="3"/>
  <c r="S277" i="3" s="1"/>
  <c r="R130" i="3"/>
  <c r="R277" i="3" s="1"/>
  <c r="Q130" i="3"/>
  <c r="Q277" i="3" s="1"/>
  <c r="P130" i="3"/>
  <c r="P277" i="3" s="1"/>
  <c r="O130" i="3"/>
  <c r="N130" i="3"/>
  <c r="K130" i="3"/>
  <c r="K277" i="3" s="1"/>
  <c r="J130" i="3"/>
  <c r="I130" i="3"/>
  <c r="I277" i="3" s="1"/>
  <c r="H130" i="3"/>
  <c r="H277" i="3" s="1"/>
  <c r="G130" i="3"/>
  <c r="G277" i="3" s="1"/>
  <c r="F130" i="3"/>
  <c r="AE129" i="3"/>
  <c r="L129" i="3"/>
  <c r="M129" i="3" s="1"/>
  <c r="AP128" i="3"/>
  <c r="AP275" i="3" s="1"/>
  <c r="AO128" i="3"/>
  <c r="AO275" i="3" s="1"/>
  <c r="AN128" i="3"/>
  <c r="AN275" i="3" s="1"/>
  <c r="AM128" i="3"/>
  <c r="AM275" i="3" s="1"/>
  <c r="AL128" i="3"/>
  <c r="AK128" i="3"/>
  <c r="AK275" i="3" s="1"/>
  <c r="AJ128" i="3"/>
  <c r="AJ275" i="3" s="1"/>
  <c r="AI128" i="3"/>
  <c r="AI275" i="3" s="1"/>
  <c r="AH128" i="3"/>
  <c r="AH275" i="3" s="1"/>
  <c r="AF128" i="3"/>
  <c r="AF275" i="3" s="1"/>
  <c r="AD128" i="3"/>
  <c r="AD275" i="3" s="1"/>
  <c r="AC128" i="3"/>
  <c r="AC275" i="3" s="1"/>
  <c r="AB128" i="3"/>
  <c r="AA128" i="3"/>
  <c r="Z128" i="3"/>
  <c r="Z275" i="3" s="1"/>
  <c r="Y128" i="3"/>
  <c r="Y275" i="3" s="1"/>
  <c r="X128" i="3"/>
  <c r="W128" i="3"/>
  <c r="W275" i="3" s="1"/>
  <c r="V128" i="3"/>
  <c r="U128" i="3"/>
  <c r="T128" i="3"/>
  <c r="S128" i="3"/>
  <c r="R128" i="3"/>
  <c r="Q128" i="3"/>
  <c r="Q275" i="3" s="1"/>
  <c r="P128" i="3"/>
  <c r="O128" i="3"/>
  <c r="O275" i="3" s="1"/>
  <c r="N128" i="3"/>
  <c r="N275" i="3" s="1"/>
  <c r="K128" i="3"/>
  <c r="K275" i="3" s="1"/>
  <c r="J128" i="3"/>
  <c r="J275" i="3" s="1"/>
  <c r="I128" i="3"/>
  <c r="I127" i="3" s="1"/>
  <c r="H128" i="3"/>
  <c r="H275" i="3" s="1"/>
  <c r="G128" i="3"/>
  <c r="G275" i="3" s="1"/>
  <c r="AG127" i="3"/>
  <c r="AG274" i="3" s="1"/>
  <c r="W127" i="3"/>
  <c r="E127" i="3"/>
  <c r="E274" i="3" s="1"/>
  <c r="AE125" i="3"/>
  <c r="L125" i="3"/>
  <c r="M125" i="3" s="1"/>
  <c r="AP124" i="3"/>
  <c r="AP272" i="3" s="1"/>
  <c r="AO124" i="3"/>
  <c r="AO272" i="3" s="1"/>
  <c r="AN124" i="3"/>
  <c r="AN272" i="3" s="1"/>
  <c r="AM124" i="3"/>
  <c r="AM272" i="3" s="1"/>
  <c r="AL124" i="3"/>
  <c r="AL272" i="3" s="1"/>
  <c r="AK124" i="3"/>
  <c r="AK272" i="3" s="1"/>
  <c r="AJ124" i="3"/>
  <c r="AJ272" i="3" s="1"/>
  <c r="AI124" i="3"/>
  <c r="AI272" i="3" s="1"/>
  <c r="AH124" i="3"/>
  <c r="AH272" i="3" s="1"/>
  <c r="AF124" i="3"/>
  <c r="AF272" i="3" s="1"/>
  <c r="AD124" i="3"/>
  <c r="AD272" i="3" s="1"/>
  <c r="AC124" i="3"/>
  <c r="AC272" i="3" s="1"/>
  <c r="AB124" i="3"/>
  <c r="AB272" i="3" s="1"/>
  <c r="AA124" i="3"/>
  <c r="AA272" i="3" s="1"/>
  <c r="Z124" i="3"/>
  <c r="Z272" i="3" s="1"/>
  <c r="Y124" i="3"/>
  <c r="Y272" i="3" s="1"/>
  <c r="X124" i="3"/>
  <c r="X272" i="3" s="1"/>
  <c r="W124" i="3"/>
  <c r="W272" i="3" s="1"/>
  <c r="V124" i="3"/>
  <c r="V272" i="3" s="1"/>
  <c r="U124" i="3"/>
  <c r="U272" i="3" s="1"/>
  <c r="T124" i="3"/>
  <c r="T272" i="3" s="1"/>
  <c r="S124" i="3"/>
  <c r="S272" i="3" s="1"/>
  <c r="R124" i="3"/>
  <c r="R272" i="3" s="1"/>
  <c r="Q124" i="3"/>
  <c r="P124" i="3"/>
  <c r="P272" i="3" s="1"/>
  <c r="O124" i="3"/>
  <c r="O272" i="3" s="1"/>
  <c r="N124" i="3"/>
  <c r="K124" i="3"/>
  <c r="K272" i="3" s="1"/>
  <c r="J124" i="3"/>
  <c r="J272" i="3" s="1"/>
  <c r="I124" i="3"/>
  <c r="I272" i="3" s="1"/>
  <c r="H124" i="3"/>
  <c r="H272" i="3" s="1"/>
  <c r="G124" i="3"/>
  <c r="G272" i="3" s="1"/>
  <c r="F124" i="3"/>
  <c r="E124" i="3"/>
  <c r="AP123" i="3"/>
  <c r="AO123" i="3"/>
  <c r="AO271" i="3" s="1"/>
  <c r="AN123" i="3"/>
  <c r="AN271" i="3" s="1"/>
  <c r="AM123" i="3"/>
  <c r="AM271" i="3" s="1"/>
  <c r="AL123" i="3"/>
  <c r="AL271" i="3" s="1"/>
  <c r="AK123" i="3"/>
  <c r="AK271" i="3" s="1"/>
  <c r="AJ123" i="3"/>
  <c r="AJ271" i="3" s="1"/>
  <c r="AI123" i="3"/>
  <c r="AI271" i="3" s="1"/>
  <c r="AH123" i="3"/>
  <c r="AH271" i="3" s="1"/>
  <c r="AG123" i="3"/>
  <c r="AG271" i="3" s="1"/>
  <c r="AF123" i="3"/>
  <c r="AF271" i="3" s="1"/>
  <c r="AD123" i="3"/>
  <c r="AD271" i="3" s="1"/>
  <c r="AC123" i="3"/>
  <c r="AC271" i="3" s="1"/>
  <c r="AB123" i="3"/>
  <c r="AB271" i="3" s="1"/>
  <c r="AA123" i="3"/>
  <c r="AA271" i="3" s="1"/>
  <c r="Z123" i="3"/>
  <c r="Z271" i="3" s="1"/>
  <c r="Y123" i="3"/>
  <c r="Y271" i="3" s="1"/>
  <c r="X123" i="3"/>
  <c r="X271" i="3" s="1"/>
  <c r="W123" i="3"/>
  <c r="W271" i="3" s="1"/>
  <c r="V123" i="3"/>
  <c r="U123" i="3"/>
  <c r="T123" i="3"/>
  <c r="T271" i="3" s="1"/>
  <c r="S123" i="3"/>
  <c r="S271" i="3" s="1"/>
  <c r="R123" i="3"/>
  <c r="R271" i="3" s="1"/>
  <c r="Q123" i="3"/>
  <c r="Q271" i="3" s="1"/>
  <c r="P123" i="3"/>
  <c r="O123" i="3"/>
  <c r="O271" i="3" s="1"/>
  <c r="N123" i="3"/>
  <c r="N271" i="3" s="1"/>
  <c r="K123" i="3"/>
  <c r="K271" i="3" s="1"/>
  <c r="J123" i="3"/>
  <c r="J271" i="3" s="1"/>
  <c r="I123" i="3"/>
  <c r="I271" i="3" s="1"/>
  <c r="H123" i="3"/>
  <c r="H271" i="3" s="1"/>
  <c r="G123" i="3"/>
  <c r="F123" i="3"/>
  <c r="F271" i="3" s="1"/>
  <c r="E123" i="3"/>
  <c r="E271" i="3" s="1"/>
  <c r="AP122" i="3"/>
  <c r="AP270" i="3" s="1"/>
  <c r="AO122" i="3"/>
  <c r="AO270" i="3" s="1"/>
  <c r="AN122" i="3"/>
  <c r="AN270" i="3" s="1"/>
  <c r="AM122" i="3"/>
  <c r="AM270" i="3" s="1"/>
  <c r="AL122" i="3"/>
  <c r="AL270" i="3" s="1"/>
  <c r="AK122" i="3"/>
  <c r="AK270" i="3" s="1"/>
  <c r="AJ122" i="3"/>
  <c r="AJ270" i="3" s="1"/>
  <c r="AI122" i="3"/>
  <c r="AH122" i="3"/>
  <c r="AH270" i="3" s="1"/>
  <c r="AF122" i="3"/>
  <c r="AF270" i="3" s="1"/>
  <c r="AD122" i="3"/>
  <c r="AD270" i="3" s="1"/>
  <c r="AC122" i="3"/>
  <c r="AC270" i="3" s="1"/>
  <c r="AB122" i="3"/>
  <c r="AA122" i="3"/>
  <c r="AA270" i="3" s="1"/>
  <c r="Z122" i="3"/>
  <c r="Z270" i="3" s="1"/>
  <c r="Y122" i="3"/>
  <c r="X122" i="3"/>
  <c r="X270" i="3" s="1"/>
  <c r="W122" i="3"/>
  <c r="V122" i="3"/>
  <c r="V270" i="3" s="1"/>
  <c r="U122" i="3"/>
  <c r="U270" i="3" s="1"/>
  <c r="T122" i="3"/>
  <c r="T270" i="3" s="1"/>
  <c r="S122" i="3"/>
  <c r="S270" i="3" s="1"/>
  <c r="R122" i="3"/>
  <c r="Q122" i="3"/>
  <c r="P122" i="3"/>
  <c r="P270" i="3" s="1"/>
  <c r="O122" i="3"/>
  <c r="O270" i="3" s="1"/>
  <c r="N122" i="3"/>
  <c r="N270" i="3" s="1"/>
  <c r="K122" i="3"/>
  <c r="K270" i="3" s="1"/>
  <c r="J122" i="3"/>
  <c r="J270" i="3" s="1"/>
  <c r="I122" i="3"/>
  <c r="I270" i="3" s="1"/>
  <c r="H122" i="3"/>
  <c r="G122" i="3"/>
  <c r="F122" i="3"/>
  <c r="F270" i="3" s="1"/>
  <c r="E122" i="3"/>
  <c r="E270" i="3" s="1"/>
  <c r="AN121" i="3"/>
  <c r="AG121" i="3"/>
  <c r="AG119" i="3" s="1"/>
  <c r="AG267" i="3" s="1"/>
  <c r="AP120" i="3"/>
  <c r="AP268" i="3" s="1"/>
  <c r="AO120" i="3"/>
  <c r="AO268" i="3" s="1"/>
  <c r="AN120" i="3"/>
  <c r="AN268" i="3" s="1"/>
  <c r="AM120" i="3"/>
  <c r="AM268" i="3" s="1"/>
  <c r="AL120" i="3"/>
  <c r="AL268" i="3" s="1"/>
  <c r="AK120" i="3"/>
  <c r="AK268" i="3" s="1"/>
  <c r="AJ120" i="3"/>
  <c r="AJ268" i="3" s="1"/>
  <c r="AI120" i="3"/>
  <c r="AI268" i="3" s="1"/>
  <c r="AH120" i="3"/>
  <c r="AH268" i="3" s="1"/>
  <c r="AF120" i="3"/>
  <c r="AF268" i="3" s="1"/>
  <c r="AD120" i="3"/>
  <c r="AD268" i="3" s="1"/>
  <c r="AC120" i="3"/>
  <c r="AC268" i="3" s="1"/>
  <c r="AB120" i="3"/>
  <c r="AB268" i="3" s="1"/>
  <c r="AA120" i="3"/>
  <c r="AA268" i="3" s="1"/>
  <c r="Z120" i="3"/>
  <c r="Z268" i="3" s="1"/>
  <c r="Y120" i="3"/>
  <c r="Y268" i="3" s="1"/>
  <c r="X120" i="3"/>
  <c r="X268" i="3" s="1"/>
  <c r="W120" i="3"/>
  <c r="W268" i="3" s="1"/>
  <c r="V120" i="3"/>
  <c r="V268" i="3" s="1"/>
  <c r="U120" i="3"/>
  <c r="U268" i="3" s="1"/>
  <c r="T120" i="3"/>
  <c r="T268" i="3" s="1"/>
  <c r="S120" i="3"/>
  <c r="S268" i="3" s="1"/>
  <c r="R120" i="3"/>
  <c r="Q120" i="3"/>
  <c r="Q268" i="3" s="1"/>
  <c r="P120" i="3"/>
  <c r="P268" i="3" s="1"/>
  <c r="O120" i="3"/>
  <c r="O268" i="3" s="1"/>
  <c r="N120" i="3"/>
  <c r="N268" i="3" s="1"/>
  <c r="K120" i="3"/>
  <c r="K268" i="3" s="1"/>
  <c r="J120" i="3"/>
  <c r="J268" i="3" s="1"/>
  <c r="I120" i="3"/>
  <c r="I268" i="3" s="1"/>
  <c r="H120" i="3"/>
  <c r="G120" i="3"/>
  <c r="G268" i="3" s="1"/>
  <c r="F120" i="3"/>
  <c r="F268" i="3" s="1"/>
  <c r="AP118" i="3"/>
  <c r="AP266" i="3" s="1"/>
  <c r="AO118" i="3"/>
  <c r="AO266" i="3" s="1"/>
  <c r="AK118" i="3"/>
  <c r="AK116" i="3" s="1"/>
  <c r="AK264" i="3" s="1"/>
  <c r="AJ118" i="3"/>
  <c r="AI118" i="3"/>
  <c r="AD118" i="3"/>
  <c r="AC118" i="3"/>
  <c r="AB118" i="3"/>
  <c r="AA118" i="3"/>
  <c r="AA266" i="3" s="1"/>
  <c r="Z118" i="3"/>
  <c r="Y118" i="3"/>
  <c r="X118" i="3"/>
  <c r="V118" i="3"/>
  <c r="U118" i="3"/>
  <c r="T118" i="3"/>
  <c r="T266" i="3" s="1"/>
  <c r="S118" i="3"/>
  <c r="R118" i="3"/>
  <c r="R116" i="3" s="1"/>
  <c r="R264" i="3" s="1"/>
  <c r="Q118" i="3"/>
  <c r="P118" i="3"/>
  <c r="O118" i="3"/>
  <c r="N118" i="3"/>
  <c r="N116" i="3" s="1"/>
  <c r="N264" i="3" s="1"/>
  <c r="K118" i="3"/>
  <c r="J118" i="3"/>
  <c r="I118" i="3"/>
  <c r="F118" i="3"/>
  <c r="F116" i="3" s="1"/>
  <c r="F264" i="3" s="1"/>
  <c r="AE117" i="3"/>
  <c r="L117" i="3"/>
  <c r="M117" i="3" s="1"/>
  <c r="AO116" i="3"/>
  <c r="AO264" i="3" s="1"/>
  <c r="AL116" i="3"/>
  <c r="AL264" i="3" s="1"/>
  <c r="AG116" i="3"/>
  <c r="AG264" i="3" s="1"/>
  <c r="T116" i="3"/>
  <c r="T264" i="3" s="1"/>
  <c r="E116" i="3"/>
  <c r="E264" i="3" s="1"/>
  <c r="AO115" i="3"/>
  <c r="AO263" i="3" s="1"/>
  <c r="AN115" i="3"/>
  <c r="AM115" i="3"/>
  <c r="AM263" i="3" s="1"/>
  <c r="AL115" i="3"/>
  <c r="AL263" i="3" s="1"/>
  <c r="AK115" i="3"/>
  <c r="AK263" i="3" s="1"/>
  <c r="AJ115" i="3"/>
  <c r="AJ263" i="3" s="1"/>
  <c r="AI115" i="3"/>
  <c r="AI263" i="3" s="1"/>
  <c r="AH115" i="3"/>
  <c r="AE115" i="3"/>
  <c r="L115" i="3"/>
  <c r="M115" i="3" s="1"/>
  <c r="AE114" i="3"/>
  <c r="L114" i="3"/>
  <c r="M114" i="3" s="1"/>
  <c r="AP113" i="3"/>
  <c r="AP261" i="3" s="1"/>
  <c r="AO113" i="3"/>
  <c r="AO261" i="3" s="1"/>
  <c r="AN113" i="3"/>
  <c r="AN261" i="3" s="1"/>
  <c r="AM113" i="3"/>
  <c r="AL113" i="3"/>
  <c r="AK113" i="3"/>
  <c r="AK261" i="3" s="1"/>
  <c r="AJ113" i="3"/>
  <c r="AJ261" i="3" s="1"/>
  <c r="AI113" i="3"/>
  <c r="AI261" i="3" s="1"/>
  <c r="AH113" i="3"/>
  <c r="AH261" i="3" s="1"/>
  <c r="AE113" i="3"/>
  <c r="L113" i="3"/>
  <c r="M113" i="3" s="1"/>
  <c r="AP112" i="3"/>
  <c r="AP260" i="3" s="1"/>
  <c r="AG112" i="3"/>
  <c r="AG260" i="3" s="1"/>
  <c r="AF112" i="3"/>
  <c r="AF260" i="3" s="1"/>
  <c r="AD112" i="3"/>
  <c r="AD260" i="3" s="1"/>
  <c r="AC112" i="3"/>
  <c r="AC260" i="3" s="1"/>
  <c r="AB112" i="3"/>
  <c r="AB260" i="3" s="1"/>
  <c r="AA112" i="3"/>
  <c r="AA260" i="3" s="1"/>
  <c r="Z112" i="3"/>
  <c r="Z260" i="3" s="1"/>
  <c r="Y112" i="3"/>
  <c r="Y260" i="3" s="1"/>
  <c r="X112" i="3"/>
  <c r="X260" i="3" s="1"/>
  <c r="W112" i="3"/>
  <c r="W260" i="3" s="1"/>
  <c r="V112" i="3"/>
  <c r="V260" i="3" s="1"/>
  <c r="U112" i="3"/>
  <c r="U260" i="3" s="1"/>
  <c r="T112" i="3"/>
  <c r="T260" i="3" s="1"/>
  <c r="S112" i="3"/>
  <c r="S260" i="3" s="1"/>
  <c r="R112" i="3"/>
  <c r="R260" i="3" s="1"/>
  <c r="Q112" i="3"/>
  <c r="Q260" i="3" s="1"/>
  <c r="P112" i="3"/>
  <c r="P260" i="3" s="1"/>
  <c r="O112" i="3"/>
  <c r="O260" i="3" s="1"/>
  <c r="N112" i="3"/>
  <c r="N260" i="3" s="1"/>
  <c r="K112" i="3"/>
  <c r="J112" i="3"/>
  <c r="J260" i="3" s="1"/>
  <c r="I112" i="3"/>
  <c r="I260" i="3" s="1"/>
  <c r="H112" i="3"/>
  <c r="H260" i="3" s="1"/>
  <c r="G112" i="3"/>
  <c r="G260" i="3" s="1"/>
  <c r="F112" i="3"/>
  <c r="F260" i="3" s="1"/>
  <c r="E112" i="3"/>
  <c r="E260" i="3" s="1"/>
  <c r="Y111" i="3"/>
  <c r="Y259" i="3" s="1"/>
  <c r="X111" i="3"/>
  <c r="X259" i="3" s="1"/>
  <c r="W111" i="3"/>
  <c r="W259" i="3" s="1"/>
  <c r="I111" i="3"/>
  <c r="I259" i="3" s="1"/>
  <c r="AH110" i="3"/>
  <c r="Y110" i="3"/>
  <c r="Y258" i="3" s="1"/>
  <c r="X110" i="3"/>
  <c r="X258" i="3" s="1"/>
  <c r="W110" i="3"/>
  <c r="W258" i="3" s="1"/>
  <c r="AM109" i="3"/>
  <c r="AM257" i="3" s="1"/>
  <c r="AK109" i="3"/>
  <c r="AK257" i="3" s="1"/>
  <c r="AH109" i="3"/>
  <c r="AH257" i="3" s="1"/>
  <c r="AF109" i="3"/>
  <c r="AF257" i="3" s="1"/>
  <c r="AD109" i="3"/>
  <c r="AD257" i="3" s="1"/>
  <c r="AB109" i="3"/>
  <c r="AB257" i="3" s="1"/>
  <c r="AA109" i="3"/>
  <c r="AA257" i="3" s="1"/>
  <c r="Y109" i="3"/>
  <c r="Y257" i="3" s="1"/>
  <c r="AP107" i="3"/>
  <c r="AP255" i="3" s="1"/>
  <c r="AO107" i="3"/>
  <c r="AN107" i="3"/>
  <c r="AM107" i="3"/>
  <c r="AL107" i="3"/>
  <c r="AL255" i="3" s="1"/>
  <c r="AK107" i="3"/>
  <c r="AK255" i="3" s="1"/>
  <c r="AJ107" i="3"/>
  <c r="AJ255" i="3" s="1"/>
  <c r="AI107" i="3"/>
  <c r="AI255" i="3" s="1"/>
  <c r="AH107" i="3"/>
  <c r="AH255" i="3" s="1"/>
  <c r="AF107" i="3"/>
  <c r="AF255" i="3" s="1"/>
  <c r="AD107" i="3"/>
  <c r="AD255" i="3" s="1"/>
  <c r="AC107" i="3"/>
  <c r="AC255" i="3" s="1"/>
  <c r="AB107" i="3"/>
  <c r="AB255" i="3" s="1"/>
  <c r="AA107" i="3"/>
  <c r="AA255" i="3" s="1"/>
  <c r="Z107" i="3"/>
  <c r="Z255" i="3" s="1"/>
  <c r="Y107" i="3"/>
  <c r="Y255" i="3" s="1"/>
  <c r="X107" i="3"/>
  <c r="X255" i="3" s="1"/>
  <c r="W107" i="3"/>
  <c r="W255" i="3" s="1"/>
  <c r="V107" i="3"/>
  <c r="V255" i="3" s="1"/>
  <c r="U107" i="3"/>
  <c r="U255" i="3" s="1"/>
  <c r="T107" i="3"/>
  <c r="T255" i="3" s="1"/>
  <c r="S107" i="3"/>
  <c r="S255" i="3" s="1"/>
  <c r="R107" i="3"/>
  <c r="R255" i="3" s="1"/>
  <c r="Q107" i="3"/>
  <c r="Q255" i="3" s="1"/>
  <c r="P107" i="3"/>
  <c r="P255" i="3" s="1"/>
  <c r="O107" i="3"/>
  <c r="O255" i="3" s="1"/>
  <c r="N107" i="3"/>
  <c r="N255" i="3" s="1"/>
  <c r="K107" i="3"/>
  <c r="K255" i="3" s="1"/>
  <c r="J107" i="3"/>
  <c r="J255" i="3" s="1"/>
  <c r="I107" i="3"/>
  <c r="I255" i="3" s="1"/>
  <c r="H107" i="3"/>
  <c r="G107" i="3"/>
  <c r="G255" i="3" s="1"/>
  <c r="F107" i="3"/>
  <c r="F255" i="3" s="1"/>
  <c r="AE106" i="3"/>
  <c r="L106" i="3"/>
  <c r="M106" i="3" s="1"/>
  <c r="AP105" i="3"/>
  <c r="AP231" i="3" s="1"/>
  <c r="AO105" i="3"/>
  <c r="AO231" i="3" s="1"/>
  <c r="AN105" i="3"/>
  <c r="AN231" i="3" s="1"/>
  <c r="AM105" i="3"/>
  <c r="AM231" i="3" s="1"/>
  <c r="AL105" i="3"/>
  <c r="AL231" i="3" s="1"/>
  <c r="AK105" i="3"/>
  <c r="AK231" i="3" s="1"/>
  <c r="AJ105" i="3"/>
  <c r="AJ231" i="3" s="1"/>
  <c r="AI105" i="3"/>
  <c r="AI231" i="3" s="1"/>
  <c r="AH105" i="3"/>
  <c r="AH231" i="3" s="1"/>
  <c r="AG105" i="3"/>
  <c r="AG231" i="3" s="1"/>
  <c r="AF105" i="3"/>
  <c r="AF231" i="3" s="1"/>
  <c r="AD105" i="3"/>
  <c r="AD231" i="3" s="1"/>
  <c r="AC105" i="3"/>
  <c r="AC231" i="3" s="1"/>
  <c r="AB105" i="3"/>
  <c r="AB231" i="3" s="1"/>
  <c r="AA105" i="3"/>
  <c r="AA231" i="3" s="1"/>
  <c r="Z105" i="3"/>
  <c r="Z231" i="3" s="1"/>
  <c r="Y105" i="3"/>
  <c r="Y231" i="3" s="1"/>
  <c r="X105" i="3"/>
  <c r="X231" i="3" s="1"/>
  <c r="W105" i="3"/>
  <c r="W231" i="3" s="1"/>
  <c r="V105" i="3"/>
  <c r="V231" i="3" s="1"/>
  <c r="U105" i="3"/>
  <c r="U231" i="3" s="1"/>
  <c r="T105" i="3"/>
  <c r="T231" i="3" s="1"/>
  <c r="R105" i="3"/>
  <c r="R231" i="3" s="1"/>
  <c r="Q105" i="3"/>
  <c r="Q231" i="3" s="1"/>
  <c r="P105" i="3"/>
  <c r="P231" i="3" s="1"/>
  <c r="O105" i="3"/>
  <c r="O231" i="3" s="1"/>
  <c r="N105" i="3"/>
  <c r="N231" i="3" s="1"/>
  <c r="K105" i="3"/>
  <c r="K231" i="3" s="1"/>
  <c r="J105" i="3"/>
  <c r="J231" i="3" s="1"/>
  <c r="I105" i="3"/>
  <c r="I231" i="3" s="1"/>
  <c r="H105" i="3"/>
  <c r="G105" i="3"/>
  <c r="F105" i="3"/>
  <c r="F231" i="3" s="1"/>
  <c r="E105" i="3"/>
  <c r="E231" i="3" s="1"/>
  <c r="T104" i="3"/>
  <c r="T253" i="3" s="1"/>
  <c r="S104" i="3"/>
  <c r="S253" i="3" s="1"/>
  <c r="R104" i="3"/>
  <c r="R253" i="3" s="1"/>
  <c r="AP103" i="3"/>
  <c r="AP252" i="3" s="1"/>
  <c r="AO103" i="3"/>
  <c r="AO252" i="3" s="1"/>
  <c r="AN103" i="3"/>
  <c r="AN252" i="3" s="1"/>
  <c r="AM103" i="3"/>
  <c r="AM252" i="3" s="1"/>
  <c r="AL103" i="3"/>
  <c r="AL252" i="3" s="1"/>
  <c r="AK103" i="3"/>
  <c r="AK252" i="3" s="1"/>
  <c r="AJ103" i="3"/>
  <c r="AJ252" i="3" s="1"/>
  <c r="AI103" i="3"/>
  <c r="AH103" i="3"/>
  <c r="AH252" i="3" s="1"/>
  <c r="AG103" i="3"/>
  <c r="AG252" i="3" s="1"/>
  <c r="AF103" i="3"/>
  <c r="AF252" i="3" s="1"/>
  <c r="AD103" i="3"/>
  <c r="AD252" i="3" s="1"/>
  <c r="AC103" i="3"/>
  <c r="AC252" i="3" s="1"/>
  <c r="AB103" i="3"/>
  <c r="AB252" i="3" s="1"/>
  <c r="AA103" i="3"/>
  <c r="AA252" i="3" s="1"/>
  <c r="Z103" i="3"/>
  <c r="Z252" i="3" s="1"/>
  <c r="Y103" i="3"/>
  <c r="X103" i="3"/>
  <c r="X252" i="3" s="1"/>
  <c r="W103" i="3"/>
  <c r="W252" i="3" s="1"/>
  <c r="V103" i="3"/>
  <c r="V252" i="3" s="1"/>
  <c r="U103" i="3"/>
  <c r="U252" i="3" s="1"/>
  <c r="T103" i="3"/>
  <c r="T252" i="3" s="1"/>
  <c r="S103" i="3"/>
  <c r="S252" i="3" s="1"/>
  <c r="R103" i="3"/>
  <c r="R252" i="3" s="1"/>
  <c r="Q103" i="3"/>
  <c r="Q252" i="3" s="1"/>
  <c r="P103" i="3"/>
  <c r="P252" i="3" s="1"/>
  <c r="O103" i="3"/>
  <c r="O252" i="3" s="1"/>
  <c r="N103" i="3"/>
  <c r="N252" i="3" s="1"/>
  <c r="K103" i="3"/>
  <c r="K252" i="3" s="1"/>
  <c r="J103" i="3"/>
  <c r="J252" i="3" s="1"/>
  <c r="I103" i="3"/>
  <c r="I252" i="3" s="1"/>
  <c r="H103" i="3"/>
  <c r="H252" i="3" s="1"/>
  <c r="G103" i="3"/>
  <c r="G252" i="3" s="1"/>
  <c r="F103" i="3"/>
  <c r="F252" i="3" s="1"/>
  <c r="E103" i="3"/>
  <c r="E252" i="3" s="1"/>
  <c r="AE102" i="3"/>
  <c r="L102" i="3"/>
  <c r="M102" i="3" s="1"/>
  <c r="AE101" i="3"/>
  <c r="L101" i="3"/>
  <c r="M101" i="3" s="1"/>
  <c r="AE100" i="3"/>
  <c r="L100" i="3"/>
  <c r="M100" i="3" s="1"/>
  <c r="AE99" i="3"/>
  <c r="L99" i="3"/>
  <c r="M99" i="3" s="1"/>
  <c r="AE98" i="3"/>
  <c r="L98" i="3"/>
  <c r="M98" i="3" s="1"/>
  <c r="AE97" i="3"/>
  <c r="L97" i="3"/>
  <c r="M97" i="3" s="1"/>
  <c r="AE96" i="3"/>
  <c r="L96" i="3"/>
  <c r="M96" i="3" s="1"/>
  <c r="K95" i="3"/>
  <c r="K225" i="3" s="1"/>
  <c r="J95" i="3"/>
  <c r="I95" i="3"/>
  <c r="I225" i="3" s="1"/>
  <c r="H95" i="3"/>
  <c r="G95" i="3"/>
  <c r="AE95" i="3" s="1"/>
  <c r="AE94" i="3"/>
  <c r="L94" i="3"/>
  <c r="M94" i="3" s="1"/>
  <c r="AE93" i="3"/>
  <c r="L93" i="3"/>
  <c r="M93" i="3" s="1"/>
  <c r="AE92" i="3"/>
  <c r="L92" i="3"/>
  <c r="M92" i="3" s="1"/>
  <c r="AH91" i="3"/>
  <c r="AH223" i="3" s="1"/>
  <c r="AE91" i="3"/>
  <c r="N91" i="3"/>
  <c r="N223" i="3" s="1"/>
  <c r="I91" i="3"/>
  <c r="I223" i="3" s="1"/>
  <c r="I219" i="3" s="1"/>
  <c r="I218" i="3" s="1"/>
  <c r="AE90" i="3"/>
  <c r="L90" i="3"/>
  <c r="M90" i="3" s="1"/>
  <c r="AE89" i="3"/>
  <c r="L89" i="3"/>
  <c r="M89" i="3" s="1"/>
  <c r="AE88" i="3"/>
  <c r="L88" i="3"/>
  <c r="M88" i="3" s="1"/>
  <c r="AE87" i="3"/>
  <c r="L87" i="3"/>
  <c r="M87" i="3" s="1"/>
  <c r="AE86" i="3"/>
  <c r="L86" i="3"/>
  <c r="M86" i="3" s="1"/>
  <c r="AE85" i="3"/>
  <c r="L85" i="3"/>
  <c r="M85" i="3" s="1"/>
  <c r="AP84" i="3"/>
  <c r="AO84" i="3"/>
  <c r="AN84" i="3"/>
  <c r="AM84" i="3"/>
  <c r="AL84" i="3"/>
  <c r="AK84" i="3"/>
  <c r="AJ84" i="3"/>
  <c r="AI84" i="3"/>
  <c r="AH84" i="3"/>
  <c r="AG84" i="3"/>
  <c r="AF84" i="3"/>
  <c r="AD84" i="3"/>
  <c r="AC84" i="3"/>
  <c r="AB84" i="3"/>
  <c r="AA84" i="3"/>
  <c r="Z84" i="3"/>
  <c r="Y84" i="3"/>
  <c r="X84" i="3"/>
  <c r="W84" i="3"/>
  <c r="V84" i="3"/>
  <c r="U84" i="3"/>
  <c r="T84" i="3"/>
  <c r="S84" i="3"/>
  <c r="R84" i="3"/>
  <c r="Q84" i="3"/>
  <c r="P84" i="3"/>
  <c r="O84" i="3"/>
  <c r="N84" i="3"/>
  <c r="K84" i="3"/>
  <c r="J84" i="3"/>
  <c r="I84" i="3"/>
  <c r="H84" i="3"/>
  <c r="G84" i="3"/>
  <c r="F84" i="3"/>
  <c r="E84" i="3"/>
  <c r="AP83" i="3"/>
  <c r="AP242" i="3" s="1"/>
  <c r="AO83" i="3"/>
  <c r="AO242" i="3" s="1"/>
  <c r="AN83" i="3"/>
  <c r="AN242" i="3" s="1"/>
  <c r="AM83" i="3"/>
  <c r="AM242" i="3" s="1"/>
  <c r="AL83" i="3"/>
  <c r="AL242" i="3" s="1"/>
  <c r="AK83" i="3"/>
  <c r="AK242" i="3" s="1"/>
  <c r="AJ83" i="3"/>
  <c r="AJ242" i="3" s="1"/>
  <c r="AI83" i="3"/>
  <c r="AI242" i="3" s="1"/>
  <c r="AH83" i="3"/>
  <c r="AH242" i="3" s="1"/>
  <c r="AG83" i="3"/>
  <c r="AG242" i="3" s="1"/>
  <c r="AD83" i="3"/>
  <c r="AD242" i="3" s="1"/>
  <c r="AC83" i="3"/>
  <c r="AC242" i="3" s="1"/>
  <c r="AB83" i="3"/>
  <c r="AB242" i="3" s="1"/>
  <c r="AA83" i="3"/>
  <c r="AA242" i="3" s="1"/>
  <c r="Z83" i="3"/>
  <c r="Z242" i="3" s="1"/>
  <c r="Y83" i="3"/>
  <c r="Y242" i="3" s="1"/>
  <c r="X83" i="3"/>
  <c r="X242" i="3" s="1"/>
  <c r="W83" i="3"/>
  <c r="W242" i="3" s="1"/>
  <c r="V83" i="3"/>
  <c r="V242" i="3" s="1"/>
  <c r="U83" i="3"/>
  <c r="U242" i="3" s="1"/>
  <c r="T83" i="3"/>
  <c r="T242" i="3" s="1"/>
  <c r="S83" i="3"/>
  <c r="S242" i="3" s="1"/>
  <c r="R83" i="3"/>
  <c r="R242" i="3" s="1"/>
  <c r="Q83" i="3"/>
  <c r="Q242" i="3" s="1"/>
  <c r="P83" i="3"/>
  <c r="P242" i="3" s="1"/>
  <c r="O83" i="3"/>
  <c r="O242" i="3" s="1"/>
  <c r="N83" i="3"/>
  <c r="N242" i="3" s="1"/>
  <c r="K83" i="3"/>
  <c r="K242" i="3" s="1"/>
  <c r="J83" i="3"/>
  <c r="J242" i="3" s="1"/>
  <c r="I83" i="3"/>
  <c r="I242" i="3" s="1"/>
  <c r="H83" i="3"/>
  <c r="H242" i="3" s="1"/>
  <c r="L242" i="3" s="1"/>
  <c r="G83" i="3"/>
  <c r="F83" i="3"/>
  <c r="F242" i="3" s="1"/>
  <c r="E83" i="3"/>
  <c r="E242" i="3" s="1"/>
  <c r="AE82" i="3"/>
  <c r="L82" i="3"/>
  <c r="M82" i="3" s="1"/>
  <c r="AE79" i="3"/>
  <c r="L79" i="3"/>
  <c r="M79" i="3" s="1"/>
  <c r="AE78" i="3"/>
  <c r="L78" i="3"/>
  <c r="M78" i="3" s="1"/>
  <c r="AE77" i="3"/>
  <c r="L77" i="3"/>
  <c r="M77" i="3" s="1"/>
  <c r="AP76" i="3"/>
  <c r="AO76" i="3"/>
  <c r="AN76" i="3"/>
  <c r="AM76" i="3"/>
  <c r="AL76" i="3"/>
  <c r="AK76" i="3"/>
  <c r="AJ76" i="3"/>
  <c r="AI76" i="3"/>
  <c r="AH76" i="3"/>
  <c r="AG76" i="3"/>
  <c r="AF76" i="3"/>
  <c r="AD76" i="3"/>
  <c r="AC76" i="3"/>
  <c r="AB76" i="3"/>
  <c r="AA76" i="3"/>
  <c r="Z76" i="3"/>
  <c r="Y76" i="3"/>
  <c r="X76" i="3"/>
  <c r="W76" i="3"/>
  <c r="V76" i="3"/>
  <c r="U76" i="3"/>
  <c r="T76" i="3"/>
  <c r="S76" i="3"/>
  <c r="R76" i="3"/>
  <c r="Q76" i="3"/>
  <c r="P76" i="3"/>
  <c r="O76" i="3"/>
  <c r="N76" i="3"/>
  <c r="K76" i="3"/>
  <c r="J76" i="3"/>
  <c r="I76" i="3"/>
  <c r="H76" i="3"/>
  <c r="G76" i="3"/>
  <c r="F76" i="3"/>
  <c r="E76" i="3"/>
  <c r="AE75" i="3"/>
  <c r="L75" i="3"/>
  <c r="M75" i="3" s="1"/>
  <c r="AE74" i="3"/>
  <c r="L74" i="3"/>
  <c r="M74" i="3" s="1"/>
  <c r="AP73" i="3"/>
  <c r="AP214" i="3" s="1"/>
  <c r="AO73" i="3"/>
  <c r="AO214" i="3" s="1"/>
  <c r="AN73" i="3"/>
  <c r="AN214" i="3" s="1"/>
  <c r="AM73" i="3"/>
  <c r="AL73" i="3"/>
  <c r="AK73" i="3"/>
  <c r="AK214" i="3" s="1"/>
  <c r="AJ73" i="3"/>
  <c r="AJ214" i="3" s="1"/>
  <c r="AI73" i="3"/>
  <c r="AI214" i="3" s="1"/>
  <c r="AH73" i="3"/>
  <c r="AH214" i="3" s="1"/>
  <c r="AG73" i="3"/>
  <c r="AG214" i="3" s="1"/>
  <c r="AF73" i="3"/>
  <c r="AF214" i="3" s="1"/>
  <c r="AD73" i="3"/>
  <c r="AD214" i="3" s="1"/>
  <c r="AC73" i="3"/>
  <c r="AC214" i="3" s="1"/>
  <c r="AB73" i="3"/>
  <c r="AB214" i="3" s="1"/>
  <c r="AA73" i="3"/>
  <c r="AA214" i="3" s="1"/>
  <c r="Z73" i="3"/>
  <c r="Z214" i="3" s="1"/>
  <c r="Y73" i="3"/>
  <c r="Y214" i="3" s="1"/>
  <c r="X73" i="3"/>
  <c r="X214" i="3" s="1"/>
  <c r="W73" i="3"/>
  <c r="W214" i="3" s="1"/>
  <c r="V73" i="3"/>
  <c r="V214" i="3" s="1"/>
  <c r="U73" i="3"/>
  <c r="U214" i="3" s="1"/>
  <c r="T73" i="3"/>
  <c r="T214" i="3" s="1"/>
  <c r="S73" i="3"/>
  <c r="S214" i="3" s="1"/>
  <c r="R73" i="3"/>
  <c r="R214" i="3" s="1"/>
  <c r="Q73" i="3"/>
  <c r="Q214" i="3" s="1"/>
  <c r="P73" i="3"/>
  <c r="P214" i="3" s="1"/>
  <c r="O73" i="3"/>
  <c r="O214" i="3" s="1"/>
  <c r="N73" i="3"/>
  <c r="N214" i="3" s="1"/>
  <c r="K73" i="3"/>
  <c r="J73" i="3"/>
  <c r="J214" i="3" s="1"/>
  <c r="I73" i="3"/>
  <c r="I214" i="3" s="1"/>
  <c r="H73" i="3"/>
  <c r="H214" i="3" s="1"/>
  <c r="G73" i="3"/>
  <c r="G214" i="3" s="1"/>
  <c r="F73" i="3"/>
  <c r="F214" i="3" s="1"/>
  <c r="E73" i="3"/>
  <c r="E214" i="3" s="1"/>
  <c r="AE72" i="3"/>
  <c r="L72" i="3"/>
  <c r="M72" i="3" s="1"/>
  <c r="AP71" i="3"/>
  <c r="AO71" i="3"/>
  <c r="AN71" i="3"/>
  <c r="AM71" i="3"/>
  <c r="AL71" i="3"/>
  <c r="AK71" i="3"/>
  <c r="AJ71" i="3"/>
  <c r="AI71" i="3"/>
  <c r="AH71" i="3"/>
  <c r="AG71" i="3"/>
  <c r="AF71" i="3"/>
  <c r="AD71" i="3"/>
  <c r="AC71" i="3"/>
  <c r="AB71" i="3"/>
  <c r="AA71" i="3"/>
  <c r="Z71" i="3"/>
  <c r="Y71" i="3"/>
  <c r="X71" i="3"/>
  <c r="W71" i="3"/>
  <c r="V71" i="3"/>
  <c r="U71" i="3"/>
  <c r="T71" i="3"/>
  <c r="S71" i="3"/>
  <c r="R71" i="3"/>
  <c r="Q71" i="3"/>
  <c r="P71" i="3"/>
  <c r="O71" i="3"/>
  <c r="N71" i="3"/>
  <c r="K71" i="3"/>
  <c r="I71" i="3"/>
  <c r="E71" i="3"/>
  <c r="K70" i="3"/>
  <c r="K212" i="3" s="1"/>
  <c r="J70" i="3"/>
  <c r="J71" i="3" s="1"/>
  <c r="G70" i="3"/>
  <c r="G71" i="3" s="1"/>
  <c r="F70" i="3"/>
  <c r="F212" i="3" s="1"/>
  <c r="F235" i="3" s="1"/>
  <c r="F234" i="3" s="1"/>
  <c r="AE69" i="3"/>
  <c r="L69" i="3"/>
  <c r="M69" i="3" s="1"/>
  <c r="AP68" i="3"/>
  <c r="AO68" i="3"/>
  <c r="AN68" i="3"/>
  <c r="AM68" i="3"/>
  <c r="AL68" i="3"/>
  <c r="AK68" i="3"/>
  <c r="AJ68" i="3"/>
  <c r="AI68" i="3"/>
  <c r="AH68" i="3"/>
  <c r="AG68" i="3"/>
  <c r="AF68" i="3"/>
  <c r="AD68" i="3"/>
  <c r="AC68" i="3"/>
  <c r="AB68" i="3"/>
  <c r="AA68" i="3"/>
  <c r="Z68" i="3"/>
  <c r="Y68" i="3"/>
  <c r="X68" i="3"/>
  <c r="W68" i="3"/>
  <c r="V68" i="3"/>
  <c r="U68" i="3"/>
  <c r="T68" i="3"/>
  <c r="S68" i="3"/>
  <c r="R68" i="3"/>
  <c r="Q68" i="3"/>
  <c r="P68" i="3"/>
  <c r="O68" i="3"/>
  <c r="N68" i="3"/>
  <c r="K68" i="3"/>
  <c r="J68" i="3"/>
  <c r="I68" i="3"/>
  <c r="H68" i="3"/>
  <c r="L68" i="3" s="1"/>
  <c r="G68" i="3"/>
  <c r="F68" i="3"/>
  <c r="E68" i="3"/>
  <c r="AE67" i="3"/>
  <c r="L67" i="3"/>
  <c r="M67" i="3" s="1"/>
  <c r="AE66" i="3"/>
  <c r="L66" i="3"/>
  <c r="M66" i="3" s="1"/>
  <c r="AE65" i="3"/>
  <c r="L65" i="3"/>
  <c r="M65" i="3" s="1"/>
  <c r="AP64" i="3"/>
  <c r="AO64" i="3"/>
  <c r="AN64" i="3"/>
  <c r="AM64" i="3"/>
  <c r="AL64" i="3"/>
  <c r="AK64" i="3"/>
  <c r="AJ64" i="3"/>
  <c r="AI64" i="3"/>
  <c r="AH64" i="3"/>
  <c r="AG64" i="3"/>
  <c r="AF64" i="3"/>
  <c r="AD64" i="3"/>
  <c r="AC64" i="3"/>
  <c r="AB64" i="3"/>
  <c r="AA64" i="3"/>
  <c r="Z64" i="3"/>
  <c r="Y64" i="3"/>
  <c r="X64" i="3"/>
  <c r="W64" i="3"/>
  <c r="V64" i="3"/>
  <c r="U64" i="3"/>
  <c r="T64" i="3"/>
  <c r="S64" i="3"/>
  <c r="R64" i="3"/>
  <c r="Q64" i="3"/>
  <c r="P64" i="3"/>
  <c r="O64" i="3"/>
  <c r="N64" i="3"/>
  <c r="K64" i="3"/>
  <c r="J64" i="3"/>
  <c r="I64" i="3"/>
  <c r="H64" i="3"/>
  <c r="G64" i="3"/>
  <c r="F64" i="3"/>
  <c r="E64" i="3"/>
  <c r="AE63" i="3"/>
  <c r="L63" i="3"/>
  <c r="M63" i="3" s="1"/>
  <c r="AP62" i="3"/>
  <c r="AO62" i="3"/>
  <c r="AN62" i="3"/>
  <c r="AM62" i="3"/>
  <c r="AL62" i="3"/>
  <c r="AK62" i="3"/>
  <c r="AJ62" i="3"/>
  <c r="AI62" i="3"/>
  <c r="AH62" i="3"/>
  <c r="AG62" i="3"/>
  <c r="AF62" i="3"/>
  <c r="AD62" i="3"/>
  <c r="AC62" i="3"/>
  <c r="AB62" i="3"/>
  <c r="AA62" i="3"/>
  <c r="Z62" i="3"/>
  <c r="Y62" i="3"/>
  <c r="X62" i="3"/>
  <c r="W62" i="3"/>
  <c r="V62" i="3"/>
  <c r="U62" i="3"/>
  <c r="T62" i="3"/>
  <c r="S62" i="3"/>
  <c r="R62" i="3"/>
  <c r="Q62" i="3"/>
  <c r="P62" i="3"/>
  <c r="O62" i="3"/>
  <c r="N62" i="3"/>
  <c r="K62" i="3"/>
  <c r="J62" i="3"/>
  <c r="I62" i="3"/>
  <c r="H62" i="3"/>
  <c r="G62" i="3"/>
  <c r="F62" i="3"/>
  <c r="E62" i="3"/>
  <c r="AE61" i="3"/>
  <c r="L61" i="3"/>
  <c r="M61" i="3" s="1"/>
  <c r="AE60" i="3"/>
  <c r="AE203" i="3" s="1"/>
  <c r="L60" i="3"/>
  <c r="L203" i="3" s="1"/>
  <c r="AE59" i="3"/>
  <c r="L59" i="3"/>
  <c r="M59" i="3" s="1"/>
  <c r="AE58" i="3"/>
  <c r="L58" i="3"/>
  <c r="M58" i="3" s="1"/>
  <c r="AE57" i="3"/>
  <c r="L57" i="3"/>
  <c r="M57" i="3" s="1"/>
  <c r="AE56" i="3"/>
  <c r="L56" i="3"/>
  <c r="M56" i="3" s="1"/>
  <c r="AP55" i="3"/>
  <c r="AO55" i="3"/>
  <c r="AN55" i="3"/>
  <c r="AM55" i="3"/>
  <c r="AL55" i="3"/>
  <c r="AK55" i="3"/>
  <c r="AJ55" i="3"/>
  <c r="AI55" i="3"/>
  <c r="AH55" i="3"/>
  <c r="AG55" i="3"/>
  <c r="AF55" i="3"/>
  <c r="AD55" i="3"/>
  <c r="AC55" i="3"/>
  <c r="AB55" i="3"/>
  <c r="AA55" i="3"/>
  <c r="Z55" i="3"/>
  <c r="Y55" i="3"/>
  <c r="X55" i="3"/>
  <c r="W55" i="3"/>
  <c r="V55" i="3"/>
  <c r="U55" i="3"/>
  <c r="T55" i="3"/>
  <c r="S55" i="3"/>
  <c r="R55" i="3"/>
  <c r="Q55" i="3"/>
  <c r="P55" i="3"/>
  <c r="O55" i="3"/>
  <c r="N55" i="3"/>
  <c r="K55" i="3"/>
  <c r="J55" i="3"/>
  <c r="I55" i="3"/>
  <c r="H55" i="3"/>
  <c r="G55" i="3"/>
  <c r="F55" i="3"/>
  <c r="E55" i="3"/>
  <c r="AE54" i="3"/>
  <c r="L54" i="3"/>
  <c r="M54" i="3" s="1"/>
  <c r="AP53" i="3"/>
  <c r="AO53" i="3"/>
  <c r="AN53" i="3"/>
  <c r="AM53" i="3"/>
  <c r="AL53" i="3"/>
  <c r="AK53" i="3"/>
  <c r="AJ53" i="3"/>
  <c r="AI53" i="3"/>
  <c r="AH53" i="3"/>
  <c r="AG53" i="3"/>
  <c r="AF53" i="3"/>
  <c r="AD53" i="3"/>
  <c r="AC53" i="3"/>
  <c r="AB53" i="3"/>
  <c r="AA53" i="3"/>
  <c r="Z53" i="3"/>
  <c r="Y53" i="3"/>
  <c r="X53" i="3"/>
  <c r="W53" i="3"/>
  <c r="V53" i="3"/>
  <c r="U53" i="3"/>
  <c r="T53" i="3"/>
  <c r="S53" i="3"/>
  <c r="R53" i="3"/>
  <c r="Q53" i="3"/>
  <c r="P53" i="3"/>
  <c r="O53" i="3"/>
  <c r="N53" i="3"/>
  <c r="K53" i="3"/>
  <c r="J53" i="3"/>
  <c r="I53" i="3"/>
  <c r="H53" i="3"/>
  <c r="L53" i="3" s="1"/>
  <c r="G53" i="3"/>
  <c r="M53" i="3" s="1"/>
  <c r="F53" i="3"/>
  <c r="E53" i="3"/>
  <c r="AE52" i="3"/>
  <c r="L52" i="3"/>
  <c r="M52" i="3" s="1"/>
  <c r="K51" i="3"/>
  <c r="K49" i="3" s="1"/>
  <c r="K46" i="3" s="1"/>
  <c r="K190" i="3" s="1"/>
  <c r="J51" i="3"/>
  <c r="J49" i="3" s="1"/>
  <c r="J46" i="3" s="1"/>
  <c r="J190" i="3" s="1"/>
  <c r="I51" i="3"/>
  <c r="H51" i="3"/>
  <c r="G51" i="3"/>
  <c r="E51" i="3"/>
  <c r="E194" i="3" s="1"/>
  <c r="AE50" i="3"/>
  <c r="L50" i="3"/>
  <c r="M50" i="3" s="1"/>
  <c r="AP49" i="3"/>
  <c r="AP46" i="3" s="1"/>
  <c r="AO49" i="3"/>
  <c r="AO46" i="3" s="1"/>
  <c r="AO190" i="3" s="1"/>
  <c r="AN49" i="3"/>
  <c r="AM49" i="3"/>
  <c r="AM46" i="3" s="1"/>
  <c r="AM190" i="3" s="1"/>
  <c r="AL49" i="3"/>
  <c r="AK49" i="3"/>
  <c r="AK46" i="3" s="1"/>
  <c r="AK190" i="3" s="1"/>
  <c r="AJ49" i="3"/>
  <c r="AI49" i="3"/>
  <c r="AI46" i="3" s="1"/>
  <c r="AI190" i="3" s="1"/>
  <c r="AH49" i="3"/>
  <c r="AH46" i="3" s="1"/>
  <c r="AH190" i="3" s="1"/>
  <c r="AG49" i="3"/>
  <c r="AG46" i="3" s="1"/>
  <c r="AG190" i="3" s="1"/>
  <c r="AF49" i="3"/>
  <c r="AF46" i="3" s="1"/>
  <c r="AF190" i="3" s="1"/>
  <c r="AD49" i="3"/>
  <c r="AD46" i="3" s="1"/>
  <c r="AD190" i="3" s="1"/>
  <c r="AC49" i="3"/>
  <c r="AC46" i="3" s="1"/>
  <c r="AC190" i="3" s="1"/>
  <c r="AB49" i="3"/>
  <c r="AB46" i="3" s="1"/>
  <c r="AB190" i="3" s="1"/>
  <c r="AA49" i="3"/>
  <c r="AA46" i="3" s="1"/>
  <c r="AA190" i="3" s="1"/>
  <c r="Z49" i="3"/>
  <c r="Z46" i="3" s="1"/>
  <c r="Z190" i="3" s="1"/>
  <c r="Y49" i="3"/>
  <c r="Y46" i="3" s="1"/>
  <c r="Y190" i="3" s="1"/>
  <c r="X49" i="3"/>
  <c r="X46" i="3" s="1"/>
  <c r="X190" i="3" s="1"/>
  <c r="W49" i="3"/>
  <c r="W46" i="3" s="1"/>
  <c r="W190" i="3" s="1"/>
  <c r="V49" i="3"/>
  <c r="V46" i="3" s="1"/>
  <c r="U49" i="3"/>
  <c r="U46" i="3" s="1"/>
  <c r="T49" i="3"/>
  <c r="T46" i="3" s="1"/>
  <c r="S49" i="3"/>
  <c r="S46" i="3" s="1"/>
  <c r="S190" i="3" s="1"/>
  <c r="R49" i="3"/>
  <c r="R46" i="3" s="1"/>
  <c r="Q49" i="3"/>
  <c r="Q46" i="3" s="1"/>
  <c r="Q190" i="3" s="1"/>
  <c r="P49" i="3"/>
  <c r="P46" i="3" s="1"/>
  <c r="O49" i="3"/>
  <c r="O46" i="3" s="1"/>
  <c r="N49" i="3"/>
  <c r="N46" i="3" s="1"/>
  <c r="N190" i="3" s="1"/>
  <c r="F49" i="3"/>
  <c r="F46" i="3" s="1"/>
  <c r="E49" i="3"/>
  <c r="E46" i="3" s="1"/>
  <c r="AE48" i="3"/>
  <c r="L48" i="3"/>
  <c r="M48" i="3" s="1"/>
  <c r="AL47" i="3"/>
  <c r="AE47" i="3"/>
  <c r="L47" i="3"/>
  <c r="M47" i="3" s="1"/>
  <c r="AN46" i="3"/>
  <c r="AN190" i="3" s="1"/>
  <c r="AJ46" i="3"/>
  <c r="AJ190" i="3" s="1"/>
  <c r="AE45" i="3"/>
  <c r="L45" i="3"/>
  <c r="M45" i="3" s="1"/>
  <c r="K44" i="3"/>
  <c r="K188" i="3" s="1"/>
  <c r="J44" i="3"/>
  <c r="J188" i="3" s="1"/>
  <c r="I44" i="3"/>
  <c r="I188" i="3" s="1"/>
  <c r="H44" i="3"/>
  <c r="H188" i="3" s="1"/>
  <c r="G44" i="3"/>
  <c r="G188" i="3" s="1"/>
  <c r="AE43" i="3"/>
  <c r="L43" i="3"/>
  <c r="M43" i="3" s="1"/>
  <c r="AP42" i="3"/>
  <c r="AO42" i="3"/>
  <c r="AN42" i="3"/>
  <c r="AM42" i="3"/>
  <c r="AL42" i="3"/>
  <c r="AK42" i="3"/>
  <c r="AJ42" i="3"/>
  <c r="AI42" i="3"/>
  <c r="AH42" i="3"/>
  <c r="AG42" i="3"/>
  <c r="AF42" i="3"/>
  <c r="AD42" i="3"/>
  <c r="AC42" i="3"/>
  <c r="AB42" i="3"/>
  <c r="AA42" i="3"/>
  <c r="Z42" i="3"/>
  <c r="Y42" i="3"/>
  <c r="X42" i="3"/>
  <c r="W42" i="3"/>
  <c r="V42" i="3"/>
  <c r="U42" i="3"/>
  <c r="T42" i="3"/>
  <c r="S42" i="3"/>
  <c r="R42" i="3"/>
  <c r="Q42" i="3"/>
  <c r="P42" i="3"/>
  <c r="O42" i="3"/>
  <c r="N42" i="3"/>
  <c r="K42" i="3"/>
  <c r="F42" i="3"/>
  <c r="E42" i="3"/>
  <c r="AE40" i="3"/>
  <c r="L40" i="3"/>
  <c r="M40" i="3" s="1"/>
  <c r="L39" i="3"/>
  <c r="G39" i="3"/>
  <c r="AE39" i="3" s="1"/>
  <c r="K38" i="3"/>
  <c r="K183" i="3" s="1"/>
  <c r="J38" i="3"/>
  <c r="G38" i="3"/>
  <c r="G183" i="3" s="1"/>
  <c r="AE37" i="3"/>
  <c r="L37" i="3"/>
  <c r="M37" i="3" s="1"/>
  <c r="AE36" i="3"/>
  <c r="L36" i="3"/>
  <c r="M36" i="3" s="1"/>
  <c r="AE35" i="3"/>
  <c r="L35" i="3"/>
  <c r="M35" i="3" s="1"/>
  <c r="AE34" i="3"/>
  <c r="L34" i="3"/>
  <c r="M34" i="3" s="1"/>
  <c r="AP33" i="3"/>
  <c r="AP178" i="3" s="1"/>
  <c r="AO33" i="3"/>
  <c r="AO178" i="3" s="1"/>
  <c r="AN33" i="3"/>
  <c r="AN178" i="3" s="1"/>
  <c r="AM33" i="3"/>
  <c r="AM178" i="3" s="1"/>
  <c r="AL33" i="3"/>
  <c r="AL178" i="3" s="1"/>
  <c r="AK33" i="3"/>
  <c r="AK178" i="3" s="1"/>
  <c r="AJ33" i="3"/>
  <c r="AJ178" i="3" s="1"/>
  <c r="AI33" i="3"/>
  <c r="AI178" i="3" s="1"/>
  <c r="AH33" i="3"/>
  <c r="AH178" i="3" s="1"/>
  <c r="AG33" i="3"/>
  <c r="AG178" i="3" s="1"/>
  <c r="AF33" i="3"/>
  <c r="AF178" i="3" s="1"/>
  <c r="AD33" i="3"/>
  <c r="AD178" i="3" s="1"/>
  <c r="AC33" i="3"/>
  <c r="AC178" i="3" s="1"/>
  <c r="AB33" i="3"/>
  <c r="AB178" i="3" s="1"/>
  <c r="AA33" i="3"/>
  <c r="AA178" i="3" s="1"/>
  <c r="Z33" i="3"/>
  <c r="Z178" i="3" s="1"/>
  <c r="Y33" i="3"/>
  <c r="Y178" i="3" s="1"/>
  <c r="X33" i="3"/>
  <c r="X178" i="3" s="1"/>
  <c r="W33" i="3"/>
  <c r="W178" i="3" s="1"/>
  <c r="V33" i="3"/>
  <c r="V178" i="3" s="1"/>
  <c r="U33" i="3"/>
  <c r="U178" i="3" s="1"/>
  <c r="T33" i="3"/>
  <c r="T178" i="3" s="1"/>
  <c r="S33" i="3"/>
  <c r="S178" i="3" s="1"/>
  <c r="R33" i="3"/>
  <c r="R178" i="3" s="1"/>
  <c r="Q33" i="3"/>
  <c r="Q178" i="3" s="1"/>
  <c r="P33" i="3"/>
  <c r="P178" i="3" s="1"/>
  <c r="O33" i="3"/>
  <c r="N33" i="3"/>
  <c r="N178" i="3" s="1"/>
  <c r="K33" i="3"/>
  <c r="K178" i="3" s="1"/>
  <c r="J33" i="3"/>
  <c r="I33" i="3"/>
  <c r="I178" i="3" s="1"/>
  <c r="H33" i="3"/>
  <c r="H178" i="3" s="1"/>
  <c r="G33" i="3"/>
  <c r="G178" i="3" s="1"/>
  <c r="F33" i="3"/>
  <c r="F178" i="3" s="1"/>
  <c r="E33" i="3"/>
  <c r="E178" i="3" s="1"/>
  <c r="AE32" i="3"/>
  <c r="L32" i="3"/>
  <c r="M32" i="3" s="1"/>
  <c r="AO31" i="3"/>
  <c r="AO26" i="3" s="1"/>
  <c r="H31" i="3"/>
  <c r="G31" i="3"/>
  <c r="K30" i="3"/>
  <c r="I30" i="3"/>
  <c r="AE29" i="3"/>
  <c r="L29" i="3"/>
  <c r="M29" i="3" s="1"/>
  <c r="AE28" i="3"/>
  <c r="L28" i="3"/>
  <c r="M28" i="3" s="1"/>
  <c r="AE27" i="3"/>
  <c r="L27" i="3"/>
  <c r="M27" i="3" s="1"/>
  <c r="AE25" i="3"/>
  <c r="L25" i="3"/>
  <c r="M25" i="3" s="1"/>
  <c r="AB24" i="3"/>
  <c r="AE23" i="3"/>
  <c r="L23" i="3"/>
  <c r="M23" i="3" s="1"/>
  <c r="AE22" i="3"/>
  <c r="I22" i="3"/>
  <c r="I173" i="3" s="1"/>
  <c r="H22" i="3"/>
  <c r="AE21" i="3"/>
  <c r="K21" i="3"/>
  <c r="K172" i="3" s="1"/>
  <c r="J21" i="3"/>
  <c r="J172" i="3" s="1"/>
  <c r="I21" i="3"/>
  <c r="I172" i="3" s="1"/>
  <c r="H21" i="3"/>
  <c r="AE20" i="3"/>
  <c r="K20" i="3"/>
  <c r="K171" i="3" s="1"/>
  <c r="J20" i="3"/>
  <c r="I20" i="3"/>
  <c r="I171" i="3" s="1"/>
  <c r="AE17" i="3"/>
  <c r="L17" i="3"/>
  <c r="L168" i="3" s="1"/>
  <c r="AE16" i="3"/>
  <c r="L16" i="3"/>
  <c r="M16" i="3" s="1"/>
  <c r="AE15" i="3"/>
  <c r="L15" i="3"/>
  <c r="M15" i="3" s="1"/>
  <c r="AP14" i="3"/>
  <c r="AO14" i="3"/>
  <c r="AN14" i="3"/>
  <c r="AM14" i="3"/>
  <c r="AL14" i="3"/>
  <c r="AK14" i="3"/>
  <c r="AJ14" i="3"/>
  <c r="AI14" i="3"/>
  <c r="AH14" i="3"/>
  <c r="AG14" i="3"/>
  <c r="AF14" i="3"/>
  <c r="AD14" i="3"/>
  <c r="AC14" i="3"/>
  <c r="AB14" i="3"/>
  <c r="AA14" i="3"/>
  <c r="Z14" i="3"/>
  <c r="Y14" i="3"/>
  <c r="X14" i="3"/>
  <c r="W14" i="3"/>
  <c r="V14" i="3"/>
  <c r="U14" i="3"/>
  <c r="T14" i="3"/>
  <c r="S14" i="3"/>
  <c r="R14" i="3"/>
  <c r="Q14" i="3"/>
  <c r="P14" i="3"/>
  <c r="O14" i="3"/>
  <c r="N14" i="3"/>
  <c r="K14" i="3"/>
  <c r="J14" i="3"/>
  <c r="I14" i="3"/>
  <c r="H14" i="3"/>
  <c r="G14" i="3"/>
  <c r="F14" i="3"/>
  <c r="E14" i="3"/>
  <c r="AE13" i="3"/>
  <c r="L13" i="3"/>
  <c r="M13" i="3" s="1"/>
  <c r="AP12" i="3"/>
  <c r="AP164" i="3" s="1"/>
  <c r="AP163" i="3" s="1"/>
  <c r="AO12" i="3"/>
  <c r="AO164" i="3" s="1"/>
  <c r="AO163" i="3" s="1"/>
  <c r="AN12" i="3"/>
  <c r="AN164" i="3" s="1"/>
  <c r="AN163" i="3" s="1"/>
  <c r="AM12" i="3"/>
  <c r="AM164" i="3" s="1"/>
  <c r="AM163" i="3" s="1"/>
  <c r="AL12" i="3"/>
  <c r="AL164" i="3" s="1"/>
  <c r="AL163" i="3" s="1"/>
  <c r="AK12" i="3"/>
  <c r="AK164" i="3" s="1"/>
  <c r="AK163" i="3" s="1"/>
  <c r="AJ12" i="3"/>
  <c r="AJ164" i="3" s="1"/>
  <c r="AJ163" i="3" s="1"/>
  <c r="AI12" i="3"/>
  <c r="AI164" i="3" s="1"/>
  <c r="AI163" i="3" s="1"/>
  <c r="AH12" i="3"/>
  <c r="AH164" i="3" s="1"/>
  <c r="AH163" i="3" s="1"/>
  <c r="AG12" i="3"/>
  <c r="AG164" i="3" s="1"/>
  <c r="AG163" i="3" s="1"/>
  <c r="AF12" i="3"/>
  <c r="AF164" i="3" s="1"/>
  <c r="AF163" i="3" s="1"/>
  <c r="AD12" i="3"/>
  <c r="AD164" i="3" s="1"/>
  <c r="AD163" i="3" s="1"/>
  <c r="AC12" i="3"/>
  <c r="AC164" i="3" s="1"/>
  <c r="AC163" i="3" s="1"/>
  <c r="AB12" i="3"/>
  <c r="AB164" i="3" s="1"/>
  <c r="AB163" i="3" s="1"/>
  <c r="AA12" i="3"/>
  <c r="AA164" i="3" s="1"/>
  <c r="AA163" i="3" s="1"/>
  <c r="Z12" i="3"/>
  <c r="Z164" i="3" s="1"/>
  <c r="Z163" i="3" s="1"/>
  <c r="Y12" i="3"/>
  <c r="Y164" i="3" s="1"/>
  <c r="Y163" i="3" s="1"/>
  <c r="X12" i="3"/>
  <c r="X164" i="3" s="1"/>
  <c r="X163" i="3" s="1"/>
  <c r="W12" i="3"/>
  <c r="W164" i="3" s="1"/>
  <c r="W163" i="3" s="1"/>
  <c r="V12" i="3"/>
  <c r="V164" i="3" s="1"/>
  <c r="V163" i="3" s="1"/>
  <c r="U12" i="3"/>
  <c r="U164" i="3" s="1"/>
  <c r="U163" i="3" s="1"/>
  <c r="T12" i="3"/>
  <c r="T164" i="3" s="1"/>
  <c r="T163" i="3" s="1"/>
  <c r="S12" i="3"/>
  <c r="S164" i="3" s="1"/>
  <c r="S163" i="3" s="1"/>
  <c r="R12" i="3"/>
  <c r="R164" i="3" s="1"/>
  <c r="R163" i="3" s="1"/>
  <c r="Q12" i="3"/>
  <c r="Q164" i="3" s="1"/>
  <c r="Q163" i="3" s="1"/>
  <c r="P12" i="3"/>
  <c r="P164" i="3" s="1"/>
  <c r="P163" i="3" s="1"/>
  <c r="O12" i="3"/>
  <c r="O164" i="3" s="1"/>
  <c r="O163" i="3" s="1"/>
  <c r="N12" i="3"/>
  <c r="N164" i="3" s="1"/>
  <c r="N163" i="3" s="1"/>
  <c r="K12" i="3"/>
  <c r="J12" i="3"/>
  <c r="J164" i="3" s="1"/>
  <c r="J163" i="3" s="1"/>
  <c r="I12" i="3"/>
  <c r="I164" i="3" s="1"/>
  <c r="I163" i="3" s="1"/>
  <c r="H12" i="3"/>
  <c r="G12" i="3"/>
  <c r="F12" i="3"/>
  <c r="F164" i="3" s="1"/>
  <c r="F163" i="3" s="1"/>
  <c r="E12" i="3"/>
  <c r="E164" i="3" s="1"/>
  <c r="E163" i="3" s="1"/>
  <c r="F1464" i="1"/>
  <c r="AH1235" i="1"/>
  <c r="AI1235" i="1"/>
  <c r="AJ1235" i="1"/>
  <c r="AK1235" i="1"/>
  <c r="AL1235" i="1"/>
  <c r="AM1235" i="1"/>
  <c r="AN1235" i="1"/>
  <c r="AO1235" i="1"/>
  <c r="AG1235" i="1"/>
  <c r="AG1209" i="1"/>
  <c r="AG1200" i="1"/>
  <c r="AG748" i="1"/>
  <c r="AG609" i="1"/>
  <c r="F1574" i="1"/>
  <c r="F1575" i="1"/>
  <c r="F1571" i="1"/>
  <c r="F1570" i="1" s="1"/>
  <c r="F1568" i="1"/>
  <c r="F1567" i="1" s="1"/>
  <c r="F1564" i="1"/>
  <c r="F1557" i="1" s="1"/>
  <c r="F1543" i="1"/>
  <c r="V1345" i="3" l="1"/>
  <c r="V1354" i="3"/>
  <c r="F399" i="3"/>
  <c r="F398" i="3" s="1"/>
  <c r="F371" i="3"/>
  <c r="F348" i="3" s="1"/>
  <c r="AP653" i="3"/>
  <c r="AP641" i="3" s="1"/>
  <c r="E971" i="3"/>
  <c r="E957" i="3"/>
  <c r="L55" i="3"/>
  <c r="AK330" i="3"/>
  <c r="AD1354" i="3"/>
  <c r="AD1345" i="3"/>
  <c r="AD1330" i="3" s="1"/>
  <c r="AN1386" i="3"/>
  <c r="AN1375" i="3" s="1"/>
  <c r="AN1376" i="3"/>
  <c r="L1438" i="3"/>
  <c r="W30" i="3"/>
  <c r="W26" i="3" s="1"/>
  <c r="I42" i="3"/>
  <c r="AI110" i="3"/>
  <c r="AI258" i="3" s="1"/>
  <c r="L271" i="3"/>
  <c r="N399" i="3"/>
  <c r="N398" i="3" s="1"/>
  <c r="N371" i="3"/>
  <c r="N348" i="3" s="1"/>
  <c r="P314" i="3"/>
  <c r="F321" i="3"/>
  <c r="S871" i="3"/>
  <c r="AL330" i="3"/>
  <c r="AD1386" i="3"/>
  <c r="AD1375" i="3" s="1"/>
  <c r="J42" i="3"/>
  <c r="J41" i="3" s="1"/>
  <c r="AM104" i="3"/>
  <c r="AM253" i="3" s="1"/>
  <c r="O371" i="3"/>
  <c r="O348" i="3" s="1"/>
  <c r="O399" i="3"/>
  <c r="O398" i="3" s="1"/>
  <c r="U503" i="3"/>
  <c r="AN578" i="3"/>
  <c r="AI315" i="3"/>
  <c r="Y630" i="3"/>
  <c r="AM871" i="3"/>
  <c r="AH957" i="3"/>
  <c r="AI989" i="3"/>
  <c r="AI962" i="3" s="1"/>
  <c r="O1104" i="3"/>
  <c r="AI1136" i="3"/>
  <c r="AO1386" i="3"/>
  <c r="AO1375" i="3" s="1"/>
  <c r="P121" i="3"/>
  <c r="V566" i="3"/>
  <c r="V336" i="3"/>
  <c r="V308" i="3" s="1"/>
  <c r="J594" i="3"/>
  <c r="V655" i="3"/>
  <c r="R313" i="3"/>
  <c r="U1324" i="3"/>
  <c r="U1308" i="3" s="1"/>
  <c r="U1309" i="3"/>
  <c r="AN31" i="3"/>
  <c r="AN26" i="3" s="1"/>
  <c r="AN19" i="3" s="1"/>
  <c r="AN18" i="3" s="1"/>
  <c r="V594" i="3"/>
  <c r="V593" i="3" s="1"/>
  <c r="AO900" i="3"/>
  <c r="U909" i="3"/>
  <c r="T315" i="3"/>
  <c r="E615" i="3"/>
  <c r="O1144" i="3"/>
  <c r="AH130" i="3"/>
  <c r="AH277" i="3" s="1"/>
  <c r="AL957" i="3"/>
  <c r="AL619" i="3" s="1"/>
  <c r="AL316" i="3" s="1"/>
  <c r="AL1273" i="3"/>
  <c r="AL1272" i="3" s="1"/>
  <c r="X1035" i="3"/>
  <c r="AL1035" i="3"/>
  <c r="AL1034" i="3"/>
  <c r="AH829" i="3"/>
  <c r="Y1035" i="3"/>
  <c r="AM1035" i="3"/>
  <c r="AM1034" i="3"/>
  <c r="L1182" i="3"/>
  <c r="AC1332" i="3"/>
  <c r="AJ979" i="3"/>
  <c r="AJ957" i="3"/>
  <c r="G1559" i="3"/>
  <c r="AK979" i="3"/>
  <c r="AK957" i="3"/>
  <c r="F1034" i="3"/>
  <c r="F1035" i="3"/>
  <c r="J1176" i="3"/>
  <c r="AG1262" i="3"/>
  <c r="J1345" i="3"/>
  <c r="J1354" i="3"/>
  <c r="Z330" i="3"/>
  <c r="T564" i="3"/>
  <c r="O625" i="3"/>
  <c r="O324" i="3" s="1"/>
  <c r="AP1394" i="3"/>
  <c r="AI1386" i="3"/>
  <c r="AI1375" i="3" s="1"/>
  <c r="AI1329" i="3" s="1"/>
  <c r="AI1376" i="3"/>
  <c r="AI1330" i="3" s="1"/>
  <c r="T312" i="3"/>
  <c r="V1035" i="3"/>
  <c r="S109" i="3"/>
  <c r="S257" i="3" s="1"/>
  <c r="G184" i="3"/>
  <c r="O503" i="3"/>
  <c r="Z512" i="3"/>
  <c r="AC566" i="3"/>
  <c r="K587" i="3"/>
  <c r="Z671" i="3"/>
  <c r="AC682" i="3"/>
  <c r="N682" i="3"/>
  <c r="K693" i="3"/>
  <c r="AH705" i="3"/>
  <c r="AE714" i="3"/>
  <c r="AJ733" i="3"/>
  <c r="AJ732" i="3" s="1"/>
  <c r="AJ653" i="3"/>
  <c r="AJ641" i="3" s="1"/>
  <c r="AA653" i="3"/>
  <c r="AA641" i="3" s="1"/>
  <c r="T743" i="3"/>
  <c r="R900" i="3"/>
  <c r="AP1128" i="3"/>
  <c r="Z1222" i="3"/>
  <c r="F1332" i="3"/>
  <c r="S1376" i="3"/>
  <c r="Y210" i="3"/>
  <c r="AO377" i="3"/>
  <c r="AO465" i="3"/>
  <c r="AO464" i="3" s="1"/>
  <c r="Y30" i="3"/>
  <c r="Y637" i="3"/>
  <c r="Y619" i="3" s="1"/>
  <c r="Y316" i="3" s="1"/>
  <c r="Z30" i="3"/>
  <c r="Z637" i="3"/>
  <c r="S110" i="3"/>
  <c r="S258" i="3" s="1"/>
  <c r="S966" i="3"/>
  <c r="T110" i="3"/>
  <c r="T258" i="3" s="1"/>
  <c r="T966" i="3"/>
  <c r="H400" i="3"/>
  <c r="L400" i="3" s="1"/>
  <c r="AP312" i="3"/>
  <c r="I399" i="3"/>
  <c r="I398" i="3" s="1"/>
  <c r="I371" i="3"/>
  <c r="I348" i="3" s="1"/>
  <c r="Q989" i="3"/>
  <c r="Q962" i="3" s="1"/>
  <c r="AN330" i="3"/>
  <c r="Q371" i="3"/>
  <c r="Q348" i="3" s="1"/>
  <c r="Q399" i="3"/>
  <c r="Q398" i="3" s="1"/>
  <c r="AH655" i="3"/>
  <c r="AM1104" i="3"/>
  <c r="V31" i="3"/>
  <c r="AD266" i="3"/>
  <c r="AD116" i="3"/>
  <c r="AD264" i="3" s="1"/>
  <c r="R465" i="3"/>
  <c r="R464" i="3" s="1"/>
  <c r="AJ494" i="3"/>
  <c r="AG566" i="3"/>
  <c r="AH594" i="3"/>
  <c r="AD682" i="3"/>
  <c r="AI705" i="3"/>
  <c r="U743" i="3"/>
  <c r="AB625" i="3"/>
  <c r="AN850" i="3"/>
  <c r="P1212" i="3"/>
  <c r="AL1212" i="3"/>
  <c r="AA30" i="3"/>
  <c r="AA637" i="3"/>
  <c r="AL315" i="3"/>
  <c r="S465" i="3"/>
  <c r="S464" i="3" s="1"/>
  <c r="AK494" i="3"/>
  <c r="AB494" i="3"/>
  <c r="Z693" i="3"/>
  <c r="Z705" i="3"/>
  <c r="AJ705" i="3"/>
  <c r="K733" i="3"/>
  <c r="K732" i="3" s="1"/>
  <c r="AJ314" i="3"/>
  <c r="AL1203" i="3"/>
  <c r="P1250" i="3"/>
  <c r="AF1376" i="3"/>
  <c r="R314" i="3"/>
  <c r="AI655" i="3"/>
  <c r="T314" i="3"/>
  <c r="AK1222" i="3"/>
  <c r="AP330" i="3"/>
  <c r="AH1262" i="3"/>
  <c r="AH1273" i="3"/>
  <c r="AH1261" i="3" s="1"/>
  <c r="F210" i="3"/>
  <c r="V313" i="3"/>
  <c r="U314" i="3"/>
  <c r="K829" i="3"/>
  <c r="R966" i="3"/>
  <c r="X314" i="3"/>
  <c r="Q1168" i="3"/>
  <c r="AH219" i="3"/>
  <c r="AH218" i="3" s="1"/>
  <c r="W1035" i="3"/>
  <c r="AL965" i="3"/>
  <c r="AL109" i="3"/>
  <c r="AB604" i="3"/>
  <c r="AB186" i="3"/>
  <c r="K198" i="3"/>
  <c r="L201" i="3"/>
  <c r="M201" i="3" s="1"/>
  <c r="Y371" i="3"/>
  <c r="Y348" i="3" s="1"/>
  <c r="Y399" i="3"/>
  <c r="Y398" i="3" s="1"/>
  <c r="AC604" i="3"/>
  <c r="AK335" i="3"/>
  <c r="Z371" i="3"/>
  <c r="Z348" i="3" s="1"/>
  <c r="Z399" i="3"/>
  <c r="Z398" i="3" s="1"/>
  <c r="U381" i="3"/>
  <c r="U350" i="3" s="1"/>
  <c r="W338" i="3"/>
  <c r="W541" i="3"/>
  <c r="W540" i="3" s="1"/>
  <c r="W539" i="3" s="1"/>
  <c r="L577" i="3"/>
  <c r="M577" i="3" s="1"/>
  <c r="X338" i="3"/>
  <c r="X541" i="3"/>
  <c r="X540" i="3" s="1"/>
  <c r="X539" i="3" s="1"/>
  <c r="X531" i="3" s="1"/>
  <c r="AL150" i="3"/>
  <c r="AL297" i="3" s="1"/>
  <c r="AL299" i="3"/>
  <c r="AH186" i="3"/>
  <c r="AG494" i="3"/>
  <c r="AA682" i="3"/>
  <c r="I693" i="3"/>
  <c r="AB270" i="3"/>
  <c r="AB121" i="3"/>
  <c r="AB566" i="3"/>
  <c r="AB682" i="3"/>
  <c r="Q900" i="3"/>
  <c r="L936" i="3"/>
  <c r="H935" i="3"/>
  <c r="H934" i="3" s="1"/>
  <c r="AI1203" i="3"/>
  <c r="N1212" i="3"/>
  <c r="AJ1212" i="3"/>
  <c r="E1332" i="3"/>
  <c r="X109" i="3"/>
  <c r="S165" i="3"/>
  <c r="AF299" i="3"/>
  <c r="E638" i="3"/>
  <c r="E620" i="3" s="1"/>
  <c r="E317" i="3" s="1"/>
  <c r="AK655" i="3"/>
  <c r="AG682" i="3"/>
  <c r="AA693" i="3"/>
  <c r="AK314" i="3"/>
  <c r="G820" i="3"/>
  <c r="U954" i="3"/>
  <c r="AE954" i="3" s="1"/>
  <c r="S959" i="3"/>
  <c r="S621" i="3" s="1"/>
  <c r="S319" i="3" s="1"/>
  <c r="J1096" i="3"/>
  <c r="R1212" i="3"/>
  <c r="AN1212" i="3"/>
  <c r="P1325" i="3"/>
  <c r="P1309" i="3" s="1"/>
  <c r="AG1376" i="3"/>
  <c r="AH1434" i="3"/>
  <c r="AH1433" i="3" s="1"/>
  <c r="AH1432" i="3" s="1"/>
  <c r="L243" i="3"/>
  <c r="AC615" i="3"/>
  <c r="U26" i="3"/>
  <c r="U177" i="3" s="1"/>
  <c r="AL705" i="3"/>
  <c r="AL314" i="3"/>
  <c r="AN1040" i="3"/>
  <c r="Q1192" i="3"/>
  <c r="U324" i="3"/>
  <c r="V1325" i="3"/>
  <c r="AM1434" i="3"/>
  <c r="AM1433" i="3" s="1"/>
  <c r="AM1432" i="3" s="1"/>
  <c r="R111" i="3"/>
  <c r="R259" i="3" s="1"/>
  <c r="AA881" i="3"/>
  <c r="T109" i="3"/>
  <c r="T257" i="3" s="1"/>
  <c r="AK299" i="3"/>
  <c r="L337" i="3"/>
  <c r="AA104" i="3"/>
  <c r="AA253" i="3" s="1"/>
  <c r="Q387" i="3"/>
  <c r="Q353" i="3" s="1"/>
  <c r="AK465" i="3"/>
  <c r="AK464" i="3" s="1"/>
  <c r="T503" i="3"/>
  <c r="AD615" i="3"/>
  <c r="AM705" i="3"/>
  <c r="AO891" i="3"/>
  <c r="O909" i="3"/>
  <c r="AK939" i="3"/>
  <c r="AK938" i="3" s="1"/>
  <c r="AK824" i="3"/>
  <c r="AJ315" i="3"/>
  <c r="H1041" i="3"/>
  <c r="L1041" i="3" s="1"/>
  <c r="R965" i="3"/>
  <c r="R109" i="3"/>
  <c r="R257" i="3" s="1"/>
  <c r="AL1104" i="3"/>
  <c r="T1212" i="3"/>
  <c r="W1325" i="3"/>
  <c r="AL494" i="3"/>
  <c r="AJ682" i="3"/>
  <c r="E705" i="3"/>
  <c r="AN705" i="3"/>
  <c r="AG881" i="3"/>
  <c r="K900" i="3"/>
  <c r="W1112" i="3"/>
  <c r="W1136" i="3"/>
  <c r="AJ1136" i="3"/>
  <c r="V1212" i="3"/>
  <c r="K330" i="3"/>
  <c r="R1273" i="3"/>
  <c r="R1272" i="3" s="1"/>
  <c r="O165" i="3"/>
  <c r="N210" i="3"/>
  <c r="AN299" i="3"/>
  <c r="AM494" i="3"/>
  <c r="R503" i="3"/>
  <c r="L639" i="3"/>
  <c r="M639" i="3" s="1"/>
  <c r="AI671" i="3"/>
  <c r="AC722" i="3"/>
  <c r="L807" i="3"/>
  <c r="M807" i="3" s="1"/>
  <c r="W1058" i="3"/>
  <c r="AJ1088" i="3"/>
  <c r="Y1128" i="3"/>
  <c r="AA1136" i="3"/>
  <c r="W959" i="3"/>
  <c r="W621" i="3" s="1"/>
  <c r="W319" i="3" s="1"/>
  <c r="L1240" i="3"/>
  <c r="M1240" i="3" s="1"/>
  <c r="N330" i="3"/>
  <c r="AL46" i="3"/>
  <c r="AL190" i="3" s="1"/>
  <c r="S891" i="3"/>
  <c r="L76" i="3"/>
  <c r="M76" i="3" s="1"/>
  <c r="AD210" i="3"/>
  <c r="AI503" i="3"/>
  <c r="J637" i="3"/>
  <c r="Z655" i="3"/>
  <c r="AF759" i="3"/>
  <c r="AC314" i="3"/>
  <c r="AP871" i="3"/>
  <c r="T891" i="3"/>
  <c r="AH953" i="3"/>
  <c r="V1112" i="3"/>
  <c r="AA1203" i="3"/>
  <c r="R1222" i="3"/>
  <c r="Q1252" i="3"/>
  <c r="U1354" i="3"/>
  <c r="Q330" i="3"/>
  <c r="AK573" i="3"/>
  <c r="L62" i="3"/>
  <c r="AH512" i="3"/>
  <c r="AK594" i="3"/>
  <c r="AK593" i="3" s="1"/>
  <c r="W693" i="3"/>
  <c r="Q829" i="3"/>
  <c r="U891" i="3"/>
  <c r="J909" i="3"/>
  <c r="F1104" i="3"/>
  <c r="F953" i="3"/>
  <c r="F615" i="3" s="1"/>
  <c r="F306" i="3" s="1"/>
  <c r="AB1203" i="3"/>
  <c r="H1239" i="3"/>
  <c r="L1239" i="3" s="1"/>
  <c r="R1252" i="3"/>
  <c r="T186" i="3"/>
  <c r="AH104" i="3"/>
  <c r="AH253" i="3" s="1"/>
  <c r="AI512" i="3"/>
  <c r="W615" i="3"/>
  <c r="W306" i="3" s="1"/>
  <c r="X693" i="3"/>
  <c r="N312" i="3"/>
  <c r="AD850" i="3"/>
  <c r="K909" i="3"/>
  <c r="X1112" i="3"/>
  <c r="I1128" i="3"/>
  <c r="K1192" i="3"/>
  <c r="AC1203" i="3"/>
  <c r="U1192" i="3"/>
  <c r="AE1403" i="3"/>
  <c r="T494" i="3"/>
  <c r="AD581" i="3"/>
  <c r="AI594" i="3"/>
  <c r="X829" i="3"/>
  <c r="AN871" i="3"/>
  <c r="P1222" i="3"/>
  <c r="U330" i="3"/>
  <c r="AD1332" i="3"/>
  <c r="AK582" i="3"/>
  <c r="AK572" i="3" s="1"/>
  <c r="F871" i="3"/>
  <c r="AO871" i="3"/>
  <c r="Z1096" i="3"/>
  <c r="S1136" i="3"/>
  <c r="X1176" i="3"/>
  <c r="Z1203" i="3"/>
  <c r="Q1222" i="3"/>
  <c r="AO1193" i="3"/>
  <c r="AO961" i="3" s="1"/>
  <c r="AO625" i="3" s="1"/>
  <c r="AJ512" i="3"/>
  <c r="W891" i="3"/>
  <c r="N909" i="3"/>
  <c r="AP1058" i="3"/>
  <c r="V1088" i="3"/>
  <c r="AD1096" i="3"/>
  <c r="Y1112" i="3"/>
  <c r="AL1144" i="3"/>
  <c r="P1168" i="3"/>
  <c r="J625" i="3"/>
  <c r="AD1203" i="3"/>
  <c r="W1269" i="3"/>
  <c r="W1256" i="3" s="1"/>
  <c r="T330" i="3"/>
  <c r="AF1394" i="3"/>
  <c r="AB637" i="3"/>
  <c r="Z625" i="3"/>
  <c r="AG850" i="3"/>
  <c r="X891" i="3"/>
  <c r="AI900" i="3"/>
  <c r="K1058" i="3"/>
  <c r="W1088" i="3"/>
  <c r="V1222" i="3"/>
  <c r="U1252" i="3"/>
  <c r="AN1269" i="3"/>
  <c r="AN1256" i="3" s="1"/>
  <c r="K1310" i="3"/>
  <c r="J1325" i="3"/>
  <c r="J1309" i="3" s="1"/>
  <c r="AK1345" i="3"/>
  <c r="AK165" i="3"/>
  <c r="W186" i="3"/>
  <c r="AK104" i="3"/>
  <c r="AK253" i="3" s="1"/>
  <c r="X104" i="3"/>
  <c r="X253" i="3" s="1"/>
  <c r="Q512" i="3"/>
  <c r="Z615" i="3"/>
  <c r="Z306" i="3" s="1"/>
  <c r="U616" i="3"/>
  <c r="U829" i="3"/>
  <c r="AH850" i="3"/>
  <c r="Y891" i="3"/>
  <c r="L1009" i="3"/>
  <c r="AG1096" i="3"/>
  <c r="AL1120" i="3"/>
  <c r="AP1168" i="3"/>
  <c r="J959" i="3"/>
  <c r="AJ330" i="3"/>
  <c r="AL1252" i="3"/>
  <c r="V330" i="3"/>
  <c r="AC829" i="3"/>
  <c r="AC840" i="3"/>
  <c r="AG342" i="3"/>
  <c r="AG318" i="3" s="1"/>
  <c r="AG550" i="3"/>
  <c r="AG549" i="3" s="1"/>
  <c r="AH342" i="3"/>
  <c r="AH318" i="3" s="1"/>
  <c r="AH550" i="3"/>
  <c r="AH549" i="3" s="1"/>
  <c r="AG1261" i="3"/>
  <c r="AG1272" i="3"/>
  <c r="X840" i="3"/>
  <c r="X832" i="3" s="1"/>
  <c r="R940" i="3"/>
  <c r="R939" i="3"/>
  <c r="R938" i="3" s="1"/>
  <c r="R824" i="3"/>
  <c r="R620" i="3" s="1"/>
  <c r="R317" i="3" s="1"/>
  <c r="AE867" i="3"/>
  <c r="AE829" i="3" s="1"/>
  <c r="AD1348" i="3"/>
  <c r="AD1350" i="3"/>
  <c r="AK399" i="3"/>
  <c r="AK398" i="3" s="1"/>
  <c r="AK371" i="3"/>
  <c r="AK348" i="3" s="1"/>
  <c r="V306" i="3"/>
  <c r="L703" i="3"/>
  <c r="M703" i="3" s="1"/>
  <c r="AL743" i="3"/>
  <c r="S940" i="3"/>
  <c r="S817" i="3" s="1"/>
  <c r="S939" i="3"/>
  <c r="S938" i="3" s="1"/>
  <c r="S824" i="3"/>
  <c r="H1008" i="3"/>
  <c r="L1008" i="3" s="1"/>
  <c r="U1034" i="3"/>
  <c r="U1035" i="3"/>
  <c r="W1354" i="3"/>
  <c r="W1353" i="3" s="1"/>
  <c r="W1345" i="3"/>
  <c r="W1330" i="3" s="1"/>
  <c r="F186" i="3"/>
  <c r="F266" i="3"/>
  <c r="AD566" i="3"/>
  <c r="AD565" i="3" s="1"/>
  <c r="L600" i="3"/>
  <c r="AM743" i="3"/>
  <c r="L958" i="3"/>
  <c r="N966" i="3"/>
  <c r="N110" i="3"/>
  <c r="N258" i="3" s="1"/>
  <c r="AD1176" i="3"/>
  <c r="X1345" i="3"/>
  <c r="X1330" i="3" s="1"/>
  <c r="X1354" i="3"/>
  <c r="X1353" i="3" s="1"/>
  <c r="X1343" i="3" s="1"/>
  <c r="AM1394" i="3"/>
  <c r="AM1395" i="3"/>
  <c r="AL191" i="3"/>
  <c r="AM465" i="3"/>
  <c r="AM464" i="3" s="1"/>
  <c r="AN503" i="3"/>
  <c r="AF566" i="3"/>
  <c r="AF564" i="3" s="1"/>
  <c r="AD759" i="3"/>
  <c r="L825" i="3"/>
  <c r="M825" i="3" s="1"/>
  <c r="E625" i="3"/>
  <c r="E324" i="3" s="1"/>
  <c r="X866" i="3"/>
  <c r="X865" i="3" s="1"/>
  <c r="AP1193" i="3"/>
  <c r="AP961" i="3" s="1"/>
  <c r="AP625" i="3" s="1"/>
  <c r="AN1053" i="3"/>
  <c r="AN1052" i="3" s="1"/>
  <c r="K512" i="3"/>
  <c r="S573" i="3"/>
  <c r="AL671" i="3"/>
  <c r="W312" i="3"/>
  <c r="AE975" i="3"/>
  <c r="U974" i="3"/>
  <c r="U957" i="3" s="1"/>
  <c r="AG1136" i="3"/>
  <c r="P503" i="3"/>
  <c r="O541" i="3"/>
  <c r="O540" i="3" s="1"/>
  <c r="O539" i="3" s="1"/>
  <c r="O338" i="3"/>
  <c r="O587" i="3"/>
  <c r="W630" i="3"/>
  <c r="AM671" i="3"/>
  <c r="M936" i="3"/>
  <c r="AN966" i="3"/>
  <c r="G971" i="3"/>
  <c r="G957" i="3"/>
  <c r="P541" i="3"/>
  <c r="P540" i="3" s="1"/>
  <c r="P539" i="3" s="1"/>
  <c r="P338" i="3"/>
  <c r="I336" i="3"/>
  <c r="I308" i="3" s="1"/>
  <c r="I566" i="3"/>
  <c r="AJ619" i="3"/>
  <c r="AJ316" i="3" s="1"/>
  <c r="X630" i="3"/>
  <c r="L1118" i="3"/>
  <c r="M1118" i="3" s="1"/>
  <c r="P377" i="3"/>
  <c r="P465" i="3"/>
  <c r="P464" i="3" s="1"/>
  <c r="F594" i="3"/>
  <c r="F593" i="3" s="1"/>
  <c r="AK619" i="3"/>
  <c r="AK316" i="3" s="1"/>
  <c r="AJ1231" i="3"/>
  <c r="AK1252" i="3"/>
  <c r="AK307" i="3" s="1"/>
  <c r="V1340" i="3"/>
  <c r="P1345" i="3"/>
  <c r="AG1332" i="3"/>
  <c r="E1381" i="3"/>
  <c r="E1339" i="3" s="1"/>
  <c r="E1433" i="3"/>
  <c r="E1432" i="3" s="1"/>
  <c r="AJ573" i="3"/>
  <c r="AA1096" i="3"/>
  <c r="O1212" i="3"/>
  <c r="AM330" i="3"/>
  <c r="S1290" i="3"/>
  <c r="S1266" i="3" s="1"/>
  <c r="S1254" i="3" s="1"/>
  <c r="S1289" i="3"/>
  <c r="Q1345" i="3"/>
  <c r="AM900" i="3"/>
  <c r="N971" i="3"/>
  <c r="N970" i="3" s="1"/>
  <c r="N957" i="3"/>
  <c r="T1290" i="3"/>
  <c r="T1289" i="3"/>
  <c r="T299" i="3"/>
  <c r="T150" i="3"/>
  <c r="T297" i="3" s="1"/>
  <c r="S312" i="3"/>
  <c r="M68" i="3"/>
  <c r="L83" i="3"/>
  <c r="M83" i="3" s="1"/>
  <c r="J299" i="3"/>
  <c r="AK722" i="3"/>
  <c r="N891" i="3"/>
  <c r="AJ31" i="3"/>
  <c r="AJ26" i="3" s="1"/>
  <c r="AJ19" i="3" s="1"/>
  <c r="AJ18" i="3" s="1"/>
  <c r="F71" i="3"/>
  <c r="O121" i="3"/>
  <c r="V275" i="3"/>
  <c r="V127" i="3"/>
  <c r="V274" i="3" s="1"/>
  <c r="P299" i="3"/>
  <c r="V338" i="3"/>
  <c r="V541" i="3"/>
  <c r="V540" i="3" s="1"/>
  <c r="V539" i="3" s="1"/>
  <c r="V531" i="3" s="1"/>
  <c r="Q336" i="3"/>
  <c r="Q308" i="3" s="1"/>
  <c r="Q566" i="3"/>
  <c r="Q615" i="3"/>
  <c r="AP619" i="3"/>
  <c r="AP316" i="3" s="1"/>
  <c r="AM638" i="3"/>
  <c r="AM31" i="3"/>
  <c r="AM26" i="3" s="1"/>
  <c r="AM19" i="3" s="1"/>
  <c r="AM18" i="3" s="1"/>
  <c r="AD891" i="3"/>
  <c r="AO967" i="3"/>
  <c r="AL1325" i="3"/>
  <c r="AL1310" i="3"/>
  <c r="AL1250" i="3" s="1"/>
  <c r="AL210" i="3"/>
  <c r="AL235" i="3"/>
  <c r="AL234" i="3" s="1"/>
  <c r="AO109" i="3"/>
  <c r="AO257" i="3" s="1"/>
  <c r="AO965" i="3"/>
  <c r="U765" i="3"/>
  <c r="U758" i="3"/>
  <c r="N1035" i="3"/>
  <c r="N1034" i="3"/>
  <c r="K939" i="3"/>
  <c r="K938" i="3" s="1"/>
  <c r="K940" i="3"/>
  <c r="H315" i="3"/>
  <c r="X1088" i="3"/>
  <c r="U733" i="3"/>
  <c r="U732" i="3" s="1"/>
  <c r="U653" i="3"/>
  <c r="U641" i="3" s="1"/>
  <c r="X127" i="3"/>
  <c r="E465" i="3"/>
  <c r="E464" i="3" s="1"/>
  <c r="E377" i="3"/>
  <c r="W940" i="3"/>
  <c r="W824" i="3"/>
  <c r="W620" i="3" s="1"/>
  <c r="W317" i="3" s="1"/>
  <c r="X165" i="3"/>
  <c r="AO371" i="3"/>
  <c r="AO348" i="3" s="1"/>
  <c r="AP465" i="3"/>
  <c r="AP464" i="3" s="1"/>
  <c r="AP377" i="3"/>
  <c r="I126" i="3"/>
  <c r="I273" i="3" s="1"/>
  <c r="I274" i="3"/>
  <c r="U299" i="3"/>
  <c r="U150" i="3"/>
  <c r="U297" i="3" s="1"/>
  <c r="AJ357" i="3"/>
  <c r="AJ356" i="3" s="1"/>
  <c r="AJ335" i="3"/>
  <c r="I377" i="3"/>
  <c r="I465" i="3"/>
  <c r="I464" i="3" s="1"/>
  <c r="AO1348" i="3"/>
  <c r="AO1350" i="3"/>
  <c r="I186" i="3"/>
  <c r="AJ722" i="3"/>
  <c r="AB1273" i="3"/>
  <c r="AB1261" i="3" s="1"/>
  <c r="AB1262" i="3"/>
  <c r="K299" i="3"/>
  <c r="AF881" i="3"/>
  <c r="O1194" i="3"/>
  <c r="O1185" i="3"/>
  <c r="L199" i="3"/>
  <c r="M199" i="3" s="1"/>
  <c r="Y321" i="3"/>
  <c r="AB578" i="3"/>
  <c r="K616" i="3"/>
  <c r="AC871" i="3"/>
  <c r="T881" i="3"/>
  <c r="H917" i="3"/>
  <c r="AP967" i="3"/>
  <c r="P1080" i="3"/>
  <c r="AA1088" i="3"/>
  <c r="W1289" i="3"/>
  <c r="W1290" i="3"/>
  <c r="W1266" i="3" s="1"/>
  <c r="W1254" i="3" s="1"/>
  <c r="AK1325" i="3"/>
  <c r="F1382" i="3"/>
  <c r="F1414" i="3"/>
  <c r="F1413" i="3" s="1"/>
  <c r="F1340" i="3" s="1"/>
  <c r="K1034" i="3"/>
  <c r="K985" i="3" s="1"/>
  <c r="K1035" i="3"/>
  <c r="I266" i="3"/>
  <c r="I116" i="3"/>
  <c r="I264" i="3" s="1"/>
  <c r="P1344" i="3"/>
  <c r="P1353" i="3"/>
  <c r="P1343" i="3" s="1"/>
  <c r="Y550" i="3"/>
  <c r="Y549" i="3" s="1"/>
  <c r="Y342" i="3"/>
  <c r="Y318" i="3" s="1"/>
  <c r="Y1088" i="3"/>
  <c r="AO1262" i="3"/>
  <c r="AO1273" i="3"/>
  <c r="P939" i="3"/>
  <c r="P938" i="3" s="1"/>
  <c r="P824" i="3"/>
  <c r="P940" i="3"/>
  <c r="P817" i="3" s="1"/>
  <c r="R1034" i="3"/>
  <c r="R1035" i="3"/>
  <c r="T1345" i="3"/>
  <c r="T1354" i="3"/>
  <c r="T1353" i="3" s="1"/>
  <c r="S840" i="3"/>
  <c r="S826" i="3" s="1"/>
  <c r="V324" i="3"/>
  <c r="AK1193" i="3"/>
  <c r="AK961" i="3" s="1"/>
  <c r="Q314" i="3"/>
  <c r="J109" i="3"/>
  <c r="J257" i="3" s="1"/>
  <c r="V494" i="3"/>
  <c r="AJ1348" i="3"/>
  <c r="AJ1350" i="3"/>
  <c r="AO127" i="3"/>
  <c r="AJ371" i="3"/>
  <c r="G377" i="3"/>
  <c r="G465" i="3"/>
  <c r="G464" i="3" s="1"/>
  <c r="N550" i="3"/>
  <c r="N549" i="3" s="1"/>
  <c r="N342" i="3"/>
  <c r="N318" i="3" s="1"/>
  <c r="G966" i="3"/>
  <c r="M230" i="3"/>
  <c r="P693" i="3"/>
  <c r="I330" i="3"/>
  <c r="AH1378" i="3"/>
  <c r="AH1332" i="3" s="1"/>
  <c r="AH1387" i="3"/>
  <c r="F965" i="3"/>
  <c r="F109" i="3"/>
  <c r="F257" i="3" s="1"/>
  <c r="X550" i="3"/>
  <c r="X549" i="3" s="1"/>
  <c r="X342" i="3"/>
  <c r="X318" i="3" s="1"/>
  <c r="E110" i="3"/>
  <c r="E258" i="3" s="1"/>
  <c r="E966" i="3"/>
  <c r="O198" i="3"/>
  <c r="Z1088" i="3"/>
  <c r="AI1395" i="3"/>
  <c r="AI1394" i="3"/>
  <c r="R638" i="3"/>
  <c r="AI377" i="3"/>
  <c r="AI465" i="3"/>
  <c r="AI464" i="3" s="1"/>
  <c r="T146" i="3"/>
  <c r="T141" i="3" s="1"/>
  <c r="T288" i="3" s="1"/>
  <c r="T294" i="3"/>
  <c r="T293" i="3" s="1"/>
  <c r="M1218" i="3"/>
  <c r="M1190" i="3" s="1"/>
  <c r="L1190" i="3"/>
  <c r="AM564" i="3"/>
  <c r="AM565" i="3"/>
  <c r="F796" i="3"/>
  <c r="F377" i="3"/>
  <c r="F465" i="3"/>
  <c r="F464" i="3" s="1"/>
  <c r="AP1289" i="3"/>
  <c r="AP1290" i="3"/>
  <c r="X315" i="3"/>
  <c r="AJ759" i="3"/>
  <c r="AM1348" i="3"/>
  <c r="AM1350" i="3"/>
  <c r="V150" i="3"/>
  <c r="V297" i="3" s="1"/>
  <c r="V299" i="3"/>
  <c r="T210" i="3"/>
  <c r="Y315" i="3"/>
  <c r="AP957" i="3"/>
  <c r="AP971" i="3"/>
  <c r="AP970" i="3" s="1"/>
  <c r="J1144" i="3"/>
  <c r="AN1348" i="3"/>
  <c r="AN1350" i="3"/>
  <c r="Z315" i="3"/>
  <c r="AJ766" i="3"/>
  <c r="AJ765" i="3" s="1"/>
  <c r="F1350" i="3"/>
  <c r="F1348" i="3"/>
  <c r="L206" i="3"/>
  <c r="M206" i="3" s="1"/>
  <c r="T338" i="3"/>
  <c r="T541" i="3"/>
  <c r="T540" i="3" s="1"/>
  <c r="T539" i="3" s="1"/>
  <c r="AO19" i="3"/>
  <c r="AO18" i="3" s="1"/>
  <c r="AP116" i="3"/>
  <c r="AP264" i="3" s="1"/>
  <c r="AL121" i="3"/>
  <c r="AL119" i="3" s="1"/>
  <c r="AL267" i="3" s="1"/>
  <c r="AD186" i="3"/>
  <c r="Y338" i="3"/>
  <c r="Y541" i="3"/>
  <c r="Y540" i="3" s="1"/>
  <c r="Y539" i="3" s="1"/>
  <c r="Y531" i="3" s="1"/>
  <c r="L636" i="3"/>
  <c r="M636" i="3" s="1"/>
  <c r="O616" i="3"/>
  <c r="AK705" i="3"/>
  <c r="K219" i="3"/>
  <c r="K218" i="3" s="1"/>
  <c r="AM121" i="3"/>
  <c r="AM269" i="3" s="1"/>
  <c r="L272" i="3"/>
  <c r="M272" i="3" s="1"/>
  <c r="AN146" i="3"/>
  <c r="AN141" i="3" s="1"/>
  <c r="AN288" i="3" s="1"/>
  <c r="AN294" i="3"/>
  <c r="AN293" i="3" s="1"/>
  <c r="M394" i="3"/>
  <c r="AD550" i="3"/>
  <c r="AD549" i="3" s="1"/>
  <c r="AD531" i="3" s="1"/>
  <c r="AD342" i="3"/>
  <c r="AD318" i="3" s="1"/>
  <c r="AI630" i="3"/>
  <c r="AI651" i="3"/>
  <c r="AI640" i="3" s="1"/>
  <c r="AG871" i="3"/>
  <c r="K1345" i="3"/>
  <c r="K1354" i="3"/>
  <c r="H111" i="3"/>
  <c r="AM299" i="3"/>
  <c r="AM150" i="3"/>
  <c r="AM297" i="3" s="1"/>
  <c r="F315" i="3"/>
  <c r="L378" i="3"/>
  <c r="M378" i="3" s="1"/>
  <c r="G564" i="3"/>
  <c r="V615" i="3"/>
  <c r="R682" i="3"/>
  <c r="P840" i="3"/>
  <c r="P832" i="3" s="1"/>
  <c r="S1058" i="3"/>
  <c r="E109" i="3"/>
  <c r="E965" i="3"/>
  <c r="AN965" i="3"/>
  <c r="AN109" i="3"/>
  <c r="AN257" i="3" s="1"/>
  <c r="T1070" i="3"/>
  <c r="T1081" i="3"/>
  <c r="T1080" i="3" s="1"/>
  <c r="N1330" i="3"/>
  <c r="Y1096" i="3"/>
  <c r="Y1120" i="3"/>
  <c r="AK1136" i="3"/>
  <c r="N1144" i="3"/>
  <c r="Q1203" i="3"/>
  <c r="S1212" i="3"/>
  <c r="L1229" i="3"/>
  <c r="M1229" i="3" s="1"/>
  <c r="AH1252" i="3"/>
  <c r="M1436" i="3"/>
  <c r="M130" i="3" s="1"/>
  <c r="L130" i="3"/>
  <c r="H1382" i="3"/>
  <c r="H1414" i="3"/>
  <c r="P165" i="3"/>
  <c r="L298" i="3"/>
  <c r="E578" i="3"/>
  <c r="P616" i="3"/>
  <c r="F705" i="3"/>
  <c r="Z840" i="3"/>
  <c r="AI850" i="3"/>
  <c r="AL881" i="3"/>
  <c r="J971" i="3"/>
  <c r="J957" i="3"/>
  <c r="J619" i="3" s="1"/>
  <c r="J316" i="3" s="1"/>
  <c r="U989" i="3"/>
  <c r="U962" i="3" s="1"/>
  <c r="AB1088" i="3"/>
  <c r="G1104" i="3"/>
  <c r="N1310" i="3"/>
  <c r="N1250" i="3" s="1"/>
  <c r="AM1376" i="3"/>
  <c r="AM1330" i="3" s="1"/>
  <c r="AO1394" i="3"/>
  <c r="AO1393" i="3" s="1"/>
  <c r="AO1385" i="3" s="1"/>
  <c r="AE1421" i="3"/>
  <c r="L22" i="3"/>
  <c r="M22" i="3" s="1"/>
  <c r="L71" i="3"/>
  <c r="M71" i="3" s="1"/>
  <c r="AL186" i="3"/>
  <c r="N198" i="3"/>
  <c r="L230" i="3"/>
  <c r="T336" i="3"/>
  <c r="T308" i="3" s="1"/>
  <c r="AA541" i="3"/>
  <c r="AA540" i="3" s="1"/>
  <c r="AA539" i="3" s="1"/>
  <c r="AA338" i="3"/>
  <c r="AB550" i="3"/>
  <c r="AB549" i="3" s="1"/>
  <c r="AB531" i="3" s="1"/>
  <c r="AB342" i="3"/>
  <c r="AB318" i="3" s="1"/>
  <c r="T594" i="3"/>
  <c r="T593" i="3" s="1"/>
  <c r="Y615" i="3"/>
  <c r="Y306" i="3" s="1"/>
  <c r="T616" i="3"/>
  <c r="N19" i="3"/>
  <c r="N18" i="3" s="1"/>
  <c r="P772" i="3"/>
  <c r="P771" i="3" s="1"/>
  <c r="P758" i="3"/>
  <c r="L803" i="3"/>
  <c r="Y312" i="3"/>
  <c r="W314" i="3"/>
  <c r="AP1262" i="3"/>
  <c r="AP1273" i="3"/>
  <c r="M1398" i="3"/>
  <c r="P1040" i="3"/>
  <c r="P1041" i="3"/>
  <c r="AO1104" i="3"/>
  <c r="V959" i="3"/>
  <c r="V621" i="3" s="1"/>
  <c r="V319" i="3" s="1"/>
  <c r="I1203" i="3"/>
  <c r="AK1231" i="3"/>
  <c r="L1299" i="3"/>
  <c r="M1299" i="3" s="1"/>
  <c r="AP1395" i="3"/>
  <c r="Q1040" i="3"/>
  <c r="Q1041" i="3"/>
  <c r="AP1104" i="3"/>
  <c r="Z314" i="3"/>
  <c r="J1203" i="3"/>
  <c r="J1184" i="3" s="1"/>
  <c r="AP1310" i="3"/>
  <c r="AP1325" i="3"/>
  <c r="AP1309" i="3" s="1"/>
  <c r="AJ1332" i="3"/>
  <c r="F866" i="3"/>
  <c r="F865" i="3" s="1"/>
  <c r="F829" i="3"/>
  <c r="F627" i="3" s="1"/>
  <c r="U1058" i="3"/>
  <c r="AB1058" i="3"/>
  <c r="AL1345" i="3"/>
  <c r="I1394" i="3"/>
  <c r="I1383" i="3" s="1"/>
  <c r="I1341" i="3" s="1"/>
  <c r="L907" i="3"/>
  <c r="AG940" i="3"/>
  <c r="AG824" i="3"/>
  <c r="AG939" i="3"/>
  <c r="AG938" i="3" s="1"/>
  <c r="Y971" i="3"/>
  <c r="Y970" i="3" s="1"/>
  <c r="Y957" i="3"/>
  <c r="AG1120" i="3"/>
  <c r="L1142" i="3"/>
  <c r="M1142" i="3" s="1"/>
  <c r="AL1332" i="3"/>
  <c r="W1104" i="3"/>
  <c r="U1136" i="3"/>
  <c r="X1158" i="3"/>
  <c r="X1152" i="3" s="1"/>
  <c r="AK1168" i="3"/>
  <c r="Z959" i="3"/>
  <c r="Z621" i="3" s="1"/>
  <c r="Z319" i="3" s="1"/>
  <c r="AC330" i="3"/>
  <c r="U1289" i="3"/>
  <c r="P1332" i="3"/>
  <c r="K1394" i="3"/>
  <c r="K1393" i="3" s="1"/>
  <c r="K1385" i="3" s="1"/>
  <c r="AB909" i="3"/>
  <c r="K1128" i="3"/>
  <c r="V1136" i="3"/>
  <c r="AI1075" i="3"/>
  <c r="AI964" i="3" s="1"/>
  <c r="AI629" i="3" s="1"/>
  <c r="AM1176" i="3"/>
  <c r="AA959" i="3"/>
  <c r="AA621" i="3" s="1"/>
  <c r="AA319" i="3" s="1"/>
  <c r="AO1212" i="3"/>
  <c r="Z1289" i="3"/>
  <c r="AJ940" i="3"/>
  <c r="AJ939" i="3"/>
  <c r="AJ938" i="3" s="1"/>
  <c r="AK1070" i="3"/>
  <c r="AH1144" i="3"/>
  <c r="AF314" i="3"/>
  <c r="Z1192" i="3"/>
  <c r="AP1212" i="3"/>
  <c r="U1269" i="3"/>
  <c r="U1256" i="3" s="1"/>
  <c r="N1324" i="3"/>
  <c r="N1308" i="3" s="1"/>
  <c r="N1309" i="3"/>
  <c r="E121" i="3"/>
  <c r="AC165" i="3"/>
  <c r="K104" i="3"/>
  <c r="K253" i="3" s="1"/>
  <c r="AD104" i="3"/>
  <c r="AD253" i="3" s="1"/>
  <c r="AG387" i="3"/>
  <c r="AG353" i="3" s="1"/>
  <c r="M402" i="3"/>
  <c r="M128" i="3" s="1"/>
  <c r="L128" i="3"/>
  <c r="AC572" i="3"/>
  <c r="AP573" i="3"/>
  <c r="G655" i="3"/>
  <c r="AP655" i="3"/>
  <c r="W682" i="3"/>
  <c r="X705" i="3"/>
  <c r="P891" i="3"/>
  <c r="AH909" i="3"/>
  <c r="AD909" i="3"/>
  <c r="V110" i="3"/>
  <c r="V258" i="3" s="1"/>
  <c r="V966" i="3"/>
  <c r="AK1081" i="3"/>
  <c r="AK1080" i="3" s="1"/>
  <c r="AL1081" i="3"/>
  <c r="AL1080" i="3" s="1"/>
  <c r="AL1070" i="3"/>
  <c r="Z1104" i="3"/>
  <c r="AJ1144" i="3"/>
  <c r="AK1158" i="3"/>
  <c r="AK1152" i="3" s="1"/>
  <c r="E1168" i="3"/>
  <c r="AH313" i="3"/>
  <c r="AC959" i="3"/>
  <c r="AC621" i="3" s="1"/>
  <c r="AC319" i="3" s="1"/>
  <c r="V1269" i="3"/>
  <c r="V1256" i="3" s="1"/>
  <c r="AF1289" i="3"/>
  <c r="S1252" i="3"/>
  <c r="AI1354" i="3"/>
  <c r="P1394" i="3"/>
  <c r="P1393" i="3" s="1"/>
  <c r="V671" i="3"/>
  <c r="X146" i="3"/>
  <c r="X294" i="3"/>
  <c r="X293" i="3" s="1"/>
  <c r="S693" i="3"/>
  <c r="G49" i="3"/>
  <c r="G46" i="3" s="1"/>
  <c r="G194" i="3"/>
  <c r="AE194" i="3" s="1"/>
  <c r="Z127" i="3"/>
  <c r="Z274" i="3" s="1"/>
  <c r="P359" i="3"/>
  <c r="AC512" i="3"/>
  <c r="AM550" i="3"/>
  <c r="AM549" i="3" s="1"/>
  <c r="AM342" i="3"/>
  <c r="AM318" i="3" s="1"/>
  <c r="AN655" i="3"/>
  <c r="S150" i="3"/>
  <c r="S297" i="3" s="1"/>
  <c r="AD512" i="3"/>
  <c r="I581" i="3"/>
  <c r="V871" i="3"/>
  <c r="I49" i="3"/>
  <c r="I46" i="3" s="1"/>
  <c r="I190" i="3" s="1"/>
  <c r="I185" i="3" s="1"/>
  <c r="I194" i="3"/>
  <c r="AH127" i="3"/>
  <c r="AH274" i="3" s="1"/>
  <c r="L38" i="3"/>
  <c r="M38" i="3" s="1"/>
  <c r="AC41" i="3"/>
  <c r="AH165" i="3"/>
  <c r="P186" i="3"/>
  <c r="L191" i="3"/>
  <c r="M191" i="3" s="1"/>
  <c r="Z277" i="3"/>
  <c r="AH315" i="3"/>
  <c r="L375" i="3"/>
  <c r="AH387" i="3"/>
  <c r="AH353" i="3" s="1"/>
  <c r="Z387" i="3"/>
  <c r="Z353" i="3" s="1"/>
  <c r="I503" i="3"/>
  <c r="X682" i="3"/>
  <c r="T313" i="3"/>
  <c r="Q891" i="3"/>
  <c r="AK909" i="3"/>
  <c r="F971" i="3"/>
  <c r="K1088" i="3"/>
  <c r="AP1176" i="3"/>
  <c r="AH1196" i="3"/>
  <c r="R1290" i="3"/>
  <c r="AE1351" i="3"/>
  <c r="M1412" i="3"/>
  <c r="AI165" i="3"/>
  <c r="AI387" i="3"/>
  <c r="AI353" i="3" s="1"/>
  <c r="J503" i="3"/>
  <c r="AP539" i="3"/>
  <c r="AI593" i="3"/>
  <c r="AI616" i="3"/>
  <c r="Y743" i="3"/>
  <c r="AE780" i="3"/>
  <c r="T850" i="3"/>
  <c r="Y871" i="3"/>
  <c r="P900" i="3"/>
  <c r="AH939" i="3"/>
  <c r="AH938" i="3" s="1"/>
  <c r="AM1058" i="3"/>
  <c r="AK1144" i="3"/>
  <c r="G1168" i="3"/>
  <c r="AI314" i="3"/>
  <c r="AE84" i="3"/>
  <c r="Y127" i="3"/>
  <c r="Y126" i="3" s="1"/>
  <c r="Y273" i="3" s="1"/>
  <c r="Z198" i="3"/>
  <c r="O359" i="3"/>
  <c r="AP604" i="3"/>
  <c r="AD604" i="3"/>
  <c r="Y294" i="3"/>
  <c r="Y293" i="3" s="1"/>
  <c r="Y146" i="3"/>
  <c r="AK541" i="3"/>
  <c r="AK540" i="3" s="1"/>
  <c r="AK539" i="3" s="1"/>
  <c r="E604" i="3"/>
  <c r="E655" i="3"/>
  <c r="AD150" i="3"/>
  <c r="AD297" i="3" s="1"/>
  <c r="AD299" i="3"/>
  <c r="Z294" i="3"/>
  <c r="Z293" i="3" s="1"/>
  <c r="Z146" i="3"/>
  <c r="AO644" i="3"/>
  <c r="AO632" i="3" s="1"/>
  <c r="V682" i="3"/>
  <c r="U693" i="3"/>
  <c r="AC909" i="3"/>
  <c r="AE51" i="3"/>
  <c r="AJ165" i="3"/>
  <c r="J359" i="3"/>
  <c r="J335" i="3" s="1"/>
  <c r="L376" i="3"/>
  <c r="M376" i="3" s="1"/>
  <c r="L389" i="3"/>
  <c r="M389" i="3" s="1"/>
  <c r="AJ387" i="3"/>
  <c r="AJ353" i="3" s="1"/>
  <c r="N465" i="3"/>
  <c r="N464" i="3" s="1"/>
  <c r="AO653" i="3"/>
  <c r="AO641" i="3" s="1"/>
  <c r="AM314" i="3"/>
  <c r="U850" i="3"/>
  <c r="Z871" i="3"/>
  <c r="L889" i="3"/>
  <c r="M889" i="3" s="1"/>
  <c r="O971" i="3"/>
  <c r="O970" i="3" s="1"/>
  <c r="AG957" i="3"/>
  <c r="AG619" i="3" s="1"/>
  <c r="AG316" i="3" s="1"/>
  <c r="AN1075" i="3"/>
  <c r="AN964" i="3" s="1"/>
  <c r="AN629" i="3" s="1"/>
  <c r="I1176" i="3"/>
  <c r="AH1222" i="3"/>
  <c r="AN1382" i="3"/>
  <c r="L1441" i="3"/>
  <c r="M1441" i="3" s="1"/>
  <c r="R693" i="3"/>
  <c r="H49" i="3"/>
  <c r="H194" i="3"/>
  <c r="AO604" i="3"/>
  <c r="AA625" i="3"/>
  <c r="AA324" i="3" s="1"/>
  <c r="O891" i="3"/>
  <c r="AD41" i="3"/>
  <c r="M39" i="3"/>
  <c r="L215" i="3"/>
  <c r="M215" i="3" s="1"/>
  <c r="L216" i="3"/>
  <c r="M216" i="3" s="1"/>
  <c r="K359" i="3"/>
  <c r="K335" i="3" s="1"/>
  <c r="E381" i="3"/>
  <c r="E350" i="3" s="1"/>
  <c r="AA871" i="3"/>
  <c r="F620" i="3"/>
  <c r="F317" i="3" s="1"/>
  <c r="AP965" i="3"/>
  <c r="AI957" i="3"/>
  <c r="AI619" i="3" s="1"/>
  <c r="AI316" i="3" s="1"/>
  <c r="AA1041" i="3"/>
  <c r="AA1040" i="3"/>
  <c r="AB989" i="3"/>
  <c r="AB962" i="3" s="1"/>
  <c r="AB1053" i="3"/>
  <c r="AB1052" i="3" s="1"/>
  <c r="AM1144" i="3"/>
  <c r="AO1158" i="3"/>
  <c r="AO1152" i="3" s="1"/>
  <c r="AM312" i="3"/>
  <c r="AL313" i="3"/>
  <c r="W1252" i="3"/>
  <c r="AO1382" i="3"/>
  <c r="G1440" i="3"/>
  <c r="AE1440" i="3" s="1"/>
  <c r="L250" i="3"/>
  <c r="AE430" i="3"/>
  <c r="F494" i="3"/>
  <c r="AO381" i="3"/>
  <c r="AO350" i="3" s="1"/>
  <c r="K342" i="3"/>
  <c r="K318" i="3" s="1"/>
  <c r="K550" i="3"/>
  <c r="K549" i="3" s="1"/>
  <c r="Z566" i="3"/>
  <c r="R671" i="3"/>
  <c r="O840" i="3"/>
  <c r="O832" i="3" s="1"/>
  <c r="AB871" i="3"/>
  <c r="E1144" i="3"/>
  <c r="AL1187" i="3"/>
  <c r="AL955" i="3" s="1"/>
  <c r="J1212" i="3"/>
  <c r="J1222" i="3"/>
  <c r="I1345" i="3"/>
  <c r="I1354" i="3"/>
  <c r="L1354" i="3" s="1"/>
  <c r="M1354" i="3" s="1"/>
  <c r="U1395" i="3"/>
  <c r="AN186" i="3"/>
  <c r="X210" i="3"/>
  <c r="AC387" i="3"/>
  <c r="AC353" i="3" s="1"/>
  <c r="Z594" i="3"/>
  <c r="Y693" i="3"/>
  <c r="AA705" i="3"/>
  <c r="R840" i="3"/>
  <c r="R832" i="3" s="1"/>
  <c r="N900" i="3"/>
  <c r="P909" i="3"/>
  <c r="AC1058" i="3"/>
  <c r="Y1058" i="3"/>
  <c r="AF1096" i="3"/>
  <c r="J1104" i="3"/>
  <c r="AJ1176" i="3"/>
  <c r="U959" i="3"/>
  <c r="U621" i="3" s="1"/>
  <c r="U319" i="3" s="1"/>
  <c r="P1192" i="3"/>
  <c r="N1350" i="3"/>
  <c r="AA616" i="3"/>
  <c r="L1110" i="3"/>
  <c r="AL312" i="3"/>
  <c r="AD959" i="3"/>
  <c r="Y330" i="3"/>
  <c r="I315" i="3"/>
  <c r="AO1080" i="3"/>
  <c r="N1096" i="3"/>
  <c r="N1128" i="3"/>
  <c r="W1168" i="3"/>
  <c r="AA1176" i="3"/>
  <c r="AP1231" i="3"/>
  <c r="AM1231" i="3"/>
  <c r="Z1252" i="3"/>
  <c r="AK266" i="3"/>
  <c r="AB321" i="3"/>
  <c r="Y324" i="3"/>
  <c r="AI357" i="3"/>
  <c r="AI356" i="3" s="1"/>
  <c r="X512" i="3"/>
  <c r="AJ587" i="3"/>
  <c r="Q604" i="3"/>
  <c r="I705" i="3"/>
  <c r="AI829" i="3"/>
  <c r="I871" i="3"/>
  <c r="AD900" i="3"/>
  <c r="AG959" i="3"/>
  <c r="AG621" i="3" s="1"/>
  <c r="AG319" i="3" s="1"/>
  <c r="AP1080" i="3"/>
  <c r="AM1128" i="3"/>
  <c r="AA1144" i="3"/>
  <c r="X1168" i="3"/>
  <c r="AB1176" i="3"/>
  <c r="F1212" i="3"/>
  <c r="AN1231" i="3"/>
  <c r="AP1332" i="3"/>
  <c r="V104" i="3"/>
  <c r="V253" i="3" s="1"/>
  <c r="X494" i="3"/>
  <c r="Y512" i="3"/>
  <c r="AB539" i="3"/>
  <c r="AC581" i="3"/>
  <c r="R604" i="3"/>
  <c r="J621" i="3"/>
  <c r="J319" i="3" s="1"/>
  <c r="L694" i="3"/>
  <c r="AJ829" i="3"/>
  <c r="AJ627" i="3" s="1"/>
  <c r="J871" i="3"/>
  <c r="AN881" i="3"/>
  <c r="AC891" i="3"/>
  <c r="K315" i="3"/>
  <c r="I957" i="3"/>
  <c r="I619" i="3" s="1"/>
  <c r="I316" i="3" s="1"/>
  <c r="AN1096" i="3"/>
  <c r="AF1112" i="3"/>
  <c r="P1128" i="3"/>
  <c r="AB1144" i="3"/>
  <c r="AA1075" i="3"/>
  <c r="AA964" i="3" s="1"/>
  <c r="AA629" i="3" s="1"/>
  <c r="Y1168" i="3"/>
  <c r="AL1222" i="3"/>
  <c r="AO1231" i="3"/>
  <c r="E1252" i="3"/>
  <c r="AK1273" i="3"/>
  <c r="AK1261" i="3" s="1"/>
  <c r="H1332" i="3"/>
  <c r="AC1330" i="3"/>
  <c r="AH330" i="3"/>
  <c r="AA1394" i="3"/>
  <c r="W104" i="3"/>
  <c r="Y494" i="3"/>
  <c r="AG503" i="3"/>
  <c r="S604" i="3"/>
  <c r="AH615" i="3"/>
  <c r="X722" i="3"/>
  <c r="AB743" i="3"/>
  <c r="K871" i="3"/>
  <c r="AH900" i="3"/>
  <c r="AG900" i="3"/>
  <c r="AI909" i="3"/>
  <c r="X909" i="3"/>
  <c r="F1070" i="3"/>
  <c r="F952" i="3" s="1"/>
  <c r="AL615" i="3"/>
  <c r="AL306" i="3" s="1"/>
  <c r="F1096" i="3"/>
  <c r="AO1128" i="3"/>
  <c r="AE1142" i="3"/>
  <c r="AC1144" i="3"/>
  <c r="AB1075" i="3"/>
  <c r="AB964" i="3" s="1"/>
  <c r="AB629" i="3" s="1"/>
  <c r="AN959" i="3"/>
  <c r="AK1250" i="3"/>
  <c r="AB1394" i="3"/>
  <c r="L166" i="3"/>
  <c r="M166" i="3" s="1"/>
  <c r="Q219" i="3"/>
  <c r="Q218" i="3" s="1"/>
  <c r="AE282" i="3"/>
  <c r="Z494" i="3"/>
  <c r="AH503" i="3"/>
  <c r="AA512" i="3"/>
  <c r="J541" i="3"/>
  <c r="J540" i="3" s="1"/>
  <c r="J539" i="3" s="1"/>
  <c r="J531" i="3" s="1"/>
  <c r="T604" i="3"/>
  <c r="J604" i="3"/>
  <c r="N314" i="3"/>
  <c r="AK840" i="3"/>
  <c r="AF891" i="3"/>
  <c r="AJ909" i="3"/>
  <c r="AD966" i="3"/>
  <c r="P1058" i="3"/>
  <c r="L1058" i="3"/>
  <c r="R1088" i="3"/>
  <c r="R1096" i="3"/>
  <c r="AD1144" i="3"/>
  <c r="U1144" i="3"/>
  <c r="AC1075" i="3"/>
  <c r="AC964" i="3" s="1"/>
  <c r="AC629" i="3" s="1"/>
  <c r="R1168" i="3"/>
  <c r="F959" i="3"/>
  <c r="F621" i="3" s="1"/>
  <c r="F319" i="3" s="1"/>
  <c r="AO959" i="3"/>
  <c r="AO621" i="3" s="1"/>
  <c r="AO319" i="3" s="1"/>
  <c r="E1222" i="3"/>
  <c r="AL1395" i="3"/>
  <c r="AC121" i="3"/>
  <c r="AC269" i="3" s="1"/>
  <c r="AG581" i="3"/>
  <c r="AG580" i="3" s="1"/>
  <c r="O314" i="3"/>
  <c r="AG891" i="3"/>
  <c r="AG909" i="3"/>
  <c r="X954" i="3"/>
  <c r="X616" i="3" s="1"/>
  <c r="Q1058" i="3"/>
  <c r="AK959" i="3"/>
  <c r="AK621" i="3" s="1"/>
  <c r="AK319" i="3" s="1"/>
  <c r="S1088" i="3"/>
  <c r="L1102" i="3"/>
  <c r="M1102" i="3" s="1"/>
  <c r="S1128" i="3"/>
  <c r="AF1144" i="3"/>
  <c r="AD1158" i="3"/>
  <c r="AD1074" i="3" s="1"/>
  <c r="AB1168" i="3"/>
  <c r="S1168" i="3"/>
  <c r="G959" i="3"/>
  <c r="AO1222" i="3"/>
  <c r="AF625" i="3"/>
  <c r="AF324" i="3" s="1"/>
  <c r="AI219" i="3"/>
  <c r="AI218" i="3" s="1"/>
  <c r="W315" i="3"/>
  <c r="AH581" i="3"/>
  <c r="V604" i="3"/>
  <c r="AA630" i="3"/>
  <c r="AF743" i="3"/>
  <c r="R312" i="3"/>
  <c r="G829" i="3"/>
  <c r="AM829" i="3"/>
  <c r="AL909" i="3"/>
  <c r="AE948" i="3"/>
  <c r="R1058" i="3"/>
  <c r="J1112" i="3"/>
  <c r="S1120" i="3"/>
  <c r="AC1136" i="3"/>
  <c r="AC1168" i="3"/>
  <c r="Q312" i="3"/>
  <c r="AP1222" i="3"/>
  <c r="AG625" i="3"/>
  <c r="AG324" i="3" s="1"/>
  <c r="N1332" i="3"/>
  <c r="AH1493" i="3"/>
  <c r="X1269" i="3"/>
  <c r="X1256" i="3" s="1"/>
  <c r="Z1269" i="3"/>
  <c r="Z1256" i="3" s="1"/>
  <c r="I1266" i="3"/>
  <c r="I1254" i="3" s="1"/>
  <c r="T1305" i="3"/>
  <c r="T1304" i="3" s="1"/>
  <c r="T1266" i="3"/>
  <c r="T1254" i="3" s="1"/>
  <c r="O630" i="3"/>
  <c r="Q630" i="3"/>
  <c r="N630" i="3"/>
  <c r="R630" i="3"/>
  <c r="AB630" i="3"/>
  <c r="AG1176" i="3"/>
  <c r="AG630" i="3"/>
  <c r="AH1176" i="3"/>
  <c r="P1176" i="3"/>
  <c r="AL1176" i="3"/>
  <c r="AL630" i="3"/>
  <c r="AM630" i="3"/>
  <c r="AN630" i="3"/>
  <c r="Z111" i="3"/>
  <c r="Z259" i="3" s="1"/>
  <c r="AA111" i="3"/>
  <c r="AA259" i="3" s="1"/>
  <c r="AD111" i="3"/>
  <c r="AD259" i="3" s="1"/>
  <c r="AF111" i="3"/>
  <c r="AF259" i="3" s="1"/>
  <c r="R1158" i="3"/>
  <c r="R1152" i="3" s="1"/>
  <c r="AA1158" i="3"/>
  <c r="AA1152" i="3" s="1"/>
  <c r="AF1075" i="3"/>
  <c r="AF964" i="3" s="1"/>
  <c r="AF629" i="3" s="1"/>
  <c r="F1040" i="3"/>
  <c r="F985" i="3" s="1"/>
  <c r="U1040" i="3"/>
  <c r="AG1040" i="3"/>
  <c r="AJ1040" i="3"/>
  <c r="AK1040" i="3"/>
  <c r="AL1040" i="3"/>
  <c r="V840" i="3"/>
  <c r="V832" i="3" s="1"/>
  <c r="AB840" i="3"/>
  <c r="AB826" i="3" s="1"/>
  <c r="W722" i="3"/>
  <c r="P722" i="3"/>
  <c r="AB722" i="3"/>
  <c r="AO722" i="3"/>
  <c r="AP722" i="3"/>
  <c r="AL722" i="3"/>
  <c r="E722" i="3"/>
  <c r="AM722" i="3"/>
  <c r="AN722" i="3"/>
  <c r="F630" i="3"/>
  <c r="I387" i="3"/>
  <c r="I353" i="3" s="1"/>
  <c r="J387" i="3"/>
  <c r="J353" i="3" s="1"/>
  <c r="L515" i="3"/>
  <c r="M515" i="3" s="1"/>
  <c r="AL512" i="3"/>
  <c r="AN512" i="3"/>
  <c r="F512" i="3"/>
  <c r="AO512" i="3"/>
  <c r="AP512" i="3"/>
  <c r="AA373" i="3"/>
  <c r="L265" i="3"/>
  <c r="M265" i="3" s="1"/>
  <c r="AH1559" i="3"/>
  <c r="AI757" i="3"/>
  <c r="AI764" i="3"/>
  <c r="AI756" i="3" s="1"/>
  <c r="AJ342" i="3"/>
  <c r="AJ318" i="3" s="1"/>
  <c r="AJ550" i="3"/>
  <c r="AJ549" i="3" s="1"/>
  <c r="W572" i="3"/>
  <c r="W581" i="3"/>
  <c r="AN356" i="3"/>
  <c r="AN332" i="3" s="1"/>
  <c r="AN333" i="3"/>
  <c r="AE193" i="3"/>
  <c r="I275" i="3"/>
  <c r="L275" i="3" s="1"/>
  <c r="M275" i="3" s="1"/>
  <c r="AB465" i="3"/>
  <c r="AB464" i="3" s="1"/>
  <c r="AB377" i="3"/>
  <c r="L478" i="3"/>
  <c r="M478" i="3" s="1"/>
  <c r="H477" i="3"/>
  <c r="H476" i="3" s="1"/>
  <c r="L610" i="3"/>
  <c r="AH306" i="3"/>
  <c r="AB616" i="3"/>
  <c r="T31" i="3"/>
  <c r="T638" i="3"/>
  <c r="E630" i="3"/>
  <c r="P743" i="3"/>
  <c r="M855" i="3"/>
  <c r="M822" i="3" s="1"/>
  <c r="L822" i="3"/>
  <c r="Z900" i="3"/>
  <c r="N1272" i="3"/>
  <c r="N1261" i="3"/>
  <c r="N1249" i="3" s="1"/>
  <c r="AA1273" i="3"/>
  <c r="AA1262" i="3"/>
  <c r="AA1250" i="3" s="1"/>
  <c r="AO1332" i="3"/>
  <c r="Z1354" i="3"/>
  <c r="Z1345" i="3"/>
  <c r="N1414" i="3"/>
  <c r="N1413" i="3" s="1"/>
  <c r="N1340" i="3" s="1"/>
  <c r="N1382" i="3"/>
  <c r="AB1381" i="3"/>
  <c r="AB1339" i="3" s="1"/>
  <c r="AB1433" i="3"/>
  <c r="AB1432" i="3" s="1"/>
  <c r="AJ110" i="3"/>
  <c r="AJ258" i="3" s="1"/>
  <c r="AH210" i="3"/>
  <c r="AC342" i="3"/>
  <c r="AC318" i="3" s="1"/>
  <c r="L416" i="3"/>
  <c r="M416" i="3" s="1"/>
  <c r="AC465" i="3"/>
  <c r="AC464" i="3" s="1"/>
  <c r="AC377" i="3"/>
  <c r="AI566" i="3"/>
  <c r="O582" i="3"/>
  <c r="O581" i="3" s="1"/>
  <c r="O573" i="3"/>
  <c r="L585" i="3"/>
  <c r="M585" i="3" s="1"/>
  <c r="Q637" i="3"/>
  <c r="AK630" i="3"/>
  <c r="Z722" i="3"/>
  <c r="R743" i="3"/>
  <c r="E796" i="3"/>
  <c r="AC957" i="3"/>
  <c r="AH1075" i="3"/>
  <c r="AH964" i="3" s="1"/>
  <c r="AH629" i="3" s="1"/>
  <c r="H1112" i="3"/>
  <c r="AP1112" i="3"/>
  <c r="O1272" i="3"/>
  <c r="T1280" i="3"/>
  <c r="AA1354" i="3"/>
  <c r="AA1345" i="3"/>
  <c r="AN1330" i="3"/>
  <c r="AN1332" i="3"/>
  <c r="AC1433" i="3"/>
  <c r="AC1432" i="3" s="1"/>
  <c r="AC1381" i="3"/>
  <c r="AC1339" i="3" s="1"/>
  <c r="AF335" i="3"/>
  <c r="AF357" i="3"/>
  <c r="AF356" i="3" s="1"/>
  <c r="W313" i="3"/>
  <c r="J797" i="3"/>
  <c r="J796" i="3" s="1"/>
  <c r="L798" i="3"/>
  <c r="M798" i="3" s="1"/>
  <c r="I1053" i="3"/>
  <c r="I1052" i="3" s="1"/>
  <c r="I989" i="3"/>
  <c r="I962" i="3" s="1"/>
  <c r="E269" i="3"/>
  <c r="E119" i="3"/>
  <c r="E267" i="3" s="1"/>
  <c r="AF219" i="3"/>
  <c r="AF218" i="3" s="1"/>
  <c r="L423" i="3"/>
  <c r="M423" i="3" s="1"/>
  <c r="K422" i="3"/>
  <c r="L122" i="3"/>
  <c r="M122" i="3" s="1"/>
  <c r="AA1187" i="3"/>
  <c r="AA955" i="3" s="1"/>
  <c r="AA1196" i="3"/>
  <c r="AA1195" i="3" s="1"/>
  <c r="T1262" i="3"/>
  <c r="T1273" i="3"/>
  <c r="T1272" i="3" s="1"/>
  <c r="L64" i="3"/>
  <c r="E1070" i="3"/>
  <c r="E1081" i="3"/>
  <c r="E1069" i="3" s="1"/>
  <c r="V1158" i="3"/>
  <c r="V1152" i="3" s="1"/>
  <c r="V1075" i="3"/>
  <c r="V964" i="3" s="1"/>
  <c r="V629" i="3" s="1"/>
  <c r="AD312" i="3"/>
  <c r="G1376" i="3"/>
  <c r="G1386" i="3"/>
  <c r="G1375" i="3" s="1"/>
  <c r="AA1439" i="3"/>
  <c r="AA1438" i="3" s="1"/>
  <c r="AA1381" i="3"/>
  <c r="AA1339" i="3" s="1"/>
  <c r="L354" i="3"/>
  <c r="M354" i="3" s="1"/>
  <c r="L680" i="3"/>
  <c r="M680" i="3" s="1"/>
  <c r="J194" i="3"/>
  <c r="L506" i="3"/>
  <c r="Q31" i="3"/>
  <c r="Q26" i="3" s="1"/>
  <c r="Q177" i="3" s="1"/>
  <c r="Q638" i="3"/>
  <c r="Q620" i="3" s="1"/>
  <c r="Q317" i="3" s="1"/>
  <c r="T1192" i="3"/>
  <c r="AB116" i="3"/>
  <c r="AB264" i="3" s="1"/>
  <c r="AB266" i="3"/>
  <c r="Z299" i="3"/>
  <c r="Z150" i="3"/>
  <c r="Z297" i="3" s="1"/>
  <c r="P989" i="3"/>
  <c r="P962" i="3" s="1"/>
  <c r="P1053" i="3"/>
  <c r="P1052" i="3" s="1"/>
  <c r="AO1187" i="3"/>
  <c r="AO955" i="3" s="1"/>
  <c r="Z1273" i="3"/>
  <c r="Z1262" i="3"/>
  <c r="Z1250" i="3" s="1"/>
  <c r="AK1376" i="3"/>
  <c r="AK1330" i="3" s="1"/>
  <c r="AE181" i="3"/>
  <c r="AD465" i="3"/>
  <c r="AD464" i="3" s="1"/>
  <c r="AD377" i="3"/>
  <c r="K503" i="3"/>
  <c r="M611" i="3"/>
  <c r="U637" i="3"/>
  <c r="N873" i="3"/>
  <c r="N872" i="3" s="1"/>
  <c r="N871" i="3" s="1"/>
  <c r="N820" i="3"/>
  <c r="P1272" i="3"/>
  <c r="K1324" i="3"/>
  <c r="K1308" i="3" s="1"/>
  <c r="K1309" i="3"/>
  <c r="AE1349" i="3"/>
  <c r="AD1381" i="3"/>
  <c r="AD1339" i="3" s="1"/>
  <c r="AD1433" i="3"/>
  <c r="AD1432" i="3" s="1"/>
  <c r="AD1041" i="3"/>
  <c r="AD1040" i="3"/>
  <c r="X41" i="3"/>
  <c r="AP127" i="3"/>
  <c r="AP274" i="3" s="1"/>
  <c r="AP277" i="3"/>
  <c r="J290" i="3"/>
  <c r="J289" i="3"/>
  <c r="J399" i="3"/>
  <c r="J398" i="3" s="1"/>
  <c r="Z465" i="3"/>
  <c r="Z464" i="3" s="1"/>
  <c r="AH579" i="3"/>
  <c r="AH610" i="3"/>
  <c r="AH604" i="3" s="1"/>
  <c r="AH593" i="3" s="1"/>
  <c r="R909" i="3"/>
  <c r="AF1041" i="3"/>
  <c r="AF1040" i="3"/>
  <c r="AF985" i="3" s="1"/>
  <c r="AE1048" i="3"/>
  <c r="G1047" i="3"/>
  <c r="G1046" i="3" s="1"/>
  <c r="AE1046" i="3" s="1"/>
  <c r="S1273" i="3"/>
  <c r="S1272" i="3" s="1"/>
  <c r="V1324" i="3"/>
  <c r="V1308" i="3" s="1"/>
  <c r="V1309" i="3"/>
  <c r="Z210" i="3"/>
  <c r="L1114" i="3"/>
  <c r="M1114" i="3" s="1"/>
  <c r="K1353" i="3"/>
  <c r="K1344" i="3"/>
  <c r="K1329" i="3" s="1"/>
  <c r="AK186" i="3"/>
  <c r="G334" i="3"/>
  <c r="L472" i="3"/>
  <c r="M472" i="3" s="1"/>
  <c r="I471" i="3"/>
  <c r="I470" i="3" s="1"/>
  <c r="I512" i="3"/>
  <c r="H840" i="3"/>
  <c r="H830" i="3"/>
  <c r="I830" i="3"/>
  <c r="I840" i="3"/>
  <c r="I832" i="3" s="1"/>
  <c r="AA1035" i="3"/>
  <c r="AA1034" i="3"/>
  <c r="AA985" i="3" s="1"/>
  <c r="T357" i="3"/>
  <c r="T356" i="3" s="1"/>
  <c r="T332" i="3" s="1"/>
  <c r="T335" i="3"/>
  <c r="W593" i="3"/>
  <c r="AN1310" i="3"/>
  <c r="AN1325" i="3"/>
  <c r="AN1324" i="3" s="1"/>
  <c r="AN1308" i="3" s="1"/>
  <c r="AB399" i="3"/>
  <c r="AB398" i="3" s="1"/>
  <c r="AK342" i="3"/>
  <c r="AK318" i="3" s="1"/>
  <c r="AK550" i="3"/>
  <c r="AK549" i="3" s="1"/>
  <c r="V765" i="3"/>
  <c r="V758" i="3"/>
  <c r="K830" i="3"/>
  <c r="K840" i="3"/>
  <c r="K832" i="3" s="1"/>
  <c r="AO1325" i="3"/>
  <c r="AO1309" i="3" s="1"/>
  <c r="AO1310" i="3"/>
  <c r="AO1250" i="3" s="1"/>
  <c r="Q503" i="3"/>
  <c r="O1041" i="3"/>
  <c r="O1040" i="3"/>
  <c r="AG335" i="3"/>
  <c r="AG357" i="3"/>
  <c r="I31" i="3"/>
  <c r="I26" i="3" s="1"/>
  <c r="I638" i="3"/>
  <c r="X312" i="3"/>
  <c r="Z488" i="3"/>
  <c r="Z381" i="3"/>
  <c r="Z350" i="3" s="1"/>
  <c r="J31" i="3"/>
  <c r="J26" i="3" s="1"/>
  <c r="J638" i="3"/>
  <c r="AC651" i="3"/>
  <c r="AC640" i="3" s="1"/>
  <c r="AC693" i="3"/>
  <c r="AP1053" i="3"/>
  <c r="AP1052" i="3" s="1"/>
  <c r="AP989" i="3"/>
  <c r="AP962" i="3" s="1"/>
  <c r="AD219" i="3"/>
  <c r="AD218" i="3" s="1"/>
  <c r="L650" i="3"/>
  <c r="M650" i="3" s="1"/>
  <c r="J1053" i="3"/>
  <c r="J1052" i="3" s="1"/>
  <c r="J989" i="3"/>
  <c r="J962" i="3" s="1"/>
  <c r="AI1343" i="3"/>
  <c r="AE265" i="3"/>
  <c r="S198" i="3"/>
  <c r="F381" i="3"/>
  <c r="F350" i="3" s="1"/>
  <c r="F328" i="3" s="1"/>
  <c r="AD866" i="3"/>
  <c r="AD829" i="3"/>
  <c r="O335" i="3"/>
  <c r="O357" i="3"/>
  <c r="L380" i="3"/>
  <c r="M380" i="3" s="1"/>
  <c r="AD541" i="3"/>
  <c r="AD540" i="3" s="1"/>
  <c r="AD539" i="3" s="1"/>
  <c r="AD338" i="3"/>
  <c r="I1168" i="3"/>
  <c r="V1273" i="3"/>
  <c r="V1262" i="3"/>
  <c r="V1250" i="3" s="1"/>
  <c r="N1269" i="3"/>
  <c r="N1256" i="3" s="1"/>
  <c r="N1305" i="3"/>
  <c r="N1304" i="3" s="1"/>
  <c r="X465" i="3"/>
  <c r="X464" i="3" s="1"/>
  <c r="X377" i="3"/>
  <c r="AF338" i="3"/>
  <c r="AF541" i="3"/>
  <c r="AF540" i="3" s="1"/>
  <c r="AF539" i="3" s="1"/>
  <c r="AH653" i="3"/>
  <c r="AH641" i="3" s="1"/>
  <c r="M1270" i="3"/>
  <c r="Q41" i="3"/>
  <c r="V637" i="3"/>
  <c r="V30" i="3"/>
  <c r="V26" i="3" s="1"/>
  <c r="V177" i="3" s="1"/>
  <c r="AH940" i="3"/>
  <c r="AH819" i="3"/>
  <c r="AJ1158" i="3"/>
  <c r="AJ1152" i="3" s="1"/>
  <c r="AJ1075" i="3"/>
  <c r="AJ964" i="3" s="1"/>
  <c r="AJ629" i="3" s="1"/>
  <c r="AE64" i="3"/>
  <c r="K194" i="3"/>
  <c r="L691" i="3"/>
  <c r="M691" i="3" s="1"/>
  <c r="AA615" i="3"/>
  <c r="AA306" i="3" s="1"/>
  <c r="Z957" i="3"/>
  <c r="Z971" i="3"/>
  <c r="Z970" i="3" s="1"/>
  <c r="L95" i="3"/>
  <c r="M95" i="3" s="1"/>
  <c r="H225" i="3"/>
  <c r="L225" i="3" s="1"/>
  <c r="AF210" i="3"/>
  <c r="L260" i="3"/>
  <c r="M260" i="3" s="1"/>
  <c r="AA465" i="3"/>
  <c r="AA464" i="3" s="1"/>
  <c r="AA377" i="3"/>
  <c r="AC967" i="3"/>
  <c r="AC111" i="3"/>
  <c r="AC259" i="3" s="1"/>
  <c r="AB299" i="3"/>
  <c r="AB150" i="3"/>
  <c r="AB297" i="3" s="1"/>
  <c r="L823" i="3"/>
  <c r="M877" i="3"/>
  <c r="M823" i="3" s="1"/>
  <c r="I939" i="3"/>
  <c r="I938" i="3" s="1"/>
  <c r="I824" i="3"/>
  <c r="I940" i="3"/>
  <c r="I817" i="3" s="1"/>
  <c r="AC1041" i="3"/>
  <c r="AC1040" i="3"/>
  <c r="AK1075" i="3"/>
  <c r="AK964" i="3" s="1"/>
  <c r="AK629" i="3" s="1"/>
  <c r="J939" i="3"/>
  <c r="J938" i="3" s="1"/>
  <c r="J940" i="3"/>
  <c r="F277" i="3"/>
  <c r="F127" i="3"/>
  <c r="F274" i="3" s="1"/>
  <c r="AI186" i="3"/>
  <c r="AB381" i="3"/>
  <c r="AB350" i="3" s="1"/>
  <c r="R587" i="3"/>
  <c r="AG1075" i="3"/>
  <c r="AG964" i="3" s="1"/>
  <c r="AG629" i="3" s="1"/>
  <c r="Y41" i="3"/>
  <c r="AM131" i="3"/>
  <c r="AM280" i="3" s="1"/>
  <c r="AM281" i="3"/>
  <c r="AA198" i="3"/>
  <c r="AA185" i="3" s="1"/>
  <c r="L418" i="3"/>
  <c r="M418" i="3" s="1"/>
  <c r="AP381" i="3"/>
  <c r="AP350" i="3" s="1"/>
  <c r="AP488" i="3"/>
  <c r="S587" i="3"/>
  <c r="AD645" i="3"/>
  <c r="AD633" i="3" s="1"/>
  <c r="AD313" i="3"/>
  <c r="AN131" i="3"/>
  <c r="AN280" i="3" s="1"/>
  <c r="AN281" i="3"/>
  <c r="Z638" i="3"/>
  <c r="Z620" i="3" s="1"/>
  <c r="Z317" i="3" s="1"/>
  <c r="Z31" i="3"/>
  <c r="Z26" i="3" s="1"/>
  <c r="Z177" i="3" s="1"/>
  <c r="Z170" i="3" s="1"/>
  <c r="Z169" i="3" s="1"/>
  <c r="Q1129" i="3"/>
  <c r="AE1129" i="3" s="1"/>
  <c r="AE1130" i="3"/>
  <c r="AE250" i="3"/>
  <c r="J512" i="3"/>
  <c r="AC796" i="3"/>
  <c r="AE1097" i="3"/>
  <c r="T1096" i="3"/>
  <c r="H1258" i="3"/>
  <c r="L1258" i="3" s="1"/>
  <c r="M1258" i="3" s="1"/>
  <c r="I1252" i="3"/>
  <c r="AF321" i="3"/>
  <c r="AA399" i="3"/>
  <c r="AA398" i="3" s="1"/>
  <c r="K824" i="3"/>
  <c r="K620" i="3" s="1"/>
  <c r="K317" i="3" s="1"/>
  <c r="O330" i="3"/>
  <c r="L1403" i="3"/>
  <c r="M1403" i="3" s="1"/>
  <c r="F1439" i="3"/>
  <c r="F1438" i="3" s="1"/>
  <c r="F1381" i="3"/>
  <c r="F1339" i="3" s="1"/>
  <c r="W387" i="3"/>
  <c r="W353" i="3" s="1"/>
  <c r="U587" i="3"/>
  <c r="R786" i="3"/>
  <c r="R785" i="3" s="1"/>
  <c r="R784" i="3" s="1"/>
  <c r="R756" i="3" s="1"/>
  <c r="R759" i="3"/>
  <c r="N866" i="3"/>
  <c r="N865" i="3" s="1"/>
  <c r="N829" i="3"/>
  <c r="I630" i="3"/>
  <c r="AK1353" i="3"/>
  <c r="AK1343" i="3" s="1"/>
  <c r="AK1344" i="3"/>
  <c r="X1382" i="3"/>
  <c r="X1414" i="3"/>
  <c r="X1413" i="3" s="1"/>
  <c r="X1340" i="3" s="1"/>
  <c r="Y573" i="3"/>
  <c r="V587" i="3"/>
  <c r="S785" i="3"/>
  <c r="S784" i="3" s="1"/>
  <c r="AF1222" i="3"/>
  <c r="AF121" i="3"/>
  <c r="AF119" i="3" s="1"/>
  <c r="AF267" i="3" s="1"/>
  <c r="AP150" i="3"/>
  <c r="AP297" i="3" s="1"/>
  <c r="AP299" i="3"/>
  <c r="Z573" i="3"/>
  <c r="E1041" i="3"/>
  <c r="E1040" i="3"/>
  <c r="M250" i="3"/>
  <c r="AM371" i="3"/>
  <c r="AM348" i="3" s="1"/>
  <c r="AM399" i="3"/>
  <c r="AM398" i="3" s="1"/>
  <c r="Z582" i="3"/>
  <c r="Z572" i="3" s="1"/>
  <c r="T588" i="3"/>
  <c r="T572" i="3" s="1"/>
  <c r="U615" i="3"/>
  <c r="U306" i="3" s="1"/>
  <c r="L761" i="3"/>
  <c r="Q840" i="3"/>
  <c r="Q826" i="3" s="1"/>
  <c r="M1269" i="3"/>
  <c r="I1310" i="3"/>
  <c r="I1325" i="3"/>
  <c r="I1324" i="3" s="1"/>
  <c r="I1308" i="3" s="1"/>
  <c r="AH121" i="3"/>
  <c r="AD357" i="3"/>
  <c r="AD356" i="3" s="1"/>
  <c r="AD335" i="3"/>
  <c r="AI294" i="3"/>
  <c r="AI293" i="3" s="1"/>
  <c r="AI146" i="3"/>
  <c r="Q541" i="3"/>
  <c r="Q540" i="3" s="1"/>
  <c r="Q539" i="3" s="1"/>
  <c r="Q338" i="3"/>
  <c r="AN564" i="3"/>
  <c r="N336" i="3"/>
  <c r="N308" i="3" s="1"/>
  <c r="N566" i="3"/>
  <c r="O594" i="3"/>
  <c r="K779" i="3"/>
  <c r="K778" i="3" s="1"/>
  <c r="L778" i="3" s="1"/>
  <c r="K759" i="3"/>
  <c r="K617" i="3" s="1"/>
  <c r="U627" i="3"/>
  <c r="O881" i="3"/>
  <c r="Q1136" i="3"/>
  <c r="AH1305" i="3"/>
  <c r="AH1304" i="3" s="1"/>
  <c r="AH1269" i="3"/>
  <c r="AH1256" i="3" s="1"/>
  <c r="U19" i="3"/>
  <c r="U18" i="3" s="1"/>
  <c r="O210" i="3"/>
  <c r="P210" i="3"/>
  <c r="P235" i="3"/>
  <c r="P234" i="3" s="1"/>
  <c r="V219" i="3"/>
  <c r="V218" i="3" s="1"/>
  <c r="AK373" i="3"/>
  <c r="AK372" i="3" s="1"/>
  <c r="AK349" i="3" s="1"/>
  <c r="R541" i="3"/>
  <c r="R540" i="3" s="1"/>
  <c r="R539" i="3" s="1"/>
  <c r="R338" i="3"/>
  <c r="AP550" i="3"/>
  <c r="AP549" i="3" s="1"/>
  <c r="AP342" i="3"/>
  <c r="AP318" i="3" s="1"/>
  <c r="AO564" i="3"/>
  <c r="O336" i="3"/>
  <c r="O308" i="3" s="1"/>
  <c r="O566" i="3"/>
  <c r="Z587" i="3"/>
  <c r="G694" i="3"/>
  <c r="M694" i="3" s="1"/>
  <c r="AE695" i="3"/>
  <c r="AO330" i="3"/>
  <c r="AL112" i="3"/>
  <c r="AL260" i="3" s="1"/>
  <c r="AL261" i="3"/>
  <c r="AE361" i="3"/>
  <c r="AE591" i="3"/>
  <c r="Z578" i="3"/>
  <c r="AB820" i="3"/>
  <c r="AJ1035" i="3"/>
  <c r="AJ1034" i="3"/>
  <c r="AD1080" i="3"/>
  <c r="AH1104" i="3"/>
  <c r="L20" i="3"/>
  <c r="M20" i="3" s="1"/>
  <c r="J171" i="3"/>
  <c r="L171" i="3" s="1"/>
  <c r="M171" i="3" s="1"/>
  <c r="R210" i="3"/>
  <c r="R235" i="3"/>
  <c r="R234" i="3" s="1"/>
  <c r="L707" i="3"/>
  <c r="M707" i="3" s="1"/>
  <c r="H706" i="3"/>
  <c r="H644" i="3" s="1"/>
  <c r="H957" i="3"/>
  <c r="AK1034" i="3"/>
  <c r="AK1035" i="3"/>
  <c r="AF1080" i="3"/>
  <c r="AE1121" i="3"/>
  <c r="O116" i="3"/>
  <c r="O264" i="3" s="1"/>
  <c r="O266" i="3"/>
  <c r="H522" i="3"/>
  <c r="H521" i="3" s="1"/>
  <c r="L521" i="3" s="1"/>
  <c r="L523" i="3"/>
  <c r="M523" i="3" s="1"/>
  <c r="R336" i="3"/>
  <c r="R308" i="3" s="1"/>
  <c r="R566" i="3"/>
  <c r="AB593" i="3"/>
  <c r="L774" i="3"/>
  <c r="M774" i="3" s="1"/>
  <c r="AI824" i="3"/>
  <c r="AD873" i="3"/>
  <c r="AD872" i="3" s="1"/>
  <c r="AD871" i="3" s="1"/>
  <c r="AD820" i="3"/>
  <c r="AE946" i="3"/>
  <c r="AG1035" i="3"/>
  <c r="M1058" i="3"/>
  <c r="V109" i="3"/>
  <c r="V965" i="3"/>
  <c r="E1088" i="3"/>
  <c r="AN1088" i="3"/>
  <c r="AL1074" i="3"/>
  <c r="P1120" i="3"/>
  <c r="X1386" i="3"/>
  <c r="X1375" i="3" s="1"/>
  <c r="AA1395" i="3"/>
  <c r="Q266" i="3"/>
  <c r="Q116" i="3"/>
  <c r="Q264" i="3" s="1"/>
  <c r="O289" i="3"/>
  <c r="O290" i="3"/>
  <c r="U210" i="3"/>
  <c r="G146" i="3"/>
  <c r="G294" i="3"/>
  <c r="G293" i="3" s="1"/>
  <c r="Y488" i="3"/>
  <c r="Y381" i="3"/>
  <c r="Y350" i="3" s="1"/>
  <c r="O342" i="3"/>
  <c r="O318" i="3" s="1"/>
  <c r="O550" i="3"/>
  <c r="O549" i="3" s="1"/>
  <c r="N619" i="3"/>
  <c r="N316" i="3" s="1"/>
  <c r="F655" i="3"/>
  <c r="F644" i="3"/>
  <c r="F632" i="3" s="1"/>
  <c r="P41" i="3"/>
  <c r="P190" i="3"/>
  <c r="S266" i="3"/>
  <c r="S116" i="3"/>
  <c r="S264" i="3" s="1"/>
  <c r="AC219" i="3"/>
  <c r="AC218" i="3" s="1"/>
  <c r="L424" i="3"/>
  <c r="M424" i="3" s="1"/>
  <c r="I423" i="3"/>
  <c r="I422" i="3" s="1"/>
  <c r="P342" i="3"/>
  <c r="P318" i="3" s="1"/>
  <c r="P550" i="3"/>
  <c r="P549" i="3" s="1"/>
  <c r="X313" i="3"/>
  <c r="H1053" i="3"/>
  <c r="H1052" i="3" s="1"/>
  <c r="H989" i="3"/>
  <c r="H962" i="3" s="1"/>
  <c r="AG1350" i="3"/>
  <c r="AG1343" i="3" s="1"/>
  <c r="AG1348" i="3"/>
  <c r="AA488" i="3"/>
  <c r="AA381" i="3"/>
  <c r="AA350" i="3" s="1"/>
  <c r="K31" i="3"/>
  <c r="K26" i="3" s="1"/>
  <c r="K638" i="3"/>
  <c r="Z312" i="3"/>
  <c r="W1054" i="3"/>
  <c r="AF118" i="3"/>
  <c r="W118" i="3"/>
  <c r="W266" i="3" s="1"/>
  <c r="L1174" i="3"/>
  <c r="M1174" i="3" s="1"/>
  <c r="Q198" i="3"/>
  <c r="K1305" i="3"/>
  <c r="K1304" i="3" s="1"/>
  <c r="K1269" i="3"/>
  <c r="K1256" i="3" s="1"/>
  <c r="R198" i="3"/>
  <c r="AG219" i="3"/>
  <c r="AG218" i="3" s="1"/>
  <c r="K373" i="3"/>
  <c r="K372" i="3" s="1"/>
  <c r="K349" i="3" s="1"/>
  <c r="AI759" i="3"/>
  <c r="L953" i="3"/>
  <c r="F1376" i="3"/>
  <c r="F1386" i="3"/>
  <c r="F1375" i="3" s="1"/>
  <c r="O638" i="3"/>
  <c r="O620" i="3" s="1"/>
  <c r="O317" i="3" s="1"/>
  <c r="O31" i="3"/>
  <c r="O26" i="3" s="1"/>
  <c r="O177" i="3" s="1"/>
  <c r="E891" i="3"/>
  <c r="V957" i="3"/>
  <c r="V971" i="3"/>
  <c r="V970" i="3" s="1"/>
  <c r="I1382" i="3"/>
  <c r="I1427" i="3"/>
  <c r="I1426" i="3" s="1"/>
  <c r="I1340" i="3" s="1"/>
  <c r="P335" i="3"/>
  <c r="P357" i="3"/>
  <c r="P356" i="3" s="1"/>
  <c r="J381" i="3"/>
  <c r="J350" i="3" s="1"/>
  <c r="AF312" i="3"/>
  <c r="N1053" i="3"/>
  <c r="N1052" i="3" s="1"/>
  <c r="N989" i="3"/>
  <c r="N962" i="3" s="1"/>
  <c r="W1273" i="3"/>
  <c r="W1261" i="3" s="1"/>
  <c r="W1262" i="3"/>
  <c r="W1250" i="3" s="1"/>
  <c r="W289" i="3"/>
  <c r="W290" i="3"/>
  <c r="Y299" i="3"/>
  <c r="Y150" i="3"/>
  <c r="Y297" i="3" s="1"/>
  <c r="R315" i="3"/>
  <c r="P671" i="3"/>
  <c r="O1053" i="3"/>
  <c r="O1052" i="3" s="1"/>
  <c r="O989" i="3"/>
  <c r="O962" i="3" s="1"/>
  <c r="AI1158" i="3"/>
  <c r="AI1152" i="3" s="1"/>
  <c r="AP31" i="3"/>
  <c r="AP26" i="3" s="1"/>
  <c r="AP177" i="3" s="1"/>
  <c r="AP170" i="3" s="1"/>
  <c r="AP169" i="3" s="1"/>
  <c r="L181" i="3"/>
  <c r="M181" i="3" s="1"/>
  <c r="E939" i="3"/>
  <c r="E824" i="3"/>
  <c r="E940" i="3"/>
  <c r="E817" i="3" s="1"/>
  <c r="AB967" i="3"/>
  <c r="AB111" i="3"/>
  <c r="AB259" i="3" s="1"/>
  <c r="Y1273" i="3"/>
  <c r="Y1261" i="3" s="1"/>
  <c r="Y1262" i="3"/>
  <c r="Q1289" i="3"/>
  <c r="AK1332" i="3"/>
  <c r="AA150" i="3"/>
  <c r="AA299" i="3"/>
  <c r="AG966" i="3"/>
  <c r="AG110" i="3"/>
  <c r="AG108" i="3" s="1"/>
  <c r="W465" i="3"/>
  <c r="W464" i="3" s="1"/>
  <c r="AK131" i="3"/>
  <c r="AK280" i="3" s="1"/>
  <c r="AK281" i="3"/>
  <c r="L184" i="3"/>
  <c r="M184" i="3" s="1"/>
  <c r="Y465" i="3"/>
  <c r="Y464" i="3" s="1"/>
  <c r="Q595" i="3"/>
  <c r="AE595" i="3" s="1"/>
  <c r="AE596" i="3"/>
  <c r="X796" i="3"/>
  <c r="L412" i="3"/>
  <c r="M412" i="3" s="1"/>
  <c r="H411" i="3"/>
  <c r="L411" i="3" s="1"/>
  <c r="G533" i="3"/>
  <c r="G532" i="3" s="1"/>
  <c r="N578" i="3"/>
  <c r="N985" i="3"/>
  <c r="N963" i="3" s="1"/>
  <c r="J1353" i="3"/>
  <c r="J1343" i="3" s="1"/>
  <c r="J1344" i="3"/>
  <c r="Z342" i="3"/>
  <c r="Z318" i="3" s="1"/>
  <c r="Z550" i="3"/>
  <c r="Z549" i="3" s="1"/>
  <c r="Z531" i="3" s="1"/>
  <c r="Y638" i="3"/>
  <c r="Y31" i="3"/>
  <c r="Y26" i="3" s="1"/>
  <c r="Q357" i="3"/>
  <c r="Q335" i="3"/>
  <c r="AN615" i="3"/>
  <c r="AN306" i="3" s="1"/>
  <c r="AA41" i="3"/>
  <c r="K121" i="3"/>
  <c r="K269" i="3" s="1"/>
  <c r="AK1381" i="3"/>
  <c r="AK1339" i="3" s="1"/>
  <c r="L120" i="3"/>
  <c r="M120" i="3" s="1"/>
  <c r="H268" i="3"/>
  <c r="L268" i="3" s="1"/>
  <c r="M268" i="3" s="1"/>
  <c r="J127" i="3"/>
  <c r="J126" i="3" s="1"/>
  <c r="J273" i="3" s="1"/>
  <c r="L358" i="3"/>
  <c r="M358" i="3" s="1"/>
  <c r="H334" i="3"/>
  <c r="L334" i="3" s="1"/>
  <c r="M334" i="3" s="1"/>
  <c r="AI342" i="3"/>
  <c r="AI318" i="3" s="1"/>
  <c r="AI550" i="3"/>
  <c r="AI549" i="3" s="1"/>
  <c r="Q578" i="3"/>
  <c r="J824" i="3"/>
  <c r="R266" i="3"/>
  <c r="S759" i="3"/>
  <c r="S792" i="3"/>
  <c r="S791" i="3" s="1"/>
  <c r="S790" i="3" s="1"/>
  <c r="L1106" i="3"/>
  <c r="M1106" i="3" s="1"/>
  <c r="H1105" i="3"/>
  <c r="L1105" i="3" s="1"/>
  <c r="M1105" i="3" s="1"/>
  <c r="E1325" i="3"/>
  <c r="E1310" i="3"/>
  <c r="AD387" i="3"/>
  <c r="AD353" i="3" s="1"/>
  <c r="X594" i="3"/>
  <c r="X593" i="3" s="1"/>
  <c r="J313" i="3"/>
  <c r="AE973" i="3"/>
  <c r="AC1035" i="3"/>
  <c r="AC1034" i="3"/>
  <c r="O1305" i="3"/>
  <c r="O1304" i="3" s="1"/>
  <c r="AD121" i="3"/>
  <c r="AD119" i="3" s="1"/>
  <c r="AD267" i="3" s="1"/>
  <c r="R127" i="3"/>
  <c r="R126" i="3" s="1"/>
  <c r="R273" i="3" s="1"/>
  <c r="R275" i="3"/>
  <c r="E150" i="3"/>
  <c r="E297" i="3" s="1"/>
  <c r="E299" i="3"/>
  <c r="L388" i="3"/>
  <c r="M388" i="3" s="1"/>
  <c r="H387" i="3"/>
  <c r="AD399" i="3"/>
  <c r="AD398" i="3" s="1"/>
  <c r="AE507" i="3"/>
  <c r="AA506" i="3"/>
  <c r="AE506" i="3" s="1"/>
  <c r="AD655" i="3"/>
  <c r="AD644" i="3"/>
  <c r="AD632" i="3" s="1"/>
  <c r="N840" i="3"/>
  <c r="N832" i="3" s="1"/>
  <c r="N830" i="3"/>
  <c r="M1107" i="3"/>
  <c r="AL1353" i="3"/>
  <c r="AL1343" i="3" s="1"/>
  <c r="AL1344" i="3"/>
  <c r="S127" i="3"/>
  <c r="S126" i="3" s="1"/>
  <c r="S273" i="3" s="1"/>
  <c r="S275" i="3"/>
  <c r="F150" i="3"/>
  <c r="F297" i="3" s="1"/>
  <c r="F299" i="3"/>
  <c r="AH399" i="3"/>
  <c r="AH398" i="3" s="1"/>
  <c r="S588" i="3"/>
  <c r="S572" i="3" s="1"/>
  <c r="K594" i="3"/>
  <c r="AE1030" i="3"/>
  <c r="AE1107" i="3"/>
  <c r="Z1382" i="3"/>
  <c r="M17" i="3"/>
  <c r="M168" i="3" s="1"/>
  <c r="K566" i="3"/>
  <c r="K336" i="3"/>
  <c r="K308" i="3" s="1"/>
  <c r="Q881" i="3"/>
  <c r="I1136" i="3"/>
  <c r="R881" i="3"/>
  <c r="N779" i="3"/>
  <c r="N778" i="3" s="1"/>
  <c r="N777" i="3" s="1"/>
  <c r="N759" i="3"/>
  <c r="P881" i="3"/>
  <c r="Z1035" i="3"/>
  <c r="AC1340" i="3"/>
  <c r="W219" i="3"/>
  <c r="W218" i="3" s="1"/>
  <c r="L428" i="3"/>
  <c r="M428" i="3" s="1"/>
  <c r="S338" i="3"/>
  <c r="S541" i="3"/>
  <c r="S540" i="3" s="1"/>
  <c r="S539" i="3" s="1"/>
  <c r="AB1035" i="3"/>
  <c r="AK1395" i="3"/>
  <c r="AK1394" i="3"/>
  <c r="AK1393" i="3" s="1"/>
  <c r="AK1385" i="3" s="1"/>
  <c r="AK1374" i="3" s="1"/>
  <c r="AN269" i="3"/>
  <c r="AN119" i="3"/>
  <c r="AN267" i="3" s="1"/>
  <c r="Q671" i="3"/>
  <c r="AC820" i="3"/>
  <c r="AF1035" i="3"/>
  <c r="AJ109" i="3"/>
  <c r="AJ257" i="3" s="1"/>
  <c r="P266" i="3"/>
  <c r="P116" i="3"/>
  <c r="P264" i="3" s="1"/>
  <c r="J198" i="3"/>
  <c r="AP198" i="3"/>
  <c r="S210" i="3"/>
  <c r="E272" i="3"/>
  <c r="N387" i="3"/>
  <c r="S566" i="3"/>
  <c r="S336" i="3"/>
  <c r="S308" i="3" s="1"/>
  <c r="AM573" i="3"/>
  <c r="AE665" i="3"/>
  <c r="AL653" i="3"/>
  <c r="AL641" i="3" s="1"/>
  <c r="AL738" i="3"/>
  <c r="AL737" i="3" s="1"/>
  <c r="K313" i="3"/>
  <c r="AE767" i="3"/>
  <c r="AJ824" i="3"/>
  <c r="AJ620" i="3" s="1"/>
  <c r="AJ317" i="3" s="1"/>
  <c r="AF871" i="3"/>
  <c r="O315" i="3"/>
  <c r="L997" i="3"/>
  <c r="M997" i="3" s="1"/>
  <c r="AH1035" i="3"/>
  <c r="Q967" i="3"/>
  <c r="Q111" i="3"/>
  <c r="Q259" i="3" s="1"/>
  <c r="F1088" i="3"/>
  <c r="AO1088" i="3"/>
  <c r="P1289" i="3"/>
  <c r="P1290" i="3"/>
  <c r="K1330" i="3"/>
  <c r="Y1386" i="3"/>
  <c r="Y1375" i="3" s="1"/>
  <c r="AB1395" i="3"/>
  <c r="U1340" i="3"/>
  <c r="G1501" i="3"/>
  <c r="T705" i="3"/>
  <c r="I796" i="3"/>
  <c r="O873" i="3"/>
  <c r="O872" i="3" s="1"/>
  <c r="O871" i="3" s="1"/>
  <c r="O820" i="3"/>
  <c r="S1203" i="3"/>
  <c r="P1269" i="3"/>
  <c r="P1256" i="3" s="1"/>
  <c r="P1305" i="3"/>
  <c r="P1304" i="3" s="1"/>
  <c r="AP1433" i="3"/>
  <c r="AP1432" i="3" s="1"/>
  <c r="AP1381" i="3"/>
  <c r="AP1339" i="3" s="1"/>
  <c r="AA146" i="3"/>
  <c r="AA294" i="3"/>
  <c r="AA293" i="3" s="1"/>
  <c r="AE215" i="3"/>
  <c r="AL399" i="3"/>
  <c r="AL398" i="3" s="1"/>
  <c r="AL371" i="3"/>
  <c r="AL348" i="3" s="1"/>
  <c r="L534" i="3"/>
  <c r="M534" i="3" s="1"/>
  <c r="H533" i="3"/>
  <c r="E572" i="3"/>
  <c r="AD621" i="3"/>
  <c r="AD319" i="3" s="1"/>
  <c r="AC313" i="3"/>
  <c r="AH312" i="3"/>
  <c r="V1203" i="3"/>
  <c r="AB146" i="3"/>
  <c r="AB294" i="3"/>
  <c r="AB293" i="3" s="1"/>
  <c r="AK210" i="3"/>
  <c r="AK235" i="3"/>
  <c r="AK234" i="3" s="1"/>
  <c r="I965" i="3"/>
  <c r="I109" i="3"/>
  <c r="I257" i="3" s="1"/>
  <c r="M1110" i="3"/>
  <c r="X1203" i="3"/>
  <c r="O1394" i="3"/>
  <c r="O1395" i="3"/>
  <c r="L309" i="3"/>
  <c r="M309" i="3" s="1"/>
  <c r="L458" i="3"/>
  <c r="M458" i="3" s="1"/>
  <c r="I381" i="3"/>
  <c r="I350" i="3" s="1"/>
  <c r="I306" i="3"/>
  <c r="AM616" i="3"/>
  <c r="AH1414" i="3"/>
  <c r="AH1413" i="3" s="1"/>
  <c r="L346" i="3"/>
  <c r="K387" i="3"/>
  <c r="K353" i="3" s="1"/>
  <c r="R550" i="3"/>
  <c r="R549" i="3" s="1"/>
  <c r="F588" i="3"/>
  <c r="F587" i="3"/>
  <c r="S829" i="3"/>
  <c r="V891" i="3"/>
  <c r="AC381" i="3"/>
  <c r="AC350" i="3" s="1"/>
  <c r="AC328" i="3" s="1"/>
  <c r="AE394" i="3"/>
  <c r="U494" i="3"/>
  <c r="I604" i="3"/>
  <c r="I593" i="3" s="1"/>
  <c r="AB644" i="3"/>
  <c r="AB632" i="3" s="1"/>
  <c r="V722" i="3"/>
  <c r="AK313" i="3"/>
  <c r="I110" i="3"/>
  <c r="I258" i="3" s="1"/>
  <c r="I966" i="3"/>
  <c r="AN118" i="3"/>
  <c r="AN266" i="3" s="1"/>
  <c r="X108" i="3"/>
  <c r="AE168" i="3"/>
  <c r="M298" i="3"/>
  <c r="AD381" i="3"/>
  <c r="AD350" i="3" s="1"/>
  <c r="AN387" i="3"/>
  <c r="AN353" i="3" s="1"/>
  <c r="AO539" i="3"/>
  <c r="AO531" i="3" s="1"/>
  <c r="N693" i="3"/>
  <c r="M723" i="3"/>
  <c r="AP743" i="3"/>
  <c r="AG314" i="3"/>
  <c r="X974" i="3"/>
  <c r="X971" i="3" s="1"/>
  <c r="V1096" i="3"/>
  <c r="AE1178" i="3"/>
  <c r="AJ1354" i="3"/>
  <c r="AO41" i="3"/>
  <c r="I143" i="3"/>
  <c r="AM198" i="3"/>
  <c r="R299" i="3"/>
  <c r="R357" i="3"/>
  <c r="R356" i="3" s="1"/>
  <c r="R335" i="3"/>
  <c r="W294" i="3"/>
  <c r="W293" i="3" s="1"/>
  <c r="W146" i="3"/>
  <c r="AI381" i="3"/>
  <c r="AI350" i="3" s="1"/>
  <c r="AI328" i="3" s="1"/>
  <c r="O494" i="3"/>
  <c r="AO966" i="3"/>
  <c r="W1096" i="3"/>
  <c r="X330" i="3"/>
  <c r="AI1289" i="3"/>
  <c r="AI1290" i="3"/>
  <c r="AI1266" i="3" s="1"/>
  <c r="AI1254" i="3" s="1"/>
  <c r="AE1337" i="3"/>
  <c r="Q325" i="3"/>
  <c r="AE325" i="3" s="1"/>
  <c r="K1332" i="3"/>
  <c r="AL294" i="3"/>
  <c r="AL293" i="3" s="1"/>
  <c r="AL146" i="3"/>
  <c r="M243" i="3"/>
  <c r="AP315" i="3"/>
  <c r="S357" i="3"/>
  <c r="S356" i="3" s="1"/>
  <c r="S335" i="3"/>
  <c r="N289" i="3"/>
  <c r="N290" i="3"/>
  <c r="Z503" i="3"/>
  <c r="AB655" i="3"/>
  <c r="AB671" i="3"/>
  <c r="F743" i="3"/>
  <c r="X1096" i="3"/>
  <c r="AK1112" i="3"/>
  <c r="AM1344" i="3"/>
  <c r="AM1353" i="3"/>
  <c r="U1394" i="3"/>
  <c r="U1393" i="3" s="1"/>
  <c r="AD127" i="3"/>
  <c r="K165" i="3"/>
  <c r="M339" i="3"/>
  <c r="O604" i="3"/>
  <c r="AC655" i="3"/>
  <c r="AC671" i="3"/>
  <c r="W939" i="3"/>
  <c r="W938" i="3" s="1"/>
  <c r="Y940" i="3"/>
  <c r="Y824" i="3"/>
  <c r="Y620" i="3" s="1"/>
  <c r="Y317" i="3" s="1"/>
  <c r="AO1058" i="3"/>
  <c r="J967" i="3"/>
  <c r="J111" i="3"/>
  <c r="J259" i="3" s="1"/>
  <c r="E1104" i="3"/>
  <c r="AA1324" i="3"/>
  <c r="AA1308" i="3" s="1"/>
  <c r="W1350" i="3"/>
  <c r="AN1344" i="3"/>
  <c r="AN1329" i="3" s="1"/>
  <c r="AN1353" i="3"/>
  <c r="AN1343" i="3" s="1"/>
  <c r="X121" i="3"/>
  <c r="X119" i="3" s="1"/>
  <c r="X267" i="3" s="1"/>
  <c r="W299" i="3"/>
  <c r="W150" i="3"/>
  <c r="P271" i="3"/>
  <c r="J315" i="3"/>
  <c r="K476" i="3"/>
  <c r="K573" i="3"/>
  <c r="N671" i="3"/>
  <c r="O722" i="3"/>
  <c r="AJ840" i="3"/>
  <c r="AJ826" i="3" s="1"/>
  <c r="S866" i="3"/>
  <c r="S865" i="3" s="1"/>
  <c r="W900" i="3"/>
  <c r="Y939" i="3"/>
  <c r="Y938" i="3" s="1"/>
  <c r="AO315" i="3"/>
  <c r="AJ1053" i="3"/>
  <c r="AJ1052" i="3" s="1"/>
  <c r="N967" i="3"/>
  <c r="N111" i="3"/>
  <c r="N259" i="3" s="1"/>
  <c r="AD1070" i="3"/>
  <c r="AN1112" i="3"/>
  <c r="K1120" i="3"/>
  <c r="Y1158" i="3"/>
  <c r="Y1152" i="3" s="1"/>
  <c r="Y1075" i="3"/>
  <c r="Y964" i="3" s="1"/>
  <c r="Y629" i="3" s="1"/>
  <c r="J1187" i="3"/>
  <c r="J955" i="3" s="1"/>
  <c r="AC1222" i="3"/>
  <c r="AI330" i="3"/>
  <c r="S1269" i="3"/>
  <c r="S1256" i="3" s="1"/>
  <c r="AN1252" i="3"/>
  <c r="Y1350" i="3"/>
  <c r="U1376" i="3"/>
  <c r="U1330" i="3" s="1"/>
  <c r="U1386" i="3"/>
  <c r="AG312" i="3"/>
  <c r="O829" i="3"/>
  <c r="AK881" i="3"/>
  <c r="V1104" i="3"/>
  <c r="N1075" i="3"/>
  <c r="N964" i="3" s="1"/>
  <c r="N629" i="3" s="1"/>
  <c r="N1158" i="3"/>
  <c r="N1152" i="3" s="1"/>
  <c r="AH1212" i="3"/>
  <c r="H1376" i="3"/>
  <c r="H1386" i="3"/>
  <c r="H1375" i="3" s="1"/>
  <c r="AC116" i="3"/>
  <c r="AC264" i="3" s="1"/>
  <c r="AC266" i="3"/>
  <c r="AN290" i="3"/>
  <c r="AE379" i="3"/>
  <c r="AL594" i="3"/>
  <c r="AL593" i="3" s="1"/>
  <c r="U705" i="3"/>
  <c r="AA314" i="3"/>
  <c r="AJ881" i="3"/>
  <c r="AA1058" i="3"/>
  <c r="V616" i="3"/>
  <c r="AH1152" i="3"/>
  <c r="AL1075" i="3"/>
  <c r="AL964" i="3" s="1"/>
  <c r="AL629" i="3" s="1"/>
  <c r="F1187" i="3"/>
  <c r="F955" i="3" s="1"/>
  <c r="L361" i="3"/>
  <c r="M361" i="3" s="1"/>
  <c r="I104" i="3"/>
  <c r="L497" i="3"/>
  <c r="M497" i="3" s="1"/>
  <c r="AF604" i="3"/>
  <c r="AL616" i="3"/>
  <c r="V705" i="3"/>
  <c r="AL900" i="3"/>
  <c r="P1158" i="3"/>
  <c r="P1075" i="3"/>
  <c r="P964" i="3" s="1"/>
  <c r="P629" i="3" s="1"/>
  <c r="AP1196" i="3"/>
  <c r="AP1195" i="3" s="1"/>
  <c r="AP1194" i="3" s="1"/>
  <c r="AP1187" i="3"/>
  <c r="AP955" i="3" s="1"/>
  <c r="M1389" i="3"/>
  <c r="AK387" i="3"/>
  <c r="AK353" i="3" s="1"/>
  <c r="AG512" i="3"/>
  <c r="AJ541" i="3"/>
  <c r="AJ540" i="3" s="1"/>
  <c r="AJ539" i="3" s="1"/>
  <c r="AJ338" i="3"/>
  <c r="W705" i="3"/>
  <c r="G812" i="3"/>
  <c r="AE813" i="3"/>
  <c r="R829" i="3"/>
  <c r="AH619" i="3"/>
  <c r="AH316" i="3" s="1"/>
  <c r="AG1128" i="3"/>
  <c r="R270" i="3"/>
  <c r="R121" i="3"/>
  <c r="R269" i="3" s="1"/>
  <c r="AI541" i="3"/>
  <c r="AI540" i="3" s="1"/>
  <c r="AF693" i="3"/>
  <c r="L898" i="3"/>
  <c r="M898" i="3" s="1"/>
  <c r="K891" i="3"/>
  <c r="L921" i="3"/>
  <c r="H920" i="3"/>
  <c r="Q1035" i="3"/>
  <c r="Q1034" i="3"/>
  <c r="AN1144" i="3"/>
  <c r="U1350" i="3"/>
  <c r="U1348" i="3"/>
  <c r="AG1340" i="3"/>
  <c r="AP165" i="3"/>
  <c r="E198" i="3"/>
  <c r="AM210" i="3"/>
  <c r="E306" i="3"/>
  <c r="E616" i="3"/>
  <c r="AN682" i="3"/>
  <c r="AG693" i="3"/>
  <c r="AB653" i="3"/>
  <c r="AB641" i="3" s="1"/>
  <c r="AG313" i="3"/>
  <c r="AM891" i="3"/>
  <c r="N965" i="3"/>
  <c r="N109" i="3"/>
  <c r="N257" i="3" s="1"/>
  <c r="AI1353" i="3"/>
  <c r="AI1344" i="3"/>
  <c r="K1381" i="3"/>
  <c r="K1339" i="3" s="1"/>
  <c r="AP41" i="3"/>
  <c r="AN41" i="3"/>
  <c r="L214" i="3"/>
  <c r="M214" i="3" s="1"/>
  <c r="T219" i="3"/>
  <c r="T218" i="3" s="1"/>
  <c r="AO165" i="3"/>
  <c r="E387" i="3"/>
  <c r="E353" i="3" s="1"/>
  <c r="AM541" i="3"/>
  <c r="AM540" i="3" s="1"/>
  <c r="AM539" i="3" s="1"/>
  <c r="AM338" i="3"/>
  <c r="H616" i="3"/>
  <c r="AH693" i="3"/>
  <c r="AL850" i="3"/>
  <c r="K1096" i="3"/>
  <c r="AK625" i="3"/>
  <c r="AK324" i="3" s="1"/>
  <c r="AH1289" i="3"/>
  <c r="AH1290" i="3"/>
  <c r="AH1266" i="3" s="1"/>
  <c r="AH1254" i="3" s="1"/>
  <c r="O1381" i="3"/>
  <c r="U219" i="3"/>
  <c r="U218" i="3" s="1"/>
  <c r="P387" i="3"/>
  <c r="P353" i="3" s="1"/>
  <c r="AO387" i="3"/>
  <c r="AO353" i="3" s="1"/>
  <c r="AJ488" i="3"/>
  <c r="AJ381" i="3"/>
  <c r="AJ350" i="3" s="1"/>
  <c r="W494" i="3"/>
  <c r="AN539" i="3"/>
  <c r="AN531" i="3" s="1"/>
  <c r="K604" i="3"/>
  <c r="K593" i="3" s="1"/>
  <c r="E743" i="3"/>
  <c r="AN312" i="3"/>
  <c r="AM313" i="3"/>
  <c r="AH314" i="3"/>
  <c r="AE825" i="3"/>
  <c r="L828" i="3"/>
  <c r="M828" i="3" s="1"/>
  <c r="V866" i="3"/>
  <c r="V865" i="3" s="1"/>
  <c r="V829" i="3"/>
  <c r="E1096" i="3"/>
  <c r="S1350" i="3"/>
  <c r="P1381" i="3"/>
  <c r="P1339" i="3" s="1"/>
  <c r="AE124" i="3"/>
  <c r="J165" i="3"/>
  <c r="AE345" i="3"/>
  <c r="AO743" i="3"/>
  <c r="AH796" i="3"/>
  <c r="X940" i="3"/>
  <c r="X824" i="3"/>
  <c r="X620" i="3" s="1"/>
  <c r="X317" i="3" s="1"/>
  <c r="Q965" i="3"/>
  <c r="Q109" i="3"/>
  <c r="Q257" i="3" s="1"/>
  <c r="G1096" i="3"/>
  <c r="AO1112" i="3"/>
  <c r="AL1128" i="3"/>
  <c r="AK1186" i="3"/>
  <c r="AK1213" i="3"/>
  <c r="AA1290" i="3"/>
  <c r="V1350" i="3"/>
  <c r="R1386" i="3"/>
  <c r="R1375" i="3" s="1"/>
  <c r="R1376" i="3"/>
  <c r="L73" i="3"/>
  <c r="M73" i="3" s="1"/>
  <c r="AA503" i="3"/>
  <c r="K572" i="3"/>
  <c r="L730" i="3"/>
  <c r="M730" i="3" s="1"/>
  <c r="AH840" i="3"/>
  <c r="AE935" i="3"/>
  <c r="Y1041" i="3"/>
  <c r="Y1040" i="3"/>
  <c r="Y985" i="3" s="1"/>
  <c r="I1058" i="3"/>
  <c r="O110" i="3"/>
  <c r="O258" i="3" s="1"/>
  <c r="O966" i="3"/>
  <c r="H1096" i="3"/>
  <c r="AL1112" i="3"/>
  <c r="L1188" i="3"/>
  <c r="AB1310" i="3"/>
  <c r="AB1250" i="3" s="1"/>
  <c r="AB1325" i="3"/>
  <c r="AB1324" i="3" s="1"/>
  <c r="AB1308" i="3" s="1"/>
  <c r="N165" i="3"/>
  <c r="K214" i="3"/>
  <c r="F219" i="3"/>
  <c r="F218" i="3" s="1"/>
  <c r="AB503" i="3"/>
  <c r="E581" i="3"/>
  <c r="P604" i="3"/>
  <c r="AN621" i="3"/>
  <c r="AN319" i="3" s="1"/>
  <c r="L673" i="3"/>
  <c r="M673" i="3" s="1"/>
  <c r="AA722" i="3"/>
  <c r="N722" i="3"/>
  <c r="AP840" i="3"/>
  <c r="AP826" i="3" s="1"/>
  <c r="R866" i="3"/>
  <c r="R865" i="3" s="1"/>
  <c r="X939" i="3"/>
  <c r="X938" i="3" s="1"/>
  <c r="E315" i="3"/>
  <c r="L1023" i="3"/>
  <c r="Z1041" i="3"/>
  <c r="Z1040" i="3"/>
  <c r="Z985" i="3" s="1"/>
  <c r="Z963" i="3" s="1"/>
  <c r="Z628" i="3" s="1"/>
  <c r="P110" i="3"/>
  <c r="P258" i="3" s="1"/>
  <c r="P966" i="3"/>
  <c r="K967" i="3"/>
  <c r="K111" i="3"/>
  <c r="K259" i="3" s="1"/>
  <c r="E1112" i="3"/>
  <c r="AM1070" i="3"/>
  <c r="L1138" i="3"/>
  <c r="M1138" i="3" s="1"/>
  <c r="J1137" i="3"/>
  <c r="J1136" i="3" s="1"/>
  <c r="L1206" i="3"/>
  <c r="M1206" i="3" s="1"/>
  <c r="AM1212" i="3"/>
  <c r="Z1212" i="3"/>
  <c r="L1241" i="3"/>
  <c r="M1241" i="3" s="1"/>
  <c r="AG330" i="3"/>
  <c r="AA330" i="3"/>
  <c r="X1350" i="3"/>
  <c r="O41" i="3"/>
  <c r="O190" i="3"/>
  <c r="H127" i="3"/>
  <c r="AM277" i="3"/>
  <c r="AM127" i="3"/>
  <c r="AM274" i="3" s="1"/>
  <c r="E321" i="3"/>
  <c r="L340" i="3"/>
  <c r="M340" i="3" s="1"/>
  <c r="V465" i="3"/>
  <c r="V464" i="3" s="1"/>
  <c r="V377" i="3"/>
  <c r="H322" i="3"/>
  <c r="L623" i="3"/>
  <c r="M623" i="3" s="1"/>
  <c r="AG651" i="3"/>
  <c r="AG640" i="3" s="1"/>
  <c r="I682" i="3"/>
  <c r="AH759" i="3"/>
  <c r="AH617" i="3" s="1"/>
  <c r="AE821" i="3"/>
  <c r="AA866" i="3"/>
  <c r="AA865" i="3" s="1"/>
  <c r="AA829" i="3"/>
  <c r="AE894" i="3"/>
  <c r="X900" i="3"/>
  <c r="AE956" i="3"/>
  <c r="AB1040" i="3"/>
  <c r="AB985" i="3" s="1"/>
  <c r="AB1041" i="3"/>
  <c r="AK1053" i="3"/>
  <c r="AK1052" i="3" s="1"/>
  <c r="AL1053" i="3"/>
  <c r="AL1052" i="3" s="1"/>
  <c r="AL989" i="3"/>
  <c r="AL962" i="3" s="1"/>
  <c r="U109" i="3"/>
  <c r="U257" i="3" s="1"/>
  <c r="U965" i="3"/>
  <c r="O967" i="3"/>
  <c r="O111" i="3"/>
  <c r="O259" i="3" s="1"/>
  <c r="AF1128" i="3"/>
  <c r="K1187" i="3"/>
  <c r="K955" i="3" s="1"/>
  <c r="AF1310" i="3"/>
  <c r="AF1325" i="3"/>
  <c r="AB1350" i="3"/>
  <c r="J616" i="3"/>
  <c r="AN671" i="3"/>
  <c r="AF796" i="3"/>
  <c r="Q1112" i="3"/>
  <c r="G108" i="3"/>
  <c r="G256" i="3" s="1"/>
  <c r="AE173" i="3"/>
  <c r="AH359" i="3"/>
  <c r="AI581" i="3"/>
  <c r="K615" i="3"/>
  <c r="K306" i="3" s="1"/>
  <c r="AO616" i="3"/>
  <c r="AE680" i="3"/>
  <c r="I722" i="3"/>
  <c r="Y829" i="3"/>
  <c r="T1035" i="3"/>
  <c r="T1034" i="3"/>
  <c r="O1168" i="3"/>
  <c r="M1199" i="3"/>
  <c r="M1189" i="3" s="1"/>
  <c r="L1189" i="3"/>
  <c r="AK1290" i="3"/>
  <c r="AK1266" i="3" s="1"/>
  <c r="AK1254" i="3" s="1"/>
  <c r="AK1289" i="3"/>
  <c r="AL1340" i="3"/>
  <c r="AM41" i="3"/>
  <c r="U116" i="3"/>
  <c r="U264" i="3" s="1"/>
  <c r="U266" i="3"/>
  <c r="AH19" i="3"/>
  <c r="AH18" i="3" s="1"/>
  <c r="L819" i="3"/>
  <c r="M819" i="3" s="1"/>
  <c r="AE1106" i="3"/>
  <c r="N1196" i="3"/>
  <c r="N1187" i="3"/>
  <c r="N955" i="3" s="1"/>
  <c r="R1192" i="3"/>
  <c r="AJ1290" i="3"/>
  <c r="AJ1266" i="3" s="1"/>
  <c r="AJ1254" i="3" s="1"/>
  <c r="AE1379" i="3"/>
  <c r="L179" i="3"/>
  <c r="M179" i="3" s="1"/>
  <c r="E235" i="3"/>
  <c r="E234" i="3" s="1"/>
  <c r="E210" i="3"/>
  <c r="L270" i="3"/>
  <c r="M270" i="3" s="1"/>
  <c r="AC315" i="3"/>
  <c r="X399" i="3"/>
  <c r="X398" i="3" s="1"/>
  <c r="X371" i="3"/>
  <c r="AB373" i="3"/>
  <c r="AF578" i="3"/>
  <c r="AG587" i="3"/>
  <c r="U630" i="3"/>
  <c r="L718" i="3"/>
  <c r="M718" i="3" s="1"/>
  <c r="Y881" i="3"/>
  <c r="O900" i="3"/>
  <c r="S1096" i="3"/>
  <c r="AB1104" i="3"/>
  <c r="AK1120" i="3"/>
  <c r="AI1120" i="3"/>
  <c r="U1128" i="3"/>
  <c r="AC1158" i="3"/>
  <c r="AC1152" i="3" s="1"/>
  <c r="AE1163" i="3"/>
  <c r="S1158" i="3"/>
  <c r="S1074" i="3" s="1"/>
  <c r="U1310" i="3"/>
  <c r="AC587" i="3"/>
  <c r="AC580" i="3" s="1"/>
  <c r="V693" i="3"/>
  <c r="I1104" i="3"/>
  <c r="Q1120" i="3"/>
  <c r="L1177" i="3"/>
  <c r="M1177" i="3" s="1"/>
  <c r="P959" i="3"/>
  <c r="P621" i="3" s="1"/>
  <c r="P319" i="3" s="1"/>
  <c r="AJ1193" i="3"/>
  <c r="AJ961" i="3" s="1"/>
  <c r="AJ625" i="3" s="1"/>
  <c r="AJ324" i="3" s="1"/>
  <c r="AC150" i="3"/>
  <c r="AC297" i="3" s="1"/>
  <c r="AC299" i="3"/>
  <c r="AN198" i="3"/>
  <c r="AE204" i="3"/>
  <c r="L385" i="3"/>
  <c r="M385" i="3" s="1"/>
  <c r="X387" i="3"/>
  <c r="X353" i="3" s="1"/>
  <c r="S630" i="3"/>
  <c r="Y682" i="3"/>
  <c r="W820" i="3"/>
  <c r="W881" i="3"/>
  <c r="AL891" i="3"/>
  <c r="R1041" i="3"/>
  <c r="R1040" i="3"/>
  <c r="R1144" i="3"/>
  <c r="L1180" i="3"/>
  <c r="M1180" i="3" s="1"/>
  <c r="I1072" i="3"/>
  <c r="I954" i="3" s="1"/>
  <c r="I616" i="3" s="1"/>
  <c r="F121" i="3"/>
  <c r="F269" i="3" s="1"/>
  <c r="F198" i="3"/>
  <c r="AL219" i="3"/>
  <c r="AL218" i="3" s="1"/>
  <c r="W399" i="3"/>
  <c r="W398" i="3" s="1"/>
  <c r="W371" i="3"/>
  <c r="E512" i="3"/>
  <c r="AF572" i="3"/>
  <c r="E671" i="3"/>
  <c r="P705" i="3"/>
  <c r="S1040" i="3"/>
  <c r="R959" i="3"/>
  <c r="R621" i="3" s="1"/>
  <c r="R319" i="3" s="1"/>
  <c r="AN112" i="3"/>
  <c r="AN260" i="3" s="1"/>
  <c r="U186" i="3"/>
  <c r="AF104" i="3"/>
  <c r="AF253" i="3" s="1"/>
  <c r="AE384" i="3"/>
  <c r="W503" i="3"/>
  <c r="V512" i="3"/>
  <c r="W550" i="3"/>
  <c r="W549" i="3" s="1"/>
  <c r="W342" i="3"/>
  <c r="W318" i="3" s="1"/>
  <c r="AN588" i="3"/>
  <c r="AG573" i="3"/>
  <c r="L648" i="3"/>
  <c r="M648" i="3" s="1"/>
  <c r="V630" i="3"/>
  <c r="AH682" i="3"/>
  <c r="AE691" i="3"/>
  <c r="AM651" i="3"/>
  <c r="AM640" i="3" s="1"/>
  <c r="R705" i="3"/>
  <c r="V743" i="3"/>
  <c r="AC1104" i="3"/>
  <c r="AJ1120" i="3"/>
  <c r="AD1075" i="3"/>
  <c r="AD964" i="3" s="1"/>
  <c r="AD629" i="3" s="1"/>
  <c r="AN1192" i="3"/>
  <c r="Y1212" i="3"/>
  <c r="AF1252" i="3"/>
  <c r="E1289" i="3"/>
  <c r="E1290" i="3"/>
  <c r="E1266" i="3" s="1"/>
  <c r="E1254" i="3" s="1"/>
  <c r="J615" i="3"/>
  <c r="J306" i="3" s="1"/>
  <c r="AA1112" i="3"/>
  <c r="AK1203" i="3"/>
  <c r="F330" i="3"/>
  <c r="V1395" i="3"/>
  <c r="AK198" i="3"/>
  <c r="AA315" i="3"/>
  <c r="AF387" i="3"/>
  <c r="AF353" i="3" s="1"/>
  <c r="V399" i="3"/>
  <c r="V398" i="3" s="1"/>
  <c r="V371" i="3"/>
  <c r="V348" i="3" s="1"/>
  <c r="AM512" i="3"/>
  <c r="S594" i="3"/>
  <c r="S593" i="3" s="1"/>
  <c r="Q959" i="3"/>
  <c r="Q621" i="3" s="1"/>
  <c r="Q319" i="3" s="1"/>
  <c r="AO198" i="3"/>
  <c r="Z219" i="3"/>
  <c r="Z218" i="3" s="1"/>
  <c r="AJ572" i="3"/>
  <c r="AL572" i="3"/>
  <c r="AF587" i="3"/>
  <c r="N615" i="3"/>
  <c r="N306" i="3" s="1"/>
  <c r="X881" i="3"/>
  <c r="S909" i="3"/>
  <c r="AP909" i="3"/>
  <c r="S1144" i="3"/>
  <c r="K1176" i="3"/>
  <c r="R219" i="3"/>
  <c r="R218" i="3" s="1"/>
  <c r="V186" i="3"/>
  <c r="E219" i="3"/>
  <c r="E218" i="3" s="1"/>
  <c r="L261" i="3"/>
  <c r="L262" i="3"/>
  <c r="L513" i="3"/>
  <c r="M513" i="3" s="1"/>
  <c r="AI587" i="3"/>
  <c r="S705" i="3"/>
  <c r="AN653" i="3"/>
  <c r="AN641" i="3" s="1"/>
  <c r="AN733" i="3"/>
  <c r="AN732" i="3" s="1"/>
  <c r="V796" i="3"/>
  <c r="U881" i="3"/>
  <c r="AD108" i="3"/>
  <c r="AD256" i="3" s="1"/>
  <c r="AD240" i="3" s="1"/>
  <c r="AD258" i="3"/>
  <c r="AN1069" i="3"/>
  <c r="AM1088" i="3"/>
  <c r="E1176" i="3"/>
  <c r="AN1074" i="3"/>
  <c r="E1192" i="3"/>
  <c r="F1289" i="3"/>
  <c r="F1290" i="3"/>
  <c r="F1266" i="3" s="1"/>
  <c r="F1254" i="3" s="1"/>
  <c r="Y1305" i="3"/>
  <c r="Y1304" i="3" s="1"/>
  <c r="Y1269" i="3"/>
  <c r="Y1256" i="3" s="1"/>
  <c r="Y1310" i="3"/>
  <c r="Y1325" i="3"/>
  <c r="AD1104" i="3"/>
  <c r="AB1222" i="3"/>
  <c r="V1381" i="3"/>
  <c r="V1339" i="3" s="1"/>
  <c r="AI127" i="3"/>
  <c r="AI274" i="3" s="1"/>
  <c r="AL373" i="3"/>
  <c r="AL372" i="3" s="1"/>
  <c r="AL349" i="3" s="1"/>
  <c r="AO630" i="3"/>
  <c r="W671" i="3"/>
  <c r="AP705" i="3"/>
  <c r="X820" i="3"/>
  <c r="AH111" i="3"/>
  <c r="AH967" i="3"/>
  <c r="AC1112" i="3"/>
  <c r="X671" i="3"/>
  <c r="AA900" i="3"/>
  <c r="AI1058" i="3"/>
  <c r="AF630" i="3"/>
  <c r="AE1084" i="3"/>
  <c r="AD1112" i="3"/>
  <c r="AE1118" i="3"/>
  <c r="AN1136" i="3"/>
  <c r="H1169" i="3"/>
  <c r="H1168" i="3" s="1"/>
  <c r="L1170" i="3"/>
  <c r="M1170" i="3" s="1"/>
  <c r="U1187" i="3"/>
  <c r="U955" i="3" s="1"/>
  <c r="T1332" i="3"/>
  <c r="AB1112" i="3"/>
  <c r="AE1220" i="3"/>
  <c r="H173" i="3"/>
  <c r="L173" i="3" s="1"/>
  <c r="G587" i="3"/>
  <c r="AM594" i="3"/>
  <c r="AM593" i="3" s="1"/>
  <c r="S881" i="3"/>
  <c r="AA824" i="3"/>
  <c r="AA620" i="3" s="1"/>
  <c r="AA317" i="3" s="1"/>
  <c r="AA939" i="3"/>
  <c r="AA938" i="3" s="1"/>
  <c r="AI1088" i="3"/>
  <c r="S1112" i="3"/>
  <c r="S1332" i="3"/>
  <c r="I1395" i="3"/>
  <c r="AM373" i="3"/>
  <c r="AM372" i="3" s="1"/>
  <c r="AM349" i="3" s="1"/>
  <c r="AC494" i="3"/>
  <c r="AL507" i="3"/>
  <c r="AL506" i="3" s="1"/>
  <c r="AL503" i="3" s="1"/>
  <c r="AL111" i="3"/>
  <c r="AL259" i="3" s="1"/>
  <c r="L589" i="3"/>
  <c r="M589" i="3" s="1"/>
  <c r="H587" i="3"/>
  <c r="AN594" i="3"/>
  <c r="AN593" i="3" s="1"/>
  <c r="AF615" i="3"/>
  <c r="AF306" i="3" s="1"/>
  <c r="AP630" i="3"/>
  <c r="AD616" i="3"/>
  <c r="AE818" i="3"/>
  <c r="AI967" i="3"/>
  <c r="AI111" i="3"/>
  <c r="AI259" i="3" s="1"/>
  <c r="Z121" i="3"/>
  <c r="Z119" i="3" s="1"/>
  <c r="Z267" i="3" s="1"/>
  <c r="W165" i="3"/>
  <c r="R165" i="3"/>
  <c r="AB198" i="3"/>
  <c r="Y198" i="3"/>
  <c r="AE207" i="3"/>
  <c r="AB210" i="3"/>
  <c r="L263" i="3"/>
  <c r="M263" i="3" s="1"/>
  <c r="AE484" i="3"/>
  <c r="E503" i="3"/>
  <c r="P512" i="3"/>
  <c r="I588" i="3"/>
  <c r="I572" i="3" s="1"/>
  <c r="I587" i="3"/>
  <c r="AM587" i="3"/>
  <c r="AK615" i="3"/>
  <c r="AK306" i="3" s="1"/>
  <c r="E693" i="3"/>
  <c r="T722" i="3"/>
  <c r="J653" i="3"/>
  <c r="J641" i="3" s="1"/>
  <c r="I758" i="3"/>
  <c r="Z616" i="3"/>
  <c r="AF829" i="3"/>
  <c r="Z820" i="3"/>
  <c r="H866" i="3"/>
  <c r="H865" i="3" s="1"/>
  <c r="L867" i="3"/>
  <c r="M867" i="3" s="1"/>
  <c r="H968" i="3"/>
  <c r="H630" i="3" s="1"/>
  <c r="AG1053" i="3"/>
  <c r="AG1052" i="3" s="1"/>
  <c r="AJ1058" i="3"/>
  <c r="AM966" i="3"/>
  <c r="AM110" i="3"/>
  <c r="AM258" i="3" s="1"/>
  <c r="H1269" i="3"/>
  <c r="H1256" i="3" s="1"/>
  <c r="E1212" i="3"/>
  <c r="AH1325" i="3"/>
  <c r="AH1310" i="3"/>
  <c r="AH1250" i="3" s="1"/>
  <c r="R1354" i="3"/>
  <c r="R1344" i="3" s="1"/>
  <c r="R1345" i="3"/>
  <c r="Y219" i="3"/>
  <c r="Y218" i="3" s="1"/>
  <c r="AB564" i="3"/>
  <c r="AB565" i="3"/>
  <c r="AK587" i="3"/>
  <c r="Y594" i="3"/>
  <c r="AC616" i="3"/>
  <c r="S653" i="3"/>
  <c r="S641" i="3" s="1"/>
  <c r="F909" i="3"/>
  <c r="L1028" i="3"/>
  <c r="M1028" i="3" s="1"/>
  <c r="AK1096" i="3"/>
  <c r="I1075" i="3"/>
  <c r="I964" i="3" s="1"/>
  <c r="I629" i="3" s="1"/>
  <c r="U1408" i="3"/>
  <c r="AC564" i="3"/>
  <c r="AC565" i="3"/>
  <c r="L322" i="3"/>
  <c r="M322" i="3" s="1"/>
  <c r="AJ615" i="3"/>
  <c r="AJ306" i="3" s="1"/>
  <c r="S722" i="3"/>
  <c r="AA121" i="3"/>
  <c r="AA269" i="3" s="1"/>
  <c r="AE167" i="3"/>
  <c r="L189" i="3"/>
  <c r="M189" i="3" s="1"/>
  <c r="AC210" i="3"/>
  <c r="L384" i="3"/>
  <c r="AL386" i="3"/>
  <c r="AA387" i="3"/>
  <c r="AA353" i="3" s="1"/>
  <c r="T387" i="3"/>
  <c r="T353" i="3" s="1"/>
  <c r="R399" i="3"/>
  <c r="R398" i="3" s="1"/>
  <c r="R371" i="3"/>
  <c r="R348" i="3" s="1"/>
  <c r="AF342" i="3"/>
  <c r="AF318" i="3" s="1"/>
  <c r="AF550" i="3"/>
  <c r="AF549" i="3" s="1"/>
  <c r="J588" i="3"/>
  <c r="J587" i="3"/>
  <c r="AG616" i="3"/>
  <c r="F722" i="3"/>
  <c r="U722" i="3"/>
  <c r="S313" i="3"/>
  <c r="V312" i="3"/>
  <c r="U313" i="3"/>
  <c r="Z759" i="3"/>
  <c r="AA820" i="3"/>
  <c r="V900" i="3"/>
  <c r="AH1053" i="3"/>
  <c r="AH1052" i="3" s="1"/>
  <c r="AG1104" i="3"/>
  <c r="AH1120" i="3"/>
  <c r="F1176" i="3"/>
  <c r="K959" i="3"/>
  <c r="K621" i="3" s="1"/>
  <c r="K319" i="3" s="1"/>
  <c r="Y1192" i="3"/>
  <c r="N625" i="3"/>
  <c r="AP1250" i="3"/>
  <c r="AK1324" i="3"/>
  <c r="AK1308" i="3" s="1"/>
  <c r="AK1309" i="3"/>
  <c r="X1332" i="3"/>
  <c r="N1394" i="3"/>
  <c r="N1395" i="3"/>
  <c r="AH1112" i="3"/>
  <c r="E1128" i="3"/>
  <c r="G1144" i="3"/>
  <c r="AG1144" i="3"/>
  <c r="AH959" i="3"/>
  <c r="AH621" i="3" s="1"/>
  <c r="AH319" i="3" s="1"/>
  <c r="I1212" i="3"/>
  <c r="AG1187" i="3"/>
  <c r="AG955" i="3" s="1"/>
  <c r="W625" i="3"/>
  <c r="W324" i="3" s="1"/>
  <c r="G1493" i="3"/>
  <c r="G1455" i="3" s="1"/>
  <c r="AM1455" i="3" s="1"/>
  <c r="E165" i="3"/>
  <c r="AN165" i="3"/>
  <c r="L193" i="3"/>
  <c r="M193" i="3" s="1"/>
  <c r="L200" i="3"/>
  <c r="AE246" i="3"/>
  <c r="AE354" i="3"/>
  <c r="AB104" i="3"/>
  <c r="AB253" i="3" s="1"/>
  <c r="L392" i="3"/>
  <c r="M392" i="3" s="1"/>
  <c r="AE418" i="3"/>
  <c r="AH494" i="3"/>
  <c r="T615" i="3"/>
  <c r="T306" i="3" s="1"/>
  <c r="O653" i="3"/>
  <c r="O641" i="3" s="1"/>
  <c r="H313" i="3"/>
  <c r="AN313" i="3"/>
  <c r="I312" i="3"/>
  <c r="L793" i="3"/>
  <c r="M793" i="3" s="1"/>
  <c r="P312" i="3"/>
  <c r="N313" i="3"/>
  <c r="K314" i="3"/>
  <c r="T625" i="3"/>
  <c r="T324" i="3" s="1"/>
  <c r="Y909" i="3"/>
  <c r="AF939" i="3"/>
  <c r="AF938" i="3" s="1"/>
  <c r="AF940" i="3"/>
  <c r="L1071" i="3"/>
  <c r="V1120" i="3"/>
  <c r="F1128" i="3"/>
  <c r="L1134" i="3"/>
  <c r="M1134" i="3" s="1"/>
  <c r="AI959" i="3"/>
  <c r="AI621" i="3" s="1"/>
  <c r="AI319" i="3" s="1"/>
  <c r="X1212" i="3"/>
  <c r="AG1224" i="3"/>
  <c r="T1252" i="3"/>
  <c r="R330" i="3"/>
  <c r="AC1252" i="3"/>
  <c r="O1325" i="3"/>
  <c r="O1310" i="3"/>
  <c r="O1250" i="3" s="1"/>
  <c r="W330" i="3"/>
  <c r="AP578" i="3"/>
  <c r="AJ671" i="3"/>
  <c r="T682" i="3"/>
  <c r="AE730" i="3"/>
  <c r="H829" i="3"/>
  <c r="AH871" i="3"/>
  <c r="O957" i="3"/>
  <c r="O619" i="3" s="1"/>
  <c r="O316" i="3" s="1"/>
  <c r="L1018" i="3"/>
  <c r="M1018" i="3" s="1"/>
  <c r="V989" i="3"/>
  <c r="V962" i="3" s="1"/>
  <c r="V1053" i="3"/>
  <c r="V1052" i="3" s="1"/>
  <c r="AG1112" i="3"/>
  <c r="T1128" i="3"/>
  <c r="Q1075" i="3"/>
  <c r="Q964" i="3" s="1"/>
  <c r="Q629" i="3" s="1"/>
  <c r="Q1158" i="3"/>
  <c r="Q1152" i="3" s="1"/>
  <c r="AL1168" i="3"/>
  <c r="AM1203" i="3"/>
  <c r="P330" i="3"/>
  <c r="AG1382" i="3"/>
  <c r="L124" i="3"/>
  <c r="M124" i="3" s="1"/>
  <c r="AF198" i="3"/>
  <c r="AN210" i="3"/>
  <c r="L345" i="3"/>
  <c r="M345" i="3" s="1"/>
  <c r="I359" i="3"/>
  <c r="I357" i="3" s="1"/>
  <c r="AE389" i="3"/>
  <c r="L430" i="3"/>
  <c r="M430" i="3" s="1"/>
  <c r="L591" i="3"/>
  <c r="M591" i="3" s="1"/>
  <c r="L695" i="3"/>
  <c r="M695" i="3" s="1"/>
  <c r="H312" i="3"/>
  <c r="G313" i="3"/>
  <c r="AP313" i="3"/>
  <c r="AE761" i="3"/>
  <c r="AK796" i="3"/>
  <c r="AF820" i="3"/>
  <c r="AI871" i="3"/>
  <c r="W871" i="3"/>
  <c r="P957" i="3"/>
  <c r="P619" i="3" s="1"/>
  <c r="P316" i="3" s="1"/>
  <c r="E959" i="3"/>
  <c r="E621" i="3" s="1"/>
  <c r="E319" i="3" s="1"/>
  <c r="U1120" i="3"/>
  <c r="P1136" i="3"/>
  <c r="AO1168" i="3"/>
  <c r="F31" i="3"/>
  <c r="F26" i="3" s="1"/>
  <c r="L139" i="3"/>
  <c r="M139" i="3" s="1"/>
  <c r="F165" i="3"/>
  <c r="I198" i="3"/>
  <c r="AL198" i="3"/>
  <c r="AP210" i="3"/>
  <c r="Z104" i="3"/>
  <c r="Z253" i="3" s="1"/>
  <c r="AE376" i="3"/>
  <c r="AI494" i="3"/>
  <c r="AB512" i="3"/>
  <c r="AF705" i="3"/>
  <c r="AM653" i="3"/>
  <c r="AM641" i="3" s="1"/>
  <c r="AM627" i="3" s="1"/>
  <c r="P653" i="3"/>
  <c r="P641" i="3" s="1"/>
  <c r="AO313" i="3"/>
  <c r="I313" i="3"/>
  <c r="P756" i="3"/>
  <c r="O313" i="3"/>
  <c r="AF852" i="3"/>
  <c r="AF851" i="3" s="1"/>
  <c r="AF850" i="3" s="1"/>
  <c r="Z909" i="3"/>
  <c r="X1058" i="3"/>
  <c r="AP959" i="3"/>
  <c r="AJ1112" i="3"/>
  <c r="J1128" i="3"/>
  <c r="R1136" i="3"/>
  <c r="F1168" i="3"/>
  <c r="AF1176" i="3"/>
  <c r="AJ959" i="3"/>
  <c r="AJ621" i="3" s="1"/>
  <c r="AJ319" i="3" s="1"/>
  <c r="AI1222" i="3"/>
  <c r="AP1376" i="3"/>
  <c r="AP1386" i="3"/>
  <c r="AP1375" i="3" s="1"/>
  <c r="AJ1395" i="3"/>
  <c r="AJ1394" i="3"/>
  <c r="AE1134" i="3"/>
  <c r="AN314" i="3"/>
  <c r="AF1192" i="3"/>
  <c r="AD1305" i="3"/>
  <c r="AD1304" i="3" s="1"/>
  <c r="AD1269" i="3"/>
  <c r="AD1256" i="3" s="1"/>
  <c r="L1351" i="3"/>
  <c r="M1351" i="3" s="1"/>
  <c r="T127" i="3"/>
  <c r="T126" i="3" s="1"/>
  <c r="T273" i="3" s="1"/>
  <c r="AB165" i="3"/>
  <c r="Q186" i="3"/>
  <c r="P198" i="3"/>
  <c r="V210" i="3"/>
  <c r="L276" i="3"/>
  <c r="M276" i="3" s="1"/>
  <c r="S315" i="3"/>
  <c r="AI104" i="3"/>
  <c r="AI253" i="3" s="1"/>
  <c r="M384" i="3"/>
  <c r="R387" i="3"/>
  <c r="R353" i="3" s="1"/>
  <c r="AP387" i="3"/>
  <c r="AP353" i="3" s="1"/>
  <c r="AE498" i="3"/>
  <c r="X503" i="3"/>
  <c r="AF503" i="3"/>
  <c r="R512" i="3"/>
  <c r="AO615" i="3"/>
  <c r="AO306" i="3" s="1"/>
  <c r="T671" i="3"/>
  <c r="F693" i="3"/>
  <c r="AO651" i="3"/>
  <c r="AO640" i="3" s="1"/>
  <c r="G722" i="3"/>
  <c r="S743" i="3"/>
  <c r="L763" i="3"/>
  <c r="M763" i="3" s="1"/>
  <c r="AB829" i="3"/>
  <c r="AF909" i="3"/>
  <c r="AO1040" i="3"/>
  <c r="AO1041" i="3"/>
  <c r="N1058" i="3"/>
  <c r="I959" i="3"/>
  <c r="I621" i="3" s="1"/>
  <c r="I319" i="3" s="1"/>
  <c r="AN1128" i="3"/>
  <c r="AK1176" i="3"/>
  <c r="I314" i="3"/>
  <c r="AO314" i="3"/>
  <c r="AL959" i="3"/>
  <c r="AF1104" i="3"/>
  <c r="AB1136" i="3"/>
  <c r="AI1176" i="3"/>
  <c r="H314" i="3"/>
  <c r="AE179" i="3"/>
  <c r="X198" i="3"/>
  <c r="W210" i="3"/>
  <c r="AJ104" i="3"/>
  <c r="AJ253" i="3" s="1"/>
  <c r="S387" i="3"/>
  <c r="S353" i="3" s="1"/>
  <c r="L395" i="3"/>
  <c r="M395" i="3" s="1"/>
  <c r="L484" i="3"/>
  <c r="M484" i="3" s="1"/>
  <c r="S512" i="3"/>
  <c r="L547" i="3"/>
  <c r="P578" i="3"/>
  <c r="AP594" i="3"/>
  <c r="AP593" i="3" s="1"/>
  <c r="AP615" i="3"/>
  <c r="AP306" i="3" s="1"/>
  <c r="F671" i="3"/>
  <c r="U671" i="3"/>
  <c r="AE703" i="3"/>
  <c r="AP651" i="3"/>
  <c r="AP640" i="3" s="1"/>
  <c r="H722" i="3"/>
  <c r="AC743" i="3"/>
  <c r="E900" i="3"/>
  <c r="AE927" i="3"/>
  <c r="AC1053" i="3"/>
  <c r="AC1052" i="3" s="1"/>
  <c r="AC989" i="3"/>
  <c r="AC962" i="3" s="1"/>
  <c r="O1058" i="3"/>
  <c r="AD1128" i="3"/>
  <c r="X1144" i="3"/>
  <c r="AB1158" i="3"/>
  <c r="AB1074" i="3" s="1"/>
  <c r="N1168" i="3"/>
  <c r="AP314" i="3"/>
  <c r="J1192" i="3"/>
  <c r="L1220" i="3"/>
  <c r="M1220" i="3" s="1"/>
  <c r="AG1305" i="3"/>
  <c r="AG1304" i="3" s="1"/>
  <c r="AG1269" i="3"/>
  <c r="AG1256" i="3" s="1"/>
  <c r="AJ1252" i="3"/>
  <c r="V1382" i="3"/>
  <c r="N186" i="3"/>
  <c r="T198" i="3"/>
  <c r="X219" i="3"/>
  <c r="X218" i="3" s="1"/>
  <c r="J104" i="3"/>
  <c r="J253" i="3" s="1"/>
  <c r="L379" i="3"/>
  <c r="M379" i="3" s="1"/>
  <c r="K494" i="3"/>
  <c r="X578" i="3"/>
  <c r="AB621" i="3"/>
  <c r="AB319" i="3" s="1"/>
  <c r="AJ630" i="3"/>
  <c r="AB705" i="3"/>
  <c r="L714" i="3"/>
  <c r="M714" i="3" s="1"/>
  <c r="Z313" i="3"/>
  <c r="L818" i="3"/>
  <c r="AI312" i="3"/>
  <c r="E850" i="3"/>
  <c r="P829" i="3"/>
  <c r="F891" i="3"/>
  <c r="I909" i="3"/>
  <c r="X1074" i="3"/>
  <c r="R1104" i="3"/>
  <c r="N1120" i="3"/>
  <c r="AK1128" i="3"/>
  <c r="F1158" i="3"/>
  <c r="F1152" i="3" s="1"/>
  <c r="AO1075" i="3"/>
  <c r="AO964" i="3" s="1"/>
  <c r="AO629" i="3" s="1"/>
  <c r="AO328" i="3" s="1"/>
  <c r="AI1168" i="3"/>
  <c r="Y1176" i="3"/>
  <c r="AB314" i="3"/>
  <c r="X959" i="3"/>
  <c r="X621" i="3" s="1"/>
  <c r="X319" i="3" s="1"/>
  <c r="AP1203" i="3"/>
  <c r="W1203" i="3"/>
  <c r="O1192" i="3"/>
  <c r="AG1212" i="3"/>
  <c r="AF330" i="3"/>
  <c r="Y1332" i="3"/>
  <c r="S1395" i="3"/>
  <c r="AA1382" i="3"/>
  <c r="R1381" i="3"/>
  <c r="R1339" i="3" s="1"/>
  <c r="AD165" i="3"/>
  <c r="O186" i="3"/>
  <c r="N494" i="3"/>
  <c r="AK512" i="3"/>
  <c r="O512" i="3"/>
  <c r="L574" i="3"/>
  <c r="AG615" i="3"/>
  <c r="AG306" i="3" s="1"/>
  <c r="L665" i="3"/>
  <c r="M665" i="3" s="1"/>
  <c r="J705" i="3"/>
  <c r="AA313" i="3"/>
  <c r="X759" i="3"/>
  <c r="AE831" i="3"/>
  <c r="AJ871" i="3"/>
  <c r="AE998" i="3"/>
  <c r="Y1074" i="3"/>
  <c r="P1088" i="3"/>
  <c r="P1144" i="3"/>
  <c r="AP1158" i="3"/>
  <c r="AP1074" i="3" s="1"/>
  <c r="AJ1168" i="3"/>
  <c r="Z1176" i="3"/>
  <c r="AJ312" i="3"/>
  <c r="Y959" i="3"/>
  <c r="Y621" i="3" s="1"/>
  <c r="Y319" i="3" s="1"/>
  <c r="W1187" i="3"/>
  <c r="W955" i="3" s="1"/>
  <c r="L1263" i="3"/>
  <c r="M1263" i="3" s="1"/>
  <c r="AM1252" i="3"/>
  <c r="AH1354" i="3"/>
  <c r="AH1353" i="3" s="1"/>
  <c r="AH1343" i="3" s="1"/>
  <c r="AB330" i="3"/>
  <c r="E1376" i="3"/>
  <c r="E1330" i="3" s="1"/>
  <c r="E1386" i="3"/>
  <c r="E1375" i="3" s="1"/>
  <c r="AB1382" i="3"/>
  <c r="S1382" i="3"/>
  <c r="S1420" i="3"/>
  <c r="S1419" i="3" s="1"/>
  <c r="S1340" i="3" s="1"/>
  <c r="X871" i="3"/>
  <c r="T900" i="3"/>
  <c r="N1112" i="3"/>
  <c r="O1120" i="3"/>
  <c r="X1136" i="3"/>
  <c r="Z1168" i="3"/>
  <c r="N959" i="3"/>
  <c r="N621" i="3" s="1"/>
  <c r="N319" i="3" s="1"/>
  <c r="AM1193" i="3"/>
  <c r="AM961" i="3" s="1"/>
  <c r="AM625" i="3" s="1"/>
  <c r="AO1395" i="3"/>
  <c r="AF1395" i="3"/>
  <c r="U900" i="3"/>
  <c r="L925" i="3"/>
  <c r="AF959" i="3"/>
  <c r="AF621" i="3" s="1"/>
  <c r="AF319" i="3" s="1"/>
  <c r="AH1074" i="3"/>
  <c r="AG1088" i="3"/>
  <c r="AJ1128" i="3"/>
  <c r="AA1168" i="3"/>
  <c r="O959" i="3"/>
  <c r="O621" i="3" s="1"/>
  <c r="O319" i="3" s="1"/>
  <c r="AN1193" i="3"/>
  <c r="AN961" i="3" s="1"/>
  <c r="AN625" i="3" s="1"/>
  <c r="G1252" i="3"/>
  <c r="AP1252" i="3"/>
  <c r="V1252" i="3"/>
  <c r="AI1332" i="3"/>
  <c r="AH1440" i="3"/>
  <c r="AH1439" i="3" s="1"/>
  <c r="AH1438" i="3" s="1"/>
  <c r="Z290" i="3"/>
  <c r="Z289" i="3"/>
  <c r="AC30" i="3"/>
  <c r="AC637" i="3"/>
  <c r="AD30" i="3"/>
  <c r="AD637" i="3"/>
  <c r="N272" i="3"/>
  <c r="N121" i="3"/>
  <c r="AP1035" i="3"/>
  <c r="AP1034" i="3"/>
  <c r="T581" i="3"/>
  <c r="T580" i="3" s="1"/>
  <c r="M346" i="3"/>
  <c r="AE346" i="3"/>
  <c r="AE1278" i="3"/>
  <c r="U1266" i="3"/>
  <c r="U1254" i="3" s="1"/>
  <c r="T289" i="3"/>
  <c r="T290" i="3"/>
  <c r="M188" i="3"/>
  <c r="G186" i="3"/>
  <c r="AE188" i="3"/>
  <c r="AH541" i="3"/>
  <c r="AH540" i="3" s="1"/>
  <c r="AH539" i="3" s="1"/>
  <c r="AH531" i="3" s="1"/>
  <c r="AH338" i="3"/>
  <c r="AE576" i="3"/>
  <c r="N796" i="3"/>
  <c r="L809" i="3"/>
  <c r="M809" i="3" s="1"/>
  <c r="W1382" i="3"/>
  <c r="W1414" i="3"/>
  <c r="W1413" i="3" s="1"/>
  <c r="W1340" i="3" s="1"/>
  <c r="L1434" i="3"/>
  <c r="H1433" i="3"/>
  <c r="H1381" i="3"/>
  <c r="U289" i="3"/>
  <c r="U290" i="3"/>
  <c r="L188" i="3"/>
  <c r="H186" i="3"/>
  <c r="L516" i="3"/>
  <c r="M516" i="3" s="1"/>
  <c r="O796" i="3"/>
  <c r="AE996" i="3"/>
  <c r="O1088" i="3"/>
  <c r="V289" i="3"/>
  <c r="V290" i="3"/>
  <c r="AO186" i="3"/>
  <c r="G743" i="3"/>
  <c r="K989" i="3"/>
  <c r="K962" i="3" s="1"/>
  <c r="K627" i="3" s="1"/>
  <c r="K1053" i="3"/>
  <c r="K1052" i="3" s="1"/>
  <c r="AN1224" i="3"/>
  <c r="AN1223" i="3" s="1"/>
  <c r="AN1222" i="3" s="1"/>
  <c r="AN1187" i="3"/>
  <c r="AN955" i="3" s="1"/>
  <c r="AD1193" i="3"/>
  <c r="AD961" i="3" s="1"/>
  <c r="AD625" i="3" s="1"/>
  <c r="AD1222" i="3"/>
  <c r="AE1229" i="3"/>
  <c r="AJ1272" i="3"/>
  <c r="AJ1260" i="3" s="1"/>
  <c r="AJ1261" i="3"/>
  <c r="AK651" i="3"/>
  <c r="AK640" i="3" s="1"/>
  <c r="AK682" i="3"/>
  <c r="E970" i="3"/>
  <c r="F190" i="3"/>
  <c r="F41" i="3"/>
  <c r="AI796" i="3"/>
  <c r="R175" i="3"/>
  <c r="H777" i="3"/>
  <c r="G318" i="3"/>
  <c r="X31" i="3"/>
  <c r="X26" i="3" s="1"/>
  <c r="X638" i="3"/>
  <c r="H150" i="3"/>
  <c r="L152" i="3"/>
  <c r="M152" i="3" s="1"/>
  <c r="H299" i="3"/>
  <c r="U342" i="3"/>
  <c r="U318" i="3" s="1"/>
  <c r="U550" i="3"/>
  <c r="U549" i="3" s="1"/>
  <c r="U531" i="3" s="1"/>
  <c r="U1028" i="3"/>
  <c r="AE1028" i="3" s="1"/>
  <c r="AE1029" i="3"/>
  <c r="N1137" i="3"/>
  <c r="N1070" i="3"/>
  <c r="V581" i="3"/>
  <c r="V572" i="3"/>
  <c r="O1137" i="3"/>
  <c r="O1136" i="3" s="1"/>
  <c r="O1070" i="3"/>
  <c r="AA422" i="3"/>
  <c r="L1053" i="3"/>
  <c r="L1052" i="3" s="1"/>
  <c r="L989" i="3"/>
  <c r="L962" i="3" s="1"/>
  <c r="E146" i="3"/>
  <c r="E294" i="3"/>
  <c r="E293" i="3" s="1"/>
  <c r="Y357" i="3"/>
  <c r="M506" i="3"/>
  <c r="W323" i="3"/>
  <c r="AE624" i="3"/>
  <c r="S615" i="3"/>
  <c r="S306" i="3" s="1"/>
  <c r="AF651" i="3"/>
  <c r="AF640" i="3" s="1"/>
  <c r="F1112" i="3"/>
  <c r="AG816" i="3"/>
  <c r="AF290" i="3"/>
  <c r="AF289" i="3"/>
  <c r="AJ796" i="3"/>
  <c r="V175" i="3"/>
  <c r="E290" i="3"/>
  <c r="E289" i="3"/>
  <c r="AI820" i="3"/>
  <c r="AI883" i="3"/>
  <c r="AG541" i="3"/>
  <c r="AG540" i="3" s="1"/>
  <c r="AG539" i="3" s="1"/>
  <c r="AG338" i="3"/>
  <c r="AE1113" i="3"/>
  <c r="G1112" i="3"/>
  <c r="AA919" i="3"/>
  <c r="AE920" i="3"/>
  <c r="V820" i="3"/>
  <c r="V852" i="3"/>
  <c r="AC146" i="3"/>
  <c r="AC294" i="3"/>
  <c r="AC293" i="3" s="1"/>
  <c r="AE178" i="3"/>
  <c r="AO299" i="3"/>
  <c r="AO150" i="3"/>
  <c r="AO297" i="3" s="1"/>
  <c r="AE55" i="3"/>
  <c r="AB41" i="3"/>
  <c r="AH465" i="3"/>
  <c r="AH464" i="3" s="1"/>
  <c r="AH377" i="3"/>
  <c r="P531" i="3"/>
  <c r="H335" i="3"/>
  <c r="H357" i="3"/>
  <c r="Q143" i="3"/>
  <c r="Q142" i="3" s="1"/>
  <c r="AE375" i="3"/>
  <c r="R294" i="3"/>
  <c r="R293" i="3" s="1"/>
  <c r="R146" i="3"/>
  <c r="H857" i="3"/>
  <c r="L857" i="3" s="1"/>
  <c r="H827" i="3"/>
  <c r="L858" i="3"/>
  <c r="M858" i="3" s="1"/>
  <c r="H470" i="3"/>
  <c r="L470" i="3" s="1"/>
  <c r="L471" i="3"/>
  <c r="AD146" i="3"/>
  <c r="AD294" i="3"/>
  <c r="AD293" i="3" s="1"/>
  <c r="AG290" i="3"/>
  <c r="AG289" i="3"/>
  <c r="AH289" i="3"/>
  <c r="AH290" i="3"/>
  <c r="O1128" i="3"/>
  <c r="AH745" i="3"/>
  <c r="AH744" i="3" s="1"/>
  <c r="U259" i="3"/>
  <c r="R41" i="3"/>
  <c r="R190" i="3"/>
  <c r="AE1036" i="3"/>
  <c r="G1034" i="3"/>
  <c r="G1035" i="3"/>
  <c r="AG593" i="3"/>
  <c r="AH820" i="3"/>
  <c r="AH883" i="3"/>
  <c r="AH882" i="3" s="1"/>
  <c r="AK1192" i="3"/>
  <c r="AK1194" i="3"/>
  <c r="AP186" i="3"/>
  <c r="AE14" i="3"/>
  <c r="U104" i="3"/>
  <c r="U253" i="3" s="1"/>
  <c r="AE374" i="3"/>
  <c r="R290" i="3"/>
  <c r="R289" i="3"/>
  <c r="R141" i="3"/>
  <c r="R288" i="3" s="1"/>
  <c r="S146" i="3"/>
  <c r="S294" i="3"/>
  <c r="S293" i="3" s="1"/>
  <c r="L635" i="3"/>
  <c r="M635" i="3" s="1"/>
  <c r="H1409" i="3"/>
  <c r="L1410" i="3"/>
  <c r="M1410" i="3" s="1"/>
  <c r="AA290" i="3"/>
  <c r="AA289" i="3"/>
  <c r="AE683" i="3"/>
  <c r="G682" i="3"/>
  <c r="AB290" i="3"/>
  <c r="AB289" i="3"/>
  <c r="H682" i="3"/>
  <c r="L683" i="3"/>
  <c r="M683" i="3" s="1"/>
  <c r="H645" i="3"/>
  <c r="E190" i="3"/>
  <c r="E41" i="3"/>
  <c r="AC290" i="3"/>
  <c r="AC289" i="3"/>
  <c r="AC644" i="3"/>
  <c r="AC632" i="3" s="1"/>
  <c r="AC705" i="3"/>
  <c r="AC645" i="3"/>
  <c r="AC633" i="3" s="1"/>
  <c r="AE171" i="3"/>
  <c r="AD289" i="3"/>
  <c r="AD290" i="3"/>
  <c r="M62" i="3"/>
  <c r="AE62" i="3"/>
  <c r="AA758" i="3"/>
  <c r="AA765" i="3"/>
  <c r="E871" i="3"/>
  <c r="G198" i="3"/>
  <c r="AE200" i="3"/>
  <c r="AD722" i="3"/>
  <c r="T41" i="3"/>
  <c r="T190" i="3"/>
  <c r="W357" i="3"/>
  <c r="W335" i="3"/>
  <c r="R615" i="3"/>
  <c r="R306" i="3" s="1"/>
  <c r="AM306" i="3"/>
  <c r="G857" i="3"/>
  <c r="G850" i="3" s="1"/>
  <c r="AE858" i="3"/>
  <c r="G827" i="3"/>
  <c r="I1185" i="3"/>
  <c r="I1194" i="3"/>
  <c r="AD175" i="3"/>
  <c r="AL926" i="3"/>
  <c r="AL820" i="3"/>
  <c r="K946" i="3"/>
  <c r="L946" i="3" s="1"/>
  <c r="M946" i="3" s="1"/>
  <c r="L947" i="3"/>
  <c r="M947" i="3" s="1"/>
  <c r="L1036" i="3"/>
  <c r="M1036" i="3" s="1"/>
  <c r="H1034" i="3"/>
  <c r="H1035" i="3"/>
  <c r="AC1269" i="3"/>
  <c r="AC1256" i="3" s="1"/>
  <c r="AC1305" i="3"/>
  <c r="AC1304" i="3" s="1"/>
  <c r="E1395" i="3"/>
  <c r="E1394" i="3"/>
  <c r="X1381" i="3"/>
  <c r="X1433" i="3"/>
  <c r="X1432" i="3" s="1"/>
  <c r="U840" i="3"/>
  <c r="U826" i="3" s="1"/>
  <c r="U830" i="3"/>
  <c r="I851" i="3"/>
  <c r="T1187" i="3"/>
  <c r="T955" i="3" s="1"/>
  <c r="T1205" i="3"/>
  <c r="Z796" i="3"/>
  <c r="T840" i="3"/>
  <c r="T829" i="3"/>
  <c r="O219" i="3"/>
  <c r="O218" i="3" s="1"/>
  <c r="AC630" i="3"/>
  <c r="M760" i="3"/>
  <c r="P219" i="3"/>
  <c r="P218" i="3" s="1"/>
  <c r="AC1289" i="3"/>
  <c r="AC1290" i="3"/>
  <c r="AE1291" i="3"/>
  <c r="AE209" i="3"/>
  <c r="Q342" i="3"/>
  <c r="Q318" i="3" s="1"/>
  <c r="Q550" i="3"/>
  <c r="Q549" i="3" s="1"/>
  <c r="AD630" i="3"/>
  <c r="AD1289" i="3"/>
  <c r="AD1290" i="3"/>
  <c r="AE1409" i="3"/>
  <c r="Y1433" i="3"/>
  <c r="Y1432" i="3" s="1"/>
  <c r="Y1381" i="3"/>
  <c r="AE71" i="3"/>
  <c r="AA357" i="3"/>
  <c r="AA335" i="3"/>
  <c r="V357" i="3"/>
  <c r="V335" i="3"/>
  <c r="AG465" i="3"/>
  <c r="AG464" i="3" s="1"/>
  <c r="AG377" i="3"/>
  <c r="F550" i="3"/>
  <c r="F549" i="3" s="1"/>
  <c r="F342" i="3"/>
  <c r="F318" i="3" s="1"/>
  <c r="H604" i="3"/>
  <c r="L605" i="3"/>
  <c r="AA1376" i="3"/>
  <c r="AA1386" i="3"/>
  <c r="U190" i="3"/>
  <c r="U41" i="3"/>
  <c r="AE252" i="3"/>
  <c r="AE130" i="3"/>
  <c r="U277" i="3"/>
  <c r="S289" i="3"/>
  <c r="S290" i="3"/>
  <c r="T373" i="3"/>
  <c r="T372" i="3" s="1"/>
  <c r="T459" i="3"/>
  <c r="T458" i="3" s="1"/>
  <c r="K796" i="3"/>
  <c r="K1081" i="3"/>
  <c r="L1082" i="3"/>
  <c r="M1082" i="3" s="1"/>
  <c r="K1070" i="3"/>
  <c r="V190" i="3"/>
  <c r="V41" i="3"/>
  <c r="L252" i="3"/>
  <c r="M252" i="3" s="1"/>
  <c r="AA127" i="3"/>
  <c r="AA275" i="3"/>
  <c r="W253" i="3"/>
  <c r="AG531" i="3"/>
  <c r="P321" i="3"/>
  <c r="Z324" i="3"/>
  <c r="Z321" i="3"/>
  <c r="S672" i="3"/>
  <c r="S671" i="3" s="1"/>
  <c r="S645" i="3"/>
  <c r="S633" i="3" s="1"/>
  <c r="R723" i="3"/>
  <c r="AE724" i="3"/>
  <c r="AB758" i="3"/>
  <c r="AB765" i="3"/>
  <c r="Q911" i="3"/>
  <c r="AE912" i="3"/>
  <c r="L33" i="3"/>
  <c r="M33" i="3" s="1"/>
  <c r="J178" i="3"/>
  <c r="L178" i="3" s="1"/>
  <c r="M178" i="3" s="1"/>
  <c r="AB127" i="3"/>
  <c r="AB275" i="3"/>
  <c r="V294" i="3"/>
  <c r="V293" i="3" s="1"/>
  <c r="V146" i="3"/>
  <c r="L595" i="3"/>
  <c r="M595" i="3" s="1"/>
  <c r="H594" i="3"/>
  <c r="AD765" i="3"/>
  <c r="AD758" i="3"/>
  <c r="AK312" i="3"/>
  <c r="AI313" i="3"/>
  <c r="AI1381" i="3"/>
  <c r="AI1439" i="3"/>
  <c r="AI1438" i="3" s="1"/>
  <c r="U127" i="3"/>
  <c r="AE166" i="3"/>
  <c r="AA165" i="3"/>
  <c r="AC405" i="3"/>
  <c r="AC404" i="3" s="1"/>
  <c r="AC373" i="3"/>
  <c r="AE406" i="3"/>
  <c r="AE635" i="3"/>
  <c r="G616" i="3"/>
  <c r="H1129" i="3"/>
  <c r="L1130" i="3"/>
  <c r="M1130" i="3" s="1"/>
  <c r="AH263" i="3"/>
  <c r="AH112" i="3"/>
  <c r="AH260" i="3" s="1"/>
  <c r="O119" i="3"/>
  <c r="O267" i="3" s="1"/>
  <c r="O269" i="3"/>
  <c r="L207" i="3"/>
  <c r="M207" i="3" s="1"/>
  <c r="G539" i="3"/>
  <c r="E26" i="3"/>
  <c r="AI19" i="3"/>
  <c r="AI18" i="3" s="1"/>
  <c r="AI177" i="3"/>
  <c r="AI170" i="3" s="1"/>
  <c r="AI169" i="3" s="1"/>
  <c r="E682" i="3"/>
  <c r="E644" i="3"/>
  <c r="E632" i="3" s="1"/>
  <c r="AA175" i="3"/>
  <c r="N653" i="3"/>
  <c r="N641" i="3" s="1"/>
  <c r="N738" i="3"/>
  <c r="N737" i="3" s="1"/>
  <c r="L911" i="3"/>
  <c r="M911" i="3" s="1"/>
  <c r="H910" i="3"/>
  <c r="P119" i="3"/>
  <c r="P267" i="3" s="1"/>
  <c r="P269" i="3"/>
  <c r="W274" i="3"/>
  <c r="W126" i="3"/>
  <c r="W273" i="3" s="1"/>
  <c r="AF373" i="3"/>
  <c r="AH758" i="3"/>
  <c r="AH785" i="3"/>
  <c r="W109" i="3"/>
  <c r="W965" i="3"/>
  <c r="U170" i="3"/>
  <c r="U169" i="3" s="1"/>
  <c r="K381" i="3"/>
  <c r="K350" i="3" s="1"/>
  <c r="K328" i="3" s="1"/>
  <c r="K488" i="3"/>
  <c r="L488" i="3" s="1"/>
  <c r="M488" i="3" s="1"/>
  <c r="L489" i="3"/>
  <c r="M489" i="3" s="1"/>
  <c r="U966" i="3"/>
  <c r="U110" i="3"/>
  <c r="AD405" i="3"/>
  <c r="AD404" i="3" s="1"/>
  <c r="AD373" i="3"/>
  <c r="R796" i="3"/>
  <c r="AE1299" i="3"/>
  <c r="L14" i="3"/>
  <c r="M14" i="3" s="1"/>
  <c r="AK745" i="3"/>
  <c r="AK744" i="3" s="1"/>
  <c r="AK743" i="3" s="1"/>
  <c r="AF766" i="3"/>
  <c r="W796" i="3"/>
  <c r="W270" i="3"/>
  <c r="W121" i="3"/>
  <c r="H210" i="3"/>
  <c r="L211" i="3"/>
  <c r="M211" i="3" s="1"/>
  <c r="J373" i="3"/>
  <c r="J372" i="3" s="1"/>
  <c r="G350" i="3"/>
  <c r="AG764" i="3"/>
  <c r="T796" i="3"/>
  <c r="AH41" i="3"/>
  <c r="J294" i="3"/>
  <c r="J293" i="3" s="1"/>
  <c r="J146" i="3"/>
  <c r="J141" i="3" s="1"/>
  <c r="J288" i="3" s="1"/>
  <c r="G196" i="3"/>
  <c r="AE197" i="3"/>
  <c r="AL656" i="3"/>
  <c r="AL645" i="3"/>
  <c r="AL633" i="3" s="1"/>
  <c r="Q722" i="3"/>
  <c r="U796" i="3"/>
  <c r="Y1205" i="3"/>
  <c r="Y1187" i="3"/>
  <c r="Y955" i="3" s="1"/>
  <c r="AB269" i="3"/>
  <c r="AB119" i="3"/>
  <c r="AB267" i="3" s="1"/>
  <c r="H196" i="3"/>
  <c r="L196" i="3" s="1"/>
  <c r="L197" i="3"/>
  <c r="M197" i="3" s="1"/>
  <c r="H235" i="3"/>
  <c r="L453" i="3"/>
  <c r="H452" i="3"/>
  <c r="L452" i="3" s="1"/>
  <c r="T342" i="3"/>
  <c r="T318" i="3" s="1"/>
  <c r="T550" i="3"/>
  <c r="T549" i="3" s="1"/>
  <c r="AG565" i="3"/>
  <c r="AG564" i="3"/>
  <c r="S175" i="3"/>
  <c r="Q1070" i="3"/>
  <c r="Q1081" i="3"/>
  <c r="F1186" i="3"/>
  <c r="S1233" i="3"/>
  <c r="S1232" i="3" s="1"/>
  <c r="S1231" i="3" s="1"/>
  <c r="AE1234" i="3"/>
  <c r="AM1261" i="3"/>
  <c r="AM1272" i="3"/>
  <c r="AB1414" i="3"/>
  <c r="AB1413" i="3" s="1"/>
  <c r="AB1340" i="3" s="1"/>
  <c r="AI322" i="3"/>
  <c r="H26" i="3"/>
  <c r="AE33" i="3"/>
  <c r="Z266" i="3"/>
  <c r="Z116" i="3"/>
  <c r="Z264" i="3" s="1"/>
  <c r="AN263" i="3"/>
  <c r="H104" i="3"/>
  <c r="L374" i="3"/>
  <c r="M374" i="3" s="1"/>
  <c r="AH348" i="3"/>
  <c r="AL550" i="3"/>
  <c r="AL549" i="3" s="1"/>
  <c r="AL342" i="3"/>
  <c r="AL318" i="3" s="1"/>
  <c r="O578" i="3"/>
  <c r="G618" i="3"/>
  <c r="G315" i="3" s="1"/>
  <c r="F645" i="3"/>
  <c r="F633" i="3" s="1"/>
  <c r="R637" i="3"/>
  <c r="R30" i="3"/>
  <c r="R26" i="3" s="1"/>
  <c r="R177" i="3" s="1"/>
  <c r="H717" i="3"/>
  <c r="H765" i="3"/>
  <c r="L853" i="3"/>
  <c r="M853" i="3" s="1"/>
  <c r="H820" i="3"/>
  <c r="AE947" i="3"/>
  <c r="AD1034" i="3"/>
  <c r="AD1035" i="3"/>
  <c r="AP966" i="3"/>
  <c r="AP110" i="3"/>
  <c r="V1080" i="3"/>
  <c r="M1182" i="3"/>
  <c r="AH1195" i="3"/>
  <c r="AH1186" i="3"/>
  <c r="AE1206" i="3"/>
  <c r="G1205" i="3"/>
  <c r="AH1231" i="3"/>
  <c r="U1273" i="3"/>
  <c r="U1262" i="3"/>
  <c r="R1305" i="3"/>
  <c r="R1304" i="3" s="1"/>
  <c r="R1269" i="3"/>
  <c r="R1256" i="3" s="1"/>
  <c r="AA1378" i="3"/>
  <c r="AE1389" i="3"/>
  <c r="P127" i="3"/>
  <c r="P275" i="3"/>
  <c r="AL131" i="3"/>
  <c r="AL280" i="3" s="1"/>
  <c r="AL281" i="3"/>
  <c r="AC198" i="3"/>
  <c r="J277" i="3"/>
  <c r="L277" i="3" s="1"/>
  <c r="M277" i="3" s="1"/>
  <c r="AL335" i="3"/>
  <c r="Q594" i="3"/>
  <c r="L624" i="3"/>
  <c r="M624" i="3" s="1"/>
  <c r="J324" i="3"/>
  <c r="S637" i="3"/>
  <c r="S30" i="3"/>
  <c r="AB693" i="3"/>
  <c r="L653" i="3"/>
  <c r="L641" i="3" s="1"/>
  <c r="L733" i="3"/>
  <c r="L732" i="3" s="1"/>
  <c r="I756" i="3"/>
  <c r="V824" i="3"/>
  <c r="V620" i="3" s="1"/>
  <c r="V317" i="3" s="1"/>
  <c r="AE889" i="3"/>
  <c r="AE936" i="3"/>
  <c r="M958" i="3"/>
  <c r="L1076" i="3"/>
  <c r="M1076" i="3" s="1"/>
  <c r="H966" i="3"/>
  <c r="L1077" i="3"/>
  <c r="M1077" i="3" s="1"/>
  <c r="E967" i="3"/>
  <c r="E111" i="3"/>
  <c r="E259" i="3" s="1"/>
  <c r="AN967" i="3"/>
  <c r="AN111" i="3"/>
  <c r="AI1080" i="3"/>
  <c r="AJ1081" i="3"/>
  <c r="AJ1070" i="3"/>
  <c r="AI1195" i="3"/>
  <c r="AI1186" i="3"/>
  <c r="G1214" i="3"/>
  <c r="AE1215" i="3"/>
  <c r="S1193" i="3"/>
  <c r="S961" i="3" s="1"/>
  <c r="S625" i="3" s="1"/>
  <c r="S1192" i="3"/>
  <c r="AI1231" i="3"/>
  <c r="P1386" i="3"/>
  <c r="P1376" i="3"/>
  <c r="V1439" i="3"/>
  <c r="V1438" i="3" s="1"/>
  <c r="S41" i="3"/>
  <c r="AH177" i="3"/>
  <c r="AH170" i="3" s="1"/>
  <c r="AH169" i="3" s="1"/>
  <c r="AJ186" i="3"/>
  <c r="AD198" i="3"/>
  <c r="AN335" i="3"/>
  <c r="AO494" i="3"/>
  <c r="G512" i="3"/>
  <c r="AE536" i="3"/>
  <c r="E342" i="3"/>
  <c r="E318" i="3" s="1"/>
  <c r="E550" i="3"/>
  <c r="E549" i="3" s="1"/>
  <c r="AM581" i="3"/>
  <c r="AM572" i="3"/>
  <c r="AG578" i="3"/>
  <c r="R594" i="3"/>
  <c r="L618" i="3"/>
  <c r="AE623" i="3"/>
  <c r="Q322" i="3"/>
  <c r="T637" i="3"/>
  <c r="T30" i="3"/>
  <c r="T26" i="3" s="1"/>
  <c r="M653" i="3"/>
  <c r="M641" i="3" s="1"/>
  <c r="M733" i="3"/>
  <c r="M732" i="3" s="1"/>
  <c r="X745" i="3"/>
  <c r="X744" i="3" s="1"/>
  <c r="X743" i="3" s="1"/>
  <c r="J312" i="3"/>
  <c r="J817" i="3"/>
  <c r="J833" i="3"/>
  <c r="L833" i="3" s="1"/>
  <c r="M833" i="3" s="1"/>
  <c r="AG829" i="3"/>
  <c r="E909" i="3"/>
  <c r="L934" i="3"/>
  <c r="M934" i="3" s="1"/>
  <c r="AM979" i="3"/>
  <c r="AM957" i="3"/>
  <c r="AM619" i="3" s="1"/>
  <c r="AM316" i="3" s="1"/>
  <c r="G1008" i="3"/>
  <c r="M1009" i="3"/>
  <c r="F967" i="3"/>
  <c r="F111" i="3"/>
  <c r="F259" i="3" s="1"/>
  <c r="AE1114" i="3"/>
  <c r="S1176" i="3"/>
  <c r="V1177" i="3"/>
  <c r="V1070" i="3"/>
  <c r="M1207" i="3"/>
  <c r="M1188" i="3" s="1"/>
  <c r="AE1253" i="3"/>
  <c r="O1261" i="3"/>
  <c r="L1278" i="3"/>
  <c r="M1278" i="3" s="1"/>
  <c r="J1266" i="3"/>
  <c r="J1254" i="3" s="1"/>
  <c r="AH1348" i="3"/>
  <c r="AC1354" i="3"/>
  <c r="Q1386" i="3"/>
  <c r="Q1376" i="3"/>
  <c r="AD1395" i="3"/>
  <c r="AD1394" i="3"/>
  <c r="AE1410" i="3"/>
  <c r="AF1420" i="3"/>
  <c r="AF1419" i="3" s="1"/>
  <c r="AF1340" i="3" s="1"/>
  <c r="AF1382" i="3"/>
  <c r="L30" i="3"/>
  <c r="M30" i="3" s="1"/>
  <c r="L112" i="3"/>
  <c r="M112" i="3" s="1"/>
  <c r="AJ294" i="3"/>
  <c r="AJ293" i="3" s="1"/>
  <c r="AJ146" i="3"/>
  <c r="AE152" i="3"/>
  <c r="E186" i="3"/>
  <c r="AL214" i="3"/>
  <c r="AM219" i="3"/>
  <c r="AM218" i="3" s="1"/>
  <c r="U315" i="3"/>
  <c r="H512" i="3"/>
  <c r="L529" i="3"/>
  <c r="M529" i="3" s="1"/>
  <c r="H528" i="3"/>
  <c r="L528" i="3" s="1"/>
  <c r="M528" i="3" s="1"/>
  <c r="AE568" i="3"/>
  <c r="F573" i="3"/>
  <c r="F582" i="3"/>
  <c r="AN582" i="3"/>
  <c r="AN573" i="3"/>
  <c r="I645" i="3"/>
  <c r="I633" i="3" s="1"/>
  <c r="P638" i="3"/>
  <c r="P31" i="3"/>
  <c r="P26" i="3" s="1"/>
  <c r="L684" i="3"/>
  <c r="M684" i="3" s="1"/>
  <c r="K312" i="3"/>
  <c r="L920" i="3"/>
  <c r="M920" i="3" s="1"/>
  <c r="H919" i="3"/>
  <c r="L919" i="3" s="1"/>
  <c r="M919" i="3" s="1"/>
  <c r="I924" i="3"/>
  <c r="L924" i="3" s="1"/>
  <c r="AM939" i="3"/>
  <c r="AM938" i="3" s="1"/>
  <c r="AM824" i="3"/>
  <c r="AM940" i="3"/>
  <c r="AM1080" i="3"/>
  <c r="W1070" i="3"/>
  <c r="AA1192" i="3"/>
  <c r="AL1232" i="3"/>
  <c r="AL1231" i="3" s="1"/>
  <c r="AL1186" i="3"/>
  <c r="P1261" i="3"/>
  <c r="X1273" i="3"/>
  <c r="X1262" i="3"/>
  <c r="X1250" i="3" s="1"/>
  <c r="AI1348" i="3"/>
  <c r="AD1344" i="3"/>
  <c r="AD1353" i="3"/>
  <c r="AF1353" i="3"/>
  <c r="AF1344" i="3"/>
  <c r="J1395" i="3"/>
  <c r="W1395" i="3"/>
  <c r="W1394" i="3"/>
  <c r="H1426" i="3"/>
  <c r="AE49" i="3"/>
  <c r="H110" i="3"/>
  <c r="G271" i="3"/>
  <c r="AE123" i="3"/>
  <c r="N127" i="3"/>
  <c r="N277" i="3"/>
  <c r="AE139" i="3"/>
  <c r="AP190" i="3"/>
  <c r="AE211" i="3"/>
  <c r="AM214" i="3"/>
  <c r="AE322" i="3"/>
  <c r="V315" i="3"/>
  <c r="L341" i="3"/>
  <c r="M341" i="3" s="1"/>
  <c r="U373" i="3"/>
  <c r="U372" i="3" s="1"/>
  <c r="U349" i="3" s="1"/>
  <c r="AE552" i="3"/>
  <c r="AA578" i="3"/>
  <c r="G582" i="3"/>
  <c r="AO573" i="3"/>
  <c r="AO582" i="3"/>
  <c r="E637" i="3"/>
  <c r="E619" i="3" s="1"/>
  <c r="E316" i="3" s="1"/>
  <c r="Y616" i="3"/>
  <c r="Y645" i="3"/>
  <c r="Y633" i="3" s="1"/>
  <c r="Y656" i="3"/>
  <c r="AE763" i="3"/>
  <c r="L834" i="3"/>
  <c r="M834" i="3" s="1"/>
  <c r="AB881" i="3"/>
  <c r="Z881" i="3"/>
  <c r="AN940" i="3"/>
  <c r="AN939" i="3"/>
  <c r="AN938" i="3" s="1"/>
  <c r="AN824" i="3"/>
  <c r="AN620" i="3" s="1"/>
  <c r="AN317" i="3" s="1"/>
  <c r="G979" i="3"/>
  <c r="P1069" i="3"/>
  <c r="Q1145" i="3"/>
  <c r="AE1146" i="3"/>
  <c r="AM1192" i="3"/>
  <c r="E1194" i="3"/>
  <c r="E1185" i="3"/>
  <c r="AM1186" i="3"/>
  <c r="R1261" i="3"/>
  <c r="AG1353" i="3"/>
  <c r="AG1344" i="3"/>
  <c r="AG1329" i="3" s="1"/>
  <c r="L21" i="3"/>
  <c r="M21" i="3" s="1"/>
  <c r="H172" i="3"/>
  <c r="L172" i="3" s="1"/>
  <c r="M172" i="3" s="1"/>
  <c r="K41" i="3"/>
  <c r="H46" i="3"/>
  <c r="L49" i="3"/>
  <c r="M49" i="3" s="1"/>
  <c r="M60" i="3"/>
  <c r="M203" i="3" s="1"/>
  <c r="K127" i="3"/>
  <c r="O127" i="3"/>
  <c r="O277" i="3"/>
  <c r="AH299" i="3"/>
  <c r="AH150" i="3"/>
  <c r="AH297" i="3" s="1"/>
  <c r="T165" i="3"/>
  <c r="N219" i="3"/>
  <c r="N218" i="3" s="1"/>
  <c r="G225" i="3"/>
  <c r="AE255" i="3"/>
  <c r="U338" i="3"/>
  <c r="V405" i="3"/>
  <c r="V404" i="3" s="1"/>
  <c r="V373" i="3"/>
  <c r="AK381" i="3"/>
  <c r="AK488" i="3"/>
  <c r="AE513" i="3"/>
  <c r="H551" i="3"/>
  <c r="L552" i="3"/>
  <c r="M552" i="3" s="1"/>
  <c r="T573" i="3"/>
  <c r="AD580" i="3"/>
  <c r="L583" i="3"/>
  <c r="M583" i="3" s="1"/>
  <c r="H582" i="3"/>
  <c r="AE600" i="3"/>
  <c r="M600" i="3"/>
  <c r="U604" i="3"/>
  <c r="U593" i="3" s="1"/>
  <c r="F637" i="3"/>
  <c r="F619" i="3" s="1"/>
  <c r="F316" i="3" s="1"/>
  <c r="Z644" i="3"/>
  <c r="Z632" i="3" s="1"/>
  <c r="Z645" i="3"/>
  <c r="Z633" i="3" s="1"/>
  <c r="AE739" i="3"/>
  <c r="G738" i="3"/>
  <c r="G651" i="3" s="1"/>
  <c r="AC881" i="3"/>
  <c r="F939" i="3"/>
  <c r="F940" i="3"/>
  <c r="F817" i="3" s="1"/>
  <c r="AO939" i="3"/>
  <c r="AO938" i="3" s="1"/>
  <c r="AO940" i="3"/>
  <c r="AO824" i="3"/>
  <c r="AO620" i="3" s="1"/>
  <c r="AO317" i="3" s="1"/>
  <c r="V985" i="3"/>
  <c r="AH1040" i="3"/>
  <c r="AH985" i="3" s="1"/>
  <c r="G1040" i="3"/>
  <c r="G1041" i="3"/>
  <c r="AO1069" i="3"/>
  <c r="AN1070" i="3"/>
  <c r="W1177" i="3"/>
  <c r="F1185" i="3"/>
  <c r="AN1195" i="3"/>
  <c r="K1213" i="3"/>
  <c r="L1214" i="3"/>
  <c r="F1222" i="3"/>
  <c r="F1184" i="3" s="1"/>
  <c r="G164" i="3"/>
  <c r="AE12" i="3"/>
  <c r="W41" i="3"/>
  <c r="AE103" i="3"/>
  <c r="J110" i="3"/>
  <c r="AH118" i="3"/>
  <c r="AF146" i="3"/>
  <c r="AF141" i="3" s="1"/>
  <c r="AF288" i="3" s="1"/>
  <c r="AI299" i="3"/>
  <c r="AI150" i="3"/>
  <c r="AI297" i="3" s="1"/>
  <c r="U165" i="3"/>
  <c r="AE191" i="3"/>
  <c r="AE216" i="3"/>
  <c r="AE281" i="3"/>
  <c r="F324" i="3"/>
  <c r="AC306" i="3"/>
  <c r="U357" i="3"/>
  <c r="U335" i="3"/>
  <c r="AO146" i="3"/>
  <c r="AO294" i="3"/>
  <c r="AO293" i="3" s="1"/>
  <c r="W405" i="3"/>
  <c r="W404" i="3" s="1"/>
  <c r="W373" i="3"/>
  <c r="W372" i="3" s="1"/>
  <c r="W349" i="3" s="1"/>
  <c r="Z373" i="3"/>
  <c r="Z372" i="3" s="1"/>
  <c r="AL488" i="3"/>
  <c r="H494" i="3"/>
  <c r="L522" i="3"/>
  <c r="P566" i="3"/>
  <c r="U573" i="3"/>
  <c r="AD578" i="3"/>
  <c r="AF581" i="3"/>
  <c r="AK578" i="3"/>
  <c r="U322" i="3"/>
  <c r="U321" i="3"/>
  <c r="U645" i="3"/>
  <c r="U633" i="3" s="1"/>
  <c r="AA656" i="3"/>
  <c r="AA645" i="3"/>
  <c r="AA633" i="3" s="1"/>
  <c r="AH651" i="3"/>
  <c r="AH640" i="3" s="1"/>
  <c r="Q653" i="3"/>
  <c r="Q641" i="3" s="1"/>
  <c r="Q627" i="3" s="1"/>
  <c r="Q733" i="3"/>
  <c r="AE734" i="3"/>
  <c r="H738" i="3"/>
  <c r="H653" i="3"/>
  <c r="H641" i="3" s="1"/>
  <c r="Z745" i="3"/>
  <c r="Z744" i="3" s="1"/>
  <c r="Z743" i="3" s="1"/>
  <c r="Y759" i="3"/>
  <c r="Y766" i="3"/>
  <c r="I820" i="3"/>
  <c r="AE898" i="3"/>
  <c r="G824" i="3"/>
  <c r="AE942" i="3"/>
  <c r="G940" i="3"/>
  <c r="X957" i="3"/>
  <c r="S1034" i="3"/>
  <c r="S985" i="3" s="1"/>
  <c r="AI1040" i="3"/>
  <c r="K1158" i="3"/>
  <c r="K1074" i="3" s="1"/>
  <c r="K1075" i="3"/>
  <c r="K964" i="3" s="1"/>
  <c r="K629" i="3" s="1"/>
  <c r="G1187" i="3"/>
  <c r="G1196" i="3"/>
  <c r="AD1192" i="3"/>
  <c r="L1215" i="3"/>
  <c r="M1215" i="3" s="1"/>
  <c r="E1350" i="3"/>
  <c r="E1348" i="3"/>
  <c r="H164" i="3"/>
  <c r="L12" i="3"/>
  <c r="M12" i="3" s="1"/>
  <c r="N41" i="3"/>
  <c r="AE53" i="3"/>
  <c r="AE70" i="3"/>
  <c r="G212" i="3"/>
  <c r="G210" i="3" s="1"/>
  <c r="K110" i="3"/>
  <c r="K258" i="3" s="1"/>
  <c r="AI266" i="3"/>
  <c r="AI116" i="3"/>
  <c r="AI264" i="3" s="1"/>
  <c r="H289" i="3"/>
  <c r="H141" i="3"/>
  <c r="AG146" i="3"/>
  <c r="AG141" i="3" s="1"/>
  <c r="AG288" i="3" s="1"/>
  <c r="V165" i="3"/>
  <c r="AE199" i="3"/>
  <c r="AE283" i="3"/>
  <c r="AD306" i="3"/>
  <c r="AP294" i="3"/>
  <c r="AP293" i="3" s="1"/>
  <c r="AP146" i="3"/>
  <c r="AL387" i="3"/>
  <c r="H399" i="3"/>
  <c r="H371" i="3"/>
  <c r="AP371" i="3"/>
  <c r="AP399" i="3"/>
  <c r="AP398" i="3" s="1"/>
  <c r="L459" i="3"/>
  <c r="M459" i="3" s="1"/>
  <c r="AM381" i="3"/>
  <c r="AM488" i="3"/>
  <c r="I494" i="3"/>
  <c r="AE516" i="3"/>
  <c r="V573" i="3"/>
  <c r="J573" i="3"/>
  <c r="J582" i="3"/>
  <c r="AL578" i="3"/>
  <c r="AL581" i="3"/>
  <c r="V322" i="3"/>
  <c r="V321" i="3"/>
  <c r="S323" i="3"/>
  <c r="V645" i="3"/>
  <c r="V633" i="3" s="1"/>
  <c r="AB645" i="3"/>
  <c r="AB633" i="3" s="1"/>
  <c r="P682" i="3"/>
  <c r="J693" i="3"/>
  <c r="J645" i="3"/>
  <c r="J633" i="3" s="1"/>
  <c r="Y705" i="3"/>
  <c r="AA745" i="3"/>
  <c r="AA744" i="3" s="1"/>
  <c r="AA743" i="3" s="1"/>
  <c r="U757" i="3"/>
  <c r="U764" i="3"/>
  <c r="U756" i="3" s="1"/>
  <c r="Z765" i="3"/>
  <c r="Z773" i="3"/>
  <c r="Z772" i="3" s="1"/>
  <c r="Z771" i="3" s="1"/>
  <c r="J820" i="3"/>
  <c r="H852" i="3"/>
  <c r="AK871" i="3"/>
  <c r="J881" i="3"/>
  <c r="P820" i="3"/>
  <c r="Q934" i="3"/>
  <c r="AE934" i="3" s="1"/>
  <c r="Z939" i="3"/>
  <c r="Z938" i="3" s="1"/>
  <c r="H940" i="3"/>
  <c r="L942" i="3"/>
  <c r="M942" i="3" s="1"/>
  <c r="AE976" i="3"/>
  <c r="T1074" i="3"/>
  <c r="L1159" i="3"/>
  <c r="M1159" i="3" s="1"/>
  <c r="U1203" i="3"/>
  <c r="J1252" i="3"/>
  <c r="L1264" i="3"/>
  <c r="M1264" i="3" s="1"/>
  <c r="H1252" i="3"/>
  <c r="L1311" i="3"/>
  <c r="M1311" i="3" s="1"/>
  <c r="J212" i="3"/>
  <c r="L212" i="3" s="1"/>
  <c r="L70" i="3"/>
  <c r="M70" i="3" s="1"/>
  <c r="G231" i="3"/>
  <c r="AJ266" i="3"/>
  <c r="AJ116" i="3"/>
  <c r="AJ264" i="3" s="1"/>
  <c r="Q127" i="3"/>
  <c r="AH146" i="3"/>
  <c r="AO177" i="3"/>
  <c r="AO170" i="3" s="1"/>
  <c r="AO169" i="3" s="1"/>
  <c r="J186" i="3"/>
  <c r="AJ198" i="3"/>
  <c r="Q299" i="3"/>
  <c r="R321" i="3"/>
  <c r="AM387" i="3"/>
  <c r="AM353" i="3" s="1"/>
  <c r="M401" i="3"/>
  <c r="G400" i="3"/>
  <c r="AE401" i="3"/>
  <c r="G373" i="3"/>
  <c r="Z423" i="3"/>
  <c r="Z422" i="3" s="1"/>
  <c r="AE489" i="3"/>
  <c r="J494" i="3"/>
  <c r="AP494" i="3"/>
  <c r="W573" i="3"/>
  <c r="AM578" i="3"/>
  <c r="AA587" i="3"/>
  <c r="AA580" i="3" s="1"/>
  <c r="AA588" i="3"/>
  <c r="AA573" i="3"/>
  <c r="Y604" i="3"/>
  <c r="AH638" i="3"/>
  <c r="AH620" i="3" s="1"/>
  <c r="AH317" i="3" s="1"/>
  <c r="G671" i="3"/>
  <c r="P313" i="3"/>
  <c r="W765" i="3"/>
  <c r="P796" i="3"/>
  <c r="K820" i="3"/>
  <c r="P625" i="3"/>
  <c r="P324" i="3" s="1"/>
  <c r="AL871" i="3"/>
  <c r="AD881" i="3"/>
  <c r="Q820" i="3"/>
  <c r="U967" i="3"/>
  <c r="J1040" i="3"/>
  <c r="L1040" i="3" s="1"/>
  <c r="J1041" i="3"/>
  <c r="AP1040" i="3"/>
  <c r="AP1041" i="3"/>
  <c r="J1185" i="3"/>
  <c r="AF1345" i="3"/>
  <c r="Z41" i="3"/>
  <c r="L51" i="3"/>
  <c r="M51" i="3" s="1"/>
  <c r="K235" i="3"/>
  <c r="K234" i="3" s="1"/>
  <c r="K210" i="3"/>
  <c r="H231" i="3"/>
  <c r="L231" i="3" s="1"/>
  <c r="L105" i="3"/>
  <c r="M105" i="3" s="1"/>
  <c r="K109" i="3"/>
  <c r="Q121" i="3"/>
  <c r="Q270" i="3"/>
  <c r="L123" i="3"/>
  <c r="M123" i="3" s="1"/>
  <c r="P290" i="3"/>
  <c r="P289" i="3"/>
  <c r="K186" i="3"/>
  <c r="Z338" i="3"/>
  <c r="E348" i="3"/>
  <c r="U405" i="3"/>
  <c r="AE460" i="3"/>
  <c r="X573" i="3"/>
  <c r="AI638" i="3"/>
  <c r="J642" i="3"/>
  <c r="L654" i="3"/>
  <c r="M654" i="3" s="1"/>
  <c r="H671" i="3"/>
  <c r="L671" i="3" s="1"/>
  <c r="L672" i="3"/>
  <c r="M672" i="3" s="1"/>
  <c r="X758" i="3"/>
  <c r="X765" i="3"/>
  <c r="Q796" i="3"/>
  <c r="Q625" i="3"/>
  <c r="AC971" i="3"/>
  <c r="R971" i="3"/>
  <c r="R957" i="3"/>
  <c r="L1014" i="3"/>
  <c r="M1014" i="3" s="1"/>
  <c r="E1034" i="3"/>
  <c r="E1035" i="3"/>
  <c r="AN1035" i="3"/>
  <c r="AN1034" i="3"/>
  <c r="AN985" i="3" s="1"/>
  <c r="AL1069" i="3"/>
  <c r="AE1102" i="3"/>
  <c r="AE1174" i="3"/>
  <c r="AC1176" i="3"/>
  <c r="AA1305" i="3"/>
  <c r="AA1304" i="3" s="1"/>
  <c r="AA1269" i="3"/>
  <c r="AA1256" i="3" s="1"/>
  <c r="AG1345" i="3"/>
  <c r="O1386" i="3"/>
  <c r="L1448" i="3"/>
  <c r="AI252" i="3"/>
  <c r="AM118" i="3"/>
  <c r="L187" i="3"/>
  <c r="M187" i="3" s="1"/>
  <c r="X357" i="3"/>
  <c r="Z335" i="3"/>
  <c r="Z357" i="3"/>
  <c r="K371" i="3"/>
  <c r="K399" i="3"/>
  <c r="K398" i="3" s="1"/>
  <c r="Q459" i="3"/>
  <c r="AF377" i="3"/>
  <c r="AF465" i="3"/>
  <c r="AF464" i="3" s="1"/>
  <c r="L495" i="3"/>
  <c r="M495" i="3" s="1"/>
  <c r="AJ580" i="3"/>
  <c r="AL621" i="3"/>
  <c r="AL319" i="3" s="1"/>
  <c r="AM645" i="3"/>
  <c r="AM633" i="3" s="1"/>
  <c r="AM615" i="3"/>
  <c r="AF655" i="3"/>
  <c r="S682" i="3"/>
  <c r="AC764" i="3"/>
  <c r="AC756" i="3" s="1"/>
  <c r="AC757" i="3"/>
  <c r="AD314" i="3"/>
  <c r="O850" i="3"/>
  <c r="T820" i="3"/>
  <c r="AE853" i="3"/>
  <c r="N881" i="3"/>
  <c r="J900" i="3"/>
  <c r="M907" i="3"/>
  <c r="AE907" i="3"/>
  <c r="M989" i="3"/>
  <c r="M962" i="3" s="1"/>
  <c r="AO1035" i="3"/>
  <c r="AO1034" i="3"/>
  <c r="L1042" i="3"/>
  <c r="M1042" i="3" s="1"/>
  <c r="P967" i="3"/>
  <c r="P111" i="3"/>
  <c r="P259" i="3" s="1"/>
  <c r="Q1088" i="3"/>
  <c r="AE1098" i="3"/>
  <c r="AF1120" i="3"/>
  <c r="AE1122" i="3"/>
  <c r="H1153" i="3"/>
  <c r="L1154" i="3"/>
  <c r="M1154" i="3" s="1"/>
  <c r="Q1185" i="3"/>
  <c r="Q1194" i="3"/>
  <c r="L1210" i="3"/>
  <c r="H1192" i="3"/>
  <c r="AP1192" i="3"/>
  <c r="AM1222" i="3"/>
  <c r="AF1262" i="3"/>
  <c r="AF1250" i="3" s="1"/>
  <c r="AF1273" i="3"/>
  <c r="AB1305" i="3"/>
  <c r="AB1269" i="3"/>
  <c r="AB1256" i="3" s="1"/>
  <c r="AL1382" i="3"/>
  <c r="Z1386" i="3"/>
  <c r="Z1376" i="3"/>
  <c r="AN1395" i="3"/>
  <c r="AN1394" i="3"/>
  <c r="AA336" i="3"/>
  <c r="AA308" i="3" s="1"/>
  <c r="AA566" i="3"/>
  <c r="AJ745" i="3"/>
  <c r="AJ744" i="3" s="1"/>
  <c r="AJ743" i="3" s="1"/>
  <c r="W829" i="3"/>
  <c r="W840" i="3"/>
  <c r="W826" i="3" s="1"/>
  <c r="L996" i="3"/>
  <c r="M996" i="3" s="1"/>
  <c r="AE1013" i="3"/>
  <c r="M1013" i="3"/>
  <c r="AH1072" i="3"/>
  <c r="AH954" i="3" s="1"/>
  <c r="AH1082" i="3"/>
  <c r="G1239" i="3"/>
  <c r="AE1240" i="3"/>
  <c r="AI1262" i="3"/>
  <c r="AI1250" i="3" s="1"/>
  <c r="AI1273" i="3"/>
  <c r="W1375" i="3"/>
  <c r="Y1414" i="3"/>
  <c r="Y1413" i="3" s="1"/>
  <c r="Y1340" i="3" s="1"/>
  <c r="Y1382" i="3"/>
  <c r="X126" i="3"/>
  <c r="X273" i="3" s="1"/>
  <c r="X274" i="3"/>
  <c r="AE249" i="3"/>
  <c r="N411" i="3"/>
  <c r="N410" i="3" s="1"/>
  <c r="N373" i="3"/>
  <c r="N372" i="3" s="1"/>
  <c r="N349" i="3" s="1"/>
  <c r="S550" i="3"/>
  <c r="S549" i="3" s="1"/>
  <c r="S531" i="3" s="1"/>
  <c r="S342" i="3"/>
  <c r="S318" i="3" s="1"/>
  <c r="AJ645" i="3"/>
  <c r="AJ633" i="3" s="1"/>
  <c r="AJ656" i="3"/>
  <c r="AJ503" i="3"/>
  <c r="AB522" i="3"/>
  <c r="AB521" i="3" s="1"/>
  <c r="O738" i="3"/>
  <c r="O737" i="3" s="1"/>
  <c r="AH764" i="3"/>
  <c r="AE774" i="3"/>
  <c r="L785" i="3"/>
  <c r="H784" i="3"/>
  <c r="L784" i="3" s="1"/>
  <c r="Y820" i="3"/>
  <c r="Y852" i="3"/>
  <c r="R1196" i="3"/>
  <c r="R1187" i="3"/>
  <c r="R955" i="3" s="1"/>
  <c r="L1225" i="3"/>
  <c r="M1225" i="3" s="1"/>
  <c r="H1224" i="3"/>
  <c r="AP1272" i="3"/>
  <c r="AP1261" i="3"/>
  <c r="AG1289" i="3"/>
  <c r="AG1290" i="3"/>
  <c r="Z1414" i="3"/>
  <c r="Z1413" i="3" s="1"/>
  <c r="Z1340" i="3" s="1"/>
  <c r="AG321" i="3"/>
  <c r="AM357" i="3"/>
  <c r="AM335" i="3"/>
  <c r="S1187" i="3"/>
  <c r="S955" i="3" s="1"/>
  <c r="S1196" i="3"/>
  <c r="E1273" i="3"/>
  <c r="E1262" i="3"/>
  <c r="Z1266" i="3"/>
  <c r="Z1254" i="3" s="1"/>
  <c r="AA1414" i="3"/>
  <c r="AA1413" i="3" s="1"/>
  <c r="AA1340" i="3" s="1"/>
  <c r="Y270" i="3"/>
  <c r="Y121" i="3"/>
  <c r="K294" i="3"/>
  <c r="K293" i="3" s="1"/>
  <c r="K146" i="3"/>
  <c r="K141" i="3" s="1"/>
  <c r="K288" i="3" s="1"/>
  <c r="M173" i="3"/>
  <c r="H198" i="3"/>
  <c r="AE201" i="3"/>
  <c r="AE214" i="3"/>
  <c r="S371" i="3"/>
  <c r="S399" i="3"/>
  <c r="S398" i="3" s="1"/>
  <c r="AE416" i="3"/>
  <c r="AD31" i="3"/>
  <c r="AD638" i="3"/>
  <c r="Y796" i="3"/>
  <c r="X852" i="3"/>
  <c r="X290" i="3"/>
  <c r="S373" i="3"/>
  <c r="S372" i="3" s="1"/>
  <c r="S349" i="3" s="1"/>
  <c r="R373" i="3"/>
  <c r="R372" i="3" s="1"/>
  <c r="F616" i="3"/>
  <c r="AE650" i="3"/>
  <c r="G717" i="3"/>
  <c r="AE718" i="3"/>
  <c r="AN765" i="3"/>
  <c r="AN758" i="3"/>
  <c r="Z852" i="3"/>
  <c r="Z851" i="3" s="1"/>
  <c r="Z850" i="3" s="1"/>
  <c r="L956" i="3"/>
  <c r="M956" i="3" s="1"/>
  <c r="W979" i="3"/>
  <c r="W957" i="3"/>
  <c r="W619" i="3" s="1"/>
  <c r="W316" i="3" s="1"/>
  <c r="T1040" i="3"/>
  <c r="T1041" i="3"/>
  <c r="P1070" i="3"/>
  <c r="AF1089" i="3"/>
  <c r="AF1070" i="3"/>
  <c r="G1128" i="3"/>
  <c r="W1075" i="3"/>
  <c r="W964" i="3" s="1"/>
  <c r="W629" i="3" s="1"/>
  <c r="W1158" i="3"/>
  <c r="I1186" i="3"/>
  <c r="AN1272" i="3"/>
  <c r="AN1261" i="3"/>
  <c r="W1324" i="3"/>
  <c r="W1308" i="3" s="1"/>
  <c r="W1309" i="3"/>
  <c r="G1332" i="3"/>
  <c r="AE1346" i="3"/>
  <c r="AD1414" i="3"/>
  <c r="AD1413" i="3" s="1"/>
  <c r="AD1340" i="3" s="1"/>
  <c r="AD1382" i="3"/>
  <c r="AJ127" i="3"/>
  <c r="N150" i="3"/>
  <c r="W348" i="3"/>
  <c r="N381" i="3"/>
  <c r="N350" i="3" s="1"/>
  <c r="L498" i="3"/>
  <c r="M498" i="3" s="1"/>
  <c r="H381" i="3"/>
  <c r="AF638" i="3"/>
  <c r="AF620" i="3" s="1"/>
  <c r="AF317" i="3" s="1"/>
  <c r="AF31" i="3"/>
  <c r="AF26" i="3" s="1"/>
  <c r="S738" i="3"/>
  <c r="N764" i="3"/>
  <c r="N756" i="3" s="1"/>
  <c r="N757" i="3"/>
  <c r="AP758" i="3"/>
  <c r="AP765" i="3"/>
  <c r="AA796" i="3"/>
  <c r="AA852" i="3"/>
  <c r="H1273" i="3"/>
  <c r="H1262" i="3"/>
  <c r="L103" i="3"/>
  <c r="M103" i="3" s="1"/>
  <c r="AK127" i="3"/>
  <c r="Q147" i="3"/>
  <c r="H259" i="3"/>
  <c r="O381" i="3"/>
  <c r="O350" i="3" s="1"/>
  <c r="O328" i="3" s="1"/>
  <c r="T399" i="3"/>
  <c r="T398" i="3" s="1"/>
  <c r="G477" i="3"/>
  <c r="AE478" i="3"/>
  <c r="Q483" i="3"/>
  <c r="Q482" i="3" s="1"/>
  <c r="AE482" i="3" s="1"/>
  <c r="N512" i="3"/>
  <c r="L542" i="3"/>
  <c r="H541" i="3"/>
  <c r="H338" i="3"/>
  <c r="G605" i="3"/>
  <c r="AE606" i="3"/>
  <c r="AK322" i="3"/>
  <c r="AG638" i="3"/>
  <c r="AG620" i="3" s="1"/>
  <c r="AG317" i="3" s="1"/>
  <c r="AG31" i="3"/>
  <c r="AG26" i="3" s="1"/>
  <c r="V738" i="3"/>
  <c r="V653" i="3"/>
  <c r="V641" i="3" s="1"/>
  <c r="AC742" i="3"/>
  <c r="AB324" i="3"/>
  <c r="AB852" i="3"/>
  <c r="AC1310" i="3"/>
  <c r="AC1325" i="3"/>
  <c r="Z109" i="3"/>
  <c r="M325" i="3"/>
  <c r="G359" i="3"/>
  <c r="AE360" i="3"/>
  <c r="AE515" i="3"/>
  <c r="AJ566" i="3"/>
  <c r="AJ336" i="3"/>
  <c r="AJ308" i="3" s="1"/>
  <c r="Y582" i="3"/>
  <c r="V644" i="3"/>
  <c r="V632" i="3" s="1"/>
  <c r="P757" i="3"/>
  <c r="AE804" i="3"/>
  <c r="G803" i="3"/>
  <c r="AC852" i="3"/>
  <c r="AC851" i="3" s="1"/>
  <c r="AC850" i="3" s="1"/>
  <c r="V940" i="3"/>
  <c r="Z1075" i="3"/>
  <c r="Z964" i="3" s="1"/>
  <c r="Z629" i="3" s="1"/>
  <c r="Z1158" i="3"/>
  <c r="Z1152" i="3" s="1"/>
  <c r="G1305" i="3"/>
  <c r="G1266" i="3" s="1"/>
  <c r="AE1306" i="3"/>
  <c r="AD1310" i="3"/>
  <c r="AD1250" i="3" s="1"/>
  <c r="AD1325" i="3"/>
  <c r="E1344" i="3"/>
  <c r="E1353" i="3"/>
  <c r="Q1394" i="3"/>
  <c r="Q1395" i="3"/>
  <c r="AF127" i="3"/>
  <c r="AF277" i="3"/>
  <c r="AE172" i="3"/>
  <c r="X186" i="3"/>
  <c r="Q272" i="3"/>
  <c r="AE272" i="3" s="1"/>
  <c r="AM290" i="3"/>
  <c r="L325" i="3"/>
  <c r="AC335" i="3"/>
  <c r="AC357" i="3"/>
  <c r="I531" i="3"/>
  <c r="AE639" i="3"/>
  <c r="AO693" i="3"/>
  <c r="AE760" i="3"/>
  <c r="AP881" i="3"/>
  <c r="AA909" i="3"/>
  <c r="AF957" i="3"/>
  <c r="AF619" i="3" s="1"/>
  <c r="AF316" i="3" s="1"/>
  <c r="AF971" i="3"/>
  <c r="V1041" i="3"/>
  <c r="J1120" i="3"/>
  <c r="AF1205" i="3"/>
  <c r="AF1204" i="3" s="1"/>
  <c r="AF1203" i="3" s="1"/>
  <c r="AF1187" i="3"/>
  <c r="AF955" i="3" s="1"/>
  <c r="K1262" i="3"/>
  <c r="K1273" i="3"/>
  <c r="G1344" i="3"/>
  <c r="G1353" i="3"/>
  <c r="G1343" i="3" s="1"/>
  <c r="AM1375" i="3"/>
  <c r="R1395" i="3"/>
  <c r="R1394" i="3"/>
  <c r="S1383" i="3"/>
  <c r="S1341" i="3" s="1"/>
  <c r="S1408" i="3"/>
  <c r="T1382" i="3"/>
  <c r="T1420" i="3"/>
  <c r="AE38" i="3"/>
  <c r="AF110" i="3"/>
  <c r="AE122" i="3"/>
  <c r="AO274" i="3"/>
  <c r="Y186" i="3"/>
  <c r="AA219" i="3"/>
  <c r="AA218" i="3" s="1"/>
  <c r="X257" i="3"/>
  <c r="R274" i="3"/>
  <c r="AE280" i="3"/>
  <c r="L343" i="3"/>
  <c r="M343" i="3" s="1"/>
  <c r="U348" i="3"/>
  <c r="U387" i="3"/>
  <c r="U353" i="3" s="1"/>
  <c r="F373" i="3"/>
  <c r="F372" i="3" s="1"/>
  <c r="F349" i="3" s="1"/>
  <c r="F405" i="3"/>
  <c r="F404" i="3" s="1"/>
  <c r="K541" i="3"/>
  <c r="K540" i="3" s="1"/>
  <c r="K539" i="3" s="1"/>
  <c r="K531" i="3" s="1"/>
  <c r="K338" i="3"/>
  <c r="L313" i="3"/>
  <c r="AL566" i="3"/>
  <c r="AL336" i="3"/>
  <c r="AL308" i="3" s="1"/>
  <c r="U578" i="3"/>
  <c r="AF594" i="3"/>
  <c r="K656" i="3"/>
  <c r="K645" i="3"/>
  <c r="K633" i="3" s="1"/>
  <c r="O682" i="3"/>
  <c r="AP796" i="3"/>
  <c r="AM985" i="3"/>
  <c r="X1041" i="3"/>
  <c r="AE1182" i="3"/>
  <c r="AA1212" i="3"/>
  <c r="G1193" i="3"/>
  <c r="X411" i="3"/>
  <c r="X410" i="3" s="1"/>
  <c r="X373" i="3"/>
  <c r="L507" i="3"/>
  <c r="M507" i="3" s="1"/>
  <c r="AE636" i="3"/>
  <c r="L657" i="3"/>
  <c r="M657" i="3" s="1"/>
  <c r="AK671" i="3"/>
  <c r="M782" i="3"/>
  <c r="M761" i="3" s="1"/>
  <c r="AE958" i="3"/>
  <c r="AE1009" i="3"/>
  <c r="I1035" i="3"/>
  <c r="AE1150" i="3"/>
  <c r="Z1144" i="3"/>
  <c r="L1178" i="3"/>
  <c r="M1178" i="3" s="1"/>
  <c r="AH258" i="3"/>
  <c r="P146" i="3"/>
  <c r="P141" i="3" s="1"/>
  <c r="P288" i="3" s="1"/>
  <c r="AE189" i="3"/>
  <c r="L209" i="3"/>
  <c r="M209" i="3" s="1"/>
  <c r="Y274" i="3"/>
  <c r="AE309" i="3"/>
  <c r="L406" i="3"/>
  <c r="M406" i="3" s="1"/>
  <c r="H373" i="3"/>
  <c r="H405" i="3"/>
  <c r="Y373" i="3"/>
  <c r="Y372" i="3" s="1"/>
  <c r="Y349" i="3" s="1"/>
  <c r="E566" i="3"/>
  <c r="E336" i="3"/>
  <c r="E308" i="3" s="1"/>
  <c r="L606" i="3"/>
  <c r="M606" i="3" s="1"/>
  <c r="X653" i="3"/>
  <c r="X641" i="3" s="1"/>
  <c r="X627" i="3" s="1"/>
  <c r="AH672" i="3"/>
  <c r="AH645" i="3"/>
  <c r="AH633" i="3" s="1"/>
  <c r="AI682" i="3"/>
  <c r="AI645" i="3"/>
  <c r="AI633" i="3" s="1"/>
  <c r="G779" i="3"/>
  <c r="L812" i="3"/>
  <c r="M812" i="3" s="1"/>
  <c r="Z940" i="3"/>
  <c r="P965" i="3"/>
  <c r="AD957" i="3"/>
  <c r="AD979" i="3"/>
  <c r="Z1081" i="3"/>
  <c r="Z1070" i="3"/>
  <c r="Y1105" i="3"/>
  <c r="Y1104" i="3" s="1"/>
  <c r="Y1070" i="3"/>
  <c r="AB1196" i="3"/>
  <c r="AB1187" i="3"/>
  <c r="AB955" i="3" s="1"/>
  <c r="AE1201" i="3"/>
  <c r="AI1325" i="3"/>
  <c r="AC1383" i="3"/>
  <c r="AC1341" i="3" s="1"/>
  <c r="AC1393" i="3"/>
  <c r="AC1385" i="3" s="1"/>
  <c r="AC1374" i="3" s="1"/>
  <c r="L1439" i="3"/>
  <c r="AE263" i="3"/>
  <c r="AE340" i="3"/>
  <c r="L360" i="3"/>
  <c r="M360" i="3" s="1"/>
  <c r="AN373" i="3"/>
  <c r="AE583" i="3"/>
  <c r="G621" i="3"/>
  <c r="Y653" i="3"/>
  <c r="Y641" i="3" s="1"/>
  <c r="AO645" i="3"/>
  <c r="AO633" i="3" s="1"/>
  <c r="AJ833" i="3"/>
  <c r="AJ900" i="3"/>
  <c r="X1195" i="3"/>
  <c r="X1186" i="3"/>
  <c r="AP131" i="3"/>
  <c r="AP280" i="3" s="1"/>
  <c r="AE243" i="3"/>
  <c r="AC399" i="3"/>
  <c r="AC398" i="3" s="1"/>
  <c r="AC371" i="3"/>
  <c r="Y411" i="3"/>
  <c r="Y410" i="3" s="1"/>
  <c r="AE577" i="3"/>
  <c r="AF573" i="3"/>
  <c r="Y578" i="3"/>
  <c r="N588" i="3"/>
  <c r="N587" i="3"/>
  <c r="N604" i="3"/>
  <c r="J655" i="3"/>
  <c r="J644" i="3"/>
  <c r="J632" i="3" s="1"/>
  <c r="U759" i="3"/>
  <c r="AC826" i="3"/>
  <c r="Z866" i="3"/>
  <c r="Z865" i="3" s="1"/>
  <c r="Z829" i="3"/>
  <c r="Z627" i="3" s="1"/>
  <c r="G893" i="3"/>
  <c r="O953" i="3"/>
  <c r="O615" i="3" s="1"/>
  <c r="O306" i="3" s="1"/>
  <c r="W1080" i="3"/>
  <c r="Y1195" i="3"/>
  <c r="N1354" i="3"/>
  <c r="AN1340" i="3"/>
  <c r="O1427" i="3"/>
  <c r="O1426" i="3" s="1"/>
  <c r="O1340" i="3" s="1"/>
  <c r="O1382" i="3"/>
  <c r="G1434" i="3"/>
  <c r="G118" i="3"/>
  <c r="V266" i="3"/>
  <c r="V116" i="3"/>
  <c r="V264" i="3" s="1"/>
  <c r="AE120" i="3"/>
  <c r="AE276" i="3"/>
  <c r="N315" i="3"/>
  <c r="Q465" i="3"/>
  <c r="Q464" i="3" s="1"/>
  <c r="AE466" i="3"/>
  <c r="Q377" i="3"/>
  <c r="E594" i="3"/>
  <c r="E593" i="3" s="1"/>
  <c r="J321" i="3"/>
  <c r="AE654" i="3"/>
  <c r="Q645" i="3"/>
  <c r="Q633" i="3" s="1"/>
  <c r="AE657" i="3"/>
  <c r="AL833" i="3"/>
  <c r="L894" i="3"/>
  <c r="M894" i="3" s="1"/>
  <c r="H893" i="3"/>
  <c r="AE1079" i="3"/>
  <c r="AA1105" i="3"/>
  <c r="AA1104" i="3" s="1"/>
  <c r="AM1113" i="3"/>
  <c r="AM1112" i="3" s="1"/>
  <c r="AA1186" i="3"/>
  <c r="AM1262" i="3"/>
  <c r="S330" i="3"/>
  <c r="AA31" i="3"/>
  <c r="AA26" i="3" s="1"/>
  <c r="H42" i="3"/>
  <c r="L44" i="3"/>
  <c r="M44" i="3" s="1"/>
  <c r="AH131" i="3"/>
  <c r="AH281" i="3"/>
  <c r="AE187" i="3"/>
  <c r="AN371" i="3"/>
  <c r="AE495" i="3"/>
  <c r="E541" i="3"/>
  <c r="E573" i="3"/>
  <c r="L596" i="3"/>
  <c r="M596" i="3" s="1"/>
  <c r="H323" i="3"/>
  <c r="L323" i="3" s="1"/>
  <c r="M323" i="3" s="1"/>
  <c r="AK644" i="3"/>
  <c r="AK632" i="3" s="1"/>
  <c r="G773" i="3"/>
  <c r="W773" i="3"/>
  <c r="W772" i="3" s="1"/>
  <c r="W771" i="3" s="1"/>
  <c r="W759" i="3"/>
  <c r="P620" i="3"/>
  <c r="P317" i="3" s="1"/>
  <c r="E830" i="3"/>
  <c r="E840" i="3"/>
  <c r="E826" i="3" s="1"/>
  <c r="G939" i="3"/>
  <c r="AE1042" i="3"/>
  <c r="K1046" i="3"/>
  <c r="L1046" i="3" s="1"/>
  <c r="L1047" i="3"/>
  <c r="AJ967" i="3"/>
  <c r="AJ111" i="3"/>
  <c r="Y1080" i="3"/>
  <c r="AC1192" i="3"/>
  <c r="AE1241" i="3"/>
  <c r="Z1381" i="3"/>
  <c r="L1384" i="3"/>
  <c r="M1384" i="3" s="1"/>
  <c r="J1342" i="3"/>
  <c r="J330" i="3" s="1"/>
  <c r="AB19" i="3"/>
  <c r="AB18" i="3" s="1"/>
  <c r="AB175" i="3"/>
  <c r="AJ112" i="3"/>
  <c r="AJ260" i="3" s="1"/>
  <c r="AA116" i="3"/>
  <c r="AA264" i="3" s="1"/>
  <c r="X116" i="3"/>
  <c r="X264" i="3" s="1"/>
  <c r="X266" i="3"/>
  <c r="AE131" i="3"/>
  <c r="AI131" i="3"/>
  <c r="AI281" i="3"/>
  <c r="U146" i="3"/>
  <c r="AB170" i="3"/>
  <c r="AB169" i="3" s="1"/>
  <c r="AF186" i="3"/>
  <c r="AO219" i="3"/>
  <c r="AO218" i="3" s="1"/>
  <c r="AL257" i="3"/>
  <c r="AG269" i="3"/>
  <c r="Y289" i="3"/>
  <c r="P315" i="3"/>
  <c r="AL356" i="3"/>
  <c r="AJ289" i="3"/>
  <c r="AN381" i="3"/>
  <c r="AN350" i="3" s="1"/>
  <c r="AN328" i="3" s="1"/>
  <c r="G387" i="3"/>
  <c r="AB387" i="3"/>
  <c r="AF348" i="3"/>
  <c r="AB411" i="3"/>
  <c r="AB410" i="3" s="1"/>
  <c r="J465" i="3"/>
  <c r="F541" i="3"/>
  <c r="F540" i="3" s="1"/>
  <c r="F539" i="3" s="1"/>
  <c r="F531" i="3" s="1"/>
  <c r="G573" i="3"/>
  <c r="I580" i="3"/>
  <c r="AE589" i="3"/>
  <c r="G594" i="3"/>
  <c r="AI578" i="3"/>
  <c r="AK653" i="3"/>
  <c r="AK641" i="3" s="1"/>
  <c r="N655" i="3"/>
  <c r="N644" i="3"/>
  <c r="N632" i="3" s="1"/>
  <c r="AE684" i="3"/>
  <c r="I733" i="3"/>
  <c r="I653" i="3"/>
  <c r="I641" i="3" s="1"/>
  <c r="N743" i="3"/>
  <c r="AP759" i="3"/>
  <c r="Q759" i="3"/>
  <c r="Q766" i="3"/>
  <c r="H773" i="3"/>
  <c r="K792" i="3"/>
  <c r="M818" i="3"/>
  <c r="AN840" i="3"/>
  <c r="AN832" i="3" s="1"/>
  <c r="F830" i="3"/>
  <c r="F840" i="3"/>
  <c r="AO840" i="3"/>
  <c r="AO830" i="3"/>
  <c r="AO852" i="3"/>
  <c r="AO820" i="3"/>
  <c r="AB891" i="3"/>
  <c r="AE919" i="3"/>
  <c r="H939" i="3"/>
  <c r="I985" i="3"/>
  <c r="AK985" i="3"/>
  <c r="AE1024" i="3"/>
  <c r="L1048" i="3"/>
  <c r="M1048" i="3" s="1"/>
  <c r="AE1073" i="3"/>
  <c r="AK967" i="3"/>
  <c r="AK111" i="3"/>
  <c r="AK259" i="3" s="1"/>
  <c r="AC1069" i="3"/>
  <c r="AE1137" i="3"/>
  <c r="AF1195" i="3"/>
  <c r="AL1383" i="3"/>
  <c r="AL1341" i="3" s="1"/>
  <c r="AL1393" i="3"/>
  <c r="AL1385" i="3" s="1"/>
  <c r="AE1399" i="3"/>
  <c r="R1427" i="3"/>
  <c r="R1426" i="3" s="1"/>
  <c r="AE1428" i="3"/>
  <c r="I1381" i="3"/>
  <c r="I1433" i="3"/>
  <c r="I1432" i="3" s="1"/>
  <c r="G550" i="3"/>
  <c r="AE551" i="3"/>
  <c r="AE646" i="3"/>
  <c r="G634" i="3"/>
  <c r="G26" i="3"/>
  <c r="H294" i="3"/>
  <c r="L147" i="3"/>
  <c r="M147" i="3" s="1"/>
  <c r="AO210" i="3"/>
  <c r="I373" i="3"/>
  <c r="H634" i="3"/>
  <c r="L646" i="3"/>
  <c r="M646" i="3" s="1"/>
  <c r="S796" i="3"/>
  <c r="W833" i="3"/>
  <c r="AE834" i="3"/>
  <c r="Q940" i="3"/>
  <c r="Q817" i="3" s="1"/>
  <c r="Q939" i="3"/>
  <c r="Q938" i="3" s="1"/>
  <c r="J1035" i="3"/>
  <c r="J1034" i="3"/>
  <c r="AM1194" i="3"/>
  <c r="AM1185" i="3"/>
  <c r="G1224" i="3"/>
  <c r="AE1225" i="3"/>
  <c r="AO1261" i="3"/>
  <c r="AO1272" i="3"/>
  <c r="O1350" i="3"/>
  <c r="O1348" i="3"/>
  <c r="H1395" i="3"/>
  <c r="L1396" i="3"/>
  <c r="H1394" i="3"/>
  <c r="G242" i="3"/>
  <c r="AE83" i="3"/>
  <c r="R268" i="3"/>
  <c r="AE268" i="3" s="1"/>
  <c r="AI290" i="3"/>
  <c r="AI289" i="3"/>
  <c r="F294" i="3"/>
  <c r="F293" i="3" s="1"/>
  <c r="AE386" i="3"/>
  <c r="M386" i="3"/>
  <c r="AF405" i="3"/>
  <c r="AF404" i="3" s="1"/>
  <c r="AK503" i="3"/>
  <c r="AL541" i="3"/>
  <c r="AL338" i="3"/>
  <c r="AE574" i="3"/>
  <c r="M574" i="3"/>
  <c r="Q572" i="3"/>
  <c r="Q581" i="3"/>
  <c r="AC638" i="3"/>
  <c r="AC31" i="3"/>
  <c r="P738" i="3"/>
  <c r="P737" i="3" s="1"/>
  <c r="AI758" i="3"/>
  <c r="W852" i="3"/>
  <c r="W851" i="3" s="1"/>
  <c r="W850" i="3" s="1"/>
  <c r="L1113" i="3"/>
  <c r="M1113" i="3" s="1"/>
  <c r="E1186" i="3"/>
  <c r="G1446" i="3"/>
  <c r="AE1447" i="3"/>
  <c r="AI41" i="3"/>
  <c r="L107" i="3"/>
  <c r="M107" i="3" s="1"/>
  <c r="K266" i="3"/>
  <c r="K116" i="3"/>
  <c r="K264" i="3" s="1"/>
  <c r="U271" i="3"/>
  <c r="U121" i="3"/>
  <c r="Q373" i="3"/>
  <c r="AM655" i="3"/>
  <c r="AM644" i="3"/>
  <c r="AM632" i="3" s="1"/>
  <c r="AJ758" i="3"/>
  <c r="T940" i="3"/>
  <c r="T824" i="3"/>
  <c r="T939" i="3"/>
  <c r="T938" i="3" s="1"/>
  <c r="F1262" i="3"/>
  <c r="F1273" i="3"/>
  <c r="AJ41" i="3"/>
  <c r="V271" i="3"/>
  <c r="V121" i="3"/>
  <c r="AO357" i="3"/>
  <c r="AO335" i="3"/>
  <c r="AE523" i="3"/>
  <c r="U572" i="3"/>
  <c r="U581" i="3"/>
  <c r="AL587" i="3"/>
  <c r="AL573" i="3"/>
  <c r="AK759" i="3"/>
  <c r="AK766" i="3"/>
  <c r="U824" i="3"/>
  <c r="U620" i="3" s="1"/>
  <c r="U317" i="3" s="1"/>
  <c r="U940" i="3"/>
  <c r="U817" i="3" s="1"/>
  <c r="U939" i="3"/>
  <c r="U938" i="3" s="1"/>
  <c r="R1081" i="3"/>
  <c r="R1070" i="3"/>
  <c r="AD1089" i="3"/>
  <c r="G1262" i="3"/>
  <c r="G1273" i="3"/>
  <c r="AE1274" i="3"/>
  <c r="AK41" i="3"/>
  <c r="AE183" i="3"/>
  <c r="AP357" i="3"/>
  <c r="AP335" i="3"/>
  <c r="R488" i="3"/>
  <c r="AE488" i="3" s="1"/>
  <c r="R381" i="3"/>
  <c r="R350" i="3" s="1"/>
  <c r="R328" i="3" s="1"/>
  <c r="V550" i="3"/>
  <c r="V549" i="3" s="1"/>
  <c r="V342" i="3"/>
  <c r="V318" i="3" s="1"/>
  <c r="AH566" i="3"/>
  <c r="AH336" i="3"/>
  <c r="AH308" i="3" s="1"/>
  <c r="J593" i="3"/>
  <c r="AE648" i="3"/>
  <c r="AL766" i="3"/>
  <c r="AL759" i="3"/>
  <c r="O866" i="3"/>
  <c r="L883" i="3"/>
  <c r="H882" i="3"/>
  <c r="M948" i="3"/>
  <c r="G1080" i="3"/>
  <c r="S1081" i="3"/>
  <c r="S1070" i="3"/>
  <c r="K1186" i="3"/>
  <c r="K1195" i="3"/>
  <c r="AL1193" i="3"/>
  <c r="AL961" i="3" s="1"/>
  <c r="AL1192" i="3"/>
  <c r="X1309" i="3"/>
  <c r="X1324" i="3"/>
  <c r="X1308" i="3" s="1"/>
  <c r="O1354" i="3"/>
  <c r="O1345" i="3"/>
  <c r="O1330" i="3" s="1"/>
  <c r="E1427" i="3"/>
  <c r="E1426" i="3" s="1"/>
  <c r="E1340" i="3" s="1"/>
  <c r="E1382" i="3"/>
  <c r="O150" i="3"/>
  <c r="AE334" i="3"/>
  <c r="AE395" i="3"/>
  <c r="R578" i="3"/>
  <c r="I644" i="3"/>
  <c r="I632" i="3" s="1"/>
  <c r="AM693" i="3"/>
  <c r="AB796" i="3"/>
  <c r="L813" i="3"/>
  <c r="M813" i="3" s="1"/>
  <c r="P866" i="3"/>
  <c r="P971" i="3"/>
  <c r="P953" i="3"/>
  <c r="P615" i="3" s="1"/>
  <c r="P306" i="3" s="1"/>
  <c r="AO1096" i="3"/>
  <c r="L1122" i="3"/>
  <c r="M1122" i="3" s="1"/>
  <c r="H1121" i="3"/>
  <c r="AE1153" i="3"/>
  <c r="O1203" i="3"/>
  <c r="V1233" i="3"/>
  <c r="V1187" i="3"/>
  <c r="V955" i="3" s="1"/>
  <c r="I1273" i="3"/>
  <c r="I1262" i="3"/>
  <c r="AM1305" i="3"/>
  <c r="AM1304" i="3" s="1"/>
  <c r="AM1269" i="3"/>
  <c r="AM1256" i="3" s="1"/>
  <c r="AE24" i="3"/>
  <c r="Q175" i="3"/>
  <c r="AL127" i="3"/>
  <c r="AL275" i="3"/>
  <c r="AL290" i="3"/>
  <c r="AN315" i="3"/>
  <c r="AB357" i="3"/>
  <c r="AB335" i="3"/>
  <c r="S578" i="3"/>
  <c r="AO587" i="3"/>
  <c r="AO588" i="3"/>
  <c r="AN693" i="3"/>
  <c r="AC625" i="3"/>
  <c r="Z832" i="3"/>
  <c r="W1041" i="3"/>
  <c r="W1040" i="3"/>
  <c r="W985" i="3" s="1"/>
  <c r="I1120" i="3"/>
  <c r="AO1176" i="3"/>
  <c r="J1262" i="3"/>
  <c r="J1250" i="3" s="1"/>
  <c r="J1273" i="3"/>
  <c r="Z1325" i="3"/>
  <c r="AL1375" i="3"/>
  <c r="AE343" i="3"/>
  <c r="T348" i="3"/>
  <c r="AG373" i="3"/>
  <c r="Q429" i="3"/>
  <c r="AK566" i="3"/>
  <c r="AK336" i="3"/>
  <c r="AK308" i="3" s="1"/>
  <c r="T578" i="3"/>
  <c r="AP587" i="3"/>
  <c r="AP580" i="3" s="1"/>
  <c r="AP588" i="3"/>
  <c r="AP572" i="3" s="1"/>
  <c r="AA593" i="3"/>
  <c r="W616" i="3"/>
  <c r="L780" i="3"/>
  <c r="M780" i="3" s="1"/>
  <c r="L810" i="3"/>
  <c r="M810" i="3" s="1"/>
  <c r="M878" i="3"/>
  <c r="AE878" i="3"/>
  <c r="AE649" i="3"/>
  <c r="G637" i="3"/>
  <c r="AO655" i="3"/>
  <c r="AF672" i="3"/>
  <c r="AF645" i="3"/>
  <c r="AF633" i="3" s="1"/>
  <c r="H693" i="3"/>
  <c r="P759" i="3"/>
  <c r="AE801" i="3"/>
  <c r="G800" i="3"/>
  <c r="AK826" i="3"/>
  <c r="T873" i="3"/>
  <c r="T872" i="3" s="1"/>
  <c r="T871" i="3" s="1"/>
  <c r="AE874" i="3"/>
  <c r="L884" i="3"/>
  <c r="M884" i="3" s="1"/>
  <c r="X1070" i="3"/>
  <c r="L1274" i="3"/>
  <c r="M1274" i="3" s="1"/>
  <c r="H1353" i="3"/>
  <c r="H1343" i="3" s="1"/>
  <c r="H1344" i="3"/>
  <c r="AL1433" i="3"/>
  <c r="AL1432" i="3" s="1"/>
  <c r="AL1381" i="3"/>
  <c r="L1440" i="3"/>
  <c r="I41" i="3"/>
  <c r="L84" i="3"/>
  <c r="M84" i="3" s="1"/>
  <c r="AJ121" i="3"/>
  <c r="I146" i="3"/>
  <c r="AM165" i="3"/>
  <c r="M544" i="3"/>
  <c r="AG672" i="3"/>
  <c r="AG671" i="3" s="1"/>
  <c r="AG643" i="3" s="1"/>
  <c r="AG631" i="3" s="1"/>
  <c r="AG645" i="3"/>
  <c r="AG633" i="3" s="1"/>
  <c r="S764" i="3"/>
  <c r="L787" i="3"/>
  <c r="M787" i="3" s="1"/>
  <c r="H800" i="3"/>
  <c r="L801" i="3"/>
  <c r="M801" i="3" s="1"/>
  <c r="AE812" i="3"/>
  <c r="H620" i="3"/>
  <c r="AK829" i="3"/>
  <c r="AI830" i="3"/>
  <c r="AI840" i="3"/>
  <c r="P872" i="3"/>
  <c r="P871" i="3" s="1"/>
  <c r="O965" i="3"/>
  <c r="S1222" i="3"/>
  <c r="O1332" i="3"/>
  <c r="AM1381" i="3"/>
  <c r="N1381" i="3"/>
  <c r="N1439" i="3"/>
  <c r="N1438" i="3" s="1"/>
  <c r="AM111" i="3"/>
  <c r="AK121" i="3"/>
  <c r="AP289" i="3"/>
  <c r="AP290" i="3"/>
  <c r="AJ219" i="3"/>
  <c r="AJ218" i="3" s="1"/>
  <c r="X348" i="3"/>
  <c r="AJ348" i="3"/>
  <c r="N338" i="3"/>
  <c r="N541" i="3"/>
  <c r="N540" i="3" s="1"/>
  <c r="AF722" i="3"/>
  <c r="Z738" i="3"/>
  <c r="AG817" i="3"/>
  <c r="I620" i="3"/>
  <c r="I317" i="3" s="1"/>
  <c r="J850" i="3"/>
  <c r="Q872" i="3"/>
  <c r="Q871" i="3" s="1"/>
  <c r="I881" i="3"/>
  <c r="AB939" i="3"/>
  <c r="AB938" i="3" s="1"/>
  <c r="AB824" i="3"/>
  <c r="AB620" i="3" s="1"/>
  <c r="AB317" i="3" s="1"/>
  <c r="Y108" i="3"/>
  <c r="Y256" i="3" s="1"/>
  <c r="AI270" i="3"/>
  <c r="AI121" i="3"/>
  <c r="AO131" i="3"/>
  <c r="AO280" i="3" s="1"/>
  <c r="N177" i="3"/>
  <c r="N170" i="3" s="1"/>
  <c r="N169" i="3" s="1"/>
  <c r="O465" i="3"/>
  <c r="O464" i="3" s="1"/>
  <c r="O377" i="3"/>
  <c r="F566" i="3"/>
  <c r="F336" i="3"/>
  <c r="F308" i="3" s="1"/>
  <c r="O645" i="3"/>
  <c r="O633" i="3" s="1"/>
  <c r="O656" i="3"/>
  <c r="AA738" i="3"/>
  <c r="AA737" i="3" s="1"/>
  <c r="AA759" i="3"/>
  <c r="AE809" i="3"/>
  <c r="R872" i="3"/>
  <c r="R871" i="3" s="1"/>
  <c r="AN893" i="3"/>
  <c r="AN820" i="3"/>
  <c r="I900" i="3"/>
  <c r="AE921" i="3"/>
  <c r="M921" i="3"/>
  <c r="AC939" i="3"/>
  <c r="AC938" i="3" s="1"/>
  <c r="AC824" i="3"/>
  <c r="AE981" i="3"/>
  <c r="AE990" i="3"/>
  <c r="G968" i="3"/>
  <c r="U1080" i="3"/>
  <c r="AA1081" i="3"/>
  <c r="AA1070" i="3"/>
  <c r="T1152" i="3"/>
  <c r="AG1158" i="3"/>
  <c r="AG1152" i="3" s="1"/>
  <c r="AC1187" i="3"/>
  <c r="AC955" i="3" s="1"/>
  <c r="AC1196" i="3"/>
  <c r="W1233" i="3"/>
  <c r="AE1264" i="3"/>
  <c r="G1269" i="3"/>
  <c r="T1258" i="3"/>
  <c r="AE1270" i="3"/>
  <c r="AJ1325" i="3"/>
  <c r="AJ1310" i="3"/>
  <c r="AJ1250" i="3" s="1"/>
  <c r="Z1350" i="3"/>
  <c r="AF1383" i="3"/>
  <c r="AF1341" i="3" s="1"/>
  <c r="AF1393" i="3"/>
  <c r="AF1385" i="3" s="1"/>
  <c r="L1420" i="3"/>
  <c r="M1420" i="3" s="1"/>
  <c r="AE76" i="3"/>
  <c r="AI109" i="3"/>
  <c r="F290" i="3"/>
  <c r="AE337" i="3"/>
  <c r="G310" i="3"/>
  <c r="M337" i="3"/>
  <c r="AE358" i="3"/>
  <c r="AH335" i="3"/>
  <c r="AH357" i="3"/>
  <c r="AO373" i="3"/>
  <c r="AO372" i="3" s="1"/>
  <c r="AG572" i="3"/>
  <c r="AH587" i="3"/>
  <c r="AH580" i="3" s="1"/>
  <c r="AF616" i="3"/>
  <c r="P656" i="3"/>
  <c r="P645" i="3"/>
  <c r="P633" i="3" s="1"/>
  <c r="AB738" i="3"/>
  <c r="Q745" i="3"/>
  <c r="AB759" i="3"/>
  <c r="AP829" i="3"/>
  <c r="AK833" i="3"/>
  <c r="AK817" i="3"/>
  <c r="AL840" i="3"/>
  <c r="AL826" i="3" s="1"/>
  <c r="AL830" i="3"/>
  <c r="U1158" i="3"/>
  <c r="U1075" i="3"/>
  <c r="U964" i="3" s="1"/>
  <c r="U629" i="3" s="1"/>
  <c r="AD1196" i="3"/>
  <c r="AD1187" i="3"/>
  <c r="AD955" i="3" s="1"/>
  <c r="K1289" i="3"/>
  <c r="K1290" i="3"/>
  <c r="AI1383" i="3"/>
  <c r="AI1341" i="3" s="1"/>
  <c r="AI1393" i="3"/>
  <c r="AI1385" i="3" s="1"/>
  <c r="G42" i="3"/>
  <c r="AE44" i="3"/>
  <c r="AK110" i="3"/>
  <c r="I165" i="3"/>
  <c r="AP373" i="3"/>
  <c r="G422" i="3"/>
  <c r="AF565" i="3"/>
  <c r="AH572" i="3"/>
  <c r="AI653" i="3"/>
  <c r="AI641" i="3" s="1"/>
  <c r="AI627" i="3" s="1"/>
  <c r="X651" i="3"/>
  <c r="X640" i="3" s="1"/>
  <c r="AE749" i="3"/>
  <c r="V759" i="3"/>
  <c r="AE792" i="3"/>
  <c r="G791" i="3"/>
  <c r="AM840" i="3"/>
  <c r="AM830" i="3"/>
  <c r="Z891" i="3"/>
  <c r="AE997" i="3"/>
  <c r="X1081" i="3"/>
  <c r="AI1112" i="3"/>
  <c r="AE1138" i="3"/>
  <c r="O1186" i="3"/>
  <c r="AE1197" i="3"/>
  <c r="L1435" i="3"/>
  <c r="M1435" i="3" s="1"/>
  <c r="H118" i="3"/>
  <c r="AE105" i="3"/>
  <c r="AL110" i="3"/>
  <c r="AI112" i="3"/>
  <c r="AI260" i="3" s="1"/>
  <c r="AN219" i="3"/>
  <c r="AN218" i="3" s="1"/>
  <c r="F357" i="3"/>
  <c r="F335" i="3"/>
  <c r="AE385" i="3"/>
  <c r="AE534" i="3"/>
  <c r="N638" i="3"/>
  <c r="AE642" i="3"/>
  <c r="R655" i="3"/>
  <c r="Y651" i="3"/>
  <c r="Y640" i="3" s="1"/>
  <c r="Q693" i="3"/>
  <c r="I757" i="3"/>
  <c r="AL625" i="3"/>
  <c r="AA891" i="3"/>
  <c r="AN971" i="3"/>
  <c r="AN957" i="3"/>
  <c r="AN619" i="3" s="1"/>
  <c r="AN316" i="3" s="1"/>
  <c r="H109" i="3"/>
  <c r="H965" i="3"/>
  <c r="AF1136" i="3"/>
  <c r="Q1186" i="3"/>
  <c r="U1224" i="3"/>
  <c r="U1223" i="3" s="1"/>
  <c r="U1222" i="3" s="1"/>
  <c r="AN1262" i="3"/>
  <c r="AB1272" i="3"/>
  <c r="AE1435" i="3"/>
  <c r="AC175" i="3"/>
  <c r="Y116" i="3"/>
  <c r="Y264" i="3" s="1"/>
  <c r="Y266" i="3"/>
  <c r="AJ131" i="3"/>
  <c r="AJ280" i="3" s="1"/>
  <c r="AJ281" i="3"/>
  <c r="K290" i="3"/>
  <c r="L167" i="3"/>
  <c r="AE174" i="3"/>
  <c r="AG186" i="3"/>
  <c r="AE223" i="3"/>
  <c r="AP219" i="3"/>
  <c r="AP218" i="3" s="1"/>
  <c r="AE261" i="3"/>
  <c r="M261" i="3"/>
  <c r="Q315" i="3"/>
  <c r="AE339" i="3"/>
  <c r="AE341" i="3"/>
  <c r="G104" i="3"/>
  <c r="AK290" i="3"/>
  <c r="AK289" i="3"/>
  <c r="AF399" i="3"/>
  <c r="AF398" i="3" s="1"/>
  <c r="K465" i="3"/>
  <c r="K464" i="3" s="1"/>
  <c r="H573" i="3"/>
  <c r="AK581" i="3"/>
  <c r="AH630" i="3"/>
  <c r="Q656" i="3"/>
  <c r="AE673" i="3"/>
  <c r="O745" i="3"/>
  <c r="O744" i="3" s="1"/>
  <c r="O743" i="3" s="1"/>
  <c r="AH623" i="3"/>
  <c r="AH749" i="3"/>
  <c r="G312" i="3"/>
  <c r="E765" i="3"/>
  <c r="E758" i="3"/>
  <c r="AP820" i="3"/>
  <c r="AP852" i="3"/>
  <c r="AG866" i="3"/>
  <c r="AG865" i="3" s="1"/>
  <c r="U820" i="3"/>
  <c r="F970" i="3"/>
  <c r="AF1053" i="3"/>
  <c r="AF1052" i="3" s="1"/>
  <c r="AF989" i="3"/>
  <c r="AF962" i="3" s="1"/>
  <c r="H959" i="3"/>
  <c r="L1073" i="3"/>
  <c r="M1073" i="3" s="1"/>
  <c r="F966" i="3"/>
  <c r="F110" i="3"/>
  <c r="AO258" i="3"/>
  <c r="AO108" i="3"/>
  <c r="AO256" i="3" s="1"/>
  <c r="AO240" i="3" s="1"/>
  <c r="N1192" i="3"/>
  <c r="AG1195" i="3"/>
  <c r="AO1203" i="3"/>
  <c r="J1280" i="3"/>
  <c r="L1280" i="3" s="1"/>
  <c r="L1281" i="3"/>
  <c r="M1281" i="3" s="1"/>
  <c r="L1337" i="3"/>
  <c r="M1337" i="3" s="1"/>
  <c r="AL1376" i="3"/>
  <c r="AK1340" i="3"/>
  <c r="AG198" i="3"/>
  <c r="L255" i="3"/>
  <c r="M255" i="3" s="1"/>
  <c r="AF488" i="3"/>
  <c r="AF381" i="3"/>
  <c r="AF350" i="3" s="1"/>
  <c r="F503" i="3"/>
  <c r="AF512" i="3"/>
  <c r="AE537" i="3"/>
  <c r="U336" i="3"/>
  <c r="U308" i="3" s="1"/>
  <c r="U566" i="3"/>
  <c r="AB587" i="3"/>
  <c r="AB580" i="3" s="1"/>
  <c r="AB588" i="3"/>
  <c r="AB572" i="3" s="1"/>
  <c r="Z604" i="3"/>
  <c r="AP621" i="3"/>
  <c r="AP319" i="3" s="1"/>
  <c r="AG644" i="3"/>
  <c r="AG632" i="3" s="1"/>
  <c r="E651" i="3"/>
  <c r="E640" i="3" s="1"/>
  <c r="AD653" i="3"/>
  <c r="AD641" i="3" s="1"/>
  <c r="AD733" i="3"/>
  <c r="AD732" i="3" s="1"/>
  <c r="AN745" i="3"/>
  <c r="AN744" i="3" s="1"/>
  <c r="AN743" i="3" s="1"/>
  <c r="I625" i="3"/>
  <c r="I324" i="3" s="1"/>
  <c r="AC833" i="3"/>
  <c r="E820" i="3"/>
  <c r="AE917" i="3"/>
  <c r="AP940" i="3"/>
  <c r="AP939" i="3"/>
  <c r="AP938" i="3" s="1"/>
  <c r="AP824" i="3"/>
  <c r="AP620" i="3" s="1"/>
  <c r="AP317" i="3" s="1"/>
  <c r="S971" i="3"/>
  <c r="S957" i="3"/>
  <c r="L981" i="3"/>
  <c r="M981" i="3" s="1"/>
  <c r="J979" i="3"/>
  <c r="J91" i="3" s="1"/>
  <c r="J223" i="3" s="1"/>
  <c r="J219" i="3" s="1"/>
  <c r="J218" i="3" s="1"/>
  <c r="AC965" i="3"/>
  <c r="AC109" i="3"/>
  <c r="Z966" i="3"/>
  <c r="Z110" i="3"/>
  <c r="Z258" i="3" s="1"/>
  <c r="F1080" i="3"/>
  <c r="F1069" i="3"/>
  <c r="N1088" i="3"/>
  <c r="T1112" i="3"/>
  <c r="AE1169" i="3"/>
  <c r="G1176" i="3"/>
  <c r="AP1269" i="3"/>
  <c r="AP1256" i="3" s="1"/>
  <c r="AP1305" i="3"/>
  <c r="Q1325" i="3"/>
  <c r="Q1310" i="3"/>
  <c r="I1376" i="3"/>
  <c r="I1386" i="3"/>
  <c r="S121" i="3"/>
  <c r="G297" i="3"/>
  <c r="J183" i="3"/>
  <c r="L183" i="3" s="1"/>
  <c r="M183" i="3" s="1"/>
  <c r="AH198" i="3"/>
  <c r="AE378" i="3"/>
  <c r="G404" i="3"/>
  <c r="AG488" i="3"/>
  <c r="AG381" i="3"/>
  <c r="AG350" i="3" s="1"/>
  <c r="G503" i="3"/>
  <c r="AO594" i="3"/>
  <c r="AO593" i="3" s="1"/>
  <c r="F651" i="3"/>
  <c r="F640" i="3" s="1"/>
  <c r="AL651" i="3"/>
  <c r="AL640" i="3" s="1"/>
  <c r="AE707" i="3"/>
  <c r="AO705" i="3"/>
  <c r="AI743" i="3"/>
  <c r="L746" i="3"/>
  <c r="M746" i="3" s="1"/>
  <c r="H745" i="3"/>
  <c r="T766" i="3"/>
  <c r="T759" i="3"/>
  <c r="AE797" i="3"/>
  <c r="AD833" i="3"/>
  <c r="K817" i="3"/>
  <c r="K851" i="3"/>
  <c r="F820" i="3"/>
  <c r="L990" i="3"/>
  <c r="M990" i="3" s="1"/>
  <c r="R1053" i="3"/>
  <c r="R1052" i="3" s="1"/>
  <c r="R989" i="3"/>
  <c r="R962" i="3" s="1"/>
  <c r="AA966" i="3"/>
  <c r="AA110" i="3"/>
  <c r="AA258" i="3" s="1"/>
  <c r="P1195" i="3"/>
  <c r="AE1311" i="3"/>
  <c r="R1310" i="3"/>
  <c r="R1250" i="3" s="1"/>
  <c r="R1325" i="3"/>
  <c r="S1354" i="3"/>
  <c r="S1345" i="3"/>
  <c r="S1330" i="3" s="1"/>
  <c r="J1376" i="3"/>
  <c r="J1330" i="3" s="1"/>
  <c r="J1386" i="3"/>
  <c r="T121" i="3"/>
  <c r="AI198" i="3"/>
  <c r="AE262" i="3"/>
  <c r="M262" i="3"/>
  <c r="N294" i="3"/>
  <c r="N293" i="3" s="1"/>
  <c r="AE380" i="3"/>
  <c r="V387" i="3"/>
  <c r="AN465" i="3"/>
  <c r="AN464" i="3" s="1"/>
  <c r="AN377" i="3"/>
  <c r="AH381" i="3"/>
  <c r="AH350" i="3" s="1"/>
  <c r="AE497" i="3"/>
  <c r="P494" i="3"/>
  <c r="P381" i="3"/>
  <c r="P350" i="3" s="1"/>
  <c r="L504" i="3"/>
  <c r="M504" i="3" s="1"/>
  <c r="H503" i="3"/>
  <c r="X615" i="3"/>
  <c r="X306" i="3" s="1"/>
  <c r="S638" i="3"/>
  <c r="S31" i="3"/>
  <c r="AI644" i="3"/>
  <c r="AI632" i="3" s="1"/>
  <c r="L786" i="3"/>
  <c r="Y840" i="3"/>
  <c r="Y830" i="3"/>
  <c r="L926" i="3"/>
  <c r="L1019" i="3"/>
  <c r="M1019" i="3" s="1"/>
  <c r="S989" i="3"/>
  <c r="S962" i="3" s="1"/>
  <c r="S1053" i="3"/>
  <c r="S1052" i="3" s="1"/>
  <c r="AE1072" i="3"/>
  <c r="AC1080" i="3"/>
  <c r="J1168" i="3"/>
  <c r="Q1176" i="3"/>
  <c r="W1194" i="3"/>
  <c r="H1266" i="3"/>
  <c r="H1254" i="3" s="1"/>
  <c r="S1310" i="3"/>
  <c r="S1250" i="3" s="1"/>
  <c r="S1325" i="3"/>
  <c r="J1427" i="3"/>
  <c r="J1426" i="3" s="1"/>
  <c r="L1428" i="3"/>
  <c r="M1428" i="3" s="1"/>
  <c r="AF41" i="3"/>
  <c r="AM112" i="3"/>
  <c r="AM260" i="3" s="1"/>
  <c r="AM261" i="3"/>
  <c r="AE184" i="3"/>
  <c r="Q210" i="3"/>
  <c r="AE260" i="3"/>
  <c r="O294" i="3"/>
  <c r="O293" i="3" s="1"/>
  <c r="AE454" i="3"/>
  <c r="G453" i="3"/>
  <c r="L460" i="3"/>
  <c r="M460" i="3" s="1"/>
  <c r="L466" i="3"/>
  <c r="M466" i="3" s="1"/>
  <c r="H377" i="3"/>
  <c r="Q381" i="3"/>
  <c r="Q350" i="3" s="1"/>
  <c r="AC541" i="3"/>
  <c r="AA550" i="3"/>
  <c r="AA549" i="3" s="1"/>
  <c r="X336" i="3"/>
  <c r="X566" i="3"/>
  <c r="L575" i="3"/>
  <c r="M575" i="3" s="1"/>
  <c r="AD572" i="3"/>
  <c r="AC573" i="3"/>
  <c r="V578" i="3"/>
  <c r="AM621" i="3"/>
  <c r="AM319" i="3" s="1"/>
  <c r="F850" i="3"/>
  <c r="N851" i="3"/>
  <c r="H873" i="3"/>
  <c r="L874" i="3"/>
  <c r="M874" i="3" s="1"/>
  <c r="L821" i="3"/>
  <c r="M875" i="3"/>
  <c r="M821" i="3" s="1"/>
  <c r="AK900" i="3"/>
  <c r="AE903" i="3"/>
  <c r="G902" i="3"/>
  <c r="M918" i="3"/>
  <c r="T989" i="3"/>
  <c r="T962" i="3" s="1"/>
  <c r="T1053" i="3"/>
  <c r="T1052" i="3" s="1"/>
  <c r="AC110" i="3"/>
  <c r="AC258" i="3" s="1"/>
  <c r="AC966" i="3"/>
  <c r="T1075" i="3"/>
  <c r="T964" i="3" s="1"/>
  <c r="T629" i="3" s="1"/>
  <c r="K1168" i="3"/>
  <c r="X1187" i="3"/>
  <c r="X955" i="3" s="1"/>
  <c r="AN1203" i="3"/>
  <c r="AI1193" i="3"/>
  <c r="AI961" i="3" s="1"/>
  <c r="AI625" i="3" s="1"/>
  <c r="E330" i="3"/>
  <c r="T1310" i="3"/>
  <c r="T1250" i="3" s="1"/>
  <c r="T1325" i="3"/>
  <c r="AF1350" i="3"/>
  <c r="AF1348" i="3"/>
  <c r="L1387" i="3"/>
  <c r="M1387" i="3" s="1"/>
  <c r="P1414" i="3"/>
  <c r="P1413" i="3" s="1"/>
  <c r="P1340" i="3" s="1"/>
  <c r="P1382" i="3"/>
  <c r="AG41" i="3"/>
  <c r="AE68" i="3"/>
  <c r="AE112" i="3"/>
  <c r="G127" i="3"/>
  <c r="P399" i="3"/>
  <c r="P398" i="3" s="1"/>
  <c r="L454" i="3"/>
  <c r="M454" i="3" s="1"/>
  <c r="G471" i="3"/>
  <c r="H483" i="3"/>
  <c r="AD494" i="3"/>
  <c r="AD573" i="3"/>
  <c r="W578" i="3"/>
  <c r="P587" i="3"/>
  <c r="AG653" i="3"/>
  <c r="AG641" i="3" s="1"/>
  <c r="AP672" i="3"/>
  <c r="AP645" i="3"/>
  <c r="AP633" i="3" s="1"/>
  <c r="G706" i="3"/>
  <c r="AF313" i="3"/>
  <c r="O759" i="3"/>
  <c r="O773" i="3"/>
  <c r="AE793" i="3"/>
  <c r="AA840" i="3"/>
  <c r="L903" i="3"/>
  <c r="M903" i="3" s="1"/>
  <c r="H902" i="3"/>
  <c r="G909" i="3"/>
  <c r="W909" i="3"/>
  <c r="AE918" i="3"/>
  <c r="G1023" i="3"/>
  <c r="O1096" i="3"/>
  <c r="X1104" i="3"/>
  <c r="AE1110" i="3"/>
  <c r="AE1126" i="3"/>
  <c r="AI1129" i="3"/>
  <c r="AI1070" i="3"/>
  <c r="L1145" i="3"/>
  <c r="M1145" i="3" s="1"/>
  <c r="L1163" i="3"/>
  <c r="M1163" i="3" s="1"/>
  <c r="H1075" i="3"/>
  <c r="T1195" i="3"/>
  <c r="L1201" i="3"/>
  <c r="M1201" i="3" s="1"/>
  <c r="AH1193" i="3"/>
  <c r="AH961" i="3" s="1"/>
  <c r="AH625" i="3" s="1"/>
  <c r="AH324" i="3" s="1"/>
  <c r="AH1201" i="3"/>
  <c r="AH1192" i="3" s="1"/>
  <c r="N1222" i="3"/>
  <c r="AJ321" i="3"/>
  <c r="AE1259" i="3"/>
  <c r="V1289" i="3"/>
  <c r="V1290" i="3"/>
  <c r="V1266" i="3" s="1"/>
  <c r="V1254" i="3" s="1"/>
  <c r="V1378" i="3"/>
  <c r="V1332" i="3" s="1"/>
  <c r="V1387" i="3"/>
  <c r="AE1387" i="3" s="1"/>
  <c r="F1394" i="3"/>
  <c r="F1395" i="3"/>
  <c r="AE424" i="3"/>
  <c r="AP565" i="3"/>
  <c r="AJ578" i="3"/>
  <c r="AJ604" i="3"/>
  <c r="AJ593" i="3" s="1"/>
  <c r="Q616" i="3"/>
  <c r="P630" i="3"/>
  <c r="K630" i="3"/>
  <c r="S655" i="3"/>
  <c r="R653" i="3"/>
  <c r="R641" i="3" s="1"/>
  <c r="AL796" i="3"/>
  <c r="V314" i="3"/>
  <c r="H832" i="3"/>
  <c r="G871" i="3"/>
  <c r="AB615" i="3"/>
  <c r="AB306" i="3" s="1"/>
  <c r="AB1070" i="3"/>
  <c r="G1120" i="3"/>
  <c r="E1075" i="3"/>
  <c r="E964" i="3" s="1"/>
  <c r="E629" i="3" s="1"/>
  <c r="E1158" i="3"/>
  <c r="E1152" i="3" s="1"/>
  <c r="H1187" i="3"/>
  <c r="H1196" i="3"/>
  <c r="AE1265" i="3"/>
  <c r="M1265" i="3"/>
  <c r="AL1290" i="3"/>
  <c r="AL1266" i="3" s="1"/>
  <c r="AL1254" i="3" s="1"/>
  <c r="AL1289" i="3"/>
  <c r="M204" i="3"/>
  <c r="G205" i="3"/>
  <c r="AE206" i="3"/>
  <c r="AE392" i="3"/>
  <c r="AI373" i="3"/>
  <c r="AE528" i="3"/>
  <c r="J566" i="3"/>
  <c r="J336" i="3"/>
  <c r="AB573" i="3"/>
  <c r="N616" i="3"/>
  <c r="AL31" i="3"/>
  <c r="AL26" i="3" s="1"/>
  <c r="AL638" i="3"/>
  <c r="T655" i="3"/>
  <c r="T644" i="3"/>
  <c r="T632" i="3" s="1"/>
  <c r="AP693" i="3"/>
  <c r="F766" i="3"/>
  <c r="F759" i="3"/>
  <c r="AG759" i="3"/>
  <c r="AM1168" i="3"/>
  <c r="AE1191" i="3"/>
  <c r="I1187" i="3"/>
  <c r="I955" i="3" s="1"/>
  <c r="AM1290" i="3"/>
  <c r="AM1289" i="3"/>
  <c r="R1350" i="3"/>
  <c r="R1348" i="3"/>
  <c r="Y1394" i="3"/>
  <c r="Y1395" i="3"/>
  <c r="S1433" i="3"/>
  <c r="S1432" i="3" s="1"/>
  <c r="S1374" i="3" s="1"/>
  <c r="S1381" i="3"/>
  <c r="AN1434" i="3"/>
  <c r="AN130" i="3"/>
  <c r="E257" i="3"/>
  <c r="AP121" i="3"/>
  <c r="G165" i="3"/>
  <c r="AE230" i="3"/>
  <c r="AD503" i="3"/>
  <c r="W512" i="3"/>
  <c r="L568" i="3"/>
  <c r="M568" i="3" s="1"/>
  <c r="I578" i="3"/>
  <c r="X637" i="3"/>
  <c r="L767" i="3"/>
  <c r="M767" i="3" s="1"/>
  <c r="H759" i="3"/>
  <c r="AG773" i="3"/>
  <c r="AG772" i="3" s="1"/>
  <c r="P1034" i="3"/>
  <c r="P985" i="3" s="1"/>
  <c r="P1035" i="3"/>
  <c r="F1075" i="3"/>
  <c r="F964" i="3" s="1"/>
  <c r="F629" i="3" s="1"/>
  <c r="L1078" i="3"/>
  <c r="M1078" i="3" s="1"/>
  <c r="AL1088" i="3"/>
  <c r="G1289" i="3"/>
  <c r="AO1290" i="3"/>
  <c r="AO1266" i="3" s="1"/>
  <c r="AO1254" i="3" s="1"/>
  <c r="AO1289" i="3"/>
  <c r="F1325" i="3"/>
  <c r="F1310" i="3"/>
  <c r="T1348" i="3"/>
  <c r="T1350" i="3"/>
  <c r="L1355" i="3"/>
  <c r="M1355" i="3" s="1"/>
  <c r="H1345" i="3"/>
  <c r="U1381" i="3"/>
  <c r="U1433" i="3"/>
  <c r="U1432" i="3" s="1"/>
  <c r="O178" i="3"/>
  <c r="O170" i="3" s="1"/>
  <c r="O169" i="3" s="1"/>
  <c r="AE107" i="3"/>
  <c r="I121" i="3"/>
  <c r="AJ150" i="3"/>
  <c r="AJ297" i="3" s="1"/>
  <c r="H165" i="3"/>
  <c r="AF315" i="3"/>
  <c r="L429" i="3"/>
  <c r="M429" i="3" s="1"/>
  <c r="W381" i="3"/>
  <c r="AE504" i="3"/>
  <c r="H564" i="3"/>
  <c r="AE575" i="3"/>
  <c r="R582" i="3"/>
  <c r="R573" i="3"/>
  <c r="J578" i="3"/>
  <c r="X644" i="3"/>
  <c r="X632" i="3" s="1"/>
  <c r="W645" i="3"/>
  <c r="W633" i="3" s="1"/>
  <c r="W656" i="3"/>
  <c r="AD671" i="3"/>
  <c r="R733" i="3"/>
  <c r="R732" i="3" s="1"/>
  <c r="G786" i="3"/>
  <c r="AE787" i="3"/>
  <c r="AE806" i="3"/>
  <c r="T957" i="3"/>
  <c r="W970" i="3"/>
  <c r="J970" i="3"/>
  <c r="AG1070" i="3"/>
  <c r="AG1080" i="3"/>
  <c r="AG1069" i="3"/>
  <c r="I1158" i="3"/>
  <c r="L1197" i="3"/>
  <c r="M1197" i="3" s="1"/>
  <c r="AE1188" i="3"/>
  <c r="W1222" i="3"/>
  <c r="H1289" i="3"/>
  <c r="L1291" i="3"/>
  <c r="M1291" i="3" s="1"/>
  <c r="G1310" i="3"/>
  <c r="G1325" i="3"/>
  <c r="AE1326" i="3"/>
  <c r="AJ1386" i="3"/>
  <c r="AJ1376" i="3"/>
  <c r="AJ1330" i="3" s="1"/>
  <c r="U198" i="3"/>
  <c r="F387" i="3"/>
  <c r="AH405" i="3"/>
  <c r="AH404" i="3" s="1"/>
  <c r="AH373" i="3"/>
  <c r="S381" i="3"/>
  <c r="S350" i="3" s="1"/>
  <c r="S328" i="3" s="1"/>
  <c r="X323" i="3"/>
  <c r="L649" i="3"/>
  <c r="M649" i="3" s="1"/>
  <c r="H637" i="3"/>
  <c r="AK31" i="3"/>
  <c r="AK26" i="3" s="1"/>
  <c r="AK638" i="3"/>
  <c r="E759" i="3"/>
  <c r="AM766" i="3"/>
  <c r="AM759" i="3"/>
  <c r="G926" i="3"/>
  <c r="AO971" i="3"/>
  <c r="AO957" i="3"/>
  <c r="AO619" i="3" s="1"/>
  <c r="AO316" i="3" s="1"/>
  <c r="AO1195" i="3"/>
  <c r="AO1186" i="3"/>
  <c r="AL1324" i="3"/>
  <c r="AL1308" i="3" s="1"/>
  <c r="AL1309" i="3"/>
  <c r="AG1394" i="3"/>
  <c r="G121" i="3"/>
  <c r="AC127" i="3"/>
  <c r="X150" i="3"/>
  <c r="X299" i="3"/>
  <c r="Z186" i="3"/>
  <c r="V198" i="3"/>
  <c r="S219" i="3"/>
  <c r="S218" i="3" s="1"/>
  <c r="G411" i="3"/>
  <c r="AE412" i="3"/>
  <c r="Q587" i="3"/>
  <c r="Q573" i="3"/>
  <c r="R616" i="3"/>
  <c r="AN759" i="3"/>
  <c r="AM796" i="3"/>
  <c r="Y313" i="3"/>
  <c r="G970" i="3"/>
  <c r="AB1081" i="3"/>
  <c r="AM1310" i="3"/>
  <c r="AM1325" i="3"/>
  <c r="M64" i="3"/>
  <c r="AE73" i="3"/>
  <c r="H121" i="3"/>
  <c r="AO121" i="3"/>
  <c r="AO289" i="3"/>
  <c r="AO290" i="3"/>
  <c r="W198" i="3"/>
  <c r="AD315" i="3"/>
  <c r="E373" i="3"/>
  <c r="E372" i="3" s="1"/>
  <c r="AJ373" i="3"/>
  <c r="AJ372" i="3" s="1"/>
  <c r="AJ349" i="3" s="1"/>
  <c r="AE417" i="3"/>
  <c r="AE542" i="3"/>
  <c r="P573" i="3"/>
  <c r="H578" i="3"/>
  <c r="S616" i="3"/>
  <c r="Q682" i="3"/>
  <c r="Q313" i="3"/>
  <c r="G766" i="3"/>
  <c r="G759" i="3"/>
  <c r="AO766" i="3"/>
  <c r="AO759" i="3"/>
  <c r="AN796" i="3"/>
  <c r="AC312" i="3"/>
  <c r="AG820" i="3"/>
  <c r="H971" i="3"/>
  <c r="L974" i="3"/>
  <c r="M974" i="3" s="1"/>
  <c r="O1034" i="3"/>
  <c r="O1035" i="3"/>
  <c r="T1058" i="3"/>
  <c r="AK1088" i="3"/>
  <c r="AN1168" i="3"/>
  <c r="J1186" i="3"/>
  <c r="AN1289" i="3"/>
  <c r="AN1290" i="3"/>
  <c r="AN1266" i="3" s="1"/>
  <c r="AN1254" i="3" s="1"/>
  <c r="AE1355" i="3"/>
  <c r="G1345" i="3"/>
  <c r="AO1345" i="3"/>
  <c r="AO1330" i="3" s="1"/>
  <c r="AO1354" i="3"/>
  <c r="AG1395" i="3"/>
  <c r="Z1395" i="3"/>
  <c r="Z1394" i="3"/>
  <c r="T1433" i="3"/>
  <c r="T1432" i="3" s="1"/>
  <c r="T1381" i="3"/>
  <c r="AK112" i="3"/>
  <c r="AK260" i="3" s="1"/>
  <c r="AG126" i="3"/>
  <c r="AG273" i="3" s="1"/>
  <c r="AE128" i="3"/>
  <c r="AK146" i="3"/>
  <c r="AK141" i="3" s="1"/>
  <c r="AK288" i="3" s="1"/>
  <c r="AG371" i="3"/>
  <c r="O104" i="3"/>
  <c r="AE472" i="3"/>
  <c r="V381" i="3"/>
  <c r="V350" i="3" s="1"/>
  <c r="AE746" i="3"/>
  <c r="M861" i="3"/>
  <c r="M829" i="3" s="1"/>
  <c r="Q110" i="3"/>
  <c r="AE1077" i="3"/>
  <c r="L1079" i="3"/>
  <c r="M1079" i="3" s="1"/>
  <c r="M55" i="3"/>
  <c r="J116" i="3"/>
  <c r="J264" i="3" s="1"/>
  <c r="J266" i="3"/>
  <c r="J121" i="3"/>
  <c r="L417" i="3"/>
  <c r="M417" i="3" s="1"/>
  <c r="X381" i="3"/>
  <c r="X350" i="3" s="1"/>
  <c r="P582" i="3"/>
  <c r="S581" i="3"/>
  <c r="K578" i="3"/>
  <c r="K581" i="3"/>
  <c r="AC594" i="3"/>
  <c r="AC593" i="3" s="1"/>
  <c r="X645" i="3"/>
  <c r="X633" i="3" s="1"/>
  <c r="J651" i="3"/>
  <c r="J640" i="3" s="1"/>
  <c r="U682" i="3"/>
  <c r="W733" i="3"/>
  <c r="W732" i="3" s="1"/>
  <c r="W653" i="3"/>
  <c r="W641" i="3" s="1"/>
  <c r="I759" i="3"/>
  <c r="AE807" i="3"/>
  <c r="AE884" i="3"/>
  <c r="G883" i="3"/>
  <c r="R893" i="3"/>
  <c r="R892" i="3" s="1"/>
  <c r="R891" i="3" s="1"/>
  <c r="R820" i="3"/>
  <c r="L927" i="3"/>
  <c r="M927" i="3" s="1"/>
  <c r="K957" i="3"/>
  <c r="K619" i="3" s="1"/>
  <c r="K316" i="3" s="1"/>
  <c r="K971" i="3"/>
  <c r="X985" i="3"/>
  <c r="L1144" i="3"/>
  <c r="E1203" i="3"/>
  <c r="AB1192" i="3"/>
  <c r="AE1281" i="3"/>
  <c r="G1280" i="3"/>
  <c r="L1269" i="3"/>
  <c r="H1325" i="3"/>
  <c r="L1326" i="3"/>
  <c r="M1326" i="3" s="1"/>
  <c r="H1310" i="3"/>
  <c r="AK1375" i="3"/>
  <c r="AM1382" i="3"/>
  <c r="AM1414" i="3"/>
  <c r="AM1413" i="3" s="1"/>
  <c r="AM1340" i="3" s="1"/>
  <c r="AJ1382" i="3"/>
  <c r="AJ1427" i="3"/>
  <c r="AJ1426" i="3" s="1"/>
  <c r="AJ1340" i="3" s="1"/>
  <c r="W1381" i="3"/>
  <c r="AK219" i="3"/>
  <c r="AK218" i="3" s="1"/>
  <c r="L249" i="3"/>
  <c r="M249" i="3" s="1"/>
  <c r="P373" i="3"/>
  <c r="AI588" i="3"/>
  <c r="AI572" i="3" s="1"/>
  <c r="AI573" i="3"/>
  <c r="U655" i="3"/>
  <c r="T645" i="3"/>
  <c r="T633" i="3" s="1"/>
  <c r="AE798" i="3"/>
  <c r="AE846" i="3"/>
  <c r="AE840" i="3" s="1"/>
  <c r="N824" i="3"/>
  <c r="N939" i="3"/>
  <c r="N938" i="3" s="1"/>
  <c r="AO1070" i="3"/>
  <c r="AE1078" i="3"/>
  <c r="N1080" i="3"/>
  <c r="I1112" i="3"/>
  <c r="AL1136" i="3"/>
  <c r="AG1192" i="3"/>
  <c r="AE1384" i="3"/>
  <c r="G1342" i="3"/>
  <c r="G330" i="3" s="1"/>
  <c r="AP1383" i="3"/>
  <c r="AP1341" i="3" s="1"/>
  <c r="AP1393" i="3"/>
  <c r="AP1385" i="3" s="1"/>
  <c r="J1381" i="3"/>
  <c r="J1433" i="3"/>
  <c r="J1432" i="3" s="1"/>
  <c r="L1446" i="3"/>
  <c r="L174" i="3"/>
  <c r="M174" i="3" s="1"/>
  <c r="Y387" i="3"/>
  <c r="Y353" i="3" s="1"/>
  <c r="Q494" i="3"/>
  <c r="V503" i="3"/>
  <c r="N573" i="3"/>
  <c r="G653" i="3"/>
  <c r="AO796" i="3"/>
  <c r="L846" i="3"/>
  <c r="L840" i="3" s="1"/>
  <c r="N940" i="3"/>
  <c r="G967" i="3"/>
  <c r="U1089" i="3"/>
  <c r="U1070" i="3"/>
  <c r="K1414" i="3"/>
  <c r="K1413" i="3" s="1"/>
  <c r="K1382" i="3"/>
  <c r="AE298" i="3"/>
  <c r="AM315" i="3"/>
  <c r="P411" i="3"/>
  <c r="P410" i="3" s="1"/>
  <c r="AE529" i="3"/>
  <c r="N582" i="3"/>
  <c r="AE585" i="3"/>
  <c r="E587" i="3"/>
  <c r="AD594" i="3"/>
  <c r="AD593" i="3" s="1"/>
  <c r="T630" i="3"/>
  <c r="AF682" i="3"/>
  <c r="W745" i="3"/>
  <c r="W744" i="3" s="1"/>
  <c r="W743" i="3" s="1"/>
  <c r="G840" i="3"/>
  <c r="O940" i="3"/>
  <c r="O817" i="3" s="1"/>
  <c r="AB979" i="3"/>
  <c r="AB957" i="3"/>
  <c r="AB619" i="3" s="1"/>
  <c r="AB316" i="3" s="1"/>
  <c r="AI1035" i="3"/>
  <c r="AI1034" i="3"/>
  <c r="AE1154" i="3"/>
  <c r="H1251" i="3"/>
  <c r="L1251" i="3" s="1"/>
  <c r="M1251" i="3" s="1"/>
  <c r="H1259" i="3"/>
  <c r="L1271" i="3"/>
  <c r="M1271" i="3" s="1"/>
  <c r="F1354" i="3"/>
  <c r="F1345" i="3"/>
  <c r="U1382" i="3"/>
  <c r="AF1375" i="3"/>
  <c r="G1408" i="3"/>
  <c r="L1447" i="3"/>
  <c r="M1447" i="3" s="1"/>
  <c r="W587" i="3"/>
  <c r="AJ616" i="3"/>
  <c r="AO671" i="3"/>
  <c r="AE819" i="3"/>
  <c r="AJ852" i="3"/>
  <c r="AJ820" i="3"/>
  <c r="G1089" i="3"/>
  <c r="AE1090" i="3"/>
  <c r="AJ1104" i="3"/>
  <c r="Y1222" i="3"/>
  <c r="Y1330" i="3"/>
  <c r="AH1340" i="3"/>
  <c r="M1421" i="3"/>
  <c r="AE547" i="3"/>
  <c r="M547" i="3"/>
  <c r="L724" i="3"/>
  <c r="M724" i="3" s="1"/>
  <c r="J766" i="3"/>
  <c r="J759" i="3"/>
  <c r="AO829" i="3"/>
  <c r="H1089" i="3"/>
  <c r="L1090" i="3"/>
  <c r="M1090" i="3" s="1"/>
  <c r="AK1104" i="3"/>
  <c r="V1194" i="3"/>
  <c r="AE1189" i="3"/>
  <c r="V1394" i="3"/>
  <c r="AG1381" i="3"/>
  <c r="AG1433" i="3"/>
  <c r="AG1432" i="3" s="1"/>
  <c r="AE1448" i="3"/>
  <c r="M1448" i="3"/>
  <c r="AO112" i="3"/>
  <c r="AG210" i="3"/>
  <c r="H310" i="3"/>
  <c r="L310" i="3" s="1"/>
  <c r="P594" i="3"/>
  <c r="AJ313" i="3"/>
  <c r="AG796" i="3"/>
  <c r="AF840" i="3"/>
  <c r="AK1058" i="3"/>
  <c r="AB1120" i="3"/>
  <c r="AB1128" i="3"/>
  <c r="M1150" i="3"/>
  <c r="T959" i="3"/>
  <c r="AI1187" i="3"/>
  <c r="AI955" i="3" s="1"/>
  <c r="P1187" i="3"/>
  <c r="P955" i="3" s="1"/>
  <c r="P1205" i="3"/>
  <c r="P1204" i="3" s="1"/>
  <c r="P1203" i="3" s="1"/>
  <c r="K1395" i="3"/>
  <c r="AE1398" i="3"/>
  <c r="G1396" i="3"/>
  <c r="AI1414" i="3"/>
  <c r="AI1413" i="3" s="1"/>
  <c r="AI1340" i="3" s="1"/>
  <c r="AI1382" i="3"/>
  <c r="N594" i="3"/>
  <c r="AI615" i="3"/>
  <c r="AI306" i="3" s="1"/>
  <c r="AN644" i="3"/>
  <c r="AN632" i="3" s="1"/>
  <c r="K722" i="3"/>
  <c r="H806" i="3"/>
  <c r="L806" i="3" s="1"/>
  <c r="M806" i="3" s="1"/>
  <c r="AN866" i="3"/>
  <c r="AN865" i="3" s="1"/>
  <c r="AN829" i="3"/>
  <c r="G1070" i="3"/>
  <c r="AE1082" i="3"/>
  <c r="O1158" i="3"/>
  <c r="O1152" i="3" s="1"/>
  <c r="V1344" i="3"/>
  <c r="V1353" i="3"/>
  <c r="AF165" i="3"/>
  <c r="E494" i="3"/>
  <c r="AH573" i="3"/>
  <c r="X588" i="3"/>
  <c r="X572" i="3" s="1"/>
  <c r="X587" i="3"/>
  <c r="X580" i="3" s="1"/>
  <c r="G579" i="3"/>
  <c r="G610" i="3"/>
  <c r="L760" i="3"/>
  <c r="I829" i="3"/>
  <c r="I866" i="3"/>
  <c r="H91" i="3"/>
  <c r="AP1089" i="3"/>
  <c r="AP1070" i="3"/>
  <c r="AL1194" i="3"/>
  <c r="V1192" i="3"/>
  <c r="O1187" i="3"/>
  <c r="O955" i="3" s="1"/>
  <c r="J1394" i="3"/>
  <c r="AP1420" i="3"/>
  <c r="AP1419" i="3" s="1"/>
  <c r="AP1340" i="3" s="1"/>
  <c r="AP1382" i="3"/>
  <c r="AB219" i="3"/>
  <c r="AB218" i="3" s="1"/>
  <c r="L246" i="3"/>
  <c r="M246" i="3" s="1"/>
  <c r="AB315" i="3"/>
  <c r="O387" i="3"/>
  <c r="O353" i="3" s="1"/>
  <c r="O373" i="3"/>
  <c r="G522" i="3"/>
  <c r="L576" i="3"/>
  <c r="M576" i="3" s="1"/>
  <c r="AC578" i="3"/>
  <c r="Y587" i="3"/>
  <c r="U644" i="3"/>
  <c r="U632" i="3" s="1"/>
  <c r="AD693" i="3"/>
  <c r="AC653" i="3"/>
  <c r="AC641" i="3" s="1"/>
  <c r="J745" i="3"/>
  <c r="J744" i="3" s="1"/>
  <c r="J743" i="3" s="1"/>
  <c r="AD796" i="3"/>
  <c r="Q832" i="3"/>
  <c r="AG840" i="3"/>
  <c r="AG832" i="3" s="1"/>
  <c r="AM852" i="3"/>
  <c r="AM820" i="3"/>
  <c r="AI939" i="3"/>
  <c r="AI938" i="3" s="1"/>
  <c r="AA957" i="3"/>
  <c r="AA619" i="3" s="1"/>
  <c r="AA316" i="3" s="1"/>
  <c r="Q979" i="3"/>
  <c r="Q957" i="3"/>
  <c r="L1029" i="3"/>
  <c r="M1029" i="3" s="1"/>
  <c r="AL1058" i="3"/>
  <c r="AE1076" i="3"/>
  <c r="G965" i="3"/>
  <c r="J1070" i="3"/>
  <c r="J1081" i="3"/>
  <c r="AC1120" i="3"/>
  <c r="AJ1187" i="3"/>
  <c r="AJ955" i="3" s="1"/>
  <c r="AJ1196" i="3"/>
  <c r="L1205" i="3"/>
  <c r="H1204" i="3"/>
  <c r="AE1271" i="3"/>
  <c r="Y1354" i="3"/>
  <c r="AB1354" i="3"/>
  <c r="AB1345" i="3"/>
  <c r="AB1330" i="3" s="1"/>
  <c r="AF1381" i="3"/>
  <c r="J1420" i="3"/>
  <c r="J1419" i="3" s="1"/>
  <c r="J1382" i="3"/>
  <c r="L1421" i="3"/>
  <c r="AA494" i="3"/>
  <c r="N645" i="3"/>
  <c r="N633" i="3" s="1"/>
  <c r="T651" i="3"/>
  <c r="T640" i="3" s="1"/>
  <c r="E645" i="3"/>
  <c r="E633" i="3" s="1"/>
  <c r="AK645" i="3"/>
  <c r="AK633" i="3" s="1"/>
  <c r="AF653" i="3"/>
  <c r="AF641" i="3" s="1"/>
  <c r="AE810" i="3"/>
  <c r="X625" i="3"/>
  <c r="X324" i="3" s="1"/>
  <c r="U833" i="3"/>
  <c r="AD940" i="3"/>
  <c r="AD824" i="3"/>
  <c r="AG985" i="3"/>
  <c r="AO1053" i="3"/>
  <c r="AO1052" i="3" s="1"/>
  <c r="AO989" i="3"/>
  <c r="AO962" i="3" s="1"/>
  <c r="N1104" i="3"/>
  <c r="AC1273" i="3"/>
  <c r="AC1262" i="3"/>
  <c r="M375" i="3"/>
  <c r="G143" i="3"/>
  <c r="AA671" i="3"/>
  <c r="L749" i="3"/>
  <c r="M749" i="3" s="1"/>
  <c r="K625" i="3"/>
  <c r="AE823" i="3"/>
  <c r="AE314" i="3" s="1"/>
  <c r="AE1086" i="3"/>
  <c r="M1086" i="3"/>
  <c r="I1097" i="3"/>
  <c r="I1069" i="3" s="1"/>
  <c r="L1098" i="3"/>
  <c r="M1098" i="3" s="1"/>
  <c r="AP1096" i="3"/>
  <c r="X1075" i="3"/>
  <c r="X964" i="3" s="1"/>
  <c r="X629" i="3" s="1"/>
  <c r="AB1212" i="3"/>
  <c r="T1222" i="3"/>
  <c r="G1233" i="3"/>
  <c r="Q1262" i="3"/>
  <c r="Q1273" i="3"/>
  <c r="L1414" i="3"/>
  <c r="M1414" i="3" s="1"/>
  <c r="H1413" i="3"/>
  <c r="Q1382" i="3"/>
  <c r="Q1414" i="3"/>
  <c r="N104" i="3"/>
  <c r="K705" i="3"/>
  <c r="J722" i="3"/>
  <c r="AE828" i="3"/>
  <c r="L831" i="3"/>
  <c r="M831" i="3" s="1"/>
  <c r="S820" i="3"/>
  <c r="L912" i="3"/>
  <c r="M912" i="3" s="1"/>
  <c r="AD989" i="3"/>
  <c r="AD962" i="3" s="1"/>
  <c r="AD1053" i="3"/>
  <c r="AD1052" i="3" s="1"/>
  <c r="T1069" i="3"/>
  <c r="L1086" i="3"/>
  <c r="M1094" i="3"/>
  <c r="AE1094" i="3"/>
  <c r="F1136" i="3"/>
  <c r="AI1144" i="3"/>
  <c r="AJ1192" i="3"/>
  <c r="Q1212" i="3"/>
  <c r="AC1212" i="3"/>
  <c r="H1233" i="3"/>
  <c r="L1234" i="3"/>
  <c r="M1234" i="3" s="1"/>
  <c r="L1349" i="3"/>
  <c r="M1349" i="3" s="1"/>
  <c r="R1382" i="3"/>
  <c r="R1414" i="3"/>
  <c r="R1413" i="3" s="1"/>
  <c r="H655" i="3"/>
  <c r="AE822" i="3"/>
  <c r="L998" i="3"/>
  <c r="M998" i="3" s="1"/>
  <c r="AA989" i="3"/>
  <c r="AA962" i="3" s="1"/>
  <c r="AA1053" i="3"/>
  <c r="AA1052" i="3" s="1"/>
  <c r="U1332" i="3"/>
  <c r="Q1353" i="3"/>
  <c r="Q1343" i="3" s="1"/>
  <c r="Y503" i="3"/>
  <c r="AN616" i="3"/>
  <c r="F900" i="3"/>
  <c r="L917" i="3"/>
  <c r="M917" i="3" s="1"/>
  <c r="L935" i="3"/>
  <c r="M935" i="3" s="1"/>
  <c r="AL939" i="3"/>
  <c r="AL938" i="3" s="1"/>
  <c r="AL824" i="3"/>
  <c r="AE1014" i="3"/>
  <c r="AF1168" i="3"/>
  <c r="AH1203" i="3"/>
  <c r="Q1269" i="3"/>
  <c r="Q1256" i="3" s="1"/>
  <c r="Q1305" i="3"/>
  <c r="L1378" i="3"/>
  <c r="M1378" i="3" s="1"/>
  <c r="R1128" i="3"/>
  <c r="AM1158" i="3"/>
  <c r="AM1074" i="3" s="1"/>
  <c r="AM1075" i="3"/>
  <c r="AM964" i="3" s="1"/>
  <c r="AM629" i="3" s="1"/>
  <c r="U1195" i="3"/>
  <c r="U1186" i="3"/>
  <c r="AO1192" i="3"/>
  <c r="Y1289" i="3"/>
  <c r="Y1290" i="3"/>
  <c r="L1346" i="3"/>
  <c r="M1346" i="3" s="1"/>
  <c r="I1332" i="3"/>
  <c r="K1348" i="3"/>
  <c r="K1350" i="3"/>
  <c r="AE1415" i="3"/>
  <c r="G1382" i="3"/>
  <c r="N503" i="3"/>
  <c r="I573" i="3"/>
  <c r="AN645" i="3"/>
  <c r="AN633" i="3" s="1"/>
  <c r="AJ651" i="3"/>
  <c r="AJ640" i="3" s="1"/>
  <c r="O705" i="3"/>
  <c r="AK820" i="3"/>
  <c r="L1024" i="3"/>
  <c r="M1024" i="3" s="1"/>
  <c r="Q1128" i="3"/>
  <c r="G1158" i="3"/>
  <c r="AE1159" i="3"/>
  <c r="G1075" i="3"/>
  <c r="AC1395" i="3"/>
  <c r="L1415" i="3"/>
  <c r="M1415" i="3" s="1"/>
  <c r="T381" i="3"/>
  <c r="T350" i="3" s="1"/>
  <c r="G1053" i="3"/>
  <c r="G989" i="3"/>
  <c r="H1158" i="3"/>
  <c r="H1074" i="3" s="1"/>
  <c r="AN1176" i="3"/>
  <c r="AG1203" i="3"/>
  <c r="AB1332" i="3"/>
  <c r="AE1402" i="3"/>
  <c r="M1402" i="3"/>
  <c r="L804" i="3"/>
  <c r="M804" i="3" s="1"/>
  <c r="AH971" i="3"/>
  <c r="AD1058" i="3"/>
  <c r="I1080" i="3"/>
  <c r="Q1096" i="3"/>
  <c r="AL1152" i="3"/>
  <c r="AE1170" i="3"/>
  <c r="G1210" i="3"/>
  <c r="Q1251" i="3"/>
  <c r="AE1263" i="3"/>
  <c r="X1290" i="3"/>
  <c r="X1289" i="3"/>
  <c r="U1353" i="3"/>
  <c r="U1344" i="3"/>
  <c r="AH1394" i="3"/>
  <c r="AH1395" i="3"/>
  <c r="L1030" i="3"/>
  <c r="M1030" i="3" s="1"/>
  <c r="R1120" i="3"/>
  <c r="AO1136" i="3"/>
  <c r="H1176" i="3"/>
  <c r="Q1187" i="3"/>
  <c r="Q955" i="3" s="1"/>
  <c r="AI1192" i="3"/>
  <c r="AD1272" i="3"/>
  <c r="AF1305" i="3"/>
  <c r="AF1304" i="3" s="1"/>
  <c r="AF1269" i="3"/>
  <c r="AF1256" i="3" s="1"/>
  <c r="J1332" i="3"/>
  <c r="AP1345" i="3"/>
  <c r="AP1354" i="3"/>
  <c r="H1070" i="3"/>
  <c r="H1081" i="3"/>
  <c r="Q1104" i="3"/>
  <c r="P1104" i="3"/>
  <c r="AP1075" i="3"/>
  <c r="AP964" i="3" s="1"/>
  <c r="AP629" i="3" s="1"/>
  <c r="E1187" i="3"/>
  <c r="E955" i="3" s="1"/>
  <c r="AK1187" i="3"/>
  <c r="AK955" i="3" s="1"/>
  <c r="W1192" i="3"/>
  <c r="L1211" i="3"/>
  <c r="M1211" i="3" s="1"/>
  <c r="H1193" i="3"/>
  <c r="X1252" i="3"/>
  <c r="AA1348" i="3"/>
  <c r="AA1350" i="3"/>
  <c r="T1386" i="3"/>
  <c r="T1376" i="3"/>
  <c r="T1330" i="3" s="1"/>
  <c r="J840" i="3"/>
  <c r="J826" i="3" s="1"/>
  <c r="I1070" i="3"/>
  <c r="I952" i="3" s="1"/>
  <c r="Z1112" i="3"/>
  <c r="J1075" i="3"/>
  <c r="J964" i="3" s="1"/>
  <c r="J629" i="3" s="1"/>
  <c r="J1158" i="3"/>
  <c r="J1152" i="3" s="1"/>
  <c r="X1192" i="3"/>
  <c r="H1212" i="3"/>
  <c r="Y1252" i="3"/>
  <c r="AF1332" i="3"/>
  <c r="T1394" i="3"/>
  <c r="T1395" i="3"/>
  <c r="L1399" i="3"/>
  <c r="M1399" i="3" s="1"/>
  <c r="G1427" i="3"/>
  <c r="AJ1433" i="3"/>
  <c r="AJ1432" i="3" s="1"/>
  <c r="AJ1381" i="3"/>
  <c r="AE1018" i="3"/>
  <c r="AE1019" i="3"/>
  <c r="V1058" i="3"/>
  <c r="U1112" i="3"/>
  <c r="L1191" i="3"/>
  <c r="M1191" i="3" s="1"/>
  <c r="AH1272" i="3"/>
  <c r="L1379" i="3"/>
  <c r="M1379" i="3" s="1"/>
  <c r="AC1382" i="3"/>
  <c r="AC1070" i="3"/>
  <c r="AC1128" i="3"/>
  <c r="F1192" i="3"/>
  <c r="P1383" i="3"/>
  <c r="P1341" i="3" s="1"/>
  <c r="X1395" i="3"/>
  <c r="X1394" i="3"/>
  <c r="AK1382" i="3"/>
  <c r="Q1381" i="3"/>
  <c r="Q1433" i="3"/>
  <c r="Q1432" i="3" s="1"/>
  <c r="G1071" i="3"/>
  <c r="AA1120" i="3"/>
  <c r="L1126" i="3"/>
  <c r="M1126" i="3" s="1"/>
  <c r="L1146" i="3"/>
  <c r="M1146" i="3" s="1"/>
  <c r="AF1158" i="3"/>
  <c r="V1261" i="3"/>
  <c r="V1272" i="3"/>
  <c r="Z1187" i="3"/>
  <c r="Z955" i="3" s="1"/>
  <c r="Z1196" i="3"/>
  <c r="G1348" i="3"/>
  <c r="AO1433" i="3"/>
  <c r="AO1432" i="3" s="1"/>
  <c r="AO1381" i="3"/>
  <c r="AG1325" i="3"/>
  <c r="AG1310" i="3"/>
  <c r="AG1250" i="3" s="1"/>
  <c r="AO1340" i="3"/>
  <c r="AO324" i="3" l="1"/>
  <c r="AO321" i="3"/>
  <c r="P1249" i="3"/>
  <c r="Z19" i="3"/>
  <c r="Z18" i="3" s="1"/>
  <c r="AO1074" i="3"/>
  <c r="AP372" i="3"/>
  <c r="AP349" i="3" s="1"/>
  <c r="AL1329" i="3"/>
  <c r="AF1330" i="3"/>
  <c r="R1260" i="3"/>
  <c r="AL985" i="3"/>
  <c r="AL1185" i="3"/>
  <c r="AK1069" i="3"/>
  <c r="AN177" i="3"/>
  <c r="AN170" i="3" s="1"/>
  <c r="AN169" i="3" s="1"/>
  <c r="AN162" i="3" s="1"/>
  <c r="AM620" i="3"/>
  <c r="AM317" i="3" s="1"/>
  <c r="X1344" i="3"/>
  <c r="Z619" i="3"/>
  <c r="Z316" i="3" s="1"/>
  <c r="U651" i="3"/>
  <c r="U640" i="3" s="1"/>
  <c r="N651" i="3"/>
  <c r="N640" i="3" s="1"/>
  <c r="L779" i="3"/>
  <c r="M779" i="3" s="1"/>
  <c r="R617" i="3"/>
  <c r="R311" i="3" s="1"/>
  <c r="AA1074" i="3"/>
  <c r="AA119" i="3"/>
  <c r="AA267" i="3" s="1"/>
  <c r="J1324" i="3"/>
  <c r="J1308" i="3" s="1"/>
  <c r="AC1266" i="3"/>
  <c r="AC1254" i="3" s="1"/>
  <c r="I1184" i="3"/>
  <c r="O1069" i="3"/>
  <c r="AM531" i="3"/>
  <c r="AH817" i="3"/>
  <c r="AA372" i="3"/>
  <c r="AA349" i="3" s="1"/>
  <c r="AA344" i="3" s="1"/>
  <c r="U328" i="3"/>
  <c r="AI643" i="3"/>
  <c r="AI631" i="3" s="1"/>
  <c r="N1074" i="3"/>
  <c r="AB185" i="3"/>
  <c r="AK1249" i="3"/>
  <c r="Y1272" i="3"/>
  <c r="R1330" i="3"/>
  <c r="V619" i="3"/>
  <c r="V316" i="3" s="1"/>
  <c r="R985" i="3"/>
  <c r="S274" i="3"/>
  <c r="AE312" i="3"/>
  <c r="AN185" i="3"/>
  <c r="Q985" i="3"/>
  <c r="L682" i="3"/>
  <c r="R108" i="3"/>
  <c r="R1329" i="3"/>
  <c r="R531" i="3"/>
  <c r="Y627" i="3"/>
  <c r="AL1261" i="3"/>
  <c r="AP1324" i="3"/>
  <c r="AP1308" i="3" s="1"/>
  <c r="AL41" i="3"/>
  <c r="O1260" i="3"/>
  <c r="V564" i="3"/>
  <c r="V565" i="3"/>
  <c r="AD328" i="3"/>
  <c r="R307" i="3"/>
  <c r="AL141" i="3"/>
  <c r="AL288" i="3" s="1"/>
  <c r="AP985" i="3"/>
  <c r="AP984" i="3" s="1"/>
  <c r="AE830" i="3"/>
  <c r="K651" i="3"/>
  <c r="K640" i="3" s="1"/>
  <c r="N185" i="3"/>
  <c r="N162" i="3" s="1"/>
  <c r="L797" i="3"/>
  <c r="M797" i="3" s="1"/>
  <c r="AC985" i="3"/>
  <c r="AC963" i="3" s="1"/>
  <c r="AC628" i="3" s="1"/>
  <c r="AH627" i="3"/>
  <c r="V372" i="3"/>
  <c r="V349" i="3" s="1"/>
  <c r="S108" i="3"/>
  <c r="S256" i="3" s="1"/>
  <c r="AF531" i="3"/>
  <c r="L1072" i="3"/>
  <c r="M1072" i="3" s="1"/>
  <c r="AL269" i="3"/>
  <c r="R816" i="3"/>
  <c r="K580" i="3"/>
  <c r="S757" i="3"/>
  <c r="L638" i="3"/>
  <c r="M638" i="3" s="1"/>
  <c r="AF593" i="3"/>
  <c r="K1250" i="3"/>
  <c r="AH616" i="3"/>
  <c r="V126" i="3"/>
  <c r="V273" i="3" s="1"/>
  <c r="M1144" i="3"/>
  <c r="X643" i="3"/>
  <c r="X631" i="3" s="1"/>
  <c r="Q1330" i="3"/>
  <c r="AE966" i="3"/>
  <c r="AJ177" i="3"/>
  <c r="AJ170" i="3" s="1"/>
  <c r="AJ169" i="3" s="1"/>
  <c r="S580" i="3"/>
  <c r="S571" i="3" s="1"/>
  <c r="T108" i="3"/>
  <c r="T256" i="3" s="1"/>
  <c r="T240" i="3" s="1"/>
  <c r="O321" i="3"/>
  <c r="L604" i="3"/>
  <c r="S141" i="3"/>
  <c r="S288" i="3" s="1"/>
  <c r="AI307" i="3"/>
  <c r="W617" i="3"/>
  <c r="W311" i="3" s="1"/>
  <c r="O531" i="3"/>
  <c r="P1324" i="3"/>
  <c r="P1308" i="3" s="1"/>
  <c r="AJ328" i="3"/>
  <c r="S816" i="3"/>
  <c r="K1383" i="3"/>
  <c r="K1341" i="3" s="1"/>
  <c r="K329" i="3" s="1"/>
  <c r="S832" i="3"/>
  <c r="S815" i="3" s="1"/>
  <c r="S756" i="3"/>
  <c r="S742" i="3" s="1"/>
  <c r="AK1329" i="3"/>
  <c r="AK620" i="3"/>
  <c r="AK317" i="3" s="1"/>
  <c r="S620" i="3"/>
  <c r="S317" i="3" s="1"/>
  <c r="Q170" i="3"/>
  <c r="Q169" i="3" s="1"/>
  <c r="Z269" i="3"/>
  <c r="AA571" i="3"/>
  <c r="P1330" i="3"/>
  <c r="Q593" i="3"/>
  <c r="I328" i="3"/>
  <c r="M314" i="3"/>
  <c r="AC627" i="3"/>
  <c r="AG1330" i="3"/>
  <c r="AD1343" i="3"/>
  <c r="I742" i="3"/>
  <c r="AM185" i="3"/>
  <c r="P617" i="3"/>
  <c r="P311" i="3" s="1"/>
  <c r="O372" i="3"/>
  <c r="O349" i="3" s="1"/>
  <c r="O344" i="3" s="1"/>
  <c r="L1310" i="3"/>
  <c r="AL381" i="3"/>
  <c r="AL350" i="3" s="1"/>
  <c r="AL328" i="3" s="1"/>
  <c r="AD1329" i="3"/>
  <c r="I571" i="3"/>
  <c r="S617" i="3"/>
  <c r="S311" i="3" s="1"/>
  <c r="P816" i="3"/>
  <c r="L965" i="3"/>
  <c r="Q19" i="3"/>
  <c r="Q18" i="3" s="1"/>
  <c r="AC185" i="3"/>
  <c r="R170" i="3"/>
  <c r="R169" i="3" s="1"/>
  <c r="L315" i="3"/>
  <c r="M315" i="3" s="1"/>
  <c r="AL1330" i="3"/>
  <c r="U985" i="3"/>
  <c r="U963" i="3" s="1"/>
  <c r="U628" i="3" s="1"/>
  <c r="U327" i="3" s="1"/>
  <c r="AP321" i="3"/>
  <c r="AP324" i="3"/>
  <c r="T307" i="3"/>
  <c r="AE1252" i="3"/>
  <c r="L1168" i="3"/>
  <c r="M1168" i="3" s="1"/>
  <c r="U1343" i="3"/>
  <c r="T1343" i="3"/>
  <c r="AN1186" i="3"/>
  <c r="AK1272" i="3"/>
  <c r="AH311" i="3"/>
  <c r="AP1186" i="3"/>
  <c r="AP952" i="3" s="1"/>
  <c r="L194" i="3"/>
  <c r="M194" i="3" s="1"/>
  <c r="S1152" i="3"/>
  <c r="L1256" i="3"/>
  <c r="W1343" i="3"/>
  <c r="F326" i="3"/>
  <c r="AH578" i="3"/>
  <c r="E328" i="3"/>
  <c r="L1169" i="3"/>
  <c r="M1169" i="3" s="1"/>
  <c r="AH571" i="3"/>
  <c r="AD564" i="3"/>
  <c r="V627" i="3"/>
  <c r="AE1168" i="3"/>
  <c r="AK1074" i="3"/>
  <c r="I1344" i="3"/>
  <c r="L1344" i="3" s="1"/>
  <c r="M1344" i="3" s="1"/>
  <c r="AB1393" i="3"/>
  <c r="AB1385" i="3" s="1"/>
  <c r="AB1374" i="3" s="1"/>
  <c r="AB1383" i="3"/>
  <c r="AB1341" i="3" s="1"/>
  <c r="T321" i="3"/>
  <c r="AM617" i="3"/>
  <c r="AM311" i="3" s="1"/>
  <c r="AH185" i="3"/>
  <c r="AH162" i="3" s="1"/>
  <c r="X826" i="3"/>
  <c r="I372" i="3"/>
  <c r="I349" i="3" s="1"/>
  <c r="I344" i="3" s="1"/>
  <c r="AP19" i="3"/>
  <c r="AP18" i="3" s="1"/>
  <c r="AO1383" i="3"/>
  <c r="AO1341" i="3" s="1"/>
  <c r="AO329" i="3" s="1"/>
  <c r="T627" i="3"/>
  <c r="N108" i="3"/>
  <c r="N256" i="3" s="1"/>
  <c r="K307" i="3"/>
  <c r="I1353" i="3"/>
  <c r="I1343" i="3" s="1"/>
  <c r="AP531" i="3"/>
  <c r="AB328" i="3"/>
  <c r="Q564" i="3"/>
  <c r="Q565" i="3"/>
  <c r="Q306" i="3"/>
  <c r="G1439" i="3"/>
  <c r="O985" i="3"/>
  <c r="AM1266" i="3"/>
  <c r="AM1254" i="3" s="1"/>
  <c r="AC817" i="3"/>
  <c r="Z126" i="3"/>
  <c r="Z273" i="3" s="1"/>
  <c r="R593" i="3"/>
  <c r="AI185" i="3"/>
  <c r="AI162" i="3" s="1"/>
  <c r="AH1455" i="3"/>
  <c r="AM329" i="3"/>
  <c r="AH1260" i="3"/>
  <c r="M1440" i="3"/>
  <c r="Y141" i="3"/>
  <c r="Y288" i="3" s="1"/>
  <c r="T274" i="3"/>
  <c r="F185" i="3"/>
  <c r="J328" i="3"/>
  <c r="AA328" i="3"/>
  <c r="X1329" i="3"/>
  <c r="O185" i="3"/>
  <c r="O162" i="3" s="1"/>
  <c r="N1260" i="3"/>
  <c r="N1248" i="3" s="1"/>
  <c r="AF817" i="3"/>
  <c r="J1074" i="3"/>
  <c r="T571" i="3"/>
  <c r="W1344" i="3"/>
  <c r="W1329" i="3" s="1"/>
  <c r="R185" i="3"/>
  <c r="R162" i="3" s="1"/>
  <c r="AA531" i="3"/>
  <c r="J1340" i="3"/>
  <c r="W580" i="3"/>
  <c r="Z817" i="3"/>
  <c r="Z593" i="3"/>
  <c r="J985" i="3"/>
  <c r="U141" i="3"/>
  <c r="U288" i="3" s="1"/>
  <c r="Z328" i="3"/>
  <c r="J357" i="3"/>
  <c r="AD141" i="3"/>
  <c r="AD288" i="3" s="1"/>
  <c r="L31" i="3"/>
  <c r="M31" i="3" s="1"/>
  <c r="P307" i="3"/>
  <c r="AK643" i="3"/>
  <c r="AK631" i="3" s="1"/>
  <c r="O1074" i="3"/>
  <c r="L616" i="3"/>
  <c r="M616" i="3" s="1"/>
  <c r="L967" i="3"/>
  <c r="M967" i="3" s="1"/>
  <c r="AN1068" i="3"/>
  <c r="I335" i="3"/>
  <c r="AG333" i="3"/>
  <c r="I565" i="3"/>
  <c r="I564" i="3"/>
  <c r="J274" i="3"/>
  <c r="E643" i="3"/>
  <c r="E631" i="3" s="1"/>
  <c r="AD1152" i="3"/>
  <c r="L314" i="3"/>
  <c r="AB571" i="3"/>
  <c r="V326" i="3"/>
  <c r="AJ985" i="3"/>
  <c r="AJ984" i="3" s="1"/>
  <c r="AJ969" i="3" s="1"/>
  <c r="U619" i="3"/>
  <c r="U316" i="3" s="1"/>
  <c r="AE638" i="3"/>
  <c r="AM119" i="3"/>
  <c r="AM267" i="3" s="1"/>
  <c r="AM1393" i="3"/>
  <c r="AM1385" i="3" s="1"/>
  <c r="AM1374" i="3" s="1"/>
  <c r="AM1328" i="3" s="1"/>
  <c r="AM1383" i="3"/>
  <c r="AM1341" i="3" s="1"/>
  <c r="AG1068" i="3"/>
  <c r="G693" i="3"/>
  <c r="L957" i="3"/>
  <c r="M957" i="3" s="1"/>
  <c r="R1353" i="3"/>
  <c r="L966" i="3"/>
  <c r="M966" i="3" s="1"/>
  <c r="W116" i="3"/>
  <c r="W264" i="3" s="1"/>
  <c r="AP1330" i="3"/>
  <c r="Z307" i="3"/>
  <c r="AA321" i="3"/>
  <c r="P372" i="3"/>
  <c r="P349" i="3" s="1"/>
  <c r="P344" i="3" s="1"/>
  <c r="AD617" i="3"/>
  <c r="AD311" i="3" s="1"/>
  <c r="R826" i="3"/>
  <c r="P742" i="3"/>
  <c r="AL185" i="3"/>
  <c r="AE694" i="3"/>
  <c r="N627" i="3"/>
  <c r="Z617" i="3"/>
  <c r="Z311" i="3" s="1"/>
  <c r="Z305" i="3" s="1"/>
  <c r="Z304" i="3" s="1"/>
  <c r="Z565" i="3"/>
  <c r="Z564" i="3"/>
  <c r="AK321" i="3"/>
  <c r="AC1380" i="3"/>
  <c r="AC1336" i="3" s="1"/>
  <c r="L866" i="3"/>
  <c r="M866" i="3" s="1"/>
  <c r="AM177" i="3"/>
  <c r="AM170" i="3" s="1"/>
  <c r="AM169" i="3" s="1"/>
  <c r="AM162" i="3" s="1"/>
  <c r="S758" i="3"/>
  <c r="T617" i="3"/>
  <c r="T311" i="3" s="1"/>
  <c r="W1272" i="3"/>
  <c r="W1260" i="3" s="1"/>
  <c r="W1248" i="3" s="1"/>
  <c r="AP126" i="3"/>
  <c r="AP273" i="3" s="1"/>
  <c r="AE1136" i="3"/>
  <c r="AL627" i="3"/>
  <c r="T1260" i="3"/>
  <c r="I329" i="3"/>
  <c r="W531" i="3"/>
  <c r="R742" i="3"/>
  <c r="AK1328" i="3"/>
  <c r="AE1096" i="3"/>
  <c r="AP328" i="3"/>
  <c r="N307" i="3"/>
  <c r="AD185" i="3"/>
  <c r="Z581" i="3"/>
  <c r="Z580" i="3" s="1"/>
  <c r="AL952" i="3"/>
  <c r="L299" i="3"/>
  <c r="M299" i="3" s="1"/>
  <c r="AM1343" i="3"/>
  <c r="AI372" i="3"/>
  <c r="AI349" i="3" s="1"/>
  <c r="I321" i="3"/>
  <c r="O952" i="3"/>
  <c r="AK627" i="3"/>
  <c r="AK326" i="3" s="1"/>
  <c r="AN1309" i="3"/>
  <c r="AN1249" i="3" s="1"/>
  <c r="AG258" i="3"/>
  <c r="AD985" i="3"/>
  <c r="AD963" i="3" s="1"/>
  <c r="AD628" i="3" s="1"/>
  <c r="AC643" i="3"/>
  <c r="AC631" i="3" s="1"/>
  <c r="E307" i="3"/>
  <c r="S185" i="3"/>
  <c r="AM643" i="3"/>
  <c r="AM631" i="3" s="1"/>
  <c r="I1393" i="3"/>
  <c r="I1385" i="3" s="1"/>
  <c r="I1374" i="3" s="1"/>
  <c r="I1328" i="3" s="1"/>
  <c r="AJ617" i="3"/>
  <c r="AJ311" i="3" s="1"/>
  <c r="Q372" i="3"/>
  <c r="Q349" i="3" s="1"/>
  <c r="N826" i="3"/>
  <c r="U1250" i="3"/>
  <c r="L377" i="3"/>
  <c r="M377" i="3" s="1"/>
  <c r="F643" i="3"/>
  <c r="F631" i="3" s="1"/>
  <c r="AO126" i="3"/>
  <c r="AO273" i="3" s="1"/>
  <c r="R651" i="3"/>
  <c r="R640" i="3" s="1"/>
  <c r="AM1069" i="3"/>
  <c r="AJ531" i="3"/>
  <c r="R1074" i="3"/>
  <c r="S1260" i="3"/>
  <c r="L476" i="3"/>
  <c r="L829" i="3"/>
  <c r="AB832" i="3"/>
  <c r="L1137" i="3"/>
  <c r="M1137" i="3" s="1"/>
  <c r="K1152" i="3"/>
  <c r="I1309" i="3"/>
  <c r="AF328" i="3"/>
  <c r="AB1309" i="3"/>
  <c r="AB1249" i="3" s="1"/>
  <c r="L1252" i="3"/>
  <c r="M1252" i="3" s="1"/>
  <c r="K357" i="3"/>
  <c r="K333" i="3" s="1"/>
  <c r="V141" i="3"/>
  <c r="V288" i="3" s="1"/>
  <c r="AN116" i="3"/>
  <c r="AN264" i="3" s="1"/>
  <c r="AE313" i="3"/>
  <c r="T1344" i="3"/>
  <c r="AD332" i="3"/>
  <c r="E580" i="3"/>
  <c r="E571" i="3" s="1"/>
  <c r="X307" i="3"/>
  <c r="Q108" i="3"/>
  <c r="Q256" i="3" s="1"/>
  <c r="AH372" i="3"/>
  <c r="AH349" i="3" s="1"/>
  <c r="AH344" i="3" s="1"/>
  <c r="Q328" i="3"/>
  <c r="X372" i="3"/>
  <c r="X349" i="3" s="1"/>
  <c r="X344" i="3" s="1"/>
  <c r="N1266" i="3"/>
  <c r="N1254" i="3" s="1"/>
  <c r="AM141" i="3"/>
  <c r="AM288" i="3" s="1"/>
  <c r="T531" i="3"/>
  <c r="I108" i="3"/>
  <c r="I256" i="3" s="1"/>
  <c r="AK952" i="3"/>
  <c r="U971" i="3"/>
  <c r="U970" i="3" s="1"/>
  <c r="AI620" i="3"/>
  <c r="AI317" i="3" s="1"/>
  <c r="AD307" i="3"/>
  <c r="AF332" i="3"/>
  <c r="AC119" i="3"/>
  <c r="AC267" i="3" s="1"/>
  <c r="AD651" i="3"/>
  <c r="AD640" i="3" s="1"/>
  <c r="N333" i="3"/>
  <c r="O1184" i="3"/>
  <c r="AE1105" i="3"/>
  <c r="AC571" i="3"/>
  <c r="R757" i="3"/>
  <c r="AO307" i="3"/>
  <c r="AE277" i="3"/>
  <c r="AG571" i="3"/>
  <c r="L359" i="3"/>
  <c r="R19" i="3"/>
  <c r="R18" i="3" s="1"/>
  <c r="AG307" i="3"/>
  <c r="Q531" i="3"/>
  <c r="O580" i="3"/>
  <c r="AA1393" i="3"/>
  <c r="AA1385" i="3" s="1"/>
  <c r="AA1374" i="3" s="1"/>
  <c r="AA1383" i="3"/>
  <c r="AA1341" i="3" s="1"/>
  <c r="AA329" i="3" s="1"/>
  <c r="AH1386" i="3"/>
  <c r="AH1375" i="3" s="1"/>
  <c r="AH1376" i="3"/>
  <c r="AH1330" i="3" s="1"/>
  <c r="AD1266" i="3"/>
  <c r="AD1254" i="3" s="1"/>
  <c r="AA1266" i="3"/>
  <c r="AA1254" i="3" s="1"/>
  <c r="R1266" i="3"/>
  <c r="R1254" i="3" s="1"/>
  <c r="L968" i="3"/>
  <c r="M968" i="3" s="1"/>
  <c r="S329" i="3"/>
  <c r="T81" i="3"/>
  <c r="S240" i="3"/>
  <c r="P108" i="3"/>
  <c r="P256" i="3" s="1"/>
  <c r="P240" i="3" s="1"/>
  <c r="AA108" i="3"/>
  <c r="AA256" i="3" s="1"/>
  <c r="AA240" i="3" s="1"/>
  <c r="Z1074" i="3"/>
  <c r="F1074" i="3"/>
  <c r="AE111" i="3"/>
  <c r="AE259" i="3"/>
  <c r="AG1074" i="3"/>
  <c r="AH328" i="3"/>
  <c r="V1074" i="3"/>
  <c r="AD81" i="3"/>
  <c r="AD80" i="3" s="1"/>
  <c r="AG328" i="3"/>
  <c r="AI1074" i="3"/>
  <c r="AJ1074" i="3"/>
  <c r="Z984" i="3"/>
  <c r="Z969" i="3" s="1"/>
  <c r="M846" i="3"/>
  <c r="M840" i="3" s="1"/>
  <c r="E832" i="3"/>
  <c r="N628" i="3"/>
  <c r="N327" i="3" s="1"/>
  <c r="AP329" i="3"/>
  <c r="AE338" i="3"/>
  <c r="AF329" i="3"/>
  <c r="AD239" i="3"/>
  <c r="AB372" i="3"/>
  <c r="AB349" i="3" s="1"/>
  <c r="AB344" i="3" s="1"/>
  <c r="AJ366" i="3"/>
  <c r="AJ355" i="3" s="1"/>
  <c r="S333" i="3"/>
  <c r="AG356" i="3"/>
  <c r="AG332" i="3" s="1"/>
  <c r="AD333" i="3"/>
  <c r="AF333" i="3"/>
  <c r="AA141" i="3"/>
  <c r="AA288" i="3" s="1"/>
  <c r="AJ141" i="3"/>
  <c r="AJ288" i="3" s="1"/>
  <c r="AB141" i="3"/>
  <c r="AB288" i="3" s="1"/>
  <c r="AI141" i="3"/>
  <c r="AI288" i="3" s="1"/>
  <c r="AM126" i="3"/>
  <c r="AM273" i="3" s="1"/>
  <c r="K119" i="3"/>
  <c r="K267" i="3" s="1"/>
  <c r="X269" i="3"/>
  <c r="AB162" i="3"/>
  <c r="Y19" i="3"/>
  <c r="Y18" i="3" s="1"/>
  <c r="Y177" i="3"/>
  <c r="Y170" i="3" s="1"/>
  <c r="Y169" i="3" s="1"/>
  <c r="AN321" i="3"/>
  <c r="AN324" i="3"/>
  <c r="AA1261" i="3"/>
  <c r="AA1249" i="3" s="1"/>
  <c r="AA1272" i="3"/>
  <c r="AA1260" i="3" s="1"/>
  <c r="AA1248" i="3" s="1"/>
  <c r="AA1344" i="3"/>
  <c r="AA1353" i="3"/>
  <c r="AA1343" i="3" s="1"/>
  <c r="AO617" i="3"/>
  <c r="AO311" i="3" s="1"/>
  <c r="Z816" i="3"/>
  <c r="AK1260" i="3"/>
  <c r="AK1248" i="3" s="1"/>
  <c r="O1266" i="3"/>
  <c r="O1254" i="3" s="1"/>
  <c r="AD865" i="3"/>
  <c r="AE865" i="3" s="1"/>
  <c r="AD826" i="3"/>
  <c r="M1046" i="3"/>
  <c r="V353" i="3"/>
  <c r="O865" i="3"/>
  <c r="O815" i="3" s="1"/>
  <c r="O826" i="3"/>
  <c r="AE974" i="3"/>
  <c r="H627" i="3"/>
  <c r="U1383" i="3"/>
  <c r="U1341" i="3" s="1"/>
  <c r="U329" i="3" s="1"/>
  <c r="V764" i="3"/>
  <c r="V756" i="3" s="1"/>
  <c r="V742" i="3" s="1"/>
  <c r="V757" i="3"/>
  <c r="J307" i="3"/>
  <c r="I617" i="3"/>
  <c r="I311" i="3" s="1"/>
  <c r="AN617" i="3"/>
  <c r="AN311" i="3" s="1"/>
  <c r="F1068" i="3"/>
  <c r="AN643" i="3"/>
  <c r="AN631" i="3" s="1"/>
  <c r="AE672" i="3"/>
  <c r="H737" i="3"/>
  <c r="H651" i="3"/>
  <c r="H640" i="3" s="1"/>
  <c r="L1427" i="3"/>
  <c r="AP832" i="3"/>
  <c r="R333" i="3"/>
  <c r="E141" i="3"/>
  <c r="E126" i="3" s="1"/>
  <c r="X571" i="3"/>
  <c r="AE494" i="3"/>
  <c r="AJ333" i="3"/>
  <c r="AL617" i="3"/>
  <c r="AF1266" i="3"/>
  <c r="AF1254" i="3" s="1"/>
  <c r="AF816" i="3"/>
  <c r="P185" i="3"/>
  <c r="P627" i="3"/>
  <c r="P326" i="3" s="1"/>
  <c r="L111" i="3"/>
  <c r="M111" i="3" s="1"/>
  <c r="AG1223" i="3"/>
  <c r="AG1222" i="3" s="1"/>
  <c r="AG1186" i="3"/>
  <c r="AG952" i="3" s="1"/>
  <c r="AG614" i="3" s="1"/>
  <c r="M587" i="3"/>
  <c r="Z349" i="3"/>
  <c r="Z327" i="3" s="1"/>
  <c r="Z366" i="3"/>
  <c r="O1383" i="3"/>
  <c r="O1341" i="3" s="1"/>
  <c r="O1393" i="3"/>
  <c r="O1385" i="3" s="1"/>
  <c r="O1374" i="3" s="1"/>
  <c r="K177" i="3"/>
  <c r="K170" i="3" s="1"/>
  <c r="K169" i="3" s="1"/>
  <c r="K19" i="3"/>
  <c r="K18" i="3" s="1"/>
  <c r="K1343" i="3"/>
  <c r="L1343" i="3" s="1"/>
  <c r="M1343" i="3" s="1"/>
  <c r="L1350" i="3"/>
  <c r="M1350" i="3" s="1"/>
  <c r="AF617" i="3"/>
  <c r="AF311" i="3" s="1"/>
  <c r="W1176" i="3"/>
  <c r="W1069" i="3"/>
  <c r="AB353" i="3"/>
  <c r="O356" i="3"/>
  <c r="O333" i="3"/>
  <c r="J617" i="3"/>
  <c r="J311" i="3" s="1"/>
  <c r="R817" i="3"/>
  <c r="T1204" i="3"/>
  <c r="T1203" i="3" s="1"/>
  <c r="T1186" i="3"/>
  <c r="T952" i="3" s="1"/>
  <c r="L954" i="3"/>
  <c r="M954" i="3" s="1"/>
  <c r="K1266" i="3"/>
  <c r="K1254" i="3" s="1"/>
  <c r="L1254" i="3" s="1"/>
  <c r="Y185" i="3"/>
  <c r="L588" i="3"/>
  <c r="M588" i="3" s="1"/>
  <c r="V1343" i="3"/>
  <c r="H1104" i="3"/>
  <c r="L1104" i="3" s="1"/>
  <c r="M1104" i="3" s="1"/>
  <c r="I142" i="3"/>
  <c r="L143" i="3"/>
  <c r="M143" i="3" s="1"/>
  <c r="N617" i="3"/>
  <c r="N311" i="3" s="1"/>
  <c r="AE1378" i="3"/>
  <c r="L1136" i="3"/>
  <c r="M1136" i="3" s="1"/>
  <c r="O329" i="3"/>
  <c r="X297" i="3"/>
  <c r="X141" i="3"/>
  <c r="X288" i="3" s="1"/>
  <c r="L759" i="3"/>
  <c r="AI333" i="3"/>
  <c r="L940" i="3"/>
  <c r="M940" i="3" s="1"/>
  <c r="AD372" i="3"/>
  <c r="AD366" i="3" s="1"/>
  <c r="AD355" i="3" s="1"/>
  <c r="AD331" i="3" s="1"/>
  <c r="AA297" i="3"/>
  <c r="AE150" i="3"/>
  <c r="K826" i="3"/>
  <c r="L477" i="3"/>
  <c r="P593" i="3"/>
  <c r="L1289" i="3"/>
  <c r="M1289" i="3" s="1"/>
  <c r="AJ571" i="3"/>
  <c r="H126" i="3"/>
  <c r="H273" i="3" s="1"/>
  <c r="H274" i="3"/>
  <c r="K565" i="3"/>
  <c r="K564" i="3"/>
  <c r="W185" i="3"/>
  <c r="L587" i="3"/>
  <c r="N1195" i="3"/>
  <c r="N1186" i="3"/>
  <c r="N952" i="3" s="1"/>
  <c r="P1152" i="3"/>
  <c r="P1068" i="3" s="1"/>
  <c r="P1074" i="3"/>
  <c r="Y1250" i="3"/>
  <c r="AJ307" i="3"/>
  <c r="N984" i="3"/>
  <c r="N969" i="3" s="1"/>
  <c r="AH1344" i="3"/>
  <c r="AK951" i="3"/>
  <c r="T1261" i="3"/>
  <c r="AH259" i="3"/>
  <c r="AH108" i="3"/>
  <c r="AH256" i="3" s="1"/>
  <c r="U1385" i="3"/>
  <c r="U1374" i="3" s="1"/>
  <c r="U1328" i="3" s="1"/>
  <c r="L1112" i="3"/>
  <c r="AC617" i="3"/>
  <c r="AC311" i="3" s="1"/>
  <c r="AF269" i="3"/>
  <c r="AB108" i="3"/>
  <c r="AB256" i="3" s="1"/>
  <c r="AB240" i="3" s="1"/>
  <c r="E1080" i="3"/>
  <c r="E1068" i="3" s="1"/>
  <c r="AP1185" i="3"/>
  <c r="L494" i="3"/>
  <c r="M494" i="3" s="1"/>
  <c r="AM951" i="3"/>
  <c r="AC141" i="3"/>
  <c r="AC288" i="3" s="1"/>
  <c r="Z141" i="3"/>
  <c r="Z288" i="3" s="1"/>
  <c r="AK531" i="3"/>
  <c r="L422" i="3"/>
  <c r="M422" i="3" s="1"/>
  <c r="I253" i="3"/>
  <c r="J464" i="3"/>
  <c r="L464" i="3" s="1"/>
  <c r="M464" i="3" s="1"/>
  <c r="L465" i="3"/>
  <c r="M465" i="3" s="1"/>
  <c r="X256" i="3"/>
  <c r="X240" i="3" s="1"/>
  <c r="X239" i="3" s="1"/>
  <c r="X81" i="3"/>
  <c r="X80" i="3" s="1"/>
  <c r="P1380" i="3"/>
  <c r="P1336" i="3" s="1"/>
  <c r="AP185" i="3"/>
  <c r="AP162" i="3" s="1"/>
  <c r="O1324" i="3"/>
  <c r="O1308" i="3" s="1"/>
  <c r="O1309" i="3"/>
  <c r="O1249" i="3" s="1"/>
  <c r="AE1177" i="3"/>
  <c r="Y1309" i="3"/>
  <c r="Y1249" i="3" s="1"/>
  <c r="Y1324" i="3"/>
  <c r="Y1308" i="3" s="1"/>
  <c r="V328" i="3"/>
  <c r="E617" i="3"/>
  <c r="E311" i="3" s="1"/>
  <c r="E305" i="3" s="1"/>
  <c r="E304" i="3" s="1"/>
  <c r="R119" i="3"/>
  <c r="R267" i="3" s="1"/>
  <c r="AO826" i="3"/>
  <c r="AO832" i="3"/>
  <c r="N1136" i="3"/>
  <c r="N1068" i="3" s="1"/>
  <c r="N1069" i="3"/>
  <c r="O564" i="3"/>
  <c r="O565" i="3"/>
  <c r="Y1266" i="3"/>
  <c r="Y1254" i="3" s="1"/>
  <c r="T177" i="3"/>
  <c r="T170" i="3" s="1"/>
  <c r="T169" i="3" s="1"/>
  <c r="T19" i="3"/>
  <c r="T18" i="3" s="1"/>
  <c r="Y328" i="3"/>
  <c r="AF266" i="3"/>
  <c r="AF116" i="3"/>
  <c r="AF264" i="3" s="1"/>
  <c r="AD126" i="3"/>
  <c r="AD273" i="3" s="1"/>
  <c r="AD233" i="3" s="1"/>
  <c r="AD274" i="3"/>
  <c r="AF185" i="3"/>
  <c r="U366" i="3"/>
  <c r="AF1374" i="3"/>
  <c r="AB307" i="3"/>
  <c r="AE270" i="3"/>
  <c r="AE377" i="3"/>
  <c r="V1249" i="3"/>
  <c r="AH1381" i="3"/>
  <c r="AK1212" i="3"/>
  <c r="AK1184" i="3" s="1"/>
  <c r="AK1185" i="3"/>
  <c r="I951" i="3"/>
  <c r="T643" i="3"/>
  <c r="T631" i="3" s="1"/>
  <c r="AA617" i="3"/>
  <c r="AA311" i="3" s="1"/>
  <c r="I732" i="3"/>
  <c r="I643" i="3" s="1"/>
  <c r="I631" i="3" s="1"/>
  <c r="I651" i="3"/>
  <c r="I640" i="3" s="1"/>
  <c r="AE464" i="3"/>
  <c r="AE275" i="3"/>
  <c r="AI564" i="3"/>
  <c r="AI565" i="3"/>
  <c r="AI332" i="3" s="1"/>
  <c r="H705" i="3"/>
  <c r="E985" i="3"/>
  <c r="E984" i="3" s="1"/>
  <c r="AJ1353" i="3"/>
  <c r="AJ1343" i="3" s="1"/>
  <c r="AJ1344" i="3"/>
  <c r="AG771" i="3"/>
  <c r="AG757" i="3"/>
  <c r="AE465" i="3"/>
  <c r="AP1249" i="3"/>
  <c r="T333" i="3"/>
  <c r="N324" i="3"/>
  <c r="N321" i="3"/>
  <c r="Q356" i="3"/>
  <c r="Q332" i="3" s="1"/>
  <c r="Q333" i="3"/>
  <c r="AO1324" i="3"/>
  <c r="AO1308" i="3" s="1"/>
  <c r="AE175" i="3"/>
  <c r="N643" i="3"/>
  <c r="N631" i="3" s="1"/>
  <c r="L1192" i="3"/>
  <c r="Q324" i="3"/>
  <c r="Q321" i="3"/>
  <c r="W321" i="3"/>
  <c r="AF1324" i="3"/>
  <c r="AF1308" i="3" s="1"/>
  <c r="AF1309" i="3"/>
  <c r="V257" i="3"/>
  <c r="V108" i="3"/>
  <c r="T620" i="3"/>
  <c r="T317" i="3" s="1"/>
  <c r="Q1184" i="3"/>
  <c r="W297" i="3"/>
  <c r="W141" i="3"/>
  <c r="W288" i="3" s="1"/>
  <c r="AD269" i="3"/>
  <c r="X185" i="3"/>
  <c r="Q984" i="3"/>
  <c r="Q969" i="3" s="1"/>
  <c r="Q963" i="3"/>
  <c r="Q628" i="3" s="1"/>
  <c r="L1342" i="3"/>
  <c r="AE109" i="3"/>
  <c r="AM826" i="3"/>
  <c r="AM832" i="3"/>
  <c r="I1250" i="3"/>
  <c r="AM1329" i="3"/>
  <c r="S1261" i="3"/>
  <c r="E185" i="3"/>
  <c r="J627" i="3"/>
  <c r="E938" i="3"/>
  <c r="E816" i="3"/>
  <c r="O617" i="3"/>
  <c r="O311" i="3" s="1"/>
  <c r="AL925" i="3"/>
  <c r="AL924" i="3" s="1"/>
  <c r="AL817" i="3"/>
  <c r="E1324" i="3"/>
  <c r="E1308" i="3" s="1"/>
  <c r="E1309" i="3"/>
  <c r="AF307" i="3"/>
  <c r="AI539" i="3"/>
  <c r="AI531" i="3" s="1"/>
  <c r="L198" i="3"/>
  <c r="M200" i="3"/>
  <c r="M198" i="3" s="1"/>
  <c r="AP671" i="3"/>
  <c r="AP644" i="3"/>
  <c r="AP632" i="3" s="1"/>
  <c r="N253" i="3"/>
  <c r="N240" i="3" s="1"/>
  <c r="N81" i="3"/>
  <c r="N817" i="3"/>
  <c r="AE1104" i="3"/>
  <c r="L1332" i="3"/>
  <c r="M1332" i="3" s="1"/>
  <c r="T985" i="3"/>
  <c r="T963" i="3" s="1"/>
  <c r="T628" i="3" s="1"/>
  <c r="AO1068" i="3"/>
  <c r="AH269" i="3"/>
  <c r="AH119" i="3"/>
  <c r="AH267" i="3" s="1"/>
  <c r="O816" i="3"/>
  <c r="Z815" i="3"/>
  <c r="V307" i="3"/>
  <c r="R758" i="3"/>
  <c r="Y593" i="3"/>
  <c r="R815" i="3"/>
  <c r="AH1324" i="3"/>
  <c r="AH1308" i="3" s="1"/>
  <c r="AH1309" i="3"/>
  <c r="AH1249" i="3" s="1"/>
  <c r="W989" i="3"/>
  <c r="W962" i="3" s="1"/>
  <c r="W627" i="3" s="1"/>
  <c r="W1053" i="3"/>
  <c r="W1052" i="3" s="1"/>
  <c r="AE1054" i="3"/>
  <c r="L387" i="3"/>
  <c r="M387" i="3" s="1"/>
  <c r="H353" i="3"/>
  <c r="L353" i="3" s="1"/>
  <c r="Z1261" i="3"/>
  <c r="Z1272" i="3"/>
  <c r="Z1260" i="3" s="1"/>
  <c r="Z1248" i="3" s="1"/>
  <c r="AI1128" i="3"/>
  <c r="AI1068" i="3" s="1"/>
  <c r="AI1069" i="3"/>
  <c r="L1290" i="3"/>
  <c r="M1290" i="3" s="1"/>
  <c r="M1266" i="3" s="1"/>
  <c r="AG1266" i="3"/>
  <c r="AG1254" i="3" s="1"/>
  <c r="AG1260" i="3"/>
  <c r="AB1304" i="3"/>
  <c r="AB1260" i="3" s="1"/>
  <c r="AB1248" i="3" s="1"/>
  <c r="AB1266" i="3"/>
  <c r="AB1254" i="3" s="1"/>
  <c r="AH743" i="3"/>
  <c r="AF258" i="3"/>
  <c r="AF108" i="3"/>
  <c r="AF256" i="3" s="1"/>
  <c r="O1339" i="3"/>
  <c r="U1074" i="3"/>
  <c r="U1152" i="3"/>
  <c r="L706" i="3"/>
  <c r="M706" i="3" s="1"/>
  <c r="K324" i="3"/>
  <c r="K321" i="3"/>
  <c r="Q307" i="3"/>
  <c r="F119" i="3"/>
  <c r="F267" i="3" s="1"/>
  <c r="Y1204" i="3"/>
  <c r="Y1203" i="3" s="1"/>
  <c r="Y1186" i="3"/>
  <c r="Y952" i="3" s="1"/>
  <c r="AN651" i="3"/>
  <c r="AN640" i="3" s="1"/>
  <c r="AP1184" i="3"/>
  <c r="O108" i="3"/>
  <c r="O256" i="3" s="1"/>
  <c r="AC1074" i="3"/>
  <c r="T1068" i="3"/>
  <c r="AN627" i="3"/>
  <c r="X619" i="3"/>
  <c r="X316" i="3" s="1"/>
  <c r="S627" i="3"/>
  <c r="S565" i="3"/>
  <c r="S332" i="3" s="1"/>
  <c r="S564" i="3"/>
  <c r="O572" i="3"/>
  <c r="L566" i="3"/>
  <c r="M566" i="3" s="1"/>
  <c r="AN307" i="3"/>
  <c r="L1035" i="3"/>
  <c r="M1035" i="3" s="1"/>
  <c r="N353" i="3"/>
  <c r="N366" i="3"/>
  <c r="N355" i="3" s="1"/>
  <c r="AF1343" i="3"/>
  <c r="AP627" i="3"/>
  <c r="AL540" i="3"/>
  <c r="AL539" i="3" s="1"/>
  <c r="AL531" i="3" s="1"/>
  <c r="AL333" i="3"/>
  <c r="L1034" i="3"/>
  <c r="M1034" i="3" s="1"/>
  <c r="L824" i="3"/>
  <c r="M824" i="3" s="1"/>
  <c r="AK617" i="3"/>
  <c r="AK311" i="3" s="1"/>
  <c r="AK305" i="3" s="1"/>
  <c r="AK304" i="3" s="1"/>
  <c r="W571" i="3"/>
  <c r="AE483" i="3"/>
  <c r="AB617" i="3"/>
  <c r="AB311" i="3" s="1"/>
  <c r="O627" i="3"/>
  <c r="AL620" i="3"/>
  <c r="AL317" i="3" s="1"/>
  <c r="Y1069" i="3"/>
  <c r="O19" i="3"/>
  <c r="O18" i="3" s="1"/>
  <c r="W651" i="3"/>
  <c r="W640" i="3" s="1"/>
  <c r="N758" i="3"/>
  <c r="AE1047" i="3"/>
  <c r="U1375" i="3"/>
  <c r="U1329" i="3" s="1"/>
  <c r="L1419" i="3"/>
  <c r="M1419" i="3" s="1"/>
  <c r="AP1152" i="3"/>
  <c r="AB1152" i="3"/>
  <c r="Z1330" i="3"/>
  <c r="K571" i="3"/>
  <c r="S307" i="3"/>
  <c r="O307" i="3"/>
  <c r="O305" i="3" s="1"/>
  <c r="O304" i="3" s="1"/>
  <c r="AP571" i="3"/>
  <c r="E952" i="3"/>
  <c r="E614" i="3" s="1"/>
  <c r="H410" i="3"/>
  <c r="L410" i="3" s="1"/>
  <c r="AA627" i="3"/>
  <c r="AA326" i="3" s="1"/>
  <c r="AD620" i="3"/>
  <c r="AD317" i="3" s="1"/>
  <c r="AD643" i="3"/>
  <c r="AD631" i="3" s="1"/>
  <c r="X617" i="3"/>
  <c r="X311" i="3" s="1"/>
  <c r="AA952" i="3"/>
  <c r="L1353" i="3"/>
  <c r="M1353" i="3" s="1"/>
  <c r="U580" i="3"/>
  <c r="U571" i="3" s="1"/>
  <c r="L1395" i="3"/>
  <c r="Y1068" i="3"/>
  <c r="AI952" i="3"/>
  <c r="T185" i="3"/>
  <c r="AE866" i="3"/>
  <c r="AL1184" i="3"/>
  <c r="N593" i="3"/>
  <c r="AM1250" i="3"/>
  <c r="E1250" i="3"/>
  <c r="AL307" i="3"/>
  <c r="P1266" i="3"/>
  <c r="P1254" i="3" s="1"/>
  <c r="S81" i="3"/>
  <c r="N564" i="3"/>
  <c r="N565" i="3"/>
  <c r="L830" i="3"/>
  <c r="M830" i="3" s="1"/>
  <c r="L1176" i="3"/>
  <c r="M1176" i="3" s="1"/>
  <c r="AE957" i="3"/>
  <c r="F1330" i="3"/>
  <c r="AG372" i="3"/>
  <c r="AG349" i="3" s="1"/>
  <c r="AF580" i="3"/>
  <c r="AF571" i="3" s="1"/>
  <c r="AG756" i="3"/>
  <c r="AG742" i="3" s="1"/>
  <c r="AO1249" i="3"/>
  <c r="W1249" i="3"/>
  <c r="AM580" i="3"/>
  <c r="AM571" i="3" s="1"/>
  <c r="N1393" i="3"/>
  <c r="N1385" i="3" s="1"/>
  <c r="N1374" i="3" s="1"/>
  <c r="N1383" i="3"/>
  <c r="N1341" i="3" s="1"/>
  <c r="R1340" i="3"/>
  <c r="Q1074" i="3"/>
  <c r="AN1250" i="3"/>
  <c r="AL1374" i="3"/>
  <c r="AL1328" i="3" s="1"/>
  <c r="U742" i="3"/>
  <c r="AI580" i="3"/>
  <c r="AI571" i="3" s="1"/>
  <c r="AB627" i="3"/>
  <c r="AB326" i="3" s="1"/>
  <c r="O593" i="3"/>
  <c r="Z1353" i="3"/>
  <c r="Z1343" i="3" s="1"/>
  <c r="Z1344" i="3"/>
  <c r="L1376" i="3"/>
  <c r="M1376" i="3" s="1"/>
  <c r="M1047" i="3"/>
  <c r="I1330" i="3"/>
  <c r="AK1383" i="3"/>
  <c r="AK1341" i="3" s="1"/>
  <c r="AK329" i="3" s="1"/>
  <c r="AE533" i="3"/>
  <c r="AE198" i="3"/>
  <c r="AK580" i="3"/>
  <c r="AK571" i="3" s="1"/>
  <c r="V826" i="3"/>
  <c r="AM307" i="3"/>
  <c r="E1074" i="3"/>
  <c r="Z185" i="3"/>
  <c r="Z162" i="3" s="1"/>
  <c r="AG617" i="3"/>
  <c r="AG311" i="3" s="1"/>
  <c r="AG305" i="3" s="1"/>
  <c r="AG304" i="3" s="1"/>
  <c r="Q185" i="3"/>
  <c r="Q162" i="3" s="1"/>
  <c r="P328" i="3"/>
  <c r="AD817" i="3"/>
  <c r="L573" i="3"/>
  <c r="M573" i="3" s="1"/>
  <c r="AP307" i="3"/>
  <c r="Q580" i="3"/>
  <c r="Q571" i="3" s="1"/>
  <c r="AC307" i="3"/>
  <c r="L259" i="3"/>
  <c r="M259" i="3" s="1"/>
  <c r="AA1330" i="3"/>
  <c r="L651" i="3"/>
  <c r="L640" i="3" s="1"/>
  <c r="AJ1383" i="3"/>
  <c r="AJ1341" i="3" s="1"/>
  <c r="AJ329" i="3" s="1"/>
  <c r="AJ1393" i="3"/>
  <c r="AJ1385" i="3" s="1"/>
  <c r="AJ1374" i="3" s="1"/>
  <c r="AK185" i="3"/>
  <c r="X328" i="3"/>
  <c r="AC619" i="3"/>
  <c r="AC316" i="3" s="1"/>
  <c r="AH826" i="3"/>
  <c r="AH832" i="3"/>
  <c r="AO1260" i="3"/>
  <c r="AO985" i="3"/>
  <c r="AO984" i="3" s="1"/>
  <c r="AO960" i="3" s="1"/>
  <c r="AP141" i="3"/>
  <c r="AP288" i="3" s="1"/>
  <c r="J620" i="3"/>
  <c r="J317" i="3" s="1"/>
  <c r="R565" i="3"/>
  <c r="R332" i="3" s="1"/>
  <c r="R564" i="3"/>
  <c r="AM1152" i="3"/>
  <c r="AM1068" i="3" s="1"/>
  <c r="L503" i="3"/>
  <c r="O651" i="3"/>
  <c r="O640" i="3" s="1"/>
  <c r="AF627" i="3"/>
  <c r="AO627" i="3"/>
  <c r="F617" i="3"/>
  <c r="F311" i="3" s="1"/>
  <c r="F141" i="3"/>
  <c r="F288" i="3" s="1"/>
  <c r="L512" i="3"/>
  <c r="M512" i="3" s="1"/>
  <c r="AC372" i="3"/>
  <c r="AC349" i="3" s="1"/>
  <c r="V580" i="3"/>
  <c r="V571" i="3" s="1"/>
  <c r="L533" i="3"/>
  <c r="M533" i="3" s="1"/>
  <c r="H532" i="3"/>
  <c r="L532" i="3" s="1"/>
  <c r="M532" i="3" s="1"/>
  <c r="P1260" i="3"/>
  <c r="Q290" i="3"/>
  <c r="Q289" i="3"/>
  <c r="AK269" i="3"/>
  <c r="AK119" i="3"/>
  <c r="AK267" i="3" s="1"/>
  <c r="AI324" i="3"/>
  <c r="AI321" i="3"/>
  <c r="W757" i="3"/>
  <c r="W764" i="3"/>
  <c r="W756" i="3" s="1"/>
  <c r="W742" i="3" s="1"/>
  <c r="L1259" i="3"/>
  <c r="M1259" i="3" s="1"/>
  <c r="H330" i="3"/>
  <c r="L330" i="3" s="1"/>
  <c r="M330" i="3" s="1"/>
  <c r="AC816" i="3"/>
  <c r="AC832" i="3"/>
  <c r="AC815" i="3" s="1"/>
  <c r="H961" i="3"/>
  <c r="L961" i="3" s="1"/>
  <c r="L1193" i="3"/>
  <c r="Y269" i="3"/>
  <c r="Y119" i="3"/>
  <c r="Y267" i="3" s="1"/>
  <c r="AE1070" i="3"/>
  <c r="H643" i="3"/>
  <c r="H632" i="3"/>
  <c r="AE330" i="3"/>
  <c r="AN1383" i="3"/>
  <c r="AN1341" i="3" s="1"/>
  <c r="AN329" i="3" s="1"/>
  <c r="AN1393" i="3"/>
  <c r="AN1385" i="3" s="1"/>
  <c r="J269" i="3"/>
  <c r="J119" i="3"/>
  <c r="J267" i="3" s="1"/>
  <c r="AE706" i="3"/>
  <c r="G705" i="3"/>
  <c r="G644" i="3"/>
  <c r="G645" i="3"/>
  <c r="Q1304" i="3"/>
  <c r="Q1266" i="3"/>
  <c r="Q1254" i="3" s="1"/>
  <c r="X984" i="3"/>
  <c r="X960" i="3" s="1"/>
  <c r="X963" i="3"/>
  <c r="X628" i="3" s="1"/>
  <c r="U185" i="3"/>
  <c r="U162" i="3" s="1"/>
  <c r="G1254" i="3"/>
  <c r="AK565" i="3"/>
  <c r="AK332" i="3" s="1"/>
  <c r="AK564" i="3"/>
  <c r="AK333" i="3"/>
  <c r="AE1290" i="3"/>
  <c r="X1266" i="3"/>
  <c r="X1254" i="3" s="1"/>
  <c r="P984" i="3"/>
  <c r="P963" i="3"/>
  <c r="P628" i="3" s="1"/>
  <c r="AG815" i="3"/>
  <c r="M1446" i="3"/>
  <c r="AE1446" i="3"/>
  <c r="O984" i="3"/>
  <c r="O963" i="3"/>
  <c r="O628" i="3" s="1"/>
  <c r="I1152" i="3"/>
  <c r="I1074" i="3"/>
  <c r="AO1353" i="3"/>
  <c r="AO1343" i="3" s="1"/>
  <c r="AO1344" i="3"/>
  <c r="AO1329" i="3" s="1"/>
  <c r="AB356" i="3"/>
  <c r="AB333" i="3"/>
  <c r="AE1350" i="3"/>
  <c r="Q1272" i="3"/>
  <c r="Q1261" i="3"/>
  <c r="AB757" i="3"/>
  <c r="AB764" i="3"/>
  <c r="AB756" i="3" s="1"/>
  <c r="AB742" i="3" s="1"/>
  <c r="AE1075" i="3"/>
  <c r="G964" i="3"/>
  <c r="AE1120" i="3"/>
  <c r="I1375" i="3"/>
  <c r="L1386" i="3"/>
  <c r="M1386" i="3" s="1"/>
  <c r="AN984" i="3"/>
  <c r="AN960" i="3" s="1"/>
  <c r="AN963" i="3"/>
  <c r="AN628" i="3" s="1"/>
  <c r="R722" i="3"/>
  <c r="R643" i="3" s="1"/>
  <c r="R631" i="3" s="1"/>
  <c r="R645" i="3"/>
  <c r="R633" i="3" s="1"/>
  <c r="R644" i="3"/>
  <c r="R632" i="3" s="1"/>
  <c r="AE723" i="3"/>
  <c r="W350" i="3"/>
  <c r="W328" i="3" s="1"/>
  <c r="W366" i="3"/>
  <c r="AH280" i="3"/>
  <c r="AH126" i="3"/>
  <c r="AH273" i="3" s="1"/>
  <c r="AE118" i="3"/>
  <c r="G116" i="3"/>
  <c r="G266" i="3"/>
  <c r="R1186" i="3"/>
  <c r="R1195" i="3"/>
  <c r="AE1008" i="3"/>
  <c r="M1008" i="3"/>
  <c r="G985" i="3"/>
  <c r="AE1089" i="3"/>
  <c r="G1088" i="3"/>
  <c r="G1069" i="3"/>
  <c r="AE979" i="3"/>
  <c r="M926" i="3"/>
  <c r="AE926" i="3"/>
  <c r="G925" i="3"/>
  <c r="X1194" i="3"/>
  <c r="X1184" i="3" s="1"/>
  <c r="X1185" i="3"/>
  <c r="M965" i="3"/>
  <c r="AE965" i="3"/>
  <c r="M1193" i="3"/>
  <c r="G961" i="3"/>
  <c r="G625" i="3" s="1"/>
  <c r="AE1193" i="3"/>
  <c r="R963" i="3"/>
  <c r="R628" i="3" s="1"/>
  <c r="R984" i="3"/>
  <c r="R960" i="3" s="1"/>
  <c r="T758" i="3"/>
  <c r="T765" i="3"/>
  <c r="AB1069" i="3"/>
  <c r="AB1080" i="3"/>
  <c r="Z737" i="3"/>
  <c r="Z643" i="3" s="1"/>
  <c r="Z631" i="3" s="1"/>
  <c r="Z651" i="3"/>
  <c r="Z640" i="3" s="1"/>
  <c r="AJ851" i="3"/>
  <c r="AJ850" i="3" s="1"/>
  <c r="AJ817" i="3"/>
  <c r="Z1080" i="3"/>
  <c r="Z1068" i="3" s="1"/>
  <c r="Z1069" i="3"/>
  <c r="AE1081" i="3"/>
  <c r="AH1070" i="3"/>
  <c r="AH952" i="3" s="1"/>
  <c r="AH1081" i="3"/>
  <c r="L893" i="3"/>
  <c r="M893" i="3" s="1"/>
  <c r="H892" i="3"/>
  <c r="K1185" i="3"/>
  <c r="K1194" i="3"/>
  <c r="U258" i="3"/>
  <c r="U108" i="3"/>
  <c r="S324" i="3"/>
  <c r="S321" i="3"/>
  <c r="AG963" i="3"/>
  <c r="AG628" i="3" s="1"/>
  <c r="AG984" i="3"/>
  <c r="S1380" i="3"/>
  <c r="S1336" i="3" s="1"/>
  <c r="S1339" i="3"/>
  <c r="AE791" i="3"/>
  <c r="G790" i="3"/>
  <c r="AE359" i="3"/>
  <c r="M359" i="3"/>
  <c r="G335" i="3"/>
  <c r="G357" i="3"/>
  <c r="H398" i="3"/>
  <c r="L398" i="3" s="1"/>
  <c r="L399" i="3"/>
  <c r="AF1152" i="3"/>
  <c r="AF1074" i="3"/>
  <c r="X565" i="3"/>
  <c r="X564" i="3"/>
  <c r="L146" i="3"/>
  <c r="M146" i="3" s="1"/>
  <c r="AM952" i="3"/>
  <c r="AL353" i="3"/>
  <c r="AL329" i="3" s="1"/>
  <c r="AF970" i="3"/>
  <c r="AP356" i="3"/>
  <c r="AP333" i="3"/>
  <c r="L1348" i="3"/>
  <c r="M1348" i="3" s="1"/>
  <c r="G832" i="3"/>
  <c r="G826" i="3"/>
  <c r="AH963" i="3"/>
  <c r="AH628" i="3" s="1"/>
  <c r="AH984" i="3"/>
  <c r="AH960" i="3" s="1"/>
  <c r="G142" i="3"/>
  <c r="AE143" i="3"/>
  <c r="N274" i="3"/>
  <c r="N126" i="3"/>
  <c r="N273" i="3" s="1"/>
  <c r="M225" i="3"/>
  <c r="AE225" i="3"/>
  <c r="G219" i="3"/>
  <c r="S1309" i="3"/>
  <c r="S1324" i="3"/>
  <c r="S1308" i="3" s="1"/>
  <c r="S1248" i="3" s="1"/>
  <c r="J1393" i="3"/>
  <c r="J1385" i="3" s="1"/>
  <c r="J1374" i="3" s="1"/>
  <c r="J1328" i="3" s="1"/>
  <c r="J1383" i="3"/>
  <c r="J1341" i="3" s="1"/>
  <c r="AL832" i="3"/>
  <c r="U832" i="3"/>
  <c r="U815" i="3" s="1"/>
  <c r="U816" i="3"/>
  <c r="AE833" i="3"/>
  <c r="H1340" i="3"/>
  <c r="L1413" i="3"/>
  <c r="M1413" i="3" s="1"/>
  <c r="AA826" i="3"/>
  <c r="AA832" i="3"/>
  <c r="Z758" i="3"/>
  <c r="G641" i="3"/>
  <c r="AE653" i="3"/>
  <c r="AN892" i="3"/>
  <c r="AN817" i="3"/>
  <c r="J1069" i="3"/>
  <c r="J951" i="3" s="1"/>
  <c r="J1080" i="3"/>
  <c r="J1068" i="3" s="1"/>
  <c r="X308" i="3"/>
  <c r="AE308" i="3" s="1"/>
  <c r="AE336" i="3"/>
  <c r="V617" i="3"/>
  <c r="V311" i="3" s="1"/>
  <c r="V305" i="3" s="1"/>
  <c r="V304" i="3" s="1"/>
  <c r="P865" i="3"/>
  <c r="P815" i="3" s="1"/>
  <c r="P826" i="3"/>
  <c r="Y1339" i="3"/>
  <c r="Y326" i="3" s="1"/>
  <c r="T1309" i="3"/>
  <c r="T1324" i="3"/>
  <c r="T1308" i="3" s="1"/>
  <c r="AE318" i="3"/>
  <c r="AB1344" i="3"/>
  <c r="AB1329" i="3" s="1"/>
  <c r="AB1353" i="3"/>
  <c r="AB1343" i="3" s="1"/>
  <c r="T621" i="3"/>
  <c r="T319" i="3" s="1"/>
  <c r="AE959" i="3"/>
  <c r="O253" i="3"/>
  <c r="W655" i="3"/>
  <c r="W643" i="3" s="1"/>
  <c r="W631" i="3" s="1"/>
  <c r="W644" i="3"/>
  <c r="W632" i="3" s="1"/>
  <c r="AP817" i="3"/>
  <c r="AP614" i="3" s="1"/>
  <c r="AP851" i="3"/>
  <c r="AN970" i="3"/>
  <c r="AN952" i="3"/>
  <c r="M310" i="3"/>
  <c r="AE310" i="3"/>
  <c r="AM259" i="3"/>
  <c r="AM108" i="3"/>
  <c r="AJ269" i="3"/>
  <c r="AJ119" i="3"/>
  <c r="AJ267" i="3" s="1"/>
  <c r="W963" i="3"/>
  <c r="W628" i="3" s="1"/>
  <c r="W327" i="3" s="1"/>
  <c r="V1232" i="3"/>
  <c r="V1186" i="3"/>
  <c r="V952" i="3" s="1"/>
  <c r="K791" i="3"/>
  <c r="K757" i="3" s="1"/>
  <c r="K758" i="3"/>
  <c r="M1434" i="3"/>
  <c r="AE1434" i="3"/>
  <c r="G1433" i="3"/>
  <c r="G1381" i="3"/>
  <c r="AC348" i="3"/>
  <c r="AN757" i="3"/>
  <c r="AN764" i="3"/>
  <c r="AN756" i="3" s="1"/>
  <c r="AN742" i="3" s="1"/>
  <c r="X1261" i="3"/>
  <c r="X1249" i="3" s="1"/>
  <c r="X1272" i="3"/>
  <c r="X1260" i="3" s="1"/>
  <c r="X1248" i="3" s="1"/>
  <c r="AI1194" i="3"/>
  <c r="AI1184" i="3" s="1"/>
  <c r="AI1185" i="3"/>
  <c r="S963" i="3"/>
  <c r="S628" i="3" s="1"/>
  <c r="S327" i="3" s="1"/>
  <c r="S984" i="3"/>
  <c r="S960" i="3" s="1"/>
  <c r="V851" i="3"/>
  <c r="V817" i="3"/>
  <c r="Y1353" i="3"/>
  <c r="Y1343" i="3" s="1"/>
  <c r="Y1344" i="3"/>
  <c r="Y1329" i="3" s="1"/>
  <c r="AE1251" i="3"/>
  <c r="H1309" i="3"/>
  <c r="H1324" i="3"/>
  <c r="L1325" i="3"/>
  <c r="M1325" i="3" s="1"/>
  <c r="AG348" i="3"/>
  <c r="Y240" i="3"/>
  <c r="L773" i="3"/>
  <c r="M773" i="3" s="1"/>
  <c r="H772" i="3"/>
  <c r="H757" i="3" s="1"/>
  <c r="H758" i="3"/>
  <c r="L42" i="3"/>
  <c r="M42" i="3" s="1"/>
  <c r="H41" i="3"/>
  <c r="L41" i="3" s="1"/>
  <c r="K1212" i="3"/>
  <c r="L1212" i="3" s="1"/>
  <c r="L1213" i="3"/>
  <c r="H550" i="3"/>
  <c r="L551" i="3"/>
  <c r="M551" i="3" s="1"/>
  <c r="H342" i="3"/>
  <c r="AI329" i="3"/>
  <c r="J765" i="3"/>
  <c r="L765" i="3" s="1"/>
  <c r="J758" i="3"/>
  <c r="Y1383" i="3"/>
  <c r="Y1341" i="3" s="1"/>
  <c r="Y1393" i="3"/>
  <c r="Y1385" i="3" s="1"/>
  <c r="Y1374" i="3" s="1"/>
  <c r="L792" i="3"/>
  <c r="M792" i="3" s="1"/>
  <c r="N1339" i="3"/>
  <c r="N326" i="3" s="1"/>
  <c r="AK758" i="3"/>
  <c r="AK765" i="3"/>
  <c r="Q765" i="3"/>
  <c r="Q758" i="3"/>
  <c r="AJ259" i="3"/>
  <c r="AJ108" i="3"/>
  <c r="AA177" i="3"/>
  <c r="AA170" i="3" s="1"/>
  <c r="AA169" i="3" s="1"/>
  <c r="AA162" i="3" s="1"/>
  <c r="AA19" i="3"/>
  <c r="AA18" i="3" s="1"/>
  <c r="AF126" i="3"/>
  <c r="AF273" i="3" s="1"/>
  <c r="AF274" i="3"/>
  <c r="AL984" i="3"/>
  <c r="AL963" i="3"/>
  <c r="AL628" i="3" s="1"/>
  <c r="AL327" i="3" s="1"/>
  <c r="Z1375" i="3"/>
  <c r="J356" i="3"/>
  <c r="J333" i="3"/>
  <c r="L1158" i="3"/>
  <c r="M1158" i="3" s="1"/>
  <c r="L722" i="3"/>
  <c r="M722" i="3" s="1"/>
  <c r="M522" i="3"/>
  <c r="G521" i="3"/>
  <c r="AE522" i="3"/>
  <c r="U1088" i="3"/>
  <c r="U1069" i="3"/>
  <c r="AE1280" i="3"/>
  <c r="M1280" i="3"/>
  <c r="F1383" i="3"/>
  <c r="F1393" i="3"/>
  <c r="F1385" i="3" s="1"/>
  <c r="F1374" i="3" s="1"/>
  <c r="S970" i="3"/>
  <c r="AI1374" i="3"/>
  <c r="AI1328" i="3" s="1"/>
  <c r="AM1380" i="3"/>
  <c r="AM1336" i="3" s="1"/>
  <c r="AM1339" i="3"/>
  <c r="AM326" i="3" s="1"/>
  <c r="AD324" i="3"/>
  <c r="AD321" i="3"/>
  <c r="Q617" i="3"/>
  <c r="Q311" i="3" s="1"/>
  <c r="Y344" i="3"/>
  <c r="AE717" i="3"/>
  <c r="G716" i="3"/>
  <c r="Y851" i="3"/>
  <c r="Y817" i="3"/>
  <c r="AN1185" i="3"/>
  <c r="AN1194" i="3"/>
  <c r="AN1184" i="3" s="1"/>
  <c r="L766" i="3"/>
  <c r="M766" i="3" s="1"/>
  <c r="V333" i="3"/>
  <c r="V356" i="3"/>
  <c r="M312" i="3"/>
  <c r="G269" i="3"/>
  <c r="G119" i="3"/>
  <c r="AE121" i="3"/>
  <c r="R1343" i="3"/>
  <c r="R256" i="3"/>
  <c r="R240" i="3" s="1"/>
  <c r="R81" i="3"/>
  <c r="H872" i="3"/>
  <c r="L873" i="3"/>
  <c r="M873" i="3" s="1"/>
  <c r="AL324" i="3"/>
  <c r="AL321" i="3"/>
  <c r="X1080" i="3"/>
  <c r="X1068" i="3" s="1"/>
  <c r="X1069" i="3"/>
  <c r="AC620" i="3"/>
  <c r="AC317" i="3" s="1"/>
  <c r="AC305" i="3" s="1"/>
  <c r="AC304" i="3" s="1"/>
  <c r="AC324" i="3"/>
  <c r="AC321" i="3"/>
  <c r="AP617" i="3"/>
  <c r="AP311" i="3" s="1"/>
  <c r="H404" i="3"/>
  <c r="L404" i="3" s="1"/>
  <c r="M404" i="3" s="1"/>
  <c r="L405" i="3"/>
  <c r="M405" i="3" s="1"/>
  <c r="G1329" i="3"/>
  <c r="Z108" i="3"/>
  <c r="Z257" i="3"/>
  <c r="AK350" i="3"/>
  <c r="AK328" i="3" s="1"/>
  <c r="AK366" i="3"/>
  <c r="AK355" i="3" s="1"/>
  <c r="H764" i="3"/>
  <c r="AC329" i="3"/>
  <c r="L827" i="3"/>
  <c r="M827" i="3" s="1"/>
  <c r="Q1339" i="3"/>
  <c r="Q326" i="3" s="1"/>
  <c r="G962" i="3"/>
  <c r="AO765" i="3"/>
  <c r="AO758" i="3"/>
  <c r="AG1393" i="3"/>
  <c r="AG1385" i="3" s="1"/>
  <c r="AG1374" i="3" s="1"/>
  <c r="AG1383" i="3"/>
  <c r="AG1341" i="3" s="1"/>
  <c r="AG329" i="3" s="1"/>
  <c r="R581" i="3"/>
  <c r="R580" i="3" s="1"/>
  <c r="R571" i="3" s="1"/>
  <c r="R572" i="3"/>
  <c r="N816" i="3"/>
  <c r="N850" i="3"/>
  <c r="N815" i="3" s="1"/>
  <c r="E757" i="3"/>
  <c r="E764" i="3"/>
  <c r="E756" i="3" s="1"/>
  <c r="E742" i="3" s="1"/>
  <c r="AI108" i="3"/>
  <c r="AI257" i="3"/>
  <c r="AL1339" i="3"/>
  <c r="AL1380" i="3"/>
  <c r="AL1336" i="3" s="1"/>
  <c r="H372" i="3"/>
  <c r="H366" i="3" s="1"/>
  <c r="L373" i="3"/>
  <c r="M373" i="3" s="1"/>
  <c r="K1272" i="3"/>
  <c r="K1260" i="3" s="1"/>
  <c r="K1248" i="3" s="1"/>
  <c r="K1261" i="3"/>
  <c r="K1249" i="3" s="1"/>
  <c r="AC1324" i="3"/>
  <c r="AC1308" i="3" s="1"/>
  <c r="AC1309" i="3"/>
  <c r="Q294" i="3"/>
  <c r="AE147" i="3"/>
  <c r="Q146" i="3"/>
  <c r="AE146" i="3" s="1"/>
  <c r="AM350" i="3"/>
  <c r="AM328" i="3" s="1"/>
  <c r="AM366" i="3"/>
  <c r="H163" i="3"/>
  <c r="L164" i="3"/>
  <c r="M164" i="3" s="1"/>
  <c r="AN259" i="3"/>
  <c r="AN108" i="3"/>
  <c r="AA333" i="3"/>
  <c r="AA356" i="3"/>
  <c r="G1052" i="3"/>
  <c r="U1194" i="3"/>
  <c r="U1184" i="3" s="1"/>
  <c r="U1185" i="3"/>
  <c r="P572" i="3"/>
  <c r="P581" i="3"/>
  <c r="P580" i="3" s="1"/>
  <c r="L902" i="3"/>
  <c r="M902" i="3" s="1"/>
  <c r="H901" i="3"/>
  <c r="AG185" i="3"/>
  <c r="AE693" i="3"/>
  <c r="H826" i="3"/>
  <c r="AI1309" i="3"/>
  <c r="AI1324" i="3"/>
  <c r="AI1308" i="3" s="1"/>
  <c r="U344" i="3"/>
  <c r="Q1393" i="3"/>
  <c r="Q1385" i="3" s="1"/>
  <c r="Q1374" i="3" s="1"/>
  <c r="Q1328" i="3" s="1"/>
  <c r="Q1383" i="3"/>
  <c r="Q1341" i="3" s="1"/>
  <c r="Q329" i="3" s="1"/>
  <c r="E1261" i="3"/>
  <c r="E1272" i="3"/>
  <c r="E1260" i="3" s="1"/>
  <c r="L852" i="3"/>
  <c r="M852" i="3" s="1"/>
  <c r="H817" i="3"/>
  <c r="L817" i="3" s="1"/>
  <c r="H851" i="3"/>
  <c r="AL1068" i="3"/>
  <c r="AE512" i="3"/>
  <c r="H716" i="3"/>
  <c r="L717" i="3"/>
  <c r="M717" i="3" s="1"/>
  <c r="AL644" i="3"/>
  <c r="AL632" i="3" s="1"/>
  <c r="AL655" i="3"/>
  <c r="AL643" i="3" s="1"/>
  <c r="AL631" i="3" s="1"/>
  <c r="L910" i="3"/>
  <c r="M910" i="3" s="1"/>
  <c r="H909" i="3"/>
  <c r="L909" i="3" s="1"/>
  <c r="M909" i="3" s="1"/>
  <c r="T349" i="3"/>
  <c r="T344" i="3" s="1"/>
  <c r="T366" i="3"/>
  <c r="T355" i="3" s="1"/>
  <c r="X1383" i="3"/>
  <c r="X1341" i="3" s="1"/>
  <c r="X329" i="3" s="1"/>
  <c r="X1393" i="3"/>
  <c r="X1385" i="3" s="1"/>
  <c r="X1374" i="3" s="1"/>
  <c r="X1328" i="3" s="1"/>
  <c r="AE759" i="3"/>
  <c r="M759" i="3"/>
  <c r="H1195" i="3"/>
  <c r="H1186" i="3"/>
  <c r="L1186" i="3" s="1"/>
  <c r="L1196" i="3"/>
  <c r="M1196" i="3" s="1"/>
  <c r="K850" i="3"/>
  <c r="K815" i="3" s="1"/>
  <c r="K816" i="3"/>
  <c r="AE873" i="3"/>
  <c r="N742" i="3"/>
  <c r="Y1194" i="3"/>
  <c r="AN1260" i="3"/>
  <c r="AN1248" i="3" s="1"/>
  <c r="Q732" i="3"/>
  <c r="AE732" i="3" s="1"/>
  <c r="AE733" i="3"/>
  <c r="AK1068" i="3"/>
  <c r="Q1413" i="3"/>
  <c r="AE1414" i="3"/>
  <c r="AB963" i="3"/>
  <c r="AB628" i="3" s="1"/>
  <c r="AB984" i="3"/>
  <c r="N620" i="3"/>
  <c r="N317" i="3" s="1"/>
  <c r="T1339" i="3"/>
  <c r="AM1324" i="3"/>
  <c r="AM1308" i="3" s="1"/>
  <c r="AM1309" i="3"/>
  <c r="AM1249" i="3" s="1"/>
  <c r="AE1310" i="3"/>
  <c r="M1310" i="3"/>
  <c r="L1187" i="3"/>
  <c r="M1187" i="3" s="1"/>
  <c r="H955" i="3"/>
  <c r="L955" i="3" s="1"/>
  <c r="S119" i="3"/>
  <c r="S269" i="3"/>
  <c r="AH321" i="3"/>
  <c r="AH322" i="3"/>
  <c r="AD1186" i="3"/>
  <c r="AD952" i="3" s="1"/>
  <c r="AD1195" i="3"/>
  <c r="W832" i="3"/>
  <c r="W815" i="3" s="1"/>
  <c r="W816" i="3"/>
  <c r="AF1185" i="3"/>
  <c r="AF1194" i="3"/>
  <c r="AF1184" i="3" s="1"/>
  <c r="I627" i="3"/>
  <c r="AE939" i="3"/>
  <c r="G938" i="3"/>
  <c r="AG256" i="3"/>
  <c r="AG240" i="3" s="1"/>
  <c r="AG81" i="3"/>
  <c r="AG80" i="3" s="1"/>
  <c r="E1329" i="3"/>
  <c r="H1250" i="3"/>
  <c r="L1262" i="3"/>
  <c r="M1262" i="3" s="1"/>
  <c r="AH141" i="3"/>
  <c r="AH288" i="3" s="1"/>
  <c r="AP366" i="3"/>
  <c r="AP348" i="3"/>
  <c r="M1041" i="3"/>
  <c r="AE1041" i="3"/>
  <c r="P274" i="3"/>
  <c r="P126" i="3"/>
  <c r="P273" i="3" s="1"/>
  <c r="I356" i="3"/>
  <c r="I333" i="3"/>
  <c r="AD619" i="3"/>
  <c r="AD316" i="3" s="1"/>
  <c r="AP1380" i="3"/>
  <c r="AP1336" i="3" s="1"/>
  <c r="AF826" i="3"/>
  <c r="AF832" i="3"/>
  <c r="AF815" i="3" s="1"/>
  <c r="AO1185" i="3"/>
  <c r="AO1194" i="3"/>
  <c r="AO1184" i="3" s="1"/>
  <c r="AE852" i="3"/>
  <c r="T816" i="3"/>
  <c r="AG1328" i="3"/>
  <c r="AD832" i="3"/>
  <c r="AD816" i="3"/>
  <c r="AE30" i="3"/>
  <c r="L165" i="3"/>
  <c r="M167" i="3"/>
  <c r="M165" i="3" s="1"/>
  <c r="AF1186" i="3"/>
  <c r="AF952" i="3" s="1"/>
  <c r="H1261" i="3"/>
  <c r="L1273" i="3"/>
  <c r="M1273" i="3" s="1"/>
  <c r="H1272" i="3"/>
  <c r="AL951" i="3"/>
  <c r="W758" i="3"/>
  <c r="Q274" i="3"/>
  <c r="Q126" i="3"/>
  <c r="Q273" i="3" s="1"/>
  <c r="L371" i="3"/>
  <c r="H348" i="3"/>
  <c r="E1343" i="3"/>
  <c r="AP963" i="3"/>
  <c r="AP628" i="3" s="1"/>
  <c r="AP327" i="3" s="1"/>
  <c r="I177" i="3"/>
  <c r="I170" i="3" s="1"/>
  <c r="I169" i="3" s="1"/>
  <c r="I162" i="3" s="1"/>
  <c r="I19" i="3"/>
  <c r="I18" i="3" s="1"/>
  <c r="R619" i="3"/>
  <c r="R316" i="3" s="1"/>
  <c r="Q910" i="3"/>
  <c r="AE911" i="3"/>
  <c r="H633" i="3"/>
  <c r="L645" i="3"/>
  <c r="I307" i="3"/>
  <c r="AE342" i="3"/>
  <c r="AD26" i="3"/>
  <c r="Q1309" i="3"/>
  <c r="Q1324" i="3"/>
  <c r="Q1308" i="3" s="1"/>
  <c r="AO356" i="3"/>
  <c r="AO333" i="3"/>
  <c r="F938" i="3"/>
  <c r="F816" i="3"/>
  <c r="U274" i="3"/>
  <c r="U126" i="3"/>
  <c r="U273" i="3" s="1"/>
  <c r="AI882" i="3"/>
  <c r="AI817" i="3"/>
  <c r="AI614" i="3" s="1"/>
  <c r="AE1158" i="3"/>
  <c r="G1074" i="3"/>
  <c r="G1152" i="3"/>
  <c r="AC540" i="3"/>
  <c r="AE541" i="3"/>
  <c r="N539" i="3"/>
  <c r="N531" i="3" s="1"/>
  <c r="N332" i="3"/>
  <c r="M271" i="3"/>
  <c r="AE271" i="3"/>
  <c r="AI617" i="3"/>
  <c r="AI311" i="3" s="1"/>
  <c r="AI305" i="3" s="1"/>
  <c r="AI304" i="3" s="1"/>
  <c r="AE1233" i="3"/>
  <c r="G1232" i="3"/>
  <c r="AC1068" i="3"/>
  <c r="AB737" i="3"/>
  <c r="AB643" i="3" s="1"/>
  <c r="AB631" i="3" s="1"/>
  <c r="AB651" i="3"/>
  <c r="AB640" i="3" s="1"/>
  <c r="W177" i="3"/>
  <c r="W170" i="3" s="1"/>
  <c r="W169" i="3" s="1"/>
  <c r="W19" i="3"/>
  <c r="W18" i="3" s="1"/>
  <c r="T119" i="3"/>
  <c r="T267" i="3" s="1"/>
  <c r="T233" i="3" s="1"/>
  <c r="T269" i="3"/>
  <c r="W1232" i="3"/>
  <c r="W1186" i="3"/>
  <c r="W952" i="3" s="1"/>
  <c r="W817" i="3"/>
  <c r="I963" i="3"/>
  <c r="I628" i="3" s="1"/>
  <c r="I984" i="3"/>
  <c r="H985" i="3"/>
  <c r="AC1195" i="3"/>
  <c r="AC1186" i="3"/>
  <c r="AC952" i="3" s="1"/>
  <c r="AC614" i="3" s="1"/>
  <c r="H938" i="3"/>
  <c r="L938" i="3" s="1"/>
  <c r="L939" i="3"/>
  <c r="M939" i="3" s="1"/>
  <c r="P565" i="3"/>
  <c r="P332" i="3" s="1"/>
  <c r="P564" i="3"/>
  <c r="P333" i="3"/>
  <c r="J1339" i="3"/>
  <c r="G1250" i="3"/>
  <c r="AE1262" i="3"/>
  <c r="G604" i="3"/>
  <c r="M605" i="3"/>
  <c r="AE605" i="3"/>
  <c r="AM851" i="3"/>
  <c r="AM817" i="3"/>
  <c r="X356" i="3"/>
  <c r="X333" i="3"/>
  <c r="V170" i="3"/>
  <c r="V169" i="3" s="1"/>
  <c r="L91" i="3"/>
  <c r="M91" i="3" s="1"/>
  <c r="H223" i="3"/>
  <c r="AL258" i="3"/>
  <c r="AL108" i="3"/>
  <c r="E540" i="3"/>
  <c r="E333" i="3"/>
  <c r="K644" i="3"/>
  <c r="K632" i="3" s="1"/>
  <c r="K655" i="3"/>
  <c r="K643" i="3" s="1"/>
  <c r="K631" i="3" s="1"/>
  <c r="L656" i="3"/>
  <c r="M656" i="3" s="1"/>
  <c r="V19" i="3"/>
  <c r="V18" i="3" s="1"/>
  <c r="L882" i="3"/>
  <c r="H881" i="3"/>
  <c r="L881" i="3" s="1"/>
  <c r="H1152" i="3"/>
  <c r="L1153" i="3"/>
  <c r="M1153" i="3" s="1"/>
  <c r="Q1250" i="3"/>
  <c r="L745" i="3"/>
  <c r="M745" i="3" s="1"/>
  <c r="H744" i="3"/>
  <c r="AO260" i="3"/>
  <c r="AO81" i="3"/>
  <c r="AP643" i="3"/>
  <c r="AP631" i="3" s="1"/>
  <c r="Q744" i="3"/>
  <c r="AE745" i="3"/>
  <c r="AC970" i="3"/>
  <c r="H1232" i="3"/>
  <c r="L1233" i="3"/>
  <c r="M1233" i="3" s="1"/>
  <c r="H796" i="3"/>
  <c r="L796" i="3" s="1"/>
  <c r="L800" i="3"/>
  <c r="M800" i="3" s="1"/>
  <c r="S737" i="3"/>
  <c r="S643" i="3" s="1"/>
  <c r="S631" i="3" s="1"/>
  <c r="S651" i="3"/>
  <c r="S640" i="3" s="1"/>
  <c r="H258" i="3"/>
  <c r="L110" i="3"/>
  <c r="M110" i="3" s="1"/>
  <c r="AE381" i="3"/>
  <c r="E177" i="3"/>
  <c r="E170" i="3" s="1"/>
  <c r="E169" i="3" s="1"/>
  <c r="E19" i="3"/>
  <c r="E18" i="3" s="1"/>
  <c r="AF19" i="3"/>
  <c r="AF18" i="3" s="1"/>
  <c r="AF177" i="3"/>
  <c r="AF170" i="3" s="1"/>
  <c r="AF169" i="3" s="1"/>
  <c r="AE588" i="3"/>
  <c r="AA572" i="3"/>
  <c r="AE46" i="3"/>
  <c r="G190" i="3"/>
  <c r="K126" i="3"/>
  <c r="K273" i="3" s="1"/>
  <c r="K274" i="3"/>
  <c r="AK19" i="3"/>
  <c r="AK18" i="3" s="1"/>
  <c r="AK177" i="3"/>
  <c r="AK170" i="3" s="1"/>
  <c r="AK169" i="3" s="1"/>
  <c r="T1194" i="3"/>
  <c r="M651" i="3"/>
  <c r="M640" i="3" s="1"/>
  <c r="N581" i="3"/>
  <c r="N580" i="3" s="1"/>
  <c r="N572" i="3"/>
  <c r="Q258" i="3"/>
  <c r="AE110" i="3"/>
  <c r="F1250" i="3"/>
  <c r="AJ1339" i="3"/>
  <c r="AJ326" i="3" s="1"/>
  <c r="AG826" i="3"/>
  <c r="H964" i="3"/>
  <c r="L1075" i="3"/>
  <c r="M1075" i="3" s="1"/>
  <c r="S1353" i="3"/>
  <c r="S1343" i="3" s="1"/>
  <c r="S1328" i="3" s="1"/>
  <c r="S1344" i="3"/>
  <c r="S1329" i="3" s="1"/>
  <c r="AE1354" i="3"/>
  <c r="AD1069" i="3"/>
  <c r="AD1088" i="3"/>
  <c r="AE634" i="3"/>
  <c r="AE573" i="3"/>
  <c r="H190" i="3"/>
  <c r="L190" i="3" s="1"/>
  <c r="L46" i="3"/>
  <c r="M46" i="3" s="1"/>
  <c r="L1097" i="3"/>
  <c r="M1097" i="3" s="1"/>
  <c r="I1096" i="3"/>
  <c r="L1096" i="3" s="1"/>
  <c r="M1096" i="3" s="1"/>
  <c r="AH1194" i="3"/>
  <c r="AH1184" i="3" s="1"/>
  <c r="AH1185" i="3"/>
  <c r="AE1348" i="3"/>
  <c r="Q816" i="3"/>
  <c r="M1342" i="3"/>
  <c r="AE1342" i="3"/>
  <c r="T817" i="3"/>
  <c r="X321" i="3"/>
  <c r="U1339" i="3"/>
  <c r="U326" i="3" s="1"/>
  <c r="S644" i="3"/>
  <c r="S632" i="3" s="1"/>
  <c r="M453" i="3"/>
  <c r="AE453" i="3"/>
  <c r="G452" i="3"/>
  <c r="H116" i="3"/>
  <c r="H266" i="3"/>
  <c r="L266" i="3" s="1"/>
  <c r="L118" i="3"/>
  <c r="M118" i="3" s="1"/>
  <c r="AO349" i="3"/>
  <c r="AO366" i="3"/>
  <c r="AE587" i="3"/>
  <c r="R1069" i="3"/>
  <c r="R1080" i="3"/>
  <c r="R1068" i="3" s="1"/>
  <c r="H288" i="3"/>
  <c r="S619" i="3"/>
  <c r="S316" i="3" s="1"/>
  <c r="Y81" i="3"/>
  <c r="AP1353" i="3"/>
  <c r="AP1343" i="3" s="1"/>
  <c r="AP1344" i="3"/>
  <c r="AP1329" i="3" s="1"/>
  <c r="L312" i="3"/>
  <c r="H1330" i="3"/>
  <c r="L1345" i="3"/>
  <c r="M1345" i="3" s="1"/>
  <c r="AP119" i="3"/>
  <c r="AP267" i="3" s="1"/>
  <c r="AP269" i="3"/>
  <c r="U565" i="3"/>
  <c r="AE566" i="3"/>
  <c r="U564" i="3"/>
  <c r="J984" i="3"/>
  <c r="J963" i="3"/>
  <c r="J628" i="3" s="1"/>
  <c r="G253" i="3"/>
  <c r="AE104" i="3"/>
  <c r="M313" i="3"/>
  <c r="AF671" i="3"/>
  <c r="AF643" i="3" s="1"/>
  <c r="AF631" i="3" s="1"/>
  <c r="AF644" i="3"/>
  <c r="AF632" i="3" s="1"/>
  <c r="AH671" i="3"/>
  <c r="AH643" i="3" s="1"/>
  <c r="AH631" i="3" s="1"/>
  <c r="AH644" i="3"/>
  <c r="AH632" i="3" s="1"/>
  <c r="T1419" i="3"/>
  <c r="AE1420" i="3"/>
  <c r="AE940" i="3"/>
  <c r="AA274" i="3"/>
  <c r="AA126" i="3"/>
  <c r="AA273" i="3" s="1"/>
  <c r="F963" i="3"/>
  <c r="F628" i="3" s="1"/>
  <c r="F327" i="3" s="1"/>
  <c r="F984" i="3"/>
  <c r="AE827" i="3"/>
  <c r="Z1195" i="3"/>
  <c r="Z1186" i="3"/>
  <c r="Z952" i="3" s="1"/>
  <c r="L1382" i="3"/>
  <c r="M1382" i="3" s="1"/>
  <c r="AE315" i="3"/>
  <c r="P329" i="3"/>
  <c r="L483" i="3"/>
  <c r="M483" i="3" s="1"/>
  <c r="H482" i="3"/>
  <c r="L482" i="3" s="1"/>
  <c r="M482" i="3" s="1"/>
  <c r="Y826" i="3"/>
  <c r="Y832" i="3"/>
  <c r="AE503" i="3"/>
  <c r="M503" i="3"/>
  <c r="AO643" i="3"/>
  <c r="AO631" i="3" s="1"/>
  <c r="Z1309" i="3"/>
  <c r="Z1324" i="3"/>
  <c r="Z1308" i="3" s="1"/>
  <c r="AL311" i="3"/>
  <c r="F826" i="3"/>
  <c r="F832" i="3"/>
  <c r="F815" i="3" s="1"/>
  <c r="AM116" i="3"/>
  <c r="AM264" i="3" s="1"/>
  <c r="AM266" i="3"/>
  <c r="AO572" i="3"/>
  <c r="AO581" i="3"/>
  <c r="AO580" i="3" s="1"/>
  <c r="AO571" i="3" s="1"/>
  <c r="T619" i="3"/>
  <c r="T316" i="3" s="1"/>
  <c r="H177" i="3"/>
  <c r="L26" i="3"/>
  <c r="M26" i="3" s="1"/>
  <c r="L127" i="3"/>
  <c r="L126" i="3" s="1"/>
  <c r="L273" i="3" s="1"/>
  <c r="E951" i="3"/>
  <c r="G772" i="3"/>
  <c r="AE773" i="3"/>
  <c r="R970" i="3"/>
  <c r="R952" i="3"/>
  <c r="AE1269" i="3"/>
  <c r="G1256" i="3"/>
  <c r="AK963" i="3"/>
  <c r="AK628" i="3" s="1"/>
  <c r="AK327" i="3" s="1"/>
  <c r="AK984" i="3"/>
  <c r="G319" i="3"/>
  <c r="M803" i="3"/>
  <c r="AE803" i="3"/>
  <c r="T826" i="3"/>
  <c r="T832" i="3"/>
  <c r="T815" i="3" s="1"/>
  <c r="AL177" i="3"/>
  <c r="AL170" i="3" s="1"/>
  <c r="AL169" i="3" s="1"/>
  <c r="AL19" i="3"/>
  <c r="AL18" i="3" s="1"/>
  <c r="AE800" i="3"/>
  <c r="G796" i="3"/>
  <c r="AE1273" i="3"/>
  <c r="G1261" i="3"/>
  <c r="G1272" i="3"/>
  <c r="AE31" i="3"/>
  <c r="Q619" i="3"/>
  <c r="Q316" i="3" s="1"/>
  <c r="W1339" i="3"/>
  <c r="H619" i="3"/>
  <c r="L637" i="3"/>
  <c r="M637" i="3" s="1"/>
  <c r="E349" i="3"/>
  <c r="E344" i="3" s="1"/>
  <c r="E366" i="3"/>
  <c r="E355" i="3" s="1"/>
  <c r="J308" i="3"/>
  <c r="L308" i="3" s="1"/>
  <c r="M308" i="3" s="1"/>
  <c r="L336" i="3"/>
  <c r="M336" i="3" s="1"/>
  <c r="I865" i="3"/>
  <c r="L865" i="3" s="1"/>
  <c r="M865" i="3" s="1"/>
  <c r="I826" i="3"/>
  <c r="AO817" i="3"/>
  <c r="AO851" i="3"/>
  <c r="G163" i="3"/>
  <c r="AE164" i="3"/>
  <c r="AH784" i="3"/>
  <c r="AH756" i="3" s="1"/>
  <c r="AH757" i="3"/>
  <c r="AD764" i="3"/>
  <c r="AD756" i="3" s="1"/>
  <c r="AD742" i="3" s="1"/>
  <c r="AD757" i="3"/>
  <c r="O1068" i="3"/>
  <c r="M1427" i="3"/>
  <c r="G1426" i="3"/>
  <c r="AE1427" i="3"/>
  <c r="AE1396" i="3"/>
  <c r="G1394" i="3"/>
  <c r="M1396" i="3"/>
  <c r="G1395" i="3"/>
  <c r="AE165" i="3"/>
  <c r="AE1382" i="3"/>
  <c r="M610" i="3"/>
  <c r="AE610" i="3"/>
  <c r="G578" i="3"/>
  <c r="F1344" i="3"/>
  <c r="F1329" i="3" s="1"/>
  <c r="F1353" i="3"/>
  <c r="F1343" i="3" s="1"/>
  <c r="H970" i="3"/>
  <c r="L971" i="3"/>
  <c r="M971" i="3" s="1"/>
  <c r="AE411" i="3"/>
  <c r="M411" i="3"/>
  <c r="G410" i="3"/>
  <c r="E108" i="3"/>
  <c r="AE471" i="3"/>
  <c r="M471" i="3"/>
  <c r="G470" i="3"/>
  <c r="P1194" i="3"/>
  <c r="P1184" i="3" s="1"/>
  <c r="P1185" i="3"/>
  <c r="AH307" i="3"/>
  <c r="AH305" i="3" s="1"/>
  <c r="AH304" i="3" s="1"/>
  <c r="AA1080" i="3"/>
  <c r="AA1068" i="3" s="1"/>
  <c r="AA1069" i="3"/>
  <c r="AE637" i="3"/>
  <c r="G619" i="3"/>
  <c r="J1272" i="3"/>
  <c r="J1260" i="3" s="1"/>
  <c r="J1248" i="3" s="1"/>
  <c r="J1261" i="3"/>
  <c r="J1249" i="3" s="1"/>
  <c r="AJ757" i="3"/>
  <c r="AJ764" i="3"/>
  <c r="AJ756" i="3" s="1"/>
  <c r="AJ742" i="3" s="1"/>
  <c r="G549" i="3"/>
  <c r="G531" i="3" s="1"/>
  <c r="AE550" i="3"/>
  <c r="AL565" i="3"/>
  <c r="AL564" i="3"/>
  <c r="H1223" i="3"/>
  <c r="L1224" i="3"/>
  <c r="M1224" i="3" s="1"/>
  <c r="J630" i="3"/>
  <c r="L642" i="3"/>
  <c r="M642" i="3" s="1"/>
  <c r="AL580" i="3"/>
  <c r="AL571" i="3" s="1"/>
  <c r="AP108" i="3"/>
  <c r="AP258" i="3"/>
  <c r="F177" i="3"/>
  <c r="F170" i="3" s="1"/>
  <c r="F169" i="3" s="1"/>
  <c r="F162" i="3" s="1"/>
  <c r="F19" i="3"/>
  <c r="F18" i="3" s="1"/>
  <c r="H593" i="3"/>
  <c r="L593" i="3" s="1"/>
  <c r="L594" i="3"/>
  <c r="M594" i="3" s="1"/>
  <c r="Q269" i="3"/>
  <c r="Q119" i="3"/>
  <c r="Q267" i="3" s="1"/>
  <c r="G640" i="3"/>
  <c r="AJ655" i="3"/>
  <c r="AJ643" i="3" s="1"/>
  <c r="AJ631" i="3" s="1"/>
  <c r="AJ644" i="3"/>
  <c r="AJ632" i="3" s="1"/>
  <c r="AE459" i="3"/>
  <c r="Q458" i="3"/>
  <c r="AE458" i="3" s="1"/>
  <c r="AE872" i="3"/>
  <c r="J235" i="3"/>
  <c r="J234" i="3" s="1"/>
  <c r="J210" i="3"/>
  <c r="L210" i="3" s="1"/>
  <c r="M210" i="3" s="1"/>
  <c r="G882" i="3"/>
  <c r="M883" i="3"/>
  <c r="G817" i="3"/>
  <c r="AE883" i="3"/>
  <c r="AG627" i="3"/>
  <c r="AI742" i="3"/>
  <c r="K984" i="3"/>
  <c r="K960" i="3" s="1"/>
  <c r="K963" i="3"/>
  <c r="K628" i="3" s="1"/>
  <c r="L294" i="3"/>
  <c r="M294" i="3" s="1"/>
  <c r="H293" i="3"/>
  <c r="L293" i="3" s="1"/>
  <c r="M293" i="3" s="1"/>
  <c r="G737" i="3"/>
  <c r="AE738" i="3"/>
  <c r="P644" i="3"/>
  <c r="P632" i="3" s="1"/>
  <c r="P655" i="3"/>
  <c r="P643" i="3" s="1"/>
  <c r="P631" i="3" s="1"/>
  <c r="AJ344" i="3"/>
  <c r="O951" i="3"/>
  <c r="F1272" i="3"/>
  <c r="F1260" i="3" s="1"/>
  <c r="F1261" i="3"/>
  <c r="AO1339" i="3"/>
  <c r="AE1408" i="3"/>
  <c r="H1080" i="3"/>
  <c r="H1069" i="3"/>
  <c r="L1081" i="3"/>
  <c r="M1081" i="3" s="1"/>
  <c r="F565" i="3"/>
  <c r="F564" i="3"/>
  <c r="Y366" i="3"/>
  <c r="X952" i="3"/>
  <c r="X970" i="3"/>
  <c r="AA565" i="3"/>
  <c r="AA564" i="3"/>
  <c r="V1260" i="3"/>
  <c r="V1248" i="3" s="1"/>
  <c r="AE579" i="3"/>
  <c r="M579" i="3"/>
  <c r="H1088" i="3"/>
  <c r="L1088" i="3" s="1"/>
  <c r="L1089" i="3"/>
  <c r="M1089" i="3" s="1"/>
  <c r="F353" i="3"/>
  <c r="F366" i="3"/>
  <c r="AE786" i="3"/>
  <c r="M786" i="3"/>
  <c r="G785" i="3"/>
  <c r="AN127" i="3"/>
  <c r="AN277" i="3"/>
  <c r="P1186" i="3"/>
  <c r="P952" i="3" s="1"/>
  <c r="P614" i="3" s="1"/>
  <c r="O366" i="3"/>
  <c r="AE477" i="3"/>
  <c r="M477" i="3"/>
  <c r="G476" i="3"/>
  <c r="N297" i="3"/>
  <c r="N141" i="3"/>
  <c r="N288" i="3" s="1"/>
  <c r="AE582" i="3"/>
  <c r="G572" i="3"/>
  <c r="G581" i="3"/>
  <c r="AE857" i="3"/>
  <c r="M857" i="3"/>
  <c r="AE1035" i="3"/>
  <c r="AG1194" i="3"/>
  <c r="AP1304" i="3"/>
  <c r="AP1260" i="3" s="1"/>
  <c r="AP1266" i="3"/>
  <c r="AP1254" i="3" s="1"/>
  <c r="AE1258" i="3"/>
  <c r="Q428" i="3"/>
  <c r="AE428" i="3" s="1"/>
  <c r="AE429" i="3"/>
  <c r="K108" i="3"/>
  <c r="K257" i="3"/>
  <c r="AE1345" i="3"/>
  <c r="G1330" i="3"/>
  <c r="H1393" i="3"/>
  <c r="H1383" i="3"/>
  <c r="H1380" i="3" s="1"/>
  <c r="L1394" i="3"/>
  <c r="AI280" i="3"/>
  <c r="AI126" i="3"/>
  <c r="AI273" i="3" s="1"/>
  <c r="Q952" i="3"/>
  <c r="V119" i="3"/>
  <c r="V267" i="3" s="1"/>
  <c r="V269" i="3"/>
  <c r="M1210" i="3"/>
  <c r="G1192" i="3"/>
  <c r="AE1210" i="3"/>
  <c r="J952" i="3"/>
  <c r="F108" i="3"/>
  <c r="F258" i="3"/>
  <c r="AE594" i="3"/>
  <c r="J349" i="3"/>
  <c r="J366" i="3"/>
  <c r="AI1380" i="3"/>
  <c r="AI1339" i="3"/>
  <c r="AI326" i="3" s="1"/>
  <c r="AG1324" i="3"/>
  <c r="AG1308" i="3" s="1"/>
  <c r="AG1309" i="3"/>
  <c r="AG1249" i="3" s="1"/>
  <c r="O644" i="3"/>
  <c r="O632" i="3" s="1"/>
  <c r="O655" i="3"/>
  <c r="O643" i="3" s="1"/>
  <c r="O631" i="3" s="1"/>
  <c r="AA1375" i="3"/>
  <c r="G177" i="3"/>
  <c r="G19" i="3"/>
  <c r="X764" i="3"/>
  <c r="X756" i="3" s="1"/>
  <c r="X742" i="3" s="1"/>
  <c r="X757" i="3"/>
  <c r="L979" i="3"/>
  <c r="M979" i="3" s="1"/>
  <c r="AP1374" i="3"/>
  <c r="AE422" i="3"/>
  <c r="P651" i="3"/>
  <c r="P640" i="3" s="1"/>
  <c r="V1393" i="3"/>
  <c r="V1383" i="3"/>
  <c r="R627" i="3"/>
  <c r="R326" i="3" s="1"/>
  <c r="O1343" i="3"/>
  <c r="AA651" i="3"/>
  <c r="AA640" i="3" s="1"/>
  <c r="J565" i="3"/>
  <c r="J564" i="3"/>
  <c r="L564" i="3" s="1"/>
  <c r="M564" i="3" s="1"/>
  <c r="N328" i="3"/>
  <c r="AF1380" i="3"/>
  <c r="AF1336" i="3" s="1"/>
  <c r="AF1339" i="3"/>
  <c r="Q651" i="3"/>
  <c r="Q640" i="3" s="1"/>
  <c r="K1340" i="3"/>
  <c r="K1374" i="3"/>
  <c r="K1328" i="3" s="1"/>
  <c r="AN1381" i="3"/>
  <c r="AN1433" i="3"/>
  <c r="AN1432" i="3" s="1"/>
  <c r="AE902" i="3"/>
  <c r="G901" i="3"/>
  <c r="H257" i="3"/>
  <c r="L109" i="3"/>
  <c r="M109" i="3" s="1"/>
  <c r="H108" i="3"/>
  <c r="AK258" i="3"/>
  <c r="AK108" i="3"/>
  <c r="I1261" i="3"/>
  <c r="I1249" i="3" s="1"/>
  <c r="I1272" i="3"/>
  <c r="I1260" i="3" s="1"/>
  <c r="I1248" i="3" s="1"/>
  <c r="O297" i="3"/>
  <c r="O141" i="3"/>
  <c r="O288" i="3" s="1"/>
  <c r="AL758" i="3"/>
  <c r="AL765" i="3"/>
  <c r="Z1380" i="3"/>
  <c r="Z1336" i="3" s="1"/>
  <c r="Z1339" i="3"/>
  <c r="Z326" i="3" s="1"/>
  <c r="AJ126" i="3"/>
  <c r="AJ273" i="3" s="1"/>
  <c r="AJ274" i="3"/>
  <c r="AE532" i="3"/>
  <c r="G1213" i="3"/>
  <c r="M1214" i="3"/>
  <c r="AE1214" i="3"/>
  <c r="AF372" i="3"/>
  <c r="N1353" i="3"/>
  <c r="N1343" i="3" s="1"/>
  <c r="N1344" i="3"/>
  <c r="N1329" i="3" s="1"/>
  <c r="AE210" i="3"/>
  <c r="E564" i="3"/>
  <c r="E565" i="3"/>
  <c r="AE231" i="3"/>
  <c r="M231" i="3"/>
  <c r="Z764" i="3"/>
  <c r="Z756" i="3" s="1"/>
  <c r="Z742" i="3" s="1"/>
  <c r="Z757" i="3"/>
  <c r="AA644" i="3"/>
  <c r="AA632" i="3" s="1"/>
  <c r="AA655" i="3"/>
  <c r="AA643" i="3" s="1"/>
  <c r="AA631" i="3" s="1"/>
  <c r="V1176" i="3"/>
  <c r="V1068" i="3" s="1"/>
  <c r="V1069" i="3"/>
  <c r="AJ1069" i="3"/>
  <c r="AJ1080" i="3"/>
  <c r="AJ1068" i="3" s="1"/>
  <c r="L820" i="3"/>
  <c r="M820" i="3" s="1"/>
  <c r="H234" i="3"/>
  <c r="I850" i="3"/>
  <c r="I815" i="3" s="1"/>
  <c r="I816" i="3"/>
  <c r="I613" i="3" s="1"/>
  <c r="AE1034" i="3"/>
  <c r="Y356" i="3"/>
  <c r="Y333" i="3"/>
  <c r="AC26" i="3"/>
  <c r="L1070" i="3"/>
  <c r="M1070" i="3" s="1"/>
  <c r="AG1339" i="3"/>
  <c r="AM765" i="3"/>
  <c r="AM758" i="3"/>
  <c r="F758" i="3"/>
  <c r="F614" i="3" s="1"/>
  <c r="F765" i="3"/>
  <c r="O772" i="3"/>
  <c r="O758" i="3"/>
  <c r="AF1328" i="3"/>
  <c r="AH333" i="3"/>
  <c r="AH356" i="3"/>
  <c r="L634" i="3"/>
  <c r="M634" i="3" s="1"/>
  <c r="H615" i="3"/>
  <c r="AA1185" i="3"/>
  <c r="AA1194" i="3"/>
  <c r="AA1184" i="3" s="1"/>
  <c r="S348" i="3"/>
  <c r="S366" i="3"/>
  <c r="S355" i="3" s="1"/>
  <c r="Z356" i="3"/>
  <c r="Z333" i="3"/>
  <c r="Q1144" i="3"/>
  <c r="AE1144" i="3" s="1"/>
  <c r="AE1145" i="3"/>
  <c r="K777" i="3"/>
  <c r="L777" i="3" s="1"/>
  <c r="J572" i="3"/>
  <c r="J581" i="3"/>
  <c r="J580" i="3" s="1"/>
  <c r="J571" i="3" s="1"/>
  <c r="G620" i="3"/>
  <c r="AE824" i="3"/>
  <c r="U1261" i="3"/>
  <c r="U1249" i="3" s="1"/>
  <c r="U1272" i="3"/>
  <c r="U1260" i="3" s="1"/>
  <c r="U1248" i="3" s="1"/>
  <c r="AE196" i="3"/>
  <c r="M196" i="3"/>
  <c r="AE682" i="3"/>
  <c r="M682" i="3"/>
  <c r="AH1383" i="3"/>
  <c r="AH1341" i="3" s="1"/>
  <c r="AH329" i="3" s="1"/>
  <c r="AH1393" i="3"/>
  <c r="AC1272" i="3"/>
  <c r="AC1260" i="3" s="1"/>
  <c r="AC1248" i="3" s="1"/>
  <c r="AC1261" i="3"/>
  <c r="AC1249" i="3" s="1"/>
  <c r="AF984" i="3"/>
  <c r="AF960" i="3" s="1"/>
  <c r="AF963" i="3"/>
  <c r="AF628" i="3" s="1"/>
  <c r="AO269" i="3"/>
  <c r="AO119" i="3"/>
  <c r="AO267" i="3" s="1"/>
  <c r="AO239" i="3" s="1"/>
  <c r="AJ1375" i="3"/>
  <c r="AJ1329" i="3" s="1"/>
  <c r="F1324" i="3"/>
  <c r="F1308" i="3" s="1"/>
  <c r="F1309" i="3"/>
  <c r="R1309" i="3"/>
  <c r="R1249" i="3" s="1"/>
  <c r="R1324" i="3"/>
  <c r="R1308" i="3" s="1"/>
  <c r="R1248" i="3" s="1"/>
  <c r="F307" i="3"/>
  <c r="AK832" i="3"/>
  <c r="AK815" i="3" s="1"/>
  <c r="AK816" i="3"/>
  <c r="AI826" i="3"/>
  <c r="AI832" i="3"/>
  <c r="H1329" i="3"/>
  <c r="L1121" i="3"/>
  <c r="M1121" i="3" s="1"/>
  <c r="H1120" i="3"/>
  <c r="L1120" i="3" s="1"/>
  <c r="M1120" i="3" s="1"/>
  <c r="G1223" i="3"/>
  <c r="AE1224" i="3"/>
  <c r="J643" i="3"/>
  <c r="J631" i="3" s="1"/>
  <c r="AE1305" i="3"/>
  <c r="G1304" i="3"/>
  <c r="AA817" i="3"/>
  <c r="AA614" i="3" s="1"/>
  <c r="AA851" i="3"/>
  <c r="W1152" i="3"/>
  <c r="W1074" i="3"/>
  <c r="Y644" i="3"/>
  <c r="Y632" i="3" s="1"/>
  <c r="Y655" i="3"/>
  <c r="Y643" i="3" s="1"/>
  <c r="Y631" i="3" s="1"/>
  <c r="L1426" i="3"/>
  <c r="P19" i="3"/>
  <c r="P18" i="3" s="1"/>
  <c r="P177" i="3"/>
  <c r="P170" i="3" s="1"/>
  <c r="P169" i="3" s="1"/>
  <c r="T1375" i="3"/>
  <c r="T1329" i="3" s="1"/>
  <c r="T328" i="3"/>
  <c r="G1438" i="3"/>
  <c r="M1439" i="3"/>
  <c r="AE1439" i="3"/>
  <c r="AJ1186" i="3"/>
  <c r="AJ952" i="3" s="1"/>
  <c r="AJ1195" i="3"/>
  <c r="AA963" i="3"/>
  <c r="AA628" i="3" s="1"/>
  <c r="AA984" i="3"/>
  <c r="AI985" i="3"/>
  <c r="AE967" i="3"/>
  <c r="H269" i="3"/>
  <c r="L121" i="3"/>
  <c r="M121" i="3" s="1"/>
  <c r="H119" i="3"/>
  <c r="AC274" i="3"/>
  <c r="AC126" i="3"/>
  <c r="AC273" i="3" s="1"/>
  <c r="AE205" i="3"/>
  <c r="M205" i="3"/>
  <c r="L959" i="3"/>
  <c r="M959" i="3" s="1"/>
  <c r="H621" i="3"/>
  <c r="F356" i="3"/>
  <c r="F333" i="3"/>
  <c r="O1353" i="3"/>
  <c r="O1344" i="3"/>
  <c r="AH565" i="3"/>
  <c r="AH564" i="3"/>
  <c r="AG758" i="3"/>
  <c r="R349" i="3"/>
  <c r="R366" i="3"/>
  <c r="R355" i="3" s="1"/>
  <c r="R331" i="3" s="1"/>
  <c r="E326" i="3"/>
  <c r="G235" i="3"/>
  <c r="AE212" i="3"/>
  <c r="M212" i="3"/>
  <c r="W1383" i="3"/>
  <c r="W1341" i="3" s="1"/>
  <c r="W329" i="3" s="1"/>
  <c r="W1393" i="3"/>
  <c r="W1385" i="3" s="1"/>
  <c r="W1374" i="3" s="1"/>
  <c r="L104" i="3"/>
  <c r="M104" i="3" s="1"/>
  <c r="H253" i="3"/>
  <c r="V185" i="3"/>
  <c r="V162" i="3" s="1"/>
  <c r="AA757" i="3"/>
  <c r="AA764" i="3"/>
  <c r="AA756" i="3" s="1"/>
  <c r="AA742" i="3" s="1"/>
  <c r="AN372" i="3"/>
  <c r="AN349" i="3" s="1"/>
  <c r="AM963" i="3"/>
  <c r="AM628" i="3" s="1"/>
  <c r="AM327" i="3" s="1"/>
  <c r="AM984" i="3"/>
  <c r="V737" i="3"/>
  <c r="V643" i="3" s="1"/>
  <c r="V631" i="3" s="1"/>
  <c r="V651" i="3"/>
  <c r="V640" i="3" s="1"/>
  <c r="AP757" i="3"/>
  <c r="AP764" i="3"/>
  <c r="AP756" i="3" s="1"/>
  <c r="AP742" i="3" s="1"/>
  <c r="AE1128" i="3"/>
  <c r="AE299" i="3"/>
  <c r="AO141" i="3"/>
  <c r="AO288" i="3" s="1"/>
  <c r="H572" i="3"/>
  <c r="L582" i="3"/>
  <c r="M582" i="3" s="1"/>
  <c r="H581" i="3"/>
  <c r="Y307" i="3"/>
  <c r="G1204" i="3"/>
  <c r="AE1205" i="3"/>
  <c r="M1205" i="3"/>
  <c r="H317" i="3"/>
  <c r="L150" i="3"/>
  <c r="M150" i="3" s="1"/>
  <c r="H297" i="3"/>
  <c r="L297" i="3" s="1"/>
  <c r="M297" i="3" s="1"/>
  <c r="L186" i="3"/>
  <c r="M186" i="3" s="1"/>
  <c r="U119" i="3"/>
  <c r="U267" i="3" s="1"/>
  <c r="U269" i="3"/>
  <c r="AE779" i="3"/>
  <c r="G778" i="3"/>
  <c r="AG19" i="3"/>
  <c r="AG18" i="3" s="1"/>
  <c r="AG177" i="3"/>
  <c r="AG170" i="3" s="1"/>
  <c r="AG169" i="3" s="1"/>
  <c r="Y765" i="3"/>
  <c r="Y758" i="3"/>
  <c r="U307" i="3"/>
  <c r="P1375" i="3"/>
  <c r="P1329" i="3" s="1"/>
  <c r="P1385" i="3"/>
  <c r="P1374" i="3" s="1"/>
  <c r="P1328" i="3" s="1"/>
  <c r="Z571" i="3"/>
  <c r="P970" i="3"/>
  <c r="AE1239" i="3"/>
  <c r="M1239" i="3"/>
  <c r="K185" i="3"/>
  <c r="Y617" i="3"/>
  <c r="Y311" i="3" s="1"/>
  <c r="U333" i="3"/>
  <c r="U356" i="3"/>
  <c r="AD571" i="3"/>
  <c r="S26" i="3"/>
  <c r="H1128" i="3"/>
  <c r="L1128" i="3" s="1"/>
  <c r="M1128" i="3" s="1"/>
  <c r="L1129" i="3"/>
  <c r="M1129" i="3" s="1"/>
  <c r="AB126" i="3"/>
  <c r="AB273" i="3" s="1"/>
  <c r="AB274" i="3"/>
  <c r="X177" i="3"/>
  <c r="X170" i="3" s="1"/>
  <c r="X169" i="3" s="1"/>
  <c r="X19" i="3"/>
  <c r="X18" i="3" s="1"/>
  <c r="AC1250" i="3"/>
  <c r="H1203" i="3"/>
  <c r="L1203" i="3" s="1"/>
  <c r="L1204" i="3"/>
  <c r="I269" i="3"/>
  <c r="I119" i="3"/>
  <c r="I267" i="3" s="1"/>
  <c r="AE871" i="3"/>
  <c r="AC108" i="3"/>
  <c r="AC257" i="3"/>
  <c r="F951" i="3"/>
  <c r="AJ1309" i="3"/>
  <c r="AJ1249" i="3" s="1"/>
  <c r="AJ1324" i="3"/>
  <c r="AJ1308" i="3" s="1"/>
  <c r="AJ1248" i="3" s="1"/>
  <c r="AE242" i="3"/>
  <c r="M242" i="3"/>
  <c r="L705" i="3"/>
  <c r="AD1324" i="3"/>
  <c r="AD1308" i="3" s="1"/>
  <c r="AD1309" i="3"/>
  <c r="AD1249" i="3" s="1"/>
  <c r="AB851" i="3"/>
  <c r="AB817" i="3"/>
  <c r="AK274" i="3"/>
  <c r="AK126" i="3"/>
  <c r="AK273" i="3" s="1"/>
  <c r="Y1260" i="3"/>
  <c r="K348" i="3"/>
  <c r="K366" i="3"/>
  <c r="AE671" i="3"/>
  <c r="M671" i="3"/>
  <c r="O274" i="3"/>
  <c r="O126" i="3"/>
  <c r="O273" i="3" s="1"/>
  <c r="AE186" i="3"/>
  <c r="K311" i="3"/>
  <c r="K305" i="3" s="1"/>
  <c r="K304" i="3" s="1"/>
  <c r="AF1088" i="3"/>
  <c r="AF1069" i="3"/>
  <c r="S1195" i="3"/>
  <c r="S1186" i="3"/>
  <c r="S952" i="3" s="1"/>
  <c r="G1186" i="3"/>
  <c r="AE1196" i="3"/>
  <c r="G1195" i="3"/>
  <c r="AE1040" i="3"/>
  <c r="M1040" i="3"/>
  <c r="I614" i="3"/>
  <c r="J832" i="3"/>
  <c r="J815" i="3" s="1"/>
  <c r="J816" i="3"/>
  <c r="AJ185" i="3"/>
  <c r="AJ162" i="3" s="1"/>
  <c r="AO1374" i="3"/>
  <c r="AM1260" i="3"/>
  <c r="AM1248" i="3" s="1"/>
  <c r="H1408" i="3"/>
  <c r="L1408" i="3" s="1"/>
  <c r="M1408" i="3" s="1"/>
  <c r="L1409" i="3"/>
  <c r="M1409" i="3" s="1"/>
  <c r="H356" i="3"/>
  <c r="H333" i="3"/>
  <c r="T1393" i="3"/>
  <c r="T1385" i="3" s="1"/>
  <c r="T1383" i="3"/>
  <c r="T1341" i="3" s="1"/>
  <c r="T329" i="3" s="1"/>
  <c r="AH970" i="3"/>
  <c r="AP1088" i="3"/>
  <c r="AP1069" i="3"/>
  <c r="Y329" i="3"/>
  <c r="U643" i="3"/>
  <c r="U631" i="3" s="1"/>
  <c r="K952" i="3"/>
  <c r="K970" i="3"/>
  <c r="Z1383" i="3"/>
  <c r="Z1341" i="3" s="1"/>
  <c r="Z329" i="3" s="1"/>
  <c r="Z1393" i="3"/>
  <c r="Z1385" i="3" s="1"/>
  <c r="Z1374" i="3" s="1"/>
  <c r="G758" i="3"/>
  <c r="G765" i="3"/>
  <c r="AE766" i="3"/>
  <c r="AE1325" i="3"/>
  <c r="G1309" i="3"/>
  <c r="G1324" i="3"/>
  <c r="AE1289" i="3"/>
  <c r="M1023" i="3"/>
  <c r="AE1023" i="3"/>
  <c r="J1375" i="3"/>
  <c r="J1329" i="3" s="1"/>
  <c r="Q655" i="3"/>
  <c r="Q644" i="3"/>
  <c r="Q632" i="3" s="1"/>
  <c r="AE656" i="3"/>
  <c r="AE42" i="3"/>
  <c r="G41" i="3"/>
  <c r="AM1184" i="3"/>
  <c r="AJ816" i="3"/>
  <c r="AJ832" i="3"/>
  <c r="AJ815" i="3" s="1"/>
  <c r="AC356" i="3"/>
  <c r="AC333" i="3"/>
  <c r="G372" i="3"/>
  <c r="AE373" i="3"/>
  <c r="AE1187" i="3"/>
  <c r="G955" i="3"/>
  <c r="AF1329" i="3"/>
  <c r="AD1393" i="3"/>
  <c r="AD1385" i="3" s="1"/>
  <c r="AD1374" i="3" s="1"/>
  <c r="AD1328" i="3" s="1"/>
  <c r="AD1383" i="3"/>
  <c r="AD1341" i="3" s="1"/>
  <c r="AD329" i="3" s="1"/>
  <c r="AE618" i="3"/>
  <c r="M618" i="3"/>
  <c r="AE616" i="3"/>
  <c r="L1381" i="3"/>
  <c r="H1339" i="3"/>
  <c r="AN826" i="3"/>
  <c r="AE893" i="3"/>
  <c r="G892" i="3"/>
  <c r="AB1186" i="3"/>
  <c r="AB952" i="3" s="1"/>
  <c r="AB1195" i="3"/>
  <c r="Y581" i="3"/>
  <c r="Y580" i="3" s="1"/>
  <c r="Y572" i="3"/>
  <c r="L541" i="3"/>
  <c r="M541" i="3" s="1"/>
  <c r="H540" i="3"/>
  <c r="AI1261" i="3"/>
  <c r="AI1272" i="3"/>
  <c r="AI1260" i="3" s="1"/>
  <c r="V984" i="3"/>
  <c r="V963" i="3"/>
  <c r="V628" i="3" s="1"/>
  <c r="H307" i="3"/>
  <c r="L335" i="3"/>
  <c r="H1432" i="3"/>
  <c r="L1432" i="3" s="1"/>
  <c r="L1433" i="3"/>
  <c r="I1339" i="3"/>
  <c r="I1380" i="3"/>
  <c r="I1336" i="3" s="1"/>
  <c r="R1383" i="3"/>
  <c r="R1341" i="3" s="1"/>
  <c r="R329" i="3" s="1"/>
  <c r="R1393" i="3"/>
  <c r="R1385" i="3" s="1"/>
  <c r="R1374" i="3" s="1"/>
  <c r="L338" i="3"/>
  <c r="M542" i="3"/>
  <c r="M338" i="3" s="1"/>
  <c r="H350" i="3"/>
  <c r="L381" i="3"/>
  <c r="M381" i="3" s="1"/>
  <c r="AF1272" i="3"/>
  <c r="AF1260" i="3" s="1"/>
  <c r="AF1261" i="3"/>
  <c r="O1375" i="3"/>
  <c r="M400" i="3"/>
  <c r="G399" i="3"/>
  <c r="AE400" i="3"/>
  <c r="G371" i="3"/>
  <c r="AN581" i="3"/>
  <c r="AN580" i="3" s="1"/>
  <c r="AN571" i="3" s="1"/>
  <c r="AN572" i="3"/>
  <c r="W269" i="3"/>
  <c r="W119" i="3"/>
  <c r="W267" i="3" s="1"/>
  <c r="X1339" i="3"/>
  <c r="X326" i="3" s="1"/>
  <c r="M1112" i="3"/>
  <c r="AE1112" i="3"/>
  <c r="N119" i="3"/>
  <c r="N267" i="3" s="1"/>
  <c r="N269" i="3"/>
  <c r="AJ565" i="3"/>
  <c r="AJ332" i="3" s="1"/>
  <c r="AJ564" i="3"/>
  <c r="X851" i="3"/>
  <c r="X817" i="3"/>
  <c r="X614" i="3" s="1"/>
  <c r="AL1249" i="3"/>
  <c r="AH266" i="3"/>
  <c r="AH116" i="3"/>
  <c r="AH264" i="3" s="1"/>
  <c r="E1184" i="3"/>
  <c r="F581" i="3"/>
  <c r="F580" i="3" s="1"/>
  <c r="F571" i="3" s="1"/>
  <c r="F572" i="3"/>
  <c r="Y963" i="3"/>
  <c r="Y628" i="3" s="1"/>
  <c r="Y327" i="3" s="1"/>
  <c r="Y984" i="3"/>
  <c r="AA1332" i="3"/>
  <c r="AA307" i="3" s="1"/>
  <c r="K1080" i="3"/>
  <c r="K1068" i="3" s="1"/>
  <c r="K1069" i="3"/>
  <c r="E1383" i="3"/>
  <c r="E1341" i="3" s="1"/>
  <c r="E329" i="3" s="1"/>
  <c r="E1393" i="3"/>
  <c r="E1385" i="3" s="1"/>
  <c r="E1374" i="3" s="1"/>
  <c r="AE423" i="3"/>
  <c r="AL274" i="3"/>
  <c r="AL126" i="3"/>
  <c r="AL273" i="3" s="1"/>
  <c r="J108" i="3"/>
  <c r="J256" i="3" s="1"/>
  <c r="J240" i="3" s="1"/>
  <c r="J258" i="3"/>
  <c r="W108" i="3"/>
  <c r="W257" i="3"/>
  <c r="W307" i="3"/>
  <c r="W305" i="3" s="1"/>
  <c r="W304" i="3" s="1"/>
  <c r="AH881" i="3"/>
  <c r="AH815" i="3" s="1"/>
  <c r="AH816" i="3"/>
  <c r="AO185" i="3"/>
  <c r="AO162" i="3" s="1"/>
  <c r="V1376" i="3"/>
  <c r="V1386" i="3"/>
  <c r="AD627" i="3"/>
  <c r="AD326" i="3" s="1"/>
  <c r="AE968" i="3"/>
  <c r="G630" i="3"/>
  <c r="L693" i="3"/>
  <c r="M693" i="3" s="1"/>
  <c r="AM321" i="3"/>
  <c r="AM324" i="3"/>
  <c r="AM333" i="3"/>
  <c r="AM356" i="3"/>
  <c r="AL1260" i="3"/>
  <c r="AL1248" i="3" s="1"/>
  <c r="AE820" i="3"/>
  <c r="Q1375" i="3"/>
  <c r="AE1071" i="3"/>
  <c r="G953" i="3"/>
  <c r="G615" i="3" s="1"/>
  <c r="M1071" i="3"/>
  <c r="AD1260" i="3"/>
  <c r="L578" i="3"/>
  <c r="AO952" i="3"/>
  <c r="AO970" i="3"/>
  <c r="G274" i="3"/>
  <c r="AE127" i="3"/>
  <c r="AE126" i="3" s="1"/>
  <c r="G126" i="3"/>
  <c r="G273" i="3" s="1"/>
  <c r="AI269" i="3"/>
  <c r="AI119" i="3"/>
  <c r="AI267" i="3" s="1"/>
  <c r="S1069" i="3"/>
  <c r="S1080" i="3"/>
  <c r="S1068" i="3" s="1"/>
  <c r="AE387" i="3"/>
  <c r="G353" i="3"/>
  <c r="AN348" i="3"/>
  <c r="U617" i="3"/>
  <c r="U311" i="3" s="1"/>
  <c r="J177" i="3"/>
  <c r="J170" i="3" s="1"/>
  <c r="J169" i="3" s="1"/>
  <c r="J19" i="3"/>
  <c r="J18" i="3" s="1"/>
  <c r="U404" i="3"/>
  <c r="AE404" i="3" s="1"/>
  <c r="AE405" i="3"/>
  <c r="AE323" i="3"/>
  <c r="AI1336" i="3"/>
  <c r="AC1344" i="3"/>
  <c r="AC1329" i="3" s="1"/>
  <c r="AC1353" i="3"/>
  <c r="AC1343" i="3" s="1"/>
  <c r="AC1328" i="3" s="1"/>
  <c r="Q1069" i="3"/>
  <c r="Q951" i="3" s="1"/>
  <c r="Q1080" i="3"/>
  <c r="AF758" i="3"/>
  <c r="AF765" i="3"/>
  <c r="Z826" i="3"/>
  <c r="W356" i="3"/>
  <c r="W333" i="3"/>
  <c r="AA327" i="3" l="1"/>
  <c r="G643" i="3"/>
  <c r="T326" i="3"/>
  <c r="AK614" i="3"/>
  <c r="L565" i="3"/>
  <c r="M565" i="3" s="1"/>
  <c r="E162" i="3"/>
  <c r="R305" i="3"/>
  <c r="R304" i="3" s="1"/>
  <c r="T1248" i="3"/>
  <c r="AD984" i="3"/>
  <c r="Q614" i="3"/>
  <c r="AF326" i="3"/>
  <c r="AH1248" i="3"/>
  <c r="O614" i="3"/>
  <c r="L1330" i="3"/>
  <c r="M1330" i="3" s="1"/>
  <c r="U951" i="3"/>
  <c r="AD349" i="3"/>
  <c r="AD344" i="3" s="1"/>
  <c r="AL614" i="3"/>
  <c r="U984" i="3"/>
  <c r="U960" i="3" s="1"/>
  <c r="U622" i="3" s="1"/>
  <c r="L317" i="3"/>
  <c r="AA81" i="3"/>
  <c r="AA80" i="3" s="1"/>
  <c r="AA11" i="3" s="1"/>
  <c r="P81" i="3"/>
  <c r="P80" i="3" s="1"/>
  <c r="AH614" i="3"/>
  <c r="O571" i="3"/>
  <c r="T162" i="3"/>
  <c r="V327" i="3"/>
  <c r="W1068" i="3"/>
  <c r="J1380" i="3"/>
  <c r="J1336" i="3" s="1"/>
  <c r="W984" i="3"/>
  <c r="W969" i="3" s="1"/>
  <c r="P305" i="3"/>
  <c r="P304" i="3" s="1"/>
  <c r="E613" i="3"/>
  <c r="AL366" i="3"/>
  <c r="AL355" i="3" s="1"/>
  <c r="AL331" i="3" s="1"/>
  <c r="N614" i="3"/>
  <c r="V366" i="3"/>
  <c r="AP1248" i="3"/>
  <c r="K1380" i="3"/>
  <c r="K1336" i="3" s="1"/>
  <c r="AA366" i="3"/>
  <c r="AE971" i="3"/>
  <c r="AE258" i="3"/>
  <c r="O1248" i="3"/>
  <c r="L1074" i="3"/>
  <c r="P571" i="3"/>
  <c r="AJ1328" i="3"/>
  <c r="Y614" i="3"/>
  <c r="N571" i="3"/>
  <c r="Z1249" i="3"/>
  <c r="J614" i="3"/>
  <c r="AP951" i="3"/>
  <c r="AC984" i="3"/>
  <c r="AC960" i="3" s="1"/>
  <c r="AC622" i="3" s="1"/>
  <c r="U952" i="3"/>
  <c r="U614" i="3" s="1"/>
  <c r="AP305" i="3"/>
  <c r="AP304" i="3" s="1"/>
  <c r="AH240" i="3"/>
  <c r="AH233" i="3" s="1"/>
  <c r="O327" i="3"/>
  <c r="I366" i="3"/>
  <c r="I355" i="3" s="1"/>
  <c r="I331" i="3" s="1"/>
  <c r="T331" i="3"/>
  <c r="N329" i="3"/>
  <c r="AF162" i="3"/>
  <c r="AK1380" i="3"/>
  <c r="AK1336" i="3" s="1"/>
  <c r="R614" i="3"/>
  <c r="AF305" i="3"/>
  <c r="AF304" i="3" s="1"/>
  <c r="J329" i="3"/>
  <c r="AF622" i="3"/>
  <c r="AO1380" i="3"/>
  <c r="AO1336" i="3" s="1"/>
  <c r="AI951" i="3"/>
  <c r="AB305" i="3"/>
  <c r="AB304" i="3" s="1"/>
  <c r="I81" i="3"/>
  <c r="O332" i="3"/>
  <c r="J960" i="3"/>
  <c r="J622" i="3" s="1"/>
  <c r="V344" i="3"/>
  <c r="AL326" i="3"/>
  <c r="Q1380" i="3"/>
  <c r="Q1336" i="3" s="1"/>
  <c r="R622" i="3"/>
  <c r="P1248" i="3"/>
  <c r="I240" i="3"/>
  <c r="I239" i="3" s="1"/>
  <c r="X327" i="3"/>
  <c r="I326" i="3"/>
  <c r="U1068" i="3"/>
  <c r="X622" i="3"/>
  <c r="L357" i="3"/>
  <c r="M357" i="3" s="1"/>
  <c r="AF614" i="3"/>
  <c r="Q81" i="3"/>
  <c r="Q80" i="3" s="1"/>
  <c r="AD305" i="3"/>
  <c r="AD304" i="3" s="1"/>
  <c r="AL332" i="3"/>
  <c r="AO305" i="3"/>
  <c r="AO304" i="3" s="1"/>
  <c r="K356" i="3"/>
  <c r="K355" i="3" s="1"/>
  <c r="K331" i="3" s="1"/>
  <c r="AJ963" i="3"/>
  <c r="AJ628" i="3" s="1"/>
  <c r="AJ327" i="3" s="1"/>
  <c r="W614" i="3"/>
  <c r="K1184" i="3"/>
  <c r="G1068" i="3"/>
  <c r="E815" i="3"/>
  <c r="AE350" i="3"/>
  <c r="X366" i="3"/>
  <c r="O622" i="3"/>
  <c r="AB1380" i="3"/>
  <c r="AB1336" i="3" s="1"/>
  <c r="AH1380" i="3"/>
  <c r="AH1336" i="3" s="1"/>
  <c r="AA1329" i="3"/>
  <c r="AI366" i="3"/>
  <c r="AI355" i="3" s="1"/>
  <c r="AI331" i="3" s="1"/>
  <c r="J326" i="3"/>
  <c r="AB366" i="3"/>
  <c r="AB355" i="3" s="1"/>
  <c r="AB331" i="3" s="1"/>
  <c r="AH1385" i="3"/>
  <c r="AH1374" i="3" s="1"/>
  <c r="AH1328" i="3" s="1"/>
  <c r="AE1332" i="3"/>
  <c r="AB329" i="3"/>
  <c r="AJ331" i="3"/>
  <c r="L1309" i="3"/>
  <c r="M1309" i="3" s="1"/>
  <c r="N239" i="3"/>
  <c r="W162" i="3"/>
  <c r="P366" i="3"/>
  <c r="P355" i="3" s="1"/>
  <c r="I1068" i="3"/>
  <c r="X162" i="3"/>
  <c r="Q366" i="3"/>
  <c r="F1328" i="3"/>
  <c r="AJ1380" i="3"/>
  <c r="AJ1336" i="3" s="1"/>
  <c r="Z614" i="3"/>
  <c r="Z960" i="3"/>
  <c r="R1328" i="3"/>
  <c r="AI1248" i="3"/>
  <c r="L257" i="3"/>
  <c r="M257" i="3" s="1"/>
  <c r="S614" i="3"/>
  <c r="AD1068" i="3"/>
  <c r="L258" i="3"/>
  <c r="M258" i="3" s="1"/>
  <c r="L1340" i="3"/>
  <c r="O960" i="3"/>
  <c r="Z344" i="3"/>
  <c r="AH366" i="3"/>
  <c r="AI1249" i="3"/>
  <c r="AB327" i="3"/>
  <c r="Q305" i="3"/>
  <c r="Q304" i="3" s="1"/>
  <c r="O81" i="3"/>
  <c r="O80" i="3" s="1"/>
  <c r="O11" i="3" s="1"/>
  <c r="AL162" i="3"/>
  <c r="W1328" i="3"/>
  <c r="AM614" i="3"/>
  <c r="L627" i="3"/>
  <c r="AA1380" i="3"/>
  <c r="AA1336" i="3" s="1"/>
  <c r="AH1329" i="3"/>
  <c r="AD815" i="3"/>
  <c r="L758" i="3"/>
  <c r="M758" i="3" s="1"/>
  <c r="AF81" i="3"/>
  <c r="AF80" i="3" s="1"/>
  <c r="AF11" i="3" s="1"/>
  <c r="P327" i="3"/>
  <c r="AE297" i="3"/>
  <c r="AH327" i="3"/>
  <c r="F960" i="3"/>
  <c r="F622" i="3" s="1"/>
  <c r="O240" i="3"/>
  <c r="O233" i="3" s="1"/>
  <c r="AP1068" i="3"/>
  <c r="AB81" i="3"/>
  <c r="AB80" i="3" s="1"/>
  <c r="AH81" i="3"/>
  <c r="AH80" i="3" s="1"/>
  <c r="AH11" i="3" s="1"/>
  <c r="S622" i="3"/>
  <c r="AJ960" i="3"/>
  <c r="AJ622" i="3" s="1"/>
  <c r="AJ320" i="3" s="1"/>
  <c r="Q960" i="3"/>
  <c r="Q622" i="3" s="1"/>
  <c r="T984" i="3"/>
  <c r="E963" i="3"/>
  <c r="E628" i="3" s="1"/>
  <c r="E327" i="3" s="1"/>
  <c r="AO622" i="3"/>
  <c r="I305" i="3"/>
  <c r="I304" i="3" s="1"/>
  <c r="AM305" i="3"/>
  <c r="AM304" i="3" s="1"/>
  <c r="AC366" i="3"/>
  <c r="AC355" i="3" s="1"/>
  <c r="AC327" i="3"/>
  <c r="T305" i="3"/>
  <c r="T304" i="3" s="1"/>
  <c r="AL305" i="3"/>
  <c r="AL304" i="3" s="1"/>
  <c r="O355" i="3"/>
  <c r="O331" i="3" s="1"/>
  <c r="AB11" i="3"/>
  <c r="T239" i="3"/>
  <c r="AO80" i="3"/>
  <c r="AO11" i="3" s="1"/>
  <c r="J233" i="3"/>
  <c r="AG11" i="3"/>
  <c r="X11" i="3"/>
  <c r="N233" i="3"/>
  <c r="AG162" i="3"/>
  <c r="P162" i="3"/>
  <c r="AH622" i="3"/>
  <c r="AH742" i="3"/>
  <c r="F1249" i="3"/>
  <c r="AN614" i="3"/>
  <c r="AG327" i="3"/>
  <c r="N1185" i="3"/>
  <c r="N1194" i="3"/>
  <c r="N1184" i="3" s="1"/>
  <c r="N950" i="3" s="1"/>
  <c r="N612" i="3" s="1"/>
  <c r="F1248" i="3"/>
  <c r="Y571" i="3"/>
  <c r="O969" i="3"/>
  <c r="O950" i="3" s="1"/>
  <c r="AO614" i="3"/>
  <c r="AE621" i="3"/>
  <c r="U1380" i="3"/>
  <c r="U1336" i="3" s="1"/>
  <c r="Y1328" i="3"/>
  <c r="Q1068" i="3"/>
  <c r="Q950" i="3" s="1"/>
  <c r="AH1339" i="3"/>
  <c r="AH326" i="3" s="1"/>
  <c r="J81" i="3"/>
  <c r="J80" i="3" s="1"/>
  <c r="J11" i="3" s="1"/>
  <c r="AE1052" i="3"/>
  <c r="V614" i="3"/>
  <c r="I233" i="3"/>
  <c r="AB614" i="3"/>
  <c r="AE1053" i="3"/>
  <c r="N1380" i="3"/>
  <c r="N1336" i="3" s="1"/>
  <c r="AO1248" i="3"/>
  <c r="L269" i="3"/>
  <c r="M269" i="3" s="1"/>
  <c r="O1328" i="3"/>
  <c r="V256" i="3"/>
  <c r="V240" i="3" s="1"/>
  <c r="V239" i="3" s="1"/>
  <c r="V81" i="3"/>
  <c r="V80" i="3" s="1"/>
  <c r="V11" i="3" s="1"/>
  <c r="F126" i="3"/>
  <c r="AD614" i="3"/>
  <c r="P960" i="3"/>
  <c r="P622" i="3" s="1"/>
  <c r="P320" i="3" s="1"/>
  <c r="H81" i="3"/>
  <c r="H80" i="3" s="1"/>
  <c r="N80" i="3"/>
  <c r="N11" i="3" s="1"/>
  <c r="AA1328" i="3"/>
  <c r="J185" i="3"/>
  <c r="R80" i="3"/>
  <c r="R11" i="3" s="1"/>
  <c r="X233" i="3"/>
  <c r="H952" i="3"/>
  <c r="L952" i="3" s="1"/>
  <c r="AB1328" i="3"/>
  <c r="AJ305" i="3"/>
  <c r="AJ304" i="3" s="1"/>
  <c r="AA305" i="3"/>
  <c r="AA304" i="3" s="1"/>
  <c r="T1184" i="3"/>
  <c r="N331" i="3"/>
  <c r="AG1184" i="3"/>
  <c r="Q355" i="3"/>
  <c r="Q331" i="3" s="1"/>
  <c r="L274" i="3"/>
  <c r="M274" i="3" s="1"/>
  <c r="L1250" i="3"/>
  <c r="M1250" i="3" s="1"/>
  <c r="O1380" i="3"/>
  <c r="O1336" i="3" s="1"/>
  <c r="T1249" i="3"/>
  <c r="L1266" i="3"/>
  <c r="AF240" i="3"/>
  <c r="AF239" i="3" s="1"/>
  <c r="S305" i="3"/>
  <c r="S304" i="3" s="1"/>
  <c r="Y1185" i="3"/>
  <c r="Y951" i="3" s="1"/>
  <c r="AO963" i="3"/>
  <c r="AO628" i="3" s="1"/>
  <c r="AO327" i="3" s="1"/>
  <c r="R1380" i="3"/>
  <c r="R1336" i="3" s="1"/>
  <c r="I290" i="3"/>
  <c r="L290" i="3" s="1"/>
  <c r="I289" i="3"/>
  <c r="L289" i="3" s="1"/>
  <c r="L142" i="3"/>
  <c r="M142" i="3" s="1"/>
  <c r="AG366" i="3"/>
  <c r="AG355" i="3" s="1"/>
  <c r="AG331" i="3" s="1"/>
  <c r="F305" i="3"/>
  <c r="F304" i="3" s="1"/>
  <c r="T1374" i="3"/>
  <c r="T1328" i="3" s="1"/>
  <c r="S331" i="3"/>
  <c r="N960" i="3"/>
  <c r="N622" i="3" s="1"/>
  <c r="Y1248" i="3"/>
  <c r="T1380" i="3"/>
  <c r="T1336" i="3" s="1"/>
  <c r="N305" i="3"/>
  <c r="N304" i="3" s="1"/>
  <c r="E288" i="3"/>
  <c r="AL815" i="3"/>
  <c r="N1328" i="3"/>
  <c r="AG1248" i="3"/>
  <c r="I80" i="3"/>
  <c r="I11" i="3" s="1"/>
  <c r="AG1185" i="3"/>
  <c r="AG951" i="3" s="1"/>
  <c r="AG613" i="3" s="1"/>
  <c r="AO233" i="3"/>
  <c r="K622" i="3"/>
  <c r="E1249" i="3"/>
  <c r="S1249" i="3"/>
  <c r="O326" i="3"/>
  <c r="N951" i="3"/>
  <c r="N613" i="3" s="1"/>
  <c r="AN366" i="3"/>
  <c r="AN355" i="3" s="1"/>
  <c r="AN331" i="3" s="1"/>
  <c r="Z1328" i="3"/>
  <c r="H617" i="3"/>
  <c r="Y1184" i="3"/>
  <c r="AO1328" i="3"/>
  <c r="AN305" i="3"/>
  <c r="AN304" i="3" s="1"/>
  <c r="Y162" i="3"/>
  <c r="L235" i="3"/>
  <c r="M235" i="3" s="1"/>
  <c r="AO326" i="3"/>
  <c r="T614" i="3"/>
  <c r="K162" i="3"/>
  <c r="AE989" i="3"/>
  <c r="T1185" i="3"/>
  <c r="T951" i="3" s="1"/>
  <c r="AE962" i="3"/>
  <c r="I141" i="3"/>
  <c r="I288" i="3" s="1"/>
  <c r="AF1249" i="3"/>
  <c r="Y305" i="3"/>
  <c r="Y304" i="3" s="1"/>
  <c r="AF1248" i="3"/>
  <c r="AK162" i="3"/>
  <c r="AL816" i="3"/>
  <c r="W326" i="3"/>
  <c r="H625" i="3"/>
  <c r="H324" i="3" s="1"/>
  <c r="L324" i="3" s="1"/>
  <c r="E960" i="3"/>
  <c r="E622" i="3" s="1"/>
  <c r="E1248" i="3"/>
  <c r="AJ614" i="3"/>
  <c r="AG1380" i="3"/>
  <c r="AG1336" i="3" s="1"/>
  <c r="T80" i="3"/>
  <c r="T11" i="3" s="1"/>
  <c r="N344" i="3"/>
  <c r="L630" i="3"/>
  <c r="M630" i="3" s="1"/>
  <c r="Z1329" i="3"/>
  <c r="K614" i="3"/>
  <c r="AB1068" i="3"/>
  <c r="L620" i="3"/>
  <c r="M620" i="3" s="1"/>
  <c r="AE1068" i="3"/>
  <c r="G631" i="3"/>
  <c r="U613" i="3"/>
  <c r="L1380" i="3"/>
  <c r="H1336" i="3"/>
  <c r="AE1394" i="3"/>
  <c r="G1383" i="3"/>
  <c r="G1380" i="3" s="1"/>
  <c r="G1393" i="3"/>
  <c r="M1394" i="3"/>
  <c r="R969" i="3"/>
  <c r="AE615" i="3"/>
  <c r="G306" i="3"/>
  <c r="M604" i="3"/>
  <c r="AE604" i="3"/>
  <c r="AE778" i="3"/>
  <c r="M778" i="3"/>
  <c r="G777" i="3"/>
  <c r="F332" i="3"/>
  <c r="F355" i="3"/>
  <c r="F331" i="3" s="1"/>
  <c r="M785" i="3"/>
  <c r="AE785" i="3"/>
  <c r="G784" i="3"/>
  <c r="M190" i="3"/>
  <c r="AE190" i="3"/>
  <c r="G1339" i="3"/>
  <c r="AE1381" i="3"/>
  <c r="M1381" i="3"/>
  <c r="M266" i="3"/>
  <c r="AE266" i="3"/>
  <c r="T960" i="3"/>
  <c r="T622" i="3" s="1"/>
  <c r="T320" i="3" s="1"/>
  <c r="T969" i="3"/>
  <c r="AL764" i="3"/>
  <c r="AL756" i="3" s="1"/>
  <c r="AL742" i="3" s="1"/>
  <c r="AL757" i="3"/>
  <c r="AL613" i="3" s="1"/>
  <c r="AE619" i="3"/>
  <c r="G316" i="3"/>
  <c r="AE772" i="3"/>
  <c r="G771" i="3"/>
  <c r="AO344" i="3"/>
  <c r="AE1232" i="3"/>
  <c r="G1231" i="3"/>
  <c r="AD177" i="3"/>
  <c r="AD170" i="3" s="1"/>
  <c r="AD169" i="3" s="1"/>
  <c r="AD162" i="3" s="1"/>
  <c r="AD19" i="3"/>
  <c r="AD18" i="3" s="1"/>
  <c r="AD11" i="3" s="1"/>
  <c r="H871" i="3"/>
  <c r="L871" i="3" s="1"/>
  <c r="M871" i="3" s="1"/>
  <c r="L872" i="3"/>
  <c r="M872" i="3" s="1"/>
  <c r="AE1433" i="3"/>
  <c r="G1432" i="3"/>
  <c r="M1433" i="3"/>
  <c r="Q344" i="3"/>
  <c r="X305" i="3"/>
  <c r="X304" i="3" s="1"/>
  <c r="AD960" i="3"/>
  <c r="AD622" i="3" s="1"/>
  <c r="AD969" i="3"/>
  <c r="G264" i="3"/>
  <c r="AE116" i="3"/>
  <c r="AE970" i="3"/>
  <c r="AM960" i="3"/>
  <c r="AM622" i="3" s="1"/>
  <c r="AM969" i="3"/>
  <c r="AM950" i="3" s="1"/>
  <c r="L621" i="3"/>
  <c r="M621" i="3" s="1"/>
  <c r="H319" i="3"/>
  <c r="L319" i="3" s="1"/>
  <c r="M319" i="3" s="1"/>
  <c r="AA850" i="3"/>
  <c r="AA815" i="3" s="1"/>
  <c r="AE851" i="3"/>
  <c r="AA816" i="3"/>
  <c r="AE1426" i="3"/>
  <c r="M1426" i="3"/>
  <c r="G1340" i="3"/>
  <c r="AE1272" i="3"/>
  <c r="G1260" i="3"/>
  <c r="AE1250" i="3"/>
  <c r="AE961" i="3"/>
  <c r="M961" i="3"/>
  <c r="Q1249" i="3"/>
  <c r="AE1254" i="3"/>
  <c r="M1254" i="3"/>
  <c r="G1308" i="3"/>
  <c r="AE1324" i="3"/>
  <c r="AK344" i="3"/>
  <c r="L615" i="3"/>
  <c r="M615" i="3" s="1"/>
  <c r="H306" i="3"/>
  <c r="J327" i="3"/>
  <c r="J344" i="3"/>
  <c r="L1152" i="3"/>
  <c r="M1152" i="3" s="1"/>
  <c r="AD1194" i="3"/>
  <c r="AD1184" i="3" s="1"/>
  <c r="AD1185" i="3"/>
  <c r="AD951" i="3" s="1"/>
  <c r="AD613" i="3" s="1"/>
  <c r="Q293" i="3"/>
  <c r="AE293" i="3" s="1"/>
  <c r="AE294" i="3"/>
  <c r="L625" i="3"/>
  <c r="M625" i="3" s="1"/>
  <c r="R239" i="3"/>
  <c r="R233" i="3"/>
  <c r="AF969" i="3"/>
  <c r="AF951" i="3"/>
  <c r="Q1260" i="3"/>
  <c r="Q1248" i="3" s="1"/>
  <c r="AE1266" i="3"/>
  <c r="AE257" i="3"/>
  <c r="AE1309" i="3"/>
  <c r="K326" i="3"/>
  <c r="K344" i="3"/>
  <c r="AN327" i="3"/>
  <c r="AE1304" i="3"/>
  <c r="G593" i="3"/>
  <c r="F344" i="3"/>
  <c r="AA951" i="3"/>
  <c r="AE1261" i="3"/>
  <c r="G1249" i="3"/>
  <c r="L116" i="3"/>
  <c r="M116" i="3" s="1"/>
  <c r="H264" i="3"/>
  <c r="L264" i="3" s="1"/>
  <c r="L826" i="3"/>
  <c r="M826" i="3" s="1"/>
  <c r="L772" i="3"/>
  <c r="M772" i="3" s="1"/>
  <c r="H771" i="3"/>
  <c r="L771" i="3" s="1"/>
  <c r="AG960" i="3"/>
  <c r="AG622" i="3" s="1"/>
  <c r="AG969" i="3"/>
  <c r="W256" i="3"/>
  <c r="W240" i="3" s="1"/>
  <c r="W81" i="3"/>
  <c r="W80" i="3" s="1"/>
  <c r="W11" i="3" s="1"/>
  <c r="S177" i="3"/>
  <c r="S170" i="3" s="1"/>
  <c r="S169" i="3" s="1"/>
  <c r="S162" i="3" s="1"/>
  <c r="S19" i="3"/>
  <c r="S18" i="3" s="1"/>
  <c r="AE1080" i="3"/>
  <c r="V1341" i="3"/>
  <c r="V329" i="3" s="1"/>
  <c r="V1380" i="3"/>
  <c r="V1336" i="3" s="1"/>
  <c r="AE651" i="3"/>
  <c r="M452" i="3"/>
  <c r="AE452" i="3"/>
  <c r="H614" i="3"/>
  <c r="L633" i="3"/>
  <c r="K790" i="3"/>
  <c r="L790" i="3" s="1"/>
  <c r="M790" i="3" s="1"/>
  <c r="L791" i="3"/>
  <c r="M791" i="3" s="1"/>
  <c r="Y1380" i="3"/>
  <c r="Y1336" i="3" s="1"/>
  <c r="AD1248" i="3"/>
  <c r="AE955" i="3"/>
  <c r="M955" i="3"/>
  <c r="AM344" i="3"/>
  <c r="AE640" i="3"/>
  <c r="M796" i="3"/>
  <c r="AE796" i="3"/>
  <c r="H1185" i="3"/>
  <c r="L1185" i="3" s="1"/>
  <c r="L1195" i="3"/>
  <c r="M1195" i="3" s="1"/>
  <c r="H1194" i="3"/>
  <c r="AJ256" i="3"/>
  <c r="AJ240" i="3" s="1"/>
  <c r="AJ81" i="3"/>
  <c r="AJ80" i="3" s="1"/>
  <c r="AJ11" i="3" s="1"/>
  <c r="Y233" i="3"/>
  <c r="Y239" i="3"/>
  <c r="AB332" i="3"/>
  <c r="J239" i="3"/>
  <c r="X1380" i="3"/>
  <c r="X1336" i="3" s="1"/>
  <c r="L307" i="3"/>
  <c r="U332" i="3"/>
  <c r="U355" i="3"/>
  <c r="U331" i="3" s="1"/>
  <c r="AE253" i="3"/>
  <c r="I327" i="3"/>
  <c r="Q909" i="3"/>
  <c r="AE910" i="3"/>
  <c r="V1231" i="3"/>
  <c r="V1184" i="3" s="1"/>
  <c r="V1185" i="3"/>
  <c r="V951" i="3" s="1"/>
  <c r="J162" i="3"/>
  <c r="M953" i="3"/>
  <c r="AE953" i="3"/>
  <c r="M765" i="3"/>
  <c r="G764" i="3"/>
  <c r="G757" i="3"/>
  <c r="AE765" i="3"/>
  <c r="X320" i="3"/>
  <c r="F256" i="3"/>
  <c r="F240" i="3" s="1"/>
  <c r="F81" i="3"/>
  <c r="F80" i="3" s="1"/>
  <c r="F11" i="3" s="1"/>
  <c r="W950" i="3"/>
  <c r="W612" i="3" s="1"/>
  <c r="E969" i="3"/>
  <c r="E950" i="3" s="1"/>
  <c r="E612" i="3" s="1"/>
  <c r="S267" i="3"/>
  <c r="S80" i="3"/>
  <c r="G617" i="3"/>
  <c r="AA233" i="3"/>
  <c r="AA239" i="3"/>
  <c r="AE722" i="3"/>
  <c r="S969" i="3"/>
  <c r="AG326" i="3"/>
  <c r="AG344" i="3"/>
  <c r="U256" i="3"/>
  <c r="U240" i="3" s="1"/>
  <c r="U81" i="3"/>
  <c r="U80" i="3" s="1"/>
  <c r="U11" i="3" s="1"/>
  <c r="AE758" i="3"/>
  <c r="AB850" i="3"/>
  <c r="AB815" i="3" s="1"/>
  <c r="AB816" i="3"/>
  <c r="H185" i="3"/>
  <c r="L185" i="3" s="1"/>
  <c r="AK256" i="3"/>
  <c r="AK240" i="3" s="1"/>
  <c r="AK81" i="3"/>
  <c r="AK80" i="3" s="1"/>
  <c r="AK11" i="3" s="1"/>
  <c r="M470" i="3"/>
  <c r="AE470" i="3"/>
  <c r="H349" i="3"/>
  <c r="H344" i="3" s="1"/>
  <c r="L372" i="3"/>
  <c r="M372" i="3" s="1"/>
  <c r="L764" i="3"/>
  <c r="G267" i="3"/>
  <c r="AE119" i="3"/>
  <c r="Q757" i="3"/>
  <c r="Q613" i="3" s="1"/>
  <c r="Q764" i="3"/>
  <c r="Q756" i="3" s="1"/>
  <c r="G349" i="3"/>
  <c r="AE372" i="3"/>
  <c r="L1329" i="3"/>
  <c r="M1329" i="3" s="1"/>
  <c r="AA960" i="3"/>
  <c r="AA622" i="3" s="1"/>
  <c r="AA320" i="3" s="1"/>
  <c r="AA969" i="3"/>
  <c r="AA950" i="3" s="1"/>
  <c r="P969" i="3"/>
  <c r="P950" i="3" s="1"/>
  <c r="P612" i="3" s="1"/>
  <c r="P951" i="3"/>
  <c r="P613" i="3" s="1"/>
  <c r="AE26" i="3"/>
  <c r="AF1068" i="3"/>
  <c r="G629" i="3"/>
  <c r="AE964" i="3"/>
  <c r="AE476" i="3"/>
  <c r="M476" i="3"/>
  <c r="AI881" i="3"/>
  <c r="AI815" i="3" s="1"/>
  <c r="AI816" i="3"/>
  <c r="AE1176" i="3"/>
  <c r="AE1213" i="3"/>
  <c r="M1213" i="3"/>
  <c r="G1212" i="3"/>
  <c r="H24" i="3"/>
  <c r="L716" i="3"/>
  <c r="M716" i="3" s="1"/>
  <c r="G307" i="3"/>
  <c r="AE335" i="3"/>
  <c r="M335" i="3"/>
  <c r="U969" i="3"/>
  <c r="U950" i="3" s="1"/>
  <c r="U612" i="3" s="1"/>
  <c r="Y80" i="3"/>
  <c r="Y11" i="3" s="1"/>
  <c r="AA355" i="3"/>
  <c r="AA331" i="3" s="1"/>
  <c r="AA332" i="3"/>
  <c r="AE716" i="3"/>
  <c r="J355" i="3"/>
  <c r="J331" i="3" s="1"/>
  <c r="J332" i="3"/>
  <c r="AE826" i="3"/>
  <c r="W355" i="3"/>
  <c r="W331" i="3" s="1"/>
  <c r="W332" i="3"/>
  <c r="AN622" i="3"/>
  <c r="AC177" i="3"/>
  <c r="AC170" i="3" s="1"/>
  <c r="AC169" i="3" s="1"/>
  <c r="AC162" i="3" s="1"/>
  <c r="AC19" i="3"/>
  <c r="AC18" i="3" s="1"/>
  <c r="AK960" i="3"/>
  <c r="AK622" i="3" s="1"/>
  <c r="AK969" i="3"/>
  <c r="AK950" i="3" s="1"/>
  <c r="W1231" i="3"/>
  <c r="W1184" i="3" s="1"/>
  <c r="W1185" i="3"/>
  <c r="W951" i="3" s="1"/>
  <c r="W613" i="3" s="1"/>
  <c r="Q1340" i="3"/>
  <c r="Q327" i="3" s="1"/>
  <c r="AE1413" i="3"/>
  <c r="P239" i="3"/>
  <c r="P233" i="3"/>
  <c r="M832" i="3"/>
  <c r="AE832" i="3"/>
  <c r="L350" i="3"/>
  <c r="M350" i="3" s="1"/>
  <c r="K327" i="3"/>
  <c r="M817" i="3"/>
  <c r="AE817" i="3"/>
  <c r="Q743" i="3"/>
  <c r="AE744" i="3"/>
  <c r="H1249" i="3"/>
  <c r="L1249" i="3" s="1"/>
  <c r="L1261" i="3"/>
  <c r="M1261" i="3" s="1"/>
  <c r="AE790" i="3"/>
  <c r="Z622" i="3"/>
  <c r="AE985" i="3"/>
  <c r="G963" i="3"/>
  <c r="G984" i="3"/>
  <c r="Q141" i="3"/>
  <c r="Q288" i="3" s="1"/>
  <c r="AE273" i="3"/>
  <c r="L1339" i="3"/>
  <c r="R327" i="3"/>
  <c r="R344" i="3"/>
  <c r="Z355" i="3"/>
  <c r="Z331" i="3" s="1"/>
  <c r="Z332" i="3"/>
  <c r="Y355" i="3"/>
  <c r="Y331" i="3" s="1"/>
  <c r="Y332" i="3"/>
  <c r="L832" i="3"/>
  <c r="AE549" i="3"/>
  <c r="L619" i="3"/>
  <c r="M619" i="3" s="1"/>
  <c r="H316" i="3"/>
  <c r="L316" i="3" s="1"/>
  <c r="L851" i="3"/>
  <c r="M851" i="3" s="1"/>
  <c r="H850" i="3"/>
  <c r="H816" i="3"/>
  <c r="L816" i="3" s="1"/>
  <c r="AE1353" i="3"/>
  <c r="L119" i="3"/>
  <c r="M119" i="3" s="1"/>
  <c r="H267" i="3"/>
  <c r="L267" i="3" s="1"/>
  <c r="AE163" i="3"/>
  <c r="AO850" i="3"/>
  <c r="AO815" i="3" s="1"/>
  <c r="AO612" i="3" s="1"/>
  <c r="AO816" i="3"/>
  <c r="L901" i="3"/>
  <c r="H900" i="3"/>
  <c r="L900" i="3" s="1"/>
  <c r="AK331" i="3"/>
  <c r="X969" i="3"/>
  <c r="X950" i="3" s="1"/>
  <c r="X951" i="3"/>
  <c r="X613" i="3" s="1"/>
  <c r="E1328" i="3"/>
  <c r="AE644" i="3"/>
  <c r="G632" i="3"/>
  <c r="L366" i="3"/>
  <c r="AE901" i="3"/>
  <c r="M901" i="3"/>
  <c r="G900" i="3"/>
  <c r="G81" i="3"/>
  <c r="S1194" i="3"/>
  <c r="S1184" i="3" s="1"/>
  <c r="S1185" i="3"/>
  <c r="S951" i="3" s="1"/>
  <c r="S613" i="3" s="1"/>
  <c r="AE1069" i="3"/>
  <c r="Y960" i="3"/>
  <c r="Y622" i="3" s="1"/>
  <c r="Y969" i="3"/>
  <c r="F969" i="3"/>
  <c r="F950" i="3" s="1"/>
  <c r="AM757" i="3"/>
  <c r="AM764" i="3"/>
  <c r="AM756" i="3" s="1"/>
  <c r="AM742" i="3" s="1"/>
  <c r="H963" i="3"/>
  <c r="L985" i="3"/>
  <c r="M985" i="3" s="1"/>
  <c r="H984" i="3"/>
  <c r="H969" i="3" s="1"/>
  <c r="G170" i="3"/>
  <c r="H219" i="3"/>
  <c r="L223" i="3"/>
  <c r="M223" i="3" s="1"/>
  <c r="AE319" i="3"/>
  <c r="AE108" i="3"/>
  <c r="J764" i="3"/>
  <c r="J756" i="3" s="1"/>
  <c r="J742" i="3" s="1"/>
  <c r="J757" i="3"/>
  <c r="J613" i="3" s="1"/>
  <c r="L1383" i="3"/>
  <c r="H1341" i="3"/>
  <c r="Q240" i="3"/>
  <c r="AE630" i="3"/>
  <c r="M578" i="3"/>
  <c r="AE578" i="3"/>
  <c r="AE882" i="3"/>
  <c r="G881" i="3"/>
  <c r="M882" i="3"/>
  <c r="G816" i="3"/>
  <c r="L288" i="3"/>
  <c r="X332" i="3"/>
  <c r="X355" i="3"/>
  <c r="X331" i="3" s="1"/>
  <c r="AG239" i="3"/>
  <c r="AG233" i="3"/>
  <c r="AN256" i="3"/>
  <c r="AN240" i="3" s="1"/>
  <c r="AN81" i="3"/>
  <c r="AN80" i="3" s="1"/>
  <c r="AI344" i="3"/>
  <c r="E1380" i="3"/>
  <c r="E1336" i="3" s="1"/>
  <c r="AE1223" i="3"/>
  <c r="G1222" i="3"/>
  <c r="AK764" i="3"/>
  <c r="AK756" i="3" s="1"/>
  <c r="AK742" i="3" s="1"/>
  <c r="AK757" i="3"/>
  <c r="AK613" i="3" s="1"/>
  <c r="Q1329" i="3"/>
  <c r="H256" i="3"/>
  <c r="L108" i="3"/>
  <c r="M108" i="3" s="1"/>
  <c r="AE737" i="3"/>
  <c r="L964" i="3"/>
  <c r="M964" i="3" s="1"/>
  <c r="H629" i="3"/>
  <c r="L629" i="3" s="1"/>
  <c r="I332" i="3"/>
  <c r="G218" i="3"/>
  <c r="AE219" i="3"/>
  <c r="L177" i="3"/>
  <c r="M177" i="3" s="1"/>
  <c r="AE645" i="3"/>
  <c r="M645" i="3"/>
  <c r="G633" i="3"/>
  <c r="L540" i="3"/>
  <c r="M540" i="3" s="1"/>
  <c r="H539" i="3"/>
  <c r="AE620" i="3"/>
  <c r="G317" i="3"/>
  <c r="M410" i="3"/>
  <c r="AE410" i="3"/>
  <c r="G324" i="3"/>
  <c r="AE625" i="3"/>
  <c r="G321" i="3"/>
  <c r="AC332" i="3"/>
  <c r="AI984" i="3"/>
  <c r="AI963" i="3"/>
  <c r="AI628" i="3" s="1"/>
  <c r="AI327" i="3" s="1"/>
  <c r="E539" i="3"/>
  <c r="E531" i="3" s="1"/>
  <c r="E331" i="3" s="1"/>
  <c r="E332" i="3"/>
  <c r="AN969" i="3"/>
  <c r="AN950" i="3" s="1"/>
  <c r="AN951" i="3"/>
  <c r="AE142" i="3"/>
  <c r="G141" i="3"/>
  <c r="G289" i="3"/>
  <c r="G290" i="3"/>
  <c r="L581" i="3"/>
  <c r="M581" i="3" s="1"/>
  <c r="H580" i="3"/>
  <c r="AN1380" i="3"/>
  <c r="AN1336" i="3" s="1"/>
  <c r="AN1339" i="3"/>
  <c r="AN326" i="3" s="1"/>
  <c r="AE1344" i="3"/>
  <c r="AH969" i="3"/>
  <c r="L1223" i="3"/>
  <c r="M1223" i="3" s="1"/>
  <c r="H1222" i="3"/>
  <c r="L1222" i="3" s="1"/>
  <c r="AP1328" i="3"/>
  <c r="AE41" i="3"/>
  <c r="M41" i="3"/>
  <c r="L572" i="3"/>
  <c r="M572" i="3" s="1"/>
  <c r="J305" i="3"/>
  <c r="J304" i="3" s="1"/>
  <c r="M938" i="3"/>
  <c r="AE938" i="3"/>
  <c r="G627" i="3"/>
  <c r="AE641" i="3"/>
  <c r="L644" i="3"/>
  <c r="M644" i="3" s="1"/>
  <c r="V960" i="3"/>
  <c r="V622" i="3" s="1"/>
  <c r="V320" i="3" s="1"/>
  <c r="V303" i="3" s="1"/>
  <c r="V969" i="3"/>
  <c r="V950" i="3" s="1"/>
  <c r="F764" i="3"/>
  <c r="F756" i="3" s="1"/>
  <c r="F742" i="3" s="1"/>
  <c r="F757" i="3"/>
  <c r="F613" i="3" s="1"/>
  <c r="AE1152" i="3"/>
  <c r="L892" i="3"/>
  <c r="M892" i="3" s="1"/>
  <c r="H891" i="3"/>
  <c r="L891" i="3" s="1"/>
  <c r="AE1074" i="3"/>
  <c r="M1074" i="3"/>
  <c r="AB1185" i="3"/>
  <c r="AB951" i="3" s="1"/>
  <c r="AB1194" i="3"/>
  <c r="AB1184" i="3" s="1"/>
  <c r="M1204" i="3"/>
  <c r="AE1204" i="3"/>
  <c r="G1203" i="3"/>
  <c r="AF349" i="3"/>
  <c r="AF366" i="3"/>
  <c r="AF355" i="3" s="1"/>
  <c r="AF331" i="3" s="1"/>
  <c r="V850" i="3"/>
  <c r="V815" i="3" s="1"/>
  <c r="V816" i="3"/>
  <c r="AC256" i="3"/>
  <c r="AC240" i="3" s="1"/>
  <c r="AC81" i="3"/>
  <c r="AC80" i="3" s="1"/>
  <c r="L1069" i="3"/>
  <c r="M1069" i="3" s="1"/>
  <c r="AF764" i="3"/>
  <c r="AF756" i="3" s="1"/>
  <c r="AF742" i="3" s="1"/>
  <c r="AF757" i="3"/>
  <c r="AF613" i="3" s="1"/>
  <c r="T1340" i="3"/>
  <c r="T327" i="3" s="1"/>
  <c r="AE1419" i="3"/>
  <c r="L632" i="3"/>
  <c r="AD1380" i="3"/>
  <c r="AD1336" i="3" s="1"/>
  <c r="AN344" i="3"/>
  <c r="AH332" i="3"/>
  <c r="AH355" i="3"/>
  <c r="AH331" i="3" s="1"/>
  <c r="Z1185" i="3"/>
  <c r="Z951" i="3" s="1"/>
  <c r="Z613" i="3" s="1"/>
  <c r="Z1194" i="3"/>
  <c r="Z1184" i="3" s="1"/>
  <c r="Z950" i="3" s="1"/>
  <c r="Z612" i="3" s="1"/>
  <c r="F1341" i="3"/>
  <c r="F329" i="3" s="1"/>
  <c r="F1380" i="3"/>
  <c r="F1336" i="3" s="1"/>
  <c r="AP960" i="3"/>
  <c r="AP622" i="3" s="1"/>
  <c r="AP969" i="3"/>
  <c r="AE925" i="3"/>
  <c r="M925" i="3"/>
  <c r="G924" i="3"/>
  <c r="E256" i="3"/>
  <c r="E240" i="3" s="1"/>
  <c r="E81" i="3"/>
  <c r="E80" i="3" s="1"/>
  <c r="E11" i="3" s="1"/>
  <c r="AM256" i="3"/>
  <c r="AM240" i="3" s="1"/>
  <c r="AM81" i="3"/>
  <c r="AM80" i="3" s="1"/>
  <c r="AM11" i="3" s="1"/>
  <c r="L253" i="3"/>
  <c r="M253" i="3" s="1"/>
  <c r="AE565" i="3"/>
  <c r="AC539" i="3"/>
  <c r="AE540" i="3"/>
  <c r="M1186" i="3"/>
  <c r="AE1186" i="3"/>
  <c r="AE572" i="3"/>
  <c r="L1375" i="3"/>
  <c r="M1375" i="3" s="1"/>
  <c r="I1329" i="3"/>
  <c r="AP256" i="3"/>
  <c r="AP240" i="3" s="1"/>
  <c r="AP81" i="3"/>
  <c r="AP80" i="3" s="1"/>
  <c r="AP11" i="3" s="1"/>
  <c r="AI256" i="3"/>
  <c r="AI240" i="3" s="1"/>
  <c r="AI81" i="3"/>
  <c r="AI80" i="3" s="1"/>
  <c r="AI11" i="3" s="1"/>
  <c r="AM355" i="3"/>
  <c r="AM331" i="3" s="1"/>
  <c r="AM332" i="3"/>
  <c r="AL256" i="3"/>
  <c r="AL240" i="3" s="1"/>
  <c r="AL81" i="3"/>
  <c r="AL80" i="3" s="1"/>
  <c r="AL11" i="3" s="1"/>
  <c r="Z256" i="3"/>
  <c r="Z240" i="3" s="1"/>
  <c r="Z81" i="3"/>
  <c r="Z80" i="3" s="1"/>
  <c r="Z11" i="3" s="1"/>
  <c r="G952" i="3"/>
  <c r="AH1069" i="3"/>
  <c r="AH951" i="3" s="1"/>
  <c r="AH613" i="3" s="1"/>
  <c r="AH1080" i="3"/>
  <c r="AH1068" i="3" s="1"/>
  <c r="AJ1194" i="3"/>
  <c r="AJ1184" i="3" s="1"/>
  <c r="AJ950" i="3" s="1"/>
  <c r="AJ612" i="3" s="1"/>
  <c r="AJ1185" i="3"/>
  <c r="AJ951" i="3" s="1"/>
  <c r="AJ613" i="3" s="1"/>
  <c r="I960" i="3"/>
  <c r="I622" i="3" s="1"/>
  <c r="I320" i="3" s="1"/>
  <c r="I969" i="3"/>
  <c r="AP326" i="3"/>
  <c r="AP344" i="3"/>
  <c r="G356" i="3"/>
  <c r="AE357" i="3"/>
  <c r="G333" i="3"/>
  <c r="AN1374" i="3"/>
  <c r="AN1328" i="3" s="1"/>
  <c r="AE1438" i="3"/>
  <c r="M1438" i="3"/>
  <c r="L1393" i="3"/>
  <c r="H1385" i="3"/>
  <c r="U305" i="3"/>
  <c r="U304" i="3" s="1"/>
  <c r="Q643" i="3"/>
  <c r="Q631" i="3" s="1"/>
  <c r="AE655" i="3"/>
  <c r="K256" i="3"/>
  <c r="K240" i="3" s="1"/>
  <c r="K81" i="3"/>
  <c r="K80" i="3" s="1"/>
  <c r="K11" i="3" s="1"/>
  <c r="AE269" i="3"/>
  <c r="AE1195" i="3"/>
  <c r="G1194" i="3"/>
  <c r="G1185" i="3"/>
  <c r="AE1192" i="3"/>
  <c r="M1192" i="3"/>
  <c r="AE564" i="3"/>
  <c r="L1324" i="3"/>
  <c r="M1324" i="3" s="1"/>
  <c r="H1308" i="3"/>
  <c r="L1308" i="3" s="1"/>
  <c r="M353" i="3"/>
  <c r="AE353" i="3"/>
  <c r="K969" i="3"/>
  <c r="K950" i="3" s="1"/>
  <c r="K951" i="3"/>
  <c r="K613" i="3" s="1"/>
  <c r="AE581" i="3"/>
  <c r="G580" i="3"/>
  <c r="V355" i="3"/>
  <c r="V331" i="3" s="1"/>
  <c r="V332" i="3"/>
  <c r="O771" i="3"/>
  <c r="O756" i="3" s="1"/>
  <c r="O742" i="3" s="1"/>
  <c r="O757" i="3"/>
  <c r="O613" i="3" s="1"/>
  <c r="AE371" i="3"/>
  <c r="M371" i="3"/>
  <c r="G348" i="3"/>
  <c r="G366" i="3"/>
  <c r="AC1194" i="3"/>
  <c r="AC1184" i="3" s="1"/>
  <c r="AC1185" i="3"/>
  <c r="AC951" i="3" s="1"/>
  <c r="AC613" i="3" s="1"/>
  <c r="G18" i="3"/>
  <c r="H326" i="3"/>
  <c r="L348" i="3"/>
  <c r="M521" i="3"/>
  <c r="AE521" i="3"/>
  <c r="AE705" i="3"/>
  <c r="M705" i="3"/>
  <c r="G398" i="3"/>
  <c r="M399" i="3"/>
  <c r="AE399" i="3"/>
  <c r="AP850" i="3"/>
  <c r="AP815" i="3" s="1"/>
  <c r="AP816" i="3"/>
  <c r="AP613" i="3" s="1"/>
  <c r="M1088" i="3"/>
  <c r="AE1088" i="3"/>
  <c r="L970" i="3"/>
  <c r="M970" i="3" s="1"/>
  <c r="H951" i="3"/>
  <c r="H1231" i="3"/>
  <c r="L1231" i="3" s="1"/>
  <c r="L1232" i="3"/>
  <c r="M1232" i="3" s="1"/>
  <c r="AB960" i="3"/>
  <c r="AB622" i="3" s="1"/>
  <c r="AB969" i="3"/>
  <c r="Y850" i="3"/>
  <c r="Y816" i="3"/>
  <c r="AN891" i="3"/>
  <c r="AN815" i="3" s="1"/>
  <c r="AN816" i="3"/>
  <c r="AE892" i="3"/>
  <c r="G891" i="3"/>
  <c r="AE235" i="3"/>
  <c r="G234" i="3"/>
  <c r="G185" i="3"/>
  <c r="L1080" i="3"/>
  <c r="M1080" i="3" s="1"/>
  <c r="H1068" i="3"/>
  <c r="L1068" i="3" s="1"/>
  <c r="H1260" i="3"/>
  <c r="L1272" i="3"/>
  <c r="L1260" i="3" s="1"/>
  <c r="M127" i="3"/>
  <c r="M126" i="3" s="1"/>
  <c r="M273" i="3" s="1"/>
  <c r="L333" i="3"/>
  <c r="V1375" i="3"/>
  <c r="V1329" i="3" s="1"/>
  <c r="V1385" i="3"/>
  <c r="V1374" i="3" s="1"/>
  <c r="V1328" i="3" s="1"/>
  <c r="AE1386" i="3"/>
  <c r="H332" i="3"/>
  <c r="H355" i="3"/>
  <c r="AE274" i="3"/>
  <c r="AE1376" i="3"/>
  <c r="V1330" i="3"/>
  <c r="AE1330" i="3" s="1"/>
  <c r="Y757" i="3"/>
  <c r="Y764" i="3"/>
  <c r="Y756" i="3" s="1"/>
  <c r="Y742" i="3" s="1"/>
  <c r="P11" i="3"/>
  <c r="S326" i="3"/>
  <c r="S344" i="3"/>
  <c r="J969" i="3"/>
  <c r="J950" i="3" s="1"/>
  <c r="AE1256" i="3"/>
  <c r="M1256" i="3"/>
  <c r="L744" i="3"/>
  <c r="M744" i="3" s="1"/>
  <c r="H743" i="3"/>
  <c r="AM850" i="3"/>
  <c r="AM815" i="3" s="1"/>
  <c r="AM816" i="3"/>
  <c r="AL344" i="3"/>
  <c r="L342" i="3"/>
  <c r="M342" i="3" s="1"/>
  <c r="H318" i="3"/>
  <c r="L318" i="3" s="1"/>
  <c r="M318" i="3" s="1"/>
  <c r="AO969" i="3"/>
  <c r="AO950" i="3" s="1"/>
  <c r="AO951" i="3"/>
  <c r="O1329" i="3"/>
  <c r="W344" i="3"/>
  <c r="AB239" i="3"/>
  <c r="AB233" i="3"/>
  <c r="AE1395" i="3"/>
  <c r="M1395" i="3"/>
  <c r="W1380" i="3"/>
  <c r="W1336" i="3" s="1"/>
  <c r="Y815" i="3"/>
  <c r="P331" i="3"/>
  <c r="AL960" i="3"/>
  <c r="AL622" i="3" s="1"/>
  <c r="AL969" i="3"/>
  <c r="AL950" i="3" s="1"/>
  <c r="T757" i="3"/>
  <c r="T764" i="3"/>
  <c r="T756" i="3" s="1"/>
  <c r="T742" i="3" s="1"/>
  <c r="R1194" i="3"/>
  <c r="R1184" i="3" s="1"/>
  <c r="R1185" i="3"/>
  <c r="R951" i="3" s="1"/>
  <c r="R613" i="3" s="1"/>
  <c r="AE1343" i="3"/>
  <c r="H631" i="3"/>
  <c r="X850" i="3"/>
  <c r="X815" i="3" s="1"/>
  <c r="X816" i="3"/>
  <c r="L234" i="3"/>
  <c r="AN274" i="3"/>
  <c r="AN126" i="3"/>
  <c r="AN273" i="3" s="1"/>
  <c r="AO355" i="3"/>
  <c r="AO331" i="3" s="1"/>
  <c r="AO332" i="3"/>
  <c r="L163" i="3"/>
  <c r="M163" i="3" s="1"/>
  <c r="AO757" i="3"/>
  <c r="AO764" i="3"/>
  <c r="AO756" i="3" s="1"/>
  <c r="AO742" i="3" s="1"/>
  <c r="H549" i="3"/>
  <c r="L549" i="3" s="1"/>
  <c r="M549" i="3" s="1"/>
  <c r="L550" i="3"/>
  <c r="M550" i="3" s="1"/>
  <c r="AC326" i="3"/>
  <c r="AC344" i="3"/>
  <c r="AP332" i="3"/>
  <c r="AP355" i="3"/>
  <c r="AP331" i="3" s="1"/>
  <c r="L655" i="3"/>
  <c r="AA612" i="3" l="1"/>
  <c r="L356" i="3"/>
  <c r="AC969" i="3"/>
  <c r="O239" i="3"/>
  <c r="J320" i="3"/>
  <c r="K332" i="3"/>
  <c r="P303" i="3"/>
  <c r="P1451" i="3" s="1"/>
  <c r="Y613" i="3"/>
  <c r="AH239" i="3"/>
  <c r="M1068" i="3"/>
  <c r="W960" i="3"/>
  <c r="W622" i="3" s="1"/>
  <c r="AD327" i="3"/>
  <c r="I950" i="3"/>
  <c r="I612" i="3" s="1"/>
  <c r="Z320" i="3"/>
  <c r="Z303" i="3" s="1"/>
  <c r="AC320" i="3"/>
  <c r="AC303" i="3" s="1"/>
  <c r="AI613" i="3"/>
  <c r="L1336" i="3"/>
  <c r="AF233" i="3"/>
  <c r="L326" i="3"/>
  <c r="AC950" i="3"/>
  <c r="AC612" i="3" s="1"/>
  <c r="AJ303" i="3"/>
  <c r="AJ1451" i="3" s="1"/>
  <c r="Q11" i="3"/>
  <c r="AM613" i="3"/>
  <c r="Y950" i="3"/>
  <c r="Y612" i="3" s="1"/>
  <c r="AG950" i="3"/>
  <c r="AG612" i="3" s="1"/>
  <c r="U320" i="3"/>
  <c r="U303" i="3" s="1"/>
  <c r="U1451" i="3" s="1"/>
  <c r="AE1329" i="3"/>
  <c r="Y320" i="3"/>
  <c r="Y303" i="3" s="1"/>
  <c r="Y1451" i="3" s="1"/>
  <c r="O320" i="3"/>
  <c r="O303" i="3" s="1"/>
  <c r="L757" i="3"/>
  <c r="M757" i="3" s="1"/>
  <c r="AH320" i="3"/>
  <c r="AH303" i="3" s="1"/>
  <c r="AH1451" i="3" s="1"/>
  <c r="AI1457" i="3" s="1"/>
  <c r="AB320" i="3"/>
  <c r="AB303" i="3" s="1"/>
  <c r="AB1451" i="3" s="1"/>
  <c r="L81" i="3"/>
  <c r="M81" i="3" s="1"/>
  <c r="AP950" i="3"/>
  <c r="AP612" i="3" s="1"/>
  <c r="S320" i="3"/>
  <c r="E320" i="3"/>
  <c r="E303" i="3" s="1"/>
  <c r="E1451" i="3" s="1"/>
  <c r="J612" i="3"/>
  <c r="AM612" i="3"/>
  <c r="V612" i="3"/>
  <c r="I303" i="3"/>
  <c r="I1451" i="3" s="1"/>
  <c r="X612" i="3"/>
  <c r="AO320" i="3"/>
  <c r="AO303" i="3" s="1"/>
  <c r="Q320" i="3"/>
  <c r="Q303" i="3" s="1"/>
  <c r="K320" i="3"/>
  <c r="K303" i="3" s="1"/>
  <c r="K1451" i="3" s="1"/>
  <c r="AE643" i="3"/>
  <c r="N320" i="3"/>
  <c r="N303" i="3" s="1"/>
  <c r="N1451" i="3" s="1"/>
  <c r="S303" i="3"/>
  <c r="AO1451" i="3"/>
  <c r="AA303" i="3"/>
  <c r="AA1451" i="3" s="1"/>
  <c r="L332" i="3"/>
  <c r="T303" i="3"/>
  <c r="T1451" i="3" s="1"/>
  <c r="L141" i="3"/>
  <c r="M141" i="3" s="1"/>
  <c r="L80" i="3"/>
  <c r="T613" i="3"/>
  <c r="AD950" i="3"/>
  <c r="AD612" i="3" s="1"/>
  <c r="V233" i="3"/>
  <c r="H756" i="3"/>
  <c r="H742" i="3" s="1"/>
  <c r="L614" i="3"/>
  <c r="R950" i="3"/>
  <c r="R612" i="3" s="1"/>
  <c r="H240" i="3"/>
  <c r="H239" i="3" s="1"/>
  <c r="L239" i="3" s="1"/>
  <c r="O612" i="3"/>
  <c r="AL612" i="3"/>
  <c r="AN613" i="3"/>
  <c r="AN612" i="3"/>
  <c r="L951" i="3"/>
  <c r="AE177" i="3"/>
  <c r="T950" i="3"/>
  <c r="T612" i="3" s="1"/>
  <c r="S950" i="3"/>
  <c r="S612" i="3" s="1"/>
  <c r="AB613" i="3"/>
  <c r="H321" i="3"/>
  <c r="L321" i="3" s="1"/>
  <c r="M321" i="3" s="1"/>
  <c r="L617" i="3"/>
  <c r="M617" i="3" s="1"/>
  <c r="H311" i="3"/>
  <c r="L311" i="3" s="1"/>
  <c r="J303" i="3"/>
  <c r="J1451" i="3" s="1"/>
  <c r="W320" i="3"/>
  <c r="W303" i="3" s="1"/>
  <c r="W1451" i="3" s="1"/>
  <c r="H1248" i="3"/>
  <c r="L1248" i="3" s="1"/>
  <c r="R320" i="3"/>
  <c r="R303" i="3" s="1"/>
  <c r="R1451" i="3" s="1"/>
  <c r="AO613" i="3"/>
  <c r="AC11" i="3"/>
  <c r="AC1451" i="3" s="1"/>
  <c r="AA613" i="3"/>
  <c r="AD320" i="3"/>
  <c r="AD303" i="3" s="1"/>
  <c r="AD1451" i="3" s="1"/>
  <c r="AF950" i="3"/>
  <c r="AF612" i="3" s="1"/>
  <c r="G815" i="3"/>
  <c r="L256" i="3"/>
  <c r="M256" i="3" s="1"/>
  <c r="S11" i="3"/>
  <c r="L344" i="3"/>
  <c r="L969" i="3"/>
  <c r="AE631" i="3"/>
  <c r="AG320" i="3"/>
  <c r="AG303" i="3" s="1"/>
  <c r="AG1451" i="3" s="1"/>
  <c r="M264" i="3"/>
  <c r="AE264" i="3"/>
  <c r="AI960" i="3"/>
  <c r="AI622" i="3" s="1"/>
  <c r="AI320" i="3" s="1"/>
  <c r="AI303" i="3" s="1"/>
  <c r="AI1451" i="3" s="1"/>
  <c r="AI969" i="3"/>
  <c r="AI950" i="3" s="1"/>
  <c r="AI612" i="3" s="1"/>
  <c r="AK612" i="3"/>
  <c r="AE593" i="3"/>
  <c r="M593" i="3"/>
  <c r="AK320" i="3"/>
  <c r="AK303" i="3" s="1"/>
  <c r="AK1451" i="3" s="1"/>
  <c r="M627" i="3"/>
  <c r="AE627" i="3"/>
  <c r="AE1222" i="3"/>
  <c r="M1222" i="3"/>
  <c r="M1339" i="3"/>
  <c r="AE1339" i="3"/>
  <c r="L643" i="3"/>
  <c r="L631" i="3" s="1"/>
  <c r="M655" i="3"/>
  <c r="M643" i="3" s="1"/>
  <c r="M631" i="3" s="1"/>
  <c r="M333" i="3"/>
  <c r="AE333" i="3"/>
  <c r="AC531" i="3"/>
  <c r="AE531" i="3" s="1"/>
  <c r="AE539" i="3"/>
  <c r="X303" i="3"/>
  <c r="X1451" i="3" s="1"/>
  <c r="AE1380" i="3"/>
  <c r="M1380" i="3"/>
  <c r="G1336" i="3"/>
  <c r="L355" i="3"/>
  <c r="AE1308" i="3"/>
  <c r="M1308" i="3"/>
  <c r="G332" i="3"/>
  <c r="M356" i="3"/>
  <c r="AE356" i="3"/>
  <c r="G355" i="3"/>
  <c r="AE349" i="3"/>
  <c r="AE580" i="3"/>
  <c r="G571" i="3"/>
  <c r="AE321" i="3"/>
  <c r="AP320" i="3"/>
  <c r="AP303" i="3" s="1"/>
  <c r="AP1451" i="3" s="1"/>
  <c r="AC239" i="3"/>
  <c r="AC233" i="3"/>
  <c r="G311" i="3"/>
  <c r="AE617" i="3"/>
  <c r="M1432" i="3"/>
  <c r="AE1432" i="3"/>
  <c r="M784" i="3"/>
  <c r="AE784" i="3"/>
  <c r="AE324" i="3"/>
  <c r="M324" i="3"/>
  <c r="H218" i="3"/>
  <c r="L218" i="3" s="1"/>
  <c r="M218" i="3" s="1"/>
  <c r="L219" i="3"/>
  <c r="M219" i="3" s="1"/>
  <c r="M307" i="3"/>
  <c r="AE307" i="3"/>
  <c r="V613" i="3"/>
  <c r="AN11" i="3"/>
  <c r="G169" i="3"/>
  <c r="AE170" i="3"/>
  <c r="S233" i="3"/>
  <c r="S239" i="3"/>
  <c r="AN239" i="3"/>
  <c r="AN233" i="3"/>
  <c r="H175" i="3"/>
  <c r="L24" i="3"/>
  <c r="M24" i="3" s="1"/>
  <c r="H19" i="3"/>
  <c r="AM239" i="3"/>
  <c r="AM233" i="3"/>
  <c r="L984" i="3"/>
  <c r="M984" i="3" s="1"/>
  <c r="H960" i="3"/>
  <c r="M1231" i="3"/>
  <c r="AE1231" i="3"/>
  <c r="F239" i="3"/>
  <c r="F233" i="3"/>
  <c r="L1194" i="3"/>
  <c r="M1194" i="3" s="1"/>
  <c r="H1184" i="3"/>
  <c r="L1184" i="3" s="1"/>
  <c r="AE185" i="3"/>
  <c r="M185" i="3"/>
  <c r="G614" i="3"/>
  <c r="AE633" i="3"/>
  <c r="M633" i="3"/>
  <c r="AL320" i="3"/>
  <c r="AL303" i="3" s="1"/>
  <c r="AL1451" i="3" s="1"/>
  <c r="M816" i="3"/>
  <c r="AE816" i="3"/>
  <c r="M771" i="3"/>
  <c r="AE771" i="3"/>
  <c r="AE1185" i="3"/>
  <c r="M1185" i="3"/>
  <c r="G951" i="3"/>
  <c r="L743" i="3"/>
  <c r="M743" i="3" s="1"/>
  <c r="AE1194" i="3"/>
  <c r="G1184" i="3"/>
  <c r="V1451" i="3"/>
  <c r="G756" i="3"/>
  <c r="AE764" i="3"/>
  <c r="M764" i="3"/>
  <c r="AE891" i="3"/>
  <c r="M891" i="3"/>
  <c r="AE218" i="3"/>
  <c r="AE316" i="3"/>
  <c r="M316" i="3"/>
  <c r="K756" i="3"/>
  <c r="K742" i="3" s="1"/>
  <c r="K612" i="3" s="1"/>
  <c r="Q742" i="3"/>
  <c r="AE743" i="3"/>
  <c r="AE850" i="3"/>
  <c r="AI239" i="3"/>
  <c r="AI233" i="3"/>
  <c r="G288" i="3"/>
  <c r="AE141" i="3"/>
  <c r="AK239" i="3"/>
  <c r="AK233" i="3"/>
  <c r="AE81" i="3"/>
  <c r="G80" i="3"/>
  <c r="AE629" i="3"/>
  <c r="M629" i="3"/>
  <c r="G328" i="3"/>
  <c r="K239" i="3"/>
  <c r="K233" i="3"/>
  <c r="AP239" i="3"/>
  <c r="AP233" i="3"/>
  <c r="F612" i="3"/>
  <c r="AE900" i="3"/>
  <c r="M900" i="3"/>
  <c r="AM320" i="3"/>
  <c r="AM303" i="3" s="1"/>
  <c r="AM1451" i="3" s="1"/>
  <c r="M1249" i="3"/>
  <c r="AE1249" i="3"/>
  <c r="M1393" i="3"/>
  <c r="AE1393" i="3"/>
  <c r="G1385" i="3"/>
  <c r="AE317" i="3"/>
  <c r="M317" i="3"/>
  <c r="M398" i="3"/>
  <c r="AE398" i="3"/>
  <c r="G628" i="3"/>
  <c r="G327" i="3" s="1"/>
  <c r="AE963" i="3"/>
  <c r="AE1203" i="3"/>
  <c r="M1203" i="3"/>
  <c r="L963" i="3"/>
  <c r="M963" i="3" s="1"/>
  <c r="H628" i="3"/>
  <c r="L628" i="3" s="1"/>
  <c r="AE1260" i="3"/>
  <c r="G1248" i="3"/>
  <c r="M1272" i="3"/>
  <c r="M1260" i="3" s="1"/>
  <c r="AH950" i="3"/>
  <c r="AH612" i="3" s="1"/>
  <c r="M267" i="3"/>
  <c r="AE267" i="3"/>
  <c r="AF327" i="3"/>
  <c r="AF344" i="3"/>
  <c r="AF320" i="3" s="1"/>
  <c r="AF303" i="3" s="1"/>
  <c r="AF1451" i="3" s="1"/>
  <c r="G960" i="3"/>
  <c r="AE984" i="3"/>
  <c r="G969" i="3"/>
  <c r="AE1212" i="3"/>
  <c r="M1212" i="3"/>
  <c r="M777" i="3"/>
  <c r="AE777" i="3"/>
  <c r="E239" i="3"/>
  <c r="E233" i="3"/>
  <c r="L539" i="3"/>
  <c r="H531" i="3"/>
  <c r="H331" i="3" s="1"/>
  <c r="L331" i="3" s="1"/>
  <c r="AJ239" i="3"/>
  <c r="AJ233" i="3"/>
  <c r="AE924" i="3"/>
  <c r="M924" i="3"/>
  <c r="M952" i="3"/>
  <c r="AE952" i="3"/>
  <c r="L756" i="3"/>
  <c r="AE1340" i="3"/>
  <c r="M1340" i="3"/>
  <c r="Z1451" i="3"/>
  <c r="W239" i="3"/>
  <c r="W233" i="3"/>
  <c r="Z239" i="3"/>
  <c r="Z233" i="3"/>
  <c r="L349" i="3"/>
  <c r="M349" i="3" s="1"/>
  <c r="AE234" i="3"/>
  <c r="M234" i="3"/>
  <c r="H571" i="3"/>
  <c r="L571" i="3" s="1"/>
  <c r="L580" i="3"/>
  <c r="M580" i="3" s="1"/>
  <c r="AE757" i="3"/>
  <c r="AE306" i="3"/>
  <c r="AL239" i="3"/>
  <c r="AL233" i="3"/>
  <c r="AE881" i="3"/>
  <c r="M881" i="3"/>
  <c r="AE18" i="3"/>
  <c r="AE290" i="3"/>
  <c r="M290" i="3"/>
  <c r="AE19" i="3"/>
  <c r="M289" i="3"/>
  <c r="AE289" i="3"/>
  <c r="L850" i="3"/>
  <c r="M850" i="3" s="1"/>
  <c r="H815" i="3"/>
  <c r="L815" i="3" s="1"/>
  <c r="M366" i="3"/>
  <c r="AE366" i="3"/>
  <c r="AN320" i="3"/>
  <c r="AN303" i="3" s="1"/>
  <c r="Q239" i="3"/>
  <c r="Q233" i="3"/>
  <c r="O1451" i="3"/>
  <c r="M1383" i="3"/>
  <c r="G1341" i="3"/>
  <c r="AE1383" i="3"/>
  <c r="AB950" i="3"/>
  <c r="AB612" i="3" s="1"/>
  <c r="AE348" i="3"/>
  <c r="G344" i="3"/>
  <c r="M348" i="3"/>
  <c r="G326" i="3"/>
  <c r="AE256" i="3"/>
  <c r="AE909" i="3"/>
  <c r="Q815" i="3"/>
  <c r="L1341" i="3"/>
  <c r="H329" i="3"/>
  <c r="L329" i="3" s="1"/>
  <c r="H1374" i="3"/>
  <c r="L1385" i="3"/>
  <c r="AE1375" i="3"/>
  <c r="H328" i="3"/>
  <c r="L328" i="3" s="1"/>
  <c r="H613" i="3"/>
  <c r="L613" i="3" s="1"/>
  <c r="AE632" i="3"/>
  <c r="M632" i="3"/>
  <c r="U239" i="3"/>
  <c r="U233" i="3"/>
  <c r="G240" i="3"/>
  <c r="F320" i="3"/>
  <c r="F303" i="3" s="1"/>
  <c r="F1451" i="3" s="1"/>
  <c r="L306" i="3"/>
  <c r="M306" i="3" s="1"/>
  <c r="Q1451" i="3" l="1"/>
  <c r="AE815" i="3"/>
  <c r="H233" i="3"/>
  <c r="L240" i="3"/>
  <c r="L233" i="3" s="1"/>
  <c r="M815" i="3"/>
  <c r="Q612" i="3"/>
  <c r="S1451" i="3"/>
  <c r="G233" i="3"/>
  <c r="AE233" i="3" s="1"/>
  <c r="AC331" i="3"/>
  <c r="L742" i="3"/>
  <c r="H305" i="3"/>
  <c r="L305" i="3" s="1"/>
  <c r="L960" i="3"/>
  <c r="H622" i="3"/>
  <c r="M969" i="3"/>
  <c r="G950" i="3"/>
  <c r="AE969" i="3"/>
  <c r="M960" i="3"/>
  <c r="AE960" i="3"/>
  <c r="G622" i="3"/>
  <c r="G320" i="3" s="1"/>
  <c r="L19" i="3"/>
  <c r="M19" i="3" s="1"/>
  <c r="H18" i="3"/>
  <c r="AE1341" i="3"/>
  <c r="M1341" i="3"/>
  <c r="G329" i="3"/>
  <c r="AE328" i="3"/>
  <c r="M328" i="3"/>
  <c r="M756" i="3"/>
  <c r="AE756" i="3"/>
  <c r="G742" i="3"/>
  <c r="L175" i="3"/>
  <c r="M175" i="3" s="1"/>
  <c r="H170" i="3"/>
  <c r="M1184" i="3"/>
  <c r="AE1184" i="3"/>
  <c r="AE80" i="3"/>
  <c r="M80" i="3"/>
  <c r="AE571" i="3"/>
  <c r="M571" i="3"/>
  <c r="H327" i="3"/>
  <c r="L327" i="3" s="1"/>
  <c r="M327" i="3" s="1"/>
  <c r="AE951" i="3"/>
  <c r="M951" i="3"/>
  <c r="G331" i="3"/>
  <c r="M355" i="3"/>
  <c r="AE355" i="3"/>
  <c r="G613" i="3"/>
  <c r="AN1451" i="3"/>
  <c r="AE614" i="3"/>
  <c r="M614" i="3"/>
  <c r="AE1385" i="3"/>
  <c r="G1374" i="3"/>
  <c r="M1385" i="3"/>
  <c r="H950" i="3"/>
  <c r="L950" i="3" s="1"/>
  <c r="M344" i="3"/>
  <c r="AE344" i="3"/>
  <c r="G239" i="3"/>
  <c r="AE240" i="3"/>
  <c r="M1248" i="3"/>
  <c r="AE1248" i="3"/>
  <c r="AE327" i="3"/>
  <c r="M288" i="3"/>
  <c r="AE288" i="3"/>
  <c r="G11" i="3"/>
  <c r="L1374" i="3"/>
  <c r="H1328" i="3"/>
  <c r="L1328" i="3" s="1"/>
  <c r="L531" i="3"/>
  <c r="M539" i="3"/>
  <c r="M531" i="3" s="1"/>
  <c r="AE169" i="3"/>
  <c r="G162" i="3"/>
  <c r="AE332" i="3"/>
  <c r="M332" i="3"/>
  <c r="AE628" i="3"/>
  <c r="M628" i="3"/>
  <c r="M1336" i="3"/>
  <c r="AE1336" i="3"/>
  <c r="M311" i="3"/>
  <c r="AE311" i="3"/>
  <c r="AE326" i="3"/>
  <c r="M326" i="3"/>
  <c r="G305" i="3"/>
  <c r="H304" i="3" l="1"/>
  <c r="M240" i="3"/>
  <c r="M233" i="3" s="1"/>
  <c r="H612" i="3"/>
  <c r="L612" i="3" s="1"/>
  <c r="L304" i="3"/>
  <c r="AE11" i="3"/>
  <c r="M742" i="3"/>
  <c r="AE742" i="3"/>
  <c r="G612" i="3"/>
  <c r="AE329" i="3"/>
  <c r="M329" i="3"/>
  <c r="M1374" i="3"/>
  <c r="AE1374" i="3"/>
  <c r="G1328" i="3"/>
  <c r="AE622" i="3"/>
  <c r="L170" i="3"/>
  <c r="M170" i="3" s="1"/>
  <c r="H169" i="3"/>
  <c r="AE162" i="3"/>
  <c r="AE239" i="3"/>
  <c r="M239" i="3"/>
  <c r="AE320" i="3"/>
  <c r="AE305" i="3"/>
  <c r="M305" i="3"/>
  <c r="G304" i="3"/>
  <c r="AE613" i="3"/>
  <c r="M613" i="3"/>
  <c r="L622" i="3"/>
  <c r="M622" i="3" s="1"/>
  <c r="H320" i="3"/>
  <c r="L320" i="3" s="1"/>
  <c r="M320" i="3" s="1"/>
  <c r="L18" i="3"/>
  <c r="H11" i="3"/>
  <c r="AE950" i="3"/>
  <c r="M950" i="3"/>
  <c r="AE331" i="3"/>
  <c r="M331" i="3"/>
  <c r="L11" i="3" l="1"/>
  <c r="M18" i="3"/>
  <c r="M11" i="3" s="1"/>
  <c r="L169" i="3"/>
  <c r="M169" i="3" s="1"/>
  <c r="H162" i="3"/>
  <c r="L162" i="3" s="1"/>
  <c r="M162" i="3" s="1"/>
  <c r="G303" i="3"/>
  <c r="M304" i="3"/>
  <c r="AE304" i="3"/>
  <c r="AE1328" i="3"/>
  <c r="M1328" i="3"/>
  <c r="M612" i="3"/>
  <c r="AE612" i="3"/>
  <c r="H303" i="3"/>
  <c r="L303" i="3" s="1"/>
  <c r="M303" i="3" l="1"/>
  <c r="AE303" i="3"/>
  <c r="G1451" i="3"/>
  <c r="H1451" i="3"/>
  <c r="L1451" i="3" s="1"/>
  <c r="AE1451" i="3" l="1"/>
  <c r="M1451" i="3"/>
  <c r="F1539" i="1" l="1"/>
  <c r="F1538" i="1" s="1"/>
  <c r="F1524" i="1"/>
  <c r="F1523" i="1" s="1"/>
  <c r="F1521" i="1"/>
  <c r="F1520" i="1" s="1"/>
  <c r="F1518" i="1"/>
  <c r="F1517" i="1" s="1"/>
  <c r="F1496" i="1"/>
  <c r="F1495" i="1" s="1"/>
  <c r="F1493" i="1"/>
  <c r="F1492" i="1" s="1"/>
  <c r="F1481" i="1"/>
  <c r="F1480" i="1" s="1"/>
  <c r="F1468" i="1"/>
  <c r="AG970" i="1"/>
  <c r="F1491" i="1" l="1"/>
  <c r="AG358" i="1"/>
  <c r="AG1106" i="1"/>
  <c r="AG971" i="1" l="1"/>
  <c r="AG939" i="1"/>
  <c r="G746" i="1"/>
  <c r="H746" i="1"/>
  <c r="I746" i="1"/>
  <c r="J746" i="1"/>
  <c r="M746" i="1"/>
  <c r="N746" i="1"/>
  <c r="O746" i="1"/>
  <c r="P746" i="1"/>
  <c r="Q746" i="1"/>
  <c r="R746" i="1"/>
  <c r="S746" i="1"/>
  <c r="T746" i="1"/>
  <c r="U746" i="1"/>
  <c r="V746" i="1"/>
  <c r="W746" i="1"/>
  <c r="X746" i="1"/>
  <c r="Y746" i="1"/>
  <c r="Z746" i="1"/>
  <c r="AA746" i="1"/>
  <c r="AB746" i="1"/>
  <c r="AC746" i="1"/>
  <c r="AE746" i="1"/>
  <c r="AF746" i="1"/>
  <c r="AG746" i="1"/>
  <c r="AH746" i="1"/>
  <c r="AI746" i="1"/>
  <c r="AJ746" i="1"/>
  <c r="AK746" i="1"/>
  <c r="AL746" i="1"/>
  <c r="AM746" i="1"/>
  <c r="AN746" i="1"/>
  <c r="AO746" i="1"/>
  <c r="F746" i="1"/>
  <c r="G821" i="1" l="1"/>
  <c r="H821" i="1"/>
  <c r="I821" i="1"/>
  <c r="J821" i="1"/>
  <c r="M821" i="1"/>
  <c r="N821" i="1"/>
  <c r="O821" i="1"/>
  <c r="P821" i="1"/>
  <c r="Q821" i="1"/>
  <c r="R821" i="1"/>
  <c r="S821" i="1"/>
  <c r="T821" i="1"/>
  <c r="U821" i="1"/>
  <c r="V821" i="1"/>
  <c r="W821" i="1"/>
  <c r="X821" i="1"/>
  <c r="Y821" i="1"/>
  <c r="Z821" i="1"/>
  <c r="AA821" i="1"/>
  <c r="AB821" i="1"/>
  <c r="AC821" i="1"/>
  <c r="AE821" i="1"/>
  <c r="AF821" i="1"/>
  <c r="AG821" i="1"/>
  <c r="AH821" i="1"/>
  <c r="AI821" i="1"/>
  <c r="AJ821" i="1"/>
  <c r="AK821" i="1"/>
  <c r="AL821" i="1"/>
  <c r="AM821" i="1"/>
  <c r="AN821" i="1"/>
  <c r="AO821" i="1"/>
  <c r="F821" i="1"/>
  <c r="G820" i="1"/>
  <c r="H820" i="1"/>
  <c r="I820" i="1"/>
  <c r="J820" i="1"/>
  <c r="M820" i="1"/>
  <c r="N820" i="1"/>
  <c r="O820" i="1"/>
  <c r="P820" i="1"/>
  <c r="Q820" i="1"/>
  <c r="R820" i="1"/>
  <c r="S820" i="1"/>
  <c r="T820" i="1"/>
  <c r="U820" i="1"/>
  <c r="V820" i="1"/>
  <c r="W820" i="1"/>
  <c r="X820" i="1"/>
  <c r="Y820" i="1"/>
  <c r="Z820" i="1"/>
  <c r="AA820" i="1"/>
  <c r="AB820" i="1"/>
  <c r="AC820" i="1"/>
  <c r="AE820" i="1"/>
  <c r="AF820" i="1"/>
  <c r="AG820" i="1"/>
  <c r="AH820" i="1"/>
  <c r="AI820" i="1"/>
  <c r="AJ820" i="1"/>
  <c r="AK820" i="1"/>
  <c r="AL820" i="1"/>
  <c r="AM820" i="1"/>
  <c r="AN820" i="1"/>
  <c r="AO820" i="1"/>
  <c r="F820" i="1"/>
  <c r="G819" i="1"/>
  <c r="H819" i="1"/>
  <c r="I819" i="1"/>
  <c r="J819" i="1"/>
  <c r="M819" i="1"/>
  <c r="N819" i="1"/>
  <c r="O819" i="1"/>
  <c r="P819" i="1"/>
  <c r="Q819" i="1"/>
  <c r="R819" i="1"/>
  <c r="S819" i="1"/>
  <c r="T819" i="1"/>
  <c r="U819" i="1"/>
  <c r="V819" i="1"/>
  <c r="W819" i="1"/>
  <c r="X819" i="1"/>
  <c r="Y819" i="1"/>
  <c r="Z819" i="1"/>
  <c r="AA819" i="1"/>
  <c r="AB819" i="1"/>
  <c r="AC819" i="1"/>
  <c r="AE819" i="1"/>
  <c r="AF819" i="1"/>
  <c r="AG819" i="1"/>
  <c r="AH819" i="1"/>
  <c r="AI819" i="1"/>
  <c r="AJ819" i="1"/>
  <c r="AK819" i="1"/>
  <c r="AL819" i="1"/>
  <c r="AM819" i="1"/>
  <c r="AN819" i="1"/>
  <c r="AO819" i="1"/>
  <c r="F819" i="1"/>
  <c r="G759" i="1"/>
  <c r="H759" i="1"/>
  <c r="I759" i="1"/>
  <c r="J759" i="1"/>
  <c r="M759" i="1"/>
  <c r="N759" i="1"/>
  <c r="O759" i="1"/>
  <c r="P759" i="1"/>
  <c r="Q759" i="1"/>
  <c r="R759" i="1"/>
  <c r="S759" i="1"/>
  <c r="T759" i="1"/>
  <c r="U759" i="1"/>
  <c r="V759" i="1"/>
  <c r="W759" i="1"/>
  <c r="X759" i="1"/>
  <c r="Y759" i="1"/>
  <c r="Z759" i="1"/>
  <c r="AA759" i="1"/>
  <c r="AB759" i="1"/>
  <c r="AC759" i="1"/>
  <c r="AE759" i="1"/>
  <c r="AF759" i="1"/>
  <c r="AG759" i="1"/>
  <c r="AH759" i="1"/>
  <c r="AI759" i="1"/>
  <c r="AJ759" i="1"/>
  <c r="AK759" i="1"/>
  <c r="AL759" i="1"/>
  <c r="AM759" i="1"/>
  <c r="AN759" i="1"/>
  <c r="AO759" i="1"/>
  <c r="F759" i="1"/>
  <c r="AG1387" i="1" l="1"/>
  <c r="AG1400" i="1"/>
  <c r="F1578" i="1"/>
  <c r="F1577" i="1" s="1"/>
  <c r="AG973" i="1" l="1"/>
  <c r="AG89" i="1"/>
  <c r="AG1396" i="1"/>
  <c r="AG1082" i="1" l="1"/>
  <c r="G758" i="1" l="1"/>
  <c r="H758" i="1"/>
  <c r="I758" i="1"/>
  <c r="J758" i="1"/>
  <c r="M758" i="1"/>
  <c r="N758" i="1"/>
  <c r="O758" i="1"/>
  <c r="P758" i="1"/>
  <c r="Q758" i="1"/>
  <c r="R758" i="1"/>
  <c r="S758" i="1"/>
  <c r="T758" i="1"/>
  <c r="U758" i="1"/>
  <c r="V758" i="1"/>
  <c r="W758" i="1"/>
  <c r="X758" i="1"/>
  <c r="Y758" i="1"/>
  <c r="Z758" i="1"/>
  <c r="AA758" i="1"/>
  <c r="AB758" i="1"/>
  <c r="AC758" i="1"/>
  <c r="AE758" i="1"/>
  <c r="AF758" i="1"/>
  <c r="AG758" i="1"/>
  <c r="AH758" i="1"/>
  <c r="AI758" i="1"/>
  <c r="AJ758" i="1"/>
  <c r="AK758" i="1"/>
  <c r="AL758" i="1"/>
  <c r="AM758" i="1"/>
  <c r="AM310" i="1" s="1"/>
  <c r="AN758" i="1"/>
  <c r="AN310" i="1" s="1"/>
  <c r="AO758" i="1"/>
  <c r="AO310" i="1" s="1"/>
  <c r="F758" i="1"/>
  <c r="G1188" i="1"/>
  <c r="G312" i="1" s="1"/>
  <c r="H1188" i="1"/>
  <c r="H312" i="1" s="1"/>
  <c r="I1188" i="1"/>
  <c r="I312" i="1" s="1"/>
  <c r="J1188" i="1"/>
  <c r="J312" i="1" s="1"/>
  <c r="M1188" i="1"/>
  <c r="M312" i="1" s="1"/>
  <c r="N1188" i="1"/>
  <c r="N312" i="1" s="1"/>
  <c r="O1188" i="1"/>
  <c r="O312" i="1" s="1"/>
  <c r="P1188" i="1"/>
  <c r="P312" i="1" s="1"/>
  <c r="Q1188" i="1"/>
  <c r="Q312" i="1" s="1"/>
  <c r="R1188" i="1"/>
  <c r="R312" i="1" s="1"/>
  <c r="S1188" i="1"/>
  <c r="S312" i="1" s="1"/>
  <c r="T1188" i="1"/>
  <c r="T312" i="1" s="1"/>
  <c r="U1188" i="1"/>
  <c r="U312" i="1" s="1"/>
  <c r="V1188" i="1"/>
  <c r="V312" i="1" s="1"/>
  <c r="W1188" i="1"/>
  <c r="W312" i="1" s="1"/>
  <c r="X1188" i="1"/>
  <c r="X312" i="1" s="1"/>
  <c r="Y1188" i="1"/>
  <c r="Y312" i="1" s="1"/>
  <c r="Z1188" i="1"/>
  <c r="Z312" i="1" s="1"/>
  <c r="AA1188" i="1"/>
  <c r="AA312" i="1" s="1"/>
  <c r="AB1188" i="1"/>
  <c r="AB312" i="1" s="1"/>
  <c r="AC1188" i="1"/>
  <c r="AC312" i="1" s="1"/>
  <c r="AE1188" i="1"/>
  <c r="AE312" i="1" s="1"/>
  <c r="AF1188" i="1"/>
  <c r="AF312" i="1" s="1"/>
  <c r="AG1188" i="1"/>
  <c r="AG312" i="1" s="1"/>
  <c r="AH1188" i="1"/>
  <c r="AH312" i="1" s="1"/>
  <c r="AI1188" i="1"/>
  <c r="AI312" i="1" s="1"/>
  <c r="AJ1188" i="1"/>
  <c r="AJ312" i="1" s="1"/>
  <c r="AK1188" i="1"/>
  <c r="AK312" i="1" s="1"/>
  <c r="AL1188" i="1"/>
  <c r="AL312" i="1" s="1"/>
  <c r="AM1188" i="1"/>
  <c r="AM312" i="1" s="1"/>
  <c r="AN1188" i="1"/>
  <c r="AN312" i="1" s="1"/>
  <c r="AO1188" i="1"/>
  <c r="AO312" i="1" s="1"/>
  <c r="F1188" i="1"/>
  <c r="F312" i="1" s="1"/>
  <c r="G1187" i="1"/>
  <c r="G311" i="1" s="1"/>
  <c r="H1187" i="1"/>
  <c r="H311" i="1" s="1"/>
  <c r="I1187" i="1"/>
  <c r="I311" i="1" s="1"/>
  <c r="J1187" i="1"/>
  <c r="J311" i="1" s="1"/>
  <c r="M1187" i="1"/>
  <c r="M311" i="1" s="1"/>
  <c r="N1187" i="1"/>
  <c r="N311" i="1" s="1"/>
  <c r="O1187" i="1"/>
  <c r="O311" i="1" s="1"/>
  <c r="P1187" i="1"/>
  <c r="P311" i="1" s="1"/>
  <c r="Q1187" i="1"/>
  <c r="Q311" i="1" s="1"/>
  <c r="R1187" i="1"/>
  <c r="R311" i="1" s="1"/>
  <c r="S1187" i="1"/>
  <c r="S311" i="1" s="1"/>
  <c r="T1187" i="1"/>
  <c r="T311" i="1" s="1"/>
  <c r="U1187" i="1"/>
  <c r="U311" i="1" s="1"/>
  <c r="V1187" i="1"/>
  <c r="V311" i="1" s="1"/>
  <c r="W1187" i="1"/>
  <c r="W311" i="1" s="1"/>
  <c r="X1187" i="1"/>
  <c r="X311" i="1" s="1"/>
  <c r="Y1187" i="1"/>
  <c r="Y311" i="1" s="1"/>
  <c r="Z1187" i="1"/>
  <c r="Z311" i="1" s="1"/>
  <c r="AA1187" i="1"/>
  <c r="AA311" i="1" s="1"/>
  <c r="AB1187" i="1"/>
  <c r="AB311" i="1" s="1"/>
  <c r="AC1187" i="1"/>
  <c r="AC311" i="1" s="1"/>
  <c r="AE1187" i="1"/>
  <c r="AE311" i="1" s="1"/>
  <c r="AF1187" i="1"/>
  <c r="AF311" i="1" s="1"/>
  <c r="AG1187" i="1"/>
  <c r="AG311" i="1" s="1"/>
  <c r="AH1187" i="1"/>
  <c r="AH311" i="1" s="1"/>
  <c r="AI1187" i="1"/>
  <c r="AI311" i="1" s="1"/>
  <c r="AJ1187" i="1"/>
  <c r="AJ311" i="1" s="1"/>
  <c r="AK1187" i="1"/>
  <c r="AK311" i="1" s="1"/>
  <c r="AL1187" i="1"/>
  <c r="AL311" i="1" s="1"/>
  <c r="AM1187" i="1"/>
  <c r="AM311" i="1" s="1"/>
  <c r="AN1187" i="1"/>
  <c r="AN311" i="1" s="1"/>
  <c r="AO1187" i="1"/>
  <c r="AO311" i="1" s="1"/>
  <c r="F1187" i="1"/>
  <c r="F311" i="1" s="1"/>
  <c r="G1186" i="1"/>
  <c r="H1186" i="1"/>
  <c r="I1186" i="1"/>
  <c r="J1186" i="1"/>
  <c r="M1186" i="1"/>
  <c r="N1186" i="1"/>
  <c r="O1186" i="1"/>
  <c r="P1186" i="1"/>
  <c r="Q1186" i="1"/>
  <c r="R1186" i="1"/>
  <c r="S1186" i="1"/>
  <c r="T1186" i="1"/>
  <c r="U1186" i="1"/>
  <c r="V1186" i="1"/>
  <c r="W1186" i="1"/>
  <c r="X1186" i="1"/>
  <c r="Y1186" i="1"/>
  <c r="Z1186" i="1"/>
  <c r="AA1186" i="1"/>
  <c r="AB1186" i="1"/>
  <c r="AC1186" i="1"/>
  <c r="AE1186" i="1"/>
  <c r="AF1186" i="1"/>
  <c r="AG1186" i="1"/>
  <c r="AH1186" i="1"/>
  <c r="AI1186" i="1"/>
  <c r="AJ1186" i="1"/>
  <c r="AK1186" i="1"/>
  <c r="AL1186" i="1"/>
  <c r="AM1186" i="1"/>
  <c r="AN1186" i="1"/>
  <c r="AO1186" i="1"/>
  <c r="F1186" i="1"/>
  <c r="AP836" i="1"/>
  <c r="AG111" i="1"/>
  <c r="AG113" i="1"/>
  <c r="AK111" i="1"/>
  <c r="AK113" i="1"/>
  <c r="F1483" i="1"/>
  <c r="AC310" i="1" l="1"/>
  <c r="AB310" i="1"/>
  <c r="AA310" i="1"/>
  <c r="AK310" i="1"/>
  <c r="AI310" i="1"/>
  <c r="AF310" i="1"/>
  <c r="AL310" i="1"/>
  <c r="AJ310" i="1"/>
  <c r="AH310" i="1"/>
  <c r="AG310" i="1"/>
  <c r="AP310" i="1" s="1"/>
  <c r="AE310" i="1"/>
  <c r="Z310" i="1"/>
  <c r="Y310" i="1"/>
  <c r="X310" i="1"/>
  <c r="W310" i="1"/>
  <c r="V310" i="1"/>
  <c r="U310" i="1"/>
  <c r="T310" i="1"/>
  <c r="S310" i="1"/>
  <c r="R310" i="1"/>
  <c r="Q310" i="1"/>
  <c r="P310" i="1"/>
  <c r="O310" i="1"/>
  <c r="N310" i="1"/>
  <c r="M310" i="1"/>
  <c r="J310" i="1"/>
  <c r="I310" i="1"/>
  <c r="H310" i="1"/>
  <c r="F310" i="1"/>
  <c r="G310" i="1"/>
  <c r="F1601" i="1"/>
  <c r="F1594" i="1"/>
  <c r="F1589" i="1"/>
  <c r="F1584" i="1"/>
  <c r="F1583" i="1" s="1"/>
  <c r="F1542" i="1"/>
  <c r="F1559" i="1"/>
  <c r="F1558" i="1" s="1"/>
  <c r="F1501" i="1"/>
  <c r="F1500" i="1" s="1"/>
  <c r="F1499" i="1" s="1"/>
  <c r="F1459" i="1"/>
  <c r="F1455" i="1" l="1"/>
  <c r="F1582" i="1"/>
  <c r="AH113" i="1"/>
  <c r="AI113" i="1"/>
  <c r="AJ113" i="1"/>
  <c r="AK128" i="1"/>
  <c r="AH111" i="1"/>
  <c r="AI111" i="1"/>
  <c r="AJ111" i="1"/>
  <c r="F1453" i="1" l="1"/>
  <c r="AL1453" i="1" s="1"/>
  <c r="AK399" i="1"/>
  <c r="AI103" i="1"/>
  <c r="AJ103" i="1"/>
  <c r="AK103" i="1"/>
  <c r="AF103" i="1"/>
  <c r="AG103" i="1"/>
  <c r="AH103" i="1"/>
  <c r="AG733" i="1"/>
  <c r="AG1439" i="1"/>
  <c r="AG1440" i="1"/>
  <c r="AG1433" i="1"/>
  <c r="AG1434" i="1"/>
  <c r="AG128" i="1" l="1"/>
  <c r="G285" i="1"/>
  <c r="H285" i="1"/>
  <c r="I285" i="1"/>
  <c r="J285" i="1"/>
  <c r="K285" i="1"/>
  <c r="L285" i="1"/>
  <c r="M285" i="1"/>
  <c r="N285" i="1"/>
  <c r="O285" i="1"/>
  <c r="P285" i="1"/>
  <c r="Q285" i="1"/>
  <c r="R285" i="1"/>
  <c r="S285" i="1"/>
  <c r="T285" i="1"/>
  <c r="U285" i="1"/>
  <c r="V285" i="1"/>
  <c r="W285" i="1"/>
  <c r="X285" i="1"/>
  <c r="Y285" i="1"/>
  <c r="Z285" i="1"/>
  <c r="AA285" i="1"/>
  <c r="AB285" i="1"/>
  <c r="AC285" i="1"/>
  <c r="AD285" i="1"/>
  <c r="AE285" i="1"/>
  <c r="AF285" i="1"/>
  <c r="AG285" i="1"/>
  <c r="AH285" i="1"/>
  <c r="AI285" i="1"/>
  <c r="AJ285" i="1"/>
  <c r="AK285" i="1"/>
  <c r="AL285" i="1"/>
  <c r="AM285" i="1"/>
  <c r="AN285" i="1"/>
  <c r="AO285" i="1"/>
  <c r="F285" i="1"/>
  <c r="G133" i="1"/>
  <c r="H133" i="1"/>
  <c r="I133" i="1"/>
  <c r="J133" i="1"/>
  <c r="K133" i="1"/>
  <c r="L133" i="1"/>
  <c r="M133" i="1"/>
  <c r="N133" i="1"/>
  <c r="O133" i="1"/>
  <c r="P133" i="1"/>
  <c r="Q133" i="1"/>
  <c r="R133" i="1"/>
  <c r="S133" i="1"/>
  <c r="T133" i="1"/>
  <c r="U133" i="1"/>
  <c r="V133" i="1"/>
  <c r="W133" i="1"/>
  <c r="X133" i="1"/>
  <c r="Y133" i="1"/>
  <c r="Z133" i="1"/>
  <c r="AA133" i="1"/>
  <c r="AB133" i="1"/>
  <c r="AC133" i="1"/>
  <c r="AD133" i="1"/>
  <c r="AE133" i="1"/>
  <c r="AF133" i="1"/>
  <c r="AG133" i="1"/>
  <c r="AH133" i="1"/>
  <c r="AI133" i="1"/>
  <c r="AJ133" i="1"/>
  <c r="AK133" i="1"/>
  <c r="AL133" i="1"/>
  <c r="AM133" i="1"/>
  <c r="AN133" i="1"/>
  <c r="AO133" i="1"/>
  <c r="F133" i="1"/>
  <c r="G841" i="1" l="1"/>
  <c r="G840" i="1" s="1"/>
  <c r="H841" i="1"/>
  <c r="H840" i="1" s="1"/>
  <c r="I841" i="1"/>
  <c r="I840" i="1" s="1"/>
  <c r="J841" i="1"/>
  <c r="J840" i="1" s="1"/>
  <c r="K841" i="1"/>
  <c r="K840" i="1" s="1"/>
  <c r="L841" i="1"/>
  <c r="L840" i="1" s="1"/>
  <c r="M841" i="1"/>
  <c r="M840" i="1" s="1"/>
  <c r="N841" i="1"/>
  <c r="N840" i="1" s="1"/>
  <c r="O841" i="1"/>
  <c r="O840" i="1" s="1"/>
  <c r="P841" i="1"/>
  <c r="P840" i="1" s="1"/>
  <c r="Q841" i="1"/>
  <c r="Q840" i="1" s="1"/>
  <c r="R841" i="1"/>
  <c r="R840" i="1" s="1"/>
  <c r="S841" i="1"/>
  <c r="S840" i="1" s="1"/>
  <c r="T841" i="1"/>
  <c r="T840" i="1" s="1"/>
  <c r="U841" i="1"/>
  <c r="U840" i="1" s="1"/>
  <c r="V841" i="1"/>
  <c r="V840" i="1" s="1"/>
  <c r="W841" i="1"/>
  <c r="W840" i="1" s="1"/>
  <c r="X841" i="1"/>
  <c r="X840" i="1" s="1"/>
  <c r="Y841" i="1"/>
  <c r="Y840" i="1" s="1"/>
  <c r="Z841" i="1"/>
  <c r="Z840" i="1" s="1"/>
  <c r="AA841" i="1"/>
  <c r="AA840" i="1" s="1"/>
  <c r="AB841" i="1"/>
  <c r="AB840" i="1" s="1"/>
  <c r="AC841" i="1"/>
  <c r="AC840" i="1" s="1"/>
  <c r="AD841" i="1"/>
  <c r="AD840" i="1" s="1"/>
  <c r="AE841" i="1"/>
  <c r="AE840" i="1" s="1"/>
  <c r="AF841" i="1"/>
  <c r="AF840" i="1" s="1"/>
  <c r="AG841" i="1"/>
  <c r="AG840" i="1" s="1"/>
  <c r="AH841" i="1"/>
  <c r="AH840" i="1" s="1"/>
  <c r="AI841" i="1"/>
  <c r="AI840" i="1" s="1"/>
  <c r="AJ841" i="1"/>
  <c r="AJ840" i="1" s="1"/>
  <c r="AK841" i="1"/>
  <c r="AK840" i="1" s="1"/>
  <c r="AL841" i="1"/>
  <c r="AL840" i="1" s="1"/>
  <c r="AM841" i="1"/>
  <c r="AM840" i="1" s="1"/>
  <c r="AN841" i="1"/>
  <c r="AN840" i="1" s="1"/>
  <c r="AO841" i="1"/>
  <c r="AO840" i="1" s="1"/>
  <c r="F841" i="1"/>
  <c r="F840" i="1" s="1"/>
  <c r="G284" i="1"/>
  <c r="H284" i="1"/>
  <c r="I284" i="1"/>
  <c r="J284" i="1"/>
  <c r="K284" i="1"/>
  <c r="L284" i="1"/>
  <c r="M284" i="1"/>
  <c r="N284" i="1"/>
  <c r="O284" i="1"/>
  <c r="P284" i="1"/>
  <c r="Q284" i="1"/>
  <c r="R284" i="1"/>
  <c r="S284" i="1"/>
  <c r="T284" i="1"/>
  <c r="U284" i="1"/>
  <c r="V284" i="1"/>
  <c r="W284" i="1"/>
  <c r="X284" i="1"/>
  <c r="Y284" i="1"/>
  <c r="Z284" i="1"/>
  <c r="AA284" i="1"/>
  <c r="AB284" i="1"/>
  <c r="AC284" i="1"/>
  <c r="AD284" i="1"/>
  <c r="AE284" i="1"/>
  <c r="AF284" i="1"/>
  <c r="AG284" i="1"/>
  <c r="AH284" i="1"/>
  <c r="AI284" i="1"/>
  <c r="AJ284" i="1"/>
  <c r="AK284" i="1"/>
  <c r="AL284" i="1"/>
  <c r="AM284" i="1"/>
  <c r="AN284" i="1"/>
  <c r="AO284" i="1"/>
  <c r="F284" i="1"/>
  <c r="G283" i="1"/>
  <c r="H283" i="1"/>
  <c r="I283" i="1"/>
  <c r="J283" i="1"/>
  <c r="K283" i="1"/>
  <c r="L283" i="1"/>
  <c r="M283" i="1"/>
  <c r="N283" i="1"/>
  <c r="O283" i="1"/>
  <c r="P283" i="1"/>
  <c r="Q283" i="1"/>
  <c r="R283" i="1"/>
  <c r="S283" i="1"/>
  <c r="T283" i="1"/>
  <c r="U283" i="1"/>
  <c r="V283" i="1"/>
  <c r="W283" i="1"/>
  <c r="X283" i="1"/>
  <c r="Y283" i="1"/>
  <c r="Z283" i="1"/>
  <c r="AA283" i="1"/>
  <c r="AB283" i="1"/>
  <c r="AC283" i="1"/>
  <c r="AD283" i="1"/>
  <c r="AE283" i="1"/>
  <c r="AF283" i="1"/>
  <c r="AG283" i="1"/>
  <c r="AH283" i="1"/>
  <c r="AI283" i="1"/>
  <c r="AJ283" i="1"/>
  <c r="AK283" i="1"/>
  <c r="AL283" i="1"/>
  <c r="AM283" i="1"/>
  <c r="AN283" i="1"/>
  <c r="AO283" i="1"/>
  <c r="F283" i="1"/>
  <c r="G282" i="1"/>
  <c r="H282" i="1"/>
  <c r="I282" i="1"/>
  <c r="J282" i="1"/>
  <c r="K282" i="1"/>
  <c r="L282" i="1"/>
  <c r="M282" i="1"/>
  <c r="N282" i="1"/>
  <c r="O282" i="1"/>
  <c r="P282" i="1"/>
  <c r="Q282" i="1"/>
  <c r="R282" i="1"/>
  <c r="S282" i="1"/>
  <c r="T282" i="1"/>
  <c r="U282" i="1"/>
  <c r="V282" i="1"/>
  <c r="W282" i="1"/>
  <c r="X282" i="1"/>
  <c r="Y282" i="1"/>
  <c r="Z282" i="1"/>
  <c r="AA282" i="1"/>
  <c r="AB282" i="1"/>
  <c r="AC282" i="1"/>
  <c r="AD282" i="1"/>
  <c r="AE282" i="1"/>
  <c r="AF282" i="1"/>
  <c r="AG282" i="1"/>
  <c r="AH282" i="1"/>
  <c r="AI282" i="1"/>
  <c r="AJ282" i="1"/>
  <c r="AK282" i="1"/>
  <c r="AL282" i="1"/>
  <c r="AM282" i="1"/>
  <c r="AN282" i="1"/>
  <c r="AO282" i="1"/>
  <c r="F282" i="1"/>
  <c r="AG399" i="1" l="1"/>
  <c r="AG738" i="1"/>
  <c r="AG737" i="1" s="1"/>
  <c r="AG736" i="1" s="1"/>
  <c r="AG735" i="1" s="1"/>
  <c r="AH390" i="1"/>
  <c r="AI390" i="1"/>
  <c r="AJ390" i="1"/>
  <c r="AK390" i="1"/>
  <c r="AL390" i="1"/>
  <c r="AM390" i="1"/>
  <c r="AN390" i="1"/>
  <c r="AO390" i="1"/>
  <c r="AG390" i="1"/>
  <c r="AG1446" i="1"/>
  <c r="AG1445" i="1" s="1"/>
  <c r="AG1444" i="1" s="1"/>
  <c r="AG1426" i="1"/>
  <c r="AG1425" i="1" s="1"/>
  <c r="AG1424" i="1" s="1"/>
  <c r="AG1419" i="1"/>
  <c r="AG1418" i="1" s="1"/>
  <c r="AG1417" i="1" s="1"/>
  <c r="AG1413" i="1"/>
  <c r="AG1408" i="1"/>
  <c r="AG1407" i="1" s="1"/>
  <c r="AG1406" i="1" s="1"/>
  <c r="AG1397" i="1"/>
  <c r="AG1394" i="1"/>
  <c r="AG1385" i="1"/>
  <c r="AG1382" i="1"/>
  <c r="AG1340" i="1" s="1"/>
  <c r="AG1377" i="1"/>
  <c r="AG1376" i="1"/>
  <c r="AG1353" i="1"/>
  <c r="AG1352" i="1" s="1"/>
  <c r="AG1349" i="1"/>
  <c r="AG1348" i="1" s="1"/>
  <c r="AG1347" i="1"/>
  <c r="AG1335" i="1" s="1"/>
  <c r="AG323" i="1" s="1"/>
  <c r="AG1344" i="1"/>
  <c r="AG1324" i="1"/>
  <c r="AG1308" i="1" s="1"/>
  <c r="AG1309" i="1"/>
  <c r="AG1304" i="1"/>
  <c r="AG1267" i="1" s="1"/>
  <c r="AG1254" i="1" s="1"/>
  <c r="AG1297" i="1"/>
  <c r="AG1289" i="1"/>
  <c r="AG1288" i="1" s="1"/>
  <c r="AG1279" i="1"/>
  <c r="AG1278" i="1" s="1"/>
  <c r="AG1276" i="1"/>
  <c r="AG1272" i="1"/>
  <c r="AG1271" i="1" s="1"/>
  <c r="AG1269" i="1"/>
  <c r="AG1257" i="1" s="1"/>
  <c r="AG1268" i="1"/>
  <c r="AG1256" i="1" s="1"/>
  <c r="AG1263" i="1"/>
  <c r="AG1262" i="1"/>
  <c r="AG1261" i="1"/>
  <c r="AG1249" i="1" s="1"/>
  <c r="AG1251" i="1"/>
  <c r="AG1239" i="1"/>
  <c r="AG1238" i="1" s="1"/>
  <c r="AG1237" i="1" s="1"/>
  <c r="AG1232" i="1"/>
  <c r="AG1231" i="1" s="1"/>
  <c r="AG1230" i="1" s="1"/>
  <c r="AG1229" i="1" s="1"/>
  <c r="AG1227" i="1"/>
  <c r="AG1191" i="1" s="1"/>
  <c r="AG959" i="1" s="1"/>
  <c r="AG1223" i="1"/>
  <c r="AG1222" i="1" s="1"/>
  <c r="AG1221" i="1" s="1"/>
  <c r="AG1218" i="1"/>
  <c r="AG1213" i="1"/>
  <c r="AG1212" i="1" s="1"/>
  <c r="AG1211" i="1" s="1"/>
  <c r="AG1208" i="1"/>
  <c r="AG1204" i="1"/>
  <c r="AG1203" i="1" s="1"/>
  <c r="AG1202" i="1" s="1"/>
  <c r="AG1199" i="1"/>
  <c r="AG1195" i="1"/>
  <c r="AG1194" i="1" s="1"/>
  <c r="AG1193" i="1" s="1"/>
  <c r="AG1189" i="1"/>
  <c r="AG1180" i="1"/>
  <c r="AG1176" i="1"/>
  <c r="AG1175" i="1" s="1"/>
  <c r="AG1172" i="1"/>
  <c r="AG1168" i="1"/>
  <c r="AG1167" i="1" s="1"/>
  <c r="AG1161" i="1"/>
  <c r="AG1157" i="1"/>
  <c r="AG1152" i="1"/>
  <c r="AG1151" i="1" s="1"/>
  <c r="AG1148" i="1"/>
  <c r="AG1144" i="1"/>
  <c r="AG1143" i="1" s="1"/>
  <c r="AG1140" i="1"/>
  <c r="AG1136" i="1"/>
  <c r="AG1135" i="1" s="1"/>
  <c r="AG1132" i="1"/>
  <c r="AG1128" i="1"/>
  <c r="AG1127" i="1" s="1"/>
  <c r="AG1124" i="1"/>
  <c r="AG1120" i="1"/>
  <c r="AG1119" i="1" s="1"/>
  <c r="AG1116" i="1"/>
  <c r="AG1112" i="1"/>
  <c r="AG1111" i="1" s="1"/>
  <c r="AG1108" i="1"/>
  <c r="AG1104" i="1"/>
  <c r="AG1103" i="1" s="1"/>
  <c r="AG1100" i="1"/>
  <c r="AG1096" i="1"/>
  <c r="AG1095" i="1" s="1"/>
  <c r="AG1092" i="1"/>
  <c r="AG1088" i="1"/>
  <c r="AG1087" i="1" s="1"/>
  <c r="AG1084" i="1"/>
  <c r="AG1080" i="1"/>
  <c r="AG1077" i="1"/>
  <c r="AG966" i="1" s="1"/>
  <c r="AG1076" i="1"/>
  <c r="AG109" i="1" s="1"/>
  <c r="AG1075" i="1"/>
  <c r="AG108" i="1" s="1"/>
  <c r="AG1074" i="1"/>
  <c r="AG107" i="1" s="1"/>
  <c r="AG1071" i="1"/>
  <c r="AG1070" i="1"/>
  <c r="AG952" i="1" s="1"/>
  <c r="AG1069" i="1"/>
  <c r="AG951" i="1" s="1"/>
  <c r="AG1063" i="1"/>
  <c r="AG1058" i="1"/>
  <c r="AG1057" i="1" s="1"/>
  <c r="AG1052" i="1"/>
  <c r="AG987" i="1" s="1"/>
  <c r="AG960" i="1" s="1"/>
  <c r="AG1046" i="1"/>
  <c r="AG1045" i="1" s="1"/>
  <c r="AG1044" i="1" s="1"/>
  <c r="AG1040" i="1"/>
  <c r="AG1039" i="1" s="1"/>
  <c r="AG1034" i="1"/>
  <c r="AG1028" i="1"/>
  <c r="AG1027" i="1" s="1"/>
  <c r="AG1026" i="1" s="1"/>
  <c r="AG1022" i="1"/>
  <c r="AG1021" i="1" s="1"/>
  <c r="AG1017" i="1"/>
  <c r="AG1016" i="1" s="1"/>
  <c r="AG1012" i="1"/>
  <c r="AG1011" i="1" s="1"/>
  <c r="AG1007" i="1"/>
  <c r="AG1006" i="1" s="1"/>
  <c r="AG996" i="1"/>
  <c r="AG995" i="1" s="1"/>
  <c r="AG994" i="1" s="1"/>
  <c r="AG979" i="1"/>
  <c r="AG977" i="1" s="1"/>
  <c r="AG972" i="1"/>
  <c r="AG969" i="1" s="1"/>
  <c r="AG968" i="1" s="1"/>
  <c r="AG956" i="1"/>
  <c r="AG954" i="1"/>
  <c r="AG616" i="1" s="1"/>
  <c r="AG946" i="1"/>
  <c r="AG945" i="1"/>
  <c r="AG944" i="1" s="1"/>
  <c r="AG940" i="1"/>
  <c r="AG934" i="1"/>
  <c r="AG933" i="1" s="1"/>
  <c r="AG932" i="1" s="1"/>
  <c r="AG925" i="1"/>
  <c r="AG924" i="1" s="1"/>
  <c r="AG923" i="1" s="1"/>
  <c r="AG922" i="1" s="1"/>
  <c r="AG919" i="1"/>
  <c r="AG918" i="1" s="1"/>
  <c r="AG917" i="1" s="1"/>
  <c r="AG915" i="1"/>
  <c r="AG910" i="1"/>
  <c r="AG909" i="1" s="1"/>
  <c r="AG908" i="1" s="1"/>
  <c r="AG905" i="1"/>
  <c r="AG901" i="1"/>
  <c r="AG900" i="1" s="1"/>
  <c r="AG899" i="1" s="1"/>
  <c r="AG896" i="1"/>
  <c r="AG892" i="1"/>
  <c r="AG891" i="1" s="1"/>
  <c r="AG890" i="1" s="1"/>
  <c r="AG887" i="1"/>
  <c r="AG882" i="1"/>
  <c r="AG881" i="1" s="1"/>
  <c r="AG880" i="1" s="1"/>
  <c r="AG876" i="1"/>
  <c r="AG872" i="1"/>
  <c r="AG871" i="1" s="1"/>
  <c r="AG870" i="1" s="1"/>
  <c r="AG865" i="1"/>
  <c r="AG827" i="1" s="1"/>
  <c r="AG855" i="1"/>
  <c r="AG851" i="1"/>
  <c r="AG850" i="1" s="1"/>
  <c r="AG849" i="1" s="1"/>
  <c r="AG844" i="1"/>
  <c r="AG838" i="1" s="1"/>
  <c r="AG832" i="1"/>
  <c r="AG831" i="1" s="1"/>
  <c r="AG829" i="1"/>
  <c r="AG826" i="1"/>
  <c r="AG825" i="1"/>
  <c r="AG823" i="1"/>
  <c r="AG817" i="1"/>
  <c r="AG816" i="1"/>
  <c r="AG811" i="1"/>
  <c r="AG810" i="1" s="1"/>
  <c r="AG808" i="1"/>
  <c r="AG807" i="1" s="1"/>
  <c r="AG805" i="1"/>
  <c r="AG804" i="1" s="1"/>
  <c r="AG802" i="1"/>
  <c r="AG801" i="1" s="1"/>
  <c r="AG799" i="1"/>
  <c r="AG798" i="1" s="1"/>
  <c r="AG796" i="1"/>
  <c r="AG795" i="1" s="1"/>
  <c r="AG791" i="1"/>
  <c r="AG790" i="1" s="1"/>
  <c r="AG789" i="1" s="1"/>
  <c r="AG788" i="1" s="1"/>
  <c r="AG785" i="1"/>
  <c r="AG784" i="1" s="1"/>
  <c r="AG783" i="1" s="1"/>
  <c r="AG782" i="1" s="1"/>
  <c r="AG778" i="1"/>
  <c r="AG777" i="1" s="1"/>
  <c r="AG776" i="1" s="1"/>
  <c r="AG775" i="1" s="1"/>
  <c r="AG772" i="1"/>
  <c r="AG771" i="1" s="1"/>
  <c r="AG765" i="1"/>
  <c r="AG764" i="1" s="1"/>
  <c r="AG763" i="1" s="1"/>
  <c r="AG762" i="1" s="1"/>
  <c r="AG761" i="1"/>
  <c r="AG747" i="1"/>
  <c r="AG744" i="1"/>
  <c r="AG743" i="1" s="1"/>
  <c r="AG742" i="1" s="1"/>
  <c r="AG732" i="1"/>
  <c r="AG731" i="1" s="1"/>
  <c r="AG730" i="1" s="1"/>
  <c r="AG728" i="1"/>
  <c r="AG722" i="1"/>
  <c r="AG721" i="1" s="1"/>
  <c r="AG716" i="1"/>
  <c r="AG715" i="1" s="1"/>
  <c r="AG714" i="1" s="1"/>
  <c r="AG712" i="1"/>
  <c r="AG705" i="1"/>
  <c r="AG704" i="1" s="1"/>
  <c r="AG701" i="1"/>
  <c r="AG693" i="1"/>
  <c r="AG692" i="1" s="1"/>
  <c r="AG689" i="1"/>
  <c r="AG682" i="1"/>
  <c r="AG681" i="1" s="1"/>
  <c r="AG678" i="1"/>
  <c r="AG671" i="1"/>
  <c r="AG670" i="1" s="1"/>
  <c r="AG663" i="1"/>
  <c r="AG655" i="1"/>
  <c r="AG654" i="1" s="1"/>
  <c r="AG652" i="1"/>
  <c r="AG640" i="1" s="1"/>
  <c r="AG648" i="1"/>
  <c r="AG29" i="1" s="1"/>
  <c r="AG24" i="1" s="1"/>
  <c r="AG647" i="1"/>
  <c r="AG635" i="1" s="1"/>
  <c r="AG646" i="1"/>
  <c r="AG633" i="1" s="1"/>
  <c r="AG644" i="1"/>
  <c r="AG632" i="1" s="1"/>
  <c r="AG637" i="1"/>
  <c r="AG634" i="1"/>
  <c r="AG622" i="1"/>
  <c r="AG321" i="1" s="1"/>
  <c r="AG621" i="1"/>
  <c r="AG320" i="1" s="1"/>
  <c r="AG608" i="1"/>
  <c r="AG604" i="1"/>
  <c r="AG603" i="1" s="1"/>
  <c r="AG598" i="1"/>
  <c r="AG594" i="1"/>
  <c r="AG593" i="1" s="1"/>
  <c r="AG589" i="1"/>
  <c r="AG587" i="1"/>
  <c r="AG586" i="1" s="1"/>
  <c r="AG583" i="1"/>
  <c r="AG581" i="1"/>
  <c r="AG580" i="1" s="1"/>
  <c r="AG577" i="1"/>
  <c r="AG575" i="1"/>
  <c r="AG574" i="1"/>
  <c r="AG573" i="1"/>
  <c r="AG572" i="1"/>
  <c r="AG566" i="1"/>
  <c r="AG334" i="1" s="1"/>
  <c r="AG306" i="1" s="1"/>
  <c r="AG550" i="1"/>
  <c r="AG549" i="1" s="1"/>
  <c r="AG545" i="1"/>
  <c r="AG540" i="1"/>
  <c r="AG336" i="1" s="1"/>
  <c r="AG535" i="1"/>
  <c r="AG534" i="1" s="1"/>
  <c r="AG532" i="1"/>
  <c r="AG531" i="1" s="1"/>
  <c r="AG530" i="1" s="1"/>
  <c r="AG527" i="1"/>
  <c r="AG526" i="1" s="1"/>
  <c r="AG521" i="1"/>
  <c r="AG520" i="1" s="1"/>
  <c r="AG519" i="1" s="1"/>
  <c r="AG514" i="1"/>
  <c r="AG513" i="1" s="1"/>
  <c r="AG511" i="1"/>
  <c r="AG505" i="1"/>
  <c r="AG504" i="1" s="1"/>
  <c r="AG502" i="1"/>
  <c r="AG496" i="1"/>
  <c r="AG495" i="1"/>
  <c r="AG493" i="1"/>
  <c r="AG487" i="1"/>
  <c r="AG486" i="1" s="1"/>
  <c r="AG482" i="1"/>
  <c r="AG481" i="1" s="1"/>
  <c r="AG480" i="1" s="1"/>
  <c r="AG476" i="1"/>
  <c r="AG475" i="1" s="1"/>
  <c r="AG474" i="1" s="1"/>
  <c r="AG470" i="1"/>
  <c r="AG469" i="1" s="1"/>
  <c r="AG468" i="1" s="1"/>
  <c r="AG464" i="1"/>
  <c r="AG375" i="1" s="1"/>
  <c r="AG458" i="1"/>
  <c r="AG457" i="1" s="1"/>
  <c r="AG456" i="1" s="1"/>
  <c r="AG452" i="1"/>
  <c r="AG451" i="1" s="1"/>
  <c r="AG450" i="1" s="1"/>
  <c r="AG428" i="1"/>
  <c r="AG427" i="1" s="1"/>
  <c r="AG426" i="1" s="1"/>
  <c r="AG422" i="1"/>
  <c r="AG421" i="1" s="1"/>
  <c r="AG420" i="1" s="1"/>
  <c r="AG416" i="1"/>
  <c r="AG415" i="1" s="1"/>
  <c r="AG414" i="1" s="1"/>
  <c r="AG410" i="1"/>
  <c r="AG409" i="1" s="1"/>
  <c r="AG408" i="1" s="1"/>
  <c r="AG404" i="1"/>
  <c r="AG403" i="1" s="1"/>
  <c r="AG402" i="1" s="1"/>
  <c r="AG393" i="1"/>
  <c r="AG387" i="1"/>
  <c r="AG384" i="1"/>
  <c r="AG383" i="1"/>
  <c r="AG382" i="1"/>
  <c r="AG378" i="1"/>
  <c r="AG377" i="1"/>
  <c r="AG145" i="1" s="1"/>
  <c r="AG376" i="1"/>
  <c r="AG374" i="1"/>
  <c r="AG373" i="1"/>
  <c r="AG141" i="1" s="1"/>
  <c r="AG140" i="1" s="1"/>
  <c r="AG372" i="1"/>
  <c r="AG359" i="1"/>
  <c r="AG357" i="1" s="1"/>
  <c r="AG352" i="1"/>
  <c r="AG344" i="1"/>
  <c r="AG343" i="1"/>
  <c r="AG341" i="1"/>
  <c r="AG339" i="1"/>
  <c r="AG338" i="1"/>
  <c r="AG337" i="1"/>
  <c r="AG335" i="1"/>
  <c r="AG308" i="1" s="1"/>
  <c r="AG332" i="1"/>
  <c r="AG307" i="1"/>
  <c r="AG296" i="1"/>
  <c r="AG281" i="1"/>
  <c r="AG280" i="1"/>
  <c r="AG274" i="1"/>
  <c r="AG263" i="1"/>
  <c r="AG261" i="1"/>
  <c r="AG260" i="1"/>
  <c r="AG248" i="1"/>
  <c r="AG247" i="1"/>
  <c r="AG244" i="1"/>
  <c r="AG241" i="1"/>
  <c r="AG228" i="1"/>
  <c r="AG223" i="1"/>
  <c r="AG221" i="1"/>
  <c r="AG214" i="1"/>
  <c r="AG213" i="1"/>
  <c r="AG210" i="1"/>
  <c r="AG233" i="1" s="1"/>
  <c r="AG232" i="1" s="1"/>
  <c r="AG209" i="1"/>
  <c r="AG207" i="1"/>
  <c r="AG205" i="1" s="1"/>
  <c r="AG204" i="1"/>
  <c r="AG203" i="1" s="1"/>
  <c r="AG202" i="1"/>
  <c r="AG201" i="1"/>
  <c r="AG199" i="1"/>
  <c r="AG198" i="1"/>
  <c r="AG197" i="1"/>
  <c r="AG195" i="1"/>
  <c r="AG194" i="1" s="1"/>
  <c r="AG192" i="1"/>
  <c r="AG191" i="1"/>
  <c r="AG189" i="1"/>
  <c r="AG187" i="1"/>
  <c r="AG186" i="1"/>
  <c r="AG185" i="1"/>
  <c r="AG182" i="1"/>
  <c r="AG181" i="1"/>
  <c r="AG179" i="1"/>
  <c r="AG177" i="1"/>
  <c r="AG173" i="1"/>
  <c r="AG172" i="1"/>
  <c r="AG171" i="1"/>
  <c r="AG170" i="1"/>
  <c r="AG169" i="1"/>
  <c r="AG166" i="1"/>
  <c r="AG165" i="1"/>
  <c r="AG164" i="1"/>
  <c r="AG150" i="1"/>
  <c r="AG297" i="1" s="1"/>
  <c r="AG137" i="1"/>
  <c r="AG130" i="1"/>
  <c r="AG279" i="1" s="1"/>
  <c r="AG126" i="1"/>
  <c r="AG273" i="1" s="1"/>
  <c r="AG122" i="1"/>
  <c r="AG270" i="1" s="1"/>
  <c r="AG121" i="1"/>
  <c r="AG269" i="1" s="1"/>
  <c r="AG120" i="1"/>
  <c r="AG268" i="1" s="1"/>
  <c r="AG118" i="1"/>
  <c r="AG266" i="1" s="1"/>
  <c r="AG259" i="1"/>
  <c r="AG105" i="1"/>
  <c r="AG253" i="1" s="1"/>
  <c r="AG229" i="1"/>
  <c r="AG101" i="1"/>
  <c r="AG250" i="1" s="1"/>
  <c r="AG82" i="1"/>
  <c r="AG81" i="1"/>
  <c r="AG240" i="1" s="1"/>
  <c r="AG74" i="1"/>
  <c r="AG71" i="1"/>
  <c r="AG212" i="1" s="1"/>
  <c r="AG69" i="1"/>
  <c r="AG66" i="1"/>
  <c r="AG62" i="1"/>
  <c r="AG60" i="1"/>
  <c r="AG53" i="1"/>
  <c r="AG51" i="1"/>
  <c r="AG47" i="1"/>
  <c r="AG44" i="1" s="1"/>
  <c r="AG188" i="1" s="1"/>
  <c r="AG40" i="1"/>
  <c r="AG31" i="1"/>
  <c r="AG176" i="1" s="1"/>
  <c r="AG12" i="1"/>
  <c r="AG10" i="1"/>
  <c r="AG162" i="1" s="1"/>
  <c r="AG161" i="1" s="1"/>
  <c r="AJ1446" i="1"/>
  <c r="AJ1445" i="1" s="1"/>
  <c r="AJ1444" i="1" s="1"/>
  <c r="AJ1438" i="1"/>
  <c r="AJ1437" i="1" s="1"/>
  <c r="AJ1436" i="1" s="1"/>
  <c r="AJ1432" i="1"/>
  <c r="AJ1426" i="1"/>
  <c r="AJ1425" i="1" s="1"/>
  <c r="AJ1424" i="1" s="1"/>
  <c r="AJ1419" i="1"/>
  <c r="AJ1418" i="1" s="1"/>
  <c r="AJ1417" i="1" s="1"/>
  <c r="AJ1413" i="1"/>
  <c r="AJ1412" i="1" s="1"/>
  <c r="AJ1411" i="1" s="1"/>
  <c r="AJ1408" i="1"/>
  <c r="AJ1407" i="1" s="1"/>
  <c r="AJ1406" i="1" s="1"/>
  <c r="AJ1397" i="1"/>
  <c r="AJ1394" i="1"/>
  <c r="AJ1385" i="1"/>
  <c r="AJ1374" i="1" s="1"/>
  <c r="AJ1382" i="1"/>
  <c r="AJ1340" i="1" s="1"/>
  <c r="AJ1377" i="1"/>
  <c r="AJ1376" i="1"/>
  <c r="AJ1353" i="1"/>
  <c r="AJ1343" i="1" s="1"/>
  <c r="AJ1349" i="1"/>
  <c r="AJ1348" i="1" s="1"/>
  <c r="AJ1347" i="1"/>
  <c r="AJ1335" i="1" s="1"/>
  <c r="AJ323" i="1" s="1"/>
  <c r="AJ1344" i="1"/>
  <c r="AJ1324" i="1"/>
  <c r="AJ1308" i="1" s="1"/>
  <c r="AJ1309" i="1"/>
  <c r="AJ1304" i="1"/>
  <c r="AJ1267" i="1" s="1"/>
  <c r="AJ1254" i="1" s="1"/>
  <c r="AJ1297" i="1"/>
  <c r="AJ1289" i="1"/>
  <c r="AJ1287" i="1" s="1"/>
  <c r="AJ1279" i="1"/>
  <c r="AJ1278" i="1" s="1"/>
  <c r="AJ1276" i="1"/>
  <c r="AJ1272" i="1"/>
  <c r="AJ1260" i="1" s="1"/>
  <c r="AJ1269" i="1"/>
  <c r="AJ1257" i="1" s="1"/>
  <c r="AJ1268" i="1"/>
  <c r="AJ1256" i="1" s="1"/>
  <c r="AJ1263" i="1"/>
  <c r="AJ1262" i="1"/>
  <c r="AJ1261" i="1"/>
  <c r="AJ1249" i="1" s="1"/>
  <c r="AJ1251" i="1"/>
  <c r="AJ1239" i="1"/>
  <c r="AJ1238" i="1" s="1"/>
  <c r="AJ1237" i="1" s="1"/>
  <c r="AJ1232" i="1"/>
  <c r="AJ1231" i="1" s="1"/>
  <c r="AJ1230" i="1" s="1"/>
  <c r="AJ1229" i="1" s="1"/>
  <c r="AJ1227" i="1"/>
  <c r="AJ1191" i="1" s="1"/>
  <c r="AJ959" i="1" s="1"/>
  <c r="AJ1223" i="1"/>
  <c r="AJ1222" i="1" s="1"/>
  <c r="AJ1221" i="1" s="1"/>
  <c r="AJ1218" i="1"/>
  <c r="AJ1213" i="1"/>
  <c r="AJ1212" i="1" s="1"/>
  <c r="AJ1211" i="1" s="1"/>
  <c r="AJ1208" i="1"/>
  <c r="AJ1204" i="1"/>
  <c r="AJ1203" i="1" s="1"/>
  <c r="AJ1202" i="1" s="1"/>
  <c r="AJ1199" i="1"/>
  <c r="AJ1195" i="1"/>
  <c r="AJ1194" i="1" s="1"/>
  <c r="AJ1193" i="1" s="1"/>
  <c r="AJ1189" i="1"/>
  <c r="AJ1180" i="1"/>
  <c r="AJ1176" i="1"/>
  <c r="AJ1175" i="1" s="1"/>
  <c r="AJ1172" i="1"/>
  <c r="AJ1168" i="1"/>
  <c r="AJ1167" i="1" s="1"/>
  <c r="AJ1161" i="1"/>
  <c r="AJ1157" i="1"/>
  <c r="AJ1152" i="1"/>
  <c r="AJ1151" i="1" s="1"/>
  <c r="AJ1148" i="1"/>
  <c r="AJ1144" i="1"/>
  <c r="AJ1143" i="1" s="1"/>
  <c r="AJ1140" i="1"/>
  <c r="AJ1136" i="1"/>
  <c r="AJ1135" i="1" s="1"/>
  <c r="AJ1132" i="1"/>
  <c r="AJ1128" i="1"/>
  <c r="AJ1127" i="1" s="1"/>
  <c r="AJ1124" i="1"/>
  <c r="AJ1120" i="1"/>
  <c r="AJ1119" i="1" s="1"/>
  <c r="AJ1116" i="1"/>
  <c r="AJ1112" i="1"/>
  <c r="AJ1111" i="1" s="1"/>
  <c r="AJ1108" i="1"/>
  <c r="AJ1104" i="1"/>
  <c r="AJ1103" i="1" s="1"/>
  <c r="AJ1100" i="1"/>
  <c r="AJ1096" i="1"/>
  <c r="AJ1095" i="1" s="1"/>
  <c r="AJ1092" i="1"/>
  <c r="AJ1088" i="1"/>
  <c r="AJ1087" i="1" s="1"/>
  <c r="AJ1084" i="1"/>
  <c r="AJ1080" i="1"/>
  <c r="AJ1079" i="1" s="1"/>
  <c r="AJ1077" i="1"/>
  <c r="AJ966" i="1" s="1"/>
  <c r="AJ1076" i="1"/>
  <c r="AJ109" i="1" s="1"/>
  <c r="AJ1075" i="1"/>
  <c r="AJ108" i="1" s="1"/>
  <c r="AJ1074" i="1"/>
  <c r="AJ107" i="1" s="1"/>
  <c r="AJ1071" i="1"/>
  <c r="AJ1070" i="1"/>
  <c r="AJ952" i="1" s="1"/>
  <c r="AJ1069" i="1"/>
  <c r="AJ951" i="1" s="1"/>
  <c r="AJ1063" i="1"/>
  <c r="AJ1058" i="1"/>
  <c r="AJ1057" i="1" s="1"/>
  <c r="AJ1052" i="1"/>
  <c r="AJ987" i="1" s="1"/>
  <c r="AJ960" i="1" s="1"/>
  <c r="AJ1046" i="1"/>
  <c r="AJ1045" i="1" s="1"/>
  <c r="AJ1044" i="1" s="1"/>
  <c r="AJ1040" i="1"/>
  <c r="AJ1038" i="1" s="1"/>
  <c r="AJ1034" i="1"/>
  <c r="AJ1033" i="1" s="1"/>
  <c r="AJ1028" i="1"/>
  <c r="AJ1027" i="1" s="1"/>
  <c r="AJ1026" i="1" s="1"/>
  <c r="AJ1022" i="1"/>
  <c r="AJ1021" i="1" s="1"/>
  <c r="AJ1017" i="1"/>
  <c r="AJ1016" i="1" s="1"/>
  <c r="AJ1012" i="1"/>
  <c r="AJ1011" i="1" s="1"/>
  <c r="AJ1007" i="1"/>
  <c r="AJ1006" i="1" s="1"/>
  <c r="AJ996" i="1"/>
  <c r="AJ995" i="1" s="1"/>
  <c r="AJ994" i="1" s="1"/>
  <c r="AJ979" i="1"/>
  <c r="AJ977" i="1" s="1"/>
  <c r="AJ972" i="1"/>
  <c r="AJ969" i="1" s="1"/>
  <c r="AJ968" i="1" s="1"/>
  <c r="AJ956" i="1"/>
  <c r="AJ954" i="1"/>
  <c r="AJ616" i="1" s="1"/>
  <c r="AJ946" i="1"/>
  <c r="AJ945" i="1"/>
  <c r="AJ944" i="1" s="1"/>
  <c r="AJ940" i="1"/>
  <c r="AJ822" i="1" s="1"/>
  <c r="AJ934" i="1"/>
  <c r="AJ933" i="1" s="1"/>
  <c r="AJ932" i="1" s="1"/>
  <c r="AJ925" i="1"/>
  <c r="AJ924" i="1" s="1"/>
  <c r="AJ923" i="1" s="1"/>
  <c r="AJ922" i="1" s="1"/>
  <c r="AJ919" i="1"/>
  <c r="AJ918" i="1" s="1"/>
  <c r="AJ917" i="1" s="1"/>
  <c r="AJ915" i="1"/>
  <c r="AJ910" i="1"/>
  <c r="AJ909" i="1" s="1"/>
  <c r="AJ908" i="1" s="1"/>
  <c r="AJ905" i="1"/>
  <c r="AJ901" i="1"/>
  <c r="AJ900" i="1" s="1"/>
  <c r="AJ899" i="1" s="1"/>
  <c r="AJ896" i="1"/>
  <c r="AJ892" i="1"/>
  <c r="AJ891" i="1" s="1"/>
  <c r="AJ890" i="1" s="1"/>
  <c r="AJ887" i="1"/>
  <c r="AJ882" i="1"/>
  <c r="AJ881" i="1" s="1"/>
  <c r="AJ880" i="1" s="1"/>
  <c r="AJ876" i="1"/>
  <c r="AJ872" i="1"/>
  <c r="AJ871" i="1" s="1"/>
  <c r="AJ870" i="1" s="1"/>
  <c r="AJ865" i="1"/>
  <c r="AJ827" i="1" s="1"/>
  <c r="AJ855" i="1"/>
  <c r="AJ851" i="1"/>
  <c r="AJ850" i="1" s="1"/>
  <c r="AJ849" i="1" s="1"/>
  <c r="AJ844" i="1"/>
  <c r="AJ838" i="1" s="1"/>
  <c r="AJ832" i="1"/>
  <c r="AJ831" i="1" s="1"/>
  <c r="AJ829" i="1"/>
  <c r="AJ826" i="1"/>
  <c r="AJ825" i="1"/>
  <c r="AJ823" i="1"/>
  <c r="AJ817" i="1"/>
  <c r="AJ816" i="1"/>
  <c r="AJ811" i="1"/>
  <c r="AJ810" i="1" s="1"/>
  <c r="AJ808" i="1"/>
  <c r="AJ807" i="1" s="1"/>
  <c r="AJ805" i="1"/>
  <c r="AJ804" i="1" s="1"/>
  <c r="AJ802" i="1"/>
  <c r="AJ801" i="1" s="1"/>
  <c r="AJ799" i="1"/>
  <c r="AJ798" i="1" s="1"/>
  <c r="AJ796" i="1"/>
  <c r="AJ795" i="1" s="1"/>
  <c r="AJ791" i="1"/>
  <c r="AJ790" i="1" s="1"/>
  <c r="AJ789" i="1" s="1"/>
  <c r="AJ788" i="1" s="1"/>
  <c r="AJ785" i="1"/>
  <c r="AJ784" i="1" s="1"/>
  <c r="AJ783" i="1" s="1"/>
  <c r="AJ782" i="1" s="1"/>
  <c r="AJ778" i="1"/>
  <c r="AJ777" i="1" s="1"/>
  <c r="AJ776" i="1" s="1"/>
  <c r="AJ775" i="1" s="1"/>
  <c r="AJ772" i="1"/>
  <c r="AJ771" i="1" s="1"/>
  <c r="AJ770" i="1" s="1"/>
  <c r="AJ765" i="1"/>
  <c r="AJ764" i="1" s="1"/>
  <c r="AJ763" i="1" s="1"/>
  <c r="AJ762" i="1" s="1"/>
  <c r="AJ761" i="1"/>
  <c r="AJ747" i="1"/>
  <c r="AJ744" i="1"/>
  <c r="AJ743" i="1" s="1"/>
  <c r="AJ742" i="1" s="1"/>
  <c r="AJ737" i="1"/>
  <c r="AJ736" i="1" s="1"/>
  <c r="AJ735" i="1" s="1"/>
  <c r="AJ732" i="1"/>
  <c r="AJ731" i="1" s="1"/>
  <c r="AJ730" i="1" s="1"/>
  <c r="AJ728" i="1"/>
  <c r="AJ722" i="1"/>
  <c r="AJ721" i="1" s="1"/>
  <c r="AJ716" i="1"/>
  <c r="AJ715" i="1" s="1"/>
  <c r="AJ714" i="1" s="1"/>
  <c r="AJ712" i="1"/>
  <c r="AJ705" i="1"/>
  <c r="AJ704" i="1" s="1"/>
  <c r="AJ701" i="1"/>
  <c r="AJ693" i="1"/>
  <c r="AJ692" i="1" s="1"/>
  <c r="AJ689" i="1"/>
  <c r="AJ682" i="1"/>
  <c r="AJ681" i="1" s="1"/>
  <c r="AJ678" i="1"/>
  <c r="AJ671" i="1"/>
  <c r="AJ670" i="1" s="1"/>
  <c r="AJ663" i="1"/>
  <c r="AJ655" i="1"/>
  <c r="AJ654" i="1" s="1"/>
  <c r="AJ652" i="1"/>
  <c r="AJ640" i="1" s="1"/>
  <c r="AJ648" i="1"/>
  <c r="AJ647" i="1"/>
  <c r="AJ635" i="1" s="1"/>
  <c r="AJ646" i="1"/>
  <c r="AJ633" i="1" s="1"/>
  <c r="AJ644" i="1"/>
  <c r="AJ632" i="1" s="1"/>
  <c r="AJ637" i="1"/>
  <c r="AJ634" i="1"/>
  <c r="AJ622" i="1"/>
  <c r="AJ321" i="1" s="1"/>
  <c r="AJ621" i="1"/>
  <c r="AJ320" i="1" s="1"/>
  <c r="AJ608" i="1"/>
  <c r="AJ604" i="1"/>
  <c r="AJ603" i="1" s="1"/>
  <c r="AJ598" i="1"/>
  <c r="AJ594" i="1"/>
  <c r="AJ593" i="1" s="1"/>
  <c r="AJ589" i="1"/>
  <c r="AJ587" i="1"/>
  <c r="AJ586" i="1" s="1"/>
  <c r="AJ583" i="1"/>
  <c r="AJ581" i="1"/>
  <c r="AJ580" i="1" s="1"/>
  <c r="AJ577" i="1"/>
  <c r="AJ575" i="1"/>
  <c r="AJ574" i="1"/>
  <c r="AJ573" i="1"/>
  <c r="AJ572" i="1"/>
  <c r="AJ566" i="1"/>
  <c r="AJ334" i="1" s="1"/>
  <c r="AJ306" i="1" s="1"/>
  <c r="AJ550" i="1"/>
  <c r="AJ549" i="1" s="1"/>
  <c r="AJ545" i="1"/>
  <c r="AJ540" i="1"/>
  <c r="AJ336" i="1" s="1"/>
  <c r="AJ535" i="1"/>
  <c r="AJ534" i="1" s="1"/>
  <c r="AJ532" i="1"/>
  <c r="AJ531" i="1" s="1"/>
  <c r="AJ530" i="1" s="1"/>
  <c r="AJ527" i="1"/>
  <c r="AJ526" i="1" s="1"/>
  <c r="AJ521" i="1"/>
  <c r="AJ520" i="1" s="1"/>
  <c r="AJ519" i="1" s="1"/>
  <c r="AJ514" i="1"/>
  <c r="AJ513" i="1" s="1"/>
  <c r="AJ511" i="1"/>
  <c r="AJ505" i="1"/>
  <c r="AJ504" i="1" s="1"/>
  <c r="AJ502" i="1"/>
  <c r="AJ496" i="1"/>
  <c r="AJ495" i="1"/>
  <c r="AJ493" i="1"/>
  <c r="AJ487" i="1"/>
  <c r="AJ486" i="1" s="1"/>
  <c r="AJ482" i="1"/>
  <c r="AJ481" i="1" s="1"/>
  <c r="AJ480" i="1" s="1"/>
  <c r="AJ476" i="1"/>
  <c r="AJ475" i="1" s="1"/>
  <c r="AJ474" i="1" s="1"/>
  <c r="AJ470" i="1"/>
  <c r="AJ469" i="1" s="1"/>
  <c r="AJ468" i="1" s="1"/>
  <c r="AJ464" i="1"/>
  <c r="AJ375" i="1" s="1"/>
  <c r="AJ458" i="1"/>
  <c r="AJ457" i="1" s="1"/>
  <c r="AJ456" i="1" s="1"/>
  <c r="AJ452" i="1"/>
  <c r="AJ451" i="1" s="1"/>
  <c r="AJ450" i="1" s="1"/>
  <c r="AJ428" i="1"/>
  <c r="AJ427" i="1" s="1"/>
  <c r="AJ426" i="1" s="1"/>
  <c r="AJ422" i="1"/>
  <c r="AJ421" i="1" s="1"/>
  <c r="AJ420" i="1" s="1"/>
  <c r="AJ416" i="1"/>
  <c r="AJ415" i="1" s="1"/>
  <c r="AJ414" i="1" s="1"/>
  <c r="AJ410" i="1"/>
  <c r="AJ409" i="1" s="1"/>
  <c r="AJ408" i="1" s="1"/>
  <c r="AJ404" i="1"/>
  <c r="AJ403" i="1" s="1"/>
  <c r="AJ402" i="1" s="1"/>
  <c r="AJ398" i="1"/>
  <c r="AJ369" i="1" s="1"/>
  <c r="AJ346" i="1" s="1"/>
  <c r="AJ393" i="1"/>
  <c r="AJ387" i="1"/>
  <c r="AJ384" i="1"/>
  <c r="AJ383" i="1"/>
  <c r="AJ382" i="1"/>
  <c r="AJ378" i="1"/>
  <c r="AJ377" i="1"/>
  <c r="AJ145" i="1" s="1"/>
  <c r="AJ376" i="1"/>
  <c r="AJ374" i="1"/>
  <c r="AJ373" i="1"/>
  <c r="AJ141" i="1" s="1"/>
  <c r="AJ140" i="1" s="1"/>
  <c r="AJ372" i="1"/>
  <c r="AJ359" i="1"/>
  <c r="AJ357" i="1" s="1"/>
  <c r="AJ333" i="1" s="1"/>
  <c r="AJ352" i="1"/>
  <c r="AJ344" i="1"/>
  <c r="AJ343" i="1"/>
  <c r="AJ341" i="1"/>
  <c r="AJ339" i="1"/>
  <c r="AJ338" i="1"/>
  <c r="AJ337" i="1"/>
  <c r="AJ335" i="1"/>
  <c r="AJ308" i="1" s="1"/>
  <c r="AJ332" i="1"/>
  <c r="AJ307" i="1"/>
  <c r="AJ296" i="1"/>
  <c r="AJ281" i="1"/>
  <c r="AJ280" i="1"/>
  <c r="AJ274" i="1"/>
  <c r="AJ263" i="1"/>
  <c r="AJ261" i="1"/>
  <c r="AJ260" i="1"/>
  <c r="AJ248" i="1"/>
  <c r="AJ247" i="1"/>
  <c r="AJ244" i="1"/>
  <c r="AJ241" i="1"/>
  <c r="AJ228" i="1"/>
  <c r="AJ223" i="1"/>
  <c r="AJ221" i="1"/>
  <c r="AJ214" i="1"/>
  <c r="AJ213" i="1"/>
  <c r="AJ210" i="1"/>
  <c r="AJ233" i="1" s="1"/>
  <c r="AJ232" i="1" s="1"/>
  <c r="AJ209" i="1"/>
  <c r="AJ207" i="1"/>
  <c r="AJ205" i="1" s="1"/>
  <c r="AJ204" i="1"/>
  <c r="AJ203" i="1" s="1"/>
  <c r="AJ202" i="1"/>
  <c r="AJ201" i="1"/>
  <c r="AJ199" i="1"/>
  <c r="AJ198" i="1"/>
  <c r="AJ197" i="1"/>
  <c r="AJ195" i="1"/>
  <c r="AJ194" i="1" s="1"/>
  <c r="AJ192" i="1"/>
  <c r="AJ191" i="1"/>
  <c r="AJ189" i="1"/>
  <c r="AJ187" i="1"/>
  <c r="AJ186" i="1"/>
  <c r="AJ185" i="1"/>
  <c r="AJ182" i="1"/>
  <c r="AJ181" i="1"/>
  <c r="AJ179" i="1"/>
  <c r="AJ177" i="1"/>
  <c r="AJ173" i="1"/>
  <c r="AJ172" i="1"/>
  <c r="AJ171" i="1"/>
  <c r="AJ170" i="1"/>
  <c r="AJ169" i="1"/>
  <c r="AJ166" i="1"/>
  <c r="AJ165" i="1"/>
  <c r="AJ164" i="1"/>
  <c r="AJ150" i="1"/>
  <c r="AJ297" i="1" s="1"/>
  <c r="AJ137" i="1"/>
  <c r="AJ130" i="1"/>
  <c r="AJ279" i="1" s="1"/>
  <c r="AJ128" i="1"/>
  <c r="AJ275" i="1" s="1"/>
  <c r="AJ126" i="1"/>
  <c r="AJ273" i="1" s="1"/>
  <c r="AJ122" i="1"/>
  <c r="AJ270" i="1" s="1"/>
  <c r="AJ121" i="1"/>
  <c r="AJ269" i="1" s="1"/>
  <c r="AJ120" i="1"/>
  <c r="AJ268" i="1" s="1"/>
  <c r="AJ118" i="1"/>
  <c r="AJ266" i="1" s="1"/>
  <c r="AJ116" i="1"/>
  <c r="AJ264" i="1" s="1"/>
  <c r="AJ259" i="1"/>
  <c r="AJ105" i="1"/>
  <c r="AJ253" i="1" s="1"/>
  <c r="AJ229" i="1"/>
  <c r="AJ101" i="1"/>
  <c r="AJ250" i="1" s="1"/>
  <c r="AJ82" i="1"/>
  <c r="AJ81" i="1"/>
  <c r="AJ240" i="1" s="1"/>
  <c r="AJ74" i="1"/>
  <c r="AJ71" i="1"/>
  <c r="AJ212" i="1" s="1"/>
  <c r="AJ69" i="1"/>
  <c r="AJ66" i="1"/>
  <c r="AJ62" i="1"/>
  <c r="AJ60" i="1"/>
  <c r="AJ53" i="1"/>
  <c r="AJ51" i="1"/>
  <c r="AJ47" i="1"/>
  <c r="AJ44" i="1" s="1"/>
  <c r="AJ188" i="1" s="1"/>
  <c r="AJ40" i="1"/>
  <c r="AJ31" i="1"/>
  <c r="AJ176" i="1" s="1"/>
  <c r="AJ12" i="1"/>
  <c r="AJ10" i="1"/>
  <c r="AJ162" i="1" s="1"/>
  <c r="AJ161" i="1" s="1"/>
  <c r="AI1446" i="1"/>
  <c r="AI1445" i="1" s="1"/>
  <c r="AI1444" i="1" s="1"/>
  <c r="AI1438" i="1"/>
  <c r="AI1437" i="1" s="1"/>
  <c r="AI1436" i="1" s="1"/>
  <c r="AI1432" i="1"/>
  <c r="AI1431" i="1" s="1"/>
  <c r="AI1430" i="1" s="1"/>
  <c r="AI1426" i="1"/>
  <c r="AI1425" i="1" s="1"/>
  <c r="AI1424" i="1" s="1"/>
  <c r="AI1419" i="1"/>
  <c r="AI1418" i="1" s="1"/>
  <c r="AI1417" i="1" s="1"/>
  <c r="AI1413" i="1"/>
  <c r="AI1408" i="1"/>
  <c r="AI1407" i="1" s="1"/>
  <c r="AI1406" i="1" s="1"/>
  <c r="AI1397" i="1"/>
  <c r="AI1394" i="1"/>
  <c r="AI1385" i="1"/>
  <c r="AI1374" i="1" s="1"/>
  <c r="AI1382" i="1"/>
  <c r="AI1340" i="1" s="1"/>
  <c r="AI1377" i="1"/>
  <c r="AI1376" i="1"/>
  <c r="AI1353" i="1"/>
  <c r="AI1343" i="1" s="1"/>
  <c r="AI1349" i="1"/>
  <c r="AI1347" i="1"/>
  <c r="AI1335" i="1" s="1"/>
  <c r="AI323" i="1" s="1"/>
  <c r="AI1344" i="1"/>
  <c r="AI1324" i="1"/>
  <c r="AI1308" i="1" s="1"/>
  <c r="AI1309" i="1"/>
  <c r="AI1304" i="1"/>
  <c r="AI1267" i="1" s="1"/>
  <c r="AI1254" i="1" s="1"/>
  <c r="AI1297" i="1"/>
  <c r="AI1289" i="1"/>
  <c r="AI1287" i="1" s="1"/>
  <c r="AI1279" i="1"/>
  <c r="AI1278" i="1" s="1"/>
  <c r="AI1276" i="1"/>
  <c r="AI1272" i="1"/>
  <c r="AI1260" i="1" s="1"/>
  <c r="AI1269" i="1"/>
  <c r="AI1257" i="1" s="1"/>
  <c r="AI1268" i="1"/>
  <c r="AI1256" i="1" s="1"/>
  <c r="AI1263" i="1"/>
  <c r="AI1262" i="1"/>
  <c r="AI1261" i="1"/>
  <c r="AI1249" i="1" s="1"/>
  <c r="AI1251" i="1"/>
  <c r="AI1239" i="1"/>
  <c r="AI1238" i="1" s="1"/>
  <c r="AI1237" i="1" s="1"/>
  <c r="AI1232" i="1"/>
  <c r="AI1231" i="1" s="1"/>
  <c r="AI1230" i="1" s="1"/>
  <c r="AI1229" i="1" s="1"/>
  <c r="AI1227" i="1"/>
  <c r="AI1191" i="1" s="1"/>
  <c r="AI959" i="1" s="1"/>
  <c r="AI1223" i="1"/>
  <c r="AI1222" i="1" s="1"/>
  <c r="AI1221" i="1" s="1"/>
  <c r="AI1218" i="1"/>
  <c r="AI1213" i="1"/>
  <c r="AI1212" i="1" s="1"/>
  <c r="AI1211" i="1" s="1"/>
  <c r="AI1208" i="1"/>
  <c r="AI1204" i="1"/>
  <c r="AI1203" i="1" s="1"/>
  <c r="AI1202" i="1" s="1"/>
  <c r="AI1199" i="1"/>
  <c r="AI1195" i="1"/>
  <c r="AI1194" i="1" s="1"/>
  <c r="AI1193" i="1" s="1"/>
  <c r="AI1189" i="1"/>
  <c r="AI1180" i="1"/>
  <c r="AI1176" i="1"/>
  <c r="AI1175" i="1" s="1"/>
  <c r="AI1172" i="1"/>
  <c r="AI1168" i="1"/>
  <c r="AI1167" i="1" s="1"/>
  <c r="AI1161" i="1"/>
  <c r="AI1157" i="1"/>
  <c r="AI1152" i="1"/>
  <c r="AI1151" i="1" s="1"/>
  <c r="AI1148" i="1"/>
  <c r="AI1144" i="1"/>
  <c r="AI1143" i="1" s="1"/>
  <c r="AI1140" i="1"/>
  <c r="AI1136" i="1"/>
  <c r="AI1135" i="1" s="1"/>
  <c r="AI1132" i="1"/>
  <c r="AI1128" i="1"/>
  <c r="AI1127" i="1" s="1"/>
  <c r="AI1124" i="1"/>
  <c r="AI1120" i="1"/>
  <c r="AI1119" i="1" s="1"/>
  <c r="AI1116" i="1"/>
  <c r="AI1112" i="1"/>
  <c r="AI1111" i="1" s="1"/>
  <c r="AI1108" i="1"/>
  <c r="AI1104" i="1"/>
  <c r="AI1103" i="1" s="1"/>
  <c r="AI1100" i="1"/>
  <c r="AI1096" i="1"/>
  <c r="AI1095" i="1" s="1"/>
  <c r="AI1092" i="1"/>
  <c r="AI1088" i="1"/>
  <c r="AI1087" i="1" s="1"/>
  <c r="AI1084" i="1"/>
  <c r="AI1080" i="1"/>
  <c r="AI1079" i="1" s="1"/>
  <c r="AI1077" i="1"/>
  <c r="AI966" i="1" s="1"/>
  <c r="AI1076" i="1"/>
  <c r="AI109" i="1" s="1"/>
  <c r="AI1075" i="1"/>
  <c r="AI1074" i="1"/>
  <c r="AI107" i="1" s="1"/>
  <c r="AI1071" i="1"/>
  <c r="AI1070" i="1"/>
  <c r="AI952" i="1" s="1"/>
  <c r="AI1069" i="1"/>
  <c r="AI951" i="1" s="1"/>
  <c r="AI1063" i="1"/>
  <c r="AI1058" i="1"/>
  <c r="AI1057" i="1" s="1"/>
  <c r="AI1052" i="1"/>
  <c r="AI987" i="1" s="1"/>
  <c r="AI960" i="1" s="1"/>
  <c r="AI1046" i="1"/>
  <c r="AI1045" i="1" s="1"/>
  <c r="AI1044" i="1" s="1"/>
  <c r="AI1040" i="1"/>
  <c r="AI1039" i="1" s="1"/>
  <c r="AI1034" i="1"/>
  <c r="AI1028" i="1"/>
  <c r="AI1027" i="1" s="1"/>
  <c r="AI1026" i="1" s="1"/>
  <c r="AI1022" i="1"/>
  <c r="AI1021" i="1" s="1"/>
  <c r="AI1017" i="1"/>
  <c r="AI1016" i="1" s="1"/>
  <c r="AI1012" i="1"/>
  <c r="AI1011" i="1" s="1"/>
  <c r="AI1007" i="1"/>
  <c r="AI1006" i="1" s="1"/>
  <c r="AI996" i="1"/>
  <c r="AI995" i="1" s="1"/>
  <c r="AI994" i="1" s="1"/>
  <c r="AI979" i="1"/>
  <c r="AI977" i="1" s="1"/>
  <c r="AI972" i="1"/>
  <c r="AI956" i="1"/>
  <c r="AI954" i="1"/>
  <c r="AI616" i="1" s="1"/>
  <c r="AI946" i="1"/>
  <c r="AI945" i="1"/>
  <c r="AI944" i="1" s="1"/>
  <c r="AI940" i="1"/>
  <c r="AI937" i="1" s="1"/>
  <c r="AI936" i="1" s="1"/>
  <c r="AI934" i="1"/>
  <c r="AI933" i="1" s="1"/>
  <c r="AI932" i="1" s="1"/>
  <c r="AI925" i="1"/>
  <c r="AI924" i="1" s="1"/>
  <c r="AI923" i="1" s="1"/>
  <c r="AI922" i="1" s="1"/>
  <c r="AI919" i="1"/>
  <c r="AI918" i="1" s="1"/>
  <c r="AI917" i="1" s="1"/>
  <c r="AI915" i="1"/>
  <c r="AI910" i="1"/>
  <c r="AI909" i="1" s="1"/>
  <c r="AI908" i="1" s="1"/>
  <c r="AI905" i="1"/>
  <c r="AI901" i="1"/>
  <c r="AI900" i="1" s="1"/>
  <c r="AI899" i="1" s="1"/>
  <c r="AI896" i="1"/>
  <c r="AI892" i="1"/>
  <c r="AI891" i="1" s="1"/>
  <c r="AI890" i="1" s="1"/>
  <c r="AI887" i="1"/>
  <c r="AI882" i="1"/>
  <c r="AI881" i="1" s="1"/>
  <c r="AI880" i="1" s="1"/>
  <c r="AI876" i="1"/>
  <c r="AI872" i="1"/>
  <c r="AI871" i="1" s="1"/>
  <c r="AI870" i="1" s="1"/>
  <c r="AI865" i="1"/>
  <c r="AI827" i="1" s="1"/>
  <c r="AI855" i="1"/>
  <c r="AI851" i="1"/>
  <c r="AI850" i="1" s="1"/>
  <c r="AI849" i="1" s="1"/>
  <c r="AI844" i="1"/>
  <c r="AI828" i="1" s="1"/>
  <c r="AI832" i="1"/>
  <c r="AI831" i="1" s="1"/>
  <c r="AI829" i="1"/>
  <c r="AI826" i="1"/>
  <c r="AI825" i="1"/>
  <c r="AI823" i="1"/>
  <c r="AI817" i="1"/>
  <c r="AI816" i="1"/>
  <c r="AI811" i="1"/>
  <c r="AI810" i="1" s="1"/>
  <c r="AI808" i="1"/>
  <c r="AI807" i="1" s="1"/>
  <c r="AI805" i="1"/>
  <c r="AI804" i="1" s="1"/>
  <c r="AI802" i="1"/>
  <c r="AI801" i="1" s="1"/>
  <c r="AI799" i="1"/>
  <c r="AI798" i="1" s="1"/>
  <c r="AI796" i="1"/>
  <c r="AI795" i="1" s="1"/>
  <c r="AI791" i="1"/>
  <c r="AI790" i="1" s="1"/>
  <c r="AI789" i="1" s="1"/>
  <c r="AI788" i="1" s="1"/>
  <c r="AI785" i="1"/>
  <c r="AI784" i="1" s="1"/>
  <c r="AI783" i="1" s="1"/>
  <c r="AI782" i="1" s="1"/>
  <c r="AI778" i="1"/>
  <c r="AI777" i="1" s="1"/>
  <c r="AI776" i="1" s="1"/>
  <c r="AI775" i="1" s="1"/>
  <c r="AI772" i="1"/>
  <c r="AI771" i="1" s="1"/>
  <c r="AI770" i="1" s="1"/>
  <c r="AI765" i="1"/>
  <c r="AI764" i="1" s="1"/>
  <c r="AI763" i="1" s="1"/>
  <c r="AI762" i="1" s="1"/>
  <c r="AI761" i="1"/>
  <c r="AI747" i="1"/>
  <c r="AI744" i="1"/>
  <c r="AI743" i="1" s="1"/>
  <c r="AI742" i="1" s="1"/>
  <c r="AI737" i="1"/>
  <c r="AI736" i="1" s="1"/>
  <c r="AI735" i="1" s="1"/>
  <c r="AI732" i="1"/>
  <c r="AI728" i="1"/>
  <c r="AI722" i="1"/>
  <c r="AI721" i="1" s="1"/>
  <c r="AI716" i="1"/>
  <c r="AI715" i="1" s="1"/>
  <c r="AI714" i="1" s="1"/>
  <c r="AI712" i="1"/>
  <c r="AI705" i="1"/>
  <c r="AI704" i="1" s="1"/>
  <c r="AI701" i="1"/>
  <c r="AI693" i="1"/>
  <c r="AI692" i="1" s="1"/>
  <c r="AI689" i="1"/>
  <c r="AI682" i="1"/>
  <c r="AI681" i="1" s="1"/>
  <c r="AI678" i="1"/>
  <c r="AI671" i="1"/>
  <c r="AI670" i="1" s="1"/>
  <c r="AI663" i="1"/>
  <c r="AI655" i="1"/>
  <c r="AI654" i="1" s="1"/>
  <c r="AI652" i="1"/>
  <c r="AI640" i="1" s="1"/>
  <c r="AI648" i="1"/>
  <c r="AI29" i="1" s="1"/>
  <c r="AI24" i="1" s="1"/>
  <c r="AI647" i="1"/>
  <c r="AI635" i="1" s="1"/>
  <c r="AI646" i="1"/>
  <c r="AI633" i="1" s="1"/>
  <c r="AI644" i="1"/>
  <c r="AI632" i="1" s="1"/>
  <c r="AI637" i="1"/>
  <c r="AI634" i="1"/>
  <c r="AI622" i="1"/>
  <c r="AI321" i="1" s="1"/>
  <c r="AI621" i="1"/>
  <c r="AI320" i="1" s="1"/>
  <c r="AI608" i="1"/>
  <c r="AI604" i="1"/>
  <c r="AI603" i="1" s="1"/>
  <c r="AI598" i="1"/>
  <c r="AI594" i="1"/>
  <c r="AI589" i="1"/>
  <c r="AI587" i="1"/>
  <c r="AI586" i="1" s="1"/>
  <c r="AI583" i="1"/>
  <c r="AI581" i="1"/>
  <c r="AI580" i="1" s="1"/>
  <c r="AI577" i="1"/>
  <c r="AI575" i="1"/>
  <c r="AI574" i="1"/>
  <c r="AI573" i="1"/>
  <c r="AI572" i="1"/>
  <c r="AI566" i="1"/>
  <c r="AI334" i="1" s="1"/>
  <c r="AI306" i="1" s="1"/>
  <c r="AI550" i="1"/>
  <c r="AI549" i="1" s="1"/>
  <c r="AI548" i="1" s="1"/>
  <c r="AI547" i="1" s="1"/>
  <c r="AI545" i="1"/>
  <c r="AI540" i="1"/>
  <c r="AI336" i="1" s="1"/>
  <c r="AI535" i="1"/>
  <c r="AI534" i="1" s="1"/>
  <c r="AI532" i="1"/>
  <c r="AI531" i="1" s="1"/>
  <c r="AI530" i="1" s="1"/>
  <c r="AI527" i="1"/>
  <c r="AI526" i="1" s="1"/>
  <c r="AI521" i="1"/>
  <c r="AI520" i="1" s="1"/>
  <c r="AI519" i="1" s="1"/>
  <c r="AI514" i="1"/>
  <c r="AI513" i="1" s="1"/>
  <c r="AI511" i="1"/>
  <c r="AI505" i="1"/>
  <c r="AI504" i="1" s="1"/>
  <c r="AI502" i="1"/>
  <c r="AI496" i="1"/>
  <c r="AI495" i="1"/>
  <c r="AI493" i="1"/>
  <c r="AI487" i="1"/>
  <c r="AI486" i="1" s="1"/>
  <c r="AI482" i="1"/>
  <c r="AI481" i="1" s="1"/>
  <c r="AI480" i="1" s="1"/>
  <c r="AI476" i="1"/>
  <c r="AI475" i="1" s="1"/>
  <c r="AI474" i="1" s="1"/>
  <c r="AI470" i="1"/>
  <c r="AI469" i="1" s="1"/>
  <c r="AI468" i="1" s="1"/>
  <c r="AI464" i="1"/>
  <c r="AI375" i="1" s="1"/>
  <c r="AI458" i="1"/>
  <c r="AI457" i="1" s="1"/>
  <c r="AI456" i="1" s="1"/>
  <c r="AI452" i="1"/>
  <c r="AI451" i="1" s="1"/>
  <c r="AI450" i="1" s="1"/>
  <c r="AI428" i="1"/>
  <c r="AI427" i="1" s="1"/>
  <c r="AI426" i="1" s="1"/>
  <c r="AI422" i="1"/>
  <c r="AI421" i="1" s="1"/>
  <c r="AI420" i="1" s="1"/>
  <c r="AI416" i="1"/>
  <c r="AI410" i="1"/>
  <c r="AI409" i="1" s="1"/>
  <c r="AI408" i="1" s="1"/>
  <c r="AI404" i="1"/>
  <c r="AI403" i="1" s="1"/>
  <c r="AI402" i="1" s="1"/>
  <c r="AI398" i="1"/>
  <c r="AI369" i="1" s="1"/>
  <c r="AI393" i="1"/>
  <c r="AI387" i="1"/>
  <c r="AI384" i="1"/>
  <c r="AI383" i="1"/>
  <c r="AI382" i="1"/>
  <c r="AI378" i="1"/>
  <c r="AI377" i="1"/>
  <c r="AI145" i="1" s="1"/>
  <c r="AI376" i="1"/>
  <c r="AI374" i="1"/>
  <c r="AI373" i="1"/>
  <c r="AI141" i="1" s="1"/>
  <c r="AI140" i="1" s="1"/>
  <c r="AI372" i="1"/>
  <c r="AI359" i="1"/>
  <c r="AI357" i="1" s="1"/>
  <c r="AI352" i="1"/>
  <c r="AI344" i="1"/>
  <c r="AI343" i="1"/>
  <c r="AI341" i="1"/>
  <c r="AI339" i="1"/>
  <c r="AI338" i="1"/>
  <c r="AI337" i="1"/>
  <c r="AI335" i="1"/>
  <c r="AI308" i="1" s="1"/>
  <c r="AI332" i="1"/>
  <c r="AI307" i="1"/>
  <c r="AI296" i="1"/>
  <c r="AI281" i="1"/>
  <c r="AI280" i="1"/>
  <c r="AI274" i="1"/>
  <c r="AI263" i="1"/>
  <c r="AI261" i="1"/>
  <c r="AI260" i="1"/>
  <c r="AI248" i="1"/>
  <c r="AI247" i="1"/>
  <c r="AI244" i="1"/>
  <c r="AI241" i="1"/>
  <c r="AI228" i="1"/>
  <c r="AI223" i="1"/>
  <c r="AI221" i="1"/>
  <c r="AI214" i="1"/>
  <c r="AI213" i="1"/>
  <c r="AI210" i="1"/>
  <c r="AI233" i="1" s="1"/>
  <c r="AI232" i="1" s="1"/>
  <c r="AI209" i="1"/>
  <c r="AI207" i="1"/>
  <c r="AI205" i="1" s="1"/>
  <c r="AI204" i="1"/>
  <c r="AI203" i="1" s="1"/>
  <c r="AI202" i="1"/>
  <c r="AI201" i="1"/>
  <c r="AI199" i="1"/>
  <c r="AI198" i="1"/>
  <c r="AI197" i="1"/>
  <c r="AI195" i="1"/>
  <c r="AI194" i="1" s="1"/>
  <c r="AI192" i="1"/>
  <c r="AI191" i="1"/>
  <c r="AI189" i="1"/>
  <c r="AI187" i="1"/>
  <c r="AI186" i="1"/>
  <c r="AI185" i="1"/>
  <c r="AI182" i="1"/>
  <c r="AI181" i="1"/>
  <c r="AI179" i="1"/>
  <c r="AI177" i="1"/>
  <c r="AI173" i="1"/>
  <c r="AI172" i="1"/>
  <c r="AI171" i="1"/>
  <c r="AI170" i="1"/>
  <c r="AI169" i="1"/>
  <c r="AI166" i="1"/>
  <c r="AI165" i="1"/>
  <c r="AI164" i="1"/>
  <c r="AI150" i="1"/>
  <c r="AI137" i="1"/>
  <c r="AI130" i="1"/>
  <c r="AI279" i="1" s="1"/>
  <c r="AI128" i="1"/>
  <c r="AI126" i="1"/>
  <c r="AI273" i="1" s="1"/>
  <c r="AI122" i="1"/>
  <c r="AI270" i="1" s="1"/>
  <c r="AI121" i="1"/>
  <c r="AI269" i="1" s="1"/>
  <c r="AI120" i="1"/>
  <c r="AI268" i="1" s="1"/>
  <c r="AI118" i="1"/>
  <c r="AI266" i="1" s="1"/>
  <c r="AI116" i="1"/>
  <c r="AI264" i="1" s="1"/>
  <c r="AI259" i="1"/>
  <c r="AI105" i="1"/>
  <c r="AI253" i="1" s="1"/>
  <c r="AI229" i="1"/>
  <c r="AI101" i="1"/>
  <c r="AI250" i="1" s="1"/>
  <c r="AI82" i="1"/>
  <c r="AI81" i="1"/>
  <c r="AI240" i="1" s="1"/>
  <c r="AI74" i="1"/>
  <c r="AI71" i="1"/>
  <c r="AI212" i="1" s="1"/>
  <c r="AI69" i="1"/>
  <c r="AI66" i="1"/>
  <c r="AI62" i="1"/>
  <c r="AI60" i="1"/>
  <c r="AI53" i="1"/>
  <c r="AI51" i="1"/>
  <c r="AI47" i="1"/>
  <c r="AI44" i="1" s="1"/>
  <c r="AI188" i="1" s="1"/>
  <c r="AI40" i="1"/>
  <c r="AI31" i="1"/>
  <c r="AI176" i="1" s="1"/>
  <c r="AI12" i="1"/>
  <c r="AI10" i="1"/>
  <c r="AI162" i="1" s="1"/>
  <c r="AI161" i="1" s="1"/>
  <c r="AH1446" i="1"/>
  <c r="AH1445" i="1" s="1"/>
  <c r="AH1444" i="1" s="1"/>
  <c r="AH1438" i="1"/>
  <c r="AH1437" i="1" s="1"/>
  <c r="AH1436" i="1" s="1"/>
  <c r="AH1432" i="1"/>
  <c r="AH1431" i="1" s="1"/>
  <c r="AH1430" i="1" s="1"/>
  <c r="AH1426" i="1"/>
  <c r="AH1425" i="1" s="1"/>
  <c r="AH1424" i="1" s="1"/>
  <c r="AH1419" i="1"/>
  <c r="AH1418" i="1" s="1"/>
  <c r="AH1417" i="1" s="1"/>
  <c r="AH1413" i="1"/>
  <c r="AH1412" i="1" s="1"/>
  <c r="AH1411" i="1" s="1"/>
  <c r="AH1408" i="1"/>
  <c r="AH1407" i="1" s="1"/>
  <c r="AH1397" i="1"/>
  <c r="AH1394" i="1"/>
  <c r="AH1385" i="1"/>
  <c r="AH1374" i="1" s="1"/>
  <c r="AH1382" i="1"/>
  <c r="AH1340" i="1" s="1"/>
  <c r="AH1377" i="1"/>
  <c r="AH1376" i="1"/>
  <c r="AH1353" i="1"/>
  <c r="AH1343" i="1" s="1"/>
  <c r="AH1349" i="1"/>
  <c r="AH1346" i="1" s="1"/>
  <c r="AH1347" i="1"/>
  <c r="AH1335" i="1" s="1"/>
  <c r="AH323" i="1" s="1"/>
  <c r="AH1344" i="1"/>
  <c r="AH1324" i="1"/>
  <c r="AH1308" i="1" s="1"/>
  <c r="AH1309" i="1"/>
  <c r="AH1304" i="1"/>
  <c r="AH1297" i="1"/>
  <c r="AH1289" i="1"/>
  <c r="AH1288" i="1" s="1"/>
  <c r="AH1279" i="1"/>
  <c r="AH1278" i="1" s="1"/>
  <c r="AH1276" i="1"/>
  <c r="AH1272" i="1"/>
  <c r="AH1260" i="1" s="1"/>
  <c r="AH1269" i="1"/>
  <c r="AH1257" i="1" s="1"/>
  <c r="AH1268" i="1"/>
  <c r="AH1256" i="1" s="1"/>
  <c r="AH1263" i="1"/>
  <c r="AH1262" i="1"/>
  <c r="AH1261" i="1"/>
  <c r="AH1249" i="1" s="1"/>
  <c r="AH1251" i="1"/>
  <c r="AH1239" i="1"/>
  <c r="AH1238" i="1" s="1"/>
  <c r="AH1237" i="1" s="1"/>
  <c r="AH1232" i="1"/>
  <c r="AH1231" i="1" s="1"/>
  <c r="AH1230" i="1" s="1"/>
  <c r="AH1229" i="1" s="1"/>
  <c r="AH1227" i="1"/>
  <c r="AH1191" i="1" s="1"/>
  <c r="AH959" i="1" s="1"/>
  <c r="AH1223" i="1"/>
  <c r="AH1222" i="1" s="1"/>
  <c r="AH1221" i="1" s="1"/>
  <c r="AH1218" i="1"/>
  <c r="AH1213" i="1"/>
  <c r="AH1212" i="1" s="1"/>
  <c r="AH1211" i="1" s="1"/>
  <c r="AH1208" i="1"/>
  <c r="AH1204" i="1"/>
  <c r="AH1203" i="1" s="1"/>
  <c r="AH1202" i="1" s="1"/>
  <c r="AH1199" i="1"/>
  <c r="AH1195" i="1"/>
  <c r="AH1194" i="1" s="1"/>
  <c r="AH1193" i="1" s="1"/>
  <c r="AH1189" i="1"/>
  <c r="AH1180" i="1"/>
  <c r="AH1176" i="1"/>
  <c r="AH1175" i="1" s="1"/>
  <c r="AH1172" i="1"/>
  <c r="AH1168" i="1"/>
  <c r="AH1167" i="1" s="1"/>
  <c r="AH1161" i="1"/>
  <c r="AH1157" i="1"/>
  <c r="AH1152" i="1"/>
  <c r="AH1151" i="1" s="1"/>
  <c r="AH1148" i="1"/>
  <c r="AH1144" i="1"/>
  <c r="AH1143" i="1" s="1"/>
  <c r="AH1140" i="1"/>
  <c r="AH1136" i="1"/>
  <c r="AH1135" i="1" s="1"/>
  <c r="AH1132" i="1"/>
  <c r="AH1128" i="1"/>
  <c r="AH1127" i="1" s="1"/>
  <c r="AH1124" i="1"/>
  <c r="AH1120" i="1"/>
  <c r="AH1119" i="1" s="1"/>
  <c r="AH1116" i="1"/>
  <c r="AH1112" i="1"/>
  <c r="AH1111" i="1" s="1"/>
  <c r="AH1108" i="1"/>
  <c r="AH1104" i="1"/>
  <c r="AH1103" i="1" s="1"/>
  <c r="AH1100" i="1"/>
  <c r="AH1096" i="1"/>
  <c r="AH1095" i="1" s="1"/>
  <c r="AH1092" i="1"/>
  <c r="AH1088" i="1"/>
  <c r="AH1087" i="1" s="1"/>
  <c r="AH1084" i="1"/>
  <c r="AH1080" i="1"/>
  <c r="AH1079" i="1" s="1"/>
  <c r="AH1077" i="1"/>
  <c r="AH966" i="1" s="1"/>
  <c r="AH1076" i="1"/>
  <c r="AH109" i="1" s="1"/>
  <c r="AH1075" i="1"/>
  <c r="AH1074" i="1"/>
  <c r="AH107" i="1" s="1"/>
  <c r="AH1071" i="1"/>
  <c r="AH1070" i="1"/>
  <c r="AH952" i="1" s="1"/>
  <c r="AH1069" i="1"/>
  <c r="AH951" i="1" s="1"/>
  <c r="AH1063" i="1"/>
  <c r="AH1058" i="1"/>
  <c r="AH1057" i="1" s="1"/>
  <c r="AH1052" i="1"/>
  <c r="AH987" i="1" s="1"/>
  <c r="AH960" i="1" s="1"/>
  <c r="AH1046" i="1"/>
  <c r="AH1045" i="1" s="1"/>
  <c r="AH1044" i="1" s="1"/>
  <c r="AH1040" i="1"/>
  <c r="AH1039" i="1" s="1"/>
  <c r="AH1034" i="1"/>
  <c r="AH1028" i="1"/>
  <c r="AH1027" i="1" s="1"/>
  <c r="AH1026" i="1" s="1"/>
  <c r="AH1022" i="1"/>
  <c r="AH1021" i="1" s="1"/>
  <c r="AH1017" i="1"/>
  <c r="AH1016" i="1" s="1"/>
  <c r="AH1012" i="1"/>
  <c r="AH1011" i="1" s="1"/>
  <c r="AH1007" i="1"/>
  <c r="AH1006" i="1" s="1"/>
  <c r="AH996" i="1"/>
  <c r="AH995" i="1" s="1"/>
  <c r="AH994" i="1" s="1"/>
  <c r="AH979" i="1"/>
  <c r="AH977" i="1" s="1"/>
  <c r="AH972" i="1"/>
  <c r="AH969" i="1" s="1"/>
  <c r="AH968" i="1" s="1"/>
  <c r="AH956" i="1"/>
  <c r="AH954" i="1"/>
  <c r="AH616" i="1" s="1"/>
  <c r="AH946" i="1"/>
  <c r="AH945" i="1"/>
  <c r="AH944" i="1" s="1"/>
  <c r="AH940" i="1"/>
  <c r="AH822" i="1" s="1"/>
  <c r="AH934" i="1"/>
  <c r="AH933" i="1" s="1"/>
  <c r="AH932" i="1" s="1"/>
  <c r="AH925" i="1"/>
  <c r="AH924" i="1" s="1"/>
  <c r="AH923" i="1" s="1"/>
  <c r="AH922" i="1" s="1"/>
  <c r="AH919" i="1"/>
  <c r="AH918" i="1" s="1"/>
  <c r="AH917" i="1" s="1"/>
  <c r="AH915" i="1"/>
  <c r="AH910" i="1"/>
  <c r="AH909" i="1" s="1"/>
  <c r="AH908" i="1" s="1"/>
  <c r="AH905" i="1"/>
  <c r="AH901" i="1"/>
  <c r="AH900" i="1" s="1"/>
  <c r="AH899" i="1" s="1"/>
  <c r="AH896" i="1"/>
  <c r="AH892" i="1"/>
  <c r="AH891" i="1" s="1"/>
  <c r="AH890" i="1" s="1"/>
  <c r="AH887" i="1"/>
  <c r="AH882" i="1"/>
  <c r="AH881" i="1" s="1"/>
  <c r="AH880" i="1" s="1"/>
  <c r="AH876" i="1"/>
  <c r="AH872" i="1"/>
  <c r="AH871" i="1" s="1"/>
  <c r="AH870" i="1" s="1"/>
  <c r="AH865" i="1"/>
  <c r="AH827" i="1" s="1"/>
  <c r="AH855" i="1"/>
  <c r="AH851" i="1"/>
  <c r="AH850" i="1" s="1"/>
  <c r="AH849" i="1" s="1"/>
  <c r="AH844" i="1"/>
  <c r="AH828" i="1" s="1"/>
  <c r="AH832" i="1"/>
  <c r="AH831" i="1" s="1"/>
  <c r="AH829" i="1"/>
  <c r="AH826" i="1"/>
  <c r="AH825" i="1"/>
  <c r="AH823" i="1"/>
  <c r="AH817" i="1"/>
  <c r="AH816" i="1"/>
  <c r="AH811" i="1"/>
  <c r="AH810" i="1" s="1"/>
  <c r="AH808" i="1"/>
  <c r="AH807" i="1" s="1"/>
  <c r="AH805" i="1"/>
  <c r="AH804" i="1" s="1"/>
  <c r="AH802" i="1"/>
  <c r="AH801" i="1" s="1"/>
  <c r="AH799" i="1"/>
  <c r="AH798" i="1" s="1"/>
  <c r="AH796" i="1"/>
  <c r="AH795" i="1" s="1"/>
  <c r="AH791" i="1"/>
  <c r="AH790" i="1" s="1"/>
  <c r="AH789" i="1" s="1"/>
  <c r="AH788" i="1" s="1"/>
  <c r="AH785" i="1"/>
  <c r="AH784" i="1" s="1"/>
  <c r="AH783" i="1" s="1"/>
  <c r="AH782" i="1" s="1"/>
  <c r="AH778" i="1"/>
  <c r="AH777" i="1" s="1"/>
  <c r="AH776" i="1" s="1"/>
  <c r="AH775" i="1" s="1"/>
  <c r="AH772" i="1"/>
  <c r="AH771" i="1" s="1"/>
  <c r="AH770" i="1" s="1"/>
  <c r="AH765" i="1"/>
  <c r="AH764" i="1" s="1"/>
  <c r="AH763" i="1" s="1"/>
  <c r="AH762" i="1" s="1"/>
  <c r="AH761" i="1"/>
  <c r="AH747" i="1"/>
  <c r="AH744" i="1"/>
  <c r="AH743" i="1" s="1"/>
  <c r="AH742" i="1" s="1"/>
  <c r="AH737" i="1"/>
  <c r="AH736" i="1" s="1"/>
  <c r="AH735" i="1" s="1"/>
  <c r="AH732" i="1"/>
  <c r="AH728" i="1"/>
  <c r="AH722" i="1"/>
  <c r="AH721" i="1" s="1"/>
  <c r="AH716" i="1"/>
  <c r="AH715" i="1" s="1"/>
  <c r="AH714" i="1" s="1"/>
  <c r="AH712" i="1"/>
  <c r="AH705" i="1"/>
  <c r="AH704" i="1" s="1"/>
  <c r="AH701" i="1"/>
  <c r="AH693" i="1"/>
  <c r="AH692" i="1" s="1"/>
  <c r="AH689" i="1"/>
  <c r="AH682" i="1"/>
  <c r="AH681" i="1" s="1"/>
  <c r="AH678" i="1"/>
  <c r="AH671" i="1"/>
  <c r="AH670" i="1" s="1"/>
  <c r="AH663" i="1"/>
  <c r="AH655" i="1"/>
  <c r="AH654" i="1" s="1"/>
  <c r="AH652" i="1"/>
  <c r="AH640" i="1" s="1"/>
  <c r="AH648" i="1"/>
  <c r="AH29" i="1" s="1"/>
  <c r="AH24" i="1" s="1"/>
  <c r="AH647" i="1"/>
  <c r="AH635" i="1" s="1"/>
  <c r="AH646" i="1"/>
  <c r="AH633" i="1" s="1"/>
  <c r="AH644" i="1"/>
  <c r="AH632" i="1" s="1"/>
  <c r="AH637" i="1"/>
  <c r="AH634" i="1"/>
  <c r="AH622" i="1"/>
  <c r="AH321" i="1" s="1"/>
  <c r="AH621" i="1"/>
  <c r="AH608" i="1"/>
  <c r="AH604" i="1"/>
  <c r="AH603" i="1" s="1"/>
  <c r="AH598" i="1"/>
  <c r="AH594" i="1"/>
  <c r="AH593" i="1" s="1"/>
  <c r="AH589" i="1"/>
  <c r="AH587" i="1"/>
  <c r="AH583" i="1"/>
  <c r="AH581" i="1"/>
  <c r="AH580" i="1" s="1"/>
  <c r="AH577" i="1"/>
  <c r="AH575" i="1"/>
  <c r="AH574" i="1"/>
  <c r="AH573" i="1"/>
  <c r="AH572" i="1"/>
  <c r="AH566" i="1"/>
  <c r="AH334" i="1" s="1"/>
  <c r="AH306" i="1" s="1"/>
  <c r="AH550" i="1"/>
  <c r="AH549" i="1" s="1"/>
  <c r="AH545" i="1"/>
  <c r="AH540" i="1"/>
  <c r="AH336" i="1" s="1"/>
  <c r="AH535" i="1"/>
  <c r="AH534" i="1" s="1"/>
  <c r="AH532" i="1"/>
  <c r="AH531" i="1" s="1"/>
  <c r="AH530" i="1" s="1"/>
  <c r="AH527" i="1"/>
  <c r="AH526" i="1" s="1"/>
  <c r="AH521" i="1"/>
  <c r="AH520" i="1" s="1"/>
  <c r="AH519" i="1" s="1"/>
  <c r="AH514" i="1"/>
  <c r="AH513" i="1" s="1"/>
  <c r="AH511" i="1"/>
  <c r="AH505" i="1"/>
  <c r="AH504" i="1" s="1"/>
  <c r="AH502" i="1"/>
  <c r="AH496" i="1"/>
  <c r="AH495" i="1"/>
  <c r="AH493" i="1"/>
  <c r="AH487" i="1"/>
  <c r="AH486" i="1" s="1"/>
  <c r="AH482" i="1"/>
  <c r="AH481" i="1" s="1"/>
  <c r="AH480" i="1" s="1"/>
  <c r="AH476" i="1"/>
  <c r="AH475" i="1" s="1"/>
  <c r="AH474" i="1" s="1"/>
  <c r="AH470" i="1"/>
  <c r="AH469" i="1" s="1"/>
  <c r="AH468" i="1" s="1"/>
  <c r="AH464" i="1"/>
  <c r="AH375" i="1" s="1"/>
  <c r="AH458" i="1"/>
  <c r="AH457" i="1" s="1"/>
  <c r="AH456" i="1" s="1"/>
  <c r="AH452" i="1"/>
  <c r="AH451" i="1" s="1"/>
  <c r="AH450" i="1" s="1"/>
  <c r="AH428" i="1"/>
  <c r="AH427" i="1" s="1"/>
  <c r="AH426" i="1" s="1"/>
  <c r="AH422" i="1"/>
  <c r="AH421" i="1" s="1"/>
  <c r="AH420" i="1" s="1"/>
  <c r="AH416" i="1"/>
  <c r="AH415" i="1" s="1"/>
  <c r="AH414" i="1" s="1"/>
  <c r="AH410" i="1"/>
  <c r="AH409" i="1" s="1"/>
  <c r="AH408" i="1" s="1"/>
  <c r="AH404" i="1"/>
  <c r="AH403" i="1" s="1"/>
  <c r="AH402" i="1" s="1"/>
  <c r="AH398" i="1"/>
  <c r="AH369" i="1" s="1"/>
  <c r="AH346" i="1" s="1"/>
  <c r="AH393" i="1"/>
  <c r="AH387" i="1"/>
  <c r="AH384" i="1"/>
  <c r="AH383" i="1"/>
  <c r="AH382" i="1"/>
  <c r="AH378" i="1"/>
  <c r="AH377" i="1"/>
  <c r="AH145" i="1" s="1"/>
  <c r="AH376" i="1"/>
  <c r="AH374" i="1"/>
  <c r="AH373" i="1"/>
  <c r="AH141" i="1" s="1"/>
  <c r="AH140" i="1" s="1"/>
  <c r="AH372" i="1"/>
  <c r="AH359" i="1"/>
  <c r="AH357" i="1" s="1"/>
  <c r="AH352" i="1"/>
  <c r="AH344" i="1"/>
  <c r="AH343" i="1"/>
  <c r="AH341" i="1"/>
  <c r="AH339" i="1"/>
  <c r="AH338" i="1"/>
  <c r="AH337" i="1"/>
  <c r="AH335" i="1"/>
  <c r="AH308" i="1" s="1"/>
  <c r="AH332" i="1"/>
  <c r="AH307" i="1"/>
  <c r="AH296" i="1"/>
  <c r="AH281" i="1"/>
  <c r="AH280" i="1"/>
  <c r="AH274" i="1"/>
  <c r="AH263" i="1"/>
  <c r="AH261" i="1"/>
  <c r="AH260" i="1"/>
  <c r="AH248" i="1"/>
  <c r="AH247" i="1"/>
  <c r="AH244" i="1"/>
  <c r="AH241" i="1"/>
  <c r="AH228" i="1"/>
  <c r="AH223" i="1"/>
  <c r="AH221" i="1"/>
  <c r="AH214" i="1"/>
  <c r="AH213" i="1"/>
  <c r="AH210" i="1"/>
  <c r="AH233" i="1" s="1"/>
  <c r="AH232" i="1" s="1"/>
  <c r="AH209" i="1"/>
  <c r="AH207" i="1"/>
  <c r="AH205" i="1" s="1"/>
  <c r="AH204" i="1"/>
  <c r="AH203" i="1" s="1"/>
  <c r="AH202" i="1"/>
  <c r="AH201" i="1"/>
  <c r="AH199" i="1"/>
  <c r="AH198" i="1"/>
  <c r="AH197" i="1"/>
  <c r="AH195" i="1"/>
  <c r="AH194" i="1" s="1"/>
  <c r="AH192" i="1"/>
  <c r="AH191" i="1"/>
  <c r="AH189" i="1"/>
  <c r="AH187" i="1"/>
  <c r="AH186" i="1"/>
  <c r="AH185" i="1"/>
  <c r="AH182" i="1"/>
  <c r="AH181" i="1"/>
  <c r="AH179" i="1"/>
  <c r="AH177" i="1"/>
  <c r="AH173" i="1"/>
  <c r="AH172" i="1"/>
  <c r="AH171" i="1"/>
  <c r="AH170" i="1"/>
  <c r="AH169" i="1"/>
  <c r="AH166" i="1"/>
  <c r="AH165" i="1"/>
  <c r="AH164" i="1"/>
  <c r="AH150" i="1"/>
  <c r="AH297" i="1" s="1"/>
  <c r="AH137" i="1"/>
  <c r="AH130" i="1"/>
  <c r="AH279" i="1" s="1"/>
  <c r="AH128" i="1"/>
  <c r="AH126" i="1"/>
  <c r="AH273" i="1" s="1"/>
  <c r="AH122" i="1"/>
  <c r="AH270" i="1" s="1"/>
  <c r="AH121" i="1"/>
  <c r="AH269" i="1" s="1"/>
  <c r="AH120" i="1"/>
  <c r="AH268" i="1" s="1"/>
  <c r="AH118" i="1"/>
  <c r="AH266" i="1" s="1"/>
  <c r="AH116" i="1"/>
  <c r="AH264" i="1" s="1"/>
  <c r="AH259" i="1"/>
  <c r="AH105" i="1"/>
  <c r="AH253" i="1" s="1"/>
  <c r="AH229" i="1"/>
  <c r="AH101" i="1"/>
  <c r="AH250" i="1" s="1"/>
  <c r="AH82" i="1"/>
  <c r="AH81" i="1"/>
  <c r="AH240" i="1" s="1"/>
  <c r="AH74" i="1"/>
  <c r="AH71" i="1"/>
  <c r="AH212" i="1" s="1"/>
  <c r="AH69" i="1"/>
  <c r="AH66" i="1"/>
  <c r="AH62" i="1"/>
  <c r="AH60" i="1"/>
  <c r="AH53" i="1"/>
  <c r="AH51" i="1"/>
  <c r="AH47" i="1"/>
  <c r="AH44" i="1" s="1"/>
  <c r="AH188" i="1" s="1"/>
  <c r="AH40" i="1"/>
  <c r="AH31" i="1"/>
  <c r="AH176" i="1" s="1"/>
  <c r="AH12" i="1"/>
  <c r="AH10" i="1"/>
  <c r="AH162" i="1" s="1"/>
  <c r="AH161" i="1" s="1"/>
  <c r="AD1422" i="2"/>
  <c r="L1422" i="2"/>
  <c r="K1422" i="2"/>
  <c r="AD1421" i="2"/>
  <c r="K1421" i="2"/>
  <c r="L1421" i="2" s="1"/>
  <c r="AK1420" i="2"/>
  <c r="AJ1420" i="2"/>
  <c r="AJ1419" i="2" s="1"/>
  <c r="AJ1418" i="2" s="1"/>
  <c r="AI1420" i="2"/>
  <c r="AI1419" i="2" s="1"/>
  <c r="AH1420" i="2"/>
  <c r="AG1420" i="2"/>
  <c r="AG1419" i="2" s="1"/>
  <c r="AG1418" i="2" s="1"/>
  <c r="AF1420" i="2"/>
  <c r="AE1420" i="2"/>
  <c r="AC1420" i="2"/>
  <c r="AC1419" i="2" s="1"/>
  <c r="AC1418" i="2" s="1"/>
  <c r="AB1420" i="2"/>
  <c r="AA1420" i="2"/>
  <c r="AA1419" i="2" s="1"/>
  <c r="AA1418" i="2" s="1"/>
  <c r="Z1420" i="2"/>
  <c r="Z1419" i="2" s="1"/>
  <c r="Y1420" i="2"/>
  <c r="X1420" i="2"/>
  <c r="W1420" i="2"/>
  <c r="W1419" i="2" s="1"/>
  <c r="V1420" i="2"/>
  <c r="U1420" i="2"/>
  <c r="U1419" i="2" s="1"/>
  <c r="U1418" i="2" s="1"/>
  <c r="T1420" i="2"/>
  <c r="T1419" i="2" s="1"/>
  <c r="T1418" i="2" s="1"/>
  <c r="S1420" i="2"/>
  <c r="R1420" i="2"/>
  <c r="Q1420" i="2"/>
  <c r="Q1419" i="2" s="1"/>
  <c r="P1420" i="2"/>
  <c r="P1419" i="2" s="1"/>
  <c r="O1420" i="2"/>
  <c r="N1420" i="2"/>
  <c r="M1420" i="2"/>
  <c r="M1419" i="2" s="1"/>
  <c r="M1418" i="2" s="1"/>
  <c r="J1420" i="2"/>
  <c r="J1419" i="2" s="1"/>
  <c r="J1418" i="2" s="1"/>
  <c r="I1420" i="2"/>
  <c r="I1419" i="2" s="1"/>
  <c r="H1420" i="2"/>
  <c r="G1420" i="2"/>
  <c r="F1420" i="2"/>
  <c r="E1420" i="2"/>
  <c r="E1419" i="2" s="1"/>
  <c r="E1418" i="2" s="1"/>
  <c r="D1420" i="2"/>
  <c r="D1419" i="2" s="1"/>
  <c r="D1418" i="2" s="1"/>
  <c r="AK1419" i="2"/>
  <c r="AH1419" i="2"/>
  <c r="AF1419" i="2"/>
  <c r="AE1419" i="2"/>
  <c r="AB1419" i="2"/>
  <c r="AB1418" i="2" s="1"/>
  <c r="Y1419" i="2"/>
  <c r="Y1418" i="2" s="1"/>
  <c r="X1419" i="2"/>
  <c r="X1418" i="2" s="1"/>
  <c r="V1419" i="2"/>
  <c r="V1418" i="2" s="1"/>
  <c r="S1419" i="2"/>
  <c r="S1418" i="2" s="1"/>
  <c r="R1419" i="2"/>
  <c r="O1419" i="2"/>
  <c r="O1418" i="2" s="1"/>
  <c r="N1419" i="2"/>
  <c r="N1418" i="2" s="1"/>
  <c r="G1419" i="2"/>
  <c r="AK1418" i="2"/>
  <c r="AI1418" i="2"/>
  <c r="AH1418" i="2"/>
  <c r="AF1418" i="2"/>
  <c r="AE1418" i="2"/>
  <c r="Z1418" i="2"/>
  <c r="W1418" i="2"/>
  <c r="R1418" i="2"/>
  <c r="Q1418" i="2"/>
  <c r="P1418" i="2"/>
  <c r="I1418" i="2"/>
  <c r="G1418" i="2"/>
  <c r="AD1417" i="2"/>
  <c r="K1417" i="2"/>
  <c r="L1417" i="2" s="1"/>
  <c r="AD1416" i="2"/>
  <c r="L1416" i="2"/>
  <c r="K1416" i="2"/>
  <c r="AD1415" i="2"/>
  <c r="K1415" i="2"/>
  <c r="L1415" i="2" s="1"/>
  <c r="AG1414" i="2"/>
  <c r="AD1414" i="2"/>
  <c r="L1414" i="2"/>
  <c r="K1414" i="2"/>
  <c r="AI1413" i="2"/>
  <c r="AH1413" i="2"/>
  <c r="AH1412" i="2" s="1"/>
  <c r="AH1411" i="2" s="1"/>
  <c r="AH1410" i="2" s="1"/>
  <c r="AG1413" i="2"/>
  <c r="L1413" i="2"/>
  <c r="K1413" i="2"/>
  <c r="G1413" i="2"/>
  <c r="F1413" i="2"/>
  <c r="AD1413" i="2" s="1"/>
  <c r="AK1412" i="2"/>
  <c r="AK1411" i="2" s="1"/>
  <c r="AJ1412" i="2"/>
  <c r="AI1412" i="2"/>
  <c r="AF1412" i="2"/>
  <c r="AF1353" i="2" s="1"/>
  <c r="AE1412" i="2"/>
  <c r="AC1412" i="2"/>
  <c r="AC1411" i="2" s="1"/>
  <c r="AC1410" i="2" s="1"/>
  <c r="AB1412" i="2"/>
  <c r="AA1412" i="2"/>
  <c r="Z1412" i="2"/>
  <c r="Y1412" i="2"/>
  <c r="Y1411" i="2" s="1"/>
  <c r="X1412" i="2"/>
  <c r="X1411" i="2" s="1"/>
  <c r="X1410" i="2" s="1"/>
  <c r="W1412" i="2"/>
  <c r="V1412" i="2"/>
  <c r="U1412" i="2"/>
  <c r="T1412" i="2"/>
  <c r="T1353" i="2" s="1"/>
  <c r="S1412" i="2"/>
  <c r="S1411" i="2" s="1"/>
  <c r="R1412" i="2"/>
  <c r="R1411" i="2" s="1"/>
  <c r="R1410" i="2" s="1"/>
  <c r="Q1412" i="2"/>
  <c r="P1412" i="2"/>
  <c r="O1412" i="2"/>
  <c r="N1412" i="2"/>
  <c r="M1412" i="2"/>
  <c r="M1411" i="2" s="1"/>
  <c r="M1410" i="2" s="1"/>
  <c r="J1412" i="2"/>
  <c r="I1412" i="2"/>
  <c r="H1412" i="2"/>
  <c r="H1411" i="2" s="1"/>
  <c r="G1412" i="2"/>
  <c r="F1412" i="2"/>
  <c r="E1412" i="2"/>
  <c r="E1411" i="2" s="1"/>
  <c r="E1410" i="2" s="1"/>
  <c r="D1412" i="2"/>
  <c r="D1411" i="2" s="1"/>
  <c r="AI1411" i="2"/>
  <c r="AI1410" i="2" s="1"/>
  <c r="AF1411" i="2"/>
  <c r="AF1410" i="2" s="1"/>
  <c r="AE1411" i="2"/>
  <c r="AE1410" i="2" s="1"/>
  <c r="AB1411" i="2"/>
  <c r="AB1410" i="2" s="1"/>
  <c r="AA1411" i="2"/>
  <c r="AA1410" i="2" s="1"/>
  <c r="W1411" i="2"/>
  <c r="V1411" i="2"/>
  <c r="U1411" i="2"/>
  <c r="U1410" i="2" s="1"/>
  <c r="T1411" i="2"/>
  <c r="T1410" i="2" s="1"/>
  <c r="Q1411" i="2"/>
  <c r="P1411" i="2"/>
  <c r="O1411" i="2"/>
  <c r="O1410" i="2" s="1"/>
  <c r="N1411" i="2"/>
  <c r="N1410" i="2" s="1"/>
  <c r="J1411" i="2"/>
  <c r="J1410" i="2" s="1"/>
  <c r="AK1410" i="2"/>
  <c r="Y1410" i="2"/>
  <c r="W1410" i="2"/>
  <c r="V1410" i="2"/>
  <c r="S1410" i="2"/>
  <c r="Q1410" i="2"/>
  <c r="P1410" i="2"/>
  <c r="H1410" i="2"/>
  <c r="D1410" i="2"/>
  <c r="AD1409" i="2"/>
  <c r="K1409" i="2"/>
  <c r="L1409" i="2" s="1"/>
  <c r="AI1408" i="2"/>
  <c r="AH1408" i="2"/>
  <c r="AG1408" i="2"/>
  <c r="AD1408" i="2"/>
  <c r="L1408" i="2"/>
  <c r="L128" i="2" s="1"/>
  <c r="K1408" i="2"/>
  <c r="AI1407" i="2"/>
  <c r="AH1407" i="2"/>
  <c r="G1407" i="2"/>
  <c r="F1407" i="2"/>
  <c r="AD1407" i="2" s="1"/>
  <c r="AK1406" i="2"/>
  <c r="AK1353" i="2" s="1"/>
  <c r="AJ1406" i="2"/>
  <c r="AI1406" i="2"/>
  <c r="AI1353" i="2" s="1"/>
  <c r="AF1406" i="2"/>
  <c r="AE1406" i="2"/>
  <c r="AE1405" i="2" s="1"/>
  <c r="AE1404" i="2" s="1"/>
  <c r="AC1406" i="2"/>
  <c r="AB1406" i="2"/>
  <c r="AA1406" i="2"/>
  <c r="AA1405" i="2" s="1"/>
  <c r="AA1404" i="2" s="1"/>
  <c r="Z1406" i="2"/>
  <c r="Z1405" i="2" s="1"/>
  <c r="Y1406" i="2"/>
  <c r="X1406" i="2"/>
  <c r="W1406" i="2"/>
  <c r="V1406" i="2"/>
  <c r="V1353" i="2" s="1"/>
  <c r="U1406" i="2"/>
  <c r="T1406" i="2"/>
  <c r="S1406" i="2"/>
  <c r="S1405" i="2" s="1"/>
  <c r="S1404" i="2" s="1"/>
  <c r="R1406" i="2"/>
  <c r="Q1406" i="2"/>
  <c r="P1406" i="2"/>
  <c r="O1406" i="2"/>
  <c r="N1406" i="2"/>
  <c r="M1406" i="2"/>
  <c r="J1406" i="2"/>
  <c r="I1406" i="2"/>
  <c r="H1406" i="2"/>
  <c r="F1406" i="2"/>
  <c r="E1406" i="2"/>
  <c r="D1406" i="2"/>
  <c r="AJ1405" i="2"/>
  <c r="AJ1404" i="2" s="1"/>
  <c r="AI1405" i="2"/>
  <c r="AF1405" i="2"/>
  <c r="AB1405" i="2"/>
  <c r="AB1404" i="2" s="1"/>
  <c r="Y1405" i="2"/>
  <c r="Y1404" i="2" s="1"/>
  <c r="X1405" i="2"/>
  <c r="V1405" i="2"/>
  <c r="V1404" i="2" s="1"/>
  <c r="U1405" i="2"/>
  <c r="U1404" i="2" s="1"/>
  <c r="T1405" i="2"/>
  <c r="T1404" i="2" s="1"/>
  <c r="R1405" i="2"/>
  <c r="P1405" i="2"/>
  <c r="P1404" i="2" s="1"/>
  <c r="J1405" i="2"/>
  <c r="I1405" i="2"/>
  <c r="I1404" i="2" s="1"/>
  <c r="H1405" i="2"/>
  <c r="D1405" i="2"/>
  <c r="D1404" i="2" s="1"/>
  <c r="AI1404" i="2"/>
  <c r="AF1404" i="2"/>
  <c r="Z1404" i="2"/>
  <c r="X1404" i="2"/>
  <c r="R1404" i="2"/>
  <c r="J1404" i="2"/>
  <c r="H1404" i="2"/>
  <c r="AD1403" i="2"/>
  <c r="L1403" i="2"/>
  <c r="K1403" i="2"/>
  <c r="AD1402" i="2"/>
  <c r="K1402" i="2"/>
  <c r="L1402" i="2" s="1"/>
  <c r="AD1401" i="2"/>
  <c r="K1401" i="2"/>
  <c r="L1401" i="2" s="1"/>
  <c r="AK1400" i="2"/>
  <c r="AK1399" i="2" s="1"/>
  <c r="AJ1400" i="2"/>
  <c r="AJ1399" i="2" s="1"/>
  <c r="AJ1398" i="2" s="1"/>
  <c r="AI1400" i="2"/>
  <c r="AH1400" i="2"/>
  <c r="AG1400" i="2"/>
  <c r="AF1400" i="2"/>
  <c r="AE1400" i="2"/>
  <c r="AC1400" i="2"/>
  <c r="AC1399" i="2" s="1"/>
  <c r="AB1400" i="2"/>
  <c r="AA1400" i="2"/>
  <c r="Z1400" i="2"/>
  <c r="Z1399" i="2" s="1"/>
  <c r="Y1400" i="2"/>
  <c r="Y1399" i="2" s="1"/>
  <c r="Y1398" i="2" s="1"/>
  <c r="X1400" i="2"/>
  <c r="W1400" i="2"/>
  <c r="W1399" i="2" s="1"/>
  <c r="V1400" i="2"/>
  <c r="V1399" i="2" s="1"/>
  <c r="V1398" i="2" s="1"/>
  <c r="U1400" i="2"/>
  <c r="T1400" i="2"/>
  <c r="T1399" i="2" s="1"/>
  <c r="T1398" i="2" s="1"/>
  <c r="S1400" i="2"/>
  <c r="S1399" i="2" s="1"/>
  <c r="S1398" i="2" s="1"/>
  <c r="R1400" i="2"/>
  <c r="R1399" i="2" s="1"/>
  <c r="Q1400" i="2"/>
  <c r="Q1399" i="2" s="1"/>
  <c r="P1400" i="2"/>
  <c r="O1400" i="2"/>
  <c r="N1400" i="2"/>
  <c r="N1399" i="2" s="1"/>
  <c r="M1400" i="2"/>
  <c r="K1400" i="2"/>
  <c r="L1400" i="2" s="1"/>
  <c r="J1400" i="2"/>
  <c r="J1399" i="2" s="1"/>
  <c r="I1400" i="2"/>
  <c r="I1399" i="2" s="1"/>
  <c r="I1398" i="2" s="1"/>
  <c r="H1400" i="2"/>
  <c r="H1399" i="2" s="1"/>
  <c r="G1400" i="2"/>
  <c r="F1400" i="2"/>
  <c r="E1400" i="2"/>
  <c r="E1354" i="2" s="1"/>
  <c r="D1400" i="2"/>
  <c r="D1399" i="2" s="1"/>
  <c r="D1398" i="2" s="1"/>
  <c r="AI1399" i="2"/>
  <c r="AI1398" i="2" s="1"/>
  <c r="AH1399" i="2"/>
  <c r="AG1399" i="2"/>
  <c r="AG1398" i="2" s="1"/>
  <c r="AF1399" i="2"/>
  <c r="AF1398" i="2" s="1"/>
  <c r="AE1399" i="2"/>
  <c r="AB1399" i="2"/>
  <c r="AA1399" i="2"/>
  <c r="X1399" i="2"/>
  <c r="X1398" i="2" s="1"/>
  <c r="P1399" i="2"/>
  <c r="P1398" i="2" s="1"/>
  <c r="O1399" i="2"/>
  <c r="O1398" i="2" s="1"/>
  <c r="M1399" i="2"/>
  <c r="G1399" i="2"/>
  <c r="G1398" i="2" s="1"/>
  <c r="F1399" i="2"/>
  <c r="E1399" i="2"/>
  <c r="C1399" i="2"/>
  <c r="C1398" i="2" s="1"/>
  <c r="AK1398" i="2"/>
  <c r="AH1398" i="2"/>
  <c r="AE1398" i="2"/>
  <c r="AC1398" i="2"/>
  <c r="AB1398" i="2"/>
  <c r="AA1398" i="2"/>
  <c r="Z1398" i="2"/>
  <c r="W1398" i="2"/>
  <c r="R1398" i="2"/>
  <c r="Q1398" i="2"/>
  <c r="N1398" i="2"/>
  <c r="M1398" i="2"/>
  <c r="H1398" i="2"/>
  <c r="E1398" i="2"/>
  <c r="AD1397" i="2"/>
  <c r="L1397" i="2"/>
  <c r="K1397" i="2"/>
  <c r="AD1396" i="2"/>
  <c r="L1396" i="2"/>
  <c r="K1396" i="2"/>
  <c r="AD1395" i="2"/>
  <c r="L1395" i="2"/>
  <c r="K1395" i="2"/>
  <c r="AD1394" i="2"/>
  <c r="L1394" i="2"/>
  <c r="K1394" i="2"/>
  <c r="AK1393" i="2"/>
  <c r="AK1392" i="2" s="1"/>
  <c r="AK1391" i="2" s="1"/>
  <c r="AJ1393" i="2"/>
  <c r="AI1393" i="2"/>
  <c r="AH1393" i="2"/>
  <c r="AG1393" i="2"/>
  <c r="AF1393" i="2"/>
  <c r="AE1393" i="2"/>
  <c r="AC1393" i="2"/>
  <c r="AC1392" i="2" s="1"/>
  <c r="AC1391" i="2" s="1"/>
  <c r="AB1393" i="2"/>
  <c r="AB1392" i="2" s="1"/>
  <c r="AA1393" i="2"/>
  <c r="Z1393" i="2"/>
  <c r="Y1393" i="2"/>
  <c r="X1393" i="2"/>
  <c r="X1392" i="2" s="1"/>
  <c r="W1393" i="2"/>
  <c r="W1392" i="2" s="1"/>
  <c r="W1391" i="2" s="1"/>
  <c r="V1393" i="2"/>
  <c r="U1393" i="2"/>
  <c r="T1393" i="2"/>
  <c r="S1393" i="2"/>
  <c r="S1392" i="2" s="1"/>
  <c r="R1393" i="2"/>
  <c r="R1392" i="2" s="1"/>
  <c r="R1391" i="2" s="1"/>
  <c r="Q1393" i="2"/>
  <c r="P1393" i="2"/>
  <c r="O1393" i="2"/>
  <c r="N1393" i="2"/>
  <c r="N1392" i="2" s="1"/>
  <c r="N1391" i="2" s="1"/>
  <c r="M1393" i="2"/>
  <c r="M1392" i="2" s="1"/>
  <c r="M1391" i="2" s="1"/>
  <c r="J1393" i="2"/>
  <c r="I1393" i="2"/>
  <c r="I1392" i="2" s="1"/>
  <c r="I1391" i="2" s="1"/>
  <c r="H1393" i="2"/>
  <c r="H1392" i="2" s="1"/>
  <c r="H1391" i="2" s="1"/>
  <c r="G1393" i="2"/>
  <c r="F1393" i="2"/>
  <c r="E1393" i="2"/>
  <c r="E1392" i="2" s="1"/>
  <c r="D1393" i="2"/>
  <c r="D1392" i="2" s="1"/>
  <c r="AJ1392" i="2"/>
  <c r="AI1392" i="2"/>
  <c r="AI1391" i="2" s="1"/>
  <c r="AG1392" i="2"/>
  <c r="AF1392" i="2"/>
  <c r="AF1391" i="2" s="1"/>
  <c r="AE1392" i="2"/>
  <c r="AE1391" i="2" s="1"/>
  <c r="AA1392" i="2"/>
  <c r="AA1391" i="2" s="1"/>
  <c r="Z1392" i="2"/>
  <c r="Z1391" i="2" s="1"/>
  <c r="Y1392" i="2"/>
  <c r="V1392" i="2"/>
  <c r="V1391" i="2" s="1"/>
  <c r="U1392" i="2"/>
  <c r="Q1392" i="2"/>
  <c r="Q1391" i="2" s="1"/>
  <c r="P1392" i="2"/>
  <c r="O1392" i="2"/>
  <c r="O1391" i="2" s="1"/>
  <c r="J1392" i="2"/>
  <c r="J1391" i="2" s="1"/>
  <c r="C1392" i="2"/>
  <c r="AJ1391" i="2"/>
  <c r="AG1391" i="2"/>
  <c r="AB1391" i="2"/>
  <c r="Y1391" i="2"/>
  <c r="X1391" i="2"/>
  <c r="U1391" i="2"/>
  <c r="S1391" i="2"/>
  <c r="P1391" i="2"/>
  <c r="E1391" i="2"/>
  <c r="D1391" i="2"/>
  <c r="C1391" i="2"/>
  <c r="AD1390" i="2"/>
  <c r="L1390" i="2"/>
  <c r="K1390" i="2"/>
  <c r="AD1389" i="2"/>
  <c r="K1389" i="2"/>
  <c r="L1389" i="2" s="1"/>
  <c r="AD1388" i="2"/>
  <c r="K1388" i="2"/>
  <c r="L1388" i="2" s="1"/>
  <c r="AK1387" i="2"/>
  <c r="AK1354" i="2" s="1"/>
  <c r="AJ1387" i="2"/>
  <c r="AI1387" i="2"/>
  <c r="AH1387" i="2"/>
  <c r="AG1387" i="2"/>
  <c r="AF1387" i="2"/>
  <c r="AE1387" i="2"/>
  <c r="AC1387" i="2"/>
  <c r="AB1387" i="2"/>
  <c r="AB1354" i="2" s="1"/>
  <c r="AA1387" i="2"/>
  <c r="Z1387" i="2"/>
  <c r="Y1387" i="2"/>
  <c r="X1387" i="2"/>
  <c r="X1386" i="2" s="1"/>
  <c r="X1385" i="2" s="1"/>
  <c r="W1387" i="2"/>
  <c r="V1387" i="2"/>
  <c r="U1387" i="2"/>
  <c r="U1386" i="2" s="1"/>
  <c r="T1387" i="2"/>
  <c r="S1387" i="2"/>
  <c r="S1386" i="2" s="1"/>
  <c r="S1385" i="2" s="1"/>
  <c r="R1387" i="2"/>
  <c r="Q1387" i="2"/>
  <c r="Q1386" i="2" s="1"/>
  <c r="Q1385" i="2" s="1"/>
  <c r="Q1312" i="2" s="1"/>
  <c r="P1387" i="2"/>
  <c r="P1386" i="2" s="1"/>
  <c r="O1387" i="2"/>
  <c r="O1354" i="2" s="1"/>
  <c r="N1387" i="2"/>
  <c r="M1387" i="2"/>
  <c r="J1387" i="2"/>
  <c r="J1386" i="2" s="1"/>
  <c r="J1385" i="2" s="1"/>
  <c r="I1387" i="2"/>
  <c r="H1387" i="2"/>
  <c r="G1387" i="2"/>
  <c r="F1387" i="2"/>
  <c r="E1387" i="2"/>
  <c r="D1387" i="2"/>
  <c r="AJ1386" i="2"/>
  <c r="AJ1385" i="2" s="1"/>
  <c r="AH1386" i="2"/>
  <c r="AF1386" i="2"/>
  <c r="AF1385" i="2" s="1"/>
  <c r="AC1386" i="2"/>
  <c r="AC1385" i="2" s="1"/>
  <c r="AB1386" i="2"/>
  <c r="AB1385" i="2" s="1"/>
  <c r="W1386" i="2"/>
  <c r="T1386" i="2"/>
  <c r="T1385" i="2" s="1"/>
  <c r="M1386" i="2"/>
  <c r="M1385" i="2" s="1"/>
  <c r="I1386" i="2"/>
  <c r="I1385" i="2" s="1"/>
  <c r="I1312" i="2" s="1"/>
  <c r="H1386" i="2"/>
  <c r="G1386" i="2"/>
  <c r="F1386" i="2"/>
  <c r="E1386" i="2"/>
  <c r="C1386" i="2"/>
  <c r="C1385" i="2" s="1"/>
  <c r="AH1385" i="2"/>
  <c r="W1385" i="2"/>
  <c r="W1312" i="2" s="1"/>
  <c r="U1385" i="2"/>
  <c r="H1385" i="2"/>
  <c r="H1312" i="2" s="1"/>
  <c r="G1385" i="2"/>
  <c r="F1385" i="2"/>
  <c r="E1385" i="2"/>
  <c r="E1312" i="2" s="1"/>
  <c r="AD1384" i="2"/>
  <c r="L1384" i="2"/>
  <c r="K1384" i="2"/>
  <c r="F1384" i="2"/>
  <c r="E1384" i="2"/>
  <c r="AD1383" i="2"/>
  <c r="K1383" i="2"/>
  <c r="L1383" i="2" s="1"/>
  <c r="AK1382" i="2"/>
  <c r="AJ1382" i="2"/>
  <c r="AI1382" i="2"/>
  <c r="AH1382" i="2"/>
  <c r="AG1382" i="2"/>
  <c r="AF1382" i="2"/>
  <c r="AF1381" i="2" s="1"/>
  <c r="AF1380" i="2" s="1"/>
  <c r="AE1382" i="2"/>
  <c r="AE1381" i="2" s="1"/>
  <c r="AC1382" i="2"/>
  <c r="AB1382" i="2"/>
  <c r="AA1382" i="2"/>
  <c r="AA1381" i="2" s="1"/>
  <c r="Z1382" i="2"/>
  <c r="Z1381" i="2" s="1"/>
  <c r="Y1382" i="2"/>
  <c r="Y1381" i="2" s="1"/>
  <c r="Y1380" i="2" s="1"/>
  <c r="X1382" i="2"/>
  <c r="W1382" i="2"/>
  <c r="V1382" i="2"/>
  <c r="U1382" i="2"/>
  <c r="U1381" i="2" s="1"/>
  <c r="T1382" i="2"/>
  <c r="T1381" i="2" s="1"/>
  <c r="S1382" i="2"/>
  <c r="S1381" i="2" s="1"/>
  <c r="R1382" i="2"/>
  <c r="Q1382" i="2"/>
  <c r="Q1381" i="2" s="1"/>
  <c r="Q1380" i="2" s="1"/>
  <c r="P1382" i="2"/>
  <c r="P1381" i="2" s="1"/>
  <c r="P1380" i="2" s="1"/>
  <c r="O1382" i="2"/>
  <c r="O1381" i="2" s="1"/>
  <c r="O1380" i="2" s="1"/>
  <c r="N1382" i="2"/>
  <c r="N1381" i="2" s="1"/>
  <c r="N1380" i="2" s="1"/>
  <c r="M1382" i="2"/>
  <c r="K1382" i="2"/>
  <c r="J1382" i="2"/>
  <c r="J1381" i="2" s="1"/>
  <c r="I1382" i="2"/>
  <c r="H1382" i="2"/>
  <c r="H1381" i="2" s="1"/>
  <c r="H1380" i="2" s="1"/>
  <c r="G1382" i="2"/>
  <c r="F1382" i="2"/>
  <c r="E1382" i="2"/>
  <c r="D1382" i="2"/>
  <c r="AK1381" i="2"/>
  <c r="AK1380" i="2" s="1"/>
  <c r="AJ1381" i="2"/>
  <c r="AI1381" i="2"/>
  <c r="AH1381" i="2"/>
  <c r="AH1380" i="2" s="1"/>
  <c r="AG1381" i="2"/>
  <c r="AG1380" i="2" s="1"/>
  <c r="AC1381" i="2"/>
  <c r="AC1380" i="2" s="1"/>
  <c r="AB1381" i="2"/>
  <c r="X1381" i="2"/>
  <c r="W1381" i="2"/>
  <c r="V1381" i="2"/>
  <c r="R1381" i="2"/>
  <c r="R1380" i="2" s="1"/>
  <c r="M1381" i="2"/>
  <c r="I1381" i="2"/>
  <c r="G1381" i="2"/>
  <c r="E1381" i="2"/>
  <c r="E1380" i="2" s="1"/>
  <c r="D1381" i="2"/>
  <c r="D1380" i="2" s="1"/>
  <c r="AJ1380" i="2"/>
  <c r="AI1380" i="2"/>
  <c r="AE1380" i="2"/>
  <c r="AB1380" i="2"/>
  <c r="AA1380" i="2"/>
  <c r="W1380" i="2"/>
  <c r="V1380" i="2"/>
  <c r="U1380" i="2"/>
  <c r="T1380" i="2"/>
  <c r="S1380" i="2"/>
  <c r="M1380" i="2"/>
  <c r="I1380" i="2"/>
  <c r="G1380" i="2"/>
  <c r="AD1379" i="2"/>
  <c r="K1379" i="2"/>
  <c r="L1379" i="2" s="1"/>
  <c r="AD1378" i="2"/>
  <c r="L1378" i="2"/>
  <c r="K1378" i="2"/>
  <c r="AD1377" i="2"/>
  <c r="K1377" i="2"/>
  <c r="L1377" i="2" s="1"/>
  <c r="AD1376" i="2"/>
  <c r="L1376" i="2"/>
  <c r="K1376" i="2"/>
  <c r="P1375" i="2"/>
  <c r="AD1375" i="2" s="1"/>
  <c r="J1375" i="2"/>
  <c r="I1375" i="2"/>
  <c r="G1375" i="2"/>
  <c r="F1375" i="2"/>
  <c r="E1375" i="2"/>
  <c r="K1374" i="2"/>
  <c r="F1374" i="2"/>
  <c r="E1374" i="2"/>
  <c r="AD1373" i="2"/>
  <c r="K1373" i="2"/>
  <c r="L1373" i="2" s="1"/>
  <c r="AD1372" i="2"/>
  <c r="L1372" i="2"/>
  <c r="K1372" i="2"/>
  <c r="AK1371" i="2"/>
  <c r="AJ1371" i="2"/>
  <c r="AI1371" i="2"/>
  <c r="AH1371" i="2"/>
  <c r="AG1371" i="2"/>
  <c r="AF1371" i="2"/>
  <c r="AE1371" i="2"/>
  <c r="AC1371" i="2"/>
  <c r="AB1371" i="2"/>
  <c r="AA1371" i="2"/>
  <c r="Z1371" i="2"/>
  <c r="Z1366" i="2" s="1"/>
  <c r="Y1371" i="2"/>
  <c r="X1371" i="2"/>
  <c r="W1371" i="2"/>
  <c r="V1371" i="2"/>
  <c r="U1371" i="2"/>
  <c r="U1366" i="2" s="1"/>
  <c r="T1371" i="2"/>
  <c r="S1371" i="2"/>
  <c r="S1367" i="2" s="1"/>
  <c r="R1371" i="2"/>
  <c r="Q1371" i="2"/>
  <c r="P1371" i="2"/>
  <c r="O1371" i="2"/>
  <c r="N1371" i="2"/>
  <c r="M1371" i="2"/>
  <c r="M1366" i="2" s="1"/>
  <c r="J1371" i="2"/>
  <c r="I1371" i="2"/>
  <c r="I1366" i="2" s="1"/>
  <c r="H1371" i="2"/>
  <c r="H1366" i="2" s="1"/>
  <c r="G1371" i="2"/>
  <c r="K1371" i="2" s="1"/>
  <c r="L1371" i="2" s="1"/>
  <c r="F1371" i="2"/>
  <c r="E1371" i="2"/>
  <c r="D1371" i="2"/>
  <c r="K1370" i="2"/>
  <c r="F1370" i="2"/>
  <c r="AD1369" i="2"/>
  <c r="K1369" i="2"/>
  <c r="L1369" i="2" s="1"/>
  <c r="AK1368" i="2"/>
  <c r="AK1366" i="2" s="1"/>
  <c r="AJ1368" i="2"/>
  <c r="AI1368" i="2"/>
  <c r="AI1367" i="2" s="1"/>
  <c r="AH1368" i="2"/>
  <c r="AG1368" i="2"/>
  <c r="AF1368" i="2"/>
  <c r="AE1368" i="2"/>
  <c r="AC1368" i="2"/>
  <c r="AB1368" i="2"/>
  <c r="AA1368" i="2"/>
  <c r="Z1368" i="2"/>
  <c r="Y1368" i="2"/>
  <c r="Y1367" i="2" s="1"/>
  <c r="X1368" i="2"/>
  <c r="X1366" i="2" s="1"/>
  <c r="X1365" i="2" s="1"/>
  <c r="W1368" i="2"/>
  <c r="V1368" i="2"/>
  <c r="U1368" i="2"/>
  <c r="T1368" i="2"/>
  <c r="S1368" i="2"/>
  <c r="R1368" i="2"/>
  <c r="Q1368" i="2"/>
  <c r="P1368" i="2"/>
  <c r="O1368" i="2"/>
  <c r="N1368" i="2"/>
  <c r="M1368" i="2"/>
  <c r="J1368" i="2"/>
  <c r="I1368" i="2"/>
  <c r="H1368" i="2"/>
  <c r="G1368" i="2"/>
  <c r="F1368" i="2"/>
  <c r="E1368" i="2"/>
  <c r="E1367" i="2" s="1"/>
  <c r="D1368" i="2"/>
  <c r="AK1367" i="2"/>
  <c r="AJ1367" i="2"/>
  <c r="AA1367" i="2"/>
  <c r="Z1367" i="2"/>
  <c r="X1367" i="2"/>
  <c r="W1367" i="2"/>
  <c r="F1367" i="2"/>
  <c r="AJ1366" i="2"/>
  <c r="AI1366" i="2"/>
  <c r="AA1366" i="2"/>
  <c r="AA1355" i="2" s="1"/>
  <c r="AA1313" i="2" s="1"/>
  <c r="Y1366" i="2"/>
  <c r="Y1365" i="2" s="1"/>
  <c r="Y1357" i="2" s="1"/>
  <c r="S1366" i="2"/>
  <c r="R1366" i="2"/>
  <c r="F1366" i="2"/>
  <c r="AA1365" i="2"/>
  <c r="Z1365" i="2"/>
  <c r="Z1357" i="2" s="1"/>
  <c r="F1365" i="2"/>
  <c r="AD1364" i="2"/>
  <c r="L1364" i="2"/>
  <c r="K1364" i="2"/>
  <c r="AD1363" i="2"/>
  <c r="K1363" i="2"/>
  <c r="L1363" i="2" s="1"/>
  <c r="AD1362" i="2"/>
  <c r="L1362" i="2"/>
  <c r="K1362" i="2"/>
  <c r="Z1361" i="2"/>
  <c r="U1361" i="2"/>
  <c r="K1361" i="2"/>
  <c r="L1361" i="2" s="1"/>
  <c r="F1361" i="2"/>
  <c r="AD1360" i="2"/>
  <c r="K1360" i="2"/>
  <c r="L1360" i="2" s="1"/>
  <c r="AK1359" i="2"/>
  <c r="AJ1359" i="2"/>
  <c r="AJ1348" i="2" s="1"/>
  <c r="AI1359" i="2"/>
  <c r="AH1359" i="2"/>
  <c r="AH1348" i="2" s="1"/>
  <c r="AG1359" i="2"/>
  <c r="AF1359" i="2"/>
  <c r="AF1358" i="2" s="1"/>
  <c r="AE1359" i="2"/>
  <c r="AC1359" i="2"/>
  <c r="AC1348" i="2" s="1"/>
  <c r="AB1359" i="2"/>
  <c r="AA1359" i="2"/>
  <c r="Z1359" i="2"/>
  <c r="Y1359" i="2"/>
  <c r="Y1358" i="2" s="1"/>
  <c r="X1359" i="2"/>
  <c r="W1359" i="2"/>
  <c r="V1359" i="2"/>
  <c r="V1358" i="2" s="1"/>
  <c r="T1359" i="2"/>
  <c r="S1359" i="2"/>
  <c r="R1359" i="2"/>
  <c r="Q1359" i="2"/>
  <c r="Q1358" i="2" s="1"/>
  <c r="P1359" i="2"/>
  <c r="O1359" i="2"/>
  <c r="O1358" i="2" s="1"/>
  <c r="N1359" i="2"/>
  <c r="M1359" i="2"/>
  <c r="J1359" i="2"/>
  <c r="J1348" i="2" s="1"/>
  <c r="I1359" i="2"/>
  <c r="H1359" i="2"/>
  <c r="G1359" i="2"/>
  <c r="G1358" i="2" s="1"/>
  <c r="G1347" i="2" s="1"/>
  <c r="F1359" i="2"/>
  <c r="E1359" i="2"/>
  <c r="D1359" i="2"/>
  <c r="D1348" i="2" s="1"/>
  <c r="D1302" i="2" s="1"/>
  <c r="AK1358" i="2"/>
  <c r="AK1347" i="2" s="1"/>
  <c r="AJ1358" i="2"/>
  <c r="AI1358" i="2"/>
  <c r="AE1358" i="2"/>
  <c r="Z1358" i="2"/>
  <c r="X1358" i="2"/>
  <c r="W1358" i="2"/>
  <c r="T1358" i="2"/>
  <c r="P1358" i="2"/>
  <c r="N1358" i="2"/>
  <c r="M1358" i="2"/>
  <c r="H1358" i="2"/>
  <c r="F1358" i="2"/>
  <c r="E1358" i="2"/>
  <c r="E1347" i="2" s="1"/>
  <c r="D1358" i="2"/>
  <c r="D1347" i="2" s="1"/>
  <c r="F1357" i="2"/>
  <c r="AK1356" i="2"/>
  <c r="AK1314" i="2" s="1"/>
  <c r="AJ1356" i="2"/>
  <c r="AJ1314" i="2" s="1"/>
  <c r="AI1356" i="2"/>
  <c r="AI1314" i="2" s="1"/>
  <c r="AH1356" i="2"/>
  <c r="AH1314" i="2" s="1"/>
  <c r="AG1356" i="2"/>
  <c r="AG1314" i="2" s="1"/>
  <c r="AF1356" i="2"/>
  <c r="AE1356" i="2"/>
  <c r="AE1314" i="2" s="1"/>
  <c r="AC1356" i="2"/>
  <c r="AC1314" i="2" s="1"/>
  <c r="AB1356" i="2"/>
  <c r="AB1314" i="2" s="1"/>
  <c r="AA1356" i="2"/>
  <c r="AA1314" i="2" s="1"/>
  <c r="Z1356" i="2"/>
  <c r="Z1314" i="2" s="1"/>
  <c r="Y1356" i="2"/>
  <c r="Y1314" i="2" s="1"/>
  <c r="X1356" i="2"/>
  <c r="W1356" i="2"/>
  <c r="W1314" i="2" s="1"/>
  <c r="V1356" i="2"/>
  <c r="U1356" i="2"/>
  <c r="U1314" i="2" s="1"/>
  <c r="T1356" i="2"/>
  <c r="T1314" i="2" s="1"/>
  <c r="S1356" i="2"/>
  <c r="R1356" i="2"/>
  <c r="R1314" i="2" s="1"/>
  <c r="R317" i="2" s="1"/>
  <c r="Q1356" i="2"/>
  <c r="P1356" i="2"/>
  <c r="O1356" i="2"/>
  <c r="N1356" i="2"/>
  <c r="M1356" i="2"/>
  <c r="J1356" i="2"/>
  <c r="I1356" i="2"/>
  <c r="H1356" i="2"/>
  <c r="G1356" i="2"/>
  <c r="F1356" i="2"/>
  <c r="E1356" i="2"/>
  <c r="E1314" i="2" s="1"/>
  <c r="E317" i="2" s="1"/>
  <c r="D1356" i="2"/>
  <c r="AF1354" i="2"/>
  <c r="X1354" i="2"/>
  <c r="U1354" i="2"/>
  <c r="S1354" i="2"/>
  <c r="Q1354" i="2"/>
  <c r="P1354" i="2"/>
  <c r="M1354" i="2"/>
  <c r="J1354" i="2"/>
  <c r="I1354" i="2"/>
  <c r="H1354" i="2"/>
  <c r="AE1353" i="2"/>
  <c r="AB1353" i="2"/>
  <c r="AA1353" i="2"/>
  <c r="X1353" i="2"/>
  <c r="S1353" i="2"/>
  <c r="R1353" i="2"/>
  <c r="P1353" i="2"/>
  <c r="P1311" i="2" s="1"/>
  <c r="J1353" i="2"/>
  <c r="H1353" i="2"/>
  <c r="D1353" i="2"/>
  <c r="D1311" i="2" s="1"/>
  <c r="AK1351" i="2"/>
  <c r="AJ1351" i="2"/>
  <c r="AI1351" i="2"/>
  <c r="AH1351" i="2"/>
  <c r="AG1351" i="2"/>
  <c r="AF1351" i="2"/>
  <c r="AE1351" i="2"/>
  <c r="AD1351" i="2"/>
  <c r="AC1351" i="2"/>
  <c r="AB1351" i="2"/>
  <c r="AA1351" i="2"/>
  <c r="Z1351" i="2"/>
  <c r="Y1351" i="2"/>
  <c r="X1351" i="2"/>
  <c r="W1351" i="2"/>
  <c r="V1351" i="2"/>
  <c r="U1351" i="2"/>
  <c r="T1351" i="2"/>
  <c r="S1351" i="2"/>
  <c r="R1351" i="2"/>
  <c r="Q1351" i="2"/>
  <c r="P1351" i="2"/>
  <c r="O1351" i="2"/>
  <c r="N1351" i="2"/>
  <c r="M1351" i="2"/>
  <c r="K1351" i="2"/>
  <c r="J1351" i="2"/>
  <c r="I1351" i="2"/>
  <c r="H1351" i="2"/>
  <c r="G1351" i="2"/>
  <c r="F1351" i="2"/>
  <c r="E1351" i="2"/>
  <c r="D1351" i="2"/>
  <c r="AK1350" i="2"/>
  <c r="AK1304" i="2" s="1"/>
  <c r="AJ1350" i="2"/>
  <c r="AJ1304" i="2" s="1"/>
  <c r="AI1350" i="2"/>
  <c r="AH1350" i="2"/>
  <c r="AG1350" i="2"/>
  <c r="AF1350" i="2"/>
  <c r="AE1350" i="2"/>
  <c r="AC1350" i="2"/>
  <c r="AB1350" i="2"/>
  <c r="AA1350" i="2"/>
  <c r="Z1350" i="2"/>
  <c r="Y1350" i="2"/>
  <c r="X1350" i="2"/>
  <c r="X1304" i="2" s="1"/>
  <c r="W1350" i="2"/>
  <c r="V1350" i="2"/>
  <c r="T1350" i="2"/>
  <c r="T1304" i="2" s="1"/>
  <c r="S1350" i="2"/>
  <c r="R1350" i="2"/>
  <c r="Q1350" i="2"/>
  <c r="P1350" i="2"/>
  <c r="O1350" i="2"/>
  <c r="N1350" i="2"/>
  <c r="M1350" i="2"/>
  <c r="J1350" i="2"/>
  <c r="I1350" i="2"/>
  <c r="H1350" i="2"/>
  <c r="K1350" i="2" s="1"/>
  <c r="L1350" i="2" s="1"/>
  <c r="G1350" i="2"/>
  <c r="F1350" i="2"/>
  <c r="E1350" i="2"/>
  <c r="D1350" i="2"/>
  <c r="AD1349" i="2"/>
  <c r="K1349" i="2"/>
  <c r="L1349" i="2" s="1"/>
  <c r="AK1348" i="2"/>
  <c r="AI1348" i="2"/>
  <c r="AF1348" i="2"/>
  <c r="AE1348" i="2"/>
  <c r="Z1348" i="2"/>
  <c r="Y1348" i="2"/>
  <c r="X1348" i="2"/>
  <c r="W1348" i="2"/>
  <c r="V1348" i="2"/>
  <c r="T1348" i="2"/>
  <c r="Q1348" i="2"/>
  <c r="P1348" i="2"/>
  <c r="O1348" i="2"/>
  <c r="N1348" i="2"/>
  <c r="M1348" i="2"/>
  <c r="H1348" i="2"/>
  <c r="G1348" i="2"/>
  <c r="E1348" i="2"/>
  <c r="AF1347" i="2"/>
  <c r="AE1347" i="2"/>
  <c r="Z1347" i="2"/>
  <c r="Y1347" i="2"/>
  <c r="W1347" i="2"/>
  <c r="P1347" i="2"/>
  <c r="O1347" i="2"/>
  <c r="N1347" i="2"/>
  <c r="M1347" i="2"/>
  <c r="AD1345" i="2"/>
  <c r="K1345" i="2"/>
  <c r="L1345" i="2" s="1"/>
  <c r="AD1344" i="2"/>
  <c r="L1344" i="2"/>
  <c r="K1344" i="2"/>
  <c r="AD1343" i="2"/>
  <c r="L1343" i="2"/>
  <c r="K1343" i="2"/>
  <c r="AD1342" i="2"/>
  <c r="L1342" i="2"/>
  <c r="K1342" i="2"/>
  <c r="AD1341" i="2"/>
  <c r="L1341" i="2"/>
  <c r="K1341" i="2"/>
  <c r="AD1340" i="2"/>
  <c r="K1340" i="2"/>
  <c r="L1340" i="2" s="1"/>
  <c r="AD1339" i="2"/>
  <c r="K1339" i="2"/>
  <c r="L1339" i="2" s="1"/>
  <c r="AD1338" i="2"/>
  <c r="K1338" i="2"/>
  <c r="L1338" i="2" s="1"/>
  <c r="AD1337" i="2"/>
  <c r="L1337" i="2"/>
  <c r="K1337" i="2"/>
  <c r="AD1336" i="2"/>
  <c r="L1336" i="2"/>
  <c r="K1336" i="2"/>
  <c r="AD1335" i="2"/>
  <c r="L1335" i="2"/>
  <c r="K1335" i="2"/>
  <c r="AD1334" i="2"/>
  <c r="L1334" i="2"/>
  <c r="K1334" i="2"/>
  <c r="AD1333" i="2"/>
  <c r="K1333" i="2"/>
  <c r="L1333" i="2" s="1"/>
  <c r="AD1332" i="2"/>
  <c r="K1332" i="2"/>
  <c r="L1332" i="2" s="1"/>
  <c r="AD1331" i="2"/>
  <c r="K1331" i="2"/>
  <c r="L1331" i="2" s="1"/>
  <c r="AD1330" i="2"/>
  <c r="K1330" i="2"/>
  <c r="L1330" i="2" s="1"/>
  <c r="AD1329" i="2"/>
  <c r="K1329" i="2"/>
  <c r="L1329" i="2" s="1"/>
  <c r="AD1328" i="2"/>
  <c r="K1328" i="2"/>
  <c r="L1328" i="2" s="1"/>
  <c r="AK1327" i="2"/>
  <c r="AK1317" i="2" s="1"/>
  <c r="AJ1327" i="2"/>
  <c r="AI1327" i="2"/>
  <c r="AI1326" i="2" s="1"/>
  <c r="AH1327" i="2"/>
  <c r="AH1326" i="2" s="1"/>
  <c r="AG1327" i="2"/>
  <c r="AF1327" i="2"/>
  <c r="AE1327" i="2"/>
  <c r="AC1327" i="2"/>
  <c r="AB1327" i="2"/>
  <c r="AA1327" i="2"/>
  <c r="Z1327" i="2"/>
  <c r="Z1326" i="2" s="1"/>
  <c r="Y1327" i="2"/>
  <c r="X1327" i="2"/>
  <c r="W1327" i="2"/>
  <c r="W1317" i="2" s="1"/>
  <c r="W1302" i="2" s="1"/>
  <c r="V1327" i="2"/>
  <c r="U1327" i="2"/>
  <c r="U1317" i="2" s="1"/>
  <c r="T1327" i="2"/>
  <c r="S1327" i="2"/>
  <c r="R1327" i="2"/>
  <c r="Q1327" i="2"/>
  <c r="Q1317" i="2" s="1"/>
  <c r="Q1302" i="2" s="1"/>
  <c r="P1327" i="2"/>
  <c r="O1327" i="2"/>
  <c r="N1327" i="2"/>
  <c r="N1317" i="2" s="1"/>
  <c r="M1327" i="2"/>
  <c r="J1327" i="2"/>
  <c r="I1327" i="2"/>
  <c r="I1326" i="2" s="1"/>
  <c r="I1325" i="2" s="1"/>
  <c r="H1327" i="2"/>
  <c r="G1327" i="2"/>
  <c r="F1327" i="2"/>
  <c r="E1327" i="2"/>
  <c r="E1317" i="2" s="1"/>
  <c r="D1327" i="2"/>
  <c r="AK1326" i="2"/>
  <c r="AJ1326" i="2"/>
  <c r="AJ1325" i="2" s="1"/>
  <c r="AG1326" i="2"/>
  <c r="AF1326" i="2"/>
  <c r="AC1326" i="2"/>
  <c r="X1326" i="2"/>
  <c r="W1326" i="2"/>
  <c r="W1316" i="2" s="1"/>
  <c r="W1301" i="2" s="1"/>
  <c r="U1326" i="2"/>
  <c r="T1326" i="2"/>
  <c r="S1326" i="2"/>
  <c r="Q1326" i="2"/>
  <c r="P1326" i="2"/>
  <c r="O1326" i="2"/>
  <c r="N1326" i="2"/>
  <c r="J1326" i="2"/>
  <c r="J1325" i="2" s="1"/>
  <c r="G1326" i="2"/>
  <c r="F1326" i="2"/>
  <c r="E1326" i="2"/>
  <c r="D1326" i="2"/>
  <c r="D1325" i="2" s="1"/>
  <c r="AH1325" i="2"/>
  <c r="AG1325" i="2"/>
  <c r="AF1325" i="2"/>
  <c r="AF1315" i="2" s="1"/>
  <c r="AC1325" i="2"/>
  <c r="Z1325" i="2"/>
  <c r="W1325" i="2"/>
  <c r="W1315" i="2" s="1"/>
  <c r="S1325" i="2"/>
  <c r="N1325" i="2"/>
  <c r="AD1324" i="2"/>
  <c r="L1324" i="2"/>
  <c r="K1324" i="2"/>
  <c r="AK1323" i="2"/>
  <c r="AK1320" i="2" s="1"/>
  <c r="AJ1323" i="2"/>
  <c r="AI1323" i="2"/>
  <c r="AH1323" i="2"/>
  <c r="AH1322" i="2" s="1"/>
  <c r="AH1315" i="2" s="1"/>
  <c r="AG1323" i="2"/>
  <c r="AF1323" i="2"/>
  <c r="AE1323" i="2"/>
  <c r="AC1323" i="2"/>
  <c r="AC1320" i="2" s="1"/>
  <c r="AB1323" i="2"/>
  <c r="AA1323" i="2"/>
  <c r="AA1320" i="2" s="1"/>
  <c r="Z1323" i="2"/>
  <c r="Z1320" i="2" s="1"/>
  <c r="Y1323" i="2"/>
  <c r="Y1320" i="2" s="1"/>
  <c r="X1323" i="2"/>
  <c r="W1323" i="2"/>
  <c r="V1323" i="2"/>
  <c r="V1322" i="2" s="1"/>
  <c r="U1323" i="2"/>
  <c r="T1323" i="2"/>
  <c r="S1323" i="2"/>
  <c r="R1323" i="2"/>
  <c r="Q1323" i="2"/>
  <c r="Q1322" i="2" s="1"/>
  <c r="P1323" i="2"/>
  <c r="O1323" i="2"/>
  <c r="N1323" i="2"/>
  <c r="M1323" i="2"/>
  <c r="M1320" i="2" s="1"/>
  <c r="J1323" i="2"/>
  <c r="I1323" i="2"/>
  <c r="H1323" i="2"/>
  <c r="H1322" i="2" s="1"/>
  <c r="G1323" i="2"/>
  <c r="F1323" i="2"/>
  <c r="E1323" i="2"/>
  <c r="E1320" i="2" s="1"/>
  <c r="D1323" i="2"/>
  <c r="AK1322" i="2"/>
  <c r="AG1322" i="2"/>
  <c r="AF1322" i="2"/>
  <c r="AE1322" i="2"/>
  <c r="AB1322" i="2"/>
  <c r="AA1322" i="2"/>
  <c r="Z1322" i="2"/>
  <c r="Z1315" i="2" s="1"/>
  <c r="Y1322" i="2"/>
  <c r="W1322" i="2"/>
  <c r="U1322" i="2"/>
  <c r="S1322" i="2"/>
  <c r="S1315" i="2" s="1"/>
  <c r="R1322" i="2"/>
  <c r="N1322" i="2"/>
  <c r="M1322" i="2"/>
  <c r="J1322" i="2"/>
  <c r="I1322" i="2"/>
  <c r="F1322" i="2"/>
  <c r="E1322" i="2"/>
  <c r="AK1321" i="2"/>
  <c r="AJ1321" i="2"/>
  <c r="AJ1309" i="2" s="1"/>
  <c r="AJ312" i="2" s="1"/>
  <c r="AI1321" i="2"/>
  <c r="AH1321" i="2"/>
  <c r="AH1309" i="2" s="1"/>
  <c r="AH312" i="2" s="1"/>
  <c r="AG1321" i="2"/>
  <c r="AG1309" i="2" s="1"/>
  <c r="AG312" i="2" s="1"/>
  <c r="AF1321" i="2"/>
  <c r="AF1309" i="2" s="1"/>
  <c r="AE1321" i="2"/>
  <c r="AE1309" i="2" s="1"/>
  <c r="AE312" i="2" s="1"/>
  <c r="AC1321" i="2"/>
  <c r="AB1321" i="2"/>
  <c r="AA1321" i="2"/>
  <c r="AA1309" i="2" s="1"/>
  <c r="Z1321" i="2"/>
  <c r="Z1309" i="2" s="1"/>
  <c r="Z312" i="2" s="1"/>
  <c r="Y1321" i="2"/>
  <c r="X1321" i="2"/>
  <c r="W1321" i="2"/>
  <c r="V1321" i="2"/>
  <c r="U1321" i="2"/>
  <c r="T1321" i="2"/>
  <c r="S1321" i="2"/>
  <c r="S1309" i="2" s="1"/>
  <c r="R1321" i="2"/>
  <c r="R1309" i="2" s="1"/>
  <c r="Q1321" i="2"/>
  <c r="Q1309" i="2" s="1"/>
  <c r="P1321" i="2"/>
  <c r="P1309" i="2" s="1"/>
  <c r="O1321" i="2"/>
  <c r="N1321" i="2"/>
  <c r="N1309" i="2" s="1"/>
  <c r="M1321" i="2"/>
  <c r="J1321" i="2"/>
  <c r="J1309" i="2" s="1"/>
  <c r="I1321" i="2"/>
  <c r="H1321" i="2"/>
  <c r="G1321" i="2"/>
  <c r="F1321" i="2"/>
  <c r="E1321" i="2"/>
  <c r="D1321" i="2"/>
  <c r="D1309" i="2" s="1"/>
  <c r="AH1320" i="2"/>
  <c r="AG1320" i="2"/>
  <c r="AF1320" i="2"/>
  <c r="AE1320" i="2"/>
  <c r="AB1320" i="2"/>
  <c r="W1320" i="2"/>
  <c r="V1320" i="2"/>
  <c r="U1320" i="2"/>
  <c r="S1320" i="2"/>
  <c r="R1320" i="2"/>
  <c r="Q1320" i="2"/>
  <c r="N1320" i="2"/>
  <c r="J1320" i="2"/>
  <c r="I1320" i="2"/>
  <c r="H1320" i="2"/>
  <c r="F1320" i="2"/>
  <c r="AD1319" i="2"/>
  <c r="K1319" i="2"/>
  <c r="L1319" i="2" s="1"/>
  <c r="AK1318" i="2"/>
  <c r="AJ1318" i="2"/>
  <c r="AI1318" i="2"/>
  <c r="AI1304" i="2" s="1"/>
  <c r="AH1318" i="2"/>
  <c r="AG1318" i="2"/>
  <c r="AF1318" i="2"/>
  <c r="AE1318" i="2"/>
  <c r="AC1318" i="2"/>
  <c r="AC1304" i="2" s="1"/>
  <c r="AB1318" i="2"/>
  <c r="AB1304" i="2" s="1"/>
  <c r="AA1318" i="2"/>
  <c r="AA1304" i="2" s="1"/>
  <c r="Z1318" i="2"/>
  <c r="Y1318" i="2"/>
  <c r="Y1304" i="2" s="1"/>
  <c r="X1318" i="2"/>
  <c r="W1318" i="2"/>
  <c r="W1304" i="2" s="1"/>
  <c r="V1318" i="2"/>
  <c r="U1318" i="2"/>
  <c r="T1318" i="2"/>
  <c r="S1318" i="2"/>
  <c r="S1304" i="2" s="1"/>
  <c r="R1318" i="2"/>
  <c r="Q1318" i="2"/>
  <c r="P1318" i="2"/>
  <c r="P1304" i="2" s="1"/>
  <c r="O1318" i="2"/>
  <c r="N1318" i="2"/>
  <c r="N1304" i="2" s="1"/>
  <c r="M1318" i="2"/>
  <c r="K1318" i="2"/>
  <c r="J1318" i="2"/>
  <c r="J1304" i="2" s="1"/>
  <c r="I1318" i="2"/>
  <c r="H1318" i="2"/>
  <c r="G1318" i="2"/>
  <c r="F1318" i="2"/>
  <c r="E1318" i="2"/>
  <c r="D1318" i="2"/>
  <c r="D1304" i="2" s="1"/>
  <c r="AJ1317" i="2"/>
  <c r="AI1317" i="2"/>
  <c r="AH1317" i="2"/>
  <c r="AH1302" i="2" s="1"/>
  <c r="AG1317" i="2"/>
  <c r="AF1317" i="2"/>
  <c r="AC1317" i="2"/>
  <c r="Z1317" i="2"/>
  <c r="X1317" i="2"/>
  <c r="T1317" i="2"/>
  <c r="S1317" i="2"/>
  <c r="P1317" i="2"/>
  <c r="O1317" i="2"/>
  <c r="O1302" i="2" s="1"/>
  <c r="J1317" i="2"/>
  <c r="F1317" i="2"/>
  <c r="D1317" i="2"/>
  <c r="AH1316" i="2"/>
  <c r="AG1316" i="2"/>
  <c r="AF1316" i="2"/>
  <c r="AC1316" i="2"/>
  <c r="Z1316" i="2"/>
  <c r="S1316" i="2"/>
  <c r="N1316" i="2"/>
  <c r="J1316" i="2"/>
  <c r="I1316" i="2"/>
  <c r="F1316" i="2"/>
  <c r="D1316" i="2"/>
  <c r="D1301" i="2" s="1"/>
  <c r="N1315" i="2"/>
  <c r="AF1314" i="2"/>
  <c r="X1314" i="2"/>
  <c r="V1314" i="2"/>
  <c r="S1314" i="2"/>
  <c r="Q1314" i="2"/>
  <c r="P1314" i="2"/>
  <c r="O1314" i="2"/>
  <c r="N1314" i="2"/>
  <c r="M1314" i="2"/>
  <c r="M317" i="2" s="1"/>
  <c r="J1314" i="2"/>
  <c r="I1314" i="2"/>
  <c r="H1314" i="2"/>
  <c r="H317" i="2" s="1"/>
  <c r="D1314" i="2"/>
  <c r="M1312" i="2"/>
  <c r="AI1311" i="2"/>
  <c r="AF1311" i="2"/>
  <c r="AE1311" i="2"/>
  <c r="X1311" i="2"/>
  <c r="H1311" i="2"/>
  <c r="AD1310" i="2"/>
  <c r="K1310" i="2"/>
  <c r="L1310" i="2" s="1"/>
  <c r="AK1309" i="2"/>
  <c r="AI1309" i="2"/>
  <c r="AC1309" i="2"/>
  <c r="AB1309" i="2"/>
  <c r="Y1309" i="2"/>
  <c r="X1309" i="2"/>
  <c r="X312" i="2" s="1"/>
  <c r="W1309" i="2"/>
  <c r="W312" i="2" s="1"/>
  <c r="V1309" i="2"/>
  <c r="V312" i="2" s="1"/>
  <c r="U1309" i="2"/>
  <c r="U312" i="2" s="1"/>
  <c r="T1309" i="2"/>
  <c r="O1309" i="2"/>
  <c r="O312" i="2" s="1"/>
  <c r="M1309" i="2"/>
  <c r="I1309" i="2"/>
  <c r="H1309" i="2"/>
  <c r="H312" i="2" s="1"/>
  <c r="F1309" i="2"/>
  <c r="E1309" i="2"/>
  <c r="AD1307" i="2"/>
  <c r="L1307" i="2"/>
  <c r="K1307" i="2"/>
  <c r="AD1306" i="2"/>
  <c r="K1306" i="2"/>
  <c r="L1306" i="2" s="1"/>
  <c r="AD1305" i="2"/>
  <c r="L1305" i="2"/>
  <c r="K1305" i="2"/>
  <c r="AE1304" i="2"/>
  <c r="Z1304" i="2"/>
  <c r="V1304" i="2"/>
  <c r="R1304" i="2"/>
  <c r="Q1304" i="2"/>
  <c r="I1304" i="2"/>
  <c r="G1304" i="2"/>
  <c r="F1304" i="2"/>
  <c r="E1304" i="2"/>
  <c r="AD1303" i="2"/>
  <c r="K1303" i="2"/>
  <c r="L1303" i="2" s="1"/>
  <c r="AJ1302" i="2"/>
  <c r="AC1302" i="2"/>
  <c r="Z1302" i="2"/>
  <c r="X1302" i="2"/>
  <c r="P1302" i="2"/>
  <c r="Z1301" i="2"/>
  <c r="AD1299" i="2"/>
  <c r="K1299" i="2"/>
  <c r="L1299" i="2" s="1"/>
  <c r="AK1298" i="2"/>
  <c r="AK1282" i="2" s="1"/>
  <c r="AK1222" i="2" s="1"/>
  <c r="AJ1298" i="2"/>
  <c r="AI1298" i="2"/>
  <c r="AI1297" i="2" s="1"/>
  <c r="AH1298" i="2"/>
  <c r="AG1298" i="2"/>
  <c r="AF1298" i="2"/>
  <c r="AE1298" i="2"/>
  <c r="AC1298" i="2"/>
  <c r="AC1282" i="2" s="1"/>
  <c r="AB1298" i="2"/>
  <c r="AA1298" i="2"/>
  <c r="Z1298" i="2"/>
  <c r="Y1298" i="2"/>
  <c r="X1298" i="2"/>
  <c r="W1298" i="2"/>
  <c r="V1298" i="2"/>
  <c r="V1282" i="2" s="1"/>
  <c r="U1298" i="2"/>
  <c r="T1298" i="2"/>
  <c r="S1298" i="2"/>
  <c r="S1282" i="2" s="1"/>
  <c r="R1298" i="2"/>
  <c r="R1282" i="2" s="1"/>
  <c r="Q1298" i="2"/>
  <c r="P1298" i="2"/>
  <c r="O1298" i="2"/>
  <c r="O1297" i="2" s="1"/>
  <c r="O1281" i="2" s="1"/>
  <c r="N1298" i="2"/>
  <c r="N1282" i="2" s="1"/>
  <c r="M1298" i="2"/>
  <c r="M1282" i="2" s="1"/>
  <c r="J1298" i="2"/>
  <c r="I1298" i="2"/>
  <c r="H1298" i="2"/>
  <c r="G1298" i="2"/>
  <c r="F1298" i="2"/>
  <c r="F1282" i="2" s="1"/>
  <c r="E1298" i="2"/>
  <c r="E1297" i="2" s="1"/>
  <c r="E1281" i="2" s="1"/>
  <c r="D1298" i="2"/>
  <c r="D1297" i="2" s="1"/>
  <c r="AH1297" i="2"/>
  <c r="AH1281" i="2" s="1"/>
  <c r="AG1297" i="2"/>
  <c r="AE1297" i="2"/>
  <c r="AC1297" i="2"/>
  <c r="AC1296" i="2" s="1"/>
  <c r="Z1297" i="2"/>
  <c r="W1297" i="2"/>
  <c r="V1297" i="2"/>
  <c r="U1297" i="2"/>
  <c r="T1297" i="2"/>
  <c r="S1297" i="2"/>
  <c r="S1296" i="2" s="1"/>
  <c r="R1297" i="2"/>
  <c r="R1296" i="2" s="1"/>
  <c r="R1280" i="2" s="1"/>
  <c r="P1297" i="2"/>
  <c r="P1281" i="2" s="1"/>
  <c r="N1297" i="2"/>
  <c r="M1297" i="2"/>
  <c r="I1297" i="2"/>
  <c r="I1281" i="2" s="1"/>
  <c r="H1297" i="2"/>
  <c r="G1297" i="2"/>
  <c r="G1281" i="2" s="1"/>
  <c r="AH1296" i="2"/>
  <c r="AH1280" i="2" s="1"/>
  <c r="AG1296" i="2"/>
  <c r="AG1280" i="2" s="1"/>
  <c r="Z1296" i="2"/>
  <c r="U1296" i="2"/>
  <c r="P1296" i="2"/>
  <c r="O1296" i="2"/>
  <c r="O1280" i="2" s="1"/>
  <c r="I1296" i="2"/>
  <c r="I1280" i="2" s="1"/>
  <c r="H1296" i="2"/>
  <c r="G1296" i="2"/>
  <c r="AD1295" i="2"/>
  <c r="L1295" i="2"/>
  <c r="K1295" i="2"/>
  <c r="AD1294" i="2"/>
  <c r="L1294" i="2"/>
  <c r="K1294" i="2"/>
  <c r="AD1293" i="2"/>
  <c r="L1293" i="2"/>
  <c r="K1293" i="2"/>
  <c r="AD1292" i="2"/>
  <c r="K1292" i="2"/>
  <c r="L1292" i="2" s="1"/>
  <c r="AD1291" i="2"/>
  <c r="L1291" i="2"/>
  <c r="K1291" i="2"/>
  <c r="AD1290" i="2"/>
  <c r="K1290" i="2"/>
  <c r="L1290" i="2" s="1"/>
  <c r="AD1289" i="2"/>
  <c r="L1289" i="2"/>
  <c r="K1289" i="2"/>
  <c r="AD1288" i="2"/>
  <c r="L1288" i="2"/>
  <c r="K1288" i="2"/>
  <c r="AD1287" i="2"/>
  <c r="L1287" i="2"/>
  <c r="K1287" i="2"/>
  <c r="AD1286" i="2"/>
  <c r="L1286" i="2"/>
  <c r="K1286" i="2"/>
  <c r="AD1285" i="2"/>
  <c r="L1285" i="2"/>
  <c r="K1285" i="2"/>
  <c r="AD1284" i="2"/>
  <c r="K1284" i="2"/>
  <c r="L1284" i="2" s="1"/>
  <c r="AK1283" i="2"/>
  <c r="AJ1283" i="2"/>
  <c r="AI1283" i="2"/>
  <c r="AH1283" i="2"/>
  <c r="AG1283" i="2"/>
  <c r="AF1283" i="2"/>
  <c r="AE1283" i="2"/>
  <c r="AC1283" i="2"/>
  <c r="AB1283" i="2"/>
  <c r="AA1283" i="2"/>
  <c r="AA1224" i="2" s="1"/>
  <c r="Z1283" i="2"/>
  <c r="Y1283" i="2"/>
  <c r="X1283" i="2"/>
  <c r="W1283" i="2"/>
  <c r="V1283" i="2"/>
  <c r="U1283" i="2"/>
  <c r="T1283" i="2"/>
  <c r="T1224" i="2" s="1"/>
  <c r="S1283" i="2"/>
  <c r="S1224" i="2" s="1"/>
  <c r="R1283" i="2"/>
  <c r="Q1283" i="2"/>
  <c r="P1283" i="2"/>
  <c r="O1283" i="2"/>
  <c r="N1283" i="2"/>
  <c r="M1283" i="2"/>
  <c r="J1283" i="2"/>
  <c r="I1283" i="2"/>
  <c r="H1283" i="2"/>
  <c r="G1283" i="2"/>
  <c r="G1224" i="2" s="1"/>
  <c r="F1283" i="2"/>
  <c r="E1283" i="2"/>
  <c r="D1283" i="2"/>
  <c r="AH1282" i="2"/>
  <c r="AG1282" i="2"/>
  <c r="AE1282" i="2"/>
  <c r="Z1282" i="2"/>
  <c r="W1282" i="2"/>
  <c r="U1282" i="2"/>
  <c r="T1282" i="2"/>
  <c r="Q1282" i="2"/>
  <c r="P1282" i="2"/>
  <c r="O1282" i="2"/>
  <c r="I1282" i="2"/>
  <c r="H1282" i="2"/>
  <c r="G1282" i="2"/>
  <c r="E1282" i="2"/>
  <c r="D1282" i="2"/>
  <c r="AG1281" i="2"/>
  <c r="AC1281" i="2"/>
  <c r="Z1281" i="2"/>
  <c r="U1281" i="2"/>
  <c r="S1281" i="2"/>
  <c r="R1281" i="2"/>
  <c r="AC1280" i="2"/>
  <c r="Z1280" i="2"/>
  <c r="U1280" i="2"/>
  <c r="S1280" i="2"/>
  <c r="P1280" i="2"/>
  <c r="G1280" i="2"/>
  <c r="AD1279" i="2"/>
  <c r="AK1278" i="2"/>
  <c r="AK1241" i="2" s="1"/>
  <c r="AK1228" i="2" s="1"/>
  <c r="AJ1278" i="2"/>
  <c r="AI1278" i="2"/>
  <c r="AH1278" i="2"/>
  <c r="AG1278" i="2"/>
  <c r="AF1278" i="2"/>
  <c r="AF1277" i="2" s="1"/>
  <c r="AE1278" i="2"/>
  <c r="AC1278" i="2"/>
  <c r="AB1278" i="2"/>
  <c r="AA1278" i="2"/>
  <c r="Z1278" i="2"/>
  <c r="Z1277" i="2" s="1"/>
  <c r="Z1276" i="2" s="1"/>
  <c r="Y1278" i="2"/>
  <c r="Y1241" i="2" s="1"/>
  <c r="X1278" i="2"/>
  <c r="X1241" i="2" s="1"/>
  <c r="W1278" i="2"/>
  <c r="V1278" i="2"/>
  <c r="V1277" i="2" s="1"/>
  <c r="U1278" i="2"/>
  <c r="T1278" i="2"/>
  <c r="S1278" i="2"/>
  <c r="R1278" i="2"/>
  <c r="Q1278" i="2"/>
  <c r="P1278" i="2"/>
  <c r="P1277" i="2" s="1"/>
  <c r="P1276" i="2" s="1"/>
  <c r="O1278" i="2"/>
  <c r="O1241" i="2" s="1"/>
  <c r="N1278" i="2"/>
  <c r="N1277" i="2" s="1"/>
  <c r="N1276" i="2" s="1"/>
  <c r="M1278" i="2"/>
  <c r="L1278" i="2"/>
  <c r="L1277" i="2" s="1"/>
  <c r="L1276" i="2" s="1"/>
  <c r="K1278" i="2"/>
  <c r="J1278" i="2"/>
  <c r="I1278" i="2"/>
  <c r="H1278" i="2"/>
  <c r="H1241" i="2" s="1"/>
  <c r="H1228" i="2" s="1"/>
  <c r="G1278" i="2"/>
  <c r="G1241" i="2" s="1"/>
  <c r="G1228" i="2" s="1"/>
  <c r="F1278" i="2"/>
  <c r="AJ1277" i="2"/>
  <c r="AJ1276" i="2" s="1"/>
  <c r="AH1277" i="2"/>
  <c r="AG1277" i="2"/>
  <c r="AE1277" i="2"/>
  <c r="AC1277" i="2"/>
  <c r="AB1277" i="2"/>
  <c r="Y1277" i="2"/>
  <c r="Y1276" i="2" s="1"/>
  <c r="X1277" i="2"/>
  <c r="W1277" i="2"/>
  <c r="U1277" i="2"/>
  <c r="S1277" i="2"/>
  <c r="S1276" i="2" s="1"/>
  <c r="O1277" i="2"/>
  <c r="M1277" i="2"/>
  <c r="I1277" i="2"/>
  <c r="I1276" i="2" s="1"/>
  <c r="H1277" i="2"/>
  <c r="H1276" i="2" s="1"/>
  <c r="G1277" i="2"/>
  <c r="G1276" i="2" s="1"/>
  <c r="F1277" i="2"/>
  <c r="AH1276" i="2"/>
  <c r="AG1276" i="2"/>
  <c r="AF1276" i="2"/>
  <c r="AE1276" i="2"/>
  <c r="AC1276" i="2"/>
  <c r="AB1276" i="2"/>
  <c r="X1276" i="2"/>
  <c r="W1276" i="2"/>
  <c r="V1276" i="2"/>
  <c r="U1276" i="2"/>
  <c r="O1276" i="2"/>
  <c r="M1276" i="2"/>
  <c r="AD1275" i="2"/>
  <c r="L1275" i="2"/>
  <c r="K1275" i="2"/>
  <c r="AD1274" i="2"/>
  <c r="K1274" i="2"/>
  <c r="L1274" i="2" s="1"/>
  <c r="AD1273" i="2"/>
  <c r="K1273" i="2"/>
  <c r="L1273" i="2" s="1"/>
  <c r="AD1272" i="2"/>
  <c r="K1272" i="2"/>
  <c r="L1272" i="2" s="1"/>
  <c r="AK1271" i="2"/>
  <c r="AJ1271" i="2"/>
  <c r="AI1271" i="2"/>
  <c r="AH1271" i="2"/>
  <c r="AG1271" i="2"/>
  <c r="AF1271" i="2"/>
  <c r="AE1271" i="2"/>
  <c r="AC1271" i="2"/>
  <c r="AB1271" i="2"/>
  <c r="AD1271" i="2" s="1"/>
  <c r="AA1271" i="2"/>
  <c r="Z1271" i="2"/>
  <c r="Y1271" i="2"/>
  <c r="X1271" i="2"/>
  <c r="W1271" i="2"/>
  <c r="V1271" i="2"/>
  <c r="U1271" i="2"/>
  <c r="T1271" i="2"/>
  <c r="S1271" i="2"/>
  <c r="R1271" i="2"/>
  <c r="Q1271" i="2"/>
  <c r="P1271" i="2"/>
  <c r="O1271" i="2"/>
  <c r="N1271" i="2"/>
  <c r="M1271" i="2"/>
  <c r="J1271" i="2"/>
  <c r="I1271" i="2"/>
  <c r="K1271" i="2" s="1"/>
  <c r="H1271" i="2"/>
  <c r="G1271" i="2"/>
  <c r="F1271" i="2"/>
  <c r="E1271" i="2"/>
  <c r="D1271" i="2"/>
  <c r="AD1270" i="2"/>
  <c r="L1270" i="2"/>
  <c r="K1270" i="2"/>
  <c r="AD1269" i="2"/>
  <c r="K1269" i="2"/>
  <c r="L1269" i="2" s="1"/>
  <c r="AD1268" i="2"/>
  <c r="K1268" i="2"/>
  <c r="L1268" i="2" s="1"/>
  <c r="AD1267" i="2"/>
  <c r="K1267" i="2"/>
  <c r="L1267" i="2" s="1"/>
  <c r="AD1266" i="2"/>
  <c r="L1266" i="2"/>
  <c r="K1266" i="2"/>
  <c r="AD1265" i="2"/>
  <c r="L1265" i="2"/>
  <c r="K1265" i="2"/>
  <c r="AD1264" i="2"/>
  <c r="L1264" i="2"/>
  <c r="K1264" i="2"/>
  <c r="AK1263" i="2"/>
  <c r="AJ1263" i="2"/>
  <c r="AJ1262" i="2" s="1"/>
  <c r="AI1263" i="2"/>
  <c r="AH1263" i="2"/>
  <c r="AG1263" i="2"/>
  <c r="AG1262" i="2" s="1"/>
  <c r="AF1263" i="2"/>
  <c r="AE1263" i="2"/>
  <c r="AC1263" i="2"/>
  <c r="AB1263" i="2"/>
  <c r="AA1263" i="2"/>
  <c r="AA1262" i="2" s="1"/>
  <c r="Z1263" i="2"/>
  <c r="Y1263" i="2"/>
  <c r="X1263" i="2"/>
  <c r="W1263" i="2"/>
  <c r="W1261" i="2" s="1"/>
  <c r="V1263" i="2"/>
  <c r="U1263" i="2"/>
  <c r="T1263" i="2"/>
  <c r="S1263" i="2"/>
  <c r="S1262" i="2" s="1"/>
  <c r="S1238" i="2" s="1"/>
  <c r="S1226" i="2" s="1"/>
  <c r="R1263" i="2"/>
  <c r="Q1263" i="2"/>
  <c r="Q1262" i="2" s="1"/>
  <c r="P1263" i="2"/>
  <c r="O1263" i="2"/>
  <c r="O1262" i="2" s="1"/>
  <c r="N1263" i="2"/>
  <c r="N1262" i="2" s="1"/>
  <c r="M1263" i="2"/>
  <c r="J1263" i="2"/>
  <c r="I1263" i="2"/>
  <c r="H1263" i="2"/>
  <c r="G1263" i="2"/>
  <c r="F1263" i="2"/>
  <c r="E1263" i="2"/>
  <c r="D1263" i="2"/>
  <c r="D1261" i="2" s="1"/>
  <c r="AI1262" i="2"/>
  <c r="AF1262" i="2"/>
  <c r="AC1262" i="2"/>
  <c r="Y1262" i="2"/>
  <c r="X1262" i="2"/>
  <c r="W1262" i="2"/>
  <c r="V1262" i="2"/>
  <c r="P1262" i="2"/>
  <c r="J1262" i="2"/>
  <c r="D1262" i="2"/>
  <c r="AJ1261" i="2"/>
  <c r="AI1261" i="2"/>
  <c r="AG1261" i="2"/>
  <c r="AF1261" i="2"/>
  <c r="AC1261" i="2"/>
  <c r="AC1232" i="2" s="1"/>
  <c r="AC1220" i="2" s="1"/>
  <c r="AA1261" i="2"/>
  <c r="Y1261" i="2"/>
  <c r="X1261" i="2"/>
  <c r="V1261" i="2"/>
  <c r="S1261" i="2"/>
  <c r="Q1261" i="2"/>
  <c r="P1261" i="2"/>
  <c r="O1261" i="2"/>
  <c r="N1261" i="2"/>
  <c r="J1261" i="2"/>
  <c r="AD1260" i="2"/>
  <c r="L1260" i="2"/>
  <c r="K1260" i="2"/>
  <c r="AD1259" i="2"/>
  <c r="K1259" i="2"/>
  <c r="L1259" i="2" s="1"/>
  <c r="AD1258" i="2"/>
  <c r="K1258" i="2"/>
  <c r="L1258" i="2" s="1"/>
  <c r="AD1257" i="2"/>
  <c r="L1257" i="2"/>
  <c r="K1257" i="2"/>
  <c r="AD1256" i="2"/>
  <c r="L1256" i="2"/>
  <c r="K1256" i="2"/>
  <c r="AD1255" i="2"/>
  <c r="L1255" i="2"/>
  <c r="K1255" i="2"/>
  <c r="AD1254" i="2"/>
  <c r="K1254" i="2"/>
  <c r="L1254" i="2" s="1"/>
  <c r="AK1253" i="2"/>
  <c r="AK1252" i="2" s="1"/>
  <c r="AJ1253" i="2"/>
  <c r="AJ1252" i="2" s="1"/>
  <c r="AI1253" i="2"/>
  <c r="AI1252" i="2" s="1"/>
  <c r="AH1253" i="2"/>
  <c r="AG1253" i="2"/>
  <c r="AG1252" i="2" s="1"/>
  <c r="AF1253" i="2"/>
  <c r="AE1253" i="2"/>
  <c r="AC1253" i="2"/>
  <c r="AB1253" i="2"/>
  <c r="AA1253" i="2"/>
  <c r="Z1253" i="2"/>
  <c r="Z1252" i="2" s="1"/>
  <c r="Y1253" i="2"/>
  <c r="X1253" i="2"/>
  <c r="W1253" i="2"/>
  <c r="V1253" i="2"/>
  <c r="V1252" i="2" s="1"/>
  <c r="U1253" i="2"/>
  <c r="U1252" i="2" s="1"/>
  <c r="T1253" i="2"/>
  <c r="T1252" i="2" s="1"/>
  <c r="S1253" i="2"/>
  <c r="R1253" i="2"/>
  <c r="Q1253" i="2"/>
  <c r="Q1252" i="2" s="1"/>
  <c r="P1253" i="2"/>
  <c r="P1252" i="2" s="1"/>
  <c r="O1253" i="2"/>
  <c r="N1253" i="2"/>
  <c r="M1253" i="2"/>
  <c r="M1252" i="2" s="1"/>
  <c r="J1253" i="2"/>
  <c r="I1253" i="2"/>
  <c r="I1252" i="2" s="1"/>
  <c r="H1253" i="2"/>
  <c r="H1252" i="2" s="1"/>
  <c r="K1252" i="2" s="1"/>
  <c r="G1253" i="2"/>
  <c r="F1253" i="2"/>
  <c r="E1253" i="2"/>
  <c r="E1252" i="2" s="1"/>
  <c r="D1253" i="2"/>
  <c r="D1252" i="2" s="1"/>
  <c r="AH1252" i="2"/>
  <c r="AF1252" i="2"/>
  <c r="AE1252" i="2"/>
  <c r="AC1252" i="2"/>
  <c r="AB1252" i="2"/>
  <c r="AA1252" i="2"/>
  <c r="Y1252" i="2"/>
  <c r="X1252" i="2"/>
  <c r="W1252" i="2"/>
  <c r="S1252" i="2"/>
  <c r="R1252" i="2"/>
  <c r="O1252" i="2"/>
  <c r="N1252" i="2"/>
  <c r="J1252" i="2"/>
  <c r="G1252" i="2"/>
  <c r="AD1251" i="2"/>
  <c r="K1251" i="2"/>
  <c r="L1251" i="2" s="1"/>
  <c r="AK1250" i="2"/>
  <c r="AJ1250" i="2"/>
  <c r="AI1250" i="2"/>
  <c r="AH1250" i="2"/>
  <c r="AH1244" i="2" s="1"/>
  <c r="AG1250" i="2"/>
  <c r="AF1250" i="2"/>
  <c r="AE1250" i="2"/>
  <c r="AC1250" i="2"/>
  <c r="AB1250" i="2"/>
  <c r="AA1250" i="2"/>
  <c r="Z1250" i="2"/>
  <c r="Y1250" i="2"/>
  <c r="X1250" i="2"/>
  <c r="W1250" i="2"/>
  <c r="V1250" i="2"/>
  <c r="U1250" i="2"/>
  <c r="T1250" i="2"/>
  <c r="S1250" i="2"/>
  <c r="R1250" i="2"/>
  <c r="Q1250" i="2"/>
  <c r="P1250" i="2"/>
  <c r="O1250" i="2"/>
  <c r="N1250" i="2"/>
  <c r="M1250" i="2"/>
  <c r="J1250" i="2"/>
  <c r="I1250" i="2"/>
  <c r="H1250" i="2"/>
  <c r="G1250" i="2"/>
  <c r="F1250" i="2"/>
  <c r="E1250" i="2"/>
  <c r="D1250" i="2"/>
  <c r="AD1249" i="2"/>
  <c r="K1249" i="2"/>
  <c r="L1249" i="2" s="1"/>
  <c r="AD1248" i="2"/>
  <c r="K1248" i="2"/>
  <c r="L1248" i="2" s="1"/>
  <c r="AD1247" i="2"/>
  <c r="K1247" i="2"/>
  <c r="L1247" i="2" s="1"/>
  <c r="AK1246" i="2"/>
  <c r="AJ1246" i="2"/>
  <c r="AJ1234" i="2" s="1"/>
  <c r="AI1246" i="2"/>
  <c r="AH1246" i="2"/>
  <c r="AH1245" i="2" s="1"/>
  <c r="AG1246" i="2"/>
  <c r="AF1246" i="2"/>
  <c r="AF1245" i="2" s="1"/>
  <c r="AE1246" i="2"/>
  <c r="AC1246" i="2"/>
  <c r="AB1246" i="2"/>
  <c r="AB1245" i="2" s="1"/>
  <c r="AB1233" i="2" s="1"/>
  <c r="AA1246" i="2"/>
  <c r="Z1246" i="2"/>
  <c r="Y1246" i="2"/>
  <c r="X1246" i="2"/>
  <c r="W1246" i="2"/>
  <c r="V1246" i="2"/>
  <c r="U1246" i="2"/>
  <c r="T1246" i="2"/>
  <c r="S1246" i="2"/>
  <c r="S1234" i="2" s="1"/>
  <c r="S1222" i="2" s="1"/>
  <c r="R1246" i="2"/>
  <c r="Q1246" i="2"/>
  <c r="P1246" i="2"/>
  <c r="O1246" i="2"/>
  <c r="N1246" i="2"/>
  <c r="N1234" i="2" s="1"/>
  <c r="N1222" i="2" s="1"/>
  <c r="M1246" i="2"/>
  <c r="M1234" i="2" s="1"/>
  <c r="J1246" i="2"/>
  <c r="J1234" i="2" s="1"/>
  <c r="I1246" i="2"/>
  <c r="H1246" i="2"/>
  <c r="G1246" i="2"/>
  <c r="F1246" i="2"/>
  <c r="E1246" i="2"/>
  <c r="D1246" i="2"/>
  <c r="D1245" i="2" s="1"/>
  <c r="D1233" i="2" s="1"/>
  <c r="AK1245" i="2"/>
  <c r="AJ1245" i="2"/>
  <c r="AC1245" i="2"/>
  <c r="AC1244" i="2" s="1"/>
  <c r="V1245" i="2"/>
  <c r="U1245" i="2"/>
  <c r="S1245" i="2"/>
  <c r="R1245" i="2"/>
  <c r="Q1245" i="2"/>
  <c r="P1245" i="2"/>
  <c r="N1245" i="2"/>
  <c r="M1245" i="2"/>
  <c r="J1245" i="2"/>
  <c r="E1245" i="2"/>
  <c r="AK1244" i="2"/>
  <c r="AJ1244" i="2"/>
  <c r="AF1244" i="2"/>
  <c r="U1244" i="2"/>
  <c r="D1244" i="2"/>
  <c r="D1232" i="2" s="1"/>
  <c r="AK1243" i="2"/>
  <c r="AK1231" i="2" s="1"/>
  <c r="AJ1243" i="2"/>
  <c r="AJ1231" i="2" s="1"/>
  <c r="AJ317" i="2" s="1"/>
  <c r="AI1243" i="2"/>
  <c r="AH1243" i="2"/>
  <c r="AH1231" i="2" s="1"/>
  <c r="AG1243" i="2"/>
  <c r="AF1243" i="2"/>
  <c r="AE1243" i="2"/>
  <c r="AC1243" i="2"/>
  <c r="AC1231" i="2" s="1"/>
  <c r="AB1243" i="2"/>
  <c r="AB1231" i="2" s="1"/>
  <c r="AA1243" i="2"/>
  <c r="AA1231" i="2" s="1"/>
  <c r="AA317" i="2" s="1"/>
  <c r="Z1243" i="2"/>
  <c r="Y1243" i="2"/>
  <c r="X1243" i="2"/>
  <c r="X1231" i="2" s="1"/>
  <c r="X317" i="2" s="1"/>
  <c r="W1243" i="2"/>
  <c r="V1243" i="2"/>
  <c r="U1243" i="2"/>
  <c r="T1243" i="2"/>
  <c r="S1243" i="2"/>
  <c r="R1243" i="2"/>
  <c r="Q1243" i="2"/>
  <c r="Q1231" i="2" s="1"/>
  <c r="Q317" i="2" s="1"/>
  <c r="P1243" i="2"/>
  <c r="P1231" i="2" s="1"/>
  <c r="P317" i="2" s="1"/>
  <c r="O1243" i="2"/>
  <c r="O1231" i="2" s="1"/>
  <c r="N1243" i="2"/>
  <c r="N1231" i="2" s="1"/>
  <c r="N317" i="2" s="1"/>
  <c r="M1243" i="2"/>
  <c r="M1231" i="2" s="1"/>
  <c r="J1243" i="2"/>
  <c r="I1243" i="2"/>
  <c r="H1243" i="2"/>
  <c r="H1231" i="2" s="1"/>
  <c r="G1243" i="2"/>
  <c r="F1243" i="2"/>
  <c r="E1243" i="2"/>
  <c r="E1231" i="2" s="1"/>
  <c r="D1243" i="2"/>
  <c r="D1231" i="2" s="1"/>
  <c r="AK1242" i="2"/>
  <c r="AJ1242" i="2"/>
  <c r="AI1242" i="2"/>
  <c r="AH1242" i="2"/>
  <c r="AH1230" i="2" s="1"/>
  <c r="AG1242" i="2"/>
  <c r="AF1242" i="2"/>
  <c r="AE1242" i="2"/>
  <c r="AE1230" i="2" s="1"/>
  <c r="AC1242" i="2"/>
  <c r="AB1242" i="2"/>
  <c r="AA1242" i="2"/>
  <c r="AA1230" i="2" s="1"/>
  <c r="Z1242" i="2"/>
  <c r="Y1242" i="2"/>
  <c r="Y1230" i="2" s="1"/>
  <c r="X1242" i="2"/>
  <c r="W1242" i="2"/>
  <c r="V1242" i="2"/>
  <c r="U1242" i="2"/>
  <c r="T1242" i="2"/>
  <c r="S1242" i="2"/>
  <c r="R1242" i="2"/>
  <c r="Q1242" i="2"/>
  <c r="Q1230" i="2" s="1"/>
  <c r="P1242" i="2"/>
  <c r="P1230" i="2" s="1"/>
  <c r="O1242" i="2"/>
  <c r="O1230" i="2" s="1"/>
  <c r="N1242" i="2"/>
  <c r="N1230" i="2" s="1"/>
  <c r="M1242" i="2"/>
  <c r="K1242" i="2"/>
  <c r="J1242" i="2"/>
  <c r="I1242" i="2"/>
  <c r="H1242" i="2"/>
  <c r="G1242" i="2"/>
  <c r="G1230" i="2" s="1"/>
  <c r="F1242" i="2"/>
  <c r="F1230" i="2" s="1"/>
  <c r="E1242" i="2"/>
  <c r="D1242" i="2"/>
  <c r="D1230" i="2" s="1"/>
  <c r="AJ1241" i="2"/>
  <c r="AJ1228" i="2" s="1"/>
  <c r="AH1241" i="2"/>
  <c r="AH1228" i="2" s="1"/>
  <c r="AG1241" i="2"/>
  <c r="AF1241" i="2"/>
  <c r="AE1241" i="2"/>
  <c r="AC1241" i="2"/>
  <c r="AB1241" i="2"/>
  <c r="AB1228" i="2" s="1"/>
  <c r="Z1241" i="2"/>
  <c r="Z1228" i="2" s="1"/>
  <c r="W1241" i="2"/>
  <c r="V1241" i="2"/>
  <c r="V1228" i="2" s="1"/>
  <c r="U1241" i="2"/>
  <c r="S1241" i="2"/>
  <c r="P1241" i="2"/>
  <c r="P1228" i="2" s="1"/>
  <c r="N1241" i="2"/>
  <c r="M1241" i="2"/>
  <c r="I1241" i="2"/>
  <c r="I1228" i="2" s="1"/>
  <c r="F1241" i="2"/>
  <c r="E1241" i="2"/>
  <c r="E1228" i="2" s="1"/>
  <c r="D1241" i="2"/>
  <c r="D1228" i="2" s="1"/>
  <c r="AD1240" i="2"/>
  <c r="L1240" i="2"/>
  <c r="K1240" i="2"/>
  <c r="AD1239" i="2"/>
  <c r="K1239" i="2"/>
  <c r="L1239" i="2" s="1"/>
  <c r="AF1238" i="2"/>
  <c r="AF1226" i="2" s="1"/>
  <c r="AK1237" i="2"/>
  <c r="AJ1237" i="2"/>
  <c r="AI1237" i="2"/>
  <c r="AH1237" i="2"/>
  <c r="AG1237" i="2"/>
  <c r="AF1237" i="2"/>
  <c r="AE1237" i="2"/>
  <c r="AC1237" i="2"/>
  <c r="AB1237" i="2"/>
  <c r="AA1237" i="2"/>
  <c r="Z1237" i="2"/>
  <c r="Y1237" i="2"/>
  <c r="X1237" i="2"/>
  <c r="W1237" i="2"/>
  <c r="V1237" i="2"/>
  <c r="U1237" i="2"/>
  <c r="T1237" i="2"/>
  <c r="S1237" i="2"/>
  <c r="R1237" i="2"/>
  <c r="Q1237" i="2"/>
  <c r="P1237" i="2"/>
  <c r="O1237" i="2"/>
  <c r="N1237" i="2"/>
  <c r="M1237" i="2"/>
  <c r="J1237" i="2"/>
  <c r="I1237" i="2"/>
  <c r="H1237" i="2"/>
  <c r="G1237" i="2"/>
  <c r="K1237" i="2" s="1"/>
  <c r="L1237" i="2" s="1"/>
  <c r="F1237" i="2"/>
  <c r="E1237" i="2"/>
  <c r="D1237" i="2"/>
  <c r="AK1236" i="2"/>
  <c r="AJ1236" i="2"/>
  <c r="AI1236" i="2"/>
  <c r="AH1236" i="2"/>
  <c r="AG1236" i="2"/>
  <c r="AF1236" i="2"/>
  <c r="AF1224" i="2" s="1"/>
  <c r="AE1236" i="2"/>
  <c r="AE1224" i="2" s="1"/>
  <c r="AC1236" i="2"/>
  <c r="AC1224" i="2" s="1"/>
  <c r="AB1236" i="2"/>
  <c r="AB1224" i="2" s="1"/>
  <c r="AA1236" i="2"/>
  <c r="Z1236" i="2"/>
  <c r="Z1224" i="2" s="1"/>
  <c r="Y1236" i="2"/>
  <c r="X1236" i="2"/>
  <c r="W1236" i="2"/>
  <c r="V1236" i="2"/>
  <c r="U1236" i="2"/>
  <c r="U1224" i="2" s="1"/>
  <c r="T1236" i="2"/>
  <c r="S1236" i="2"/>
  <c r="R1236" i="2"/>
  <c r="R1224" i="2" s="1"/>
  <c r="Q1236" i="2"/>
  <c r="Q1224" i="2" s="1"/>
  <c r="P1236" i="2"/>
  <c r="O1236" i="2"/>
  <c r="N1236" i="2"/>
  <c r="N1224" i="2" s="1"/>
  <c r="M1236" i="2"/>
  <c r="M1224" i="2" s="1"/>
  <c r="J1236" i="2"/>
  <c r="J1224" i="2" s="1"/>
  <c r="I1236" i="2"/>
  <c r="H1236" i="2"/>
  <c r="G1236" i="2"/>
  <c r="F1236" i="2"/>
  <c r="E1236" i="2"/>
  <c r="D1236" i="2"/>
  <c r="AK1235" i="2"/>
  <c r="AJ1235" i="2"/>
  <c r="AJ1223" i="2" s="1"/>
  <c r="AI1235" i="2"/>
  <c r="AH1235" i="2"/>
  <c r="AG1235" i="2"/>
  <c r="AF1235" i="2"/>
  <c r="AE1235" i="2"/>
  <c r="AC1235" i="2"/>
  <c r="AB1235" i="2"/>
  <c r="AA1235" i="2"/>
  <c r="AA1223" i="2" s="1"/>
  <c r="Z1235" i="2"/>
  <c r="Y1235" i="2"/>
  <c r="X1235" i="2"/>
  <c r="W1235" i="2"/>
  <c r="W1223" i="2" s="1"/>
  <c r="V1235" i="2"/>
  <c r="V1223" i="2" s="1"/>
  <c r="U1235" i="2"/>
  <c r="T1235" i="2"/>
  <c r="T1223" i="2" s="1"/>
  <c r="S1235" i="2"/>
  <c r="S1223" i="2" s="1"/>
  <c r="R1235" i="2"/>
  <c r="Q1235" i="2"/>
  <c r="P1235" i="2"/>
  <c r="O1235" i="2"/>
  <c r="O1223" i="2" s="1"/>
  <c r="N1235" i="2"/>
  <c r="M1235" i="2"/>
  <c r="J1235" i="2"/>
  <c r="I1235" i="2"/>
  <c r="H1235" i="2"/>
  <c r="H1223" i="2" s="1"/>
  <c r="G1235" i="2"/>
  <c r="F1235" i="2"/>
  <c r="F1223" i="2" s="1"/>
  <c r="E1235" i="2"/>
  <c r="E1223" i="2" s="1"/>
  <c r="D1235" i="2"/>
  <c r="D1223" i="2" s="1"/>
  <c r="AK1234" i="2"/>
  <c r="AH1234" i="2"/>
  <c r="AF1234" i="2"/>
  <c r="AC1234" i="2"/>
  <c r="AB1234" i="2"/>
  <c r="V1234" i="2"/>
  <c r="U1234" i="2"/>
  <c r="U1222" i="2" s="1"/>
  <c r="R1234" i="2"/>
  <c r="Q1234" i="2"/>
  <c r="Q1222" i="2" s="1"/>
  <c r="P1234" i="2"/>
  <c r="E1234" i="2"/>
  <c r="D1234" i="2"/>
  <c r="D1222" i="2" s="1"/>
  <c r="AK1233" i="2"/>
  <c r="AJ1233" i="2"/>
  <c r="AH1233" i="2"/>
  <c r="AF1233" i="2"/>
  <c r="AC1233" i="2"/>
  <c r="AC1221" i="2" s="1"/>
  <c r="U1233" i="2"/>
  <c r="P1233" i="2"/>
  <c r="P1221" i="2" s="1"/>
  <c r="E1233" i="2"/>
  <c r="AI1231" i="2"/>
  <c r="AG1231" i="2"/>
  <c r="AG317" i="2" s="1"/>
  <c r="AF1231" i="2"/>
  <c r="AE1231" i="2"/>
  <c r="AE317" i="2" s="1"/>
  <c r="Z1231" i="2"/>
  <c r="Z317" i="2" s="1"/>
  <c r="Y1231" i="2"/>
  <c r="Y317" i="2" s="1"/>
  <c r="W1231" i="2"/>
  <c r="V1231" i="2"/>
  <c r="U1231" i="2"/>
  <c r="T1231" i="2"/>
  <c r="S1231" i="2"/>
  <c r="R1231" i="2"/>
  <c r="J1231" i="2"/>
  <c r="I1231" i="2"/>
  <c r="F1231" i="2"/>
  <c r="AK1230" i="2"/>
  <c r="AJ1230" i="2"/>
  <c r="AI1230" i="2"/>
  <c r="AG1230" i="2"/>
  <c r="AF1230" i="2"/>
  <c r="AC1230" i="2"/>
  <c r="AB1230" i="2"/>
  <c r="Z1230" i="2"/>
  <c r="X1230" i="2"/>
  <c r="W1230" i="2"/>
  <c r="V1230" i="2"/>
  <c r="U1230" i="2"/>
  <c r="T1230" i="2"/>
  <c r="S1230" i="2"/>
  <c r="R1230" i="2"/>
  <c r="M1230" i="2"/>
  <c r="J1230" i="2"/>
  <c r="I1230" i="2"/>
  <c r="H1230" i="2"/>
  <c r="E1230" i="2"/>
  <c r="AD1229" i="2"/>
  <c r="K1229" i="2"/>
  <c r="L1229" i="2" s="1"/>
  <c r="AG1228" i="2"/>
  <c r="AF1228" i="2"/>
  <c r="AE1228" i="2"/>
  <c r="AC1228" i="2"/>
  <c r="Y1228" i="2"/>
  <c r="X1228" i="2"/>
  <c r="W1228" i="2"/>
  <c r="U1228" i="2"/>
  <c r="S1228" i="2"/>
  <c r="O1228" i="2"/>
  <c r="N1228" i="2"/>
  <c r="M1228" i="2"/>
  <c r="AD1227" i="2"/>
  <c r="K1227" i="2"/>
  <c r="L1227" i="2" s="1"/>
  <c r="AK1225" i="2"/>
  <c r="AJ1225" i="2"/>
  <c r="AI1225" i="2"/>
  <c r="AH1225" i="2"/>
  <c r="AG1225" i="2"/>
  <c r="AF1225" i="2"/>
  <c r="AE1225" i="2"/>
  <c r="AC1225" i="2"/>
  <c r="AB1225" i="2"/>
  <c r="AA1225" i="2"/>
  <c r="Z1225" i="2"/>
  <c r="Y1225" i="2"/>
  <c r="X1225" i="2"/>
  <c r="W1225" i="2"/>
  <c r="V1225" i="2"/>
  <c r="U1225" i="2"/>
  <c r="T1225" i="2"/>
  <c r="S1225" i="2"/>
  <c r="R1225" i="2"/>
  <c r="Q1225" i="2"/>
  <c r="P1225" i="2"/>
  <c r="O1225" i="2"/>
  <c r="N1225" i="2"/>
  <c r="M1225" i="2"/>
  <c r="J1225" i="2"/>
  <c r="I1225" i="2"/>
  <c r="H1225" i="2"/>
  <c r="G1225" i="2"/>
  <c r="K1225" i="2" s="1"/>
  <c r="F1225" i="2"/>
  <c r="E1225" i="2"/>
  <c r="D1225" i="2"/>
  <c r="D306" i="2" s="1"/>
  <c r="AJ1224" i="2"/>
  <c r="AI1224" i="2"/>
  <c r="AH1224" i="2"/>
  <c r="Y1224" i="2"/>
  <c r="X1224" i="2"/>
  <c r="W1224" i="2"/>
  <c r="V1224" i="2"/>
  <c r="P1224" i="2"/>
  <c r="O1224" i="2"/>
  <c r="E1224" i="2"/>
  <c r="D1224" i="2"/>
  <c r="AK1223" i="2"/>
  <c r="AI1223" i="2"/>
  <c r="AH1223" i="2"/>
  <c r="AG1223" i="2"/>
  <c r="AF1223" i="2"/>
  <c r="AE1223" i="2"/>
  <c r="AC1223" i="2"/>
  <c r="AB1223" i="2"/>
  <c r="Z1223" i="2"/>
  <c r="Y1223" i="2"/>
  <c r="X1223" i="2"/>
  <c r="U1223" i="2"/>
  <c r="Q1223" i="2"/>
  <c r="P1223" i="2"/>
  <c r="N1223" i="2"/>
  <c r="M1223" i="2"/>
  <c r="J1223" i="2"/>
  <c r="I1223" i="2"/>
  <c r="AC1222" i="2"/>
  <c r="V1222" i="2"/>
  <c r="M1222" i="2"/>
  <c r="AH1221" i="2"/>
  <c r="U1221" i="2"/>
  <c r="E1221" i="2"/>
  <c r="AD1219" i="2"/>
  <c r="K1219" i="2"/>
  <c r="L1219" i="2" s="1"/>
  <c r="AD1218" i="2"/>
  <c r="K1218" i="2"/>
  <c r="L1218" i="2" s="1"/>
  <c r="AD1217" i="2"/>
  <c r="K1217" i="2"/>
  <c r="L1217" i="2" s="1"/>
  <c r="AD1216" i="2"/>
  <c r="K1216" i="2"/>
  <c r="L1216" i="2" s="1"/>
  <c r="AD1215" i="2"/>
  <c r="L1215" i="2"/>
  <c r="K1215" i="2"/>
  <c r="AD1214" i="2"/>
  <c r="L1214" i="2"/>
  <c r="K1214" i="2"/>
  <c r="AK1213" i="2"/>
  <c r="AJ1213" i="2"/>
  <c r="AI1213" i="2"/>
  <c r="AH1213" i="2"/>
  <c r="AG1213" i="2"/>
  <c r="AF1213" i="2"/>
  <c r="AE1213" i="2"/>
  <c r="AE1212" i="2" s="1"/>
  <c r="AC1213" i="2"/>
  <c r="AC1212" i="2" s="1"/>
  <c r="AB1213" i="2"/>
  <c r="AB1212" i="2" s="1"/>
  <c r="AA1213" i="2"/>
  <c r="Z1213" i="2"/>
  <c r="Y1213" i="2"/>
  <c r="Y1212" i="2" s="1"/>
  <c r="Y1211" i="2" s="1"/>
  <c r="X1213" i="2"/>
  <c r="W1213" i="2"/>
  <c r="V1213" i="2"/>
  <c r="V1212" i="2" s="1"/>
  <c r="V1211" i="2" s="1"/>
  <c r="U1213" i="2"/>
  <c r="T1213" i="2"/>
  <c r="S1213" i="2"/>
  <c r="S1212" i="2" s="1"/>
  <c r="R1213" i="2"/>
  <c r="Q1213" i="2"/>
  <c r="P1213" i="2"/>
  <c r="O1213" i="2"/>
  <c r="N1213" i="2"/>
  <c r="N1212" i="2" s="1"/>
  <c r="N1211" i="2" s="1"/>
  <c r="M1213" i="2"/>
  <c r="J1213" i="2"/>
  <c r="I1213" i="2"/>
  <c r="H1213" i="2"/>
  <c r="H1212" i="2" s="1"/>
  <c r="H1211" i="2" s="1"/>
  <c r="G1213" i="2"/>
  <c r="F1213" i="2"/>
  <c r="E1213" i="2"/>
  <c r="D1213" i="2"/>
  <c r="AK1212" i="2"/>
  <c r="AJ1212" i="2"/>
  <c r="AJ1211" i="2" s="1"/>
  <c r="AI1212" i="2"/>
  <c r="AI1211" i="2" s="1"/>
  <c r="AH1212" i="2"/>
  <c r="AG1212" i="2"/>
  <c r="AG1211" i="2" s="1"/>
  <c r="AF1212" i="2"/>
  <c r="AA1212" i="2"/>
  <c r="AA1211" i="2" s="1"/>
  <c r="Z1212" i="2"/>
  <c r="Z1211" i="2" s="1"/>
  <c r="X1212" i="2"/>
  <c r="W1212" i="2"/>
  <c r="T1212" i="2"/>
  <c r="R1212" i="2"/>
  <c r="Q1212" i="2"/>
  <c r="P1212" i="2"/>
  <c r="O1212" i="2"/>
  <c r="M1212" i="2"/>
  <c r="M1211" i="2" s="1"/>
  <c r="J1212" i="2"/>
  <c r="I1212" i="2"/>
  <c r="G1212" i="2"/>
  <c r="F1212" i="2"/>
  <c r="E1212" i="2"/>
  <c r="E1211" i="2" s="1"/>
  <c r="D1212" i="2"/>
  <c r="D1211" i="2" s="1"/>
  <c r="AK1211" i="2"/>
  <c r="AH1211" i="2"/>
  <c r="AF1211" i="2"/>
  <c r="AE1211" i="2"/>
  <c r="AC1211" i="2"/>
  <c r="AB1211" i="2"/>
  <c r="X1211" i="2"/>
  <c r="W1211" i="2"/>
  <c r="T1211" i="2"/>
  <c r="S1211" i="2"/>
  <c r="Q1211" i="2"/>
  <c r="P1211" i="2"/>
  <c r="O1211" i="2"/>
  <c r="J1211" i="2"/>
  <c r="I1211" i="2"/>
  <c r="G1211" i="2"/>
  <c r="F1211" i="2"/>
  <c r="AD1210" i="2"/>
  <c r="L1210" i="2"/>
  <c r="K1210" i="2"/>
  <c r="AD1209" i="2"/>
  <c r="L1209" i="2"/>
  <c r="K1209" i="2"/>
  <c r="AD1208" i="2"/>
  <c r="L1208" i="2"/>
  <c r="K1208" i="2"/>
  <c r="AD1207" i="2"/>
  <c r="K1207" i="2"/>
  <c r="L1207" i="2" s="1"/>
  <c r="AK1206" i="2"/>
  <c r="AK1205" i="2" s="1"/>
  <c r="AJ1206" i="2"/>
  <c r="AJ1205" i="2" s="1"/>
  <c r="AJ1204" i="2" s="1"/>
  <c r="AJ1203" i="2" s="1"/>
  <c r="AI1206" i="2"/>
  <c r="AH1206" i="2"/>
  <c r="AG1206" i="2"/>
  <c r="AG1205" i="2" s="1"/>
  <c r="AG1204" i="2" s="1"/>
  <c r="AG1203" i="2" s="1"/>
  <c r="AF1206" i="2"/>
  <c r="AF1205" i="2" s="1"/>
  <c r="AF1204" i="2" s="1"/>
  <c r="AF1203" i="2" s="1"/>
  <c r="AE1206" i="2"/>
  <c r="AC1206" i="2"/>
  <c r="AC1205" i="2" s="1"/>
  <c r="AC1204" i="2" s="1"/>
  <c r="AB1206" i="2"/>
  <c r="AB1205" i="2" s="1"/>
  <c r="AB1204" i="2" s="1"/>
  <c r="AB1203" i="2" s="1"/>
  <c r="AA1206" i="2"/>
  <c r="Z1206" i="2"/>
  <c r="Y1206" i="2"/>
  <c r="X1206" i="2"/>
  <c r="X1205" i="2" s="1"/>
  <c r="X1204" i="2" s="1"/>
  <c r="X1203" i="2" s="1"/>
  <c r="W1206" i="2"/>
  <c r="W1205" i="2" s="1"/>
  <c r="W1204" i="2" s="1"/>
  <c r="W1203" i="2" s="1"/>
  <c r="V1206" i="2"/>
  <c r="V1205" i="2" s="1"/>
  <c r="V1204" i="2" s="1"/>
  <c r="U1206" i="2"/>
  <c r="U1205" i="2" s="1"/>
  <c r="T1206" i="2"/>
  <c r="S1206" i="2"/>
  <c r="R1206" i="2"/>
  <c r="R1205" i="2" s="1"/>
  <c r="Q1206" i="2"/>
  <c r="P1206" i="2"/>
  <c r="AD1206" i="2" s="1"/>
  <c r="O1206" i="2"/>
  <c r="N1206" i="2"/>
  <c r="N1205" i="2" s="1"/>
  <c r="M1206" i="2"/>
  <c r="M1205" i="2" s="1"/>
  <c r="M1204" i="2" s="1"/>
  <c r="M1203" i="2" s="1"/>
  <c r="J1206" i="2"/>
  <c r="J1205" i="2" s="1"/>
  <c r="J1204" i="2" s="1"/>
  <c r="I1206" i="2"/>
  <c r="H1206" i="2"/>
  <c r="H1205" i="2" s="1"/>
  <c r="H1204" i="2" s="1"/>
  <c r="G1206" i="2"/>
  <c r="F1206" i="2"/>
  <c r="E1206" i="2"/>
  <c r="E1205" i="2" s="1"/>
  <c r="D1206" i="2"/>
  <c r="D1205" i="2" s="1"/>
  <c r="D1204" i="2" s="1"/>
  <c r="D1203" i="2" s="1"/>
  <c r="AI1205" i="2"/>
  <c r="AI1204" i="2" s="1"/>
  <c r="AI1203" i="2" s="1"/>
  <c r="AH1205" i="2"/>
  <c r="AH1204" i="2" s="1"/>
  <c r="AH1203" i="2" s="1"/>
  <c r="AE1205" i="2"/>
  <c r="AE1204" i="2" s="1"/>
  <c r="AE1203" i="2" s="1"/>
  <c r="AA1205" i="2"/>
  <c r="Z1205" i="2"/>
  <c r="Y1205" i="2"/>
  <c r="Y1204" i="2" s="1"/>
  <c r="T1205" i="2"/>
  <c r="S1205" i="2"/>
  <c r="S1204" i="2" s="1"/>
  <c r="S1203" i="2" s="1"/>
  <c r="Q1205" i="2"/>
  <c r="P1205" i="2"/>
  <c r="P1204" i="2" s="1"/>
  <c r="O1205" i="2"/>
  <c r="O1204" i="2" s="1"/>
  <c r="O1203" i="2" s="1"/>
  <c r="I1205" i="2"/>
  <c r="F1205" i="2"/>
  <c r="AK1204" i="2"/>
  <c r="AA1204" i="2"/>
  <c r="Z1204" i="2"/>
  <c r="U1204" i="2"/>
  <c r="U1203" i="2" s="1"/>
  <c r="T1204" i="2"/>
  <c r="R1204" i="2"/>
  <c r="R1203" i="2" s="1"/>
  <c r="Q1204" i="2"/>
  <c r="Q1203" i="2" s="1"/>
  <c r="N1204" i="2"/>
  <c r="N1203" i="2" s="1"/>
  <c r="I1204" i="2"/>
  <c r="I1203" i="2" s="1"/>
  <c r="F1204" i="2"/>
  <c r="E1204" i="2"/>
  <c r="E1203" i="2" s="1"/>
  <c r="AK1203" i="2"/>
  <c r="AC1203" i="2"/>
  <c r="AA1203" i="2"/>
  <c r="Z1203" i="2"/>
  <c r="Y1203" i="2"/>
  <c r="V1203" i="2"/>
  <c r="T1203" i="2"/>
  <c r="J1203" i="2"/>
  <c r="H1203" i="2"/>
  <c r="F1203" i="2"/>
  <c r="AD1202" i="2"/>
  <c r="K1202" i="2"/>
  <c r="L1202" i="2" s="1"/>
  <c r="AK1201" i="2"/>
  <c r="AJ1201" i="2"/>
  <c r="AJ1165" i="2" s="1"/>
  <c r="AJ936" i="2" s="1"/>
  <c r="AI1201" i="2"/>
  <c r="AH1201" i="2"/>
  <c r="AG1201" i="2"/>
  <c r="AF1201" i="2"/>
  <c r="AE1201" i="2"/>
  <c r="AC1201" i="2"/>
  <c r="AB1201" i="2"/>
  <c r="AA1201" i="2"/>
  <c r="Z1201" i="2"/>
  <c r="Y1201" i="2"/>
  <c r="Y1165" i="2" s="1"/>
  <c r="Y936" i="2" s="1"/>
  <c r="Y611" i="2" s="1"/>
  <c r="Y311" i="2" s="1"/>
  <c r="X1201" i="2"/>
  <c r="X1194" i="2" s="1"/>
  <c r="W1201" i="2"/>
  <c r="W1165" i="2" s="1"/>
  <c r="W936" i="2" s="1"/>
  <c r="V1201" i="2"/>
  <c r="V1165" i="2" s="1"/>
  <c r="V936" i="2" s="1"/>
  <c r="V611" i="2" s="1"/>
  <c r="V311" i="2" s="1"/>
  <c r="U1201" i="2"/>
  <c r="U1165" i="2" s="1"/>
  <c r="T1201" i="2"/>
  <c r="T1165" i="2" s="1"/>
  <c r="T936" i="2" s="1"/>
  <c r="S1201" i="2"/>
  <c r="R1201" i="2"/>
  <c r="Q1201" i="2"/>
  <c r="P1201" i="2"/>
  <c r="P1165" i="2" s="1"/>
  <c r="P936" i="2" s="1"/>
  <c r="O1201" i="2"/>
  <c r="O1165" i="2" s="1"/>
  <c r="O936" i="2" s="1"/>
  <c r="N1201" i="2"/>
  <c r="M1201" i="2"/>
  <c r="J1201" i="2"/>
  <c r="I1201" i="2"/>
  <c r="I1165" i="2" s="1"/>
  <c r="I936" i="2" s="1"/>
  <c r="I611" i="2" s="1"/>
  <c r="I311" i="2" s="1"/>
  <c r="H1201" i="2"/>
  <c r="H1165" i="2" s="1"/>
  <c r="H936" i="2" s="1"/>
  <c r="G1201" i="2"/>
  <c r="K1201" i="2" s="1"/>
  <c r="F1201" i="2"/>
  <c r="E1201" i="2"/>
  <c r="D1201" i="2"/>
  <c r="AD1200" i="2"/>
  <c r="L1200" i="2"/>
  <c r="K1200" i="2"/>
  <c r="AD1199" i="2"/>
  <c r="K1199" i="2"/>
  <c r="L1199" i="2" s="1"/>
  <c r="AD1198" i="2"/>
  <c r="L1198" i="2"/>
  <c r="K1198" i="2"/>
  <c r="AK1197" i="2"/>
  <c r="AJ1197" i="2"/>
  <c r="AI1197" i="2"/>
  <c r="AI1196" i="2" s="1"/>
  <c r="AI1195" i="2" s="1"/>
  <c r="AI1194" i="2" s="1"/>
  <c r="AH1197" i="2"/>
  <c r="AH1196" i="2" s="1"/>
  <c r="AH1195" i="2" s="1"/>
  <c r="AH1194" i="2" s="1"/>
  <c r="AG1197" i="2"/>
  <c r="AF1197" i="2"/>
  <c r="AF1196" i="2" s="1"/>
  <c r="AE1197" i="2"/>
  <c r="AE1196" i="2" s="1"/>
  <c r="AC1197" i="2"/>
  <c r="AB1197" i="2"/>
  <c r="AA1197" i="2"/>
  <c r="Z1197" i="2"/>
  <c r="Y1197" i="2"/>
  <c r="Y1196" i="2" s="1"/>
  <c r="Y1195" i="2" s="1"/>
  <c r="Y1194" i="2" s="1"/>
  <c r="X1197" i="2"/>
  <c r="W1197" i="2"/>
  <c r="W1196" i="2" s="1"/>
  <c r="V1197" i="2"/>
  <c r="V1196" i="2" s="1"/>
  <c r="U1197" i="2"/>
  <c r="T1197" i="2"/>
  <c r="T1196" i="2" s="1"/>
  <c r="S1197" i="2"/>
  <c r="R1197" i="2"/>
  <c r="R1196" i="2" s="1"/>
  <c r="R1195" i="2" s="1"/>
  <c r="Q1197" i="2"/>
  <c r="Q1162" i="2" s="1"/>
  <c r="Q930" i="2" s="1"/>
  <c r="P1197" i="2"/>
  <c r="O1197" i="2"/>
  <c r="O1196" i="2" s="1"/>
  <c r="O1195" i="2" s="1"/>
  <c r="O1194" i="2" s="1"/>
  <c r="N1197" i="2"/>
  <c r="M1197" i="2"/>
  <c r="M1196" i="2" s="1"/>
  <c r="J1197" i="2"/>
  <c r="I1197" i="2"/>
  <c r="H1197" i="2"/>
  <c r="H1196" i="2" s="1"/>
  <c r="H1195" i="2" s="1"/>
  <c r="G1197" i="2"/>
  <c r="F1197" i="2"/>
  <c r="F1196" i="2" s="1"/>
  <c r="F1195" i="2" s="1"/>
  <c r="E1197" i="2"/>
  <c r="D1197" i="2"/>
  <c r="D1196" i="2" s="1"/>
  <c r="D1195" i="2" s="1"/>
  <c r="AK1196" i="2"/>
  <c r="AK1195" i="2" s="1"/>
  <c r="AJ1196" i="2"/>
  <c r="AG1196" i="2"/>
  <c r="AG1195" i="2" s="1"/>
  <c r="AG1194" i="2" s="1"/>
  <c r="AC1196" i="2"/>
  <c r="AB1196" i="2"/>
  <c r="AA1196" i="2"/>
  <c r="AA1195" i="2" s="1"/>
  <c r="AA1194" i="2" s="1"/>
  <c r="Z1196" i="2"/>
  <c r="X1196" i="2"/>
  <c r="X1195" i="2" s="1"/>
  <c r="U1196" i="2"/>
  <c r="S1196" i="2"/>
  <c r="Q1196" i="2"/>
  <c r="Q1195" i="2" s="1"/>
  <c r="Q1194" i="2" s="1"/>
  <c r="P1196" i="2"/>
  <c r="P1195" i="2" s="1"/>
  <c r="N1196" i="2"/>
  <c r="N1195" i="2" s="1"/>
  <c r="N1194" i="2" s="1"/>
  <c r="J1196" i="2"/>
  <c r="I1196" i="2"/>
  <c r="I1195" i="2" s="1"/>
  <c r="E1196" i="2"/>
  <c r="E1195" i="2" s="1"/>
  <c r="AJ1195" i="2"/>
  <c r="AJ1194" i="2" s="1"/>
  <c r="AC1195" i="2"/>
  <c r="AB1195" i="2"/>
  <c r="AB1194" i="2" s="1"/>
  <c r="Z1195" i="2"/>
  <c r="Z1194" i="2" s="1"/>
  <c r="W1195" i="2"/>
  <c r="V1195" i="2"/>
  <c r="U1195" i="2"/>
  <c r="T1195" i="2"/>
  <c r="S1195" i="2"/>
  <c r="M1195" i="2"/>
  <c r="M1194" i="2" s="1"/>
  <c r="J1195" i="2"/>
  <c r="J1194" i="2" s="1"/>
  <c r="AC1194" i="2"/>
  <c r="U1194" i="2"/>
  <c r="R1194" i="2"/>
  <c r="I1194" i="2"/>
  <c r="H1194" i="2"/>
  <c r="D1194" i="2"/>
  <c r="AD1193" i="2"/>
  <c r="K1193" i="2"/>
  <c r="L1193" i="2" s="1"/>
  <c r="AK1192" i="2"/>
  <c r="AJ1192" i="2"/>
  <c r="AI1192" i="2"/>
  <c r="AH1192" i="2"/>
  <c r="AH1164" i="2" s="1"/>
  <c r="AG1192" i="2"/>
  <c r="AF1192" i="2"/>
  <c r="AE1192" i="2"/>
  <c r="AC1192" i="2"/>
  <c r="AB1192" i="2"/>
  <c r="AA1192" i="2"/>
  <c r="Z1192" i="2"/>
  <c r="Y1192" i="2"/>
  <c r="X1192" i="2"/>
  <c r="W1192" i="2"/>
  <c r="V1192" i="2"/>
  <c r="U1192" i="2"/>
  <c r="T1192" i="2"/>
  <c r="T1184" i="2" s="1"/>
  <c r="S1192" i="2"/>
  <c r="R1192" i="2"/>
  <c r="Q1192" i="2"/>
  <c r="P1192" i="2"/>
  <c r="O1192" i="2"/>
  <c r="N1192" i="2"/>
  <c r="M1192" i="2"/>
  <c r="J1192" i="2"/>
  <c r="J1164" i="2" s="1"/>
  <c r="I1192" i="2"/>
  <c r="H1192" i="2"/>
  <c r="G1192" i="2"/>
  <c r="F1192" i="2"/>
  <c r="E1192" i="2"/>
  <c r="D1192" i="2"/>
  <c r="AD1191" i="2"/>
  <c r="K1191" i="2"/>
  <c r="L1191" i="2" s="1"/>
  <c r="AD1190" i="2"/>
  <c r="K1190" i="2"/>
  <c r="L1190" i="2" s="1"/>
  <c r="AD1189" i="2"/>
  <c r="K1189" i="2"/>
  <c r="L1189" i="2" s="1"/>
  <c r="AD1188" i="2"/>
  <c r="K1188" i="2"/>
  <c r="L1188" i="2" s="1"/>
  <c r="AK1187" i="2"/>
  <c r="AJ1187" i="2"/>
  <c r="AI1187" i="2"/>
  <c r="AI1186" i="2" s="1"/>
  <c r="AI1185" i="2" s="1"/>
  <c r="AI1184" i="2" s="1"/>
  <c r="AH1187" i="2"/>
  <c r="AH1186" i="2" s="1"/>
  <c r="AH1185" i="2" s="1"/>
  <c r="AG1187" i="2"/>
  <c r="AF1187" i="2"/>
  <c r="AF1186" i="2" s="1"/>
  <c r="AE1187" i="2"/>
  <c r="AC1187" i="2"/>
  <c r="AB1187" i="2"/>
  <c r="AA1187" i="2"/>
  <c r="AA1186" i="2" s="1"/>
  <c r="AA1185" i="2" s="1"/>
  <c r="Z1187" i="2"/>
  <c r="Y1187" i="2"/>
  <c r="X1187" i="2"/>
  <c r="X1186" i="2" s="1"/>
  <c r="X1185" i="2" s="1"/>
  <c r="X1184" i="2" s="1"/>
  <c r="W1187" i="2"/>
  <c r="W1186" i="2" s="1"/>
  <c r="W1185" i="2" s="1"/>
  <c r="W1184" i="2" s="1"/>
  <c r="V1187" i="2"/>
  <c r="V1186" i="2" s="1"/>
  <c r="V1185" i="2" s="1"/>
  <c r="V1184" i="2" s="1"/>
  <c r="U1187" i="2"/>
  <c r="U1186" i="2" s="1"/>
  <c r="U1185" i="2" s="1"/>
  <c r="U1184" i="2" s="1"/>
  <c r="T1187" i="2"/>
  <c r="S1187" i="2"/>
  <c r="R1187" i="2"/>
  <c r="Q1187" i="2"/>
  <c r="Q1186" i="2" s="1"/>
  <c r="Q1185" i="2" s="1"/>
  <c r="Q1184" i="2" s="1"/>
  <c r="P1187" i="2"/>
  <c r="O1187" i="2"/>
  <c r="N1187" i="2"/>
  <c r="M1187" i="2"/>
  <c r="J1187" i="2"/>
  <c r="I1187" i="2"/>
  <c r="H1187" i="2"/>
  <c r="G1187" i="2"/>
  <c r="F1187" i="2"/>
  <c r="E1187" i="2"/>
  <c r="D1187" i="2"/>
  <c r="AK1186" i="2"/>
  <c r="AK1185" i="2" s="1"/>
  <c r="AG1186" i="2"/>
  <c r="AE1186" i="2"/>
  <c r="AE1185" i="2" s="1"/>
  <c r="AE1184" i="2" s="1"/>
  <c r="AC1186" i="2"/>
  <c r="AB1186" i="2"/>
  <c r="Z1186" i="2"/>
  <c r="Z1185" i="2" s="1"/>
  <c r="Z1184" i="2" s="1"/>
  <c r="Y1186" i="2"/>
  <c r="T1186" i="2"/>
  <c r="S1186" i="2"/>
  <c r="S1185" i="2" s="1"/>
  <c r="R1186" i="2"/>
  <c r="R1185" i="2" s="1"/>
  <c r="P1186" i="2"/>
  <c r="P1185" i="2" s="1"/>
  <c r="P1184" i="2" s="1"/>
  <c r="O1186" i="2"/>
  <c r="O1185" i="2" s="1"/>
  <c r="O1184" i="2" s="1"/>
  <c r="N1186" i="2"/>
  <c r="N1185" i="2" s="1"/>
  <c r="N1184" i="2" s="1"/>
  <c r="M1186" i="2"/>
  <c r="M1185" i="2" s="1"/>
  <c r="M1184" i="2" s="1"/>
  <c r="J1186" i="2"/>
  <c r="I1186" i="2"/>
  <c r="I1185" i="2" s="1"/>
  <c r="H1186" i="2"/>
  <c r="H1185" i="2" s="1"/>
  <c r="E1186" i="2"/>
  <c r="D1186" i="2"/>
  <c r="AG1185" i="2"/>
  <c r="AF1185" i="2"/>
  <c r="AC1185" i="2"/>
  <c r="AC1184" i="2" s="1"/>
  <c r="AB1185" i="2"/>
  <c r="AB1184" i="2" s="1"/>
  <c r="Y1185" i="2"/>
  <c r="Y1184" i="2" s="1"/>
  <c r="T1185" i="2"/>
  <c r="J1185" i="2"/>
  <c r="E1185" i="2"/>
  <c r="E1184" i="2" s="1"/>
  <c r="AA1184" i="2"/>
  <c r="S1184" i="2"/>
  <c r="H1184" i="2"/>
  <c r="AD1183" i="2"/>
  <c r="G1183" i="2"/>
  <c r="G1165" i="2" s="1"/>
  <c r="F1183" i="2"/>
  <c r="AK1182" i="2"/>
  <c r="AJ1182" i="2"/>
  <c r="AJ1164" i="2" s="1"/>
  <c r="AI1182" i="2"/>
  <c r="AI1164" i="2" s="1"/>
  <c r="AH1182" i="2"/>
  <c r="AG1182" i="2"/>
  <c r="AF1182" i="2"/>
  <c r="AF1175" i="2" s="1"/>
  <c r="AE1182" i="2"/>
  <c r="AC1182" i="2"/>
  <c r="AC1164" i="2" s="1"/>
  <c r="AB1182" i="2"/>
  <c r="AA1182" i="2"/>
  <c r="Z1182" i="2"/>
  <c r="Y1182" i="2"/>
  <c r="X1182" i="2"/>
  <c r="W1182" i="2"/>
  <c r="V1182" i="2"/>
  <c r="U1182" i="2"/>
  <c r="T1182" i="2"/>
  <c r="S1182" i="2"/>
  <c r="R1182" i="2"/>
  <c r="Q1182" i="2"/>
  <c r="P1182" i="2"/>
  <c r="O1182" i="2"/>
  <c r="N1182" i="2"/>
  <c r="M1182" i="2"/>
  <c r="M1164" i="2" s="1"/>
  <c r="J1182" i="2"/>
  <c r="I1182" i="2"/>
  <c r="H1182" i="2"/>
  <c r="F1182" i="2"/>
  <c r="E1182" i="2"/>
  <c r="E1164" i="2" s="1"/>
  <c r="D1182" i="2"/>
  <c r="D1164" i="2" s="1"/>
  <c r="AD1181" i="2"/>
  <c r="K1181" i="2"/>
  <c r="L1181" i="2" s="1"/>
  <c r="AD1180" i="2"/>
  <c r="K1180" i="2"/>
  <c r="L1180" i="2" s="1"/>
  <c r="AD1179" i="2"/>
  <c r="K1179" i="2"/>
  <c r="L1179" i="2" s="1"/>
  <c r="AK1178" i="2"/>
  <c r="AK1177" i="2" s="1"/>
  <c r="AJ1178" i="2"/>
  <c r="AI1178" i="2"/>
  <c r="AH1178" i="2"/>
  <c r="AG1178" i="2"/>
  <c r="AG1177" i="2" s="1"/>
  <c r="AG1176" i="2" s="1"/>
  <c r="AG1175" i="2" s="1"/>
  <c r="AF1178" i="2"/>
  <c r="AE1178" i="2"/>
  <c r="AE1177" i="2" s="1"/>
  <c r="AC1178" i="2"/>
  <c r="AB1178" i="2"/>
  <c r="AA1178" i="2"/>
  <c r="AA1177" i="2" s="1"/>
  <c r="AA1176" i="2" s="1"/>
  <c r="Z1178" i="2"/>
  <c r="Z1177" i="2" s="1"/>
  <c r="Z1176" i="2" s="1"/>
  <c r="Y1178" i="2"/>
  <c r="X1178" i="2"/>
  <c r="W1178" i="2"/>
  <c r="W1177" i="2" s="1"/>
  <c r="W1176" i="2" s="1"/>
  <c r="V1178" i="2"/>
  <c r="U1178" i="2"/>
  <c r="T1178" i="2"/>
  <c r="T1177" i="2" s="1"/>
  <c r="T1176" i="2" s="1"/>
  <c r="T1175" i="2" s="1"/>
  <c r="S1178" i="2"/>
  <c r="R1178" i="2"/>
  <c r="Q1178" i="2"/>
  <c r="Q1177" i="2" s="1"/>
  <c r="Q1176" i="2" s="1"/>
  <c r="P1178" i="2"/>
  <c r="O1178" i="2"/>
  <c r="O1177" i="2" s="1"/>
  <c r="O1176" i="2" s="1"/>
  <c r="O1175" i="2" s="1"/>
  <c r="N1178" i="2"/>
  <c r="M1178" i="2"/>
  <c r="J1178" i="2"/>
  <c r="I1178" i="2"/>
  <c r="I1177" i="2" s="1"/>
  <c r="I1176" i="2" s="1"/>
  <c r="I1175" i="2" s="1"/>
  <c r="H1178" i="2"/>
  <c r="H1177" i="2" s="1"/>
  <c r="H1176" i="2" s="1"/>
  <c r="H1175" i="2" s="1"/>
  <c r="G1178" i="2"/>
  <c r="F1178" i="2"/>
  <c r="E1178" i="2"/>
  <c r="E1177" i="2" s="1"/>
  <c r="D1178" i="2"/>
  <c r="D1177" i="2" s="1"/>
  <c r="AJ1177" i="2"/>
  <c r="AF1177" i="2"/>
  <c r="AF1176" i="2" s="1"/>
  <c r="AC1177" i="2"/>
  <c r="AB1177" i="2"/>
  <c r="Y1177" i="2"/>
  <c r="Y1176" i="2" s="1"/>
  <c r="V1177" i="2"/>
  <c r="V1176" i="2" s="1"/>
  <c r="V1175" i="2" s="1"/>
  <c r="U1177" i="2"/>
  <c r="U1176" i="2" s="1"/>
  <c r="S1177" i="2"/>
  <c r="R1177" i="2"/>
  <c r="R1176" i="2" s="1"/>
  <c r="R1175" i="2" s="1"/>
  <c r="P1177" i="2"/>
  <c r="J1177" i="2"/>
  <c r="G1177" i="2"/>
  <c r="G1176" i="2" s="1"/>
  <c r="F1177" i="2"/>
  <c r="AK1176" i="2"/>
  <c r="AE1176" i="2"/>
  <c r="AE1175" i="2" s="1"/>
  <c r="AC1176" i="2"/>
  <c r="AC1175" i="2" s="1"/>
  <c r="AB1176" i="2"/>
  <c r="AB1175" i="2" s="1"/>
  <c r="S1176" i="2"/>
  <c r="S1175" i="2" s="1"/>
  <c r="P1176" i="2"/>
  <c r="P1175" i="2" s="1"/>
  <c r="J1176" i="2"/>
  <c r="E1176" i="2"/>
  <c r="D1176" i="2"/>
  <c r="W1175" i="2"/>
  <c r="U1175" i="2"/>
  <c r="Q1175" i="2"/>
  <c r="J1175" i="2"/>
  <c r="AD1174" i="2"/>
  <c r="K1174" i="2"/>
  <c r="L1174" i="2" s="1"/>
  <c r="AK1173" i="2"/>
  <c r="AJ1173" i="2"/>
  <c r="AJ1166" i="2" s="1"/>
  <c r="AI1173" i="2"/>
  <c r="AH1173" i="2"/>
  <c r="AG1173" i="2"/>
  <c r="AF1173" i="2"/>
  <c r="AF1166" i="2" s="1"/>
  <c r="AE1173" i="2"/>
  <c r="AD1173" i="2"/>
  <c r="AC1173" i="2"/>
  <c r="AB1173" i="2"/>
  <c r="AA1173" i="2"/>
  <c r="Z1173" i="2"/>
  <c r="Y1173" i="2"/>
  <c r="X1173" i="2"/>
  <c r="W1173" i="2"/>
  <c r="V1173" i="2"/>
  <c r="U1173" i="2"/>
  <c r="T1173" i="2"/>
  <c r="S1173" i="2"/>
  <c r="R1173" i="2"/>
  <c r="Q1173" i="2"/>
  <c r="P1173" i="2"/>
  <c r="P1164" i="2" s="1"/>
  <c r="O1173" i="2"/>
  <c r="O1164" i="2" s="1"/>
  <c r="N1173" i="2"/>
  <c r="N1164" i="2" s="1"/>
  <c r="M1173" i="2"/>
  <c r="K1173" i="2"/>
  <c r="J1173" i="2"/>
  <c r="I1173" i="2"/>
  <c r="H1173" i="2"/>
  <c r="G1173" i="2"/>
  <c r="F1173" i="2"/>
  <c r="E1173" i="2"/>
  <c r="D1173" i="2"/>
  <c r="AD1172" i="2"/>
  <c r="L1172" i="2"/>
  <c r="K1172" i="2"/>
  <c r="AD1171" i="2"/>
  <c r="K1171" i="2"/>
  <c r="L1171" i="2" s="1"/>
  <c r="AD1170" i="2"/>
  <c r="L1170" i="2"/>
  <c r="K1170" i="2"/>
  <c r="AK1169" i="2"/>
  <c r="AJ1169" i="2"/>
  <c r="AI1169" i="2"/>
  <c r="AH1169" i="2"/>
  <c r="AG1169" i="2"/>
  <c r="AF1169" i="2"/>
  <c r="AE1169" i="2"/>
  <c r="AC1169" i="2"/>
  <c r="AC1168" i="2" s="1"/>
  <c r="AB1169" i="2"/>
  <c r="AA1169" i="2"/>
  <c r="Z1169" i="2"/>
  <c r="Y1169" i="2"/>
  <c r="X1169" i="2"/>
  <c r="W1169" i="2"/>
  <c r="V1169" i="2"/>
  <c r="U1169" i="2"/>
  <c r="T1169" i="2"/>
  <c r="S1169" i="2"/>
  <c r="R1169" i="2"/>
  <c r="Q1169" i="2"/>
  <c r="Q1168" i="2" s="1"/>
  <c r="P1169" i="2"/>
  <c r="O1169" i="2"/>
  <c r="N1169" i="2"/>
  <c r="N1168" i="2" s="1"/>
  <c r="M1169" i="2"/>
  <c r="J1169" i="2"/>
  <c r="I1169" i="2"/>
  <c r="H1169" i="2"/>
  <c r="G1169" i="2"/>
  <c r="F1169" i="2"/>
  <c r="E1169" i="2"/>
  <c r="D1169" i="2"/>
  <c r="AK1168" i="2"/>
  <c r="AK1167" i="2" s="1"/>
  <c r="AJ1168" i="2"/>
  <c r="AI1168" i="2"/>
  <c r="AH1168" i="2"/>
  <c r="AG1168" i="2"/>
  <c r="AF1168" i="2"/>
  <c r="AF1167" i="2" s="1"/>
  <c r="AE1168" i="2"/>
  <c r="AE1167" i="2" s="1"/>
  <c r="AA1168" i="2"/>
  <c r="Z1168" i="2"/>
  <c r="X1168" i="2"/>
  <c r="V1168" i="2"/>
  <c r="U1168" i="2"/>
  <c r="T1168" i="2"/>
  <c r="S1168" i="2"/>
  <c r="S1167" i="2" s="1"/>
  <c r="R1168" i="2"/>
  <c r="P1168" i="2"/>
  <c r="O1168" i="2"/>
  <c r="M1168" i="2"/>
  <c r="H1168" i="2"/>
  <c r="E1168" i="2"/>
  <c r="D1168" i="2"/>
  <c r="AJ1167" i="2"/>
  <c r="AI1167" i="2"/>
  <c r="AH1167" i="2"/>
  <c r="AH1166" i="2" s="1"/>
  <c r="AA1167" i="2"/>
  <c r="X1167" i="2"/>
  <c r="V1167" i="2"/>
  <c r="U1167" i="2"/>
  <c r="T1167" i="2"/>
  <c r="Q1167" i="2"/>
  <c r="N1167" i="2"/>
  <c r="H1167" i="2"/>
  <c r="H1166" i="2" s="1"/>
  <c r="E1167" i="2"/>
  <c r="D1167" i="2"/>
  <c r="AK1166" i="2"/>
  <c r="AE1166" i="2"/>
  <c r="D1166" i="2"/>
  <c r="AK1165" i="2"/>
  <c r="AK936" i="2" s="1"/>
  <c r="AI1165" i="2"/>
  <c r="AH1165" i="2"/>
  <c r="AH936" i="2" s="1"/>
  <c r="AG1165" i="2"/>
  <c r="AG936" i="2" s="1"/>
  <c r="AF1165" i="2"/>
  <c r="AF936" i="2" s="1"/>
  <c r="AE1165" i="2"/>
  <c r="AC1165" i="2"/>
  <c r="AC936" i="2" s="1"/>
  <c r="AB1165" i="2"/>
  <c r="AB936" i="2" s="1"/>
  <c r="AA1165" i="2"/>
  <c r="Z1165" i="2"/>
  <c r="X1165" i="2"/>
  <c r="X936" i="2" s="1"/>
  <c r="X611" i="2" s="1"/>
  <c r="X311" i="2" s="1"/>
  <c r="N1165" i="2"/>
  <c r="N936" i="2" s="1"/>
  <c r="N611" i="2" s="1"/>
  <c r="N311" i="2" s="1"/>
  <c r="M1165" i="2"/>
  <c r="J1165" i="2"/>
  <c r="J936" i="2" s="1"/>
  <c r="D1165" i="2"/>
  <c r="AE1164" i="2"/>
  <c r="AB1164" i="2"/>
  <c r="AA1164" i="2"/>
  <c r="AK1163" i="2"/>
  <c r="AJ1163" i="2"/>
  <c r="AI1163" i="2"/>
  <c r="AH1163" i="2"/>
  <c r="AG1163" i="2"/>
  <c r="AF1163" i="2"/>
  <c r="AE1163" i="2"/>
  <c r="AC1163" i="2"/>
  <c r="AB1163" i="2"/>
  <c r="AB934" i="2" s="1"/>
  <c r="AA1163" i="2"/>
  <c r="AA934" i="2" s="1"/>
  <c r="Z1163" i="2"/>
  <c r="Z934" i="2" s="1"/>
  <c r="Y1163" i="2"/>
  <c r="Y934" i="2" s="1"/>
  <c r="X1163" i="2"/>
  <c r="W1163" i="2"/>
  <c r="V1163" i="2"/>
  <c r="U1163" i="2"/>
  <c r="T1163" i="2"/>
  <c r="S1163" i="2"/>
  <c r="S934" i="2" s="1"/>
  <c r="R1163" i="2"/>
  <c r="R934" i="2" s="1"/>
  <c r="Q1163" i="2"/>
  <c r="Q934" i="2" s="1"/>
  <c r="P1163" i="2"/>
  <c r="P934" i="2" s="1"/>
  <c r="O1163" i="2"/>
  <c r="O934" i="2" s="1"/>
  <c r="O607" i="2" s="1"/>
  <c r="O306" i="2" s="1"/>
  <c r="N1163" i="2"/>
  <c r="M1163" i="2"/>
  <c r="J1163" i="2"/>
  <c r="I1163" i="2"/>
  <c r="H1163" i="2"/>
  <c r="H934" i="2" s="1"/>
  <c r="G1163" i="2"/>
  <c r="F1163" i="2"/>
  <c r="E1163" i="2"/>
  <c r="D1163" i="2"/>
  <c r="AK1162" i="2"/>
  <c r="AK930" i="2" s="1"/>
  <c r="AC1162" i="2"/>
  <c r="AC930" i="2" s="1"/>
  <c r="S1162" i="2"/>
  <c r="E1162" i="2"/>
  <c r="E930" i="2" s="1"/>
  <c r="AK1161" i="2"/>
  <c r="E1161" i="2"/>
  <c r="AD1158" i="2"/>
  <c r="K1158" i="2"/>
  <c r="L1158" i="2" s="1"/>
  <c r="AK1157" i="2"/>
  <c r="AJ1157" i="2"/>
  <c r="AI1157" i="2"/>
  <c r="AH1157" i="2"/>
  <c r="AG1157" i="2"/>
  <c r="AF1157" i="2"/>
  <c r="AE1157" i="2"/>
  <c r="AC1157" i="2"/>
  <c r="AB1157" i="2"/>
  <c r="AA1157" i="2"/>
  <c r="Z1157" i="2"/>
  <c r="Y1157" i="2"/>
  <c r="X1157" i="2"/>
  <c r="W1157" i="2"/>
  <c r="V1157" i="2"/>
  <c r="U1157" i="2"/>
  <c r="T1157" i="2"/>
  <c r="S1157" i="2"/>
  <c r="R1157" i="2"/>
  <c r="Q1157" i="2"/>
  <c r="P1157" i="2"/>
  <c r="O1157" i="2"/>
  <c r="O1049" i="2" s="1"/>
  <c r="N1157" i="2"/>
  <c r="M1157" i="2"/>
  <c r="J1157" i="2"/>
  <c r="I1157" i="2"/>
  <c r="I1151" i="2" s="1"/>
  <c r="H1157" i="2"/>
  <c r="G1157" i="2"/>
  <c r="F1157" i="2"/>
  <c r="E1157" i="2"/>
  <c r="D1157" i="2"/>
  <c r="AD1156" i="2"/>
  <c r="L1156" i="2"/>
  <c r="K1156" i="2"/>
  <c r="AD1155" i="2"/>
  <c r="H1155" i="2"/>
  <c r="H1047" i="2" s="1"/>
  <c r="AD1154" i="2"/>
  <c r="L1154" i="2"/>
  <c r="K1154" i="2"/>
  <c r="AK1153" i="2"/>
  <c r="AJ1153" i="2"/>
  <c r="AJ1152" i="2" s="1"/>
  <c r="AI1153" i="2"/>
  <c r="AI1152" i="2" s="1"/>
  <c r="AH1153" i="2"/>
  <c r="AH1152" i="2" s="1"/>
  <c r="AH1151" i="2" s="1"/>
  <c r="AG1153" i="2"/>
  <c r="AF1153" i="2"/>
  <c r="AE1153" i="2"/>
  <c r="AE1152" i="2" s="1"/>
  <c r="AE1151" i="2" s="1"/>
  <c r="AC1153" i="2"/>
  <c r="AB1153" i="2"/>
  <c r="AA1153" i="2"/>
  <c r="Z1153" i="2"/>
  <c r="Y1153" i="2"/>
  <c r="X1153" i="2"/>
  <c r="X1152" i="2" s="1"/>
  <c r="X1151" i="2" s="1"/>
  <c r="W1153" i="2"/>
  <c r="W1152" i="2" s="1"/>
  <c r="W1151" i="2" s="1"/>
  <c r="V1153" i="2"/>
  <c r="V1152" i="2" s="1"/>
  <c r="V1151" i="2" s="1"/>
  <c r="U1153" i="2"/>
  <c r="U1152" i="2" s="1"/>
  <c r="T1153" i="2"/>
  <c r="T1152" i="2" s="1"/>
  <c r="T1151" i="2" s="1"/>
  <c r="S1153" i="2"/>
  <c r="S1152" i="2" s="1"/>
  <c r="S1151" i="2" s="1"/>
  <c r="R1153" i="2"/>
  <c r="Q1153" i="2"/>
  <c r="P1153" i="2"/>
  <c r="O1153" i="2"/>
  <c r="O1152" i="2" s="1"/>
  <c r="N1153" i="2"/>
  <c r="N1152" i="2" s="1"/>
  <c r="N1151" i="2" s="1"/>
  <c r="M1153" i="2"/>
  <c r="J1153" i="2"/>
  <c r="I1153" i="2"/>
  <c r="H1153" i="2"/>
  <c r="G1153" i="2"/>
  <c r="F1153" i="2"/>
  <c r="E1153" i="2"/>
  <c r="E1152" i="2" s="1"/>
  <c r="D1153" i="2"/>
  <c r="D1152" i="2" s="1"/>
  <c r="AK1152" i="2"/>
  <c r="AG1152" i="2"/>
  <c r="AG1151" i="2" s="1"/>
  <c r="AF1152" i="2"/>
  <c r="AC1152" i="2"/>
  <c r="AB1152" i="2"/>
  <c r="AA1152" i="2"/>
  <c r="AA1151" i="2" s="1"/>
  <c r="Z1152" i="2"/>
  <c r="Z1151" i="2" s="1"/>
  <c r="Y1152" i="2"/>
  <c r="Y1151" i="2" s="1"/>
  <c r="Q1152" i="2"/>
  <c r="Q1151" i="2" s="1"/>
  <c r="P1152" i="2"/>
  <c r="P1151" i="2" s="1"/>
  <c r="M1152" i="2"/>
  <c r="M1151" i="2" s="1"/>
  <c r="J1152" i="2"/>
  <c r="I1152" i="2"/>
  <c r="G1152" i="2"/>
  <c r="F1152" i="2"/>
  <c r="AK1151" i="2"/>
  <c r="AJ1151" i="2"/>
  <c r="AI1151" i="2"/>
  <c r="AC1151" i="2"/>
  <c r="AB1151" i="2"/>
  <c r="U1151" i="2"/>
  <c r="F1151" i="2"/>
  <c r="E1151" i="2"/>
  <c r="D1151" i="2"/>
  <c r="AD1150" i="2"/>
  <c r="L1150" i="2"/>
  <c r="K1150" i="2"/>
  <c r="AK1149" i="2"/>
  <c r="AJ1149" i="2"/>
  <c r="AI1149" i="2"/>
  <c r="AH1149" i="2"/>
  <c r="AG1149" i="2"/>
  <c r="AF1149" i="2"/>
  <c r="AE1149" i="2"/>
  <c r="AD1149" i="2"/>
  <c r="AC1149" i="2"/>
  <c r="AB1149" i="2"/>
  <c r="AA1149" i="2"/>
  <c r="Z1149" i="2"/>
  <c r="Y1149" i="2"/>
  <c r="X1149" i="2"/>
  <c r="W1149" i="2"/>
  <c r="V1149" i="2"/>
  <c r="U1149" i="2"/>
  <c r="T1149" i="2"/>
  <c r="S1149" i="2"/>
  <c r="R1149" i="2"/>
  <c r="Q1149" i="2"/>
  <c r="P1149" i="2"/>
  <c r="O1149" i="2"/>
  <c r="N1149" i="2"/>
  <c r="M1149" i="2"/>
  <c r="J1149" i="2"/>
  <c r="I1149" i="2"/>
  <c r="K1149" i="2" s="1"/>
  <c r="L1149" i="2" s="1"/>
  <c r="H1149" i="2"/>
  <c r="G1149" i="2"/>
  <c r="F1149" i="2"/>
  <c r="E1149" i="2"/>
  <c r="D1149" i="2"/>
  <c r="AD1148" i="2"/>
  <c r="K1148" i="2"/>
  <c r="L1148" i="2" s="1"/>
  <c r="AD1147" i="2"/>
  <c r="K1147" i="2"/>
  <c r="L1147" i="2" s="1"/>
  <c r="AD1146" i="2"/>
  <c r="L1146" i="2"/>
  <c r="K1146" i="2"/>
  <c r="AK1145" i="2"/>
  <c r="AJ1145" i="2"/>
  <c r="AI1145" i="2"/>
  <c r="AI1144" i="2" s="1"/>
  <c r="AI1143" i="2" s="1"/>
  <c r="AH1145" i="2"/>
  <c r="AH1144" i="2" s="1"/>
  <c r="AH1143" i="2" s="1"/>
  <c r="AG1145" i="2"/>
  <c r="AF1145" i="2"/>
  <c r="AE1145" i="2"/>
  <c r="AE1144" i="2" s="1"/>
  <c r="AE1143" i="2" s="1"/>
  <c r="AC1145" i="2"/>
  <c r="AC1144" i="2" s="1"/>
  <c r="AB1145" i="2"/>
  <c r="AB1144" i="2" s="1"/>
  <c r="AB1143" i="2" s="1"/>
  <c r="AA1145" i="2"/>
  <c r="Z1145" i="2"/>
  <c r="Y1145" i="2"/>
  <c r="Y1144" i="2" s="1"/>
  <c r="Y1143" i="2" s="1"/>
  <c r="X1145" i="2"/>
  <c r="X1144" i="2" s="1"/>
  <c r="W1145" i="2"/>
  <c r="W1144" i="2" s="1"/>
  <c r="W1143" i="2" s="1"/>
  <c r="V1145" i="2"/>
  <c r="V1144" i="2" s="1"/>
  <c r="V1143" i="2" s="1"/>
  <c r="U1145" i="2"/>
  <c r="U1144" i="2" s="1"/>
  <c r="T1145" i="2"/>
  <c r="T1144" i="2" s="1"/>
  <c r="T1143" i="2" s="1"/>
  <c r="S1145" i="2"/>
  <c r="S1144" i="2" s="1"/>
  <c r="R1145" i="2"/>
  <c r="R1144" i="2" s="1"/>
  <c r="R1143" i="2" s="1"/>
  <c r="Q1145" i="2"/>
  <c r="P1145" i="2"/>
  <c r="P1144" i="2" s="1"/>
  <c r="P1143" i="2" s="1"/>
  <c r="O1145" i="2"/>
  <c r="N1145" i="2"/>
  <c r="M1145" i="2"/>
  <c r="M1144" i="2" s="1"/>
  <c r="J1145" i="2"/>
  <c r="I1145" i="2"/>
  <c r="I1144" i="2" s="1"/>
  <c r="H1145" i="2"/>
  <c r="G1145" i="2"/>
  <c r="F1145" i="2"/>
  <c r="E1145" i="2"/>
  <c r="D1145" i="2"/>
  <c r="D1144" i="2" s="1"/>
  <c r="D1143" i="2" s="1"/>
  <c r="AK1144" i="2"/>
  <c r="AK1143" i="2" s="1"/>
  <c r="AJ1144" i="2"/>
  <c r="AJ1143" i="2" s="1"/>
  <c r="AG1144" i="2"/>
  <c r="AG1143" i="2" s="1"/>
  <c r="AF1144" i="2"/>
  <c r="AF1143" i="2" s="1"/>
  <c r="AA1144" i="2"/>
  <c r="AA1143" i="2" s="1"/>
  <c r="Z1144" i="2"/>
  <c r="Q1144" i="2"/>
  <c r="Q1143" i="2" s="1"/>
  <c r="O1144" i="2"/>
  <c r="N1144" i="2"/>
  <c r="J1144" i="2"/>
  <c r="G1144" i="2"/>
  <c r="F1144" i="2"/>
  <c r="F1143" i="2" s="1"/>
  <c r="E1144" i="2"/>
  <c r="E1143" i="2" s="1"/>
  <c r="AC1143" i="2"/>
  <c r="Z1143" i="2"/>
  <c r="U1143" i="2"/>
  <c r="O1143" i="2"/>
  <c r="AD1142" i="2"/>
  <c r="K1142" i="2"/>
  <c r="L1142" i="2" s="1"/>
  <c r="AD1141" i="2"/>
  <c r="L1141" i="2"/>
  <c r="K1141" i="2"/>
  <c r="AD1140" i="2"/>
  <c r="K1140" i="2"/>
  <c r="L1140" i="2" s="1"/>
  <c r="AD1139" i="2"/>
  <c r="L1139" i="2"/>
  <c r="K1139" i="2"/>
  <c r="AK1138" i="2"/>
  <c r="AK1050" i="2" s="1"/>
  <c r="AJ1138" i="2"/>
  <c r="AI1138" i="2"/>
  <c r="AH1138" i="2"/>
  <c r="AG1138" i="2"/>
  <c r="AG1133" i="2" s="1"/>
  <c r="AG1127" i="2" s="1"/>
  <c r="AF1138" i="2"/>
  <c r="AF1133" i="2" s="1"/>
  <c r="AE1138" i="2"/>
  <c r="AC1138" i="2"/>
  <c r="AB1138" i="2"/>
  <c r="AA1138" i="2"/>
  <c r="Z1138" i="2"/>
  <c r="Y1138" i="2"/>
  <c r="X1138" i="2"/>
  <c r="W1138" i="2"/>
  <c r="V1138" i="2"/>
  <c r="U1138" i="2"/>
  <c r="T1138" i="2"/>
  <c r="S1138" i="2"/>
  <c r="R1138" i="2"/>
  <c r="Q1138" i="2"/>
  <c r="P1138" i="2"/>
  <c r="O1138" i="2"/>
  <c r="N1138" i="2"/>
  <c r="N1133" i="2" s="1"/>
  <c r="N1127" i="2" s="1"/>
  <c r="M1138" i="2"/>
  <c r="M1133" i="2" s="1"/>
  <c r="J1138" i="2"/>
  <c r="K1138" i="2" s="1"/>
  <c r="I1138" i="2"/>
  <c r="H1138" i="2"/>
  <c r="G1138" i="2"/>
  <c r="F1138" i="2"/>
  <c r="E1138" i="2"/>
  <c r="D1138" i="2"/>
  <c r="AD1137" i="2"/>
  <c r="K1137" i="2"/>
  <c r="L1137" i="2" s="1"/>
  <c r="AD1136" i="2"/>
  <c r="L1136" i="2"/>
  <c r="K1136" i="2"/>
  <c r="AD1135" i="2"/>
  <c r="K1135" i="2"/>
  <c r="L1135" i="2" s="1"/>
  <c r="AK1134" i="2"/>
  <c r="AJ1134" i="2"/>
  <c r="AI1134" i="2"/>
  <c r="AI1133" i="2" s="1"/>
  <c r="AH1134" i="2"/>
  <c r="AG1134" i="2"/>
  <c r="AF1134" i="2"/>
  <c r="AE1134" i="2"/>
  <c r="AC1134" i="2"/>
  <c r="AB1134" i="2"/>
  <c r="AA1134" i="2"/>
  <c r="AA1050" i="2" s="1"/>
  <c r="AA939" i="2" s="1"/>
  <c r="Z1134" i="2"/>
  <c r="Z1133" i="2" s="1"/>
  <c r="Z1127" i="2" s="1"/>
  <c r="Y1134" i="2"/>
  <c r="X1134" i="2"/>
  <c r="W1134" i="2"/>
  <c r="V1134" i="2"/>
  <c r="U1134" i="2"/>
  <c r="T1134" i="2"/>
  <c r="S1134" i="2"/>
  <c r="R1134" i="2"/>
  <c r="Q1134" i="2"/>
  <c r="P1134" i="2"/>
  <c r="P1133" i="2" s="1"/>
  <c r="P1049" i="2" s="1"/>
  <c r="O1134" i="2"/>
  <c r="N1134" i="2"/>
  <c r="M1134" i="2"/>
  <c r="J1134" i="2"/>
  <c r="I1134" i="2"/>
  <c r="H1134" i="2"/>
  <c r="G1134" i="2"/>
  <c r="F1134" i="2"/>
  <c r="E1134" i="2"/>
  <c r="D1134" i="2"/>
  <c r="D1133" i="2" s="1"/>
  <c r="AK1133" i="2"/>
  <c r="AJ1133" i="2"/>
  <c r="AA1133" i="2"/>
  <c r="W1133" i="2"/>
  <c r="T1133" i="2"/>
  <c r="O1133" i="2"/>
  <c r="O1127" i="2" s="1"/>
  <c r="F1133" i="2"/>
  <c r="E1133" i="2"/>
  <c r="AD1132" i="2"/>
  <c r="K1132" i="2"/>
  <c r="L1132" i="2" s="1"/>
  <c r="AD1131" i="2"/>
  <c r="L1131" i="2"/>
  <c r="K1131" i="2"/>
  <c r="AD1130" i="2"/>
  <c r="K1130" i="2"/>
  <c r="L1130" i="2" s="1"/>
  <c r="AK1129" i="2"/>
  <c r="AK1128" i="2" s="1"/>
  <c r="AK1127" i="2" s="1"/>
  <c r="AJ1129" i="2"/>
  <c r="AI1129" i="2"/>
  <c r="AI1128" i="2" s="1"/>
  <c r="AI1127" i="2" s="1"/>
  <c r="AH1129" i="2"/>
  <c r="AG1129" i="2"/>
  <c r="AG1128" i="2" s="1"/>
  <c r="AF1129" i="2"/>
  <c r="AF1128" i="2" s="1"/>
  <c r="AE1129" i="2"/>
  <c r="AC1129" i="2"/>
  <c r="AC1128" i="2" s="1"/>
  <c r="AB1129" i="2"/>
  <c r="AB1128" i="2" s="1"/>
  <c r="AA1129" i="2"/>
  <c r="AA1128" i="2" s="1"/>
  <c r="Z1129" i="2"/>
  <c r="Z1128" i="2" s="1"/>
  <c r="Y1129" i="2"/>
  <c r="Y1128" i="2" s="1"/>
  <c r="X1129" i="2"/>
  <c r="W1129" i="2"/>
  <c r="W1128" i="2" s="1"/>
  <c r="V1129" i="2"/>
  <c r="V1128" i="2" s="1"/>
  <c r="U1129" i="2"/>
  <c r="T1129" i="2"/>
  <c r="S1129" i="2"/>
  <c r="R1129" i="2"/>
  <c r="Q1129" i="2"/>
  <c r="P1129" i="2"/>
  <c r="O1129" i="2"/>
  <c r="N1129" i="2"/>
  <c r="M1129" i="2"/>
  <c r="J1129" i="2"/>
  <c r="I1129" i="2"/>
  <c r="H1129" i="2"/>
  <c r="H1128" i="2" s="1"/>
  <c r="G1129" i="2"/>
  <c r="F1129" i="2"/>
  <c r="E1129" i="2"/>
  <c r="E1128" i="2" s="1"/>
  <c r="D1129" i="2"/>
  <c r="AJ1128" i="2"/>
  <c r="AJ1127" i="2" s="1"/>
  <c r="AH1128" i="2"/>
  <c r="AE1128" i="2"/>
  <c r="X1128" i="2"/>
  <c r="U1128" i="2"/>
  <c r="T1128" i="2"/>
  <c r="S1128" i="2"/>
  <c r="R1128" i="2"/>
  <c r="Q1128" i="2"/>
  <c r="P1128" i="2"/>
  <c r="O1128" i="2"/>
  <c r="N1128" i="2"/>
  <c r="M1128" i="2"/>
  <c r="J1128" i="2"/>
  <c r="I1128" i="2"/>
  <c r="D1128" i="2"/>
  <c r="AF1127" i="2"/>
  <c r="W1127" i="2"/>
  <c r="T1127" i="2"/>
  <c r="P1127" i="2"/>
  <c r="E1127" i="2"/>
  <c r="D1127" i="2"/>
  <c r="AD1126" i="2"/>
  <c r="K1126" i="2"/>
  <c r="L1126" i="2" s="1"/>
  <c r="AK1125" i="2"/>
  <c r="AJ1125" i="2"/>
  <c r="AI1125" i="2"/>
  <c r="AH1125" i="2"/>
  <c r="AG1125" i="2"/>
  <c r="AF1125" i="2"/>
  <c r="AE1125" i="2"/>
  <c r="AC1125" i="2"/>
  <c r="AB1125" i="2"/>
  <c r="AA1125" i="2"/>
  <c r="Z1125" i="2"/>
  <c r="Y1125" i="2"/>
  <c r="X1125" i="2"/>
  <c r="W1125" i="2"/>
  <c r="V1125" i="2"/>
  <c r="U1125" i="2"/>
  <c r="T1125" i="2"/>
  <c r="S1125" i="2"/>
  <c r="R1125" i="2"/>
  <c r="Q1125" i="2"/>
  <c r="P1125" i="2"/>
  <c r="O1125" i="2"/>
  <c r="N1125" i="2"/>
  <c r="M1125" i="2"/>
  <c r="J1125" i="2"/>
  <c r="I1125" i="2"/>
  <c r="K1125" i="2" s="1"/>
  <c r="H1125" i="2"/>
  <c r="G1125" i="2"/>
  <c r="F1125" i="2"/>
  <c r="E1125" i="2"/>
  <c r="D1125" i="2"/>
  <c r="AD1124" i="2"/>
  <c r="K1124" i="2"/>
  <c r="L1124" i="2" s="1"/>
  <c r="AD1123" i="2"/>
  <c r="K1123" i="2"/>
  <c r="L1123" i="2" s="1"/>
  <c r="AD1122" i="2"/>
  <c r="K1122" i="2"/>
  <c r="L1122" i="2" s="1"/>
  <c r="AK1121" i="2"/>
  <c r="AJ1121" i="2"/>
  <c r="AI1121" i="2"/>
  <c r="AI1120" i="2" s="1"/>
  <c r="AH1121" i="2"/>
  <c r="AH1120" i="2" s="1"/>
  <c r="AG1121" i="2"/>
  <c r="AF1121" i="2"/>
  <c r="AE1121" i="2"/>
  <c r="AE1120" i="2" s="1"/>
  <c r="AE1119" i="2" s="1"/>
  <c r="AC1121" i="2"/>
  <c r="AB1121" i="2"/>
  <c r="AA1121" i="2"/>
  <c r="AA1120" i="2" s="1"/>
  <c r="AA1119" i="2" s="1"/>
  <c r="Z1121" i="2"/>
  <c r="Z1120" i="2" s="1"/>
  <c r="Y1121" i="2"/>
  <c r="Y1120" i="2" s="1"/>
  <c r="X1121" i="2"/>
  <c r="W1121" i="2"/>
  <c r="W1120" i="2" s="1"/>
  <c r="W1119" i="2" s="1"/>
  <c r="V1121" i="2"/>
  <c r="V1120" i="2" s="1"/>
  <c r="V1119" i="2" s="1"/>
  <c r="U1121" i="2"/>
  <c r="U1120" i="2" s="1"/>
  <c r="T1121" i="2"/>
  <c r="S1121" i="2"/>
  <c r="S1120" i="2" s="1"/>
  <c r="S1119" i="2" s="1"/>
  <c r="R1121" i="2"/>
  <c r="Q1121" i="2"/>
  <c r="P1121" i="2"/>
  <c r="P1120" i="2" s="1"/>
  <c r="P1119" i="2" s="1"/>
  <c r="O1121" i="2"/>
  <c r="O1120" i="2" s="1"/>
  <c r="N1121" i="2"/>
  <c r="N1120" i="2" s="1"/>
  <c r="N1119" i="2" s="1"/>
  <c r="M1121" i="2"/>
  <c r="M1120" i="2" s="1"/>
  <c r="M1119" i="2" s="1"/>
  <c r="K1121" i="2"/>
  <c r="L1121" i="2" s="1"/>
  <c r="J1121" i="2"/>
  <c r="I1121" i="2"/>
  <c r="I1120" i="2" s="1"/>
  <c r="H1121" i="2"/>
  <c r="H1120" i="2" s="1"/>
  <c r="H1119" i="2" s="1"/>
  <c r="G1121" i="2"/>
  <c r="F1121" i="2"/>
  <c r="E1121" i="2"/>
  <c r="E1120" i="2" s="1"/>
  <c r="E1119" i="2" s="1"/>
  <c r="D1121" i="2"/>
  <c r="AK1120" i="2"/>
  <c r="AJ1120" i="2"/>
  <c r="AG1120" i="2"/>
  <c r="AF1120" i="2"/>
  <c r="AF1119" i="2" s="1"/>
  <c r="AC1120" i="2"/>
  <c r="AC1119" i="2" s="1"/>
  <c r="AB1120" i="2"/>
  <c r="AB1119" i="2" s="1"/>
  <c r="X1120" i="2"/>
  <c r="X1119" i="2" s="1"/>
  <c r="T1120" i="2"/>
  <c r="R1120" i="2"/>
  <c r="R1119" i="2" s="1"/>
  <c r="Q1120" i="2"/>
  <c r="J1120" i="2"/>
  <c r="G1120" i="2"/>
  <c r="G1119" i="2" s="1"/>
  <c r="F1120" i="2"/>
  <c r="D1120" i="2"/>
  <c r="D1119" i="2" s="1"/>
  <c r="AK1119" i="2"/>
  <c r="AI1119" i="2"/>
  <c r="AH1119" i="2"/>
  <c r="Z1119" i="2"/>
  <c r="U1119" i="2"/>
  <c r="O1119" i="2"/>
  <c r="AD1118" i="2"/>
  <c r="K1118" i="2"/>
  <c r="L1118" i="2" s="1"/>
  <c r="AK1117" i="2"/>
  <c r="AJ1117" i="2"/>
  <c r="AI1117" i="2"/>
  <c r="AH1117" i="2"/>
  <c r="AG1117" i="2"/>
  <c r="AF1117" i="2"/>
  <c r="AE1117" i="2"/>
  <c r="AC1117" i="2"/>
  <c r="AB1117" i="2"/>
  <c r="AA1117" i="2"/>
  <c r="Z1117" i="2"/>
  <c r="Y1117" i="2"/>
  <c r="X1117" i="2"/>
  <c r="W1117" i="2"/>
  <c r="W1111" i="2" s="1"/>
  <c r="V1117" i="2"/>
  <c r="U1117" i="2"/>
  <c r="T1117" i="2"/>
  <c r="S1117" i="2"/>
  <c r="R1117" i="2"/>
  <c r="Q1117" i="2"/>
  <c r="P1117" i="2"/>
  <c r="O1117" i="2"/>
  <c r="N1117" i="2"/>
  <c r="M1117" i="2"/>
  <c r="J1117" i="2"/>
  <c r="I1117" i="2"/>
  <c r="H1117" i="2"/>
  <c r="G1117" i="2"/>
  <c r="F1117" i="2"/>
  <c r="E1117" i="2"/>
  <c r="D1117" i="2"/>
  <c r="AD1116" i="2"/>
  <c r="L1116" i="2"/>
  <c r="K1116" i="2"/>
  <c r="AD1115" i="2"/>
  <c r="K1115" i="2"/>
  <c r="L1115" i="2" s="1"/>
  <c r="AD1114" i="2"/>
  <c r="L1114" i="2"/>
  <c r="K1114" i="2"/>
  <c r="AK1113" i="2"/>
  <c r="AJ1113" i="2"/>
  <c r="AI1113" i="2"/>
  <c r="AH1113" i="2"/>
  <c r="AH1112" i="2" s="1"/>
  <c r="AH1111" i="2" s="1"/>
  <c r="AG1113" i="2"/>
  <c r="AF1113" i="2"/>
  <c r="AE1113" i="2"/>
  <c r="AC1113" i="2"/>
  <c r="AD1113" i="2" s="1"/>
  <c r="AB1113" i="2"/>
  <c r="AA1113" i="2"/>
  <c r="Z1113" i="2"/>
  <c r="Z1112" i="2" s="1"/>
  <c r="Y1113" i="2"/>
  <c r="X1113" i="2"/>
  <c r="W1113" i="2"/>
  <c r="W1112" i="2" s="1"/>
  <c r="V1113" i="2"/>
  <c r="U1113" i="2"/>
  <c r="U1112" i="2" s="1"/>
  <c r="T1113" i="2"/>
  <c r="T1112" i="2" s="1"/>
  <c r="S1113" i="2"/>
  <c r="R1113" i="2"/>
  <c r="Q1113" i="2"/>
  <c r="P1113" i="2"/>
  <c r="O1113" i="2"/>
  <c r="O1112" i="2" s="1"/>
  <c r="N1113" i="2"/>
  <c r="N1112" i="2" s="1"/>
  <c r="M1113" i="2"/>
  <c r="J1113" i="2"/>
  <c r="J1112" i="2" s="1"/>
  <c r="I1113" i="2"/>
  <c r="I1112" i="2" s="1"/>
  <c r="I1111" i="2" s="1"/>
  <c r="H1113" i="2"/>
  <c r="H1112" i="2" s="1"/>
  <c r="G1113" i="2"/>
  <c r="F1113" i="2"/>
  <c r="E1113" i="2"/>
  <c r="E1112" i="2" s="1"/>
  <c r="E1111" i="2" s="1"/>
  <c r="D1113" i="2"/>
  <c r="AK1112" i="2"/>
  <c r="AJ1112" i="2"/>
  <c r="AJ1111" i="2" s="1"/>
  <c r="AI1112" i="2"/>
  <c r="AG1112" i="2"/>
  <c r="AG1111" i="2" s="1"/>
  <c r="AF1112" i="2"/>
  <c r="AE1112" i="2"/>
  <c r="AC1112" i="2"/>
  <c r="AC1111" i="2" s="1"/>
  <c r="AB1112" i="2"/>
  <c r="AA1112" i="2"/>
  <c r="AA1111" i="2" s="1"/>
  <c r="Y1112" i="2"/>
  <c r="X1112" i="2"/>
  <c r="X1111" i="2" s="1"/>
  <c r="V1112" i="2"/>
  <c r="V1111" i="2" s="1"/>
  <c r="S1112" i="2"/>
  <c r="S1111" i="2" s="1"/>
  <c r="R1112" i="2"/>
  <c r="R1111" i="2" s="1"/>
  <c r="Q1112" i="2"/>
  <c r="P1112" i="2"/>
  <c r="P1111" i="2" s="1"/>
  <c r="M1112" i="2"/>
  <c r="D1112" i="2"/>
  <c r="D1111" i="2" s="1"/>
  <c r="AK1111" i="2"/>
  <c r="AI1111" i="2"/>
  <c r="AF1111" i="2"/>
  <c r="AE1111" i="2"/>
  <c r="Z1111" i="2"/>
  <c r="Y1111" i="2"/>
  <c r="Q1111" i="2"/>
  <c r="O1111" i="2"/>
  <c r="N1111" i="2"/>
  <c r="M1111" i="2"/>
  <c r="H1111" i="2"/>
  <c r="AD1110" i="2"/>
  <c r="K1110" i="2"/>
  <c r="L1110" i="2" s="1"/>
  <c r="AK1109" i="2"/>
  <c r="AJ1109" i="2"/>
  <c r="AI1109" i="2"/>
  <c r="AH1109" i="2"/>
  <c r="AG1109" i="2"/>
  <c r="AF1109" i="2"/>
  <c r="AE1109" i="2"/>
  <c r="AC1109" i="2"/>
  <c r="AB1109" i="2"/>
  <c r="AA1109" i="2"/>
  <c r="AA1103" i="2" s="1"/>
  <c r="Z1109" i="2"/>
  <c r="Y1109" i="2"/>
  <c r="Y1103" i="2" s="1"/>
  <c r="X1109" i="2"/>
  <c r="W1109" i="2"/>
  <c r="V1109" i="2"/>
  <c r="U1109" i="2"/>
  <c r="T1109" i="2"/>
  <c r="S1109" i="2"/>
  <c r="R1109" i="2"/>
  <c r="AD1109" i="2" s="1"/>
  <c r="Q1109" i="2"/>
  <c r="P1109" i="2"/>
  <c r="O1109" i="2"/>
  <c r="N1109" i="2"/>
  <c r="M1109" i="2"/>
  <c r="J1109" i="2"/>
  <c r="J1103" i="2" s="1"/>
  <c r="I1109" i="2"/>
  <c r="H1109" i="2"/>
  <c r="G1109" i="2"/>
  <c r="F1109" i="2"/>
  <c r="E1109" i="2"/>
  <c r="D1109" i="2"/>
  <c r="AD1108" i="2"/>
  <c r="K1108" i="2"/>
  <c r="L1108" i="2" s="1"/>
  <c r="AD1107" i="2"/>
  <c r="K1107" i="2"/>
  <c r="L1107" i="2" s="1"/>
  <c r="AD1106" i="2"/>
  <c r="K1106" i="2"/>
  <c r="L1106" i="2" s="1"/>
  <c r="AK1105" i="2"/>
  <c r="AJ1105" i="2"/>
  <c r="AI1105" i="2"/>
  <c r="AI1104" i="2" s="1"/>
  <c r="AI1103" i="2" s="1"/>
  <c r="AH1105" i="2"/>
  <c r="AH1104" i="2" s="1"/>
  <c r="AG1105" i="2"/>
  <c r="AF1105" i="2"/>
  <c r="AE1105" i="2"/>
  <c r="AC1105" i="2"/>
  <c r="AB1105" i="2"/>
  <c r="AB1104" i="2" s="1"/>
  <c r="AB1103" i="2" s="1"/>
  <c r="AA1105" i="2"/>
  <c r="Z1105" i="2"/>
  <c r="Y1105" i="2"/>
  <c r="X1105" i="2"/>
  <c r="X1104" i="2" s="1"/>
  <c r="X1103" i="2" s="1"/>
  <c r="W1105" i="2"/>
  <c r="V1105" i="2"/>
  <c r="V1104" i="2" s="1"/>
  <c r="V1103" i="2" s="1"/>
  <c r="U1105" i="2"/>
  <c r="U1104" i="2" s="1"/>
  <c r="U1103" i="2" s="1"/>
  <c r="T1105" i="2"/>
  <c r="T1104" i="2" s="1"/>
  <c r="T1103" i="2" s="1"/>
  <c r="S1105" i="2"/>
  <c r="R1105" i="2"/>
  <c r="R1104" i="2" s="1"/>
  <c r="Q1105" i="2"/>
  <c r="P1105" i="2"/>
  <c r="O1105" i="2"/>
  <c r="N1105" i="2"/>
  <c r="N1104" i="2" s="1"/>
  <c r="N1103" i="2" s="1"/>
  <c r="M1105" i="2"/>
  <c r="K1105" i="2"/>
  <c r="L1105" i="2" s="1"/>
  <c r="J1105" i="2"/>
  <c r="I1105" i="2"/>
  <c r="H1105" i="2"/>
  <c r="G1105" i="2"/>
  <c r="G1104" i="2" s="1"/>
  <c r="F1105" i="2"/>
  <c r="E1105" i="2"/>
  <c r="D1105" i="2"/>
  <c r="AK1104" i="2"/>
  <c r="AJ1104" i="2"/>
  <c r="AG1104" i="2"/>
  <c r="AF1104" i="2"/>
  <c r="AE1104" i="2"/>
  <c r="AE1103" i="2" s="1"/>
  <c r="AC1104" i="2"/>
  <c r="AA1104" i="2"/>
  <c r="Z1104" i="2"/>
  <c r="Z1103" i="2" s="1"/>
  <c r="Y1104" i="2"/>
  <c r="W1104" i="2"/>
  <c r="W1103" i="2" s="1"/>
  <c r="S1104" i="2"/>
  <c r="Q1104" i="2"/>
  <c r="P1104" i="2"/>
  <c r="O1104" i="2"/>
  <c r="M1104" i="2"/>
  <c r="M1103" i="2" s="1"/>
  <c r="J1104" i="2"/>
  <c r="I1104" i="2"/>
  <c r="I1103" i="2" s="1"/>
  <c r="H1104" i="2"/>
  <c r="H1103" i="2" s="1"/>
  <c r="F1104" i="2"/>
  <c r="E1104" i="2"/>
  <c r="E1103" i="2" s="1"/>
  <c r="D1104" i="2"/>
  <c r="AK1103" i="2"/>
  <c r="AC1103" i="2"/>
  <c r="R1103" i="2"/>
  <c r="Q1103" i="2"/>
  <c r="P1103" i="2"/>
  <c r="O1103" i="2"/>
  <c r="G1103" i="2"/>
  <c r="AD1102" i="2"/>
  <c r="K1102" i="2"/>
  <c r="L1102" i="2" s="1"/>
  <c r="AK1101" i="2"/>
  <c r="AJ1101" i="2"/>
  <c r="AI1101" i="2"/>
  <c r="AH1101" i="2"/>
  <c r="AG1101" i="2"/>
  <c r="AF1101" i="2"/>
  <c r="AE1101" i="2"/>
  <c r="AC1101" i="2"/>
  <c r="AB1101" i="2"/>
  <c r="AA1101" i="2"/>
  <c r="Z1101" i="2"/>
  <c r="Y1101" i="2"/>
  <c r="X1101" i="2"/>
  <c r="W1101" i="2"/>
  <c r="V1101" i="2"/>
  <c r="U1101" i="2"/>
  <c r="T1101" i="2"/>
  <c r="S1101" i="2"/>
  <c r="R1101" i="2"/>
  <c r="Q1101" i="2"/>
  <c r="P1101" i="2"/>
  <c r="O1101" i="2"/>
  <c r="N1101" i="2"/>
  <c r="M1101" i="2"/>
  <c r="J1101" i="2"/>
  <c r="J1095" i="2" s="1"/>
  <c r="I1101" i="2"/>
  <c r="H1101" i="2"/>
  <c r="G1101" i="2"/>
  <c r="F1101" i="2"/>
  <c r="E1101" i="2"/>
  <c r="D1101" i="2"/>
  <c r="AD1100" i="2"/>
  <c r="L1100" i="2"/>
  <c r="K1100" i="2"/>
  <c r="AD1099" i="2"/>
  <c r="K1099" i="2"/>
  <c r="L1099" i="2" s="1"/>
  <c r="AD1098" i="2"/>
  <c r="K1098" i="2"/>
  <c r="L1098" i="2" s="1"/>
  <c r="AK1097" i="2"/>
  <c r="AK1096" i="2" s="1"/>
  <c r="AK1095" i="2" s="1"/>
  <c r="AJ1097" i="2"/>
  <c r="AJ1096" i="2" s="1"/>
  <c r="AJ1095" i="2" s="1"/>
  <c r="AI1097" i="2"/>
  <c r="AH1097" i="2"/>
  <c r="AH1096" i="2" s="1"/>
  <c r="AH1095" i="2" s="1"/>
  <c r="AG1097" i="2"/>
  <c r="AG1096" i="2" s="1"/>
  <c r="AG1095" i="2" s="1"/>
  <c r="AF1097" i="2"/>
  <c r="AE1097" i="2"/>
  <c r="AC1097" i="2"/>
  <c r="AC1096" i="2" s="1"/>
  <c r="AB1097" i="2"/>
  <c r="AB1096" i="2" s="1"/>
  <c r="AB1095" i="2" s="1"/>
  <c r="AA1097" i="2"/>
  <c r="Z1097" i="2"/>
  <c r="Z1096" i="2" s="1"/>
  <c r="Y1097" i="2"/>
  <c r="X1097" i="2"/>
  <c r="W1097" i="2"/>
  <c r="W1096" i="2" s="1"/>
  <c r="W1095" i="2" s="1"/>
  <c r="V1097" i="2"/>
  <c r="V1096" i="2" s="1"/>
  <c r="U1097" i="2"/>
  <c r="U1096" i="2" s="1"/>
  <c r="U1095" i="2" s="1"/>
  <c r="T1097" i="2"/>
  <c r="S1097" i="2"/>
  <c r="S1096" i="2" s="1"/>
  <c r="S1095" i="2" s="1"/>
  <c r="R1097" i="2"/>
  <c r="R1096" i="2" s="1"/>
  <c r="R1095" i="2" s="1"/>
  <c r="Q1097" i="2"/>
  <c r="Q1096" i="2" s="1"/>
  <c r="Q1095" i="2" s="1"/>
  <c r="P1097" i="2"/>
  <c r="O1097" i="2"/>
  <c r="N1097" i="2"/>
  <c r="M1097" i="2"/>
  <c r="K1097" i="2"/>
  <c r="L1097" i="2" s="1"/>
  <c r="J1097" i="2"/>
  <c r="I1097" i="2"/>
  <c r="H1097" i="2"/>
  <c r="G1097" i="2"/>
  <c r="G1096" i="2" s="1"/>
  <c r="F1097" i="2"/>
  <c r="F1096" i="2" s="1"/>
  <c r="E1097" i="2"/>
  <c r="D1097" i="2"/>
  <c r="AI1096" i="2"/>
  <c r="AF1096" i="2"/>
  <c r="AF1095" i="2" s="1"/>
  <c r="AE1096" i="2"/>
  <c r="AA1096" i="2"/>
  <c r="Y1096" i="2"/>
  <c r="Y1095" i="2" s="1"/>
  <c r="X1096" i="2"/>
  <c r="T1096" i="2"/>
  <c r="P1096" i="2"/>
  <c r="O1096" i="2"/>
  <c r="O1095" i="2" s="1"/>
  <c r="N1096" i="2"/>
  <c r="N1095" i="2" s="1"/>
  <c r="M1096" i="2"/>
  <c r="M1095" i="2" s="1"/>
  <c r="K1096" i="2"/>
  <c r="J1096" i="2"/>
  <c r="I1096" i="2"/>
  <c r="H1096" i="2"/>
  <c r="E1096" i="2"/>
  <c r="E1095" i="2" s="1"/>
  <c r="D1096" i="2"/>
  <c r="D1095" i="2" s="1"/>
  <c r="AI1095" i="2"/>
  <c r="AE1095" i="2"/>
  <c r="AC1095" i="2"/>
  <c r="V1095" i="2"/>
  <c r="T1095" i="2"/>
  <c r="I1095" i="2"/>
  <c r="H1095" i="2"/>
  <c r="AD1094" i="2"/>
  <c r="K1094" i="2"/>
  <c r="L1094" i="2" s="1"/>
  <c r="AK1093" i="2"/>
  <c r="AJ1093" i="2"/>
  <c r="AI1093" i="2"/>
  <c r="AH1093" i="2"/>
  <c r="AG1093" i="2"/>
  <c r="AF1093" i="2"/>
  <c r="AE1093" i="2"/>
  <c r="AC1093" i="2"/>
  <c r="AB1093" i="2"/>
  <c r="AA1093" i="2"/>
  <c r="Z1093" i="2"/>
  <c r="Y1093" i="2"/>
  <c r="Y1087" i="2" s="1"/>
  <c r="X1093" i="2"/>
  <c r="X1087" i="2" s="1"/>
  <c r="W1093" i="2"/>
  <c r="W1087" i="2" s="1"/>
  <c r="V1093" i="2"/>
  <c r="V1087" i="2" s="1"/>
  <c r="U1093" i="2"/>
  <c r="T1093" i="2"/>
  <c r="S1093" i="2"/>
  <c r="S1087" i="2" s="1"/>
  <c r="R1093" i="2"/>
  <c r="Q1093" i="2"/>
  <c r="P1093" i="2"/>
  <c r="O1093" i="2"/>
  <c r="N1093" i="2"/>
  <c r="M1093" i="2"/>
  <c r="L1093" i="2"/>
  <c r="J1093" i="2"/>
  <c r="I1093" i="2"/>
  <c r="K1093" i="2" s="1"/>
  <c r="H1093" i="2"/>
  <c r="G1093" i="2"/>
  <c r="F1093" i="2"/>
  <c r="E1093" i="2"/>
  <c r="D1093" i="2"/>
  <c r="AD1092" i="2"/>
  <c r="K1092" i="2"/>
  <c r="L1092" i="2" s="1"/>
  <c r="AD1091" i="2"/>
  <c r="L1091" i="2"/>
  <c r="K1091" i="2"/>
  <c r="AD1090" i="2"/>
  <c r="K1090" i="2"/>
  <c r="L1090" i="2" s="1"/>
  <c r="AK1089" i="2"/>
  <c r="AJ1089" i="2"/>
  <c r="AJ1088" i="2" s="1"/>
  <c r="AJ1087" i="2" s="1"/>
  <c r="AI1089" i="2"/>
  <c r="AH1089" i="2"/>
  <c r="AG1089" i="2"/>
  <c r="AG1088" i="2" s="1"/>
  <c r="AG1087" i="2" s="1"/>
  <c r="AF1089" i="2"/>
  <c r="AF1088" i="2" s="1"/>
  <c r="AF1087" i="2" s="1"/>
  <c r="AE1089" i="2"/>
  <c r="AE1088" i="2" s="1"/>
  <c r="AE1087" i="2" s="1"/>
  <c r="AC1089" i="2"/>
  <c r="AB1089" i="2"/>
  <c r="AA1089" i="2"/>
  <c r="AA1088" i="2" s="1"/>
  <c r="AA1087" i="2" s="1"/>
  <c r="Z1089" i="2"/>
  <c r="Z1088" i="2" s="1"/>
  <c r="Z1087" i="2" s="1"/>
  <c r="Y1089" i="2"/>
  <c r="X1089" i="2"/>
  <c r="W1089" i="2"/>
  <c r="W1088" i="2" s="1"/>
  <c r="V1089" i="2"/>
  <c r="V1088" i="2" s="1"/>
  <c r="U1089" i="2"/>
  <c r="U1088" i="2" s="1"/>
  <c r="U1087" i="2" s="1"/>
  <c r="T1089" i="2"/>
  <c r="S1089" i="2"/>
  <c r="R1089" i="2"/>
  <c r="Q1089" i="2"/>
  <c r="P1089" i="2"/>
  <c r="O1089" i="2"/>
  <c r="O1088" i="2" s="1"/>
  <c r="O1087" i="2" s="1"/>
  <c r="N1089" i="2"/>
  <c r="N1088" i="2" s="1"/>
  <c r="N1087" i="2" s="1"/>
  <c r="M1089" i="2"/>
  <c r="J1089" i="2"/>
  <c r="J1088" i="2" s="1"/>
  <c r="J1087" i="2" s="1"/>
  <c r="I1089" i="2"/>
  <c r="H1089" i="2"/>
  <c r="G1089" i="2"/>
  <c r="F1089" i="2"/>
  <c r="E1089" i="2"/>
  <c r="E1088" i="2" s="1"/>
  <c r="E1087" i="2" s="1"/>
  <c r="D1089" i="2"/>
  <c r="D1088" i="2" s="1"/>
  <c r="AK1088" i="2"/>
  <c r="AK1087" i="2" s="1"/>
  <c r="AI1088" i="2"/>
  <c r="AH1088" i="2"/>
  <c r="AH1087" i="2" s="1"/>
  <c r="AC1088" i="2"/>
  <c r="AB1088" i="2"/>
  <c r="AB1087" i="2" s="1"/>
  <c r="Y1088" i="2"/>
  <c r="X1088" i="2"/>
  <c r="T1088" i="2"/>
  <c r="S1088" i="2"/>
  <c r="R1088" i="2"/>
  <c r="Q1088" i="2"/>
  <c r="P1088" i="2"/>
  <c r="M1088" i="2"/>
  <c r="H1088" i="2"/>
  <c r="H1087" i="2" s="1"/>
  <c r="G1088" i="2"/>
  <c r="AC1087" i="2"/>
  <c r="T1087" i="2"/>
  <c r="Q1087" i="2"/>
  <c r="G1087" i="2"/>
  <c r="D1087" i="2"/>
  <c r="AD1086" i="2"/>
  <c r="K1086" i="2"/>
  <c r="L1086" i="2" s="1"/>
  <c r="AK1085" i="2"/>
  <c r="AJ1085" i="2"/>
  <c r="AI1085" i="2"/>
  <c r="AH1085" i="2"/>
  <c r="AG1085" i="2"/>
  <c r="AF1085" i="2"/>
  <c r="AE1085" i="2"/>
  <c r="AC1085" i="2"/>
  <c r="AB1085" i="2"/>
  <c r="AA1085" i="2"/>
  <c r="Z1085" i="2"/>
  <c r="Y1085" i="2"/>
  <c r="X1085" i="2"/>
  <c r="W1085" i="2"/>
  <c r="V1085" i="2"/>
  <c r="U1085" i="2"/>
  <c r="T1085" i="2"/>
  <c r="S1085" i="2"/>
  <c r="R1085" i="2"/>
  <c r="Q1085" i="2"/>
  <c r="P1085" i="2"/>
  <c r="O1085" i="2"/>
  <c r="N1085" i="2"/>
  <c r="M1085" i="2"/>
  <c r="J1085" i="2"/>
  <c r="I1085" i="2"/>
  <c r="H1085" i="2"/>
  <c r="G1085" i="2"/>
  <c r="F1085" i="2"/>
  <c r="E1085" i="2"/>
  <c r="D1085" i="2"/>
  <c r="AD1084" i="2"/>
  <c r="L1084" i="2"/>
  <c r="K1084" i="2"/>
  <c r="AD1083" i="2"/>
  <c r="L1083" i="2"/>
  <c r="K1083" i="2"/>
  <c r="E1083" i="2"/>
  <c r="AD1082" i="2"/>
  <c r="K1082" i="2"/>
  <c r="L1082" i="2" s="1"/>
  <c r="F1082" i="2"/>
  <c r="E1082" i="2"/>
  <c r="AK1081" i="2"/>
  <c r="AJ1081" i="2"/>
  <c r="AJ1080" i="2" s="1"/>
  <c r="AJ1079" i="2" s="1"/>
  <c r="AI1081" i="2"/>
  <c r="AI1080" i="2" s="1"/>
  <c r="AI1079" i="2" s="1"/>
  <c r="AH1081" i="2"/>
  <c r="AG1081" i="2"/>
  <c r="AG1080" i="2" s="1"/>
  <c r="AG1079" i="2" s="1"/>
  <c r="AF1081" i="2"/>
  <c r="AF1080" i="2" s="1"/>
  <c r="AF1079" i="2" s="1"/>
  <c r="AE1081" i="2"/>
  <c r="AC1081" i="2"/>
  <c r="AC1080" i="2" s="1"/>
  <c r="AB1081" i="2"/>
  <c r="AA1081" i="2"/>
  <c r="Z1081" i="2"/>
  <c r="Z1080" i="2" s="1"/>
  <c r="Y1081" i="2"/>
  <c r="Y1080" i="2" s="1"/>
  <c r="X1081" i="2"/>
  <c r="X1080" i="2" s="1"/>
  <c r="W1081" i="2"/>
  <c r="V1081" i="2"/>
  <c r="U1081" i="2"/>
  <c r="T1081" i="2"/>
  <c r="S1081" i="2"/>
  <c r="S1080" i="2" s="1"/>
  <c r="R1081" i="2"/>
  <c r="R1080" i="2" s="1"/>
  <c r="Q1081" i="2"/>
  <c r="Q1080" i="2" s="1"/>
  <c r="Q1079" i="2" s="1"/>
  <c r="P1081" i="2"/>
  <c r="O1081" i="2"/>
  <c r="N1081" i="2"/>
  <c r="M1081" i="2"/>
  <c r="J1081" i="2"/>
  <c r="J1080" i="2" s="1"/>
  <c r="I1081" i="2"/>
  <c r="H1081" i="2"/>
  <c r="G1081" i="2"/>
  <c r="F1081" i="2"/>
  <c r="D1081" i="2"/>
  <c r="D1080" i="2" s="1"/>
  <c r="D1079" i="2" s="1"/>
  <c r="AK1080" i="2"/>
  <c r="AK1079" i="2" s="1"/>
  <c r="AH1080" i="2"/>
  <c r="AH1079" i="2" s="1"/>
  <c r="AE1080" i="2"/>
  <c r="AB1080" i="2"/>
  <c r="AA1080" i="2"/>
  <c r="AA1079" i="2" s="1"/>
  <c r="W1080" i="2"/>
  <c r="W1079" i="2" s="1"/>
  <c r="U1080" i="2"/>
  <c r="P1080" i="2"/>
  <c r="P1079" i="2" s="1"/>
  <c r="O1080" i="2"/>
  <c r="N1080" i="2"/>
  <c r="M1080" i="2"/>
  <c r="M1079" i="2" s="1"/>
  <c r="H1080" i="2"/>
  <c r="H1079" i="2" s="1"/>
  <c r="G1080" i="2"/>
  <c r="F1080" i="2"/>
  <c r="AC1079" i="2"/>
  <c r="AB1079" i="2"/>
  <c r="Z1079" i="2"/>
  <c r="Y1079" i="2"/>
  <c r="X1079" i="2"/>
  <c r="S1079" i="2"/>
  <c r="O1079" i="2"/>
  <c r="N1079" i="2"/>
  <c r="J1079" i="2"/>
  <c r="AD1078" i="2"/>
  <c r="K1078" i="2"/>
  <c r="L1078" i="2" s="1"/>
  <c r="AK1077" i="2"/>
  <c r="AJ1077" i="2"/>
  <c r="AI1077" i="2"/>
  <c r="AH1077" i="2"/>
  <c r="AG1077" i="2"/>
  <c r="AF1077" i="2"/>
  <c r="AE1077" i="2"/>
  <c r="AC1077" i="2"/>
  <c r="AB1077" i="2"/>
  <c r="AA1077" i="2"/>
  <c r="Z1077" i="2"/>
  <c r="Y1077" i="2"/>
  <c r="X1077" i="2"/>
  <c r="W1077" i="2"/>
  <c r="V1077" i="2"/>
  <c r="U1077" i="2"/>
  <c r="T1077" i="2"/>
  <c r="S1077" i="2"/>
  <c r="R1077" i="2"/>
  <c r="Q1077" i="2"/>
  <c r="Q1071" i="2" s="1"/>
  <c r="P1077" i="2"/>
  <c r="O1077" i="2"/>
  <c r="N1077" i="2"/>
  <c r="M1077" i="2"/>
  <c r="K1077" i="2"/>
  <c r="J1077" i="2"/>
  <c r="I1077" i="2"/>
  <c r="H1077" i="2"/>
  <c r="G1077" i="2"/>
  <c r="F1077" i="2"/>
  <c r="L1077" i="2" s="1"/>
  <c r="E1077" i="2"/>
  <c r="D1077" i="2"/>
  <c r="AD1076" i="2"/>
  <c r="L1076" i="2"/>
  <c r="K1076" i="2"/>
  <c r="AD1075" i="2"/>
  <c r="K1075" i="2"/>
  <c r="L1075" i="2" s="1"/>
  <c r="AD1074" i="2"/>
  <c r="K1074" i="2"/>
  <c r="L1074" i="2" s="1"/>
  <c r="AK1073" i="2"/>
  <c r="AJ1073" i="2"/>
  <c r="AJ1072" i="2" s="1"/>
  <c r="AJ1071" i="2" s="1"/>
  <c r="AI1073" i="2"/>
  <c r="AI1072" i="2" s="1"/>
  <c r="AH1073" i="2"/>
  <c r="AG1073" i="2"/>
  <c r="AF1073" i="2"/>
  <c r="AF1072" i="2" s="1"/>
  <c r="AF1071" i="2" s="1"/>
  <c r="AE1073" i="2"/>
  <c r="AE1072" i="2" s="1"/>
  <c r="AE1071" i="2" s="1"/>
  <c r="AC1073" i="2"/>
  <c r="AC1072" i="2" s="1"/>
  <c r="AC1071" i="2" s="1"/>
  <c r="AB1073" i="2"/>
  <c r="AB1072" i="2" s="1"/>
  <c r="AB1071" i="2" s="1"/>
  <c r="AA1073" i="2"/>
  <c r="Z1073" i="2"/>
  <c r="Y1073" i="2"/>
  <c r="Y1045" i="2" s="1"/>
  <c r="X1073" i="2"/>
  <c r="W1073" i="2"/>
  <c r="V1073" i="2"/>
  <c r="V1072" i="2" s="1"/>
  <c r="V1071" i="2" s="1"/>
  <c r="U1073" i="2"/>
  <c r="U1072" i="2" s="1"/>
  <c r="T1073" i="2"/>
  <c r="S1073" i="2"/>
  <c r="R1073" i="2"/>
  <c r="Q1073" i="2"/>
  <c r="P1073" i="2"/>
  <c r="O1073" i="2"/>
  <c r="O1072" i="2" s="1"/>
  <c r="O1071" i="2" s="1"/>
  <c r="N1073" i="2"/>
  <c r="N1072" i="2" s="1"/>
  <c r="N1071" i="2" s="1"/>
  <c r="M1073" i="2"/>
  <c r="M1072" i="2" s="1"/>
  <c r="M1071" i="2" s="1"/>
  <c r="L1073" i="2"/>
  <c r="J1073" i="2"/>
  <c r="I1073" i="2"/>
  <c r="K1073" i="2" s="1"/>
  <c r="H1073" i="2"/>
  <c r="G1073" i="2"/>
  <c r="F1073" i="2"/>
  <c r="E1073" i="2"/>
  <c r="E1072" i="2" s="1"/>
  <c r="D1073" i="2"/>
  <c r="D1072" i="2" s="1"/>
  <c r="D1071" i="2" s="1"/>
  <c r="AK1072" i="2"/>
  <c r="AK1071" i="2" s="1"/>
  <c r="AH1072" i="2"/>
  <c r="AG1072" i="2"/>
  <c r="AA1072" i="2"/>
  <c r="Z1072" i="2"/>
  <c r="Z1071" i="2" s="1"/>
  <c r="X1072" i="2"/>
  <c r="X1071" i="2" s="1"/>
  <c r="W1072" i="2"/>
  <c r="W1071" i="2" s="1"/>
  <c r="T1072" i="2"/>
  <c r="S1072" i="2"/>
  <c r="S1071" i="2" s="1"/>
  <c r="R1072" i="2"/>
  <c r="Q1072" i="2"/>
  <c r="P1072" i="2"/>
  <c r="J1072" i="2"/>
  <c r="I1072" i="2"/>
  <c r="I1071" i="2" s="1"/>
  <c r="H1072" i="2"/>
  <c r="G1072" i="2"/>
  <c r="AH1071" i="2"/>
  <c r="AG1071" i="2"/>
  <c r="U1071" i="2"/>
  <c r="P1071" i="2"/>
  <c r="J1071" i="2"/>
  <c r="G1071" i="2"/>
  <c r="AD1070" i="2"/>
  <c r="L1070" i="2"/>
  <c r="K1070" i="2"/>
  <c r="AK1069" i="2"/>
  <c r="AJ1069" i="2"/>
  <c r="AI1069" i="2"/>
  <c r="AH1069" i="2"/>
  <c r="AG1069" i="2"/>
  <c r="AF1069" i="2"/>
  <c r="AE1069" i="2"/>
  <c r="AC1069" i="2"/>
  <c r="AB1069" i="2"/>
  <c r="AA1069" i="2"/>
  <c r="Z1069" i="2"/>
  <c r="Y1069" i="2"/>
  <c r="X1069" i="2"/>
  <c r="W1069" i="2"/>
  <c r="V1069" i="2"/>
  <c r="U1069" i="2"/>
  <c r="T1069" i="2"/>
  <c r="S1069" i="2"/>
  <c r="R1069" i="2"/>
  <c r="Q1069" i="2"/>
  <c r="P1069" i="2"/>
  <c r="O1069" i="2"/>
  <c r="N1069" i="2"/>
  <c r="N1063" i="2" s="1"/>
  <c r="M1069" i="2"/>
  <c r="M1063" i="2" s="1"/>
  <c r="L1069" i="2"/>
  <c r="J1069" i="2"/>
  <c r="I1069" i="2"/>
  <c r="H1069" i="2"/>
  <c r="G1069" i="2"/>
  <c r="K1069" i="2" s="1"/>
  <c r="F1069" i="2"/>
  <c r="E1069" i="2"/>
  <c r="D1069" i="2"/>
  <c r="AD1068" i="2"/>
  <c r="K1068" i="2"/>
  <c r="L1068" i="2" s="1"/>
  <c r="AD1067" i="2"/>
  <c r="K1067" i="2"/>
  <c r="L1067" i="2" s="1"/>
  <c r="AD1066" i="2"/>
  <c r="K1066" i="2"/>
  <c r="L1066" i="2" s="1"/>
  <c r="AK1065" i="2"/>
  <c r="AJ1065" i="2"/>
  <c r="AI1065" i="2"/>
  <c r="AH1065" i="2"/>
  <c r="AG1065" i="2"/>
  <c r="AG1064" i="2" s="1"/>
  <c r="AF1065" i="2"/>
  <c r="AF1064" i="2" s="1"/>
  <c r="AF1063" i="2" s="1"/>
  <c r="AE1065" i="2"/>
  <c r="AC1065" i="2"/>
  <c r="AC1064" i="2" s="1"/>
  <c r="AC1063" i="2" s="1"/>
  <c r="AB1065" i="2"/>
  <c r="AB1064" i="2" s="1"/>
  <c r="AB1063" i="2" s="1"/>
  <c r="AA1065" i="2"/>
  <c r="AA1064" i="2" s="1"/>
  <c r="AA1063" i="2" s="1"/>
  <c r="Z1065" i="2"/>
  <c r="Y1065" i="2"/>
  <c r="Y1064" i="2" s="1"/>
  <c r="X1065" i="2"/>
  <c r="W1065" i="2"/>
  <c r="V1065" i="2"/>
  <c r="U1065" i="2"/>
  <c r="U1064" i="2" s="1"/>
  <c r="U1063" i="2" s="1"/>
  <c r="T1065" i="2"/>
  <c r="T1064" i="2" s="1"/>
  <c r="S1065" i="2"/>
  <c r="R1065" i="2"/>
  <c r="Q1065" i="2"/>
  <c r="P1065" i="2"/>
  <c r="O1065" i="2"/>
  <c r="O1064" i="2" s="1"/>
  <c r="N1065" i="2"/>
  <c r="N1064" i="2" s="1"/>
  <c r="M1065" i="2"/>
  <c r="L1065" i="2"/>
  <c r="K1065" i="2"/>
  <c r="J1065" i="2"/>
  <c r="I1065" i="2"/>
  <c r="I1064" i="2" s="1"/>
  <c r="H1065" i="2"/>
  <c r="G1065" i="2"/>
  <c r="F1065" i="2"/>
  <c r="F1064" i="2" s="1"/>
  <c r="E1065" i="2"/>
  <c r="D1065" i="2"/>
  <c r="D1064" i="2" s="1"/>
  <c r="D1063" i="2" s="1"/>
  <c r="AK1064" i="2"/>
  <c r="AK1063" i="2" s="1"/>
  <c r="AH1064" i="2"/>
  <c r="AH1063" i="2" s="1"/>
  <c r="AE1064" i="2"/>
  <c r="AE1063" i="2" s="1"/>
  <c r="X1064" i="2"/>
  <c r="W1064" i="2"/>
  <c r="W1063" i="2" s="1"/>
  <c r="V1064" i="2"/>
  <c r="V1063" i="2" s="1"/>
  <c r="S1064" i="2"/>
  <c r="R1064" i="2"/>
  <c r="Q1064" i="2"/>
  <c r="P1064" i="2"/>
  <c r="M1064" i="2"/>
  <c r="J1064" i="2"/>
  <c r="H1064" i="2"/>
  <c r="G1064" i="2"/>
  <c r="E1064" i="2"/>
  <c r="AG1063" i="2"/>
  <c r="Y1063" i="2"/>
  <c r="X1063" i="2"/>
  <c r="T1063" i="2"/>
  <c r="S1063" i="2"/>
  <c r="P1063" i="2"/>
  <c r="O1063" i="2"/>
  <c r="I1063" i="2"/>
  <c r="H1063" i="2"/>
  <c r="E1063" i="2"/>
  <c r="AD1062" i="2"/>
  <c r="K1062" i="2"/>
  <c r="L1062" i="2" s="1"/>
  <c r="AK1061" i="2"/>
  <c r="AJ1061" i="2"/>
  <c r="AI1061" i="2"/>
  <c r="AH1061" i="2"/>
  <c r="AG1061" i="2"/>
  <c r="AF1061" i="2"/>
  <c r="AE1061" i="2"/>
  <c r="AC1061" i="2"/>
  <c r="AB1061" i="2"/>
  <c r="AA1061" i="2"/>
  <c r="Z1061" i="2"/>
  <c r="Y1061" i="2"/>
  <c r="X1061" i="2"/>
  <c r="W1061" i="2"/>
  <c r="V1061" i="2"/>
  <c r="U1061" i="2"/>
  <c r="T1061" i="2"/>
  <c r="T1049" i="2" s="1"/>
  <c r="S1061" i="2"/>
  <c r="R1061" i="2"/>
  <c r="Q1061" i="2"/>
  <c r="P1061" i="2"/>
  <c r="O1061" i="2"/>
  <c r="N1061" i="2"/>
  <c r="M1061" i="2"/>
  <c r="J1061" i="2"/>
  <c r="I1061" i="2"/>
  <c r="H1061" i="2"/>
  <c r="G1061" i="2"/>
  <c r="K1061" i="2" s="1"/>
  <c r="F1061" i="2"/>
  <c r="E1061" i="2"/>
  <c r="E1049" i="2" s="1"/>
  <c r="D1061" i="2"/>
  <c r="AD1060" i="2"/>
  <c r="K1060" i="2"/>
  <c r="L1060" i="2" s="1"/>
  <c r="AD1059" i="2"/>
  <c r="T1059" i="2"/>
  <c r="K1059" i="2"/>
  <c r="L1059" i="2" s="1"/>
  <c r="AD1058" i="2"/>
  <c r="L1058" i="2"/>
  <c r="K1058" i="2"/>
  <c r="AK1057" i="2"/>
  <c r="AJ1057" i="2"/>
  <c r="AI1057" i="2"/>
  <c r="AH1057" i="2"/>
  <c r="AG1057" i="2"/>
  <c r="AF1057" i="2"/>
  <c r="AE1057" i="2"/>
  <c r="AC1057" i="2"/>
  <c r="AB1057" i="2"/>
  <c r="AA1057" i="2"/>
  <c r="AA1056" i="2" s="1"/>
  <c r="Z1057" i="2"/>
  <c r="Y1057" i="2"/>
  <c r="Y1056" i="2" s="1"/>
  <c r="X1057" i="2"/>
  <c r="W1057" i="2"/>
  <c r="W1056" i="2" s="1"/>
  <c r="V1057" i="2"/>
  <c r="U1057" i="2"/>
  <c r="S1057" i="2"/>
  <c r="R1057" i="2"/>
  <c r="Q1057" i="2"/>
  <c r="P1057" i="2"/>
  <c r="P1056" i="2" s="1"/>
  <c r="O1057" i="2"/>
  <c r="O1056" i="2" s="1"/>
  <c r="N1057" i="2"/>
  <c r="M1057" i="2"/>
  <c r="J1057" i="2"/>
  <c r="I1057" i="2"/>
  <c r="I1056" i="2" s="1"/>
  <c r="H1057" i="2"/>
  <c r="H1056" i="2" s="1"/>
  <c r="G1057" i="2"/>
  <c r="F1057" i="2"/>
  <c r="E1057" i="2"/>
  <c r="D1057" i="2"/>
  <c r="AK1056" i="2"/>
  <c r="AJ1056" i="2"/>
  <c r="AI1056" i="2"/>
  <c r="AI1055" i="2" s="1"/>
  <c r="AB1056" i="2"/>
  <c r="Z1056" i="2"/>
  <c r="X1056" i="2"/>
  <c r="V1056" i="2"/>
  <c r="U1056" i="2"/>
  <c r="Q1056" i="2"/>
  <c r="N1056" i="2"/>
  <c r="N1055" i="2" s="1"/>
  <c r="M1056" i="2"/>
  <c r="F1056" i="2"/>
  <c r="D1056" i="2"/>
  <c r="P1055" i="2"/>
  <c r="O1055" i="2"/>
  <c r="I1055" i="2"/>
  <c r="AK1054" i="2"/>
  <c r="AJ1054" i="2"/>
  <c r="AJ943" i="2" s="1"/>
  <c r="AI1054" i="2"/>
  <c r="AH1054" i="2"/>
  <c r="AG1054" i="2"/>
  <c r="AG943" i="2" s="1"/>
  <c r="AF1054" i="2"/>
  <c r="AF943" i="2" s="1"/>
  <c r="AE1054" i="2"/>
  <c r="AE943" i="2" s="1"/>
  <c r="AC1054" i="2"/>
  <c r="AB1054" i="2"/>
  <c r="AA1054" i="2"/>
  <c r="Z1054" i="2"/>
  <c r="Z943" i="2" s="1"/>
  <c r="Z616" i="2" s="1"/>
  <c r="Y1054" i="2"/>
  <c r="Y943" i="2" s="1"/>
  <c r="X1054" i="2"/>
  <c r="X943" i="2" s="1"/>
  <c r="W1054" i="2"/>
  <c r="W943" i="2" s="1"/>
  <c r="V1054" i="2"/>
  <c r="U1054" i="2"/>
  <c r="U943" i="2" s="1"/>
  <c r="T1054" i="2"/>
  <c r="T943" i="2" s="1"/>
  <c r="S1054" i="2"/>
  <c r="R1054" i="2"/>
  <c r="R943" i="2" s="1"/>
  <c r="R616" i="2" s="1"/>
  <c r="Q1054" i="2"/>
  <c r="Q943" i="2" s="1"/>
  <c r="P1054" i="2"/>
  <c r="O1054" i="2"/>
  <c r="O943" i="2" s="1"/>
  <c r="N1054" i="2"/>
  <c r="N943" i="2" s="1"/>
  <c r="M1054" i="2"/>
  <c r="M943" i="2" s="1"/>
  <c r="J1054" i="2"/>
  <c r="I1054" i="2"/>
  <c r="H1054" i="2"/>
  <c r="G1054" i="2"/>
  <c r="F1054" i="2"/>
  <c r="E1054" i="2"/>
  <c r="D1054" i="2"/>
  <c r="AK1053" i="2"/>
  <c r="AJ1053" i="2"/>
  <c r="AI1053" i="2"/>
  <c r="AI942" i="2" s="1"/>
  <c r="AH1053" i="2"/>
  <c r="AH942" i="2" s="1"/>
  <c r="AG1053" i="2"/>
  <c r="AG942" i="2" s="1"/>
  <c r="AF1053" i="2"/>
  <c r="AE1053" i="2"/>
  <c r="AC1053" i="2"/>
  <c r="AB1053" i="2"/>
  <c r="AA1053" i="2"/>
  <c r="Z1053" i="2"/>
  <c r="Y1053" i="2"/>
  <c r="Y109" i="2" s="1"/>
  <c r="Y253" i="2" s="1"/>
  <c r="X1053" i="2"/>
  <c r="W1053" i="2"/>
  <c r="V1053" i="2"/>
  <c r="V942" i="2" s="1"/>
  <c r="U1053" i="2"/>
  <c r="T1053" i="2"/>
  <c r="S1053" i="2"/>
  <c r="S942" i="2" s="1"/>
  <c r="R1053" i="2"/>
  <c r="Q1053" i="2"/>
  <c r="P1053" i="2"/>
  <c r="P109" i="2" s="1"/>
  <c r="O1053" i="2"/>
  <c r="O942" i="2" s="1"/>
  <c r="N1053" i="2"/>
  <c r="M1053" i="2"/>
  <c r="M942" i="2" s="1"/>
  <c r="J1053" i="2"/>
  <c r="I1053" i="2"/>
  <c r="H1053" i="2"/>
  <c r="G1053" i="2"/>
  <c r="F1053" i="2"/>
  <c r="E1053" i="2"/>
  <c r="E109" i="2" s="1"/>
  <c r="E253" i="2" s="1"/>
  <c r="D1053" i="2"/>
  <c r="AK1052" i="2"/>
  <c r="AJ1052" i="2"/>
  <c r="AI1052" i="2"/>
  <c r="AI941" i="2" s="1"/>
  <c r="AH1052" i="2"/>
  <c r="AG1052" i="2"/>
  <c r="AG941" i="2" s="1"/>
  <c r="AF1052" i="2"/>
  <c r="AE1052" i="2"/>
  <c r="AC1052" i="2"/>
  <c r="AB1052" i="2"/>
  <c r="AA1052" i="2"/>
  <c r="Z1052" i="2"/>
  <c r="Y1052" i="2"/>
  <c r="Y941" i="2" s="1"/>
  <c r="X1052" i="2"/>
  <c r="X108" i="2" s="1"/>
  <c r="X252" i="2" s="1"/>
  <c r="W1052" i="2"/>
  <c r="V1052" i="2"/>
  <c r="U1052" i="2"/>
  <c r="T1052" i="2"/>
  <c r="S1052" i="2"/>
  <c r="R1052" i="2"/>
  <c r="Q1052" i="2"/>
  <c r="P1052" i="2"/>
  <c r="O1052" i="2"/>
  <c r="N1052" i="2"/>
  <c r="N941" i="2" s="1"/>
  <c r="M1052" i="2"/>
  <c r="M108" i="2" s="1"/>
  <c r="J1052" i="2"/>
  <c r="I1052" i="2"/>
  <c r="I941" i="2" s="1"/>
  <c r="H1052" i="2"/>
  <c r="H941" i="2" s="1"/>
  <c r="G1052" i="2"/>
  <c r="F1052" i="2"/>
  <c r="E1052" i="2"/>
  <c r="E941" i="2" s="1"/>
  <c r="D1052" i="2"/>
  <c r="AK1051" i="2"/>
  <c r="AJ1051" i="2"/>
  <c r="AI1051" i="2"/>
  <c r="AI940" i="2" s="1"/>
  <c r="AH1051" i="2"/>
  <c r="AG1051" i="2"/>
  <c r="AF1051" i="2"/>
  <c r="AE1051" i="2"/>
  <c r="AC1051" i="2"/>
  <c r="AB1051" i="2"/>
  <c r="AA1051" i="2"/>
  <c r="Z1051" i="2"/>
  <c r="Y1051" i="2"/>
  <c r="X1051" i="2"/>
  <c r="X107" i="2" s="1"/>
  <c r="W1051" i="2"/>
  <c r="V1051" i="2"/>
  <c r="V940" i="2" s="1"/>
  <c r="U1051" i="2"/>
  <c r="T1051" i="2"/>
  <c r="S1051" i="2"/>
  <c r="R1051" i="2"/>
  <c r="Q1051" i="2"/>
  <c r="P1051" i="2"/>
  <c r="P940" i="2" s="1"/>
  <c r="O1051" i="2"/>
  <c r="O940" i="2" s="1"/>
  <c r="N1051" i="2"/>
  <c r="N107" i="2" s="1"/>
  <c r="M1051" i="2"/>
  <c r="J1051" i="2"/>
  <c r="J940" i="2" s="1"/>
  <c r="I1051" i="2"/>
  <c r="I940" i="2" s="1"/>
  <c r="H1051" i="2"/>
  <c r="G1051" i="2"/>
  <c r="F1051" i="2"/>
  <c r="E1051" i="2"/>
  <c r="D1051" i="2"/>
  <c r="AC1050" i="2"/>
  <c r="Z1050" i="2"/>
  <c r="W1050" i="2"/>
  <c r="T1050" i="2"/>
  <c r="P1050" i="2"/>
  <c r="P939" i="2" s="1"/>
  <c r="P615" i="2" s="1"/>
  <c r="O1050" i="2"/>
  <c r="O939" i="2" s="1"/>
  <c r="F1050" i="2"/>
  <c r="E1050" i="2"/>
  <c r="E939" i="2" s="1"/>
  <c r="E615" i="2" s="1"/>
  <c r="D1050" i="2"/>
  <c r="D939" i="2" s="1"/>
  <c r="D615" i="2" s="1"/>
  <c r="AJ1049" i="2"/>
  <c r="W1049" i="2"/>
  <c r="AK1048" i="2"/>
  <c r="AJ1048" i="2"/>
  <c r="AI1048" i="2"/>
  <c r="AH1048" i="2"/>
  <c r="AG1048" i="2"/>
  <c r="AF1048" i="2"/>
  <c r="AE1048" i="2"/>
  <c r="AE934" i="2" s="1"/>
  <c r="AC1048" i="2"/>
  <c r="AB1048" i="2"/>
  <c r="AA1048" i="2"/>
  <c r="Z1048" i="2"/>
  <c r="Y1048" i="2"/>
  <c r="X1048" i="2"/>
  <c r="X934" i="2" s="1"/>
  <c r="W1048" i="2"/>
  <c r="W934" i="2" s="1"/>
  <c r="V1048" i="2"/>
  <c r="U1048" i="2"/>
  <c r="T1048" i="2"/>
  <c r="S1048" i="2"/>
  <c r="R1048" i="2"/>
  <c r="Q1048" i="2"/>
  <c r="P1048" i="2"/>
  <c r="O1048" i="2"/>
  <c r="N1048" i="2"/>
  <c r="M1048" i="2"/>
  <c r="M934" i="2" s="1"/>
  <c r="K1048" i="2"/>
  <c r="L1048" i="2" s="1"/>
  <c r="J1048" i="2"/>
  <c r="I1048" i="2"/>
  <c r="H1048" i="2"/>
  <c r="G1048" i="2"/>
  <c r="F1048" i="2"/>
  <c r="E1048" i="2"/>
  <c r="D1048" i="2"/>
  <c r="AK1047" i="2"/>
  <c r="AJ1047" i="2"/>
  <c r="AI1047" i="2"/>
  <c r="AH1047" i="2"/>
  <c r="AH929" i="2" s="1"/>
  <c r="AG1047" i="2"/>
  <c r="AG929" i="2" s="1"/>
  <c r="AF1047" i="2"/>
  <c r="AE1047" i="2"/>
  <c r="AC1047" i="2"/>
  <c r="AC929" i="2" s="1"/>
  <c r="AB1047" i="2"/>
  <c r="AA1047" i="2"/>
  <c r="Z1047" i="2"/>
  <c r="Z929" i="2" s="1"/>
  <c r="Y1047" i="2"/>
  <c r="X1047" i="2"/>
  <c r="W1047" i="2"/>
  <c r="V1047" i="2"/>
  <c r="U1047" i="2"/>
  <c r="U929" i="2" s="1"/>
  <c r="S1047" i="2"/>
  <c r="R1047" i="2"/>
  <c r="Q1047" i="2"/>
  <c r="P1047" i="2"/>
  <c r="O1047" i="2"/>
  <c r="O929" i="2" s="1"/>
  <c r="N1047" i="2"/>
  <c r="N929" i="2" s="1"/>
  <c r="M1047" i="2"/>
  <c r="M929" i="2" s="1"/>
  <c r="J1047" i="2"/>
  <c r="I1047" i="2"/>
  <c r="I929" i="2" s="1"/>
  <c r="G1047" i="2"/>
  <c r="G929" i="2" s="1"/>
  <c r="F1047" i="2"/>
  <c r="E1047" i="2"/>
  <c r="D1047" i="2"/>
  <c r="D929" i="2" s="1"/>
  <c r="AK1046" i="2"/>
  <c r="AJ1046" i="2"/>
  <c r="AI1046" i="2"/>
  <c r="AH1046" i="2"/>
  <c r="AH928" i="2" s="1"/>
  <c r="AG1046" i="2"/>
  <c r="AF1046" i="2"/>
  <c r="AE1046" i="2"/>
  <c r="AC1046" i="2"/>
  <c r="AC928" i="2" s="1"/>
  <c r="AC601" i="2" s="1"/>
  <c r="AB1046" i="2"/>
  <c r="AB928" i="2" s="1"/>
  <c r="AA1046" i="2"/>
  <c r="AA928" i="2" s="1"/>
  <c r="Z1046" i="2"/>
  <c r="Y1046" i="2"/>
  <c r="Y928" i="2" s="1"/>
  <c r="X1046" i="2"/>
  <c r="X928" i="2" s="1"/>
  <c r="W1046" i="2"/>
  <c r="V1046" i="2"/>
  <c r="U1046" i="2"/>
  <c r="T1046" i="2"/>
  <c r="T928" i="2" s="1"/>
  <c r="S1046" i="2"/>
  <c r="S928" i="2" s="1"/>
  <c r="R1046" i="2"/>
  <c r="Q1046" i="2"/>
  <c r="P1046" i="2"/>
  <c r="P928" i="2" s="1"/>
  <c r="O1046" i="2"/>
  <c r="N1046" i="2"/>
  <c r="M1046" i="2"/>
  <c r="K1046" i="2"/>
  <c r="J1046" i="2"/>
  <c r="I1046" i="2"/>
  <c r="I928" i="2" s="1"/>
  <c r="H1046" i="2"/>
  <c r="G1046" i="2"/>
  <c r="F1046" i="2"/>
  <c r="D1046" i="2"/>
  <c r="G1045" i="2"/>
  <c r="O1044" i="2"/>
  <c r="AK1040" i="2"/>
  <c r="AJ1040" i="2"/>
  <c r="AI1040" i="2"/>
  <c r="AH1040" i="2"/>
  <c r="AG1040" i="2"/>
  <c r="AF1040" i="2"/>
  <c r="AE1040" i="2"/>
  <c r="AD1040" i="2"/>
  <c r="AC1040" i="2"/>
  <c r="AB1040" i="2"/>
  <c r="AA1040" i="2"/>
  <c r="Z1040" i="2"/>
  <c r="Y1040" i="2"/>
  <c r="X1040" i="2"/>
  <c r="W1040" i="2"/>
  <c r="V1040" i="2"/>
  <c r="U1040" i="2"/>
  <c r="T1040" i="2"/>
  <c r="S1040" i="2"/>
  <c r="R1040" i="2"/>
  <c r="Q1040" i="2"/>
  <c r="P1040" i="2"/>
  <c r="O1040" i="2"/>
  <c r="N1040" i="2"/>
  <c r="M1040" i="2"/>
  <c r="L1040" i="2"/>
  <c r="K1040" i="2"/>
  <c r="J1040" i="2"/>
  <c r="I1040" i="2"/>
  <c r="H1040" i="2"/>
  <c r="G1040" i="2"/>
  <c r="F1040" i="2"/>
  <c r="AK1035" i="2"/>
  <c r="AJ1035" i="2"/>
  <c r="AI1035" i="2"/>
  <c r="AH1035" i="2"/>
  <c r="AG1035" i="2"/>
  <c r="AF1035" i="2"/>
  <c r="AF1034" i="2" s="1"/>
  <c r="AF1033" i="2" s="1"/>
  <c r="AE1035" i="2"/>
  <c r="AD1035" i="2"/>
  <c r="AC1035" i="2"/>
  <c r="AB1035" i="2"/>
  <c r="AA1035" i="2"/>
  <c r="Z1035" i="2"/>
  <c r="Y1035" i="2"/>
  <c r="X1035" i="2"/>
  <c r="W1035" i="2"/>
  <c r="V1035" i="2"/>
  <c r="V1034" i="2" s="1"/>
  <c r="V1033" i="2" s="1"/>
  <c r="U1035" i="2"/>
  <c r="U1034" i="2" s="1"/>
  <c r="U1033" i="2" s="1"/>
  <c r="T1035" i="2"/>
  <c r="S1035" i="2"/>
  <c r="S1034" i="2" s="1"/>
  <c r="S1033" i="2" s="1"/>
  <c r="R1035" i="2"/>
  <c r="Q1035" i="2"/>
  <c r="Q1034" i="2" s="1"/>
  <c r="Q1033" i="2" s="1"/>
  <c r="P1035" i="2"/>
  <c r="O1035" i="2"/>
  <c r="O1034" i="2" s="1"/>
  <c r="O1033" i="2" s="1"/>
  <c r="N1035" i="2"/>
  <c r="N1034" i="2" s="1"/>
  <c r="N1033" i="2" s="1"/>
  <c r="M1035" i="2"/>
  <c r="L1035" i="2"/>
  <c r="K1035" i="2"/>
  <c r="J1035" i="2"/>
  <c r="I1035" i="2"/>
  <c r="H1035" i="2"/>
  <c r="G1035" i="2"/>
  <c r="F1035" i="2"/>
  <c r="AK1034" i="2"/>
  <c r="AK1033" i="2" s="1"/>
  <c r="AJ1034" i="2"/>
  <c r="AI1034" i="2"/>
  <c r="AH1034" i="2"/>
  <c r="AG1034" i="2"/>
  <c r="AE1034" i="2"/>
  <c r="AE1033" i="2" s="1"/>
  <c r="AD1034" i="2"/>
  <c r="AC1034" i="2"/>
  <c r="AB1034" i="2"/>
  <c r="AA1034" i="2"/>
  <c r="Z1034" i="2"/>
  <c r="Y1034" i="2"/>
  <c r="X1034" i="2"/>
  <c r="W1034" i="2"/>
  <c r="T1034" i="2"/>
  <c r="R1034" i="2"/>
  <c r="P1034" i="2"/>
  <c r="M1034" i="2"/>
  <c r="L1034" i="2"/>
  <c r="K1034" i="2"/>
  <c r="J1034" i="2"/>
  <c r="J1033" i="2" s="1"/>
  <c r="I1034" i="2"/>
  <c r="I1033" i="2" s="1"/>
  <c r="H1034" i="2"/>
  <c r="H1033" i="2" s="1"/>
  <c r="G1034" i="2"/>
  <c r="F1034" i="2"/>
  <c r="AJ1033" i="2"/>
  <c r="AI1033" i="2"/>
  <c r="AH1033" i="2"/>
  <c r="AG1033" i="2"/>
  <c r="AD1033" i="2"/>
  <c r="AC1033" i="2"/>
  <c r="AB1033" i="2"/>
  <c r="AA1033" i="2"/>
  <c r="Z1033" i="2"/>
  <c r="Y1033" i="2"/>
  <c r="X1033" i="2"/>
  <c r="W1033" i="2"/>
  <c r="T1033" i="2"/>
  <c r="R1033" i="2"/>
  <c r="P1033" i="2"/>
  <c r="M1033" i="2"/>
  <c r="L1033" i="2"/>
  <c r="K1033" i="2"/>
  <c r="G1033" i="2"/>
  <c r="F1033" i="2"/>
  <c r="AD1032" i="2"/>
  <c r="AD1031" i="2"/>
  <c r="AD1030" i="2"/>
  <c r="V1030" i="2"/>
  <c r="V1029" i="2" s="1"/>
  <c r="V1028" i="2" s="1"/>
  <c r="V1027" i="2" s="1"/>
  <c r="AK1029" i="2"/>
  <c r="AK1028" i="2" s="1"/>
  <c r="AJ1029" i="2"/>
  <c r="AJ1028" i="2" s="1"/>
  <c r="AI1029" i="2"/>
  <c r="AI1028" i="2" s="1"/>
  <c r="AH1029" i="2"/>
  <c r="AH964" i="2" s="1"/>
  <c r="AG1029" i="2"/>
  <c r="AF1029" i="2"/>
  <c r="AE1029" i="2"/>
  <c r="AC1029" i="2"/>
  <c r="AC964" i="2" s="1"/>
  <c r="AC937" i="2" s="1"/>
  <c r="AB1029" i="2"/>
  <c r="AB964" i="2" s="1"/>
  <c r="AA1029" i="2"/>
  <c r="Z1029" i="2"/>
  <c r="Y1029" i="2"/>
  <c r="Y1028" i="2" s="1"/>
  <c r="Y1027" i="2" s="1"/>
  <c r="X1029" i="2"/>
  <c r="X964" i="2" s="1"/>
  <c r="X937" i="2" s="1"/>
  <c r="W1029" i="2"/>
  <c r="W1028" i="2" s="1"/>
  <c r="W1027" i="2" s="1"/>
  <c r="U1029" i="2"/>
  <c r="U1028" i="2" s="1"/>
  <c r="U1027" i="2" s="1"/>
  <c r="T1029" i="2"/>
  <c r="S1029" i="2"/>
  <c r="R1029" i="2"/>
  <c r="R964" i="2" s="1"/>
  <c r="R937" i="2" s="1"/>
  <c r="R613" i="2" s="1"/>
  <c r="Q1029" i="2"/>
  <c r="P1029" i="2"/>
  <c r="P964" i="2" s="1"/>
  <c r="P937" i="2" s="1"/>
  <c r="O1029" i="2"/>
  <c r="O964" i="2" s="1"/>
  <c r="N1029" i="2"/>
  <c r="M1029" i="2"/>
  <c r="L1029" i="2"/>
  <c r="L964" i="2" s="1"/>
  <c r="L937" i="2" s="1"/>
  <c r="K1029" i="2"/>
  <c r="J1029" i="2"/>
  <c r="I1029" i="2"/>
  <c r="H1029" i="2"/>
  <c r="H1028" i="2" s="1"/>
  <c r="H1027" i="2" s="1"/>
  <c r="G1029" i="2"/>
  <c r="F1029" i="2"/>
  <c r="AH1028" i="2"/>
  <c r="AG1028" i="2"/>
  <c r="AG1027" i="2" s="1"/>
  <c r="AF1028" i="2"/>
  <c r="AC1028" i="2"/>
  <c r="AC1027" i="2" s="1"/>
  <c r="AB1028" i="2"/>
  <c r="AA1028" i="2"/>
  <c r="Z1028" i="2"/>
  <c r="X1028" i="2"/>
  <c r="X1027" i="2" s="1"/>
  <c r="S1028" i="2"/>
  <c r="R1028" i="2"/>
  <c r="R1027" i="2" s="1"/>
  <c r="P1028" i="2"/>
  <c r="P1027" i="2" s="1"/>
  <c r="O1028" i="2"/>
  <c r="N1028" i="2"/>
  <c r="N1027" i="2" s="1"/>
  <c r="M1028" i="2"/>
  <c r="L1028" i="2"/>
  <c r="L1027" i="2" s="1"/>
  <c r="K1028" i="2"/>
  <c r="J1028" i="2"/>
  <c r="I1028" i="2"/>
  <c r="AK1027" i="2"/>
  <c r="AJ1027" i="2"/>
  <c r="AI1027" i="2"/>
  <c r="AH1027" i="2"/>
  <c r="AF1027" i="2"/>
  <c r="AB1027" i="2"/>
  <c r="AA1027" i="2"/>
  <c r="Z1027" i="2"/>
  <c r="S1027" i="2"/>
  <c r="O1027" i="2"/>
  <c r="M1027" i="2"/>
  <c r="K1027" i="2"/>
  <c r="J1027" i="2"/>
  <c r="I1027" i="2"/>
  <c r="AD1026" i="2"/>
  <c r="K1026" i="2"/>
  <c r="L1026" i="2" s="1"/>
  <c r="AD1025" i="2"/>
  <c r="L1025" i="2"/>
  <c r="K1025" i="2"/>
  <c r="AD1024" i="2"/>
  <c r="K1024" i="2"/>
  <c r="L1024" i="2" s="1"/>
  <c r="AK1023" i="2"/>
  <c r="AK1022" i="2" s="1"/>
  <c r="AJ1023" i="2"/>
  <c r="AI1023" i="2"/>
  <c r="AH1023" i="2"/>
  <c r="AG1023" i="2"/>
  <c r="AG1022" i="2" s="1"/>
  <c r="AG1021" i="2" s="1"/>
  <c r="AF1023" i="2"/>
  <c r="AF1022" i="2" s="1"/>
  <c r="AF1021" i="2" s="1"/>
  <c r="AE1023" i="2"/>
  <c r="AC1023" i="2"/>
  <c r="AB1023" i="2"/>
  <c r="AB1022" i="2" s="1"/>
  <c r="AB1021" i="2" s="1"/>
  <c r="AA1023" i="2"/>
  <c r="Z1023" i="2"/>
  <c r="Z1022" i="2" s="1"/>
  <c r="Z1021" i="2" s="1"/>
  <c r="Y1023" i="2"/>
  <c r="Y1022" i="2" s="1"/>
  <c r="X1023" i="2"/>
  <c r="W1023" i="2"/>
  <c r="W1022" i="2" s="1"/>
  <c r="W1021" i="2" s="1"/>
  <c r="V1023" i="2"/>
  <c r="V1022" i="2" s="1"/>
  <c r="U1023" i="2"/>
  <c r="U1022" i="2" s="1"/>
  <c r="U1021" i="2" s="1"/>
  <c r="T1023" i="2"/>
  <c r="S1023" i="2"/>
  <c r="R1023" i="2"/>
  <c r="R1022" i="2" s="1"/>
  <c r="R1021" i="2" s="1"/>
  <c r="Q1023" i="2"/>
  <c r="Q1022" i="2" s="1"/>
  <c r="Q1021" i="2" s="1"/>
  <c r="P1023" i="2"/>
  <c r="P1022" i="2" s="1"/>
  <c r="P1021" i="2" s="1"/>
  <c r="O1023" i="2"/>
  <c r="O1022" i="2" s="1"/>
  <c r="N1023" i="2"/>
  <c r="M1023" i="2"/>
  <c r="J1023" i="2"/>
  <c r="K1023" i="2" s="1"/>
  <c r="L1023" i="2" s="1"/>
  <c r="I1023" i="2"/>
  <c r="H1023" i="2"/>
  <c r="G1023" i="2"/>
  <c r="F1023" i="2"/>
  <c r="F1022" i="2" s="1"/>
  <c r="E1023" i="2"/>
  <c r="E1022" i="2" s="1"/>
  <c r="E1021" i="2" s="1"/>
  <c r="D1023" i="2"/>
  <c r="AJ1022" i="2"/>
  <c r="AI1022" i="2"/>
  <c r="AI1021" i="2" s="1"/>
  <c r="AH1022" i="2"/>
  <c r="AH1021" i="2" s="1"/>
  <c r="AE1022" i="2"/>
  <c r="AE1021" i="2" s="1"/>
  <c r="AC1022" i="2"/>
  <c r="AC1021" i="2" s="1"/>
  <c r="AA1022" i="2"/>
  <c r="AA1021" i="2" s="1"/>
  <c r="X1022" i="2"/>
  <c r="X1021" i="2" s="1"/>
  <c r="T1022" i="2"/>
  <c r="T1021" i="2" s="1"/>
  <c r="S1022" i="2"/>
  <c r="S1021" i="2" s="1"/>
  <c r="N1022" i="2"/>
  <c r="N1021" i="2" s="1"/>
  <c r="M1022" i="2"/>
  <c r="J1022" i="2"/>
  <c r="J1021" i="2" s="1"/>
  <c r="I1022" i="2"/>
  <c r="H1022" i="2"/>
  <c r="H1021" i="2" s="1"/>
  <c r="G1022" i="2"/>
  <c r="D1022" i="2"/>
  <c r="D1021" i="2" s="1"/>
  <c r="AK1021" i="2"/>
  <c r="AJ1021" i="2"/>
  <c r="Y1021" i="2"/>
  <c r="V1021" i="2"/>
  <c r="O1021" i="2"/>
  <c r="M1021" i="2"/>
  <c r="I1021" i="2"/>
  <c r="F1021" i="2"/>
  <c r="AD1020" i="2"/>
  <c r="K1020" i="2"/>
  <c r="L1020" i="2" s="1"/>
  <c r="AD1019" i="2"/>
  <c r="K1019" i="2"/>
  <c r="L1019" i="2" s="1"/>
  <c r="AD1018" i="2"/>
  <c r="K1018" i="2"/>
  <c r="L1018" i="2" s="1"/>
  <c r="AK1017" i="2"/>
  <c r="AK1016" i="2" s="1"/>
  <c r="AJ1017" i="2"/>
  <c r="AJ1016" i="2" s="1"/>
  <c r="AI1017" i="2"/>
  <c r="AH1017" i="2"/>
  <c r="AG1017" i="2"/>
  <c r="AF1017" i="2"/>
  <c r="AE1017" i="2"/>
  <c r="AE1016" i="2" s="1"/>
  <c r="AC1017" i="2"/>
  <c r="AB1017" i="2"/>
  <c r="AB1016" i="2" s="1"/>
  <c r="AA1017" i="2"/>
  <c r="AA1016" i="2" s="1"/>
  <c r="Z1017" i="2"/>
  <c r="Y1017" i="2"/>
  <c r="X1017" i="2"/>
  <c r="W1017" i="2"/>
  <c r="W1016" i="2" s="1"/>
  <c r="V1017" i="2"/>
  <c r="U1017" i="2"/>
  <c r="U1015" i="2" s="1"/>
  <c r="T1017" i="2"/>
  <c r="S1017" i="2"/>
  <c r="S1015" i="2" s="1"/>
  <c r="R1017" i="2"/>
  <c r="R1015" i="2" s="1"/>
  <c r="Q1017" i="2"/>
  <c r="Q1015" i="2" s="1"/>
  <c r="P1017" i="2"/>
  <c r="O1017" i="2"/>
  <c r="N1017" i="2"/>
  <c r="M1017" i="2"/>
  <c r="J1017" i="2"/>
  <c r="I1017" i="2"/>
  <c r="I1016" i="2" s="1"/>
  <c r="H1017" i="2"/>
  <c r="G1017" i="2"/>
  <c r="G1015" i="2" s="1"/>
  <c r="F1017" i="2"/>
  <c r="E1017" i="2"/>
  <c r="D1017" i="2"/>
  <c r="AI1016" i="2"/>
  <c r="AH1016" i="2"/>
  <c r="AG1016" i="2"/>
  <c r="AF1016" i="2"/>
  <c r="AC1016" i="2"/>
  <c r="Z1016" i="2"/>
  <c r="Y1016" i="2"/>
  <c r="X1016" i="2"/>
  <c r="U1016" i="2"/>
  <c r="T1016" i="2"/>
  <c r="S1016" i="2"/>
  <c r="R1016" i="2"/>
  <c r="P1016" i="2"/>
  <c r="O1016" i="2"/>
  <c r="N1016" i="2"/>
  <c r="J1016" i="2"/>
  <c r="H1016" i="2"/>
  <c r="G1016" i="2"/>
  <c r="F1016" i="2"/>
  <c r="AJ1015" i="2"/>
  <c r="AI1015" i="2"/>
  <c r="AH1015" i="2"/>
  <c r="AG1015" i="2"/>
  <c r="AF1015" i="2"/>
  <c r="AC1015" i="2"/>
  <c r="AB1015" i="2"/>
  <c r="AA1015" i="2"/>
  <c r="Z1015" i="2"/>
  <c r="Y1015" i="2"/>
  <c r="X1015" i="2"/>
  <c r="W1015" i="2"/>
  <c r="T1015" i="2"/>
  <c r="P1015" i="2"/>
  <c r="O1015" i="2"/>
  <c r="N1015" i="2"/>
  <c r="J1015" i="2"/>
  <c r="I1015" i="2"/>
  <c r="H1015" i="2"/>
  <c r="AD1014" i="2"/>
  <c r="L1014" i="2"/>
  <c r="K1014" i="2"/>
  <c r="AD1013" i="2"/>
  <c r="K1013" i="2"/>
  <c r="L1013" i="2" s="1"/>
  <c r="AD1012" i="2"/>
  <c r="K1012" i="2"/>
  <c r="L1012" i="2" s="1"/>
  <c r="AK1011" i="2"/>
  <c r="AK1010" i="2" s="1"/>
  <c r="AJ1011" i="2"/>
  <c r="AJ1010" i="2" s="1"/>
  <c r="AI1011" i="2"/>
  <c r="AH1011" i="2"/>
  <c r="AH1009" i="2" s="1"/>
  <c r="AG1011" i="2"/>
  <c r="AF1011" i="2"/>
  <c r="AF1009" i="2" s="1"/>
  <c r="AE1011" i="2"/>
  <c r="AD1011" i="2"/>
  <c r="AC1011" i="2"/>
  <c r="AB1011" i="2"/>
  <c r="AA1011" i="2"/>
  <c r="Z1011" i="2"/>
  <c r="Z1010" i="2" s="1"/>
  <c r="Y1011" i="2"/>
  <c r="Y1010" i="2" s="1"/>
  <c r="X1011" i="2"/>
  <c r="W1011" i="2"/>
  <c r="W1009" i="2" s="1"/>
  <c r="V1011" i="2"/>
  <c r="U1011" i="2"/>
  <c r="T1011" i="2"/>
  <c r="S1011" i="2"/>
  <c r="S1010" i="2" s="1"/>
  <c r="R1011" i="2"/>
  <c r="Q1011" i="2"/>
  <c r="P1011" i="2"/>
  <c r="O1011" i="2"/>
  <c r="N1011" i="2"/>
  <c r="M1011" i="2"/>
  <c r="J1011" i="2"/>
  <c r="I1011" i="2"/>
  <c r="H1011" i="2"/>
  <c r="G1011" i="2"/>
  <c r="F1011" i="2"/>
  <c r="E1011" i="2"/>
  <c r="D1011" i="2"/>
  <c r="D1009" i="2" s="1"/>
  <c r="AI1010" i="2"/>
  <c r="AH1010" i="2"/>
  <c r="AC1010" i="2"/>
  <c r="AB1010" i="2"/>
  <c r="AA1010" i="2"/>
  <c r="X1010" i="2"/>
  <c r="W1010" i="2"/>
  <c r="R1010" i="2"/>
  <c r="Q1010" i="2"/>
  <c r="M1010" i="2"/>
  <c r="H1010" i="2"/>
  <c r="E1010" i="2"/>
  <c r="AK1009" i="2"/>
  <c r="AJ1009" i="2"/>
  <c r="AI1009" i="2"/>
  <c r="AC1009" i="2"/>
  <c r="AB1009" i="2"/>
  <c r="AA1009" i="2"/>
  <c r="Z1009" i="2"/>
  <c r="Y1009" i="2"/>
  <c r="X1009" i="2"/>
  <c r="S1009" i="2"/>
  <c r="R1009" i="2"/>
  <c r="Q1009" i="2"/>
  <c r="M1009" i="2"/>
  <c r="H1009" i="2"/>
  <c r="G1009" i="2"/>
  <c r="F1009" i="2"/>
  <c r="E1009" i="2"/>
  <c r="AD1008" i="2"/>
  <c r="K1008" i="2"/>
  <c r="L1008" i="2" s="1"/>
  <c r="AD1007" i="2"/>
  <c r="K1007" i="2"/>
  <c r="L1007" i="2" s="1"/>
  <c r="AD1006" i="2"/>
  <c r="K1006" i="2"/>
  <c r="L1006" i="2" s="1"/>
  <c r="AK1005" i="2"/>
  <c r="AJ1005" i="2"/>
  <c r="AI1005" i="2"/>
  <c r="AI1004" i="2" s="1"/>
  <c r="AH1005" i="2"/>
  <c r="AH1004" i="2" s="1"/>
  <c r="AG1005" i="2"/>
  <c r="AF1005" i="2"/>
  <c r="AE1005" i="2"/>
  <c r="AE1004" i="2" s="1"/>
  <c r="AC1005" i="2"/>
  <c r="AC1004" i="2" s="1"/>
  <c r="AC1003" i="2" s="1"/>
  <c r="AB1005" i="2"/>
  <c r="AB1004" i="2" s="1"/>
  <c r="AB1003" i="2" s="1"/>
  <c r="AA1005" i="2"/>
  <c r="AA1004" i="2" s="1"/>
  <c r="AA1003" i="2" s="1"/>
  <c r="Z1005" i="2"/>
  <c r="Z1004" i="2" s="1"/>
  <c r="Z1003" i="2" s="1"/>
  <c r="Y1005" i="2"/>
  <c r="Y1004" i="2" s="1"/>
  <c r="X1005" i="2"/>
  <c r="X1004" i="2" s="1"/>
  <c r="X1003" i="2" s="1"/>
  <c r="X960" i="2" s="1"/>
  <c r="W1005" i="2"/>
  <c r="V1005" i="2"/>
  <c r="U1005" i="2"/>
  <c r="T1005" i="2"/>
  <c r="S1005" i="2"/>
  <c r="R1005" i="2"/>
  <c r="Q1005" i="2"/>
  <c r="P1005" i="2"/>
  <c r="P1004" i="2" s="1"/>
  <c r="O1005" i="2"/>
  <c r="O1004" i="2" s="1"/>
  <c r="N1005" i="2"/>
  <c r="N1004" i="2" s="1"/>
  <c r="M1005" i="2"/>
  <c r="J1005" i="2"/>
  <c r="I1005" i="2"/>
  <c r="I1004" i="2" s="1"/>
  <c r="I1003" i="2" s="1"/>
  <c r="H1005" i="2"/>
  <c r="G1005" i="2"/>
  <c r="F1005" i="2"/>
  <c r="E1005" i="2"/>
  <c r="E1004" i="2" s="1"/>
  <c r="E1003" i="2" s="1"/>
  <c r="D1005" i="2"/>
  <c r="D1004" i="2" s="1"/>
  <c r="D1003" i="2" s="1"/>
  <c r="AK1004" i="2"/>
  <c r="AK1003" i="2" s="1"/>
  <c r="AJ1004" i="2"/>
  <c r="AJ1003" i="2" s="1"/>
  <c r="AG1004" i="2"/>
  <c r="AF1004" i="2"/>
  <c r="W1004" i="2"/>
  <c r="W1003" i="2" s="1"/>
  <c r="V1004" i="2"/>
  <c r="V1003" i="2" s="1"/>
  <c r="U1004" i="2"/>
  <c r="U1003" i="2" s="1"/>
  <c r="T1004" i="2"/>
  <c r="T1003" i="2" s="1"/>
  <c r="S1004" i="2"/>
  <c r="S1003" i="2" s="1"/>
  <c r="R1004" i="2"/>
  <c r="Q1004" i="2"/>
  <c r="Q1003" i="2" s="1"/>
  <c r="M1004" i="2"/>
  <c r="J1004" i="2"/>
  <c r="H1004" i="2"/>
  <c r="G1004" i="2"/>
  <c r="K1004" i="2" s="1"/>
  <c r="AI1003" i="2"/>
  <c r="AH1003" i="2"/>
  <c r="AG1003" i="2"/>
  <c r="AF1003" i="2"/>
  <c r="AE1003" i="2"/>
  <c r="Y1003" i="2"/>
  <c r="R1003" i="2"/>
  <c r="P1003" i="2"/>
  <c r="O1003" i="2"/>
  <c r="N1003" i="2"/>
  <c r="M1003" i="2"/>
  <c r="J1003" i="2"/>
  <c r="H1003" i="2"/>
  <c r="AD1002" i="2"/>
  <c r="K1002" i="2"/>
  <c r="L1002" i="2" s="1"/>
  <c r="AD1001" i="2"/>
  <c r="K1001" i="2"/>
  <c r="L1001" i="2" s="1"/>
  <c r="AD1000" i="2"/>
  <c r="K1000" i="2"/>
  <c r="L1000" i="2" s="1"/>
  <c r="AK999" i="2"/>
  <c r="AJ999" i="2"/>
  <c r="AI999" i="2"/>
  <c r="AH999" i="2"/>
  <c r="AG999" i="2"/>
  <c r="AG998" i="2" s="1"/>
  <c r="AF999" i="2"/>
  <c r="AE999" i="2"/>
  <c r="AC999" i="2"/>
  <c r="AB999" i="2"/>
  <c r="AA999" i="2"/>
  <c r="Z999" i="2"/>
  <c r="Y999" i="2"/>
  <c r="X999" i="2"/>
  <c r="W999" i="2"/>
  <c r="W998" i="2" s="1"/>
  <c r="W960" i="2" s="1"/>
  <c r="V999" i="2"/>
  <c r="V998" i="2" s="1"/>
  <c r="U999" i="2"/>
  <c r="U998" i="2" s="1"/>
  <c r="T999" i="2"/>
  <c r="S999" i="2"/>
  <c r="S998" i="2" s="1"/>
  <c r="R999" i="2"/>
  <c r="Q999" i="2"/>
  <c r="Q998" i="2" s="1"/>
  <c r="P999" i="2"/>
  <c r="O999" i="2"/>
  <c r="N999" i="2"/>
  <c r="N998" i="2" s="1"/>
  <c r="M999" i="2"/>
  <c r="M998" i="2" s="1"/>
  <c r="J999" i="2"/>
  <c r="I999" i="2"/>
  <c r="H999" i="2"/>
  <c r="G999" i="2"/>
  <c r="F999" i="2"/>
  <c r="E999" i="2"/>
  <c r="D999" i="2"/>
  <c r="D998" i="2" s="1"/>
  <c r="AK998" i="2"/>
  <c r="AJ998" i="2"/>
  <c r="AI998" i="2"/>
  <c r="AH998" i="2"/>
  <c r="AF998" i="2"/>
  <c r="AE998" i="2"/>
  <c r="AC998" i="2"/>
  <c r="AB998" i="2"/>
  <c r="AA998" i="2"/>
  <c r="Z998" i="2"/>
  <c r="Y998" i="2"/>
  <c r="X998" i="2"/>
  <c r="T998" i="2"/>
  <c r="P998" i="2"/>
  <c r="O998" i="2"/>
  <c r="J998" i="2"/>
  <c r="I998" i="2"/>
  <c r="G998" i="2"/>
  <c r="F998" i="2"/>
  <c r="E998" i="2"/>
  <c r="AD997" i="2"/>
  <c r="L997" i="2"/>
  <c r="K997" i="2"/>
  <c r="AD996" i="2"/>
  <c r="K996" i="2"/>
  <c r="L996" i="2" s="1"/>
  <c r="AD995" i="2"/>
  <c r="K995" i="2"/>
  <c r="L995" i="2" s="1"/>
  <c r="AK994" i="2"/>
  <c r="AJ994" i="2"/>
  <c r="AI994" i="2"/>
  <c r="AH994" i="2"/>
  <c r="AH993" i="2" s="1"/>
  <c r="AG994" i="2"/>
  <c r="AG993" i="2" s="1"/>
  <c r="AF994" i="2"/>
  <c r="AE994" i="2"/>
  <c r="AE993" i="2" s="1"/>
  <c r="AC994" i="2"/>
  <c r="AB994" i="2"/>
  <c r="AA994" i="2"/>
  <c r="AA993" i="2" s="1"/>
  <c r="Z994" i="2"/>
  <c r="Z993" i="2" s="1"/>
  <c r="Z960" i="2" s="1"/>
  <c r="Y994" i="2"/>
  <c r="Y993" i="2" s="1"/>
  <c r="X994" i="2"/>
  <c r="W994" i="2"/>
  <c r="V994" i="2"/>
  <c r="U994" i="2"/>
  <c r="T994" i="2"/>
  <c r="S994" i="2"/>
  <c r="R994" i="2"/>
  <c r="Q994" i="2"/>
  <c r="P994" i="2"/>
  <c r="P993" i="2" s="1"/>
  <c r="O994" i="2"/>
  <c r="N994" i="2"/>
  <c r="M994" i="2"/>
  <c r="J994" i="2"/>
  <c r="I994" i="2"/>
  <c r="H994" i="2"/>
  <c r="G994" i="2"/>
  <c r="F994" i="2"/>
  <c r="E994" i="2"/>
  <c r="E993" i="2" s="1"/>
  <c r="D994" i="2"/>
  <c r="AK993" i="2"/>
  <c r="AJ993" i="2"/>
  <c r="AI993" i="2"/>
  <c r="AF993" i="2"/>
  <c r="AC993" i="2"/>
  <c r="AB993" i="2"/>
  <c r="X993" i="2"/>
  <c r="W993" i="2"/>
  <c r="V993" i="2"/>
  <c r="U993" i="2"/>
  <c r="T993" i="2"/>
  <c r="S993" i="2"/>
  <c r="R993" i="2"/>
  <c r="Q993" i="2"/>
  <c r="O993" i="2"/>
  <c r="N993" i="2"/>
  <c r="M993" i="2"/>
  <c r="J993" i="2"/>
  <c r="I993" i="2"/>
  <c r="H993" i="2"/>
  <c r="D993" i="2"/>
  <c r="AD992" i="2"/>
  <c r="K992" i="2"/>
  <c r="L992" i="2" s="1"/>
  <c r="AD991" i="2"/>
  <c r="K991" i="2"/>
  <c r="L991" i="2" s="1"/>
  <c r="AD990" i="2"/>
  <c r="L990" i="2"/>
  <c r="K990" i="2"/>
  <c r="AK989" i="2"/>
  <c r="AJ989" i="2"/>
  <c r="AI989" i="2"/>
  <c r="AH989" i="2"/>
  <c r="AG989" i="2"/>
  <c r="AG988" i="2" s="1"/>
  <c r="AF989" i="2"/>
  <c r="AE989" i="2"/>
  <c r="AC989" i="2"/>
  <c r="AC988" i="2" s="1"/>
  <c r="AB989" i="2"/>
  <c r="AA989" i="2"/>
  <c r="Z989" i="2"/>
  <c r="Z988" i="2" s="1"/>
  <c r="Y989" i="2"/>
  <c r="X989" i="2"/>
  <c r="W989" i="2"/>
  <c r="W988" i="2" s="1"/>
  <c r="V989" i="2"/>
  <c r="V988" i="2" s="1"/>
  <c r="U989" i="2"/>
  <c r="T989" i="2"/>
  <c r="S989" i="2"/>
  <c r="R989" i="2"/>
  <c r="Q989" i="2"/>
  <c r="P989" i="2"/>
  <c r="P988" i="2" s="1"/>
  <c r="O989" i="2"/>
  <c r="O988" i="2" s="1"/>
  <c r="N989" i="2"/>
  <c r="M989" i="2"/>
  <c r="M988" i="2" s="1"/>
  <c r="K989" i="2"/>
  <c r="L989" i="2" s="1"/>
  <c r="J989" i="2"/>
  <c r="I989" i="2"/>
  <c r="H989" i="2"/>
  <c r="G989" i="2"/>
  <c r="F989" i="2"/>
  <c r="E989" i="2"/>
  <c r="E988" i="2" s="1"/>
  <c r="D989" i="2"/>
  <c r="D988" i="2" s="1"/>
  <c r="AK988" i="2"/>
  <c r="AJ988" i="2"/>
  <c r="AI988" i="2"/>
  <c r="AH988" i="2"/>
  <c r="AF988" i="2"/>
  <c r="AE988" i="2"/>
  <c r="AB988" i="2"/>
  <c r="AA988" i="2"/>
  <c r="Y988" i="2"/>
  <c r="X988" i="2"/>
  <c r="U988" i="2"/>
  <c r="T988" i="2"/>
  <c r="S988" i="2"/>
  <c r="R988" i="2"/>
  <c r="Q988" i="2"/>
  <c r="N988" i="2"/>
  <c r="J988" i="2"/>
  <c r="I988" i="2"/>
  <c r="H988" i="2"/>
  <c r="G988" i="2"/>
  <c r="K988" i="2" s="1"/>
  <c r="F988" i="2"/>
  <c r="AD987" i="2"/>
  <c r="K987" i="2"/>
  <c r="L987" i="2" s="1"/>
  <c r="AD986" i="2"/>
  <c r="L986" i="2"/>
  <c r="K986" i="2"/>
  <c r="AD985" i="2"/>
  <c r="K985" i="2"/>
  <c r="L985" i="2" s="1"/>
  <c r="AK984" i="2"/>
  <c r="AK983" i="2" s="1"/>
  <c r="AJ984" i="2"/>
  <c r="AJ983" i="2" s="1"/>
  <c r="AI984" i="2"/>
  <c r="AI983" i="2" s="1"/>
  <c r="AH984" i="2"/>
  <c r="AG984" i="2"/>
  <c r="AF984" i="2"/>
  <c r="AF983" i="2" s="1"/>
  <c r="AE984" i="2"/>
  <c r="AE983" i="2" s="1"/>
  <c r="AC984" i="2"/>
  <c r="AC983" i="2" s="1"/>
  <c r="AB984" i="2"/>
  <c r="AB983" i="2" s="1"/>
  <c r="AB960" i="2" s="1"/>
  <c r="AA984" i="2"/>
  <c r="AA983" i="2" s="1"/>
  <c r="Z984" i="2"/>
  <c r="Y984" i="2"/>
  <c r="Y983" i="2" s="1"/>
  <c r="X984" i="2"/>
  <c r="X983" i="2" s="1"/>
  <c r="W984" i="2"/>
  <c r="V984" i="2"/>
  <c r="U984" i="2"/>
  <c r="T984" i="2"/>
  <c r="S984" i="2"/>
  <c r="R984" i="2"/>
  <c r="Q984" i="2"/>
  <c r="P984" i="2"/>
  <c r="O984" i="2"/>
  <c r="N984" i="2"/>
  <c r="M984" i="2"/>
  <c r="M983" i="2" s="1"/>
  <c r="J984" i="2"/>
  <c r="J983" i="2" s="1"/>
  <c r="I984" i="2"/>
  <c r="I983" i="2" s="1"/>
  <c r="H984" i="2"/>
  <c r="G984" i="2"/>
  <c r="F984" i="2"/>
  <c r="E984" i="2"/>
  <c r="D984" i="2"/>
  <c r="AH983" i="2"/>
  <c r="AG983" i="2"/>
  <c r="Z983" i="2"/>
  <c r="W983" i="2"/>
  <c r="V983" i="2"/>
  <c r="U983" i="2"/>
  <c r="T983" i="2"/>
  <c r="S983" i="2"/>
  <c r="R983" i="2"/>
  <c r="Q983" i="2"/>
  <c r="P983" i="2"/>
  <c r="O983" i="2"/>
  <c r="N983" i="2"/>
  <c r="G983" i="2"/>
  <c r="F983" i="2"/>
  <c r="E983" i="2"/>
  <c r="D983" i="2"/>
  <c r="AD982" i="2"/>
  <c r="K982" i="2"/>
  <c r="L982" i="2" s="1"/>
  <c r="AD981" i="2"/>
  <c r="K981" i="2"/>
  <c r="L981" i="2" s="1"/>
  <c r="AD980" i="2"/>
  <c r="K980" i="2"/>
  <c r="L980" i="2" s="1"/>
  <c r="AD979" i="2"/>
  <c r="K979" i="2"/>
  <c r="L979" i="2" s="1"/>
  <c r="AD978" i="2"/>
  <c r="K978" i="2"/>
  <c r="L978" i="2" s="1"/>
  <c r="AD977" i="2"/>
  <c r="K977" i="2"/>
  <c r="L977" i="2" s="1"/>
  <c r="AD976" i="2"/>
  <c r="K976" i="2"/>
  <c r="L976" i="2" s="1"/>
  <c r="AD975" i="2"/>
  <c r="K975" i="2"/>
  <c r="L975" i="2" s="1"/>
  <c r="AD974" i="2"/>
  <c r="L974" i="2"/>
  <c r="K974" i="2"/>
  <c r="AK973" i="2"/>
  <c r="AK972" i="2" s="1"/>
  <c r="AK971" i="2" s="1"/>
  <c r="AJ973" i="2"/>
  <c r="AJ972" i="2" s="1"/>
  <c r="AI973" i="2"/>
  <c r="AH973" i="2"/>
  <c r="AG973" i="2"/>
  <c r="AF973" i="2"/>
  <c r="AE973" i="2"/>
  <c r="AC973" i="2"/>
  <c r="AB973" i="2"/>
  <c r="AA973" i="2"/>
  <c r="Z973" i="2"/>
  <c r="Y973" i="2"/>
  <c r="X973" i="2"/>
  <c r="X972" i="2" s="1"/>
  <c r="X971" i="2" s="1"/>
  <c r="W973" i="2"/>
  <c r="W972" i="2" s="1"/>
  <c r="W971" i="2" s="1"/>
  <c r="V973" i="2"/>
  <c r="U973" i="2"/>
  <c r="T973" i="2"/>
  <c r="T972" i="2" s="1"/>
  <c r="T971" i="2" s="1"/>
  <c r="S973" i="2"/>
  <c r="S972" i="2" s="1"/>
  <c r="S971" i="2" s="1"/>
  <c r="R973" i="2"/>
  <c r="Q973" i="2"/>
  <c r="P973" i="2"/>
  <c r="P972" i="2" s="1"/>
  <c r="P971" i="2" s="1"/>
  <c r="O973" i="2"/>
  <c r="N973" i="2"/>
  <c r="N972" i="2" s="1"/>
  <c r="M973" i="2"/>
  <c r="J973" i="2"/>
  <c r="J972" i="2" s="1"/>
  <c r="J971" i="2" s="1"/>
  <c r="I973" i="2"/>
  <c r="I972" i="2" s="1"/>
  <c r="H973" i="2"/>
  <c r="H972" i="2" s="1"/>
  <c r="G973" i="2"/>
  <c r="G972" i="2" s="1"/>
  <c r="F973" i="2"/>
  <c r="E973" i="2"/>
  <c r="D973" i="2"/>
  <c r="AI972" i="2"/>
  <c r="AI971" i="2" s="1"/>
  <c r="AH972" i="2"/>
  <c r="AG972" i="2"/>
  <c r="AF972" i="2"/>
  <c r="AF971" i="2" s="1"/>
  <c r="AE972" i="2"/>
  <c r="AE971" i="2" s="1"/>
  <c r="AC972" i="2"/>
  <c r="AC971" i="2" s="1"/>
  <c r="AB972" i="2"/>
  <c r="AB971" i="2" s="1"/>
  <c r="AA972" i="2"/>
  <c r="Z972" i="2"/>
  <c r="Z971" i="2" s="1"/>
  <c r="Y972" i="2"/>
  <c r="Y971" i="2" s="1"/>
  <c r="V972" i="2"/>
  <c r="U972" i="2"/>
  <c r="R972" i="2"/>
  <c r="R971" i="2" s="1"/>
  <c r="Q972" i="2"/>
  <c r="Q971" i="2" s="1"/>
  <c r="O972" i="2"/>
  <c r="O971" i="2" s="1"/>
  <c r="M972" i="2"/>
  <c r="F972" i="2"/>
  <c r="F971" i="2" s="1"/>
  <c r="E972" i="2"/>
  <c r="E971" i="2" s="1"/>
  <c r="D972" i="2"/>
  <c r="D971" i="2" s="1"/>
  <c r="AJ971" i="2"/>
  <c r="AJ960" i="2" s="1"/>
  <c r="AH971" i="2"/>
  <c r="AG971" i="2"/>
  <c r="AA971" i="2"/>
  <c r="V971" i="2"/>
  <c r="U971" i="2"/>
  <c r="N971" i="2"/>
  <c r="M971" i="2"/>
  <c r="I971" i="2"/>
  <c r="H971" i="2"/>
  <c r="AD970" i="2"/>
  <c r="K970" i="2"/>
  <c r="L970" i="2" s="1"/>
  <c r="AD969" i="2"/>
  <c r="K969" i="2"/>
  <c r="L969" i="2" s="1"/>
  <c r="AD968" i="2"/>
  <c r="L968" i="2"/>
  <c r="K968" i="2"/>
  <c r="AD967" i="2"/>
  <c r="K967" i="2"/>
  <c r="L967" i="2" s="1"/>
  <c r="AD966" i="2"/>
  <c r="K966" i="2"/>
  <c r="L966" i="2" s="1"/>
  <c r="AD965" i="2"/>
  <c r="K965" i="2"/>
  <c r="L965" i="2" s="1"/>
  <c r="G965" i="2"/>
  <c r="F965" i="2"/>
  <c r="AK964" i="2"/>
  <c r="AJ964" i="2"/>
  <c r="AI964" i="2"/>
  <c r="AG964" i="2"/>
  <c r="AF964" i="2"/>
  <c r="AF937" i="2" s="1"/>
  <c r="AA964" i="2"/>
  <c r="Z964" i="2"/>
  <c r="Z937" i="2" s="1"/>
  <c r="V964" i="2"/>
  <c r="V937" i="2" s="1"/>
  <c r="S964" i="2"/>
  <c r="Q964" i="2"/>
  <c r="Q937" i="2" s="1"/>
  <c r="N964" i="2"/>
  <c r="N937" i="2" s="1"/>
  <c r="M964" i="2"/>
  <c r="M937" i="2" s="1"/>
  <c r="K964" i="2"/>
  <c r="J964" i="2"/>
  <c r="I964" i="2"/>
  <c r="AD963" i="2"/>
  <c r="K963" i="2"/>
  <c r="L963" i="2" s="1"/>
  <c r="AD962" i="2"/>
  <c r="L962" i="2"/>
  <c r="K962" i="2"/>
  <c r="AD961" i="2"/>
  <c r="L961" i="2"/>
  <c r="K961" i="2"/>
  <c r="AD958" i="2"/>
  <c r="K958" i="2"/>
  <c r="L958" i="2" s="1"/>
  <c r="AD957" i="2"/>
  <c r="K957" i="2"/>
  <c r="L957" i="2" s="1"/>
  <c r="AK956" i="2"/>
  <c r="AJ956" i="2"/>
  <c r="AI956" i="2"/>
  <c r="AH956" i="2"/>
  <c r="AG956" i="2"/>
  <c r="AG954" i="2" s="1"/>
  <c r="AF956" i="2"/>
  <c r="AF954" i="2" s="1"/>
  <c r="AE956" i="2"/>
  <c r="AE932" i="2" s="1"/>
  <c r="AC956" i="2"/>
  <c r="AB956" i="2"/>
  <c r="AB954" i="2" s="1"/>
  <c r="AA956" i="2"/>
  <c r="Z956" i="2"/>
  <c r="Z932" i="2" s="1"/>
  <c r="Y956" i="2"/>
  <c r="Y932" i="2" s="1"/>
  <c r="X956" i="2"/>
  <c r="W956" i="2"/>
  <c r="V956" i="2"/>
  <c r="V954" i="2" s="1"/>
  <c r="U956" i="2"/>
  <c r="U932" i="2" s="1"/>
  <c r="U605" i="2" s="1"/>
  <c r="T956" i="2"/>
  <c r="T954" i="2" s="1"/>
  <c r="S956" i="2"/>
  <c r="S954" i="2" s="1"/>
  <c r="R956" i="2"/>
  <c r="Q956" i="2"/>
  <c r="P956" i="2"/>
  <c r="P954" i="2" s="1"/>
  <c r="O956" i="2"/>
  <c r="N956" i="2"/>
  <c r="M956" i="2"/>
  <c r="J956" i="2"/>
  <c r="I956" i="2"/>
  <c r="I954" i="2" s="1"/>
  <c r="I89" i="2" s="1"/>
  <c r="H956" i="2"/>
  <c r="H954" i="2" s="1"/>
  <c r="G956" i="2"/>
  <c r="F956" i="2"/>
  <c r="E956" i="2"/>
  <c r="D956" i="2"/>
  <c r="AD955" i="2"/>
  <c r="K955" i="2"/>
  <c r="L955" i="2" s="1"/>
  <c r="AK954" i="2"/>
  <c r="AJ954" i="2"/>
  <c r="AI954" i="2"/>
  <c r="AH954" i="2"/>
  <c r="AE954" i="2"/>
  <c r="AA954" i="2"/>
  <c r="X954" i="2"/>
  <c r="W954" i="2"/>
  <c r="R954" i="2"/>
  <c r="Q954" i="2"/>
  <c r="O954" i="2"/>
  <c r="N954" i="2"/>
  <c r="M954" i="2"/>
  <c r="G954" i="2"/>
  <c r="F954" i="2"/>
  <c r="E954" i="2"/>
  <c r="D954" i="2"/>
  <c r="AD953" i="2"/>
  <c r="L953" i="2"/>
  <c r="K953" i="2"/>
  <c r="AD952" i="2"/>
  <c r="K952" i="2"/>
  <c r="L952" i="2" s="1"/>
  <c r="AD951" i="2"/>
  <c r="W951" i="2"/>
  <c r="L951" i="2"/>
  <c r="K951" i="2"/>
  <c r="W950" i="2"/>
  <c r="W949" i="2" s="1"/>
  <c r="W932" i="2" s="1"/>
  <c r="T950" i="2"/>
  <c r="L950" i="2"/>
  <c r="K950" i="2"/>
  <c r="AK949" i="2"/>
  <c r="AK932" i="2" s="1"/>
  <c r="AJ949" i="2"/>
  <c r="AI949" i="2"/>
  <c r="AH949" i="2"/>
  <c r="AG949" i="2"/>
  <c r="AF949" i="2"/>
  <c r="AE949" i="2"/>
  <c r="AC949" i="2"/>
  <c r="AB949" i="2"/>
  <c r="AA949" i="2"/>
  <c r="Z949" i="2"/>
  <c r="Y949" i="2"/>
  <c r="X949" i="2"/>
  <c r="X946" i="2" s="1"/>
  <c r="V949" i="2"/>
  <c r="U949" i="2"/>
  <c r="S949" i="2"/>
  <c r="R949" i="2"/>
  <c r="Q949" i="2"/>
  <c r="P949" i="2"/>
  <c r="O949" i="2"/>
  <c r="N949" i="2"/>
  <c r="N932" i="2" s="1"/>
  <c r="M949" i="2"/>
  <c r="J949" i="2"/>
  <c r="J946" i="2" s="1"/>
  <c r="I949" i="2"/>
  <c r="H949" i="2"/>
  <c r="H932" i="2" s="1"/>
  <c r="G949" i="2"/>
  <c r="G932" i="2" s="1"/>
  <c r="F949" i="2"/>
  <c r="E949" i="2"/>
  <c r="D949" i="2"/>
  <c r="W948" i="2"/>
  <c r="T948" i="2"/>
  <c r="K948" i="2"/>
  <c r="L948" i="2" s="1"/>
  <c r="Z947" i="2"/>
  <c r="O947" i="2"/>
  <c r="N947" i="2"/>
  <c r="L947" i="2"/>
  <c r="K947" i="2"/>
  <c r="E947" i="2"/>
  <c r="AK946" i="2"/>
  <c r="AK945" i="2" s="1"/>
  <c r="AE946" i="2"/>
  <c r="AC946" i="2"/>
  <c r="AC945" i="2" s="1"/>
  <c r="AB946" i="2"/>
  <c r="Y946" i="2"/>
  <c r="V946" i="2"/>
  <c r="V945" i="2" s="1"/>
  <c r="U946" i="2"/>
  <c r="U945" i="2" s="1"/>
  <c r="S946" i="2"/>
  <c r="S945" i="2" s="1"/>
  <c r="O946" i="2"/>
  <c r="N946" i="2"/>
  <c r="M946" i="2"/>
  <c r="M945" i="2" s="1"/>
  <c r="F946" i="2"/>
  <c r="AE945" i="2"/>
  <c r="Y945" i="2"/>
  <c r="O945" i="2"/>
  <c r="N945" i="2"/>
  <c r="J945" i="2"/>
  <c r="F945" i="2"/>
  <c r="AK943" i="2"/>
  <c r="AI943" i="2"/>
  <c r="AH943" i="2"/>
  <c r="AC943" i="2"/>
  <c r="AC616" i="2" s="1"/>
  <c r="AB943" i="2"/>
  <c r="AB616" i="2" s="1"/>
  <c r="AA943" i="2"/>
  <c r="V943" i="2"/>
  <c r="S943" i="2"/>
  <c r="J943" i="2"/>
  <c r="I943" i="2"/>
  <c r="I616" i="2" s="1"/>
  <c r="H943" i="2"/>
  <c r="F943" i="2"/>
  <c r="E943" i="2"/>
  <c r="D943" i="2"/>
  <c r="AK942" i="2"/>
  <c r="AJ942" i="2"/>
  <c r="AF942" i="2"/>
  <c r="AE942" i="2"/>
  <c r="AC942" i="2"/>
  <c r="AB942" i="2"/>
  <c r="W942" i="2"/>
  <c r="U942" i="2"/>
  <c r="T942" i="2"/>
  <c r="P942" i="2"/>
  <c r="N942" i="2"/>
  <c r="J942" i="2"/>
  <c r="I942" i="2"/>
  <c r="G942" i="2"/>
  <c r="F942" i="2"/>
  <c r="E942" i="2"/>
  <c r="D942" i="2"/>
  <c r="AK941" i="2"/>
  <c r="AJ941" i="2"/>
  <c r="AF941" i="2"/>
  <c r="AE941" i="2"/>
  <c r="AC941" i="2"/>
  <c r="X941" i="2"/>
  <c r="W941" i="2"/>
  <c r="V941" i="2"/>
  <c r="U941" i="2"/>
  <c r="P941" i="2"/>
  <c r="O941" i="2"/>
  <c r="M941" i="2"/>
  <c r="J941" i="2"/>
  <c r="G941" i="2"/>
  <c r="F941" i="2"/>
  <c r="D941" i="2"/>
  <c r="AK940" i="2"/>
  <c r="AJ940" i="2"/>
  <c r="AH940" i="2"/>
  <c r="AG940" i="2"/>
  <c r="AF940" i="2"/>
  <c r="AE940" i="2"/>
  <c r="AC940" i="2"/>
  <c r="W940" i="2"/>
  <c r="N940" i="2"/>
  <c r="M940" i="2"/>
  <c r="H940" i="2"/>
  <c r="G940" i="2"/>
  <c r="K940" i="2" s="1"/>
  <c r="E940" i="2"/>
  <c r="D940" i="2"/>
  <c r="AK939" i="2"/>
  <c r="AK615" i="2" s="1"/>
  <c r="AC939" i="2"/>
  <c r="Z939" i="2"/>
  <c r="Z615" i="2" s="1"/>
  <c r="W939" i="2"/>
  <c r="W615" i="2" s="1"/>
  <c r="T939" i="2"/>
  <c r="T615" i="2" s="1"/>
  <c r="AK937" i="2"/>
  <c r="AJ937" i="2"/>
  <c r="AI937" i="2"/>
  <c r="AH937" i="2"/>
  <c r="AG937" i="2"/>
  <c r="AB937" i="2"/>
  <c r="AA937" i="2"/>
  <c r="S937" i="2"/>
  <c r="O937" i="2"/>
  <c r="K937" i="2"/>
  <c r="J937" i="2"/>
  <c r="I937" i="2"/>
  <c r="AI936" i="2"/>
  <c r="AE936" i="2"/>
  <c r="AE611" i="2" s="1"/>
  <c r="AA936" i="2"/>
  <c r="Z936" i="2"/>
  <c r="U936" i="2"/>
  <c r="M936" i="2"/>
  <c r="D936" i="2"/>
  <c r="D611" i="2" s="1"/>
  <c r="AK934" i="2"/>
  <c r="AJ934" i="2"/>
  <c r="AI934" i="2"/>
  <c r="AI607" i="2" s="1"/>
  <c r="AH934" i="2"/>
  <c r="AG934" i="2"/>
  <c r="AF934" i="2"/>
  <c r="V934" i="2"/>
  <c r="U934" i="2"/>
  <c r="T934" i="2"/>
  <c r="N934" i="2"/>
  <c r="J934" i="2"/>
  <c r="I934" i="2"/>
  <c r="F934" i="2"/>
  <c r="E934" i="2"/>
  <c r="E607" i="2" s="1"/>
  <c r="E306" i="2" s="1"/>
  <c r="D934" i="2"/>
  <c r="AK933" i="2"/>
  <c r="AJ933" i="2"/>
  <c r="AI933" i="2"/>
  <c r="AH933" i="2"/>
  <c r="AG933" i="2"/>
  <c r="AF933" i="2"/>
  <c r="AE933" i="2"/>
  <c r="AC933" i="2"/>
  <c r="AB933" i="2"/>
  <c r="AA933" i="2"/>
  <c r="Z933" i="2"/>
  <c r="Y933" i="2"/>
  <c r="X933" i="2"/>
  <c r="W933" i="2"/>
  <c r="V933" i="2"/>
  <c r="U933" i="2"/>
  <c r="T933" i="2"/>
  <c r="S933" i="2"/>
  <c r="AD933" i="2" s="1"/>
  <c r="R933" i="2"/>
  <c r="Q933" i="2"/>
  <c r="P933" i="2"/>
  <c r="O933" i="2"/>
  <c r="N933" i="2"/>
  <c r="M933" i="2"/>
  <c r="J933" i="2"/>
  <c r="I933" i="2"/>
  <c r="H933" i="2"/>
  <c r="G933" i="2"/>
  <c r="K933" i="2" s="1"/>
  <c r="L933" i="2" s="1"/>
  <c r="F933" i="2"/>
  <c r="E933" i="2"/>
  <c r="D933" i="2"/>
  <c r="AB932" i="2"/>
  <c r="AB605" i="2" s="1"/>
  <c r="X932" i="2"/>
  <c r="S932" i="2"/>
  <c r="O932" i="2"/>
  <c r="M932" i="2"/>
  <c r="F932" i="2"/>
  <c r="AK931" i="2"/>
  <c r="AK604" i="2" s="1"/>
  <c r="AJ931" i="2"/>
  <c r="AI931" i="2"/>
  <c r="AH931" i="2"/>
  <c r="AG931" i="2"/>
  <c r="AG604" i="2" s="1"/>
  <c r="AF931" i="2"/>
  <c r="AE931" i="2"/>
  <c r="AC931" i="2"/>
  <c r="AB931" i="2"/>
  <c r="AB604" i="2" s="1"/>
  <c r="AA931" i="2"/>
  <c r="AA604" i="2" s="1"/>
  <c r="Z931" i="2"/>
  <c r="Y931" i="2"/>
  <c r="Y604" i="2" s="1"/>
  <c r="X931" i="2"/>
  <c r="W931" i="2"/>
  <c r="W604" i="2" s="1"/>
  <c r="W302" i="2" s="1"/>
  <c r="V931" i="2"/>
  <c r="V604" i="2" s="1"/>
  <c r="U931" i="2"/>
  <c r="T931" i="2"/>
  <c r="S931" i="2"/>
  <c r="S604" i="2" s="1"/>
  <c r="R931" i="2"/>
  <c r="R604" i="2" s="1"/>
  <c r="R302" i="2" s="1"/>
  <c r="Q931" i="2"/>
  <c r="Q604" i="2" s="1"/>
  <c r="Q302" i="2" s="1"/>
  <c r="P931" i="2"/>
  <c r="O931" i="2"/>
  <c r="N931" i="2"/>
  <c r="N604" i="2" s="1"/>
  <c r="M931" i="2"/>
  <c r="M604" i="2" s="1"/>
  <c r="L931" i="2"/>
  <c r="J931" i="2"/>
  <c r="I931" i="2"/>
  <c r="I604" i="2" s="1"/>
  <c r="H931" i="2"/>
  <c r="H604" i="2" s="1"/>
  <c r="G931" i="2"/>
  <c r="K931" i="2" s="1"/>
  <c r="F931" i="2"/>
  <c r="E931" i="2"/>
  <c r="D931" i="2"/>
  <c r="S930" i="2"/>
  <c r="AK929" i="2"/>
  <c r="AJ929" i="2"/>
  <c r="AI929" i="2"/>
  <c r="AF929" i="2"/>
  <c r="AE929" i="2"/>
  <c r="AB929" i="2"/>
  <c r="AA929" i="2"/>
  <c r="AA602" i="2" s="1"/>
  <c r="Y929" i="2"/>
  <c r="Y602" i="2" s="1"/>
  <c r="X929" i="2"/>
  <c r="V929" i="2"/>
  <c r="S929" i="2"/>
  <c r="R929" i="2"/>
  <c r="P929" i="2"/>
  <c r="H929" i="2"/>
  <c r="F929" i="2"/>
  <c r="E929" i="2"/>
  <c r="AK928" i="2"/>
  <c r="AJ928" i="2"/>
  <c r="AI928" i="2"/>
  <c r="AG928" i="2"/>
  <c r="AF928" i="2"/>
  <c r="AE928" i="2"/>
  <c r="W928" i="2"/>
  <c r="V928" i="2"/>
  <c r="U928" i="2"/>
  <c r="R928" i="2"/>
  <c r="Q928" i="2"/>
  <c r="O928" i="2"/>
  <c r="N928" i="2"/>
  <c r="M928" i="2"/>
  <c r="K928" i="2"/>
  <c r="J928" i="2"/>
  <c r="H928" i="2"/>
  <c r="G928" i="2"/>
  <c r="D928" i="2"/>
  <c r="AD924" i="2"/>
  <c r="K924" i="2"/>
  <c r="L924" i="2" s="1"/>
  <c r="AK923" i="2"/>
  <c r="AJ923" i="2"/>
  <c r="AI923" i="2"/>
  <c r="AH923" i="2"/>
  <c r="AG923" i="2"/>
  <c r="AF923" i="2"/>
  <c r="AE923" i="2"/>
  <c r="AD923" i="2"/>
  <c r="AC923" i="2"/>
  <c r="AB923" i="2"/>
  <c r="AA923" i="2"/>
  <c r="Z923" i="2"/>
  <c r="Y923" i="2"/>
  <c r="X923" i="2"/>
  <c r="W923" i="2"/>
  <c r="V923" i="2"/>
  <c r="U923" i="2"/>
  <c r="T923" i="2"/>
  <c r="S923" i="2"/>
  <c r="R923" i="2"/>
  <c r="Q923" i="2"/>
  <c r="P923" i="2"/>
  <c r="O923" i="2"/>
  <c r="N923" i="2"/>
  <c r="M923" i="2"/>
  <c r="J923" i="2"/>
  <c r="I923" i="2"/>
  <c r="H923" i="2"/>
  <c r="G923" i="2"/>
  <c r="K923" i="2" s="1"/>
  <c r="F923" i="2"/>
  <c r="L923" i="2" s="1"/>
  <c r="E923" i="2"/>
  <c r="D923" i="2"/>
  <c r="AK922" i="2"/>
  <c r="AJ922" i="2"/>
  <c r="AI922" i="2"/>
  <c r="AH922" i="2"/>
  <c r="AG922" i="2"/>
  <c r="AF922" i="2"/>
  <c r="AE922" i="2"/>
  <c r="AE921" i="2" s="1"/>
  <c r="AD922" i="2"/>
  <c r="AC922" i="2"/>
  <c r="AB922" i="2"/>
  <c r="AA922" i="2"/>
  <c r="Z922" i="2"/>
  <c r="Y922" i="2"/>
  <c r="X922" i="2"/>
  <c r="X921" i="2" s="1"/>
  <c r="W922" i="2"/>
  <c r="W921" i="2" s="1"/>
  <c r="V922" i="2"/>
  <c r="U922" i="2"/>
  <c r="T922" i="2"/>
  <c r="S922" i="2"/>
  <c r="S921" i="2" s="1"/>
  <c r="R922" i="2"/>
  <c r="R921" i="2" s="1"/>
  <c r="Q922" i="2"/>
  <c r="Q921" i="2" s="1"/>
  <c r="P922" i="2"/>
  <c r="O922" i="2"/>
  <c r="O921" i="2" s="1"/>
  <c r="N922" i="2"/>
  <c r="M922" i="2"/>
  <c r="M921" i="2" s="1"/>
  <c r="J922" i="2"/>
  <c r="I922" i="2"/>
  <c r="I921" i="2" s="1"/>
  <c r="H922" i="2"/>
  <c r="G922" i="2"/>
  <c r="F922" i="2"/>
  <c r="E922" i="2"/>
  <c r="E921" i="2" s="1"/>
  <c r="D922" i="2"/>
  <c r="AK921" i="2"/>
  <c r="AJ921" i="2"/>
  <c r="AI921" i="2"/>
  <c r="AH921" i="2"/>
  <c r="AG921" i="2"/>
  <c r="AF921" i="2"/>
  <c r="AC921" i="2"/>
  <c r="AB921" i="2"/>
  <c r="AA921" i="2"/>
  <c r="Z921" i="2"/>
  <c r="Y921" i="2"/>
  <c r="V921" i="2"/>
  <c r="U921" i="2"/>
  <c r="T921" i="2"/>
  <c r="P921" i="2"/>
  <c r="N921" i="2"/>
  <c r="J921" i="2"/>
  <c r="H921" i="2"/>
  <c r="D921" i="2"/>
  <c r="AD920" i="2"/>
  <c r="K920" i="2"/>
  <c r="L920" i="2" s="1"/>
  <c r="AD919" i="2"/>
  <c r="K919" i="2"/>
  <c r="L919" i="2" s="1"/>
  <c r="AD918" i="2"/>
  <c r="K918" i="2"/>
  <c r="L918" i="2" s="1"/>
  <c r="AK917" i="2"/>
  <c r="AJ917" i="2"/>
  <c r="AI917" i="2"/>
  <c r="AH917" i="2"/>
  <c r="AH803" i="2" s="1"/>
  <c r="AG917" i="2"/>
  <c r="AF917" i="2"/>
  <c r="AF914" i="2" s="1"/>
  <c r="AE917" i="2"/>
  <c r="AC917" i="2"/>
  <c r="AB917" i="2"/>
  <c r="AA917" i="2"/>
  <c r="Z917" i="2"/>
  <c r="Y917" i="2"/>
  <c r="X917" i="2"/>
  <c r="W917" i="2"/>
  <c r="W915" i="2" s="1"/>
  <c r="V917" i="2"/>
  <c r="V914" i="2" s="1"/>
  <c r="U917" i="2"/>
  <c r="U915" i="2" s="1"/>
  <c r="T917" i="2"/>
  <c r="S917" i="2"/>
  <c r="S914" i="2" s="1"/>
  <c r="S913" i="2" s="1"/>
  <c r="R917" i="2"/>
  <c r="R915" i="2" s="1"/>
  <c r="Q917" i="2"/>
  <c r="Q915" i="2" s="1"/>
  <c r="P917" i="2"/>
  <c r="O917" i="2"/>
  <c r="O914" i="2" s="1"/>
  <c r="O913" i="2" s="1"/>
  <c r="N917" i="2"/>
  <c r="N914" i="2" s="1"/>
  <c r="M917" i="2"/>
  <c r="M914" i="2" s="1"/>
  <c r="J917" i="2"/>
  <c r="I917" i="2"/>
  <c r="H917" i="2"/>
  <c r="G917" i="2"/>
  <c r="F917" i="2"/>
  <c r="E917" i="2"/>
  <c r="E914" i="2" s="1"/>
  <c r="E913" i="2" s="1"/>
  <c r="D917" i="2"/>
  <c r="AD916" i="2"/>
  <c r="K916" i="2"/>
  <c r="L916" i="2" s="1"/>
  <c r="AI915" i="2"/>
  <c r="AH915" i="2"/>
  <c r="AF915" i="2"/>
  <c r="AC915" i="2"/>
  <c r="Z915" i="2"/>
  <c r="V915" i="2"/>
  <c r="S915" i="2"/>
  <c r="P915" i="2"/>
  <c r="O915" i="2"/>
  <c r="N915" i="2"/>
  <c r="M915" i="2"/>
  <c r="E915" i="2"/>
  <c r="AK914" i="2"/>
  <c r="AK913" i="2" s="1"/>
  <c r="AJ914" i="2"/>
  <c r="AJ913" i="2" s="1"/>
  <c r="AI914" i="2"/>
  <c r="AH914" i="2"/>
  <c r="AH913" i="2" s="1"/>
  <c r="AG914" i="2"/>
  <c r="AG913" i="2" s="1"/>
  <c r="AE914" i="2"/>
  <c r="AE913" i="2" s="1"/>
  <c r="AC914" i="2"/>
  <c r="AC913" i="2" s="1"/>
  <c r="Z914" i="2"/>
  <c r="W914" i="2"/>
  <c r="W913" i="2" s="1"/>
  <c r="U914" i="2"/>
  <c r="R914" i="2"/>
  <c r="R913" i="2" s="1"/>
  <c r="Q914" i="2"/>
  <c r="Q913" i="2" s="1"/>
  <c r="P914" i="2"/>
  <c r="P913" i="2" s="1"/>
  <c r="AI913" i="2"/>
  <c r="AF913" i="2"/>
  <c r="Z913" i="2"/>
  <c r="V913" i="2"/>
  <c r="U913" i="2"/>
  <c r="N913" i="2"/>
  <c r="M913" i="2"/>
  <c r="AD912" i="2"/>
  <c r="K912" i="2"/>
  <c r="L912" i="2" s="1"/>
  <c r="AK911" i="2"/>
  <c r="AJ911" i="2"/>
  <c r="AI911" i="2"/>
  <c r="AI910" i="2" s="1"/>
  <c r="AI909" i="2" s="1"/>
  <c r="AH911" i="2"/>
  <c r="AG911" i="2"/>
  <c r="AF911" i="2"/>
  <c r="AE911" i="2"/>
  <c r="AE910" i="2" s="1"/>
  <c r="AE909" i="2" s="1"/>
  <c r="AD911" i="2"/>
  <c r="AC911" i="2"/>
  <c r="AC910" i="2" s="1"/>
  <c r="AB911" i="2"/>
  <c r="AB910" i="2" s="1"/>
  <c r="AA911" i="2"/>
  <c r="Z911" i="2"/>
  <c r="Y911" i="2"/>
  <c r="Y910" i="2" s="1"/>
  <c r="X911" i="2"/>
  <c r="W911" i="2"/>
  <c r="V911" i="2"/>
  <c r="U911" i="2"/>
  <c r="T911" i="2"/>
  <c r="S911" i="2"/>
  <c r="S910" i="2" s="1"/>
  <c r="S909" i="2" s="1"/>
  <c r="R911" i="2"/>
  <c r="R910" i="2" s="1"/>
  <c r="R909" i="2" s="1"/>
  <c r="Q911" i="2"/>
  <c r="P911" i="2"/>
  <c r="O911" i="2"/>
  <c r="O910" i="2" s="1"/>
  <c r="O909" i="2" s="1"/>
  <c r="N911" i="2"/>
  <c r="N910" i="2" s="1"/>
  <c r="N909" i="2" s="1"/>
  <c r="M911" i="2"/>
  <c r="M910" i="2" s="1"/>
  <c r="M909" i="2" s="1"/>
  <c r="J911" i="2"/>
  <c r="J910" i="2" s="1"/>
  <c r="J909" i="2" s="1"/>
  <c r="I911" i="2"/>
  <c r="H911" i="2"/>
  <c r="H910" i="2" s="1"/>
  <c r="G911" i="2"/>
  <c r="F911" i="2"/>
  <c r="F910" i="2" s="1"/>
  <c r="E911" i="2"/>
  <c r="D911" i="2"/>
  <c r="D910" i="2" s="1"/>
  <c r="D909" i="2" s="1"/>
  <c r="AK910" i="2"/>
  <c r="AK909" i="2" s="1"/>
  <c r="AJ910" i="2"/>
  <c r="AJ909" i="2" s="1"/>
  <c r="AH910" i="2"/>
  <c r="AG910" i="2"/>
  <c r="AG909" i="2" s="1"/>
  <c r="AF910" i="2"/>
  <c r="AA910" i="2"/>
  <c r="AA909" i="2" s="1"/>
  <c r="Z910" i="2"/>
  <c r="Z909" i="2" s="1"/>
  <c r="X910" i="2"/>
  <c r="W910" i="2"/>
  <c r="V910" i="2"/>
  <c r="U910" i="2"/>
  <c r="U909" i="2" s="1"/>
  <c r="T910" i="2"/>
  <c r="Q910" i="2"/>
  <c r="P910" i="2"/>
  <c r="P909" i="2" s="1"/>
  <c r="K910" i="2"/>
  <c r="L910" i="2" s="1"/>
  <c r="I910" i="2"/>
  <c r="I909" i="2" s="1"/>
  <c r="G910" i="2"/>
  <c r="G909" i="2" s="1"/>
  <c r="E910" i="2"/>
  <c r="E909" i="2" s="1"/>
  <c r="AH909" i="2"/>
  <c r="AF909" i="2"/>
  <c r="AC909" i="2"/>
  <c r="AB909" i="2"/>
  <c r="Y909" i="2"/>
  <c r="X909" i="2"/>
  <c r="W909" i="2"/>
  <c r="V909" i="2"/>
  <c r="T909" i="2"/>
  <c r="Q909" i="2"/>
  <c r="H909" i="2"/>
  <c r="F909" i="2"/>
  <c r="AD908" i="2"/>
  <c r="K908" i="2"/>
  <c r="L908" i="2" s="1"/>
  <c r="AD907" i="2"/>
  <c r="L907" i="2"/>
  <c r="K907" i="2"/>
  <c r="AD906" i="2"/>
  <c r="K906" i="2"/>
  <c r="L906" i="2" s="1"/>
  <c r="AD905" i="2"/>
  <c r="K905" i="2"/>
  <c r="L905" i="2" s="1"/>
  <c r="AD904" i="2"/>
  <c r="L904" i="2"/>
  <c r="K904" i="2"/>
  <c r="AD903" i="2"/>
  <c r="K903" i="2"/>
  <c r="L903" i="2" s="1"/>
  <c r="AK902" i="2"/>
  <c r="AJ902" i="2"/>
  <c r="AJ901" i="2" s="1"/>
  <c r="AJ900" i="2" s="1"/>
  <c r="AJ899" i="2" s="1"/>
  <c r="AI902" i="2"/>
  <c r="AI901" i="2" s="1"/>
  <c r="AH902" i="2"/>
  <c r="AH901" i="2" s="1"/>
  <c r="AH900" i="2" s="1"/>
  <c r="AH899" i="2" s="1"/>
  <c r="AG902" i="2"/>
  <c r="AF902" i="2"/>
  <c r="AF901" i="2" s="1"/>
  <c r="AF900" i="2" s="1"/>
  <c r="AF899" i="2" s="1"/>
  <c r="AE902" i="2"/>
  <c r="AE901" i="2" s="1"/>
  <c r="AE900" i="2" s="1"/>
  <c r="AE899" i="2" s="1"/>
  <c r="AC902" i="2"/>
  <c r="AC901" i="2" s="1"/>
  <c r="AB902" i="2"/>
  <c r="AB901" i="2" s="1"/>
  <c r="AB900" i="2" s="1"/>
  <c r="AB899" i="2" s="1"/>
  <c r="AA902" i="2"/>
  <c r="Z902" i="2"/>
  <c r="Z901" i="2" s="1"/>
  <c r="Z900" i="2" s="1"/>
  <c r="Z899" i="2" s="1"/>
  <c r="Y902" i="2"/>
  <c r="Y901" i="2" s="1"/>
  <c r="Y900" i="2" s="1"/>
  <c r="X902" i="2"/>
  <c r="W902" i="2"/>
  <c r="V902" i="2"/>
  <c r="U902" i="2"/>
  <c r="T902" i="2"/>
  <c r="T901" i="2" s="1"/>
  <c r="T900" i="2" s="1"/>
  <c r="T899" i="2" s="1"/>
  <c r="S902" i="2"/>
  <c r="S901" i="2" s="1"/>
  <c r="R902" i="2"/>
  <c r="R901" i="2" s="1"/>
  <c r="R900" i="2" s="1"/>
  <c r="Q902" i="2"/>
  <c r="P902" i="2"/>
  <c r="P901" i="2" s="1"/>
  <c r="P900" i="2" s="1"/>
  <c r="P899" i="2" s="1"/>
  <c r="O902" i="2"/>
  <c r="N902" i="2"/>
  <c r="N901" i="2" s="1"/>
  <c r="M902" i="2"/>
  <c r="J902" i="2"/>
  <c r="I902" i="2"/>
  <c r="H902" i="2"/>
  <c r="G902" i="2"/>
  <c r="K902" i="2" s="1"/>
  <c r="F902" i="2"/>
  <c r="E902" i="2"/>
  <c r="E901" i="2" s="1"/>
  <c r="E900" i="2" s="1"/>
  <c r="E899" i="2" s="1"/>
  <c r="D902" i="2"/>
  <c r="AK901" i="2"/>
  <c r="AK900" i="2" s="1"/>
  <c r="AG901" i="2"/>
  <c r="AG900" i="2" s="1"/>
  <c r="AG899" i="2" s="1"/>
  <c r="AA901" i="2"/>
  <c r="AA900" i="2" s="1"/>
  <c r="AA899" i="2" s="1"/>
  <c r="X901" i="2"/>
  <c r="X900" i="2" s="1"/>
  <c r="W901" i="2"/>
  <c r="W900" i="2" s="1"/>
  <c r="V901" i="2"/>
  <c r="V900" i="2" s="1"/>
  <c r="U901" i="2"/>
  <c r="U900" i="2" s="1"/>
  <c r="U899" i="2" s="1"/>
  <c r="Q901" i="2"/>
  <c r="O901" i="2"/>
  <c r="M901" i="2"/>
  <c r="M900" i="2" s="1"/>
  <c r="J901" i="2"/>
  <c r="J900" i="2" s="1"/>
  <c r="J899" i="2" s="1"/>
  <c r="I901" i="2"/>
  <c r="I900" i="2" s="1"/>
  <c r="I899" i="2" s="1"/>
  <c r="H901" i="2"/>
  <c r="H900" i="2" s="1"/>
  <c r="H899" i="2" s="1"/>
  <c r="D901" i="2"/>
  <c r="D900" i="2" s="1"/>
  <c r="AI900" i="2"/>
  <c r="AI899" i="2" s="1"/>
  <c r="AC900" i="2"/>
  <c r="AC899" i="2" s="1"/>
  <c r="S900" i="2"/>
  <c r="S899" i="2" s="1"/>
  <c r="Q900" i="2"/>
  <c r="O900" i="2"/>
  <c r="O899" i="2" s="1"/>
  <c r="N900" i="2"/>
  <c r="N899" i="2" s="1"/>
  <c r="AK899" i="2"/>
  <c r="Y899" i="2"/>
  <c r="X899" i="2"/>
  <c r="W899" i="2"/>
  <c r="V899" i="2"/>
  <c r="R899" i="2"/>
  <c r="Q899" i="2"/>
  <c r="M899" i="2"/>
  <c r="D899" i="2"/>
  <c r="AD898" i="2"/>
  <c r="K898" i="2"/>
  <c r="L898" i="2" s="1"/>
  <c r="AD897" i="2"/>
  <c r="L897" i="2"/>
  <c r="K897" i="2"/>
  <c r="AK896" i="2"/>
  <c r="AJ896" i="2"/>
  <c r="AI896" i="2"/>
  <c r="AH896" i="2"/>
  <c r="AG896" i="2"/>
  <c r="AF896" i="2"/>
  <c r="AF895" i="2" s="1"/>
  <c r="AE896" i="2"/>
  <c r="AE895" i="2" s="1"/>
  <c r="AE894" i="2" s="1"/>
  <c r="AC896" i="2"/>
  <c r="AB896" i="2"/>
  <c r="AA896" i="2"/>
  <c r="Z896" i="2"/>
  <c r="Y896" i="2"/>
  <c r="Y895" i="2" s="1"/>
  <c r="Y894" i="2" s="1"/>
  <c r="X896" i="2"/>
  <c r="W896" i="2"/>
  <c r="V896" i="2"/>
  <c r="V895" i="2" s="1"/>
  <c r="V894" i="2" s="1"/>
  <c r="U896" i="2"/>
  <c r="U895" i="2" s="1"/>
  <c r="U894" i="2" s="1"/>
  <c r="T896" i="2"/>
  <c r="T895" i="2" s="1"/>
  <c r="T894" i="2" s="1"/>
  <c r="S896" i="2"/>
  <c r="S895" i="2" s="1"/>
  <c r="S894" i="2" s="1"/>
  <c r="R896" i="2"/>
  <c r="Q896" i="2"/>
  <c r="P896" i="2"/>
  <c r="O896" i="2"/>
  <c r="N896" i="2"/>
  <c r="M896" i="2"/>
  <c r="M895" i="2" s="1"/>
  <c r="M894" i="2" s="1"/>
  <c r="K896" i="2"/>
  <c r="L896" i="2" s="1"/>
  <c r="J896" i="2"/>
  <c r="J895" i="2" s="1"/>
  <c r="J894" i="2" s="1"/>
  <c r="I896" i="2"/>
  <c r="H896" i="2"/>
  <c r="G896" i="2"/>
  <c r="G895" i="2" s="1"/>
  <c r="G894" i="2" s="1"/>
  <c r="F896" i="2"/>
  <c r="E896" i="2"/>
  <c r="D896" i="2"/>
  <c r="AK895" i="2"/>
  <c r="AK894" i="2" s="1"/>
  <c r="AJ895" i="2"/>
  <c r="AI895" i="2"/>
  <c r="AH895" i="2"/>
  <c r="AG895" i="2"/>
  <c r="AG894" i="2" s="1"/>
  <c r="AC895" i="2"/>
  <c r="AB895" i="2"/>
  <c r="AB894" i="2" s="1"/>
  <c r="AA895" i="2"/>
  <c r="AA894" i="2" s="1"/>
  <c r="Z895" i="2"/>
  <c r="Z894" i="2" s="1"/>
  <c r="X895" i="2"/>
  <c r="W895" i="2"/>
  <c r="R895" i="2"/>
  <c r="Q895" i="2"/>
  <c r="Q894" i="2" s="1"/>
  <c r="P895" i="2"/>
  <c r="P894" i="2" s="1"/>
  <c r="AD894" i="2" s="1"/>
  <c r="O895" i="2"/>
  <c r="N895" i="2"/>
  <c r="I895" i="2"/>
  <c r="I894" i="2" s="1"/>
  <c r="H895" i="2"/>
  <c r="F895" i="2"/>
  <c r="E895" i="2"/>
  <c r="D895" i="2"/>
  <c r="AJ894" i="2"/>
  <c r="AI894" i="2"/>
  <c r="AH894" i="2"/>
  <c r="AF894" i="2"/>
  <c r="AC894" i="2"/>
  <c r="X894" i="2"/>
  <c r="W894" i="2"/>
  <c r="R894" i="2"/>
  <c r="O894" i="2"/>
  <c r="N894" i="2"/>
  <c r="F894" i="2"/>
  <c r="E894" i="2"/>
  <c r="D894" i="2"/>
  <c r="K893" i="2"/>
  <c r="G893" i="2"/>
  <c r="F893" i="2"/>
  <c r="AK892" i="2"/>
  <c r="AJ892" i="2"/>
  <c r="AI892" i="2"/>
  <c r="AH892" i="2"/>
  <c r="AG892" i="2"/>
  <c r="AF892" i="2"/>
  <c r="AE892" i="2"/>
  <c r="AC892" i="2"/>
  <c r="AB892" i="2"/>
  <c r="AD892" i="2" s="1"/>
  <c r="AA892" i="2"/>
  <c r="Z892" i="2"/>
  <c r="Y892" i="2"/>
  <c r="X892" i="2"/>
  <c r="W892" i="2"/>
  <c r="V892" i="2"/>
  <c r="U892" i="2"/>
  <c r="T892" i="2"/>
  <c r="T884" i="2" s="1"/>
  <c r="S892" i="2"/>
  <c r="R892" i="2"/>
  <c r="Q892" i="2"/>
  <c r="P892" i="2"/>
  <c r="O892" i="2"/>
  <c r="N892" i="2"/>
  <c r="M892" i="2"/>
  <c r="J892" i="2"/>
  <c r="K892" i="2" s="1"/>
  <c r="I892" i="2"/>
  <c r="H892" i="2"/>
  <c r="G892" i="2"/>
  <c r="F892" i="2"/>
  <c r="L892" i="2" s="1"/>
  <c r="E892" i="2"/>
  <c r="D892" i="2"/>
  <c r="AD891" i="2"/>
  <c r="K891" i="2"/>
  <c r="L891" i="2" s="1"/>
  <c r="AD890" i="2"/>
  <c r="K890" i="2"/>
  <c r="L890" i="2" s="1"/>
  <c r="AD889" i="2"/>
  <c r="K889" i="2"/>
  <c r="L889" i="2" s="1"/>
  <c r="AD888" i="2"/>
  <c r="L888" i="2"/>
  <c r="K888" i="2"/>
  <c r="AK887" i="2"/>
  <c r="AK886" i="2" s="1"/>
  <c r="AK885" i="2" s="1"/>
  <c r="AJ887" i="2"/>
  <c r="AI887" i="2"/>
  <c r="AH887" i="2"/>
  <c r="AG887" i="2"/>
  <c r="AF887" i="2"/>
  <c r="AE887" i="2"/>
  <c r="AE886" i="2" s="1"/>
  <c r="AE885" i="2" s="1"/>
  <c r="AC887" i="2"/>
  <c r="AC886" i="2" s="1"/>
  <c r="AC885" i="2" s="1"/>
  <c r="AB887" i="2"/>
  <c r="AA887" i="2"/>
  <c r="AA886" i="2" s="1"/>
  <c r="AA885" i="2" s="1"/>
  <c r="AA884" i="2" s="1"/>
  <c r="Z887" i="2"/>
  <c r="Y887" i="2"/>
  <c r="Y886" i="2" s="1"/>
  <c r="X887" i="2"/>
  <c r="W887" i="2"/>
  <c r="V887" i="2"/>
  <c r="V886" i="2" s="1"/>
  <c r="V885" i="2" s="1"/>
  <c r="V884" i="2" s="1"/>
  <c r="U887" i="2"/>
  <c r="T887" i="2"/>
  <c r="T886" i="2" s="1"/>
  <c r="T885" i="2" s="1"/>
  <c r="S887" i="2"/>
  <c r="S886" i="2" s="1"/>
  <c r="S885" i="2" s="1"/>
  <c r="R887" i="2"/>
  <c r="R886" i="2" s="1"/>
  <c r="Q887" i="2"/>
  <c r="Q886" i="2" s="1"/>
  <c r="Q885" i="2" s="1"/>
  <c r="Q884" i="2" s="1"/>
  <c r="P887" i="2"/>
  <c r="O887" i="2"/>
  <c r="O886" i="2" s="1"/>
  <c r="O885" i="2" s="1"/>
  <c r="O884" i="2" s="1"/>
  <c r="N887" i="2"/>
  <c r="M887" i="2"/>
  <c r="J887" i="2"/>
  <c r="J886" i="2" s="1"/>
  <c r="J885" i="2" s="1"/>
  <c r="J884" i="2" s="1"/>
  <c r="I887" i="2"/>
  <c r="I886" i="2" s="1"/>
  <c r="I885" i="2" s="1"/>
  <c r="I884" i="2" s="1"/>
  <c r="H887" i="2"/>
  <c r="H886" i="2" s="1"/>
  <c r="G887" i="2"/>
  <c r="F887" i="2"/>
  <c r="E887" i="2"/>
  <c r="D887" i="2"/>
  <c r="AJ886" i="2"/>
  <c r="AJ885" i="2" s="1"/>
  <c r="AJ884" i="2" s="1"/>
  <c r="AI886" i="2"/>
  <c r="AH886" i="2"/>
  <c r="AG886" i="2"/>
  <c r="AG885" i="2" s="1"/>
  <c r="AF886" i="2"/>
  <c r="AF885" i="2" s="1"/>
  <c r="AB886" i="2"/>
  <c r="AB885" i="2" s="1"/>
  <c r="Z886" i="2"/>
  <c r="Z885" i="2" s="1"/>
  <c r="Z884" i="2" s="1"/>
  <c r="X886" i="2"/>
  <c r="W886" i="2"/>
  <c r="U886" i="2"/>
  <c r="U885" i="2" s="1"/>
  <c r="P886" i="2"/>
  <c r="P885" i="2" s="1"/>
  <c r="N886" i="2"/>
  <c r="M886" i="2"/>
  <c r="G886" i="2"/>
  <c r="F886" i="2"/>
  <c r="E886" i="2"/>
  <c r="E885" i="2" s="1"/>
  <c r="E884" i="2" s="1"/>
  <c r="D886" i="2"/>
  <c r="D885" i="2" s="1"/>
  <c r="D884" i="2" s="1"/>
  <c r="AI885" i="2"/>
  <c r="AI884" i="2" s="1"/>
  <c r="AH885" i="2"/>
  <c r="AH884" i="2" s="1"/>
  <c r="Y885" i="2"/>
  <c r="X885" i="2"/>
  <c r="X884" i="2" s="1"/>
  <c r="W885" i="2"/>
  <c r="W884" i="2" s="1"/>
  <c r="R885" i="2"/>
  <c r="R884" i="2" s="1"/>
  <c r="N885" i="2"/>
  <c r="N884" i="2" s="1"/>
  <c r="M885" i="2"/>
  <c r="M884" i="2" s="1"/>
  <c r="G885" i="2"/>
  <c r="F885" i="2"/>
  <c r="AK884" i="2"/>
  <c r="AG884" i="2"/>
  <c r="AE884" i="2"/>
  <c r="Y884" i="2"/>
  <c r="S884" i="2"/>
  <c r="G884" i="2"/>
  <c r="AD883" i="2"/>
  <c r="L883" i="2"/>
  <c r="K883" i="2"/>
  <c r="AK882" i="2"/>
  <c r="AJ882" i="2"/>
  <c r="AI882" i="2"/>
  <c r="AH882" i="2"/>
  <c r="AG882" i="2"/>
  <c r="AF882" i="2"/>
  <c r="AF875" i="2" s="1"/>
  <c r="AE882" i="2"/>
  <c r="AE875" i="2" s="1"/>
  <c r="AC882" i="2"/>
  <c r="AB882" i="2"/>
  <c r="AA882" i="2"/>
  <c r="Z882" i="2"/>
  <c r="Y882" i="2"/>
  <c r="X882" i="2"/>
  <c r="W882" i="2"/>
  <c r="V882" i="2"/>
  <c r="U882" i="2"/>
  <c r="T882" i="2"/>
  <c r="S882" i="2"/>
  <c r="R882" i="2"/>
  <c r="Q882" i="2"/>
  <c r="Q875" i="2" s="1"/>
  <c r="P882" i="2"/>
  <c r="O882" i="2"/>
  <c r="N882" i="2"/>
  <c r="M882" i="2"/>
  <c r="J882" i="2"/>
  <c r="I882" i="2"/>
  <c r="H882" i="2"/>
  <c r="G882" i="2"/>
  <c r="K882" i="2" s="1"/>
  <c r="L882" i="2" s="1"/>
  <c r="F882" i="2"/>
  <c r="E882" i="2"/>
  <c r="D882" i="2"/>
  <c r="AD881" i="2"/>
  <c r="K881" i="2"/>
  <c r="L881" i="2" s="1"/>
  <c r="AD880" i="2"/>
  <c r="L880" i="2"/>
  <c r="K880" i="2"/>
  <c r="AD879" i="2"/>
  <c r="L879" i="2"/>
  <c r="K879" i="2"/>
  <c r="AK878" i="2"/>
  <c r="AJ878" i="2"/>
  <c r="AJ877" i="2" s="1"/>
  <c r="AJ876" i="2" s="1"/>
  <c r="AJ875" i="2" s="1"/>
  <c r="AI878" i="2"/>
  <c r="AH878" i="2"/>
  <c r="AH877" i="2" s="1"/>
  <c r="AG878" i="2"/>
  <c r="AG877" i="2" s="1"/>
  <c r="AF878" i="2"/>
  <c r="AE878" i="2"/>
  <c r="AC878" i="2"/>
  <c r="AB878" i="2"/>
  <c r="AA878" i="2"/>
  <c r="AA877" i="2" s="1"/>
  <c r="AA876" i="2" s="1"/>
  <c r="AA875" i="2" s="1"/>
  <c r="Z878" i="2"/>
  <c r="Z877" i="2" s="1"/>
  <c r="Y878" i="2"/>
  <c r="Y877" i="2" s="1"/>
  <c r="Y876" i="2" s="1"/>
  <c r="X878" i="2"/>
  <c r="W878" i="2"/>
  <c r="V878" i="2"/>
  <c r="U878" i="2"/>
  <c r="U877" i="2" s="1"/>
  <c r="T878" i="2"/>
  <c r="S878" i="2"/>
  <c r="S877" i="2" s="1"/>
  <c r="S876" i="2" s="1"/>
  <c r="S875" i="2" s="1"/>
  <c r="R878" i="2"/>
  <c r="Q878" i="2"/>
  <c r="Q877" i="2" s="1"/>
  <c r="P878" i="2"/>
  <c r="O878" i="2"/>
  <c r="N878" i="2"/>
  <c r="M878" i="2"/>
  <c r="M877" i="2" s="1"/>
  <c r="M876" i="2" s="1"/>
  <c r="M875" i="2" s="1"/>
  <c r="K878" i="2"/>
  <c r="L878" i="2" s="1"/>
  <c r="J878" i="2"/>
  <c r="J877" i="2" s="1"/>
  <c r="J876" i="2" s="1"/>
  <c r="J875" i="2" s="1"/>
  <c r="I878" i="2"/>
  <c r="I877" i="2" s="1"/>
  <c r="H878" i="2"/>
  <c r="H877" i="2" s="1"/>
  <c r="H876" i="2" s="1"/>
  <c r="G878" i="2"/>
  <c r="F878" i="2"/>
  <c r="E878" i="2"/>
  <c r="D878" i="2"/>
  <c r="D877" i="2" s="1"/>
  <c r="D876" i="2" s="1"/>
  <c r="AK877" i="2"/>
  <c r="AK876" i="2" s="1"/>
  <c r="AK875" i="2" s="1"/>
  <c r="AI877" i="2"/>
  <c r="AF877" i="2"/>
  <c r="AE877" i="2"/>
  <c r="AC877" i="2"/>
  <c r="AB877" i="2"/>
  <c r="AB876" i="2" s="1"/>
  <c r="X877" i="2"/>
  <c r="W877" i="2"/>
  <c r="W876" i="2" s="1"/>
  <c r="W875" i="2" s="1"/>
  <c r="V877" i="2"/>
  <c r="V876" i="2" s="1"/>
  <c r="V875" i="2" s="1"/>
  <c r="T877" i="2"/>
  <c r="P877" i="2"/>
  <c r="O877" i="2"/>
  <c r="N877" i="2"/>
  <c r="G877" i="2"/>
  <c r="F877" i="2"/>
  <c r="E877" i="2"/>
  <c r="E876" i="2" s="1"/>
  <c r="E875" i="2" s="1"/>
  <c r="AI876" i="2"/>
  <c r="AI875" i="2" s="1"/>
  <c r="AH876" i="2"/>
  <c r="AH875" i="2" s="1"/>
  <c r="AG876" i="2"/>
  <c r="AG875" i="2" s="1"/>
  <c r="AF876" i="2"/>
  <c r="AE876" i="2"/>
  <c r="AC876" i="2"/>
  <c r="AC875" i="2" s="1"/>
  <c r="Z876" i="2"/>
  <c r="Z875" i="2" s="1"/>
  <c r="U876" i="2"/>
  <c r="U875" i="2" s="1"/>
  <c r="T876" i="2"/>
  <c r="T875" i="2" s="1"/>
  <c r="Q876" i="2"/>
  <c r="P876" i="2"/>
  <c r="O876" i="2"/>
  <c r="N876" i="2"/>
  <c r="G876" i="2"/>
  <c r="F876" i="2"/>
  <c r="AB875" i="2"/>
  <c r="H875" i="2"/>
  <c r="G875" i="2"/>
  <c r="F875" i="2"/>
  <c r="D875" i="2"/>
  <c r="AD874" i="2"/>
  <c r="L874" i="2"/>
  <c r="K874" i="2"/>
  <c r="AK873" i="2"/>
  <c r="AJ873" i="2"/>
  <c r="AI873" i="2"/>
  <c r="AH873" i="2"/>
  <c r="AG873" i="2"/>
  <c r="AF873" i="2"/>
  <c r="AE873" i="2"/>
  <c r="AC873" i="2"/>
  <c r="AB873" i="2"/>
  <c r="AA873" i="2"/>
  <c r="Z873" i="2"/>
  <c r="Y873" i="2"/>
  <c r="X873" i="2"/>
  <c r="W873" i="2"/>
  <c r="W805" i="2" s="1"/>
  <c r="V873" i="2"/>
  <c r="U873" i="2"/>
  <c r="T873" i="2"/>
  <c r="S873" i="2"/>
  <c r="R873" i="2"/>
  <c r="Q873" i="2"/>
  <c r="P873" i="2"/>
  <c r="O873" i="2"/>
  <c r="N873" i="2"/>
  <c r="M873" i="2"/>
  <c r="J873" i="2"/>
  <c r="K873" i="2" s="1"/>
  <c r="L873" i="2" s="1"/>
  <c r="I873" i="2"/>
  <c r="H873" i="2"/>
  <c r="G873" i="2"/>
  <c r="F873" i="2"/>
  <c r="E873" i="2"/>
  <c r="D873" i="2"/>
  <c r="AD872" i="2"/>
  <c r="K872" i="2"/>
  <c r="L872" i="2" s="1"/>
  <c r="AD871" i="2"/>
  <c r="L871" i="2"/>
  <c r="K871" i="2"/>
  <c r="AD870" i="2"/>
  <c r="K870" i="2"/>
  <c r="L870" i="2" s="1"/>
  <c r="AK869" i="2"/>
  <c r="AJ869" i="2"/>
  <c r="AI869" i="2"/>
  <c r="AI868" i="2" s="1"/>
  <c r="AI867" i="2" s="1"/>
  <c r="AH869" i="2"/>
  <c r="AH868" i="2" s="1"/>
  <c r="AH867" i="2" s="1"/>
  <c r="AH866" i="2" s="1"/>
  <c r="AG869" i="2"/>
  <c r="AF869" i="2"/>
  <c r="AE869" i="2"/>
  <c r="AE868" i="2" s="1"/>
  <c r="AE867" i="2" s="1"/>
  <c r="AE866" i="2" s="1"/>
  <c r="AC869" i="2"/>
  <c r="AB869" i="2"/>
  <c r="AB868" i="2" s="1"/>
  <c r="AA869" i="2"/>
  <c r="Z869" i="2"/>
  <c r="Y869" i="2"/>
  <c r="Y868" i="2" s="1"/>
  <c r="Y867" i="2" s="1"/>
  <c r="X869" i="2"/>
  <c r="W869" i="2"/>
  <c r="W868" i="2" s="1"/>
  <c r="V869" i="2"/>
  <c r="U869" i="2"/>
  <c r="U868" i="2" s="1"/>
  <c r="T869" i="2"/>
  <c r="T868" i="2" s="1"/>
  <c r="T867" i="2" s="1"/>
  <c r="T866" i="2" s="1"/>
  <c r="S869" i="2"/>
  <c r="S868" i="2" s="1"/>
  <c r="S867" i="2" s="1"/>
  <c r="S866" i="2" s="1"/>
  <c r="R869" i="2"/>
  <c r="R868" i="2" s="1"/>
  <c r="R867" i="2" s="1"/>
  <c r="R866" i="2" s="1"/>
  <c r="Q869" i="2"/>
  <c r="P869" i="2"/>
  <c r="P868" i="2" s="1"/>
  <c r="P867" i="2" s="1"/>
  <c r="O869" i="2"/>
  <c r="O868" i="2" s="1"/>
  <c r="O867" i="2" s="1"/>
  <c r="O866" i="2" s="1"/>
  <c r="N869" i="2"/>
  <c r="M869" i="2"/>
  <c r="J869" i="2"/>
  <c r="J868" i="2" s="1"/>
  <c r="I869" i="2"/>
  <c r="I868" i="2" s="1"/>
  <c r="I867" i="2" s="1"/>
  <c r="I866" i="2" s="1"/>
  <c r="H869" i="2"/>
  <c r="G869" i="2"/>
  <c r="F869" i="2"/>
  <c r="E869" i="2"/>
  <c r="E868" i="2" s="1"/>
  <c r="E867" i="2" s="1"/>
  <c r="E866" i="2" s="1"/>
  <c r="D869" i="2"/>
  <c r="AK868" i="2"/>
  <c r="AJ868" i="2"/>
  <c r="AJ867" i="2" s="1"/>
  <c r="AG868" i="2"/>
  <c r="AG867" i="2" s="1"/>
  <c r="AF868" i="2"/>
  <c r="AF867" i="2" s="1"/>
  <c r="AF866" i="2" s="1"/>
  <c r="AC868" i="2"/>
  <c r="AC867" i="2" s="1"/>
  <c r="AC866" i="2" s="1"/>
  <c r="AA868" i="2"/>
  <c r="Z868" i="2"/>
  <c r="X868" i="2"/>
  <c r="V868" i="2"/>
  <c r="Q868" i="2"/>
  <c r="Q867" i="2" s="1"/>
  <c r="Q866" i="2" s="1"/>
  <c r="N868" i="2"/>
  <c r="N867" i="2" s="1"/>
  <c r="N866" i="2" s="1"/>
  <c r="M868" i="2"/>
  <c r="M867" i="2" s="1"/>
  <c r="M866" i="2" s="1"/>
  <c r="G868" i="2"/>
  <c r="D868" i="2"/>
  <c r="D867" i="2" s="1"/>
  <c r="AK867" i="2"/>
  <c r="AK866" i="2" s="1"/>
  <c r="AB867" i="2"/>
  <c r="AB866" i="2" s="1"/>
  <c r="AA867" i="2"/>
  <c r="Z867" i="2"/>
  <c r="X867" i="2"/>
  <c r="W867" i="2"/>
  <c r="V867" i="2"/>
  <c r="V866" i="2" s="1"/>
  <c r="U867" i="2"/>
  <c r="U866" i="2" s="1"/>
  <c r="J867" i="2"/>
  <c r="G867" i="2"/>
  <c r="G866" i="2" s="1"/>
  <c r="AJ866" i="2"/>
  <c r="AG866" i="2"/>
  <c r="AA866" i="2"/>
  <c r="Z866" i="2"/>
  <c r="Y866" i="2"/>
  <c r="AD865" i="2"/>
  <c r="L865" i="2"/>
  <c r="K865" i="2"/>
  <c r="AK864" i="2"/>
  <c r="AJ864" i="2"/>
  <c r="AI864" i="2"/>
  <c r="AI856" i="2" s="1"/>
  <c r="AH864" i="2"/>
  <c r="AG864" i="2"/>
  <c r="AG805" i="2" s="1"/>
  <c r="AF864" i="2"/>
  <c r="AE864" i="2"/>
  <c r="AC864" i="2"/>
  <c r="AB864" i="2"/>
  <c r="AB856" i="2" s="1"/>
  <c r="AA864" i="2"/>
  <c r="Z864" i="2"/>
  <c r="Z856" i="2" s="1"/>
  <c r="Y864" i="2"/>
  <c r="Y856" i="2" s="1"/>
  <c r="X864" i="2"/>
  <c r="W864" i="2"/>
  <c r="V864" i="2"/>
  <c r="V856" i="2" s="1"/>
  <c r="U864" i="2"/>
  <c r="U856" i="2" s="1"/>
  <c r="T864" i="2"/>
  <c r="S864" i="2"/>
  <c r="R864" i="2"/>
  <c r="Q864" i="2"/>
  <c r="AD864" i="2" s="1"/>
  <c r="P864" i="2"/>
  <c r="O864" i="2"/>
  <c r="N864" i="2"/>
  <c r="M864" i="2"/>
  <c r="J864" i="2"/>
  <c r="I864" i="2"/>
  <c r="H864" i="2"/>
  <c r="G864" i="2"/>
  <c r="K864" i="2" s="1"/>
  <c r="L864" i="2" s="1"/>
  <c r="F864" i="2"/>
  <c r="E864" i="2"/>
  <c r="D864" i="2"/>
  <c r="AD863" i="2"/>
  <c r="K863" i="2"/>
  <c r="L863" i="2" s="1"/>
  <c r="AD862" i="2"/>
  <c r="K862" i="2"/>
  <c r="L862" i="2" s="1"/>
  <c r="AD861" i="2"/>
  <c r="K861" i="2"/>
  <c r="L861" i="2" s="1"/>
  <c r="D861" i="2"/>
  <c r="AD860" i="2"/>
  <c r="K860" i="2"/>
  <c r="L860" i="2" s="1"/>
  <c r="D860" i="2"/>
  <c r="D859" i="2" s="1"/>
  <c r="AK859" i="2"/>
  <c r="AK858" i="2" s="1"/>
  <c r="AJ859" i="2"/>
  <c r="AJ858" i="2" s="1"/>
  <c r="AI859" i="2"/>
  <c r="AH859" i="2"/>
  <c r="AG859" i="2"/>
  <c r="AG858" i="2" s="1"/>
  <c r="AG857" i="2" s="1"/>
  <c r="AF859" i="2"/>
  <c r="AE859" i="2"/>
  <c r="AC859" i="2"/>
  <c r="AC858" i="2" s="1"/>
  <c r="AC857" i="2" s="1"/>
  <c r="AC856" i="2" s="1"/>
  <c r="AB859" i="2"/>
  <c r="AA859" i="2"/>
  <c r="Z859" i="2"/>
  <c r="Y859" i="2"/>
  <c r="X859" i="2"/>
  <c r="W859" i="2"/>
  <c r="W858" i="2" s="1"/>
  <c r="V859" i="2"/>
  <c r="U859" i="2"/>
  <c r="T859" i="2"/>
  <c r="T858" i="2" s="1"/>
  <c r="T857" i="2" s="1"/>
  <c r="T856" i="2" s="1"/>
  <c r="S859" i="2"/>
  <c r="S858" i="2" s="1"/>
  <c r="S857" i="2" s="1"/>
  <c r="S856" i="2" s="1"/>
  <c r="R859" i="2"/>
  <c r="Q859" i="2"/>
  <c r="Q858" i="2" s="1"/>
  <c r="Q857" i="2" s="1"/>
  <c r="Q856" i="2" s="1"/>
  <c r="P859" i="2"/>
  <c r="P858" i="2" s="1"/>
  <c r="P857" i="2" s="1"/>
  <c r="P856" i="2" s="1"/>
  <c r="O859" i="2"/>
  <c r="O858" i="2" s="1"/>
  <c r="O857" i="2" s="1"/>
  <c r="O856" i="2" s="1"/>
  <c r="N859" i="2"/>
  <c r="N858" i="2" s="1"/>
  <c r="N857" i="2" s="1"/>
  <c r="N856" i="2" s="1"/>
  <c r="M859" i="2"/>
  <c r="J859" i="2"/>
  <c r="I859" i="2"/>
  <c r="I858" i="2" s="1"/>
  <c r="I857" i="2" s="1"/>
  <c r="I856" i="2" s="1"/>
  <c r="H859" i="2"/>
  <c r="G859" i="2"/>
  <c r="F859" i="2"/>
  <c r="E859" i="2"/>
  <c r="AI858" i="2"/>
  <c r="AI857" i="2" s="1"/>
  <c r="AF858" i="2"/>
  <c r="AF857" i="2" s="1"/>
  <c r="AE858" i="2"/>
  <c r="AE857" i="2" s="1"/>
  <c r="AE856" i="2" s="1"/>
  <c r="AB858" i="2"/>
  <c r="AA858" i="2"/>
  <c r="Z858" i="2"/>
  <c r="Z857" i="2" s="1"/>
  <c r="Y858" i="2"/>
  <c r="Y857" i="2" s="1"/>
  <c r="X858" i="2"/>
  <c r="V858" i="2"/>
  <c r="U858" i="2"/>
  <c r="R858" i="2"/>
  <c r="R857" i="2" s="1"/>
  <c r="J858" i="2"/>
  <c r="J857" i="2" s="1"/>
  <c r="J856" i="2" s="1"/>
  <c r="H858" i="2"/>
  <c r="H857" i="2" s="1"/>
  <c r="H856" i="2" s="1"/>
  <c r="G858" i="2"/>
  <c r="F858" i="2"/>
  <c r="F857" i="2" s="1"/>
  <c r="E858" i="2"/>
  <c r="E857" i="2" s="1"/>
  <c r="E856" i="2" s="1"/>
  <c r="D858" i="2"/>
  <c r="D857" i="2" s="1"/>
  <c r="D856" i="2" s="1"/>
  <c r="AK857" i="2"/>
  <c r="AK856" i="2" s="1"/>
  <c r="AJ857" i="2"/>
  <c r="AJ856" i="2" s="1"/>
  <c r="AB857" i="2"/>
  <c r="AA857" i="2"/>
  <c r="AA856" i="2" s="1"/>
  <c r="X857" i="2"/>
  <c r="W857" i="2"/>
  <c r="W856" i="2" s="1"/>
  <c r="V857" i="2"/>
  <c r="U857" i="2"/>
  <c r="X856" i="2"/>
  <c r="AD855" i="2"/>
  <c r="L855" i="2"/>
  <c r="K855" i="2"/>
  <c r="AD854" i="2"/>
  <c r="K854" i="2"/>
  <c r="L854" i="2" s="1"/>
  <c r="AK853" i="2"/>
  <c r="AJ853" i="2"/>
  <c r="AI853" i="2"/>
  <c r="AH853" i="2"/>
  <c r="AG853" i="2"/>
  <c r="AF853" i="2"/>
  <c r="AE853" i="2"/>
  <c r="AC853" i="2"/>
  <c r="AB853" i="2"/>
  <c r="AA853" i="2"/>
  <c r="Z853" i="2"/>
  <c r="Y853" i="2"/>
  <c r="X853" i="2"/>
  <c r="W853" i="2"/>
  <c r="V853" i="2"/>
  <c r="U853" i="2"/>
  <c r="T853" i="2"/>
  <c r="S853" i="2"/>
  <c r="R853" i="2"/>
  <c r="Q853" i="2"/>
  <c r="P853" i="2"/>
  <c r="O853" i="2"/>
  <c r="O846" i="2" s="1"/>
  <c r="N853" i="2"/>
  <c r="M853" i="2"/>
  <c r="J853" i="2"/>
  <c r="I853" i="2"/>
  <c r="H853" i="2"/>
  <c r="H846" i="2" s="1"/>
  <c r="G853" i="2"/>
  <c r="F853" i="2"/>
  <c r="E853" i="2"/>
  <c r="D853" i="2"/>
  <c r="AD852" i="2"/>
  <c r="K852" i="2"/>
  <c r="L852" i="2" s="1"/>
  <c r="AD851" i="2"/>
  <c r="L851" i="2"/>
  <c r="K851" i="2"/>
  <c r="AD850" i="2"/>
  <c r="K850" i="2"/>
  <c r="L850" i="2" s="1"/>
  <c r="AK849" i="2"/>
  <c r="AJ849" i="2"/>
  <c r="AJ848" i="2" s="1"/>
  <c r="AJ847" i="2" s="1"/>
  <c r="AI849" i="2"/>
  <c r="AI848" i="2" s="1"/>
  <c r="AI847" i="2" s="1"/>
  <c r="AI846" i="2" s="1"/>
  <c r="AH849" i="2"/>
  <c r="AH848" i="2" s="1"/>
  <c r="AH847" i="2" s="1"/>
  <c r="AG849" i="2"/>
  <c r="AF849" i="2"/>
  <c r="AE849" i="2"/>
  <c r="AE848" i="2" s="1"/>
  <c r="AE847" i="2" s="1"/>
  <c r="AE846" i="2" s="1"/>
  <c r="AC849" i="2"/>
  <c r="AB849" i="2"/>
  <c r="AB848" i="2" s="1"/>
  <c r="AB847" i="2" s="1"/>
  <c r="AA849" i="2"/>
  <c r="Z849" i="2"/>
  <c r="Z848" i="2" s="1"/>
  <c r="Y849" i="2"/>
  <c r="Y848" i="2" s="1"/>
  <c r="X849" i="2"/>
  <c r="W849" i="2"/>
  <c r="W848" i="2" s="1"/>
  <c r="V849" i="2"/>
  <c r="V848" i="2" s="1"/>
  <c r="U849" i="2"/>
  <c r="U848" i="2" s="1"/>
  <c r="U847" i="2" s="1"/>
  <c r="U846" i="2" s="1"/>
  <c r="T849" i="2"/>
  <c r="T848" i="2" s="1"/>
  <c r="T847" i="2" s="1"/>
  <c r="T846" i="2" s="1"/>
  <c r="S849" i="2"/>
  <c r="R849" i="2"/>
  <c r="Q849" i="2"/>
  <c r="P849" i="2"/>
  <c r="P848" i="2" s="1"/>
  <c r="P847" i="2" s="1"/>
  <c r="P846" i="2" s="1"/>
  <c r="O849" i="2"/>
  <c r="N849" i="2"/>
  <c r="M849" i="2"/>
  <c r="J849" i="2"/>
  <c r="J848" i="2" s="1"/>
  <c r="J847" i="2" s="1"/>
  <c r="J846" i="2" s="1"/>
  <c r="I849" i="2"/>
  <c r="H849" i="2"/>
  <c r="G849" i="2"/>
  <c r="F849" i="2"/>
  <c r="E849" i="2"/>
  <c r="D849" i="2"/>
  <c r="AK848" i="2"/>
  <c r="AK847" i="2" s="1"/>
  <c r="AK846" i="2" s="1"/>
  <c r="AG848" i="2"/>
  <c r="AG847" i="2" s="1"/>
  <c r="AG846" i="2" s="1"/>
  <c r="AF848" i="2"/>
  <c r="AF847" i="2" s="1"/>
  <c r="AC848" i="2"/>
  <c r="AC847" i="2" s="1"/>
  <c r="AC846" i="2" s="1"/>
  <c r="AA848" i="2"/>
  <c r="X848" i="2"/>
  <c r="S848" i="2"/>
  <c r="S847" i="2" s="1"/>
  <c r="S846" i="2" s="1"/>
  <c r="R848" i="2"/>
  <c r="R847" i="2" s="1"/>
  <c r="R846" i="2" s="1"/>
  <c r="O848" i="2"/>
  <c r="N848" i="2"/>
  <c r="N847" i="2" s="1"/>
  <c r="N846" i="2" s="1"/>
  <c r="M848" i="2"/>
  <c r="M847" i="2" s="1"/>
  <c r="M846" i="2" s="1"/>
  <c r="H848" i="2"/>
  <c r="G848" i="2"/>
  <c r="F848" i="2"/>
  <c r="E848" i="2"/>
  <c r="D848" i="2"/>
  <c r="D847" i="2" s="1"/>
  <c r="D846" i="2" s="1"/>
  <c r="AA847" i="2"/>
  <c r="AA846" i="2" s="1"/>
  <c r="Z847" i="2"/>
  <c r="Y847" i="2"/>
  <c r="X847" i="2"/>
  <c r="X846" i="2" s="1"/>
  <c r="W847" i="2"/>
  <c r="W846" i="2" s="1"/>
  <c r="V847" i="2"/>
  <c r="O847" i="2"/>
  <c r="H847" i="2"/>
  <c r="G847" i="2"/>
  <c r="E847" i="2"/>
  <c r="AJ846" i="2"/>
  <c r="AB846" i="2"/>
  <c r="V846" i="2"/>
  <c r="E846" i="2"/>
  <c r="AD845" i="2"/>
  <c r="K845" i="2"/>
  <c r="L845" i="2" s="1"/>
  <c r="AD844" i="2"/>
  <c r="L844" i="2"/>
  <c r="K844" i="2"/>
  <c r="AD843" i="2"/>
  <c r="K843" i="2"/>
  <c r="L843" i="2" s="1"/>
  <c r="AK842" i="2"/>
  <c r="AK841" i="2" s="1"/>
  <c r="AK840" i="2" s="1"/>
  <c r="AJ842" i="2"/>
  <c r="AI842" i="2"/>
  <c r="AH842" i="2"/>
  <c r="AH808" i="2" s="1"/>
  <c r="AG842" i="2"/>
  <c r="AG841" i="2" s="1"/>
  <c r="AG840" i="2" s="1"/>
  <c r="AF842" i="2"/>
  <c r="AE842" i="2"/>
  <c r="AC842" i="2"/>
  <c r="AC808" i="2" s="1"/>
  <c r="AB842" i="2"/>
  <c r="AB808" i="2" s="1"/>
  <c r="AA842" i="2"/>
  <c r="AA841" i="2" s="1"/>
  <c r="Z842" i="2"/>
  <c r="Y842" i="2"/>
  <c r="X842" i="2"/>
  <c r="X808" i="2" s="1"/>
  <c r="W842" i="2"/>
  <c r="V842" i="2"/>
  <c r="V841" i="2" s="1"/>
  <c r="V840" i="2" s="1"/>
  <c r="U842" i="2"/>
  <c r="U808" i="2" s="1"/>
  <c r="T842" i="2"/>
  <c r="S842" i="2"/>
  <c r="R842" i="2"/>
  <c r="Q842" i="2"/>
  <c r="Q841" i="2" s="1"/>
  <c r="Q840" i="2" s="1"/>
  <c r="P842" i="2"/>
  <c r="P841" i="2" s="1"/>
  <c r="O842" i="2"/>
  <c r="N842" i="2"/>
  <c r="M842" i="2"/>
  <c r="M808" i="2" s="1"/>
  <c r="J842" i="2"/>
  <c r="I842" i="2"/>
  <c r="H842" i="2"/>
  <c r="G842" i="2"/>
  <c r="F842" i="2"/>
  <c r="E842" i="2"/>
  <c r="D842" i="2"/>
  <c r="AJ841" i="2"/>
  <c r="AI841" i="2"/>
  <c r="AI840" i="2" s="1"/>
  <c r="AH841" i="2"/>
  <c r="AF841" i="2"/>
  <c r="AE841" i="2"/>
  <c r="Z841" i="2"/>
  <c r="X841" i="2"/>
  <c r="X840" i="2" s="1"/>
  <c r="W841" i="2"/>
  <c r="S841" i="2"/>
  <c r="R841" i="2"/>
  <c r="N841" i="2"/>
  <c r="M841" i="2"/>
  <c r="M840" i="2" s="1"/>
  <c r="I841" i="2"/>
  <c r="H841" i="2"/>
  <c r="D841" i="2"/>
  <c r="D840" i="2" s="1"/>
  <c r="AJ840" i="2"/>
  <c r="AH840" i="2"/>
  <c r="AF840" i="2"/>
  <c r="AE840" i="2"/>
  <c r="AA840" i="2"/>
  <c r="Z840" i="2"/>
  <c r="W840" i="2"/>
  <c r="S840" i="2"/>
  <c r="R840" i="2"/>
  <c r="P840" i="2"/>
  <c r="N840" i="2"/>
  <c r="I840" i="2"/>
  <c r="H840" i="2"/>
  <c r="AD839" i="2"/>
  <c r="K839" i="2"/>
  <c r="L839" i="2" s="1"/>
  <c r="AD838" i="2"/>
  <c r="L838" i="2"/>
  <c r="K838" i="2"/>
  <c r="AD837" i="2"/>
  <c r="K837" i="2"/>
  <c r="L837" i="2" s="1"/>
  <c r="AD836" i="2"/>
  <c r="K836" i="2"/>
  <c r="L836" i="2" s="1"/>
  <c r="AD835" i="2"/>
  <c r="K835" i="2"/>
  <c r="L835" i="2" s="1"/>
  <c r="AD834" i="2"/>
  <c r="K834" i="2"/>
  <c r="L834" i="2" s="1"/>
  <c r="AD833" i="2"/>
  <c r="G833" i="2"/>
  <c r="F833" i="2"/>
  <c r="AK832" i="2"/>
  <c r="AJ832" i="2"/>
  <c r="AI832" i="2"/>
  <c r="AH832" i="2"/>
  <c r="AH805" i="2" s="1"/>
  <c r="AG832" i="2"/>
  <c r="AF832" i="2"/>
  <c r="AE832" i="2"/>
  <c r="AC832" i="2"/>
  <c r="AB832" i="2"/>
  <c r="AA832" i="2"/>
  <c r="Z832" i="2"/>
  <c r="Y832" i="2"/>
  <c r="X832" i="2"/>
  <c r="W832" i="2"/>
  <c r="V832" i="2"/>
  <c r="U832" i="2"/>
  <c r="T832" i="2"/>
  <c r="S832" i="2"/>
  <c r="R832" i="2"/>
  <c r="Q832" i="2"/>
  <c r="P832" i="2"/>
  <c r="O832" i="2"/>
  <c r="N832" i="2"/>
  <c r="M832" i="2"/>
  <c r="J832" i="2"/>
  <c r="I832" i="2"/>
  <c r="H832" i="2"/>
  <c r="F832" i="2"/>
  <c r="E832" i="2"/>
  <c r="D832" i="2"/>
  <c r="AD831" i="2"/>
  <c r="K831" i="2"/>
  <c r="L831" i="2" s="1"/>
  <c r="AD830" i="2"/>
  <c r="K830" i="2"/>
  <c r="L830" i="2" s="1"/>
  <c r="AD829" i="2"/>
  <c r="K829" i="2"/>
  <c r="L829" i="2" s="1"/>
  <c r="AK828" i="2"/>
  <c r="AJ828" i="2"/>
  <c r="AI828" i="2"/>
  <c r="AH828" i="2"/>
  <c r="AG828" i="2"/>
  <c r="AF828" i="2"/>
  <c r="AE828" i="2"/>
  <c r="AC828" i="2"/>
  <c r="AB828" i="2"/>
  <c r="AA828" i="2"/>
  <c r="Z828" i="2"/>
  <c r="Y828" i="2"/>
  <c r="X828" i="2"/>
  <c r="X827" i="2" s="1"/>
  <c r="X826" i="2" s="1"/>
  <c r="W828" i="2"/>
  <c r="W827" i="2" s="1"/>
  <c r="V828" i="2"/>
  <c r="U828" i="2"/>
  <c r="T828" i="2"/>
  <c r="S828" i="2"/>
  <c r="R828" i="2"/>
  <c r="R827" i="2" s="1"/>
  <c r="R826" i="2" s="1"/>
  <c r="R825" i="2" s="1"/>
  <c r="Q828" i="2"/>
  <c r="P828" i="2"/>
  <c r="O828" i="2"/>
  <c r="O827" i="2" s="1"/>
  <c r="N828" i="2"/>
  <c r="M828" i="2"/>
  <c r="M827" i="2" s="1"/>
  <c r="J828" i="2"/>
  <c r="J827" i="2" s="1"/>
  <c r="J826" i="2" s="1"/>
  <c r="J825" i="2" s="1"/>
  <c r="I828" i="2"/>
  <c r="H828" i="2"/>
  <c r="G828" i="2"/>
  <c r="F828" i="2"/>
  <c r="E828" i="2"/>
  <c r="D828" i="2"/>
  <c r="AK827" i="2"/>
  <c r="AJ827" i="2"/>
  <c r="AJ826" i="2" s="1"/>
  <c r="AH827" i="2"/>
  <c r="AG827" i="2"/>
  <c r="AF827" i="2"/>
  <c r="AF826" i="2" s="1"/>
  <c r="AE827" i="2"/>
  <c r="AE826" i="2" s="1"/>
  <c r="AE825" i="2" s="1"/>
  <c r="AC827" i="2"/>
  <c r="AB827" i="2"/>
  <c r="AA827" i="2"/>
  <c r="Z827" i="2"/>
  <c r="Y827" i="2"/>
  <c r="Y826" i="2" s="1"/>
  <c r="Y825" i="2" s="1"/>
  <c r="V827" i="2"/>
  <c r="U827" i="2"/>
  <c r="U826" i="2" s="1"/>
  <c r="Q827" i="2"/>
  <c r="Q826" i="2" s="1"/>
  <c r="Q825" i="2" s="1"/>
  <c r="P827" i="2"/>
  <c r="P826" i="2" s="1"/>
  <c r="N827" i="2"/>
  <c r="N826" i="2" s="1"/>
  <c r="G827" i="2"/>
  <c r="F827" i="2"/>
  <c r="E827" i="2"/>
  <c r="D827" i="2"/>
  <c r="AK826" i="2"/>
  <c r="AH826" i="2"/>
  <c r="AC826" i="2"/>
  <c r="AB826" i="2"/>
  <c r="AB825" i="2" s="1"/>
  <c r="AA826" i="2"/>
  <c r="AA825" i="2" s="1"/>
  <c r="Z826" i="2"/>
  <c r="V826" i="2"/>
  <c r="V825" i="2" s="1"/>
  <c r="M826" i="2"/>
  <c r="G826" i="2"/>
  <c r="AF825" i="2"/>
  <c r="Z825" i="2"/>
  <c r="P825" i="2"/>
  <c r="AD824" i="2"/>
  <c r="K824" i="2"/>
  <c r="L824" i="2" s="1"/>
  <c r="AD823" i="2"/>
  <c r="K823" i="2"/>
  <c r="L823" i="2" s="1"/>
  <c r="AD822" i="2"/>
  <c r="L822" i="2"/>
  <c r="K822" i="2"/>
  <c r="AK821" i="2"/>
  <c r="AK819" i="2" s="1"/>
  <c r="AJ821" i="2"/>
  <c r="AJ819" i="2" s="1"/>
  <c r="AI821" i="2"/>
  <c r="AH821" i="2"/>
  <c r="AG821" i="2"/>
  <c r="AF821" i="2"/>
  <c r="AF809" i="2" s="1"/>
  <c r="AE821" i="2"/>
  <c r="AE809" i="2" s="1"/>
  <c r="AC821" i="2"/>
  <c r="AC819" i="2" s="1"/>
  <c r="AB821" i="2"/>
  <c r="AB819" i="2" s="1"/>
  <c r="AA821" i="2"/>
  <c r="Z821" i="2"/>
  <c r="Z819" i="2" s="1"/>
  <c r="Y821" i="2"/>
  <c r="Y809" i="2" s="1"/>
  <c r="X821" i="2"/>
  <c r="W821" i="2"/>
  <c r="W809" i="2" s="1"/>
  <c r="V821" i="2"/>
  <c r="V809" i="2" s="1"/>
  <c r="U821" i="2"/>
  <c r="U809" i="2" s="1"/>
  <c r="T821" i="2"/>
  <c r="T809" i="2" s="1"/>
  <c r="S821" i="2"/>
  <c r="R821" i="2"/>
  <c r="AD821" i="2" s="1"/>
  <c r="Q821" i="2"/>
  <c r="P821" i="2"/>
  <c r="O821" i="2"/>
  <c r="N821" i="2"/>
  <c r="M821" i="2"/>
  <c r="K821" i="2"/>
  <c r="L821" i="2" s="1"/>
  <c r="J821" i="2"/>
  <c r="I821" i="2"/>
  <c r="H821" i="2"/>
  <c r="H819" i="2" s="1"/>
  <c r="H805" i="2" s="1"/>
  <c r="G821" i="2"/>
  <c r="F821" i="2"/>
  <c r="E821" i="2"/>
  <c r="E809" i="2" s="1"/>
  <c r="D821" i="2"/>
  <c r="D809" i="2" s="1"/>
  <c r="AD820" i="2"/>
  <c r="K820" i="2"/>
  <c r="L820" i="2" s="1"/>
  <c r="AH819" i="2"/>
  <c r="AG819" i="2"/>
  <c r="AG811" i="2" s="1"/>
  <c r="AF819" i="2"/>
  <c r="AE819" i="2"/>
  <c r="AA819" i="2"/>
  <c r="X819" i="2"/>
  <c r="W819" i="2"/>
  <c r="V819" i="2"/>
  <c r="V805" i="2" s="1"/>
  <c r="T819" i="2"/>
  <c r="T811" i="2" s="1"/>
  <c r="Q819" i="2"/>
  <c r="P819" i="2"/>
  <c r="O819" i="2"/>
  <c r="N819" i="2"/>
  <c r="J819" i="2"/>
  <c r="F819" i="2"/>
  <c r="E819" i="2"/>
  <c r="D819" i="2"/>
  <c r="AD818" i="2"/>
  <c r="K818" i="2"/>
  <c r="L818" i="2" s="1"/>
  <c r="AD817" i="2"/>
  <c r="L817" i="2"/>
  <c r="K817" i="2"/>
  <c r="AD816" i="2"/>
  <c r="K816" i="2"/>
  <c r="L816" i="2" s="1"/>
  <c r="AD815" i="2"/>
  <c r="K815" i="2"/>
  <c r="L815" i="2" s="1"/>
  <c r="AD814" i="2"/>
  <c r="K814" i="2"/>
  <c r="L814" i="2" s="1"/>
  <c r="AK813" i="2"/>
  <c r="AJ813" i="2"/>
  <c r="AI813" i="2"/>
  <c r="AI812" i="2" s="1"/>
  <c r="AH813" i="2"/>
  <c r="AH812" i="2" s="1"/>
  <c r="AH811" i="2" s="1"/>
  <c r="AG813" i="2"/>
  <c r="AF813" i="2"/>
  <c r="AE813" i="2"/>
  <c r="AC813" i="2"/>
  <c r="AB813" i="2"/>
  <c r="AA813" i="2"/>
  <c r="Z813" i="2"/>
  <c r="Y813" i="2"/>
  <c r="X813" i="2"/>
  <c r="W813" i="2"/>
  <c r="V813" i="2"/>
  <c r="V812" i="2" s="1"/>
  <c r="U813" i="2"/>
  <c r="U812" i="2" s="1"/>
  <c r="T813" i="2"/>
  <c r="S813" i="2"/>
  <c r="R813" i="2"/>
  <c r="Q813" i="2"/>
  <c r="P813" i="2"/>
  <c r="AD813" i="2" s="1"/>
  <c r="O813" i="2"/>
  <c r="N813" i="2"/>
  <c r="M813" i="2"/>
  <c r="J813" i="2"/>
  <c r="I813" i="2"/>
  <c r="I812" i="2" s="1"/>
  <c r="H813" i="2"/>
  <c r="G813" i="2"/>
  <c r="F813" i="2"/>
  <c r="E813" i="2"/>
  <c r="D813" i="2"/>
  <c r="AK812" i="2"/>
  <c r="AJ812" i="2"/>
  <c r="AG812" i="2"/>
  <c r="AF812" i="2"/>
  <c r="AC812" i="2"/>
  <c r="AB812" i="2"/>
  <c r="AA812" i="2"/>
  <c r="X812" i="2"/>
  <c r="X811" i="2" s="1"/>
  <c r="W812" i="2"/>
  <c r="T812" i="2"/>
  <c r="S812" i="2"/>
  <c r="O812" i="2"/>
  <c r="O811" i="2" s="1"/>
  <c r="N812" i="2"/>
  <c r="N811" i="2" s="1"/>
  <c r="M812" i="2"/>
  <c r="H812" i="2"/>
  <c r="F812" i="2"/>
  <c r="E812" i="2"/>
  <c r="D812" i="2"/>
  <c r="AK811" i="2"/>
  <c r="AJ811" i="2"/>
  <c r="V811" i="2"/>
  <c r="D811" i="2"/>
  <c r="AK810" i="2"/>
  <c r="AJ810" i="2"/>
  <c r="AI810" i="2"/>
  <c r="AH810" i="2"/>
  <c r="AG810" i="2"/>
  <c r="AF810" i="2"/>
  <c r="AE810" i="2"/>
  <c r="AC810" i="2"/>
  <c r="AB810" i="2"/>
  <c r="AA810" i="2"/>
  <c r="Z810" i="2"/>
  <c r="Y810" i="2"/>
  <c r="X810" i="2"/>
  <c r="W810" i="2"/>
  <c r="V810" i="2"/>
  <c r="U810" i="2"/>
  <c r="T810" i="2"/>
  <c r="S810" i="2"/>
  <c r="R810" i="2"/>
  <c r="Q810" i="2"/>
  <c r="P810" i="2"/>
  <c r="O810" i="2"/>
  <c r="N810" i="2"/>
  <c r="M810" i="2"/>
  <c r="J810" i="2"/>
  <c r="K810" i="2" s="1"/>
  <c r="I810" i="2"/>
  <c r="H810" i="2"/>
  <c r="G810" i="2"/>
  <c r="F810" i="2"/>
  <c r="E810" i="2"/>
  <c r="E616" i="2" s="1"/>
  <c r="D810" i="2"/>
  <c r="D616" i="2" s="1"/>
  <c r="AK809" i="2"/>
  <c r="AH809" i="2"/>
  <c r="AG809" i="2"/>
  <c r="AB809" i="2"/>
  <c r="AA809" i="2"/>
  <c r="Z809" i="2"/>
  <c r="X809" i="2"/>
  <c r="Q809" i="2"/>
  <c r="P809" i="2"/>
  <c r="O809" i="2"/>
  <c r="N809" i="2"/>
  <c r="J809" i="2"/>
  <c r="H809" i="2"/>
  <c r="F809" i="2"/>
  <c r="AK808" i="2"/>
  <c r="AJ808" i="2"/>
  <c r="AI808" i="2"/>
  <c r="AG808" i="2"/>
  <c r="AF808" i="2"/>
  <c r="AE808" i="2"/>
  <c r="Z808" i="2"/>
  <c r="W808" i="2"/>
  <c r="V808" i="2"/>
  <c r="S808" i="2"/>
  <c r="R808" i="2"/>
  <c r="Q808" i="2"/>
  <c r="N808" i="2"/>
  <c r="I808" i="2"/>
  <c r="H808" i="2"/>
  <c r="D808" i="2"/>
  <c r="D613" i="2" s="1"/>
  <c r="AK807" i="2"/>
  <c r="AJ807" i="2"/>
  <c r="AI807" i="2"/>
  <c r="AH807" i="2"/>
  <c r="AG807" i="2"/>
  <c r="AF807" i="2"/>
  <c r="AE807" i="2"/>
  <c r="AC807" i="2"/>
  <c r="AB807" i="2"/>
  <c r="AA807" i="2"/>
  <c r="Z807" i="2"/>
  <c r="Y807" i="2"/>
  <c r="X807" i="2"/>
  <c r="W807" i="2"/>
  <c r="V807" i="2"/>
  <c r="U807" i="2"/>
  <c r="T807" i="2"/>
  <c r="S807" i="2"/>
  <c r="R807" i="2"/>
  <c r="Q807" i="2"/>
  <c r="P807" i="2"/>
  <c r="O807" i="2"/>
  <c r="N807" i="2"/>
  <c r="M807" i="2"/>
  <c r="J807" i="2"/>
  <c r="K807" i="2" s="1"/>
  <c r="I807" i="2"/>
  <c r="H807" i="2"/>
  <c r="G807" i="2"/>
  <c r="F807" i="2"/>
  <c r="E807" i="2"/>
  <c r="D807" i="2"/>
  <c r="AK806" i="2"/>
  <c r="AJ806" i="2"/>
  <c r="AI806" i="2"/>
  <c r="AH806" i="2"/>
  <c r="AH611" i="2" s="1"/>
  <c r="AG806" i="2"/>
  <c r="AG611" i="2" s="1"/>
  <c r="AF806" i="2"/>
  <c r="AE806" i="2"/>
  <c r="AC806" i="2"/>
  <c r="AB806" i="2"/>
  <c r="AA806" i="2"/>
  <c r="AA611" i="2" s="1"/>
  <c r="Z806" i="2"/>
  <c r="Z611" i="2" s="1"/>
  <c r="Z311" i="2" s="1"/>
  <c r="Y806" i="2"/>
  <c r="X806" i="2"/>
  <c r="W806" i="2"/>
  <c r="V806" i="2"/>
  <c r="U806" i="2"/>
  <c r="U611" i="2" s="1"/>
  <c r="T806" i="2"/>
  <c r="S806" i="2"/>
  <c r="R806" i="2"/>
  <c r="Q806" i="2"/>
  <c r="P806" i="2"/>
  <c r="O806" i="2"/>
  <c r="N806" i="2"/>
  <c r="M806" i="2"/>
  <c r="M611" i="2" s="1"/>
  <c r="M311" i="2" s="1"/>
  <c r="J806" i="2"/>
  <c r="J611" i="2" s="1"/>
  <c r="I806" i="2"/>
  <c r="H806" i="2"/>
  <c r="E806" i="2"/>
  <c r="D806" i="2"/>
  <c r="Q805" i="2"/>
  <c r="P805" i="2"/>
  <c r="N805" i="2"/>
  <c r="AK804" i="2"/>
  <c r="AJ804" i="2"/>
  <c r="AI804" i="2"/>
  <c r="AH804" i="2"/>
  <c r="AG804" i="2"/>
  <c r="AF804" i="2"/>
  <c r="AE804" i="2"/>
  <c r="AC804" i="2"/>
  <c r="AB804" i="2"/>
  <c r="AA804" i="2"/>
  <c r="Z804" i="2"/>
  <c r="Y804" i="2"/>
  <c r="X804" i="2"/>
  <c r="W804" i="2"/>
  <c r="V804" i="2"/>
  <c r="U804" i="2"/>
  <c r="T804" i="2"/>
  <c r="S804" i="2"/>
  <c r="R804" i="2"/>
  <c r="Q804" i="2"/>
  <c r="P804" i="2"/>
  <c r="O804" i="2"/>
  <c r="N804" i="2"/>
  <c r="M804" i="2"/>
  <c r="K804" i="2"/>
  <c r="J804" i="2"/>
  <c r="I804" i="2"/>
  <c r="H804" i="2"/>
  <c r="G804" i="2"/>
  <c r="F804" i="2"/>
  <c r="E804" i="2"/>
  <c r="D804" i="2"/>
  <c r="AI803" i="2"/>
  <c r="AF803" i="2"/>
  <c r="AC803" i="2"/>
  <c r="Z803" i="2"/>
  <c r="Y803" i="2"/>
  <c r="X803" i="2"/>
  <c r="X606" i="2" s="1"/>
  <c r="W803" i="2"/>
  <c r="V803" i="2"/>
  <c r="U803" i="2"/>
  <c r="S803" i="2"/>
  <c r="P803" i="2"/>
  <c r="O803" i="2"/>
  <c r="N803" i="2"/>
  <c r="N606" i="2" s="1"/>
  <c r="N304" i="2" s="1"/>
  <c r="M803" i="2"/>
  <c r="M606" i="2" s="1"/>
  <c r="M304" i="2" s="1"/>
  <c r="F803" i="2"/>
  <c r="E803" i="2"/>
  <c r="E606" i="2" s="1"/>
  <c r="AG802" i="2"/>
  <c r="AF802" i="2"/>
  <c r="X802" i="2"/>
  <c r="W802" i="2"/>
  <c r="AK801" i="2"/>
  <c r="AJ801" i="2"/>
  <c r="AI801" i="2"/>
  <c r="AH801" i="2"/>
  <c r="AG801" i="2"/>
  <c r="AF801" i="2"/>
  <c r="AE801" i="2"/>
  <c r="AC801" i="2"/>
  <c r="AB801" i="2"/>
  <c r="AA801" i="2"/>
  <c r="Z801" i="2"/>
  <c r="Y801" i="2"/>
  <c r="X801" i="2"/>
  <c r="W801" i="2"/>
  <c r="V801" i="2"/>
  <c r="U801" i="2"/>
  <c r="T801" i="2"/>
  <c r="S801" i="2"/>
  <c r="R801" i="2"/>
  <c r="Q801" i="2"/>
  <c r="P801" i="2"/>
  <c r="O801" i="2"/>
  <c r="N801" i="2"/>
  <c r="M801" i="2"/>
  <c r="J801" i="2"/>
  <c r="I801" i="2"/>
  <c r="K801" i="2" s="1"/>
  <c r="L801" i="2" s="1"/>
  <c r="H801" i="2"/>
  <c r="G801" i="2"/>
  <c r="F801" i="2"/>
  <c r="E801" i="2"/>
  <c r="D801" i="2"/>
  <c r="AK800" i="2"/>
  <c r="AJ800" i="2"/>
  <c r="AI800" i="2"/>
  <c r="AH800" i="2"/>
  <c r="AG800" i="2"/>
  <c r="AF800" i="2"/>
  <c r="AE800" i="2"/>
  <c r="AC800" i="2"/>
  <c r="AB800" i="2"/>
  <c r="AA800" i="2"/>
  <c r="Z800" i="2"/>
  <c r="Y800" i="2"/>
  <c r="X800" i="2"/>
  <c r="W800" i="2"/>
  <c r="V800" i="2"/>
  <c r="U800" i="2"/>
  <c r="T800" i="2"/>
  <c r="S800" i="2"/>
  <c r="R800" i="2"/>
  <c r="Q800" i="2"/>
  <c r="P800" i="2"/>
  <c r="O800" i="2"/>
  <c r="N800" i="2"/>
  <c r="M800" i="2"/>
  <c r="J800" i="2"/>
  <c r="K800" i="2" s="1"/>
  <c r="L800" i="2" s="1"/>
  <c r="I800" i="2"/>
  <c r="H800" i="2"/>
  <c r="G800" i="2"/>
  <c r="F800" i="2"/>
  <c r="E800" i="2"/>
  <c r="D800" i="2"/>
  <c r="V799" i="2"/>
  <c r="U799" i="2"/>
  <c r="AD796" i="2"/>
  <c r="K796" i="2"/>
  <c r="L796" i="2" s="1"/>
  <c r="AK795" i="2"/>
  <c r="AK794" i="2" s="1"/>
  <c r="AJ795" i="2"/>
  <c r="AJ794" i="2" s="1"/>
  <c r="AI795" i="2"/>
  <c r="AI794" i="2" s="1"/>
  <c r="AH795" i="2"/>
  <c r="AG795" i="2"/>
  <c r="AF795" i="2"/>
  <c r="AE795" i="2"/>
  <c r="AE794" i="2" s="1"/>
  <c r="AC795" i="2"/>
  <c r="AB795" i="2"/>
  <c r="AB794" i="2" s="1"/>
  <c r="AA795" i="2"/>
  <c r="AA794" i="2" s="1"/>
  <c r="Z795" i="2"/>
  <c r="Z794" i="2" s="1"/>
  <c r="Y795" i="2"/>
  <c r="Y794" i="2" s="1"/>
  <c r="X795" i="2"/>
  <c r="W795" i="2"/>
  <c r="V795" i="2"/>
  <c r="U795" i="2"/>
  <c r="U794" i="2" s="1"/>
  <c r="T795" i="2"/>
  <c r="S795" i="2"/>
  <c r="R795" i="2"/>
  <c r="R794" i="2" s="1"/>
  <c r="Q795" i="2"/>
  <c r="Q794" i="2" s="1"/>
  <c r="P795" i="2"/>
  <c r="O795" i="2"/>
  <c r="N795" i="2"/>
  <c r="N794" i="2" s="1"/>
  <c r="M795" i="2"/>
  <c r="J795" i="2"/>
  <c r="I795" i="2"/>
  <c r="H795" i="2"/>
  <c r="G795" i="2"/>
  <c r="F795" i="2"/>
  <c r="E795" i="2"/>
  <c r="E794" i="2" s="1"/>
  <c r="D795" i="2"/>
  <c r="D794" i="2" s="1"/>
  <c r="AH794" i="2"/>
  <c r="AG794" i="2"/>
  <c r="AF794" i="2"/>
  <c r="AC794" i="2"/>
  <c r="X794" i="2"/>
  <c r="W794" i="2"/>
  <c r="V794" i="2"/>
  <c r="T794" i="2"/>
  <c r="S794" i="2"/>
  <c r="P794" i="2"/>
  <c r="O794" i="2"/>
  <c r="M794" i="2"/>
  <c r="J794" i="2"/>
  <c r="I794" i="2"/>
  <c r="G794" i="2"/>
  <c r="AD793" i="2"/>
  <c r="K793" i="2"/>
  <c r="L793" i="2" s="1"/>
  <c r="AK792" i="2"/>
  <c r="AK791" i="2" s="1"/>
  <c r="AJ792" i="2"/>
  <c r="AI792" i="2"/>
  <c r="AH792" i="2"/>
  <c r="AG792" i="2"/>
  <c r="AG791" i="2" s="1"/>
  <c r="AF792" i="2"/>
  <c r="AF791" i="2" s="1"/>
  <c r="AE792" i="2"/>
  <c r="AD792" i="2"/>
  <c r="AC792" i="2"/>
  <c r="AB792" i="2"/>
  <c r="AB791" i="2" s="1"/>
  <c r="AA792" i="2"/>
  <c r="Z792" i="2"/>
  <c r="Y792" i="2"/>
  <c r="Y791" i="2" s="1"/>
  <c r="X792" i="2"/>
  <c r="W792" i="2"/>
  <c r="V792" i="2"/>
  <c r="V791" i="2" s="1"/>
  <c r="U792" i="2"/>
  <c r="T792" i="2"/>
  <c r="S792" i="2"/>
  <c r="R792" i="2"/>
  <c r="R791" i="2" s="1"/>
  <c r="Q792" i="2"/>
  <c r="Q791" i="2" s="1"/>
  <c r="P792" i="2"/>
  <c r="P791" i="2" s="1"/>
  <c r="O792" i="2"/>
  <c r="O791" i="2" s="1"/>
  <c r="N792" i="2"/>
  <c r="M792" i="2"/>
  <c r="M791" i="2" s="1"/>
  <c r="J792" i="2"/>
  <c r="J791" i="2" s="1"/>
  <c r="I792" i="2"/>
  <c r="H792" i="2"/>
  <c r="G792" i="2"/>
  <c r="F792" i="2"/>
  <c r="F791" i="2" s="1"/>
  <c r="E792" i="2"/>
  <c r="E791" i="2" s="1"/>
  <c r="D792" i="2"/>
  <c r="AJ791" i="2"/>
  <c r="AI791" i="2"/>
  <c r="AH791" i="2"/>
  <c r="AE791" i="2"/>
  <c r="AC791" i="2"/>
  <c r="AA791" i="2"/>
  <c r="AD791" i="2" s="1"/>
  <c r="Z791" i="2"/>
  <c r="X791" i="2"/>
  <c r="W791" i="2"/>
  <c r="U791" i="2"/>
  <c r="T791" i="2"/>
  <c r="S791" i="2"/>
  <c r="N791" i="2"/>
  <c r="I791" i="2"/>
  <c r="G791" i="2"/>
  <c r="D791" i="2"/>
  <c r="AD790" i="2"/>
  <c r="K790" i="2"/>
  <c r="L790" i="2" s="1"/>
  <c r="AK789" i="2"/>
  <c r="AJ789" i="2"/>
  <c r="AJ788" i="2" s="1"/>
  <c r="AI789" i="2"/>
  <c r="AH789" i="2"/>
  <c r="AG789" i="2"/>
  <c r="AF789" i="2"/>
  <c r="AF788" i="2" s="1"/>
  <c r="AE789" i="2"/>
  <c r="AE788" i="2" s="1"/>
  <c r="AC789" i="2"/>
  <c r="AB789" i="2"/>
  <c r="AA789" i="2"/>
  <c r="Z789" i="2"/>
  <c r="Y789" i="2"/>
  <c r="X789" i="2"/>
  <c r="W789" i="2"/>
  <c r="V789" i="2"/>
  <c r="U789" i="2"/>
  <c r="T789" i="2"/>
  <c r="S789" i="2"/>
  <c r="R789" i="2"/>
  <c r="Q789" i="2"/>
  <c r="P789" i="2"/>
  <c r="AD789" i="2" s="1"/>
  <c r="O789" i="2"/>
  <c r="N789" i="2"/>
  <c r="N788" i="2" s="1"/>
  <c r="M789" i="2"/>
  <c r="M788" i="2" s="1"/>
  <c r="J789" i="2"/>
  <c r="J788" i="2" s="1"/>
  <c r="I789" i="2"/>
  <c r="H789" i="2"/>
  <c r="G789" i="2"/>
  <c r="F789" i="2"/>
  <c r="E789" i="2"/>
  <c r="E788" i="2" s="1"/>
  <c r="D789" i="2"/>
  <c r="D788" i="2" s="1"/>
  <c r="AK788" i="2"/>
  <c r="AI788" i="2"/>
  <c r="AH788" i="2"/>
  <c r="AG788" i="2"/>
  <c r="AC788" i="2"/>
  <c r="AB788" i="2"/>
  <c r="AA788" i="2"/>
  <c r="Z788" i="2"/>
  <c r="Y788" i="2"/>
  <c r="X788" i="2"/>
  <c r="W788" i="2"/>
  <c r="V788" i="2"/>
  <c r="U788" i="2"/>
  <c r="T788" i="2"/>
  <c r="S788" i="2"/>
  <c r="R788" i="2"/>
  <c r="Q788" i="2"/>
  <c r="P788" i="2"/>
  <c r="O788" i="2"/>
  <c r="I788" i="2"/>
  <c r="H788" i="2"/>
  <c r="G788" i="2"/>
  <c r="AD787" i="2"/>
  <c r="L787" i="2"/>
  <c r="K787" i="2"/>
  <c r="AK786" i="2"/>
  <c r="AK785" i="2" s="1"/>
  <c r="AJ786" i="2"/>
  <c r="AJ785" i="2" s="1"/>
  <c r="AI786" i="2"/>
  <c r="AI785" i="2" s="1"/>
  <c r="AH786" i="2"/>
  <c r="AH785" i="2" s="1"/>
  <c r="AG786" i="2"/>
  <c r="AG785" i="2" s="1"/>
  <c r="AF786" i="2"/>
  <c r="AE786" i="2"/>
  <c r="AC786" i="2"/>
  <c r="AC785" i="2" s="1"/>
  <c r="AB786" i="2"/>
  <c r="AA786" i="2"/>
  <c r="AA785" i="2" s="1"/>
  <c r="Z786" i="2"/>
  <c r="Z785" i="2" s="1"/>
  <c r="Y786" i="2"/>
  <c r="X786" i="2"/>
  <c r="W786" i="2"/>
  <c r="W785" i="2" s="1"/>
  <c r="V786" i="2"/>
  <c r="V785" i="2" s="1"/>
  <c r="U786" i="2"/>
  <c r="T786" i="2"/>
  <c r="T785" i="2" s="1"/>
  <c r="S786" i="2"/>
  <c r="R786" i="2"/>
  <c r="Q786" i="2"/>
  <c r="P786" i="2"/>
  <c r="O786" i="2"/>
  <c r="N786" i="2"/>
  <c r="N785" i="2" s="1"/>
  <c r="M786" i="2"/>
  <c r="M785" i="2" s="1"/>
  <c r="J786" i="2"/>
  <c r="I786" i="2"/>
  <c r="H786" i="2"/>
  <c r="H785" i="2" s="1"/>
  <c r="G786" i="2"/>
  <c r="F786" i="2"/>
  <c r="E786" i="2"/>
  <c r="E785" i="2" s="1"/>
  <c r="D786" i="2"/>
  <c r="D785" i="2" s="1"/>
  <c r="AF785" i="2"/>
  <c r="AE785" i="2"/>
  <c r="AB785" i="2"/>
  <c r="Y785" i="2"/>
  <c r="X785" i="2"/>
  <c r="S785" i="2"/>
  <c r="R785" i="2"/>
  <c r="Q785" i="2"/>
  <c r="P785" i="2"/>
  <c r="O785" i="2"/>
  <c r="J785" i="2"/>
  <c r="I785" i="2"/>
  <c r="F785" i="2"/>
  <c r="AD784" i="2"/>
  <c r="K784" i="2"/>
  <c r="L784" i="2" s="1"/>
  <c r="AK783" i="2"/>
  <c r="AK782" i="2" s="1"/>
  <c r="AJ783" i="2"/>
  <c r="AJ782" i="2" s="1"/>
  <c r="AI783" i="2"/>
  <c r="AH783" i="2"/>
  <c r="AH782" i="2" s="1"/>
  <c r="AG783" i="2"/>
  <c r="AG782" i="2" s="1"/>
  <c r="AF783" i="2"/>
  <c r="AF782" i="2" s="1"/>
  <c r="AE783" i="2"/>
  <c r="AE782" i="2" s="1"/>
  <c r="AC783" i="2"/>
  <c r="AB783" i="2"/>
  <c r="AB782" i="2" s="1"/>
  <c r="AA783" i="2"/>
  <c r="AA782" i="2" s="1"/>
  <c r="Z783" i="2"/>
  <c r="Y783" i="2"/>
  <c r="X783" i="2"/>
  <c r="X782" i="2" s="1"/>
  <c r="W783" i="2"/>
  <c r="W782" i="2" s="1"/>
  <c r="V783" i="2"/>
  <c r="U783" i="2"/>
  <c r="T783" i="2"/>
  <c r="S783" i="2"/>
  <c r="R783" i="2"/>
  <c r="Q783" i="2"/>
  <c r="P783" i="2"/>
  <c r="P782" i="2" s="1"/>
  <c r="O783" i="2"/>
  <c r="O782" i="2" s="1"/>
  <c r="N783" i="2"/>
  <c r="N782" i="2" s="1"/>
  <c r="M783" i="2"/>
  <c r="M782" i="2" s="1"/>
  <c r="J783" i="2"/>
  <c r="I783" i="2"/>
  <c r="H783" i="2"/>
  <c r="G783" i="2"/>
  <c r="K783" i="2" s="1"/>
  <c r="F783" i="2"/>
  <c r="E783" i="2"/>
  <c r="E782" i="2" s="1"/>
  <c r="D783" i="2"/>
  <c r="D782" i="2" s="1"/>
  <c r="AI782" i="2"/>
  <c r="AC782" i="2"/>
  <c r="Z782" i="2"/>
  <c r="Y782" i="2"/>
  <c r="V782" i="2"/>
  <c r="U782" i="2"/>
  <c r="T782" i="2"/>
  <c r="S782" i="2"/>
  <c r="R782" i="2"/>
  <c r="R778" i="2" s="1"/>
  <c r="Q782" i="2"/>
  <c r="J782" i="2"/>
  <c r="I782" i="2"/>
  <c r="H782" i="2"/>
  <c r="G782" i="2"/>
  <c r="AD781" i="2"/>
  <c r="L781" i="2"/>
  <c r="K781" i="2"/>
  <c r="AK780" i="2"/>
  <c r="AJ780" i="2"/>
  <c r="AI780" i="2"/>
  <c r="AI779" i="2" s="1"/>
  <c r="AH780" i="2"/>
  <c r="AH779" i="2" s="1"/>
  <c r="AG780" i="2"/>
  <c r="AF780" i="2"/>
  <c r="AE780" i="2"/>
  <c r="AC780" i="2"/>
  <c r="AC779" i="2" s="1"/>
  <c r="AB780" i="2"/>
  <c r="AA780" i="2"/>
  <c r="AA779" i="2" s="1"/>
  <c r="Z780" i="2"/>
  <c r="Y780" i="2"/>
  <c r="X780" i="2"/>
  <c r="W780" i="2"/>
  <c r="W779" i="2" s="1"/>
  <c r="W778" i="2" s="1"/>
  <c r="V780" i="2"/>
  <c r="V779" i="2" s="1"/>
  <c r="V778" i="2" s="1"/>
  <c r="U780" i="2"/>
  <c r="U779" i="2" s="1"/>
  <c r="T780" i="2"/>
  <c r="T779" i="2" s="1"/>
  <c r="S780" i="2"/>
  <c r="R780" i="2"/>
  <c r="Q780" i="2"/>
  <c r="Q779" i="2" s="1"/>
  <c r="P780" i="2"/>
  <c r="O780" i="2"/>
  <c r="N780" i="2"/>
  <c r="M780" i="2"/>
  <c r="M779" i="2" s="1"/>
  <c r="M778" i="2" s="1"/>
  <c r="L780" i="2"/>
  <c r="J780" i="2"/>
  <c r="I780" i="2"/>
  <c r="H780" i="2"/>
  <c r="G780" i="2"/>
  <c r="K780" i="2" s="1"/>
  <c r="F780" i="2"/>
  <c r="E780" i="2"/>
  <c r="D780" i="2"/>
  <c r="AK779" i="2"/>
  <c r="AJ779" i="2"/>
  <c r="AG779" i="2"/>
  <c r="AF779" i="2"/>
  <c r="AE779" i="2"/>
  <c r="AB779" i="2"/>
  <c r="Z779" i="2"/>
  <c r="Y779" i="2"/>
  <c r="X779" i="2"/>
  <c r="S779" i="2"/>
  <c r="R779" i="2"/>
  <c r="P779" i="2"/>
  <c r="O779" i="2"/>
  <c r="O778" i="2" s="1"/>
  <c r="N779" i="2"/>
  <c r="N778" i="2" s="1"/>
  <c r="J779" i="2"/>
  <c r="I779" i="2"/>
  <c r="H779" i="2"/>
  <c r="G779" i="2"/>
  <c r="F779" i="2"/>
  <c r="E779" i="2"/>
  <c r="D779" i="2"/>
  <c r="D778" i="2" s="1"/>
  <c r="AD777" i="2"/>
  <c r="K777" i="2"/>
  <c r="L777" i="2" s="1"/>
  <c r="AD776" i="2"/>
  <c r="K776" i="2"/>
  <c r="L776" i="2" s="1"/>
  <c r="AK775" i="2"/>
  <c r="AJ775" i="2"/>
  <c r="AI775" i="2"/>
  <c r="AH775" i="2"/>
  <c r="AH774" i="2" s="1"/>
  <c r="AH773" i="2" s="1"/>
  <c r="AH772" i="2" s="1"/>
  <c r="AG775" i="2"/>
  <c r="AG774" i="2" s="1"/>
  <c r="AG773" i="2" s="1"/>
  <c r="AG772" i="2" s="1"/>
  <c r="AF775" i="2"/>
  <c r="AE775" i="2"/>
  <c r="AC775" i="2"/>
  <c r="AC774" i="2" s="1"/>
  <c r="AC773" i="2" s="1"/>
  <c r="AC772" i="2" s="1"/>
  <c r="AB775" i="2"/>
  <c r="AB774" i="2" s="1"/>
  <c r="AA775" i="2"/>
  <c r="Z775" i="2"/>
  <c r="Y775" i="2"/>
  <c r="Y774" i="2" s="1"/>
  <c r="Y773" i="2" s="1"/>
  <c r="Y772" i="2" s="1"/>
  <c r="X775" i="2"/>
  <c r="X774" i="2" s="1"/>
  <c r="X773" i="2" s="1"/>
  <c r="X772" i="2" s="1"/>
  <c r="W775" i="2"/>
  <c r="W774" i="2" s="1"/>
  <c r="W773" i="2" s="1"/>
  <c r="W772" i="2" s="1"/>
  <c r="V775" i="2"/>
  <c r="U775" i="2"/>
  <c r="T775" i="2"/>
  <c r="S775" i="2"/>
  <c r="S774" i="2" s="1"/>
  <c r="R775" i="2"/>
  <c r="Q775" i="2"/>
  <c r="Q774" i="2" s="1"/>
  <c r="Q773" i="2" s="1"/>
  <c r="Q772" i="2" s="1"/>
  <c r="P775" i="2"/>
  <c r="P774" i="2" s="1"/>
  <c r="P773" i="2" s="1"/>
  <c r="P772" i="2" s="1"/>
  <c r="O775" i="2"/>
  <c r="N775" i="2"/>
  <c r="M775" i="2"/>
  <c r="J775" i="2"/>
  <c r="K775" i="2" s="1"/>
  <c r="I775" i="2"/>
  <c r="H775" i="2"/>
  <c r="G775" i="2"/>
  <c r="F775" i="2"/>
  <c r="E775" i="2"/>
  <c r="E774" i="2" s="1"/>
  <c r="D775" i="2"/>
  <c r="AK774" i="2"/>
  <c r="AJ774" i="2"/>
  <c r="AJ773" i="2" s="1"/>
  <c r="AJ772" i="2" s="1"/>
  <c r="AI774" i="2"/>
  <c r="AI773" i="2" s="1"/>
  <c r="AI772" i="2" s="1"/>
  <c r="AF774" i="2"/>
  <c r="AE774" i="2"/>
  <c r="AA774" i="2"/>
  <c r="AA773" i="2" s="1"/>
  <c r="AA772" i="2" s="1"/>
  <c r="Z774" i="2"/>
  <c r="Z773" i="2" s="1"/>
  <c r="Z772" i="2" s="1"/>
  <c r="V774" i="2"/>
  <c r="U774" i="2"/>
  <c r="U773" i="2" s="1"/>
  <c r="U772" i="2" s="1"/>
  <c r="T774" i="2"/>
  <c r="T773" i="2" s="1"/>
  <c r="R774" i="2"/>
  <c r="R773" i="2" s="1"/>
  <c r="R772" i="2" s="1"/>
  <c r="M774" i="2"/>
  <c r="M773" i="2" s="1"/>
  <c r="M772" i="2" s="1"/>
  <c r="J774" i="2"/>
  <c r="J773" i="2" s="1"/>
  <c r="J772" i="2" s="1"/>
  <c r="I774" i="2"/>
  <c r="I773" i="2" s="1"/>
  <c r="I772" i="2" s="1"/>
  <c r="H774" i="2"/>
  <c r="H773" i="2" s="1"/>
  <c r="H772" i="2" s="1"/>
  <c r="G774" i="2"/>
  <c r="G773" i="2" s="1"/>
  <c r="G772" i="2" s="1"/>
  <c r="F774" i="2"/>
  <c r="D774" i="2"/>
  <c r="AK773" i="2"/>
  <c r="AF773" i="2"/>
  <c r="AF772" i="2" s="1"/>
  <c r="AE773" i="2"/>
  <c r="AB773" i="2"/>
  <c r="AB772" i="2" s="1"/>
  <c r="V773" i="2"/>
  <c r="S773" i="2"/>
  <c r="S772" i="2" s="1"/>
  <c r="K773" i="2"/>
  <c r="E773" i="2"/>
  <c r="E772" i="2" s="1"/>
  <c r="D773" i="2"/>
  <c r="D772" i="2" s="1"/>
  <c r="AK772" i="2"/>
  <c r="AE772" i="2"/>
  <c r="V772" i="2"/>
  <c r="T772" i="2"/>
  <c r="K772" i="2"/>
  <c r="AD771" i="2"/>
  <c r="K771" i="2"/>
  <c r="L771" i="2" s="1"/>
  <c r="AD770" i="2"/>
  <c r="K770" i="2"/>
  <c r="L770" i="2" s="1"/>
  <c r="AK769" i="2"/>
  <c r="AJ769" i="2"/>
  <c r="AI769" i="2"/>
  <c r="AH769" i="2"/>
  <c r="AH768" i="2" s="1"/>
  <c r="AG769" i="2"/>
  <c r="AF769" i="2"/>
  <c r="AF768" i="2" s="1"/>
  <c r="AE769" i="2"/>
  <c r="AC769" i="2"/>
  <c r="AC768" i="2" s="1"/>
  <c r="AC767" i="2" s="1"/>
  <c r="AC766" i="2" s="1"/>
  <c r="AB769" i="2"/>
  <c r="AB768" i="2" s="1"/>
  <c r="AB767" i="2" s="1"/>
  <c r="AB766" i="2" s="1"/>
  <c r="AA769" i="2"/>
  <c r="Z769" i="2"/>
  <c r="Y769" i="2"/>
  <c r="X769" i="2"/>
  <c r="W769" i="2"/>
  <c r="V769" i="2"/>
  <c r="U769" i="2"/>
  <c r="U768" i="2" s="1"/>
  <c r="U767" i="2" s="1"/>
  <c r="U766" i="2" s="1"/>
  <c r="T769" i="2"/>
  <c r="S769" i="2"/>
  <c r="S768" i="2" s="1"/>
  <c r="S767" i="2" s="1"/>
  <c r="S766" i="2" s="1"/>
  <c r="R769" i="2"/>
  <c r="R768" i="2" s="1"/>
  <c r="R767" i="2" s="1"/>
  <c r="R766" i="2" s="1"/>
  <c r="Q769" i="2"/>
  <c r="P769" i="2"/>
  <c r="O769" i="2"/>
  <c r="N769" i="2"/>
  <c r="M769" i="2"/>
  <c r="J769" i="2"/>
  <c r="J768" i="2" s="1"/>
  <c r="J767" i="2" s="1"/>
  <c r="J766" i="2" s="1"/>
  <c r="I769" i="2"/>
  <c r="I768" i="2" s="1"/>
  <c r="H769" i="2"/>
  <c r="G769" i="2"/>
  <c r="F769" i="2"/>
  <c r="E769" i="2"/>
  <c r="E768" i="2" s="1"/>
  <c r="E767" i="2" s="1"/>
  <c r="E766" i="2" s="1"/>
  <c r="D769" i="2"/>
  <c r="D768" i="2" s="1"/>
  <c r="D767" i="2" s="1"/>
  <c r="AK768" i="2"/>
  <c r="AJ768" i="2"/>
  <c r="AI768" i="2"/>
  <c r="AG768" i="2"/>
  <c r="AG767" i="2" s="1"/>
  <c r="AG766" i="2" s="1"/>
  <c r="AE768" i="2"/>
  <c r="AE767" i="2" s="1"/>
  <c r="AA768" i="2"/>
  <c r="AA767" i="2" s="1"/>
  <c r="AA766" i="2" s="1"/>
  <c r="Z768" i="2"/>
  <c r="Y768" i="2"/>
  <c r="Y767" i="2" s="1"/>
  <c r="Y766" i="2" s="1"/>
  <c r="X768" i="2"/>
  <c r="X767" i="2" s="1"/>
  <c r="X766" i="2" s="1"/>
  <c r="W768" i="2"/>
  <c r="W767" i="2" s="1"/>
  <c r="W766" i="2" s="1"/>
  <c r="V768" i="2"/>
  <c r="V767" i="2" s="1"/>
  <c r="V766" i="2" s="1"/>
  <c r="P768" i="2"/>
  <c r="O768" i="2"/>
  <c r="O767" i="2" s="1"/>
  <c r="O766" i="2" s="1"/>
  <c r="N768" i="2"/>
  <c r="N767" i="2" s="1"/>
  <c r="N766" i="2" s="1"/>
  <c r="M768" i="2"/>
  <c r="M767" i="2" s="1"/>
  <c r="M766" i="2" s="1"/>
  <c r="H768" i="2"/>
  <c r="F768" i="2"/>
  <c r="AK767" i="2"/>
  <c r="AK766" i="2" s="1"/>
  <c r="AJ767" i="2"/>
  <c r="AI767" i="2"/>
  <c r="AI766" i="2" s="1"/>
  <c r="AH767" i="2"/>
  <c r="AH766" i="2" s="1"/>
  <c r="AF767" i="2"/>
  <c r="Z767" i="2"/>
  <c r="P767" i="2"/>
  <c r="P766" i="2" s="1"/>
  <c r="I767" i="2"/>
  <c r="I766" i="2" s="1"/>
  <c r="H767" i="2"/>
  <c r="H766" i="2" s="1"/>
  <c r="F767" i="2"/>
  <c r="AJ766" i="2"/>
  <c r="AF766" i="2"/>
  <c r="AE766" i="2"/>
  <c r="Z766" i="2"/>
  <c r="D766" i="2"/>
  <c r="AD765" i="2"/>
  <c r="L765" i="2"/>
  <c r="K765" i="2"/>
  <c r="AD764" i="2"/>
  <c r="K764" i="2"/>
  <c r="L764" i="2" s="1"/>
  <c r="AD763" i="2"/>
  <c r="K763" i="2"/>
  <c r="L763" i="2" s="1"/>
  <c r="AK762" i="2"/>
  <c r="AJ762" i="2"/>
  <c r="AJ744" i="2" s="1"/>
  <c r="AI762" i="2"/>
  <c r="AI761" i="2" s="1"/>
  <c r="AH762" i="2"/>
  <c r="AH761" i="2" s="1"/>
  <c r="AH760" i="2" s="1"/>
  <c r="AG762" i="2"/>
  <c r="AG761" i="2" s="1"/>
  <c r="AG760" i="2" s="1"/>
  <c r="AG759" i="2" s="1"/>
  <c r="AF762" i="2"/>
  <c r="AE762" i="2"/>
  <c r="AE761" i="2" s="1"/>
  <c r="AC762" i="2"/>
  <c r="AC761" i="2" s="1"/>
  <c r="AB762" i="2"/>
  <c r="AB761" i="2" s="1"/>
  <c r="AA762" i="2"/>
  <c r="AA761" i="2" s="1"/>
  <c r="AA760" i="2" s="1"/>
  <c r="AA759" i="2" s="1"/>
  <c r="Z762" i="2"/>
  <c r="Y762" i="2"/>
  <c r="X762" i="2"/>
  <c r="X761" i="2" s="1"/>
  <c r="X760" i="2" s="1"/>
  <c r="X759" i="2" s="1"/>
  <c r="W762" i="2"/>
  <c r="W761" i="2" s="1"/>
  <c r="W760" i="2" s="1"/>
  <c r="W759" i="2" s="1"/>
  <c r="V762" i="2"/>
  <c r="U762" i="2"/>
  <c r="U761" i="2" s="1"/>
  <c r="U760" i="2" s="1"/>
  <c r="T762" i="2"/>
  <c r="S762" i="2"/>
  <c r="S761" i="2" s="1"/>
  <c r="R762" i="2"/>
  <c r="R761" i="2" s="1"/>
  <c r="Q762" i="2"/>
  <c r="P762" i="2"/>
  <c r="O762" i="2"/>
  <c r="N762" i="2"/>
  <c r="N761" i="2" s="1"/>
  <c r="M762" i="2"/>
  <c r="J762" i="2"/>
  <c r="J761" i="2" s="1"/>
  <c r="J760" i="2" s="1"/>
  <c r="J759" i="2" s="1"/>
  <c r="I762" i="2"/>
  <c r="H762" i="2"/>
  <c r="H761" i="2" s="1"/>
  <c r="G762" i="2"/>
  <c r="K762" i="2" s="1"/>
  <c r="F762" i="2"/>
  <c r="E762" i="2"/>
  <c r="E761" i="2" s="1"/>
  <c r="E760" i="2" s="1"/>
  <c r="E759" i="2" s="1"/>
  <c r="D762" i="2"/>
  <c r="D761" i="2" s="1"/>
  <c r="AK761" i="2"/>
  <c r="AK760" i="2" s="1"/>
  <c r="AK759" i="2" s="1"/>
  <c r="AF761" i="2"/>
  <c r="Z761" i="2"/>
  <c r="Z760" i="2" s="1"/>
  <c r="Z759" i="2" s="1"/>
  <c r="Y761" i="2"/>
  <c r="Y760" i="2" s="1"/>
  <c r="Y759" i="2" s="1"/>
  <c r="V761" i="2"/>
  <c r="V760" i="2" s="1"/>
  <c r="V759" i="2" s="1"/>
  <c r="T761" i="2"/>
  <c r="Q761" i="2"/>
  <c r="P761" i="2"/>
  <c r="P760" i="2" s="1"/>
  <c r="P759" i="2" s="1"/>
  <c r="O761" i="2"/>
  <c r="M761" i="2"/>
  <c r="M760" i="2" s="1"/>
  <c r="I761" i="2"/>
  <c r="I760" i="2" s="1"/>
  <c r="I759" i="2" s="1"/>
  <c r="AI760" i="2"/>
  <c r="AI759" i="2" s="1"/>
  <c r="AF760" i="2"/>
  <c r="AF759" i="2" s="1"/>
  <c r="AC760" i="2"/>
  <c r="AB760" i="2"/>
  <c r="T760" i="2"/>
  <c r="S760" i="2"/>
  <c r="S759" i="2" s="1"/>
  <c r="R760" i="2"/>
  <c r="R759" i="2" s="1"/>
  <c r="Q760" i="2"/>
  <c r="N760" i="2"/>
  <c r="N759" i="2" s="1"/>
  <c r="D760" i="2"/>
  <c r="AC759" i="2"/>
  <c r="AB759" i="2"/>
  <c r="U759" i="2"/>
  <c r="T759" i="2"/>
  <c r="M759" i="2"/>
  <c r="D759" i="2"/>
  <c r="AD758" i="2"/>
  <c r="K758" i="2"/>
  <c r="L758" i="2" s="1"/>
  <c r="AD757" i="2"/>
  <c r="L757" i="2"/>
  <c r="K757" i="2"/>
  <c r="AK756" i="2"/>
  <c r="AJ756" i="2"/>
  <c r="AI756" i="2"/>
  <c r="AH756" i="2"/>
  <c r="AH755" i="2" s="1"/>
  <c r="AG756" i="2"/>
  <c r="AG755" i="2" s="1"/>
  <c r="AG754" i="2" s="1"/>
  <c r="AG753" i="2" s="1"/>
  <c r="AF756" i="2"/>
  <c r="AE756" i="2"/>
  <c r="AC756" i="2"/>
  <c r="AB756" i="2"/>
  <c r="AA756" i="2"/>
  <c r="Z756" i="2"/>
  <c r="Y756" i="2"/>
  <c r="Y755" i="2" s="1"/>
  <c r="X756" i="2"/>
  <c r="X755" i="2" s="1"/>
  <c r="W756" i="2"/>
  <c r="W755" i="2" s="1"/>
  <c r="W754" i="2" s="1"/>
  <c r="W753" i="2" s="1"/>
  <c r="V756" i="2"/>
  <c r="U756" i="2"/>
  <c r="U755" i="2" s="1"/>
  <c r="T756" i="2"/>
  <c r="T755" i="2" s="1"/>
  <c r="S756" i="2"/>
  <c r="S755" i="2" s="1"/>
  <c r="R756" i="2"/>
  <c r="Q756" i="2"/>
  <c r="P756" i="2"/>
  <c r="P755" i="2" s="1"/>
  <c r="O756" i="2"/>
  <c r="O755" i="2" s="1"/>
  <c r="O754" i="2" s="1"/>
  <c r="N756" i="2"/>
  <c r="N755" i="2" s="1"/>
  <c r="N754" i="2" s="1"/>
  <c r="N753" i="2" s="1"/>
  <c r="M756" i="2"/>
  <c r="M755" i="2" s="1"/>
  <c r="M754" i="2" s="1"/>
  <c r="M753" i="2" s="1"/>
  <c r="J756" i="2"/>
  <c r="J755" i="2" s="1"/>
  <c r="J754" i="2" s="1"/>
  <c r="I756" i="2"/>
  <c r="I755" i="2" s="1"/>
  <c r="I754" i="2" s="1"/>
  <c r="I753" i="2" s="1"/>
  <c r="H756" i="2"/>
  <c r="H755" i="2" s="1"/>
  <c r="H754" i="2" s="1"/>
  <c r="H753" i="2" s="1"/>
  <c r="G756" i="2"/>
  <c r="G755" i="2" s="1"/>
  <c r="F756" i="2"/>
  <c r="E756" i="2"/>
  <c r="D756" i="2"/>
  <c r="AK755" i="2"/>
  <c r="AJ755" i="2"/>
  <c r="AI755" i="2"/>
  <c r="AI754" i="2" s="1"/>
  <c r="AF755" i="2"/>
  <c r="AE755" i="2"/>
  <c r="AA755" i="2"/>
  <c r="Z755" i="2"/>
  <c r="Z754" i="2" s="1"/>
  <c r="Z753" i="2" s="1"/>
  <c r="V755" i="2"/>
  <c r="Q755" i="2"/>
  <c r="E755" i="2"/>
  <c r="E754" i="2" s="1"/>
  <c r="E753" i="2" s="1"/>
  <c r="D755" i="2"/>
  <c r="D754" i="2" s="1"/>
  <c r="AK754" i="2"/>
  <c r="AK753" i="2" s="1"/>
  <c r="AJ754" i="2"/>
  <c r="AJ753" i="2" s="1"/>
  <c r="AH754" i="2"/>
  <c r="AH753" i="2" s="1"/>
  <c r="AF754" i="2"/>
  <c r="AF753" i="2" s="1"/>
  <c r="AE754" i="2"/>
  <c r="AE753" i="2" s="1"/>
  <c r="AA754" i="2"/>
  <c r="AA753" i="2" s="1"/>
  <c r="V754" i="2"/>
  <c r="U754" i="2"/>
  <c r="U753" i="2" s="1"/>
  <c r="T754" i="2"/>
  <c r="T753" i="2" s="1"/>
  <c r="S754" i="2"/>
  <c r="S753" i="2" s="1"/>
  <c r="Q754" i="2"/>
  <c r="Q753" i="2" s="1"/>
  <c r="AI753" i="2"/>
  <c r="O753" i="2"/>
  <c r="J753" i="2"/>
  <c r="D753" i="2"/>
  <c r="AD752" i="2"/>
  <c r="K752" i="2"/>
  <c r="L752" i="2" s="1"/>
  <c r="AD751" i="2"/>
  <c r="L751" i="2"/>
  <c r="K751" i="2"/>
  <c r="AD750" i="2"/>
  <c r="K750" i="2"/>
  <c r="L750" i="2" s="1"/>
  <c r="AK749" i="2"/>
  <c r="AJ749" i="2"/>
  <c r="AI749" i="2"/>
  <c r="AH749" i="2"/>
  <c r="AH748" i="2" s="1"/>
  <c r="AG749" i="2"/>
  <c r="AF749" i="2"/>
  <c r="AE749" i="2"/>
  <c r="AC749" i="2"/>
  <c r="AB749" i="2"/>
  <c r="AB748" i="2" s="1"/>
  <c r="AA749" i="2"/>
  <c r="AA744" i="2" s="1"/>
  <c r="Z749" i="2"/>
  <c r="Y749" i="2"/>
  <c r="X749" i="2"/>
  <c r="W749" i="2"/>
  <c r="V749" i="2"/>
  <c r="U749" i="2"/>
  <c r="T749" i="2"/>
  <c r="T748" i="2" s="1"/>
  <c r="S749" i="2"/>
  <c r="R749" i="2"/>
  <c r="Q749" i="2"/>
  <c r="P749" i="2"/>
  <c r="O749" i="2"/>
  <c r="O748" i="2" s="1"/>
  <c r="O747" i="2" s="1"/>
  <c r="N749" i="2"/>
  <c r="M749" i="2"/>
  <c r="J749" i="2"/>
  <c r="I749" i="2"/>
  <c r="H749" i="2"/>
  <c r="G749" i="2"/>
  <c r="F749" i="2"/>
  <c r="AD749" i="2" s="1"/>
  <c r="E749" i="2"/>
  <c r="D749" i="2"/>
  <c r="AJ748" i="2"/>
  <c r="AI748" i="2"/>
  <c r="AG748" i="2"/>
  <c r="AG743" i="2" s="1"/>
  <c r="AF748" i="2"/>
  <c r="AE748" i="2"/>
  <c r="AE747" i="2" s="1"/>
  <c r="AC748" i="2"/>
  <c r="Y748" i="2"/>
  <c r="X748" i="2"/>
  <c r="X747" i="2" s="1"/>
  <c r="W748" i="2"/>
  <c r="V748" i="2"/>
  <c r="U748" i="2"/>
  <c r="S748" i="2"/>
  <c r="R748" i="2"/>
  <c r="Q748" i="2"/>
  <c r="P748" i="2"/>
  <c r="P747" i="2" s="1"/>
  <c r="P746" i="2" s="1"/>
  <c r="N748" i="2"/>
  <c r="N747" i="2" s="1"/>
  <c r="J748" i="2"/>
  <c r="H748" i="2"/>
  <c r="AH747" i="2"/>
  <c r="AH746" i="2" s="1"/>
  <c r="AG747" i="2"/>
  <c r="AF747" i="2"/>
  <c r="AC747" i="2"/>
  <c r="Y747" i="2"/>
  <c r="V747" i="2"/>
  <c r="V746" i="2" s="1"/>
  <c r="U747" i="2"/>
  <c r="T747" i="2"/>
  <c r="S747" i="2"/>
  <c r="R747" i="2"/>
  <c r="Q747" i="2"/>
  <c r="Q746" i="2" s="1"/>
  <c r="H747" i="2"/>
  <c r="AE746" i="2"/>
  <c r="R746" i="2"/>
  <c r="O746" i="2"/>
  <c r="N746" i="2"/>
  <c r="H746" i="2"/>
  <c r="AK745" i="2"/>
  <c r="AJ745" i="2"/>
  <c r="AI745" i="2"/>
  <c r="AH745" i="2"/>
  <c r="AG745" i="2"/>
  <c r="AF745" i="2"/>
  <c r="AE745" i="2"/>
  <c r="AC745" i="2"/>
  <c r="AD745" i="2" s="1"/>
  <c r="AB745" i="2"/>
  <c r="AA745" i="2"/>
  <c r="Z745" i="2"/>
  <c r="Y745" i="2"/>
  <c r="X745" i="2"/>
  <c r="W745" i="2"/>
  <c r="V745" i="2"/>
  <c r="U745" i="2"/>
  <c r="T745" i="2"/>
  <c r="S745" i="2"/>
  <c r="R745" i="2"/>
  <c r="Q745" i="2"/>
  <c r="P745" i="2"/>
  <c r="O745" i="2"/>
  <c r="N745" i="2"/>
  <c r="M745" i="2"/>
  <c r="K745" i="2"/>
  <c r="J745" i="2"/>
  <c r="I745" i="2"/>
  <c r="H745" i="2"/>
  <c r="G745" i="2"/>
  <c r="F745" i="2"/>
  <c r="E745" i="2"/>
  <c r="D745" i="2"/>
  <c r="AI744" i="2"/>
  <c r="AH744" i="2"/>
  <c r="AG744" i="2"/>
  <c r="AF744" i="2"/>
  <c r="AE744" i="2"/>
  <c r="P744" i="2"/>
  <c r="AD740" i="2"/>
  <c r="K740" i="2"/>
  <c r="L740" i="2" s="1"/>
  <c r="AD739" i="2"/>
  <c r="K739" i="2"/>
  <c r="L739" i="2" s="1"/>
  <c r="AD738" i="2"/>
  <c r="L738" i="2"/>
  <c r="K738" i="2"/>
  <c r="AD737" i="2"/>
  <c r="K737" i="2"/>
  <c r="L737" i="2" s="1"/>
  <c r="AD736" i="2"/>
  <c r="K736" i="2"/>
  <c r="L736" i="2" s="1"/>
  <c r="AD735" i="2"/>
  <c r="K735" i="2"/>
  <c r="L735" i="2" s="1"/>
  <c r="AK734" i="2"/>
  <c r="AJ734" i="2"/>
  <c r="AI734" i="2"/>
  <c r="AH734" i="2"/>
  <c r="AG734" i="2"/>
  <c r="AF734" i="2"/>
  <c r="AE734" i="2"/>
  <c r="AC734" i="2"/>
  <c r="AB734" i="2"/>
  <c r="AA734" i="2"/>
  <c r="Z734" i="2"/>
  <c r="Y734" i="2"/>
  <c r="X734" i="2"/>
  <c r="W734" i="2"/>
  <c r="V734" i="2"/>
  <c r="U734" i="2"/>
  <c r="T734" i="2"/>
  <c r="S734" i="2"/>
  <c r="R734" i="2"/>
  <c r="Q734" i="2"/>
  <c r="P734" i="2"/>
  <c r="AD734" i="2" s="1"/>
  <c r="O734" i="2"/>
  <c r="N734" i="2"/>
  <c r="M734" i="2"/>
  <c r="J734" i="2"/>
  <c r="I734" i="2"/>
  <c r="I729" i="2" s="1"/>
  <c r="H734" i="2"/>
  <c r="K734" i="2" s="1"/>
  <c r="L734" i="2" s="1"/>
  <c r="G734" i="2"/>
  <c r="F734" i="2"/>
  <c r="E734" i="2"/>
  <c r="D734" i="2"/>
  <c r="AD733" i="2"/>
  <c r="L733" i="2"/>
  <c r="K733" i="2"/>
  <c r="AK732" i="2"/>
  <c r="AJ732" i="2"/>
  <c r="AJ731" i="2" s="1"/>
  <c r="AI732" i="2"/>
  <c r="AI731" i="2" s="1"/>
  <c r="AI730" i="2" s="1"/>
  <c r="AH732" i="2"/>
  <c r="AG732" i="2"/>
  <c r="AF732" i="2"/>
  <c r="AE732" i="2"/>
  <c r="AC732" i="2"/>
  <c r="AB732" i="2"/>
  <c r="AB731" i="2" s="1"/>
  <c r="AB730" i="2" s="1"/>
  <c r="AB729" i="2" s="1"/>
  <c r="AA732" i="2"/>
  <c r="Z732" i="2"/>
  <c r="Y732" i="2"/>
  <c r="X732" i="2"/>
  <c r="W732" i="2"/>
  <c r="V732" i="2"/>
  <c r="U732" i="2"/>
  <c r="U731" i="2" s="1"/>
  <c r="U730" i="2" s="1"/>
  <c r="U729" i="2" s="1"/>
  <c r="T732" i="2"/>
  <c r="S732" i="2"/>
  <c r="R732" i="2"/>
  <c r="Q732" i="2"/>
  <c r="P732" i="2"/>
  <c r="O732" i="2"/>
  <c r="N732" i="2"/>
  <c r="N731" i="2" s="1"/>
  <c r="N730" i="2" s="1"/>
  <c r="M732" i="2"/>
  <c r="J732" i="2"/>
  <c r="I732" i="2"/>
  <c r="H732" i="2"/>
  <c r="H731" i="2" s="1"/>
  <c r="H730" i="2" s="1"/>
  <c r="H729" i="2" s="1"/>
  <c r="G732" i="2"/>
  <c r="F732" i="2"/>
  <c r="E732" i="2"/>
  <c r="D732" i="2"/>
  <c r="AK731" i="2"/>
  <c r="AH731" i="2"/>
  <c r="AC731" i="2"/>
  <c r="AC730" i="2" s="1"/>
  <c r="AC729" i="2" s="1"/>
  <c r="AA731" i="2"/>
  <c r="X731" i="2"/>
  <c r="X730" i="2" s="1"/>
  <c r="W731" i="2"/>
  <c r="W730" i="2" s="1"/>
  <c r="W729" i="2" s="1"/>
  <c r="T731" i="2"/>
  <c r="T730" i="2" s="1"/>
  <c r="T729" i="2" s="1"/>
  <c r="S731" i="2"/>
  <c r="S730" i="2" s="1"/>
  <c r="S729" i="2" s="1"/>
  <c r="R731" i="2"/>
  <c r="R730" i="2" s="1"/>
  <c r="R729" i="2" s="1"/>
  <c r="Q731" i="2"/>
  <c r="Q730" i="2" s="1"/>
  <c r="Q729" i="2" s="1"/>
  <c r="O731" i="2"/>
  <c r="O730" i="2" s="1"/>
  <c r="O729" i="2" s="1"/>
  <c r="J731" i="2"/>
  <c r="I731" i="2"/>
  <c r="I730" i="2" s="1"/>
  <c r="E731" i="2"/>
  <c r="E730" i="2" s="1"/>
  <c r="E729" i="2" s="1"/>
  <c r="D731" i="2"/>
  <c r="D730" i="2" s="1"/>
  <c r="AK730" i="2"/>
  <c r="AK729" i="2" s="1"/>
  <c r="AJ730" i="2"/>
  <c r="AJ729" i="2" s="1"/>
  <c r="AH730" i="2"/>
  <c r="AA730" i="2"/>
  <c r="J730" i="2"/>
  <c r="AH729" i="2"/>
  <c r="AA729" i="2"/>
  <c r="X729" i="2"/>
  <c r="N729" i="2"/>
  <c r="J729" i="2"/>
  <c r="D729" i="2"/>
  <c r="AD727" i="2"/>
  <c r="AD726" i="2"/>
  <c r="AK725" i="2"/>
  <c r="AJ725" i="2"/>
  <c r="AJ724" i="2" s="1"/>
  <c r="AI725" i="2"/>
  <c r="AI724" i="2" s="1"/>
  <c r="AI723" i="2" s="1"/>
  <c r="AH725" i="2"/>
  <c r="AH639" i="2" s="1"/>
  <c r="AG725" i="2"/>
  <c r="AF725" i="2"/>
  <c r="AE725" i="2"/>
  <c r="AE724" i="2" s="1"/>
  <c r="AE723" i="2" s="1"/>
  <c r="AC725" i="2"/>
  <c r="AB725" i="2"/>
  <c r="AA725" i="2"/>
  <c r="Z725" i="2"/>
  <c r="Z724" i="2" s="1"/>
  <c r="Z723" i="2" s="1"/>
  <c r="Y725" i="2"/>
  <c r="Y639" i="2" s="1"/>
  <c r="Y627" i="2" s="1"/>
  <c r="X725" i="2"/>
  <c r="W725" i="2"/>
  <c r="V725" i="2"/>
  <c r="U725" i="2"/>
  <c r="U724" i="2" s="1"/>
  <c r="U723" i="2" s="1"/>
  <c r="T725" i="2"/>
  <c r="S725" i="2"/>
  <c r="S724" i="2" s="1"/>
  <c r="R725" i="2"/>
  <c r="Q725" i="2"/>
  <c r="P725" i="2"/>
  <c r="O725" i="2"/>
  <c r="N725" i="2"/>
  <c r="M725" i="2"/>
  <c r="L725" i="2"/>
  <c r="L639" i="2" s="1"/>
  <c r="K725" i="2"/>
  <c r="K724" i="2" s="1"/>
  <c r="J725" i="2"/>
  <c r="I725" i="2"/>
  <c r="H725" i="2"/>
  <c r="H724" i="2" s="1"/>
  <c r="G725" i="2"/>
  <c r="G724" i="2" s="1"/>
  <c r="G723" i="2" s="1"/>
  <c r="F725" i="2"/>
  <c r="AK724" i="2"/>
  <c r="AG724" i="2"/>
  <c r="AF724" i="2"/>
  <c r="AC724" i="2"/>
  <c r="AB724" i="2"/>
  <c r="AA724" i="2"/>
  <c r="AA723" i="2" s="1"/>
  <c r="X724" i="2"/>
  <c r="X723" i="2" s="1"/>
  <c r="W724" i="2"/>
  <c r="V724" i="2"/>
  <c r="V723" i="2" s="1"/>
  <c r="R724" i="2"/>
  <c r="Q724" i="2"/>
  <c r="Q723" i="2" s="1"/>
  <c r="P724" i="2"/>
  <c r="P723" i="2" s="1"/>
  <c r="O724" i="2"/>
  <c r="O723" i="2" s="1"/>
  <c r="N724" i="2"/>
  <c r="M724" i="2"/>
  <c r="L724" i="2"/>
  <c r="J724" i="2"/>
  <c r="I724" i="2"/>
  <c r="AK723" i="2"/>
  <c r="AJ723" i="2"/>
  <c r="AG723" i="2"/>
  <c r="AF723" i="2"/>
  <c r="AC723" i="2"/>
  <c r="AB723" i="2"/>
  <c r="W723" i="2"/>
  <c r="S723" i="2"/>
  <c r="R723" i="2"/>
  <c r="N723" i="2"/>
  <c r="M723" i="2"/>
  <c r="L723" i="2"/>
  <c r="K723" i="2"/>
  <c r="J723" i="2"/>
  <c r="I723" i="2"/>
  <c r="H723" i="2"/>
  <c r="AD722" i="2"/>
  <c r="AD721" i="2"/>
  <c r="AK720" i="2"/>
  <c r="AK719" i="2" s="1"/>
  <c r="AK718" i="2" s="1"/>
  <c r="AJ720" i="2"/>
  <c r="AI720" i="2"/>
  <c r="AI639" i="2" s="1"/>
  <c r="AI627" i="2" s="1"/>
  <c r="AI613" i="2" s="1"/>
  <c r="AH720" i="2"/>
  <c r="AG720" i="2"/>
  <c r="AF720" i="2"/>
  <c r="AE720" i="2"/>
  <c r="AE719" i="2" s="1"/>
  <c r="AC720" i="2"/>
  <c r="AC719" i="2" s="1"/>
  <c r="AC718" i="2" s="1"/>
  <c r="AB720" i="2"/>
  <c r="AB639" i="2" s="1"/>
  <c r="AB627" i="2" s="1"/>
  <c r="AA720" i="2"/>
  <c r="AA719" i="2" s="1"/>
  <c r="AA718" i="2" s="1"/>
  <c r="Z720" i="2"/>
  <c r="Y720" i="2"/>
  <c r="X720" i="2"/>
  <c r="W720" i="2"/>
  <c r="W719" i="2" s="1"/>
  <c r="V720" i="2"/>
  <c r="U720" i="2"/>
  <c r="U639" i="2" s="1"/>
  <c r="U627" i="2" s="1"/>
  <c r="T720" i="2"/>
  <c r="S720" i="2"/>
  <c r="R720" i="2"/>
  <c r="Q720" i="2"/>
  <c r="Q639" i="2" s="1"/>
  <c r="P720" i="2"/>
  <c r="O720" i="2"/>
  <c r="N720" i="2"/>
  <c r="M720" i="2"/>
  <c r="L720" i="2"/>
  <c r="K720" i="2"/>
  <c r="J720" i="2"/>
  <c r="I720" i="2"/>
  <c r="H720" i="2"/>
  <c r="G720" i="2"/>
  <c r="F720" i="2"/>
  <c r="AH719" i="2"/>
  <c r="AG719" i="2"/>
  <c r="AF719" i="2"/>
  <c r="Y719" i="2"/>
  <c r="V719" i="2"/>
  <c r="U719" i="2"/>
  <c r="T719" i="2"/>
  <c r="S719" i="2"/>
  <c r="S718" i="2" s="1"/>
  <c r="R719" i="2"/>
  <c r="Q719" i="2"/>
  <c r="P719" i="2"/>
  <c r="O719" i="2"/>
  <c r="N719" i="2"/>
  <c r="L719" i="2"/>
  <c r="K719" i="2"/>
  <c r="H719" i="2"/>
  <c r="G719" i="2"/>
  <c r="F719" i="2"/>
  <c r="AH718" i="2"/>
  <c r="AG718" i="2"/>
  <c r="AF718" i="2"/>
  <c r="AE718" i="2"/>
  <c r="Y718" i="2"/>
  <c r="W718" i="2"/>
  <c r="V718" i="2"/>
  <c r="U718" i="2"/>
  <c r="T718" i="2"/>
  <c r="R718" i="2"/>
  <c r="Q718" i="2"/>
  <c r="P718" i="2"/>
  <c r="O718" i="2"/>
  <c r="N718" i="2"/>
  <c r="L718" i="2"/>
  <c r="K718" i="2"/>
  <c r="H718" i="2"/>
  <c r="G718" i="2"/>
  <c r="F718" i="2"/>
  <c r="AD717" i="2"/>
  <c r="L717" i="2"/>
  <c r="K717" i="2"/>
  <c r="AK716" i="2"/>
  <c r="AJ716" i="2"/>
  <c r="AI716" i="2"/>
  <c r="AH716" i="2"/>
  <c r="AG716" i="2"/>
  <c r="AF716" i="2"/>
  <c r="AE716" i="2"/>
  <c r="AC716" i="2"/>
  <c r="AB716" i="2"/>
  <c r="AA716" i="2"/>
  <c r="Z716" i="2"/>
  <c r="Y716" i="2"/>
  <c r="X716" i="2"/>
  <c r="W716" i="2"/>
  <c r="V716" i="2"/>
  <c r="U716" i="2"/>
  <c r="T716" i="2"/>
  <c r="S716" i="2"/>
  <c r="R716" i="2"/>
  <c r="Q716" i="2"/>
  <c r="Q637" i="2" s="1"/>
  <c r="Q626" i="2" s="1"/>
  <c r="P716" i="2"/>
  <c r="O716" i="2"/>
  <c r="N716" i="2"/>
  <c r="M716" i="2"/>
  <c r="J716" i="2"/>
  <c r="I716" i="2"/>
  <c r="H716" i="2"/>
  <c r="G716" i="2"/>
  <c r="K716" i="2" s="1"/>
  <c r="L716" i="2" s="1"/>
  <c r="F716" i="2"/>
  <c r="E716" i="2"/>
  <c r="D716" i="2"/>
  <c r="AD715" i="2"/>
  <c r="L715" i="2"/>
  <c r="K715" i="2"/>
  <c r="AD714" i="2"/>
  <c r="K714" i="2"/>
  <c r="L714" i="2" s="1"/>
  <c r="AD713" i="2"/>
  <c r="K713" i="2"/>
  <c r="L713" i="2" s="1"/>
  <c r="AD712" i="2"/>
  <c r="K712" i="2"/>
  <c r="L712" i="2" s="1"/>
  <c r="AD711" i="2"/>
  <c r="K711" i="2"/>
  <c r="L711" i="2" s="1"/>
  <c r="AK710" i="2"/>
  <c r="AK709" i="2" s="1"/>
  <c r="AK708" i="2" s="1"/>
  <c r="AJ710" i="2"/>
  <c r="AI710" i="2"/>
  <c r="AH710" i="2"/>
  <c r="AH709" i="2" s="1"/>
  <c r="AH708" i="2" s="1"/>
  <c r="AG710" i="2"/>
  <c r="AG709" i="2" s="1"/>
  <c r="AG708" i="2" s="1"/>
  <c r="AF710" i="2"/>
  <c r="AF709" i="2" s="1"/>
  <c r="AF708" i="2" s="1"/>
  <c r="AE710" i="2"/>
  <c r="AC710" i="2"/>
  <c r="AC709" i="2" s="1"/>
  <c r="AC708" i="2" s="1"/>
  <c r="AB710" i="2"/>
  <c r="AA710" i="2"/>
  <c r="Z710" i="2"/>
  <c r="Y710" i="2"/>
  <c r="X710" i="2"/>
  <c r="X709" i="2" s="1"/>
  <c r="W710" i="2"/>
  <c r="W709" i="2" s="1"/>
  <c r="W708" i="2" s="1"/>
  <c r="V710" i="2"/>
  <c r="U710" i="2"/>
  <c r="U709" i="2" s="1"/>
  <c r="U708" i="2" s="1"/>
  <c r="T710" i="2"/>
  <c r="T709" i="2" s="1"/>
  <c r="S710" i="2"/>
  <c r="S709" i="2" s="1"/>
  <c r="R710" i="2"/>
  <c r="Q710" i="2"/>
  <c r="P710" i="2"/>
  <c r="O710" i="2"/>
  <c r="O709" i="2" s="1"/>
  <c r="O708" i="2" s="1"/>
  <c r="N710" i="2"/>
  <c r="N709" i="2" s="1"/>
  <c r="M710" i="2"/>
  <c r="J710" i="2"/>
  <c r="J709" i="2" s="1"/>
  <c r="I710" i="2"/>
  <c r="I709" i="2" s="1"/>
  <c r="H710" i="2"/>
  <c r="H709" i="2" s="1"/>
  <c r="G710" i="2"/>
  <c r="F710" i="2"/>
  <c r="E710" i="2"/>
  <c r="D710" i="2"/>
  <c r="D709" i="2" s="1"/>
  <c r="D708" i="2" s="1"/>
  <c r="AJ709" i="2"/>
  <c r="AJ708" i="2" s="1"/>
  <c r="AI709" i="2"/>
  <c r="AI708" i="2" s="1"/>
  <c r="AE709" i="2"/>
  <c r="AE708" i="2" s="1"/>
  <c r="AB709" i="2"/>
  <c r="AB708" i="2" s="1"/>
  <c r="AA709" i="2"/>
  <c r="AA708" i="2" s="1"/>
  <c r="Z709" i="2"/>
  <c r="Z708" i="2" s="1"/>
  <c r="Y709" i="2"/>
  <c r="Y708" i="2" s="1"/>
  <c r="V709" i="2"/>
  <c r="V708" i="2" s="1"/>
  <c r="R709" i="2"/>
  <c r="Q709" i="2"/>
  <c r="P709" i="2"/>
  <c r="M709" i="2"/>
  <c r="F709" i="2"/>
  <c r="E709" i="2"/>
  <c r="E708" i="2" s="1"/>
  <c r="R708" i="2"/>
  <c r="P708" i="2"/>
  <c r="N708" i="2"/>
  <c r="M708" i="2"/>
  <c r="J708" i="2"/>
  <c r="I708" i="2"/>
  <c r="AD707" i="2"/>
  <c r="K707" i="2"/>
  <c r="L707" i="2" s="1"/>
  <c r="AD706" i="2"/>
  <c r="K706" i="2"/>
  <c r="L706" i="2" s="1"/>
  <c r="AD705" i="2"/>
  <c r="K705" i="2"/>
  <c r="L705" i="2" s="1"/>
  <c r="AK704" i="2"/>
  <c r="AJ704" i="2"/>
  <c r="AI704" i="2"/>
  <c r="AH704" i="2"/>
  <c r="AG704" i="2"/>
  <c r="AG703" i="2" s="1"/>
  <c r="AF704" i="2"/>
  <c r="AE704" i="2"/>
  <c r="AE703" i="2" s="1"/>
  <c r="AE702" i="2" s="1"/>
  <c r="AD704" i="2"/>
  <c r="AC704" i="2"/>
  <c r="AB704" i="2"/>
  <c r="AB703" i="2" s="1"/>
  <c r="AA704" i="2"/>
  <c r="Z704" i="2"/>
  <c r="Y704" i="2"/>
  <c r="X704" i="2"/>
  <c r="W704" i="2"/>
  <c r="W703" i="2" s="1"/>
  <c r="W702" i="2" s="1"/>
  <c r="V704" i="2"/>
  <c r="V703" i="2" s="1"/>
  <c r="V702" i="2" s="1"/>
  <c r="V22" i="2" s="1"/>
  <c r="U704" i="2"/>
  <c r="U703" i="2" s="1"/>
  <c r="T704" i="2"/>
  <c r="S704" i="2"/>
  <c r="S703" i="2" s="1"/>
  <c r="S702" i="2" s="1"/>
  <c r="R704" i="2"/>
  <c r="R703" i="2" s="1"/>
  <c r="R702" i="2" s="1"/>
  <c r="Q704" i="2"/>
  <c r="P704" i="2"/>
  <c r="O704" i="2"/>
  <c r="N704" i="2"/>
  <c r="N703" i="2" s="1"/>
  <c r="N702" i="2" s="1"/>
  <c r="M704" i="2"/>
  <c r="M703" i="2" s="1"/>
  <c r="M702" i="2" s="1"/>
  <c r="K704" i="2"/>
  <c r="L704" i="2" s="1"/>
  <c r="J704" i="2"/>
  <c r="I704" i="2"/>
  <c r="H704" i="2"/>
  <c r="G704" i="2"/>
  <c r="G703" i="2" s="1"/>
  <c r="F704" i="2"/>
  <c r="F703" i="2" s="1"/>
  <c r="E704" i="2"/>
  <c r="D704" i="2"/>
  <c r="AK703" i="2"/>
  <c r="AJ703" i="2"/>
  <c r="AI703" i="2"/>
  <c r="AH703" i="2"/>
  <c r="AF703" i="2"/>
  <c r="AF702" i="2" s="1"/>
  <c r="AD703" i="2"/>
  <c r="AC703" i="2"/>
  <c r="AC702" i="2" s="1"/>
  <c r="AA703" i="2"/>
  <c r="Z703" i="2"/>
  <c r="Y703" i="2"/>
  <c r="X703" i="2"/>
  <c r="T703" i="2"/>
  <c r="T702" i="2" s="1"/>
  <c r="Q703" i="2"/>
  <c r="Q702" i="2" s="1"/>
  <c r="Q22" i="2" s="1"/>
  <c r="P703" i="2"/>
  <c r="O703" i="2"/>
  <c r="J703" i="2"/>
  <c r="I703" i="2"/>
  <c r="I702" i="2" s="1"/>
  <c r="I22" i="2" s="1"/>
  <c r="I169" i="2" s="1"/>
  <c r="H703" i="2"/>
  <c r="E703" i="2"/>
  <c r="E702" i="2" s="1"/>
  <c r="E22" i="2" s="1"/>
  <c r="E169" i="2" s="1"/>
  <c r="D703" i="2"/>
  <c r="D702" i="2" s="1"/>
  <c r="D22" i="2" s="1"/>
  <c r="D169" i="2" s="1"/>
  <c r="AK702" i="2"/>
  <c r="AJ702" i="2"/>
  <c r="AI702" i="2"/>
  <c r="AH702" i="2"/>
  <c r="AG702" i="2"/>
  <c r="AB702" i="2"/>
  <c r="AB22" i="2" s="1"/>
  <c r="AA702" i="2"/>
  <c r="Z702" i="2"/>
  <c r="Y702" i="2"/>
  <c r="X702" i="2"/>
  <c r="U702" i="2"/>
  <c r="U22" i="2" s="1"/>
  <c r="P702" i="2"/>
  <c r="P22" i="2" s="1"/>
  <c r="O702" i="2"/>
  <c r="J702" i="2"/>
  <c r="G702" i="2"/>
  <c r="F702" i="2"/>
  <c r="AD701" i="2"/>
  <c r="K701" i="2"/>
  <c r="L701" i="2" s="1"/>
  <c r="AK700" i="2"/>
  <c r="AJ700" i="2"/>
  <c r="AI700" i="2"/>
  <c r="AI691" i="2" s="1"/>
  <c r="AH700" i="2"/>
  <c r="AH691" i="2" s="1"/>
  <c r="AG700" i="2"/>
  <c r="AF700" i="2"/>
  <c r="AE700" i="2"/>
  <c r="AC700" i="2"/>
  <c r="AD700" i="2" s="1"/>
  <c r="AB700" i="2"/>
  <c r="AA700" i="2"/>
  <c r="Z700" i="2"/>
  <c r="Y700" i="2"/>
  <c r="X700" i="2"/>
  <c r="W700" i="2"/>
  <c r="V700" i="2"/>
  <c r="U700" i="2"/>
  <c r="T700" i="2"/>
  <c r="S700" i="2"/>
  <c r="R700" i="2"/>
  <c r="Q700" i="2"/>
  <c r="P700" i="2"/>
  <c r="O700" i="2"/>
  <c r="N700" i="2"/>
  <c r="M700" i="2"/>
  <c r="J700" i="2"/>
  <c r="I700" i="2"/>
  <c r="H700" i="2"/>
  <c r="G700" i="2"/>
  <c r="K700" i="2" s="1"/>
  <c r="F700" i="2"/>
  <c r="L700" i="2" s="1"/>
  <c r="E700" i="2"/>
  <c r="E691" i="2" s="1"/>
  <c r="D700" i="2"/>
  <c r="AD699" i="2"/>
  <c r="L699" i="2"/>
  <c r="K699" i="2"/>
  <c r="AD698" i="2"/>
  <c r="L698" i="2"/>
  <c r="K698" i="2"/>
  <c r="AD697" i="2"/>
  <c r="K697" i="2"/>
  <c r="L697" i="2" s="1"/>
  <c r="AD696" i="2"/>
  <c r="K696" i="2"/>
  <c r="L696" i="2" s="1"/>
  <c r="AD695" i="2"/>
  <c r="K695" i="2"/>
  <c r="L695" i="2" s="1"/>
  <c r="AD694" i="2"/>
  <c r="K694" i="2"/>
  <c r="L694" i="2" s="1"/>
  <c r="AK693" i="2"/>
  <c r="AK692" i="2" s="1"/>
  <c r="AJ693" i="2"/>
  <c r="AJ692" i="2" s="1"/>
  <c r="AI693" i="2"/>
  <c r="AI692" i="2" s="1"/>
  <c r="AH693" i="2"/>
  <c r="AG693" i="2"/>
  <c r="AF693" i="2"/>
  <c r="AF692" i="2" s="1"/>
  <c r="AE693" i="2"/>
  <c r="AE692" i="2" s="1"/>
  <c r="AC693" i="2"/>
  <c r="AB693" i="2"/>
  <c r="AB692" i="2" s="1"/>
  <c r="AB691" i="2" s="1"/>
  <c r="AA693" i="2"/>
  <c r="AA692" i="2" s="1"/>
  <c r="AA691" i="2" s="1"/>
  <c r="Z693" i="2"/>
  <c r="Y693" i="2"/>
  <c r="X693" i="2"/>
  <c r="X692" i="2" s="1"/>
  <c r="W693" i="2"/>
  <c r="V693" i="2"/>
  <c r="V692" i="2" s="1"/>
  <c r="V691" i="2" s="1"/>
  <c r="U693" i="2"/>
  <c r="T693" i="2"/>
  <c r="T692" i="2" s="1"/>
  <c r="T691" i="2" s="1"/>
  <c r="S693" i="2"/>
  <c r="S692" i="2" s="1"/>
  <c r="S691" i="2" s="1"/>
  <c r="R693" i="2"/>
  <c r="R692" i="2" s="1"/>
  <c r="Q693" i="2"/>
  <c r="Q692" i="2" s="1"/>
  <c r="Q691" i="2" s="1"/>
  <c r="P693" i="2"/>
  <c r="P692" i="2" s="1"/>
  <c r="P691" i="2" s="1"/>
  <c r="O693" i="2"/>
  <c r="O692" i="2" s="1"/>
  <c r="O691" i="2" s="1"/>
  <c r="N693" i="2"/>
  <c r="N692" i="2" s="1"/>
  <c r="M693" i="2"/>
  <c r="J693" i="2"/>
  <c r="J692" i="2" s="1"/>
  <c r="J691" i="2" s="1"/>
  <c r="I693" i="2"/>
  <c r="I692" i="2" s="1"/>
  <c r="I691" i="2" s="1"/>
  <c r="K691" i="2" s="1"/>
  <c r="H693" i="2"/>
  <c r="G693" i="2"/>
  <c r="F693" i="2"/>
  <c r="E693" i="2"/>
  <c r="E692" i="2" s="1"/>
  <c r="D693" i="2"/>
  <c r="D692" i="2" s="1"/>
  <c r="AH692" i="2"/>
  <c r="AG692" i="2"/>
  <c r="AC692" i="2"/>
  <c r="Z692" i="2"/>
  <c r="Z691" i="2" s="1"/>
  <c r="Y692" i="2"/>
  <c r="W692" i="2"/>
  <c r="W691" i="2" s="1"/>
  <c r="U692" i="2"/>
  <c r="M692" i="2"/>
  <c r="M691" i="2" s="1"/>
  <c r="H692" i="2"/>
  <c r="H691" i="2" s="1"/>
  <c r="G692" i="2"/>
  <c r="G691" i="2" s="1"/>
  <c r="F692" i="2"/>
  <c r="AJ691" i="2"/>
  <c r="AG691" i="2"/>
  <c r="AF691" i="2"/>
  <c r="AE691" i="2"/>
  <c r="N691" i="2"/>
  <c r="D691" i="2"/>
  <c r="AD690" i="2"/>
  <c r="L690" i="2"/>
  <c r="K690" i="2"/>
  <c r="AK689" i="2"/>
  <c r="AJ689" i="2"/>
  <c r="AI689" i="2"/>
  <c r="AH689" i="2"/>
  <c r="AG689" i="2"/>
  <c r="AF689" i="2"/>
  <c r="AE689" i="2"/>
  <c r="AC689" i="2"/>
  <c r="AB689" i="2"/>
  <c r="AA689" i="2"/>
  <c r="Z689" i="2"/>
  <c r="Y689" i="2"/>
  <c r="X689" i="2"/>
  <c r="W689" i="2"/>
  <c r="V689" i="2"/>
  <c r="U689" i="2"/>
  <c r="T689" i="2"/>
  <c r="S689" i="2"/>
  <c r="R689" i="2"/>
  <c r="Q689" i="2"/>
  <c r="P689" i="2"/>
  <c r="P679" i="2" s="1"/>
  <c r="O689" i="2"/>
  <c r="O679" i="2" s="1"/>
  <c r="N689" i="2"/>
  <c r="N679" i="2" s="1"/>
  <c r="M689" i="2"/>
  <c r="M679" i="2" s="1"/>
  <c r="L689" i="2"/>
  <c r="J689" i="2"/>
  <c r="I689" i="2"/>
  <c r="H689" i="2"/>
  <c r="G689" i="2"/>
  <c r="K689" i="2" s="1"/>
  <c r="F689" i="2"/>
  <c r="E689" i="2"/>
  <c r="D689" i="2"/>
  <c r="AD688" i="2"/>
  <c r="K688" i="2"/>
  <c r="L688" i="2" s="1"/>
  <c r="AD687" i="2"/>
  <c r="L687" i="2"/>
  <c r="K687" i="2"/>
  <c r="AD686" i="2"/>
  <c r="K686" i="2"/>
  <c r="L686" i="2" s="1"/>
  <c r="AD685" i="2"/>
  <c r="K685" i="2"/>
  <c r="L685" i="2" s="1"/>
  <c r="AD684" i="2"/>
  <c r="K684" i="2"/>
  <c r="L684" i="2" s="1"/>
  <c r="AD683" i="2"/>
  <c r="K683" i="2"/>
  <c r="L683" i="2" s="1"/>
  <c r="AD682" i="2"/>
  <c r="K682" i="2"/>
  <c r="L682" i="2" s="1"/>
  <c r="AK681" i="2"/>
  <c r="AJ681" i="2"/>
  <c r="AJ680" i="2" s="1"/>
  <c r="AJ679" i="2" s="1"/>
  <c r="AI681" i="2"/>
  <c r="AI680" i="2" s="1"/>
  <c r="AI679" i="2" s="1"/>
  <c r="AH681" i="2"/>
  <c r="AG681" i="2"/>
  <c r="AF681" i="2"/>
  <c r="AF680" i="2" s="1"/>
  <c r="AF679" i="2" s="1"/>
  <c r="AE681" i="2"/>
  <c r="AE680" i="2" s="1"/>
  <c r="AE679" i="2" s="1"/>
  <c r="AD681" i="2"/>
  <c r="AC681" i="2"/>
  <c r="AB681" i="2"/>
  <c r="AB680" i="2" s="1"/>
  <c r="AB679" i="2" s="1"/>
  <c r="AA681" i="2"/>
  <c r="AA680" i="2" s="1"/>
  <c r="AA679" i="2" s="1"/>
  <c r="Z681" i="2"/>
  <c r="Z680" i="2" s="1"/>
  <c r="Y681" i="2"/>
  <c r="X681" i="2"/>
  <c r="W681" i="2"/>
  <c r="V681" i="2"/>
  <c r="U681" i="2"/>
  <c r="U680" i="2" s="1"/>
  <c r="T681" i="2"/>
  <c r="S681" i="2"/>
  <c r="R681" i="2"/>
  <c r="R680" i="2" s="1"/>
  <c r="Q681" i="2"/>
  <c r="P681" i="2"/>
  <c r="P680" i="2" s="1"/>
  <c r="O681" i="2"/>
  <c r="N681" i="2"/>
  <c r="N680" i="2" s="1"/>
  <c r="M681" i="2"/>
  <c r="J681" i="2"/>
  <c r="J680" i="2" s="1"/>
  <c r="J679" i="2" s="1"/>
  <c r="I681" i="2"/>
  <c r="I680" i="2" s="1"/>
  <c r="I679" i="2" s="1"/>
  <c r="H681" i="2"/>
  <c r="G681" i="2"/>
  <c r="F681" i="2"/>
  <c r="E681" i="2"/>
  <c r="D681" i="2"/>
  <c r="D680" i="2" s="1"/>
  <c r="AK680" i="2"/>
  <c r="AH680" i="2"/>
  <c r="AH679" i="2" s="1"/>
  <c r="AG680" i="2"/>
  <c r="AG679" i="2" s="1"/>
  <c r="AC680" i="2"/>
  <c r="AC679" i="2" s="1"/>
  <c r="Y680" i="2"/>
  <c r="X680" i="2"/>
  <c r="X679" i="2" s="1"/>
  <c r="W680" i="2"/>
  <c r="W679" i="2" s="1"/>
  <c r="V680" i="2"/>
  <c r="V679" i="2" s="1"/>
  <c r="T680" i="2"/>
  <c r="T679" i="2" s="1"/>
  <c r="S680" i="2"/>
  <c r="S679" i="2" s="1"/>
  <c r="Q680" i="2"/>
  <c r="O680" i="2"/>
  <c r="M680" i="2"/>
  <c r="G680" i="2"/>
  <c r="F680" i="2"/>
  <c r="F679" i="2" s="1"/>
  <c r="E680" i="2"/>
  <c r="AK679" i="2"/>
  <c r="Y679" i="2"/>
  <c r="U679" i="2"/>
  <c r="Q679" i="2"/>
  <c r="E679" i="2"/>
  <c r="AD678" i="2"/>
  <c r="K678" i="2"/>
  <c r="L678" i="2" s="1"/>
  <c r="AK677" i="2"/>
  <c r="AJ677" i="2"/>
  <c r="AJ668" i="2" s="1"/>
  <c r="AI677" i="2"/>
  <c r="AH677" i="2"/>
  <c r="AG677" i="2"/>
  <c r="AF677" i="2"/>
  <c r="AE677" i="2"/>
  <c r="AC677" i="2"/>
  <c r="AB677" i="2"/>
  <c r="AA677" i="2"/>
  <c r="Z677" i="2"/>
  <c r="Y677" i="2"/>
  <c r="X677" i="2"/>
  <c r="W677" i="2"/>
  <c r="V677" i="2"/>
  <c r="U677" i="2"/>
  <c r="T677" i="2"/>
  <c r="S677" i="2"/>
  <c r="R677" i="2"/>
  <c r="Q677" i="2"/>
  <c r="P677" i="2"/>
  <c r="AD677" i="2" s="1"/>
  <c r="O677" i="2"/>
  <c r="N677" i="2"/>
  <c r="M677" i="2"/>
  <c r="J677" i="2"/>
  <c r="I677" i="2"/>
  <c r="H677" i="2"/>
  <c r="G677" i="2"/>
  <c r="F677" i="2"/>
  <c r="E677" i="2"/>
  <c r="D677" i="2"/>
  <c r="D668" i="2" s="1"/>
  <c r="AD676" i="2"/>
  <c r="K676" i="2"/>
  <c r="L676" i="2" s="1"/>
  <c r="AD675" i="2"/>
  <c r="L675" i="2"/>
  <c r="K675" i="2"/>
  <c r="AD674" i="2"/>
  <c r="K674" i="2"/>
  <c r="L674" i="2" s="1"/>
  <c r="AD673" i="2"/>
  <c r="K673" i="2"/>
  <c r="L673" i="2" s="1"/>
  <c r="AD672" i="2"/>
  <c r="K672" i="2"/>
  <c r="L672" i="2" s="1"/>
  <c r="AD671" i="2"/>
  <c r="K671" i="2"/>
  <c r="L671" i="2" s="1"/>
  <c r="AK670" i="2"/>
  <c r="AJ670" i="2"/>
  <c r="AI670" i="2"/>
  <c r="AH670" i="2"/>
  <c r="AH669" i="2" s="1"/>
  <c r="AG670" i="2"/>
  <c r="AG669" i="2" s="1"/>
  <c r="AG668" i="2" s="1"/>
  <c r="AF670" i="2"/>
  <c r="AE670" i="2"/>
  <c r="AC670" i="2"/>
  <c r="AB670" i="2"/>
  <c r="AB669" i="2" s="1"/>
  <c r="AA670" i="2"/>
  <c r="AA669" i="2" s="1"/>
  <c r="AA668" i="2" s="1"/>
  <c r="Z670" i="2"/>
  <c r="Y670" i="2"/>
  <c r="X670" i="2"/>
  <c r="X669" i="2" s="1"/>
  <c r="W670" i="2"/>
  <c r="W669" i="2" s="1"/>
  <c r="V670" i="2"/>
  <c r="V669" i="2" s="1"/>
  <c r="V668" i="2" s="1"/>
  <c r="U670" i="2"/>
  <c r="U669" i="2" s="1"/>
  <c r="U668" i="2" s="1"/>
  <c r="T670" i="2"/>
  <c r="T669" i="2" s="1"/>
  <c r="T668" i="2" s="1"/>
  <c r="S670" i="2"/>
  <c r="R670" i="2"/>
  <c r="R669" i="2" s="1"/>
  <c r="R668" i="2" s="1"/>
  <c r="Q670" i="2"/>
  <c r="Q669" i="2" s="1"/>
  <c r="Q668" i="2" s="1"/>
  <c r="P670" i="2"/>
  <c r="O670" i="2"/>
  <c r="O669" i="2" s="1"/>
  <c r="O668" i="2" s="1"/>
  <c r="N670" i="2"/>
  <c r="M670" i="2"/>
  <c r="K670" i="2"/>
  <c r="J670" i="2"/>
  <c r="I670" i="2"/>
  <c r="H670" i="2"/>
  <c r="G670" i="2"/>
  <c r="G669" i="2" s="1"/>
  <c r="F670" i="2"/>
  <c r="E670" i="2"/>
  <c r="E669" i="2" s="1"/>
  <c r="D670" i="2"/>
  <c r="AK669" i="2"/>
  <c r="AK631" i="2" s="1"/>
  <c r="AK619" i="2" s="1"/>
  <c r="AJ669" i="2"/>
  <c r="AI669" i="2"/>
  <c r="AF669" i="2"/>
  <c r="AE669" i="2"/>
  <c r="AC669" i="2"/>
  <c r="Z669" i="2"/>
  <c r="Y669" i="2"/>
  <c r="S669" i="2"/>
  <c r="S668" i="2" s="1"/>
  <c r="P669" i="2"/>
  <c r="P668" i="2" s="1"/>
  <c r="N669" i="2"/>
  <c r="N668" i="2" s="1"/>
  <c r="M669" i="2"/>
  <c r="M668" i="2" s="1"/>
  <c r="J669" i="2"/>
  <c r="I669" i="2"/>
  <c r="H669" i="2"/>
  <c r="D669" i="2"/>
  <c r="AE668" i="2"/>
  <c r="AC668" i="2"/>
  <c r="Z668" i="2"/>
  <c r="Y668" i="2"/>
  <c r="X668" i="2"/>
  <c r="W668" i="2"/>
  <c r="J668" i="2"/>
  <c r="I668" i="2"/>
  <c r="H668" i="2"/>
  <c r="AD667" i="2"/>
  <c r="K667" i="2"/>
  <c r="L667" i="2" s="1"/>
  <c r="AK666" i="2"/>
  <c r="AJ666" i="2"/>
  <c r="AI666" i="2"/>
  <c r="AH666" i="2"/>
  <c r="AH657" i="2" s="1"/>
  <c r="AG666" i="2"/>
  <c r="AG657" i="2" s="1"/>
  <c r="AF666" i="2"/>
  <c r="AE666" i="2"/>
  <c r="AC666" i="2"/>
  <c r="AB666" i="2"/>
  <c r="AA666" i="2"/>
  <c r="Z666" i="2"/>
  <c r="Y666" i="2"/>
  <c r="X666" i="2"/>
  <c r="W666" i="2"/>
  <c r="V666" i="2"/>
  <c r="U666" i="2"/>
  <c r="T666" i="2"/>
  <c r="S666" i="2"/>
  <c r="R666" i="2"/>
  <c r="AD666" i="2" s="1"/>
  <c r="Q666" i="2"/>
  <c r="P666" i="2"/>
  <c r="O666" i="2"/>
  <c r="N666" i="2"/>
  <c r="M666" i="2"/>
  <c r="K666" i="2"/>
  <c r="L666" i="2" s="1"/>
  <c r="J666" i="2"/>
  <c r="I666" i="2"/>
  <c r="H666" i="2"/>
  <c r="G666" i="2"/>
  <c r="F666" i="2"/>
  <c r="E666" i="2"/>
  <c r="D666" i="2"/>
  <c r="AD665" i="2"/>
  <c r="K665" i="2"/>
  <c r="L665" i="2" s="1"/>
  <c r="AD664" i="2"/>
  <c r="L664" i="2"/>
  <c r="K664" i="2"/>
  <c r="AD663" i="2"/>
  <c r="L663" i="2"/>
  <c r="K663" i="2"/>
  <c r="AD662" i="2"/>
  <c r="K662" i="2"/>
  <c r="L662" i="2" s="1"/>
  <c r="AD661" i="2"/>
  <c r="K661" i="2"/>
  <c r="L661" i="2" s="1"/>
  <c r="AD660" i="2"/>
  <c r="K660" i="2"/>
  <c r="L660" i="2" s="1"/>
  <c r="AK659" i="2"/>
  <c r="AJ659" i="2"/>
  <c r="AI659" i="2"/>
  <c r="AI658" i="2" s="1"/>
  <c r="AH659" i="2"/>
  <c r="AG659" i="2"/>
  <c r="AF659" i="2"/>
  <c r="AF658" i="2" s="1"/>
  <c r="AE659" i="2"/>
  <c r="AE658" i="2" s="1"/>
  <c r="AC659" i="2"/>
  <c r="AB659" i="2"/>
  <c r="AA659" i="2"/>
  <c r="Z659" i="2"/>
  <c r="Y659" i="2"/>
  <c r="Y658" i="2" s="1"/>
  <c r="Y657" i="2" s="1"/>
  <c r="X659" i="2"/>
  <c r="W659" i="2"/>
  <c r="V659" i="2"/>
  <c r="U659" i="2"/>
  <c r="T659" i="2"/>
  <c r="S659" i="2"/>
  <c r="S658" i="2" s="1"/>
  <c r="R659" i="2"/>
  <c r="R658" i="2" s="1"/>
  <c r="R657" i="2" s="1"/>
  <c r="Q659" i="2"/>
  <c r="Q658" i="2" s="1"/>
  <c r="Q657" i="2" s="1"/>
  <c r="P659" i="2"/>
  <c r="O659" i="2"/>
  <c r="N659" i="2"/>
  <c r="M659" i="2"/>
  <c r="K659" i="2"/>
  <c r="J659" i="2"/>
  <c r="I659" i="2"/>
  <c r="H659" i="2"/>
  <c r="G659" i="2"/>
  <c r="G658" i="2" s="1"/>
  <c r="G657" i="2" s="1"/>
  <c r="F659" i="2"/>
  <c r="E659" i="2"/>
  <c r="D659" i="2"/>
  <c r="D658" i="2" s="1"/>
  <c r="D657" i="2" s="1"/>
  <c r="AK658" i="2"/>
  <c r="AK657" i="2" s="1"/>
  <c r="AJ658" i="2"/>
  <c r="AH658" i="2"/>
  <c r="AG658" i="2"/>
  <c r="AC658" i="2"/>
  <c r="AC657" i="2" s="1"/>
  <c r="AB658" i="2"/>
  <c r="AA658" i="2"/>
  <c r="AA657" i="2" s="1"/>
  <c r="Z658" i="2"/>
  <c r="Z657" i="2" s="1"/>
  <c r="X658" i="2"/>
  <c r="X657" i="2" s="1"/>
  <c r="W658" i="2"/>
  <c r="W657" i="2" s="1"/>
  <c r="V658" i="2"/>
  <c r="V657" i="2" s="1"/>
  <c r="P658" i="2"/>
  <c r="P657" i="2" s="1"/>
  <c r="N658" i="2"/>
  <c r="N657" i="2" s="1"/>
  <c r="M658" i="2"/>
  <c r="M657" i="2" s="1"/>
  <c r="J658" i="2"/>
  <c r="J657" i="2" s="1"/>
  <c r="I658" i="2"/>
  <c r="I657" i="2" s="1"/>
  <c r="H658" i="2"/>
  <c r="H657" i="2" s="1"/>
  <c r="E658" i="2"/>
  <c r="AJ657" i="2"/>
  <c r="AI657" i="2"/>
  <c r="AB657" i="2"/>
  <c r="E657" i="2"/>
  <c r="AD656" i="2"/>
  <c r="L656" i="2"/>
  <c r="K656" i="2"/>
  <c r="AD655" i="2"/>
  <c r="K655" i="2"/>
  <c r="L655" i="2" s="1"/>
  <c r="AD654" i="2"/>
  <c r="K654" i="2"/>
  <c r="L654" i="2" s="1"/>
  <c r="AD653" i="2"/>
  <c r="L653" i="2"/>
  <c r="K653" i="2"/>
  <c r="AD652" i="2"/>
  <c r="L652" i="2"/>
  <c r="K652" i="2"/>
  <c r="AK651" i="2"/>
  <c r="AJ651" i="2"/>
  <c r="AI651" i="2"/>
  <c r="AH651" i="2"/>
  <c r="AG651" i="2"/>
  <c r="AF651" i="2"/>
  <c r="AE651" i="2"/>
  <c r="AC651" i="2"/>
  <c r="AB651" i="2"/>
  <c r="AA651" i="2"/>
  <c r="Z651" i="2"/>
  <c r="Y651" i="2"/>
  <c r="X651" i="2"/>
  <c r="W651" i="2"/>
  <c r="W637" i="2" s="1"/>
  <c r="W626" i="2" s="1"/>
  <c r="V651" i="2"/>
  <c r="U651" i="2"/>
  <c r="U641" i="2" s="1"/>
  <c r="T651" i="2"/>
  <c r="S651" i="2"/>
  <c r="R651" i="2"/>
  <c r="Q651" i="2"/>
  <c r="P651" i="2"/>
  <c r="O651" i="2"/>
  <c r="N651" i="2"/>
  <c r="M651" i="2"/>
  <c r="K651" i="2"/>
  <c r="J651" i="2"/>
  <c r="I651" i="2"/>
  <c r="H651" i="2"/>
  <c r="G651" i="2"/>
  <c r="F651" i="2"/>
  <c r="E651" i="2"/>
  <c r="D651" i="2"/>
  <c r="AD650" i="2"/>
  <c r="K650" i="2"/>
  <c r="L650" i="2" s="1"/>
  <c r="AD649" i="2"/>
  <c r="K649" i="2"/>
  <c r="L649" i="2" s="1"/>
  <c r="AD648" i="2"/>
  <c r="L648" i="2"/>
  <c r="K648" i="2"/>
  <c r="AD647" i="2"/>
  <c r="L647" i="2"/>
  <c r="K647" i="2"/>
  <c r="AD646" i="2"/>
  <c r="L646" i="2"/>
  <c r="K646" i="2"/>
  <c r="AD645" i="2"/>
  <c r="K645" i="2"/>
  <c r="L645" i="2" s="1"/>
  <c r="AD644" i="2"/>
  <c r="K644" i="2"/>
  <c r="L644" i="2" s="1"/>
  <c r="AK643" i="2"/>
  <c r="AJ643" i="2"/>
  <c r="AI643" i="2"/>
  <c r="AH643" i="2"/>
  <c r="AG643" i="2"/>
  <c r="AF643" i="2"/>
  <c r="AE643" i="2"/>
  <c r="AC643" i="2"/>
  <c r="AB643" i="2"/>
  <c r="AA643" i="2"/>
  <c r="Z643" i="2"/>
  <c r="Y643" i="2"/>
  <c r="X643" i="2"/>
  <c r="W643" i="2"/>
  <c r="V643" i="2"/>
  <c r="U643" i="2"/>
  <c r="T643" i="2"/>
  <c r="T642" i="2" s="1"/>
  <c r="S643" i="2"/>
  <c r="S642" i="2" s="1"/>
  <c r="R643" i="2"/>
  <c r="Q643" i="2"/>
  <c r="P643" i="2"/>
  <c r="O643" i="2"/>
  <c r="N643" i="2"/>
  <c r="M643" i="2"/>
  <c r="L643" i="2"/>
  <c r="K643" i="2"/>
  <c r="J643" i="2"/>
  <c r="I643" i="2"/>
  <c r="H643" i="2"/>
  <c r="G643" i="2"/>
  <c r="F643" i="2"/>
  <c r="F642" i="2" s="1"/>
  <c r="E643" i="2"/>
  <c r="D643" i="2"/>
  <c r="D642" i="2" s="1"/>
  <c r="D641" i="2" s="1"/>
  <c r="AK642" i="2"/>
  <c r="AJ642" i="2"/>
  <c r="AI642" i="2"/>
  <c r="AH642" i="2"/>
  <c r="AE642" i="2"/>
  <c r="AC642" i="2"/>
  <c r="AB642" i="2"/>
  <c r="AB641" i="2" s="1"/>
  <c r="Z642" i="2"/>
  <c r="Y642" i="2"/>
  <c r="U642" i="2"/>
  <c r="R642" i="2"/>
  <c r="P642" i="2"/>
  <c r="O642" i="2"/>
  <c r="I642" i="2"/>
  <c r="H642" i="2"/>
  <c r="G642" i="2"/>
  <c r="E642" i="2"/>
  <c r="AH641" i="2"/>
  <c r="Z641" i="2"/>
  <c r="O641" i="2"/>
  <c r="I641" i="2"/>
  <c r="E641" i="2"/>
  <c r="AK640" i="2"/>
  <c r="AJ640" i="2"/>
  <c r="AI640" i="2"/>
  <c r="AI628" i="2" s="1"/>
  <c r="AI616" i="2" s="1"/>
  <c r="AH640" i="2"/>
  <c r="AG640" i="2"/>
  <c r="AF640" i="2"/>
  <c r="AE640" i="2"/>
  <c r="AE628" i="2" s="1"/>
  <c r="AC640" i="2"/>
  <c r="AC628" i="2" s="1"/>
  <c r="AB640" i="2"/>
  <c r="AB628" i="2" s="1"/>
  <c r="AA640" i="2"/>
  <c r="AA628" i="2" s="1"/>
  <c r="Z640" i="2"/>
  <c r="Y640" i="2"/>
  <c r="Y628" i="2" s="1"/>
  <c r="X640" i="2"/>
  <c r="X628" i="2" s="1"/>
  <c r="X616" i="2" s="1"/>
  <c r="W640" i="2"/>
  <c r="W628" i="2" s="1"/>
  <c r="W616" i="2" s="1"/>
  <c r="V640" i="2"/>
  <c r="V628" i="2" s="1"/>
  <c r="U640" i="2"/>
  <c r="U628" i="2" s="1"/>
  <c r="T640" i="2"/>
  <c r="S640" i="2"/>
  <c r="R640" i="2"/>
  <c r="R628" i="2" s="1"/>
  <c r="Q640" i="2"/>
  <c r="P640" i="2"/>
  <c r="O640" i="2"/>
  <c r="O628" i="2" s="1"/>
  <c r="N640" i="2"/>
  <c r="M640" i="2"/>
  <c r="M628" i="2" s="1"/>
  <c r="J640" i="2"/>
  <c r="I640" i="2"/>
  <c r="H640" i="2"/>
  <c r="G640" i="2"/>
  <c r="F640" i="2"/>
  <c r="E640" i="2"/>
  <c r="D640" i="2"/>
  <c r="AK639" i="2"/>
  <c r="AK627" i="2" s="1"/>
  <c r="AG639" i="2"/>
  <c r="AG627" i="2" s="1"/>
  <c r="AG613" i="2" s="1"/>
  <c r="AF639" i="2"/>
  <c r="AF627" i="2" s="1"/>
  <c r="AF613" i="2" s="1"/>
  <c r="AC639" i="2"/>
  <c r="W639" i="2"/>
  <c r="W627" i="2" s="1"/>
  <c r="V639" i="2"/>
  <c r="V627" i="2" s="1"/>
  <c r="S639" i="2"/>
  <c r="S627" i="2" s="1"/>
  <c r="R639" i="2"/>
  <c r="R627" i="2" s="1"/>
  <c r="O639" i="2"/>
  <c r="O627" i="2" s="1"/>
  <c r="N639" i="2"/>
  <c r="H639" i="2"/>
  <c r="G639" i="2"/>
  <c r="F639" i="2"/>
  <c r="F627" i="2" s="1"/>
  <c r="AD638" i="2"/>
  <c r="K638" i="2"/>
  <c r="L638" i="2" s="1"/>
  <c r="U637" i="2"/>
  <c r="U626" i="2" s="1"/>
  <c r="N637" i="2"/>
  <c r="N626" i="2" s="1"/>
  <c r="AK636" i="2"/>
  <c r="AK624" i="2" s="1"/>
  <c r="AJ636" i="2"/>
  <c r="AI636" i="2"/>
  <c r="AI29" i="2" s="1"/>
  <c r="AI24" i="2" s="1"/>
  <c r="AH636" i="2"/>
  <c r="AH29" i="2" s="1"/>
  <c r="AH24" i="2" s="1"/>
  <c r="AG636" i="2"/>
  <c r="AF636" i="2"/>
  <c r="AF624" i="2" s="1"/>
  <c r="AE636" i="2"/>
  <c r="AE624" i="2" s="1"/>
  <c r="AD636" i="2"/>
  <c r="AC636" i="2"/>
  <c r="AB636" i="2"/>
  <c r="AB29" i="2" s="1"/>
  <c r="AA636" i="2"/>
  <c r="Z636" i="2"/>
  <c r="Y636" i="2"/>
  <c r="X636" i="2"/>
  <c r="W636" i="2"/>
  <c r="W29" i="2" s="1"/>
  <c r="V636" i="2"/>
  <c r="V29" i="2" s="1"/>
  <c r="U636" i="2"/>
  <c r="T636" i="2"/>
  <c r="S636" i="2"/>
  <c r="R636" i="2"/>
  <c r="Q636" i="2"/>
  <c r="P636" i="2"/>
  <c r="O636" i="2"/>
  <c r="O624" i="2" s="1"/>
  <c r="N636" i="2"/>
  <c r="M636" i="2"/>
  <c r="M624" i="2" s="1"/>
  <c r="J636" i="2"/>
  <c r="I636" i="2"/>
  <c r="H636" i="2"/>
  <c r="G636" i="2"/>
  <c r="F636" i="2"/>
  <c r="E636" i="2"/>
  <c r="E624" i="2" s="1"/>
  <c r="D636" i="2"/>
  <c r="D624" i="2" s="1"/>
  <c r="AK635" i="2"/>
  <c r="AK623" i="2" s="1"/>
  <c r="AK605" i="2" s="1"/>
  <c r="AK303" i="2" s="1"/>
  <c r="AJ635" i="2"/>
  <c r="AI635" i="2"/>
  <c r="AH635" i="2"/>
  <c r="AG635" i="2"/>
  <c r="AG623" i="2" s="1"/>
  <c r="AF635" i="2"/>
  <c r="AF623" i="2" s="1"/>
  <c r="AE635" i="2"/>
  <c r="AC635" i="2"/>
  <c r="AB635" i="2"/>
  <c r="AB623" i="2" s="1"/>
  <c r="AA635" i="2"/>
  <c r="Z635" i="2"/>
  <c r="Y635" i="2"/>
  <c r="Y28" i="2" s="1"/>
  <c r="X635" i="2"/>
  <c r="W635" i="2"/>
  <c r="V635" i="2"/>
  <c r="U635" i="2"/>
  <c r="T635" i="2"/>
  <c r="T623" i="2" s="1"/>
  <c r="S635" i="2"/>
  <c r="R635" i="2"/>
  <c r="Q635" i="2"/>
  <c r="Q623" i="2" s="1"/>
  <c r="P635" i="2"/>
  <c r="O635" i="2"/>
  <c r="O623" i="2" s="1"/>
  <c r="O605" i="2" s="1"/>
  <c r="O303" i="2" s="1"/>
  <c r="N635" i="2"/>
  <c r="N623" i="2" s="1"/>
  <c r="N605" i="2" s="1"/>
  <c r="N303" i="2" s="1"/>
  <c r="M635" i="2"/>
  <c r="M623" i="2" s="1"/>
  <c r="M605" i="2" s="1"/>
  <c r="M303" i="2" s="1"/>
  <c r="J635" i="2"/>
  <c r="K635" i="2" s="1"/>
  <c r="L635" i="2" s="1"/>
  <c r="I635" i="2"/>
  <c r="H635" i="2"/>
  <c r="G635" i="2"/>
  <c r="G623" i="2" s="1"/>
  <c r="F635" i="2"/>
  <c r="E635" i="2"/>
  <c r="E28" i="2" s="1"/>
  <c r="D635" i="2"/>
  <c r="D28" i="2" s="1"/>
  <c r="AK634" i="2"/>
  <c r="AK621" i="2" s="1"/>
  <c r="AJ634" i="2"/>
  <c r="AI634" i="2"/>
  <c r="AH634" i="2"/>
  <c r="AH621" i="2" s="1"/>
  <c r="AH602" i="2" s="1"/>
  <c r="AG634" i="2"/>
  <c r="AF634" i="2"/>
  <c r="AE634" i="2"/>
  <c r="AC634" i="2"/>
  <c r="AB634" i="2"/>
  <c r="AA634" i="2"/>
  <c r="AA621" i="2" s="1"/>
  <c r="Z634" i="2"/>
  <c r="Y634" i="2"/>
  <c r="X634" i="2"/>
  <c r="X621" i="2" s="1"/>
  <c r="W634" i="2"/>
  <c r="W621" i="2" s="1"/>
  <c r="V634" i="2"/>
  <c r="V621" i="2" s="1"/>
  <c r="V602" i="2" s="1"/>
  <c r="U634" i="2"/>
  <c r="U621" i="2" s="1"/>
  <c r="U602" i="2" s="1"/>
  <c r="T634" i="2"/>
  <c r="T621" i="2" s="1"/>
  <c r="S634" i="2"/>
  <c r="R634" i="2"/>
  <c r="Q634" i="2"/>
  <c r="Q621" i="2" s="1"/>
  <c r="P634" i="2"/>
  <c r="P621" i="2" s="1"/>
  <c r="O634" i="2"/>
  <c r="O621" i="2" s="1"/>
  <c r="O602" i="2" s="1"/>
  <c r="N634" i="2"/>
  <c r="N621" i="2" s="1"/>
  <c r="N602" i="2" s="1"/>
  <c r="M634" i="2"/>
  <c r="M621" i="2" s="1"/>
  <c r="M602" i="2" s="1"/>
  <c r="K634" i="2"/>
  <c r="L634" i="2" s="1"/>
  <c r="J634" i="2"/>
  <c r="I634" i="2"/>
  <c r="H634" i="2"/>
  <c r="G634" i="2"/>
  <c r="G621" i="2" s="1"/>
  <c r="F634" i="2"/>
  <c r="F621" i="2" s="1"/>
  <c r="E634" i="2"/>
  <c r="E621" i="2" s="1"/>
  <c r="D634" i="2"/>
  <c r="AD633" i="2"/>
  <c r="L633" i="2"/>
  <c r="K633" i="2"/>
  <c r="AK632" i="2"/>
  <c r="AJ632" i="2"/>
  <c r="AI632" i="2"/>
  <c r="AH632" i="2"/>
  <c r="AG632" i="2"/>
  <c r="AF632" i="2"/>
  <c r="AE632" i="2"/>
  <c r="AC632" i="2"/>
  <c r="AB632" i="2"/>
  <c r="AB620" i="2" s="1"/>
  <c r="AA632" i="2"/>
  <c r="AA620" i="2" s="1"/>
  <c r="AA601" i="2" s="1"/>
  <c r="Z632" i="2"/>
  <c r="Z620" i="2" s="1"/>
  <c r="Y632" i="2"/>
  <c r="Y620" i="2" s="1"/>
  <c r="X632" i="2"/>
  <c r="W632" i="2"/>
  <c r="V632" i="2"/>
  <c r="U632" i="2"/>
  <c r="U620" i="2" s="1"/>
  <c r="U601" i="2" s="1"/>
  <c r="T632" i="2"/>
  <c r="T620" i="2" s="1"/>
  <c r="T601" i="2" s="1"/>
  <c r="T296" i="2" s="1"/>
  <c r="S632" i="2"/>
  <c r="S620" i="2" s="1"/>
  <c r="S601" i="2" s="1"/>
  <c r="R632" i="2"/>
  <c r="R620" i="2" s="1"/>
  <c r="R601" i="2" s="1"/>
  <c r="Q632" i="2"/>
  <c r="Q620" i="2" s="1"/>
  <c r="Q601" i="2" s="1"/>
  <c r="P632" i="2"/>
  <c r="O632" i="2"/>
  <c r="N632" i="2"/>
  <c r="M632" i="2"/>
  <c r="M620" i="2" s="1"/>
  <c r="J632" i="2"/>
  <c r="J620" i="2" s="1"/>
  <c r="I632" i="2"/>
  <c r="H632" i="2"/>
  <c r="H620" i="2" s="1"/>
  <c r="G632" i="2"/>
  <c r="K632" i="2" s="1"/>
  <c r="L632" i="2" s="1"/>
  <c r="F632" i="2"/>
  <c r="E632" i="2"/>
  <c r="D632" i="2"/>
  <c r="D620" i="2" s="1"/>
  <c r="S631" i="2"/>
  <c r="S619" i="2" s="1"/>
  <c r="D631" i="2"/>
  <c r="D619" i="2" s="1"/>
  <c r="AK628" i="2"/>
  <c r="AJ628" i="2"/>
  <c r="AH628" i="2"/>
  <c r="AH616" i="2" s="1"/>
  <c r="AG628" i="2"/>
  <c r="AF628" i="2"/>
  <c r="AF616" i="2" s="1"/>
  <c r="Z628" i="2"/>
  <c r="S628" i="2"/>
  <c r="S616" i="2" s="1"/>
  <c r="Q628" i="2"/>
  <c r="Q616" i="2" s="1"/>
  <c r="P628" i="2"/>
  <c r="N628" i="2"/>
  <c r="I628" i="2"/>
  <c r="H628" i="2"/>
  <c r="G628" i="2"/>
  <c r="F628" i="2"/>
  <c r="E628" i="2"/>
  <c r="D628" i="2"/>
  <c r="AH627" i="2"/>
  <c r="AH613" i="2" s="1"/>
  <c r="AC627" i="2"/>
  <c r="AC613" i="2" s="1"/>
  <c r="Q627" i="2"/>
  <c r="Q613" i="2" s="1"/>
  <c r="N627" i="2"/>
  <c r="N613" i="2" s="1"/>
  <c r="L627" i="2"/>
  <c r="H627" i="2"/>
  <c r="G627" i="2"/>
  <c r="AK625" i="2"/>
  <c r="AJ625" i="2"/>
  <c r="AJ607" i="2" s="1"/>
  <c r="AI625" i="2"/>
  <c r="AH625" i="2"/>
  <c r="AH607" i="2" s="1"/>
  <c r="AG625" i="2"/>
  <c r="AG607" i="2" s="1"/>
  <c r="AF625" i="2"/>
  <c r="AE625" i="2"/>
  <c r="AC625" i="2"/>
  <c r="AB625" i="2"/>
  <c r="AB607" i="2" s="1"/>
  <c r="AA625" i="2"/>
  <c r="AA607" i="2" s="1"/>
  <c r="Z625" i="2"/>
  <c r="Z607" i="2" s="1"/>
  <c r="Z306" i="2" s="1"/>
  <c r="Y625" i="2"/>
  <c r="Y607" i="2" s="1"/>
  <c r="X625" i="2"/>
  <c r="X607" i="2" s="1"/>
  <c r="W625" i="2"/>
  <c r="V625" i="2"/>
  <c r="U625" i="2"/>
  <c r="T625" i="2"/>
  <c r="S625" i="2"/>
  <c r="R625" i="2"/>
  <c r="Q625" i="2"/>
  <c r="P625" i="2"/>
  <c r="O625" i="2"/>
  <c r="N625" i="2"/>
  <c r="M625" i="2"/>
  <c r="J625" i="2"/>
  <c r="I625" i="2"/>
  <c r="H625" i="2"/>
  <c r="G625" i="2"/>
  <c r="K625" i="2" s="1"/>
  <c r="L625" i="2" s="1"/>
  <c r="F625" i="2"/>
  <c r="E625" i="2"/>
  <c r="D625" i="2"/>
  <c r="D607" i="2" s="1"/>
  <c r="AJ624" i="2"/>
  <c r="AI624" i="2"/>
  <c r="AH624" i="2"/>
  <c r="AH606" i="2" s="1"/>
  <c r="AG624" i="2"/>
  <c r="AC624" i="2"/>
  <c r="AB624" i="2"/>
  <c r="AA624" i="2"/>
  <c r="Z624" i="2"/>
  <c r="Z606" i="2" s="1"/>
  <c r="Y624" i="2"/>
  <c r="Y606" i="2" s="1"/>
  <c r="X624" i="2"/>
  <c r="W624" i="2"/>
  <c r="V624" i="2"/>
  <c r="U624" i="2"/>
  <c r="U606" i="2" s="1"/>
  <c r="N624" i="2"/>
  <c r="G624" i="2"/>
  <c r="F624" i="2"/>
  <c r="AJ623" i="2"/>
  <c r="AI623" i="2"/>
  <c r="AH623" i="2"/>
  <c r="AE623" i="2"/>
  <c r="AC623" i="2"/>
  <c r="AA623" i="2"/>
  <c r="Z623" i="2"/>
  <c r="Y623" i="2"/>
  <c r="X623" i="2"/>
  <c r="W623" i="2"/>
  <c r="V623" i="2"/>
  <c r="U623" i="2"/>
  <c r="S623" i="2"/>
  <c r="R623" i="2"/>
  <c r="P623" i="2"/>
  <c r="H623" i="2"/>
  <c r="F623" i="2"/>
  <c r="E623" i="2"/>
  <c r="D623" i="2"/>
  <c r="AK622" i="2"/>
  <c r="AJ622" i="2"/>
  <c r="AI622" i="2"/>
  <c r="AH622" i="2"/>
  <c r="AG622" i="2"/>
  <c r="AF622" i="2"/>
  <c r="AE622" i="2"/>
  <c r="AC622" i="2"/>
  <c r="AB622" i="2"/>
  <c r="AA622" i="2"/>
  <c r="Z622" i="2"/>
  <c r="Y622" i="2"/>
  <c r="X622" i="2"/>
  <c r="W622" i="2"/>
  <c r="V622" i="2"/>
  <c r="U622" i="2"/>
  <c r="T622" i="2"/>
  <c r="S622" i="2"/>
  <c r="R622" i="2"/>
  <c r="Q622" i="2"/>
  <c r="P622" i="2"/>
  <c r="O622" i="2"/>
  <c r="N622" i="2"/>
  <c r="M622" i="2"/>
  <c r="J622" i="2"/>
  <c r="I622" i="2"/>
  <c r="H622" i="2"/>
  <c r="G622" i="2"/>
  <c r="K622" i="2" s="1"/>
  <c r="F622" i="2"/>
  <c r="E622" i="2"/>
  <c r="D622" i="2"/>
  <c r="AJ621" i="2"/>
  <c r="AI621" i="2"/>
  <c r="AI602" i="2" s="1"/>
  <c r="AG621" i="2"/>
  <c r="AF621" i="2"/>
  <c r="AF602" i="2" s="1"/>
  <c r="AE621" i="2"/>
  <c r="AC621" i="2"/>
  <c r="AC602" i="2" s="1"/>
  <c r="AB621" i="2"/>
  <c r="AB602" i="2" s="1"/>
  <c r="Z621" i="2"/>
  <c r="Z602" i="2" s="1"/>
  <c r="Y621" i="2"/>
  <c r="S621" i="2"/>
  <c r="R621" i="2"/>
  <c r="J621" i="2"/>
  <c r="I621" i="2"/>
  <c r="H621" i="2"/>
  <c r="D621" i="2"/>
  <c r="AK620" i="2"/>
  <c r="AK601" i="2" s="1"/>
  <c r="AJ620" i="2"/>
  <c r="AJ601" i="2" s="1"/>
  <c r="AI620" i="2"/>
  <c r="AI601" i="2" s="1"/>
  <c r="AH620" i="2"/>
  <c r="AH601" i="2" s="1"/>
  <c r="AG620" i="2"/>
  <c r="AG601" i="2" s="1"/>
  <c r="AF620" i="2"/>
  <c r="AE620" i="2"/>
  <c r="AC620" i="2"/>
  <c r="X620" i="2"/>
  <c r="W620" i="2"/>
  <c r="V620" i="2"/>
  <c r="V601" i="2" s="1"/>
  <c r="V296" i="2" s="1"/>
  <c r="O620" i="2"/>
  <c r="N620" i="2"/>
  <c r="I620" i="2"/>
  <c r="I601" i="2" s="1"/>
  <c r="G620" i="2"/>
  <c r="F620" i="2"/>
  <c r="E620" i="2"/>
  <c r="AA616" i="2"/>
  <c r="O616" i="2"/>
  <c r="AC615" i="2"/>
  <c r="AA615" i="2"/>
  <c r="O615" i="2"/>
  <c r="AB613" i="2"/>
  <c r="S613" i="2"/>
  <c r="AD612" i="2"/>
  <c r="K612" i="2"/>
  <c r="L612" i="2" s="1"/>
  <c r="AK611" i="2"/>
  <c r="AJ611" i="2"/>
  <c r="AJ311" i="2" s="1"/>
  <c r="AI611" i="2"/>
  <c r="AI311" i="2" s="1"/>
  <c r="AB611" i="2"/>
  <c r="P611" i="2"/>
  <c r="P311" i="2" s="1"/>
  <c r="O611" i="2"/>
  <c r="O311" i="2" s="1"/>
  <c r="AK610" i="2"/>
  <c r="AK310" i="2" s="1"/>
  <c r="AJ610" i="2"/>
  <c r="AI610" i="2"/>
  <c r="AI310" i="2" s="1"/>
  <c r="AH610" i="2"/>
  <c r="AG610" i="2"/>
  <c r="AF610" i="2"/>
  <c r="AE610" i="2"/>
  <c r="AE310" i="2" s="1"/>
  <c r="AC610" i="2"/>
  <c r="AB610" i="2"/>
  <c r="AA610" i="2"/>
  <c r="Z610" i="2"/>
  <c r="Y610" i="2"/>
  <c r="X610" i="2"/>
  <c r="X310" i="2" s="1"/>
  <c r="W610" i="2"/>
  <c r="W310" i="2" s="1"/>
  <c r="V610" i="2"/>
  <c r="U610" i="2"/>
  <c r="T610" i="2"/>
  <c r="S610" i="2"/>
  <c r="S310" i="2" s="1"/>
  <c r="R610" i="2"/>
  <c r="Q610" i="2"/>
  <c r="P610" i="2"/>
  <c r="O610" i="2"/>
  <c r="O310" i="2" s="1"/>
  <c r="N610" i="2"/>
  <c r="M610" i="2"/>
  <c r="M310" i="2" s="1"/>
  <c r="K610" i="2"/>
  <c r="J610" i="2"/>
  <c r="I610" i="2"/>
  <c r="H610" i="2"/>
  <c r="G610" i="2"/>
  <c r="F610" i="2"/>
  <c r="E610" i="2"/>
  <c r="E310" i="2" s="1"/>
  <c r="D610" i="2"/>
  <c r="AK609" i="2"/>
  <c r="AJ609" i="2"/>
  <c r="AI609" i="2"/>
  <c r="AI309" i="2" s="1"/>
  <c r="AH609" i="2"/>
  <c r="AG609" i="2"/>
  <c r="AG309" i="2" s="1"/>
  <c r="AF609" i="2"/>
  <c r="AF309" i="2" s="1"/>
  <c r="AE609" i="2"/>
  <c r="AC609" i="2"/>
  <c r="AB609" i="2"/>
  <c r="AA609" i="2"/>
  <c r="Z609" i="2"/>
  <c r="Y609" i="2"/>
  <c r="X609" i="2"/>
  <c r="W609" i="2"/>
  <c r="V609" i="2"/>
  <c r="U609" i="2"/>
  <c r="T609" i="2"/>
  <c r="T309" i="2" s="1"/>
  <c r="S609" i="2"/>
  <c r="R609" i="2"/>
  <c r="Q609" i="2"/>
  <c r="P609" i="2"/>
  <c r="O609" i="2"/>
  <c r="N609" i="2"/>
  <c r="M609" i="2"/>
  <c r="J609" i="2"/>
  <c r="I609" i="2"/>
  <c r="H609" i="2"/>
  <c r="G609" i="2"/>
  <c r="G309" i="2" s="1"/>
  <c r="F609" i="2"/>
  <c r="E609" i="2"/>
  <c r="D609" i="2"/>
  <c r="AK607" i="2"/>
  <c r="V607" i="2"/>
  <c r="V306" i="2" s="1"/>
  <c r="N607" i="2"/>
  <c r="J607" i="2"/>
  <c r="J306" i="2" s="1"/>
  <c r="I607" i="2"/>
  <c r="F607" i="2"/>
  <c r="AF606" i="2"/>
  <c r="O606" i="2"/>
  <c r="S605" i="2"/>
  <c r="H605" i="2"/>
  <c r="H303" i="2" s="1"/>
  <c r="AJ604" i="2"/>
  <c r="AI604" i="2"/>
  <c r="AH604" i="2"/>
  <c r="AF604" i="2"/>
  <c r="AE604" i="2"/>
  <c r="AC604" i="2"/>
  <c r="Z604" i="2"/>
  <c r="X604" i="2"/>
  <c r="U604" i="2"/>
  <c r="T604" i="2"/>
  <c r="P604" i="2"/>
  <c r="P302" i="2" s="1"/>
  <c r="O604" i="2"/>
  <c r="J604" i="2"/>
  <c r="J302" i="2" s="1"/>
  <c r="G604" i="2"/>
  <c r="F604" i="2"/>
  <c r="E604" i="2"/>
  <c r="D604" i="2"/>
  <c r="D302" i="2" s="1"/>
  <c r="AK602" i="2"/>
  <c r="I602" i="2"/>
  <c r="H602" i="2"/>
  <c r="G602" i="2"/>
  <c r="F602" i="2"/>
  <c r="E602" i="2"/>
  <c r="AF601" i="2"/>
  <c r="AF296" i="2" s="1"/>
  <c r="AE601" i="2"/>
  <c r="AE296" i="2" s="1"/>
  <c r="Y601" i="2"/>
  <c r="Y296" i="2" s="1"/>
  <c r="H601" i="2"/>
  <c r="D601" i="2"/>
  <c r="AD597" i="2"/>
  <c r="L597" i="2"/>
  <c r="G597" i="2"/>
  <c r="K597" i="2" s="1"/>
  <c r="F597" i="2"/>
  <c r="F596" i="2" s="1"/>
  <c r="F590" i="2" s="1"/>
  <c r="AK596" i="2"/>
  <c r="AJ596" i="2"/>
  <c r="AI596" i="2"/>
  <c r="AH596" i="2"/>
  <c r="AG596" i="2"/>
  <c r="AF596" i="2"/>
  <c r="AE596" i="2"/>
  <c r="AC596" i="2"/>
  <c r="AB596" i="2"/>
  <c r="AA596" i="2"/>
  <c r="AA564" i="2" s="1"/>
  <c r="Z596" i="2"/>
  <c r="Y596" i="2"/>
  <c r="X596" i="2"/>
  <c r="X590" i="2" s="1"/>
  <c r="W596" i="2"/>
  <c r="V596" i="2"/>
  <c r="U596" i="2"/>
  <c r="T596" i="2"/>
  <c r="S596" i="2"/>
  <c r="R596" i="2"/>
  <c r="Q596" i="2"/>
  <c r="P596" i="2"/>
  <c r="O596" i="2"/>
  <c r="N596" i="2"/>
  <c r="N590" i="2" s="1"/>
  <c r="M596" i="2"/>
  <c r="M590" i="2" s="1"/>
  <c r="J596" i="2"/>
  <c r="J564" i="2" s="1"/>
  <c r="I596" i="2"/>
  <c r="I564" i="2" s="1"/>
  <c r="H596" i="2"/>
  <c r="H590" i="2" s="1"/>
  <c r="E596" i="2"/>
  <c r="E590" i="2" s="1"/>
  <c r="D596" i="2"/>
  <c r="AD595" i="2"/>
  <c r="L595" i="2"/>
  <c r="K595" i="2"/>
  <c r="AD594" i="2"/>
  <c r="K594" i="2"/>
  <c r="L594" i="2" s="1"/>
  <c r="AD593" i="2"/>
  <c r="K593" i="2"/>
  <c r="L593" i="2" s="1"/>
  <c r="AK592" i="2"/>
  <c r="AJ592" i="2"/>
  <c r="AI592" i="2"/>
  <c r="AI591" i="2" s="1"/>
  <c r="AH592" i="2"/>
  <c r="AG592" i="2"/>
  <c r="AG591" i="2" s="1"/>
  <c r="AF592" i="2"/>
  <c r="AF591" i="2" s="1"/>
  <c r="AF590" i="2" s="1"/>
  <c r="AE592" i="2"/>
  <c r="AE591" i="2" s="1"/>
  <c r="AE590" i="2" s="1"/>
  <c r="AE579" i="2" s="1"/>
  <c r="AC592" i="2"/>
  <c r="AC591" i="2" s="1"/>
  <c r="AC590" i="2" s="1"/>
  <c r="AB592" i="2"/>
  <c r="AB591" i="2" s="1"/>
  <c r="AB590" i="2" s="1"/>
  <c r="AA592" i="2"/>
  <c r="AA591" i="2" s="1"/>
  <c r="AA590" i="2" s="1"/>
  <c r="Z592" i="2"/>
  <c r="Z591" i="2" s="1"/>
  <c r="Z590" i="2" s="1"/>
  <c r="Y592" i="2"/>
  <c r="Y591" i="2" s="1"/>
  <c r="Y590" i="2" s="1"/>
  <c r="X592" i="2"/>
  <c r="X591" i="2" s="1"/>
  <c r="W592" i="2"/>
  <c r="V592" i="2"/>
  <c r="U592" i="2"/>
  <c r="T592" i="2"/>
  <c r="S592" i="2"/>
  <c r="R592" i="2"/>
  <c r="Q592" i="2"/>
  <c r="P592" i="2"/>
  <c r="O592" i="2"/>
  <c r="O591" i="2" s="1"/>
  <c r="O590" i="2" s="1"/>
  <c r="N592" i="2"/>
  <c r="N591" i="2" s="1"/>
  <c r="M592" i="2"/>
  <c r="M591" i="2" s="1"/>
  <c r="J592" i="2"/>
  <c r="I592" i="2"/>
  <c r="K592" i="2" s="1"/>
  <c r="H592" i="2"/>
  <c r="H591" i="2" s="1"/>
  <c r="G592" i="2"/>
  <c r="G591" i="2" s="1"/>
  <c r="F592" i="2"/>
  <c r="E592" i="2"/>
  <c r="D592" i="2"/>
  <c r="D591" i="2" s="1"/>
  <c r="D590" i="2" s="1"/>
  <c r="AJ591" i="2"/>
  <c r="AH591" i="2"/>
  <c r="W591" i="2"/>
  <c r="W590" i="2" s="1"/>
  <c r="V591" i="2"/>
  <c r="V590" i="2" s="1"/>
  <c r="U591" i="2"/>
  <c r="U590" i="2" s="1"/>
  <c r="T591" i="2"/>
  <c r="T590" i="2" s="1"/>
  <c r="S591" i="2"/>
  <c r="S590" i="2" s="1"/>
  <c r="R591" i="2"/>
  <c r="R590" i="2" s="1"/>
  <c r="Q591" i="2"/>
  <c r="P591" i="2"/>
  <c r="J591" i="2"/>
  <c r="J590" i="2" s="1"/>
  <c r="I591" i="2"/>
  <c r="F591" i="2"/>
  <c r="E591" i="2"/>
  <c r="AJ590" i="2"/>
  <c r="AH590" i="2"/>
  <c r="AD589" i="2"/>
  <c r="L589" i="2"/>
  <c r="K589" i="2"/>
  <c r="AD588" i="2"/>
  <c r="K588" i="2"/>
  <c r="L588" i="2" s="1"/>
  <c r="AD587" i="2"/>
  <c r="K587" i="2"/>
  <c r="L587" i="2" s="1"/>
  <c r="AK586" i="2"/>
  <c r="AJ586" i="2"/>
  <c r="AI586" i="2"/>
  <c r="AH586" i="2"/>
  <c r="AG586" i="2"/>
  <c r="AF586" i="2"/>
  <c r="AE586" i="2"/>
  <c r="AC586" i="2"/>
  <c r="AB586" i="2"/>
  <c r="AA586" i="2"/>
  <c r="Z586" i="2"/>
  <c r="Z564" i="2" s="1"/>
  <c r="Y586" i="2"/>
  <c r="Y564" i="2" s="1"/>
  <c r="X586" i="2"/>
  <c r="W586" i="2"/>
  <c r="V586" i="2"/>
  <c r="U586" i="2"/>
  <c r="U580" i="2" s="1"/>
  <c r="U579" i="2" s="1"/>
  <c r="T586" i="2"/>
  <c r="S586" i="2"/>
  <c r="R586" i="2"/>
  <c r="Q586" i="2"/>
  <c r="P586" i="2"/>
  <c r="O586" i="2"/>
  <c r="N586" i="2"/>
  <c r="M586" i="2"/>
  <c r="J586" i="2"/>
  <c r="I586" i="2"/>
  <c r="H586" i="2"/>
  <c r="H564" i="2" s="1"/>
  <c r="G586" i="2"/>
  <c r="F586" i="2"/>
  <c r="E586" i="2"/>
  <c r="D586" i="2"/>
  <c r="AD585" i="2"/>
  <c r="L585" i="2"/>
  <c r="K585" i="2"/>
  <c r="AD584" i="2"/>
  <c r="K584" i="2"/>
  <c r="L584" i="2" s="1"/>
  <c r="AD583" i="2"/>
  <c r="L583" i="2"/>
  <c r="K583" i="2"/>
  <c r="AK582" i="2"/>
  <c r="AJ582" i="2"/>
  <c r="AI582" i="2"/>
  <c r="AH582" i="2"/>
  <c r="AG582" i="2"/>
  <c r="AF582" i="2"/>
  <c r="AF581" i="2" s="1"/>
  <c r="AF580" i="2" s="1"/>
  <c r="AF579" i="2" s="1"/>
  <c r="AF557" i="2" s="1"/>
  <c r="AE582" i="2"/>
  <c r="AC582" i="2"/>
  <c r="AC581" i="2" s="1"/>
  <c r="AB582" i="2"/>
  <c r="AA582" i="2"/>
  <c r="Z582" i="2"/>
  <c r="Z581" i="2" s="1"/>
  <c r="Z580" i="2" s="1"/>
  <c r="Y582" i="2"/>
  <c r="Y581" i="2" s="1"/>
  <c r="Y580" i="2" s="1"/>
  <c r="X582" i="2"/>
  <c r="X581" i="2" s="1"/>
  <c r="X580" i="2" s="1"/>
  <c r="X579" i="2" s="1"/>
  <c r="W582" i="2"/>
  <c r="W581" i="2" s="1"/>
  <c r="V582" i="2"/>
  <c r="V581" i="2" s="1"/>
  <c r="U582" i="2"/>
  <c r="T582" i="2"/>
  <c r="S582" i="2"/>
  <c r="S581" i="2" s="1"/>
  <c r="R582" i="2"/>
  <c r="R581" i="2" s="1"/>
  <c r="R580" i="2" s="1"/>
  <c r="Q582" i="2"/>
  <c r="P582" i="2"/>
  <c r="O582" i="2"/>
  <c r="O581" i="2" s="1"/>
  <c r="N582" i="2"/>
  <c r="N581" i="2" s="1"/>
  <c r="N580" i="2" s="1"/>
  <c r="M582" i="2"/>
  <c r="L582" i="2"/>
  <c r="J582" i="2"/>
  <c r="J581" i="2" s="1"/>
  <c r="J580" i="2" s="1"/>
  <c r="I582" i="2"/>
  <c r="H582" i="2"/>
  <c r="H581" i="2" s="1"/>
  <c r="G582" i="2"/>
  <c r="K582" i="2" s="1"/>
  <c r="F582" i="2"/>
  <c r="E582" i="2"/>
  <c r="E581" i="2" s="1"/>
  <c r="D582" i="2"/>
  <c r="AK581" i="2"/>
  <c r="AJ581" i="2"/>
  <c r="AI581" i="2"/>
  <c r="AH581" i="2"/>
  <c r="AH580" i="2" s="1"/>
  <c r="AH579" i="2" s="1"/>
  <c r="AG581" i="2"/>
  <c r="AE581" i="2"/>
  <c r="AB581" i="2"/>
  <c r="AA581" i="2"/>
  <c r="AA580" i="2" s="1"/>
  <c r="AA579" i="2" s="1"/>
  <c r="AA557" i="2" s="1"/>
  <c r="U581" i="2"/>
  <c r="T581" i="2"/>
  <c r="T580" i="2" s="1"/>
  <c r="P581" i="2"/>
  <c r="P580" i="2" s="1"/>
  <c r="I581" i="2"/>
  <c r="I580" i="2" s="1"/>
  <c r="G581" i="2"/>
  <c r="G580" i="2" s="1"/>
  <c r="F581" i="2"/>
  <c r="D581" i="2"/>
  <c r="AK580" i="2"/>
  <c r="AG580" i="2"/>
  <c r="AE580" i="2"/>
  <c r="S580" i="2"/>
  <c r="F580" i="2"/>
  <c r="E580" i="2"/>
  <c r="E579" i="2" s="1"/>
  <c r="N579" i="2"/>
  <c r="J579" i="2"/>
  <c r="AD578" i="2"/>
  <c r="K578" i="2"/>
  <c r="L578" i="2" s="1"/>
  <c r="AK577" i="2"/>
  <c r="AK564" i="2" s="1"/>
  <c r="AJ577" i="2"/>
  <c r="AI577" i="2"/>
  <c r="AI573" i="2" s="1"/>
  <c r="AH577" i="2"/>
  <c r="AH573" i="2" s="1"/>
  <c r="AG577" i="2"/>
  <c r="AF577" i="2"/>
  <c r="AE577" i="2"/>
  <c r="AE564" i="2" s="1"/>
  <c r="AC577" i="2"/>
  <c r="AC573" i="2" s="1"/>
  <c r="AB577" i="2"/>
  <c r="AB573" i="2" s="1"/>
  <c r="AA577" i="2"/>
  <c r="Z577" i="2"/>
  <c r="Y577" i="2"/>
  <c r="Y573" i="2" s="1"/>
  <c r="X577" i="2"/>
  <c r="W577" i="2"/>
  <c r="V577" i="2"/>
  <c r="U577" i="2"/>
  <c r="T577" i="2"/>
  <c r="S577" i="2"/>
  <c r="R577" i="2"/>
  <c r="Q577" i="2"/>
  <c r="P577" i="2"/>
  <c r="O577" i="2"/>
  <c r="O573" i="2" s="1"/>
  <c r="N577" i="2"/>
  <c r="N573" i="2" s="1"/>
  <c r="M577" i="2"/>
  <c r="M573" i="2" s="1"/>
  <c r="K577" i="2"/>
  <c r="L577" i="2" s="1"/>
  <c r="J577" i="2"/>
  <c r="I577" i="2"/>
  <c r="H577" i="2"/>
  <c r="G577" i="2"/>
  <c r="F577" i="2"/>
  <c r="F573" i="2" s="1"/>
  <c r="E577" i="2"/>
  <c r="E573" i="2" s="1"/>
  <c r="D577" i="2"/>
  <c r="AD576" i="2"/>
  <c r="L576" i="2"/>
  <c r="K576" i="2"/>
  <c r="AK575" i="2"/>
  <c r="AJ575" i="2"/>
  <c r="AI575" i="2"/>
  <c r="AI574" i="2" s="1"/>
  <c r="AH575" i="2"/>
  <c r="AH574" i="2" s="1"/>
  <c r="AG575" i="2"/>
  <c r="AG573" i="2" s="1"/>
  <c r="AF575" i="2"/>
  <c r="AE575" i="2"/>
  <c r="AC575" i="2"/>
  <c r="AB575" i="2"/>
  <c r="AA575" i="2"/>
  <c r="Z575" i="2"/>
  <c r="Y575" i="2"/>
  <c r="X575" i="2"/>
  <c r="X574" i="2" s="1"/>
  <c r="W575" i="2"/>
  <c r="W573" i="2" s="1"/>
  <c r="V575" i="2"/>
  <c r="U575" i="2"/>
  <c r="U574" i="2" s="1"/>
  <c r="T575" i="2"/>
  <c r="T574" i="2" s="1"/>
  <c r="S575" i="2"/>
  <c r="R575" i="2"/>
  <c r="R559" i="2" s="1"/>
  <c r="Q575" i="2"/>
  <c r="P575" i="2"/>
  <c r="O575" i="2"/>
  <c r="N575" i="2"/>
  <c r="M575" i="2"/>
  <c r="J575" i="2"/>
  <c r="I575" i="2"/>
  <c r="H575" i="2"/>
  <c r="G575" i="2"/>
  <c r="F575" i="2"/>
  <c r="E575" i="2"/>
  <c r="D575" i="2"/>
  <c r="AK574" i="2"/>
  <c r="AG574" i="2"/>
  <c r="AF574" i="2"/>
  <c r="AC574" i="2"/>
  <c r="AB574" i="2"/>
  <c r="AA574" i="2"/>
  <c r="Y574" i="2"/>
  <c r="W574" i="2"/>
  <c r="V574" i="2"/>
  <c r="O574" i="2"/>
  <c r="N574" i="2"/>
  <c r="M574" i="2"/>
  <c r="F574" i="2"/>
  <c r="E574" i="2"/>
  <c r="D574" i="2"/>
  <c r="AF573" i="2"/>
  <c r="AE573" i="2"/>
  <c r="AA573" i="2"/>
  <c r="X573" i="2"/>
  <c r="V573" i="2"/>
  <c r="U573" i="2"/>
  <c r="T573" i="2"/>
  <c r="AD572" i="2"/>
  <c r="K572" i="2"/>
  <c r="L572" i="2" s="1"/>
  <c r="AK571" i="2"/>
  <c r="AJ571" i="2"/>
  <c r="AI571" i="2"/>
  <c r="AH571" i="2"/>
  <c r="AH564" i="2" s="1"/>
  <c r="AG571" i="2"/>
  <c r="AG564" i="2" s="1"/>
  <c r="AF571" i="2"/>
  <c r="AF567" i="2" s="1"/>
  <c r="AF566" i="2" s="1"/>
  <c r="AE571" i="2"/>
  <c r="AC571" i="2"/>
  <c r="AC564" i="2" s="1"/>
  <c r="AB571" i="2"/>
  <c r="AA571" i="2"/>
  <c r="Z571" i="2"/>
  <c r="Y571" i="2"/>
  <c r="X571" i="2"/>
  <c r="W571" i="2"/>
  <c r="V571" i="2"/>
  <c r="U571" i="2"/>
  <c r="T571" i="2"/>
  <c r="S571" i="2"/>
  <c r="R571" i="2"/>
  <c r="Q571" i="2"/>
  <c r="P571" i="2"/>
  <c r="P564" i="2" s="1"/>
  <c r="O571" i="2"/>
  <c r="O567" i="2" s="1"/>
  <c r="N571" i="2"/>
  <c r="M571" i="2"/>
  <c r="K571" i="2"/>
  <c r="J571" i="2"/>
  <c r="I571" i="2"/>
  <c r="H571" i="2"/>
  <c r="G571" i="2"/>
  <c r="F571" i="2"/>
  <c r="E571" i="2"/>
  <c r="D571" i="2"/>
  <c r="AD570" i="2"/>
  <c r="K570" i="2"/>
  <c r="L570" i="2" s="1"/>
  <c r="AK569" i="2"/>
  <c r="AK568" i="2" s="1"/>
  <c r="AK567" i="2" s="1"/>
  <c r="AJ569" i="2"/>
  <c r="AI569" i="2"/>
  <c r="AH569" i="2"/>
  <c r="AG569" i="2"/>
  <c r="AF569" i="2"/>
  <c r="AE569" i="2"/>
  <c r="AC569" i="2"/>
  <c r="AB569" i="2"/>
  <c r="AA569" i="2"/>
  <c r="Z569" i="2"/>
  <c r="Y569" i="2"/>
  <c r="X569" i="2"/>
  <c r="W569" i="2"/>
  <c r="V569" i="2"/>
  <c r="U569" i="2"/>
  <c r="T569" i="2"/>
  <c r="S569" i="2"/>
  <c r="R569" i="2"/>
  <c r="Q569" i="2"/>
  <c r="Q568" i="2" s="1"/>
  <c r="P569" i="2"/>
  <c r="P568" i="2" s="1"/>
  <c r="O569" i="2"/>
  <c r="N569" i="2"/>
  <c r="M569" i="2"/>
  <c r="J569" i="2"/>
  <c r="I569" i="2"/>
  <c r="H569" i="2"/>
  <c r="G569" i="2"/>
  <c r="G568" i="2" s="1"/>
  <c r="F569" i="2"/>
  <c r="E569" i="2"/>
  <c r="E559" i="2" s="1"/>
  <c r="D569" i="2"/>
  <c r="AJ568" i="2"/>
  <c r="AG568" i="2"/>
  <c r="AF568" i="2"/>
  <c r="AE568" i="2"/>
  <c r="AE567" i="2" s="1"/>
  <c r="AC568" i="2"/>
  <c r="AB568" i="2"/>
  <c r="AA568" i="2"/>
  <c r="Z568" i="2"/>
  <c r="V568" i="2"/>
  <c r="T568" i="2"/>
  <c r="S568" i="2"/>
  <c r="R568" i="2"/>
  <c r="O568" i="2"/>
  <c r="N568" i="2"/>
  <c r="M568" i="2"/>
  <c r="E568" i="2"/>
  <c r="D568" i="2"/>
  <c r="AJ567" i="2"/>
  <c r="AA567" i="2"/>
  <c r="AA566" i="2" s="1"/>
  <c r="Z567" i="2"/>
  <c r="V567" i="2"/>
  <c r="V566" i="2" s="1"/>
  <c r="Q567" i="2"/>
  <c r="G567" i="2"/>
  <c r="AK565" i="2"/>
  <c r="AJ565" i="2"/>
  <c r="AI565" i="2"/>
  <c r="AH565" i="2"/>
  <c r="AG565" i="2"/>
  <c r="AF565" i="2"/>
  <c r="AE565" i="2"/>
  <c r="AC565" i="2"/>
  <c r="AB565" i="2"/>
  <c r="AA565" i="2"/>
  <c r="Z565" i="2"/>
  <c r="Y565" i="2"/>
  <c r="X565" i="2"/>
  <c r="W565" i="2"/>
  <c r="V565" i="2"/>
  <c r="U565" i="2"/>
  <c r="T565" i="2"/>
  <c r="S565" i="2"/>
  <c r="R565" i="2"/>
  <c r="Q565" i="2"/>
  <c r="P565" i="2"/>
  <c r="O565" i="2"/>
  <c r="N565" i="2"/>
  <c r="M565" i="2"/>
  <c r="J565" i="2"/>
  <c r="K565" i="2" s="1"/>
  <c r="I565" i="2"/>
  <c r="H565" i="2"/>
  <c r="G565" i="2"/>
  <c r="F565" i="2"/>
  <c r="E565" i="2"/>
  <c r="D565" i="2"/>
  <c r="AF564" i="2"/>
  <c r="D564" i="2"/>
  <c r="AK563" i="2"/>
  <c r="AJ563" i="2"/>
  <c r="AI563" i="2"/>
  <c r="AH563" i="2"/>
  <c r="AG563" i="2"/>
  <c r="AF563" i="2"/>
  <c r="AE563" i="2"/>
  <c r="AC563" i="2"/>
  <c r="AB563" i="2"/>
  <c r="AA563" i="2"/>
  <c r="AD563" i="2" s="1"/>
  <c r="Z563" i="2"/>
  <c r="Y563" i="2"/>
  <c r="X563" i="2"/>
  <c r="W563" i="2"/>
  <c r="V563" i="2"/>
  <c r="U563" i="2"/>
  <c r="T563" i="2"/>
  <c r="S563" i="2"/>
  <c r="R563" i="2"/>
  <c r="Q563" i="2"/>
  <c r="P563" i="2"/>
  <c r="O563" i="2"/>
  <c r="N563" i="2"/>
  <c r="M563" i="2"/>
  <c r="J563" i="2"/>
  <c r="I563" i="2"/>
  <c r="H563" i="2"/>
  <c r="G563" i="2"/>
  <c r="F563" i="2"/>
  <c r="E563" i="2"/>
  <c r="D563" i="2"/>
  <c r="AK562" i="2"/>
  <c r="AJ562" i="2"/>
  <c r="AI562" i="2"/>
  <c r="AH562" i="2"/>
  <c r="AG562" i="2"/>
  <c r="AF562" i="2"/>
  <c r="AE562" i="2"/>
  <c r="AC562" i="2"/>
  <c r="AB562" i="2"/>
  <c r="AA562" i="2"/>
  <c r="Z562" i="2"/>
  <c r="Y562" i="2"/>
  <c r="X562" i="2"/>
  <c r="W562" i="2"/>
  <c r="V562" i="2"/>
  <c r="U562" i="2"/>
  <c r="T562" i="2"/>
  <c r="S562" i="2"/>
  <c r="R562" i="2"/>
  <c r="Q562" i="2"/>
  <c r="P562" i="2"/>
  <c r="O562" i="2"/>
  <c r="O304" i="2" s="1"/>
  <c r="N562" i="2"/>
  <c r="M562" i="2"/>
  <c r="J562" i="2"/>
  <c r="I562" i="2"/>
  <c r="H562" i="2"/>
  <c r="G562" i="2"/>
  <c r="F562" i="2"/>
  <c r="E562" i="2"/>
  <c r="D562" i="2"/>
  <c r="AK561" i="2"/>
  <c r="AJ561" i="2"/>
  <c r="AI561" i="2"/>
  <c r="AH561" i="2"/>
  <c r="AG561" i="2"/>
  <c r="AF561" i="2"/>
  <c r="AE561" i="2"/>
  <c r="AC561" i="2"/>
  <c r="AB561" i="2"/>
  <c r="AA561" i="2"/>
  <c r="Z561" i="2"/>
  <c r="Y561" i="2"/>
  <c r="X561" i="2"/>
  <c r="W561" i="2"/>
  <c r="V561" i="2"/>
  <c r="U561" i="2"/>
  <c r="T561" i="2"/>
  <c r="S561" i="2"/>
  <c r="R561" i="2"/>
  <c r="Q561" i="2"/>
  <c r="P561" i="2"/>
  <c r="O561" i="2"/>
  <c r="N561" i="2"/>
  <c r="M561" i="2"/>
  <c r="J561" i="2"/>
  <c r="I561" i="2"/>
  <c r="H561" i="2"/>
  <c r="K561" i="2" s="1"/>
  <c r="G561" i="2"/>
  <c r="F561" i="2"/>
  <c r="E561" i="2"/>
  <c r="D561" i="2"/>
  <c r="AK560" i="2"/>
  <c r="AJ560" i="2"/>
  <c r="AI560" i="2"/>
  <c r="AI296" i="2" s="1"/>
  <c r="AH560" i="2"/>
  <c r="AG560" i="2"/>
  <c r="AF560" i="2"/>
  <c r="AE560" i="2"/>
  <c r="AC560" i="2"/>
  <c r="AD560" i="2" s="1"/>
  <c r="AB560" i="2"/>
  <c r="AA560" i="2"/>
  <c r="Z560" i="2"/>
  <c r="Y560" i="2"/>
  <c r="X560" i="2"/>
  <c r="W560" i="2"/>
  <c r="V560" i="2"/>
  <c r="U560" i="2"/>
  <c r="T560" i="2"/>
  <c r="S560" i="2"/>
  <c r="R560" i="2"/>
  <c r="Q560" i="2"/>
  <c r="P560" i="2"/>
  <c r="O560" i="2"/>
  <c r="N560" i="2"/>
  <c r="M560" i="2"/>
  <c r="J560" i="2"/>
  <c r="I560" i="2"/>
  <c r="H560" i="2"/>
  <c r="G560" i="2"/>
  <c r="F560" i="2"/>
  <c r="E560" i="2"/>
  <c r="D560" i="2"/>
  <c r="AJ559" i="2"/>
  <c r="AG559" i="2"/>
  <c r="AF559" i="2"/>
  <c r="AC559" i="2"/>
  <c r="AB559" i="2"/>
  <c r="O559" i="2"/>
  <c r="N559" i="2"/>
  <c r="F559" i="2"/>
  <c r="AD556" i="2"/>
  <c r="L556" i="2"/>
  <c r="K556" i="2"/>
  <c r="AD555" i="2"/>
  <c r="K555" i="2"/>
  <c r="L555" i="2" s="1"/>
  <c r="AK554" i="2"/>
  <c r="AJ554" i="2"/>
  <c r="AI554" i="2"/>
  <c r="AI552" i="2" s="1"/>
  <c r="AH554" i="2"/>
  <c r="AH552" i="2" s="1"/>
  <c r="AG554" i="2"/>
  <c r="AF554" i="2"/>
  <c r="AE554" i="2"/>
  <c r="AE323" i="2" s="1"/>
  <c r="AE298" i="2" s="1"/>
  <c r="AC554" i="2"/>
  <c r="AB554" i="2"/>
  <c r="AB323" i="2" s="1"/>
  <c r="AA554" i="2"/>
  <c r="AA323" i="2" s="1"/>
  <c r="AA298" i="2" s="1"/>
  <c r="Z554" i="2"/>
  <c r="Z552" i="2" s="1"/>
  <c r="Z551" i="2" s="1"/>
  <c r="Y554" i="2"/>
  <c r="X554" i="2"/>
  <c r="X323" i="2" s="1"/>
  <c r="X298" i="2" s="1"/>
  <c r="W554" i="2"/>
  <c r="V554" i="2"/>
  <c r="U554" i="2"/>
  <c r="T554" i="2"/>
  <c r="S554" i="2"/>
  <c r="R554" i="2"/>
  <c r="Q554" i="2"/>
  <c r="P554" i="2"/>
  <c r="P323" i="2" s="1"/>
  <c r="P298" i="2" s="1"/>
  <c r="O554" i="2"/>
  <c r="O323" i="2" s="1"/>
  <c r="O298" i="2" s="1"/>
  <c r="N554" i="2"/>
  <c r="M554" i="2"/>
  <c r="M323" i="2" s="1"/>
  <c r="J554" i="2"/>
  <c r="I554" i="2"/>
  <c r="I552" i="2" s="1"/>
  <c r="I550" i="2" s="1"/>
  <c r="H554" i="2"/>
  <c r="H323" i="2" s="1"/>
  <c r="G554" i="2"/>
  <c r="F554" i="2"/>
  <c r="E554" i="2"/>
  <c r="E552" i="2" s="1"/>
  <c r="D554" i="2"/>
  <c r="AD553" i="2"/>
  <c r="L553" i="2"/>
  <c r="K553" i="2"/>
  <c r="AK552" i="2"/>
  <c r="AK550" i="2" s="1"/>
  <c r="AJ552" i="2"/>
  <c r="AG552" i="2"/>
  <c r="AF552" i="2"/>
  <c r="AF550" i="2" s="1"/>
  <c r="AE552" i="2"/>
  <c r="AE551" i="2" s="1"/>
  <c r="AC552" i="2"/>
  <c r="AB552" i="2"/>
  <c r="AB551" i="2" s="1"/>
  <c r="AA552" i="2"/>
  <c r="AA551" i="2" s="1"/>
  <c r="Y552" i="2"/>
  <c r="X552" i="2"/>
  <c r="W552" i="2"/>
  <c r="W550" i="2" s="1"/>
  <c r="V552" i="2"/>
  <c r="V550" i="2" s="1"/>
  <c r="R552" i="2"/>
  <c r="Q552" i="2"/>
  <c r="P552" i="2"/>
  <c r="O552" i="2"/>
  <c r="N552" i="2"/>
  <c r="N551" i="2" s="1"/>
  <c r="D552" i="2"/>
  <c r="AK551" i="2"/>
  <c r="AG551" i="2"/>
  <c r="AF551" i="2"/>
  <c r="AC551" i="2"/>
  <c r="W551" i="2"/>
  <c r="V551" i="2"/>
  <c r="R551" i="2"/>
  <c r="I551" i="2"/>
  <c r="E551" i="2"/>
  <c r="D551" i="2"/>
  <c r="AG550" i="2"/>
  <c r="AE550" i="2"/>
  <c r="AC550" i="2"/>
  <c r="AB550" i="2"/>
  <c r="AA550" i="2"/>
  <c r="Z550" i="2"/>
  <c r="R550" i="2"/>
  <c r="N550" i="2"/>
  <c r="E550" i="2"/>
  <c r="D550" i="2"/>
  <c r="AD549" i="2"/>
  <c r="L549" i="2"/>
  <c r="K549" i="2"/>
  <c r="AD548" i="2"/>
  <c r="L548" i="2"/>
  <c r="K548" i="2"/>
  <c r="AD547" i="2"/>
  <c r="K547" i="2"/>
  <c r="L547" i="2" s="1"/>
  <c r="AD546" i="2"/>
  <c r="K546" i="2"/>
  <c r="L546" i="2" s="1"/>
  <c r="AD545" i="2"/>
  <c r="K545" i="2"/>
  <c r="L545" i="2" s="1"/>
  <c r="AD544" i="2"/>
  <c r="L544" i="2"/>
  <c r="K544" i="2"/>
  <c r="AD543" i="2"/>
  <c r="K543" i="2"/>
  <c r="L543" i="2" s="1"/>
  <c r="AD542" i="2"/>
  <c r="K542" i="2"/>
  <c r="L542" i="2" s="1"/>
  <c r="AD540" i="2"/>
  <c r="K540" i="2"/>
  <c r="L540" i="2" s="1"/>
  <c r="AD539" i="2"/>
  <c r="K539" i="2"/>
  <c r="L539" i="2" s="1"/>
  <c r="AK538" i="2"/>
  <c r="AK537" i="2" s="1"/>
  <c r="AJ538" i="2"/>
  <c r="AI538" i="2"/>
  <c r="AH538" i="2"/>
  <c r="AH537" i="2" s="1"/>
  <c r="AH536" i="2" s="1"/>
  <c r="AH535" i="2" s="1"/>
  <c r="AG538" i="2"/>
  <c r="AG537" i="2" s="1"/>
  <c r="AG536" i="2" s="1"/>
  <c r="AG535" i="2" s="1"/>
  <c r="AF538" i="2"/>
  <c r="AE538" i="2"/>
  <c r="AC538" i="2"/>
  <c r="AB538" i="2"/>
  <c r="AB537" i="2" s="1"/>
  <c r="AA538" i="2"/>
  <c r="AA537" i="2" s="1"/>
  <c r="Z538" i="2"/>
  <c r="Y538" i="2"/>
  <c r="Y537" i="2" s="1"/>
  <c r="X538" i="2"/>
  <c r="X537" i="2" s="1"/>
  <c r="X536" i="2" s="1"/>
  <c r="X535" i="2" s="1"/>
  <c r="W538" i="2"/>
  <c r="V538" i="2"/>
  <c r="V537" i="2" s="1"/>
  <c r="V329" i="2" s="1"/>
  <c r="V305" i="2" s="1"/>
  <c r="U538" i="2"/>
  <c r="U537" i="2" s="1"/>
  <c r="U329" i="2" s="1"/>
  <c r="U305" i="2" s="1"/>
  <c r="T538" i="2"/>
  <c r="T537" i="2" s="1"/>
  <c r="T329" i="2" s="1"/>
  <c r="S538" i="2"/>
  <c r="R538" i="2"/>
  <c r="R537" i="2" s="1"/>
  <c r="R536" i="2" s="1"/>
  <c r="R535" i="2" s="1"/>
  <c r="Q538" i="2"/>
  <c r="Q537" i="2" s="1"/>
  <c r="Q536" i="2" s="1"/>
  <c r="Q535" i="2" s="1"/>
  <c r="P538" i="2"/>
  <c r="O538" i="2"/>
  <c r="O537" i="2" s="1"/>
  <c r="N538" i="2"/>
  <c r="M538" i="2"/>
  <c r="K538" i="2"/>
  <c r="L538" i="2" s="1"/>
  <c r="J538" i="2"/>
  <c r="I538" i="2"/>
  <c r="H538" i="2"/>
  <c r="G538" i="2"/>
  <c r="G537" i="2" s="1"/>
  <c r="F538" i="2"/>
  <c r="F537" i="2" s="1"/>
  <c r="E538" i="2"/>
  <c r="E537" i="2" s="1"/>
  <c r="E536" i="2" s="1"/>
  <c r="E535" i="2" s="1"/>
  <c r="D538" i="2"/>
  <c r="AJ537" i="2"/>
  <c r="AI537" i="2"/>
  <c r="AI536" i="2" s="1"/>
  <c r="AI535" i="2" s="1"/>
  <c r="AF537" i="2"/>
  <c r="AE537" i="2"/>
  <c r="AE329" i="2" s="1"/>
  <c r="AC537" i="2"/>
  <c r="Z537" i="2"/>
  <c r="Z536" i="2" s="1"/>
  <c r="W537" i="2"/>
  <c r="S537" i="2"/>
  <c r="P537" i="2"/>
  <c r="P536" i="2" s="1"/>
  <c r="P535" i="2" s="1"/>
  <c r="N537" i="2"/>
  <c r="M537" i="2"/>
  <c r="M329" i="2" s="1"/>
  <c r="J537" i="2"/>
  <c r="I537" i="2"/>
  <c r="H537" i="2"/>
  <c r="D537" i="2"/>
  <c r="AK536" i="2"/>
  <c r="AK535" i="2" s="1"/>
  <c r="AJ536" i="2"/>
  <c r="AJ535" i="2" s="1"/>
  <c r="AE536" i="2"/>
  <c r="AC536" i="2"/>
  <c r="AC535" i="2" s="1"/>
  <c r="Y536" i="2"/>
  <c r="W536" i="2"/>
  <c r="V536" i="2"/>
  <c r="U536" i="2"/>
  <c r="U535" i="2" s="1"/>
  <c r="T536" i="2"/>
  <c r="T535" i="2" s="1"/>
  <c r="M536" i="2"/>
  <c r="M535" i="2" s="1"/>
  <c r="G536" i="2"/>
  <c r="G535" i="2" s="1"/>
  <c r="AE535" i="2"/>
  <c r="Z535" i="2"/>
  <c r="Y535" i="2"/>
  <c r="W535" i="2"/>
  <c r="V535" i="2"/>
  <c r="AD534" i="2"/>
  <c r="L534" i="2"/>
  <c r="K534" i="2"/>
  <c r="AK533" i="2"/>
  <c r="AJ533" i="2"/>
  <c r="AI533" i="2"/>
  <c r="AH533" i="2"/>
  <c r="AG533" i="2"/>
  <c r="AF533" i="2"/>
  <c r="AE533" i="2"/>
  <c r="AC533" i="2"/>
  <c r="AB533" i="2"/>
  <c r="AA533" i="2"/>
  <c r="Z533" i="2"/>
  <c r="Y533" i="2"/>
  <c r="X533" i="2"/>
  <c r="W533" i="2"/>
  <c r="V533" i="2"/>
  <c r="U533" i="2"/>
  <c r="T533" i="2"/>
  <c r="S533" i="2"/>
  <c r="R533" i="2"/>
  <c r="R525" i="2" s="1"/>
  <c r="Q533" i="2"/>
  <c r="P533" i="2"/>
  <c r="O533" i="2"/>
  <c r="N533" i="2"/>
  <c r="M533" i="2"/>
  <c r="J533" i="2"/>
  <c r="I533" i="2"/>
  <c r="H533" i="2"/>
  <c r="G533" i="2"/>
  <c r="K533" i="2" s="1"/>
  <c r="L533" i="2" s="1"/>
  <c r="F533" i="2"/>
  <c r="E533" i="2"/>
  <c r="D533" i="2"/>
  <c r="AD532" i="2"/>
  <c r="K532" i="2"/>
  <c r="L532" i="2" s="1"/>
  <c r="AD531" i="2"/>
  <c r="K531" i="2"/>
  <c r="L531" i="2" s="1"/>
  <c r="AD530" i="2"/>
  <c r="L530" i="2"/>
  <c r="K530" i="2"/>
  <c r="AD529" i="2"/>
  <c r="L529" i="2"/>
  <c r="K529" i="2"/>
  <c r="AK528" i="2"/>
  <c r="AK325" i="2" s="1"/>
  <c r="AJ528" i="2"/>
  <c r="AJ527" i="2" s="1"/>
  <c r="AJ526" i="2" s="1"/>
  <c r="AJ525" i="2" s="1"/>
  <c r="AI528" i="2"/>
  <c r="AI325" i="2" s="1"/>
  <c r="AH528" i="2"/>
  <c r="AH325" i="2" s="1"/>
  <c r="AG528" i="2"/>
  <c r="AF528" i="2"/>
  <c r="AF325" i="2" s="1"/>
  <c r="AE528" i="2"/>
  <c r="AC528" i="2"/>
  <c r="AB528" i="2"/>
  <c r="AB527" i="2" s="1"/>
  <c r="AA528" i="2"/>
  <c r="AA325" i="2" s="1"/>
  <c r="Z528" i="2"/>
  <c r="Y528" i="2"/>
  <c r="Y325" i="2" s="1"/>
  <c r="X528" i="2"/>
  <c r="W528" i="2"/>
  <c r="V528" i="2"/>
  <c r="V527" i="2" s="1"/>
  <c r="U528" i="2"/>
  <c r="T528" i="2"/>
  <c r="S528" i="2"/>
  <c r="R528" i="2"/>
  <c r="R527" i="2" s="1"/>
  <c r="Q528" i="2"/>
  <c r="Q325" i="2" s="1"/>
  <c r="P528" i="2"/>
  <c r="O528" i="2"/>
  <c r="O527" i="2" s="1"/>
  <c r="N528" i="2"/>
  <c r="M528" i="2"/>
  <c r="J528" i="2"/>
  <c r="J527" i="2" s="1"/>
  <c r="J526" i="2" s="1"/>
  <c r="J525" i="2" s="1"/>
  <c r="I528" i="2"/>
  <c r="H528" i="2"/>
  <c r="G528" i="2"/>
  <c r="G527" i="2" s="1"/>
  <c r="F528" i="2"/>
  <c r="E528" i="2"/>
  <c r="D528" i="2"/>
  <c r="AE527" i="2"/>
  <c r="AE526" i="2" s="1"/>
  <c r="AC527" i="2"/>
  <c r="AA527" i="2"/>
  <c r="Z527" i="2"/>
  <c r="Z526" i="2" s="1"/>
  <c r="X527" i="2"/>
  <c r="X526" i="2" s="1"/>
  <c r="X525" i="2" s="1"/>
  <c r="W527" i="2"/>
  <c r="Q527" i="2"/>
  <c r="Q526" i="2" s="1"/>
  <c r="P527" i="2"/>
  <c r="I527" i="2"/>
  <c r="I526" i="2" s="1"/>
  <c r="I525" i="2" s="1"/>
  <c r="F527" i="2"/>
  <c r="AC526" i="2"/>
  <c r="AB526" i="2"/>
  <c r="AB525" i="2" s="1"/>
  <c r="AA526" i="2"/>
  <c r="AA525" i="2" s="1"/>
  <c r="W526" i="2"/>
  <c r="V526" i="2"/>
  <c r="R526" i="2"/>
  <c r="P526" i="2"/>
  <c r="O526" i="2"/>
  <c r="O525" i="2" s="1"/>
  <c r="G526" i="2"/>
  <c r="AE525" i="2"/>
  <c r="AC525" i="2"/>
  <c r="Q525" i="2"/>
  <c r="P525" i="2"/>
  <c r="AD524" i="2"/>
  <c r="AK523" i="2"/>
  <c r="AJ523" i="2"/>
  <c r="AI523" i="2"/>
  <c r="AH523" i="2"/>
  <c r="AG523" i="2"/>
  <c r="AF523" i="2"/>
  <c r="AE523" i="2"/>
  <c r="AC523" i="2"/>
  <c r="AB523" i="2"/>
  <c r="AB522" i="2" s="1"/>
  <c r="AA523" i="2"/>
  <c r="Z523" i="2"/>
  <c r="Y523" i="2"/>
  <c r="X523" i="2"/>
  <c r="X522" i="2" s="1"/>
  <c r="W523" i="2"/>
  <c r="W522" i="2" s="1"/>
  <c r="V523" i="2"/>
  <c r="V522" i="2" s="1"/>
  <c r="U523" i="2"/>
  <c r="T523" i="2"/>
  <c r="S523" i="2"/>
  <c r="S522" i="2" s="1"/>
  <c r="R523" i="2"/>
  <c r="R522" i="2" s="1"/>
  <c r="Q523" i="2"/>
  <c r="Q522" i="2" s="1"/>
  <c r="P523" i="2"/>
  <c r="P522" i="2" s="1"/>
  <c r="O523" i="2"/>
  <c r="N523" i="2"/>
  <c r="N522" i="2" s="1"/>
  <c r="M523" i="2"/>
  <c r="M522" i="2" s="1"/>
  <c r="L523" i="2"/>
  <c r="K523" i="2"/>
  <c r="K522" i="2" s="1"/>
  <c r="J523" i="2"/>
  <c r="I523" i="2"/>
  <c r="H523" i="2"/>
  <c r="G523" i="2"/>
  <c r="F523" i="2"/>
  <c r="F522" i="2" s="1"/>
  <c r="AK522" i="2"/>
  <c r="AJ522" i="2"/>
  <c r="AI522" i="2"/>
  <c r="AH522" i="2"/>
  <c r="AG522" i="2"/>
  <c r="AF522" i="2"/>
  <c r="AE522" i="2"/>
  <c r="AC522" i="2"/>
  <c r="AA522" i="2"/>
  <c r="Z522" i="2"/>
  <c r="Y522" i="2"/>
  <c r="U522" i="2"/>
  <c r="T522" i="2"/>
  <c r="O522" i="2"/>
  <c r="L522" i="2"/>
  <c r="J522" i="2"/>
  <c r="I522" i="2"/>
  <c r="H522" i="2"/>
  <c r="G522" i="2"/>
  <c r="AD521" i="2"/>
  <c r="K521" i="2"/>
  <c r="L521" i="2" s="1"/>
  <c r="AK520" i="2"/>
  <c r="AJ520" i="2"/>
  <c r="AI520" i="2"/>
  <c r="AH520" i="2"/>
  <c r="AH519" i="2" s="1"/>
  <c r="AG520" i="2"/>
  <c r="AG519" i="2" s="1"/>
  <c r="AG518" i="2" s="1"/>
  <c r="AF520" i="2"/>
  <c r="AE520" i="2"/>
  <c r="AE519" i="2" s="1"/>
  <c r="AE518" i="2" s="1"/>
  <c r="AE517" i="2" s="1"/>
  <c r="AC520" i="2"/>
  <c r="AB520" i="2"/>
  <c r="AA520" i="2"/>
  <c r="Z520" i="2"/>
  <c r="Z519" i="2" s="1"/>
  <c r="Z518" i="2" s="1"/>
  <c r="Y520" i="2"/>
  <c r="Y519" i="2" s="1"/>
  <c r="Y518" i="2" s="1"/>
  <c r="X520" i="2"/>
  <c r="W520" i="2"/>
  <c r="V520" i="2"/>
  <c r="V519" i="2" s="1"/>
  <c r="V518" i="2" s="1"/>
  <c r="U520" i="2"/>
  <c r="U519" i="2" s="1"/>
  <c r="T520" i="2"/>
  <c r="T519" i="2" s="1"/>
  <c r="S520" i="2"/>
  <c r="R520" i="2"/>
  <c r="Q520" i="2"/>
  <c r="P520" i="2"/>
  <c r="O520" i="2"/>
  <c r="N520" i="2"/>
  <c r="N519" i="2" s="1"/>
  <c r="N518" i="2" s="1"/>
  <c r="M520" i="2"/>
  <c r="J520" i="2"/>
  <c r="I520" i="2"/>
  <c r="I519" i="2" s="1"/>
  <c r="H520" i="2"/>
  <c r="H519" i="2" s="1"/>
  <c r="H518" i="2" s="1"/>
  <c r="G520" i="2"/>
  <c r="F520" i="2"/>
  <c r="E520" i="2"/>
  <c r="E519" i="2" s="1"/>
  <c r="E518" i="2" s="1"/>
  <c r="D520" i="2"/>
  <c r="AK519" i="2"/>
  <c r="AK518" i="2" s="1"/>
  <c r="AJ519" i="2"/>
  <c r="AJ518" i="2" s="1"/>
  <c r="AI519" i="2"/>
  <c r="AF519" i="2"/>
  <c r="AF518" i="2" s="1"/>
  <c r="AC519" i="2"/>
  <c r="AC518" i="2" s="1"/>
  <c r="AB519" i="2"/>
  <c r="AB518" i="2" s="1"/>
  <c r="AA519" i="2"/>
  <c r="AA518" i="2" s="1"/>
  <c r="X519" i="2"/>
  <c r="W519" i="2"/>
  <c r="W518" i="2" s="1"/>
  <c r="S519" i="2"/>
  <c r="S518" i="2" s="1"/>
  <c r="R519" i="2"/>
  <c r="R518" i="2" s="1"/>
  <c r="R517" i="2" s="1"/>
  <c r="Q519" i="2"/>
  <c r="Q518" i="2" s="1"/>
  <c r="Q517" i="2" s="1"/>
  <c r="P519" i="2"/>
  <c r="P518" i="2" s="1"/>
  <c r="P517" i="2" s="1"/>
  <c r="O519" i="2"/>
  <c r="O518" i="2" s="1"/>
  <c r="M519" i="2"/>
  <c r="J519" i="2"/>
  <c r="D519" i="2"/>
  <c r="D518" i="2" s="1"/>
  <c r="AI518" i="2"/>
  <c r="AH518" i="2"/>
  <c r="X518" i="2"/>
  <c r="U518" i="2"/>
  <c r="T518" i="2"/>
  <c r="M518" i="2"/>
  <c r="J518" i="2"/>
  <c r="I518" i="2"/>
  <c r="AC517" i="2"/>
  <c r="AD516" i="2"/>
  <c r="K516" i="2"/>
  <c r="L516" i="2" s="1"/>
  <c r="AK515" i="2"/>
  <c r="AJ515" i="2"/>
  <c r="AI515" i="2"/>
  <c r="AH515" i="2"/>
  <c r="AH514" i="2" s="1"/>
  <c r="AG515" i="2"/>
  <c r="AG514" i="2" s="1"/>
  <c r="AF515" i="2"/>
  <c r="AE515" i="2"/>
  <c r="AE514" i="2" s="1"/>
  <c r="AC515" i="2"/>
  <c r="AB515" i="2"/>
  <c r="AA515" i="2"/>
  <c r="Z515" i="2"/>
  <c r="Z514" i="2" s="1"/>
  <c r="Y515" i="2"/>
  <c r="Y514" i="2" s="1"/>
  <c r="X515" i="2"/>
  <c r="X514" i="2" s="1"/>
  <c r="W515" i="2"/>
  <c r="W514" i="2" s="1"/>
  <c r="V515" i="2"/>
  <c r="U515" i="2"/>
  <c r="T515" i="2"/>
  <c r="S515" i="2"/>
  <c r="S514" i="2" s="1"/>
  <c r="R515" i="2"/>
  <c r="Q515" i="2"/>
  <c r="P515" i="2"/>
  <c r="P514" i="2" s="1"/>
  <c r="O515" i="2"/>
  <c r="O514" i="2" s="1"/>
  <c r="N515" i="2"/>
  <c r="M515" i="2"/>
  <c r="M514" i="2" s="1"/>
  <c r="J515" i="2"/>
  <c r="I515" i="2"/>
  <c r="I514" i="2" s="1"/>
  <c r="H515" i="2"/>
  <c r="G515" i="2"/>
  <c r="F515" i="2"/>
  <c r="E515" i="2"/>
  <c r="D515" i="2"/>
  <c r="D514" i="2" s="1"/>
  <c r="AK514" i="2"/>
  <c r="AJ514" i="2"/>
  <c r="AI514" i="2"/>
  <c r="AF514" i="2"/>
  <c r="AC514" i="2"/>
  <c r="AB514" i="2"/>
  <c r="AA514" i="2"/>
  <c r="V514" i="2"/>
  <c r="U514" i="2"/>
  <c r="T514" i="2"/>
  <c r="R514" i="2"/>
  <c r="Q514" i="2"/>
  <c r="N514" i="2"/>
  <c r="J514" i="2"/>
  <c r="G514" i="2"/>
  <c r="F514" i="2"/>
  <c r="E514" i="2"/>
  <c r="AD513" i="2"/>
  <c r="K513" i="2"/>
  <c r="L513" i="2" s="1"/>
  <c r="AD512" i="2"/>
  <c r="K512" i="2"/>
  <c r="L512" i="2" s="1"/>
  <c r="AD511" i="2"/>
  <c r="L511" i="2"/>
  <c r="K511" i="2"/>
  <c r="AD510" i="2"/>
  <c r="K510" i="2"/>
  <c r="L510" i="2" s="1"/>
  <c r="AK509" i="2"/>
  <c r="AK508" i="2" s="1"/>
  <c r="AJ509" i="2"/>
  <c r="AI509" i="2"/>
  <c r="AH509" i="2"/>
  <c r="AH508" i="2" s="1"/>
  <c r="AH507" i="2" s="1"/>
  <c r="AG509" i="2"/>
  <c r="AG508" i="2" s="1"/>
  <c r="AG507" i="2" s="1"/>
  <c r="AF509" i="2"/>
  <c r="AF508" i="2" s="1"/>
  <c r="AF507" i="2" s="1"/>
  <c r="AE509" i="2"/>
  <c r="AC509" i="2"/>
  <c r="AC508" i="2" s="1"/>
  <c r="AC507" i="2" s="1"/>
  <c r="AB509" i="2"/>
  <c r="AB508" i="2" s="1"/>
  <c r="AB507" i="2" s="1"/>
  <c r="AA509" i="2"/>
  <c r="Z509" i="2"/>
  <c r="Y509" i="2"/>
  <c r="Y508" i="2" s="1"/>
  <c r="X509" i="2"/>
  <c r="X508" i="2" s="1"/>
  <c r="X507" i="2" s="1"/>
  <c r="W509" i="2"/>
  <c r="V509" i="2"/>
  <c r="V508" i="2" s="1"/>
  <c r="V507" i="2" s="1"/>
  <c r="U509" i="2"/>
  <c r="U508" i="2" s="1"/>
  <c r="T509" i="2"/>
  <c r="S509" i="2"/>
  <c r="R509" i="2"/>
  <c r="Q509" i="2"/>
  <c r="P509" i="2"/>
  <c r="O509" i="2"/>
  <c r="O508" i="2" s="1"/>
  <c r="O507" i="2" s="1"/>
  <c r="N509" i="2"/>
  <c r="N508" i="2" s="1"/>
  <c r="N507" i="2" s="1"/>
  <c r="M509" i="2"/>
  <c r="J509" i="2"/>
  <c r="J508" i="2" s="1"/>
  <c r="J507" i="2" s="1"/>
  <c r="I509" i="2"/>
  <c r="H509" i="2"/>
  <c r="G509" i="2"/>
  <c r="G508" i="2" s="1"/>
  <c r="F509" i="2"/>
  <c r="E509" i="2"/>
  <c r="D509" i="2"/>
  <c r="AJ508" i="2"/>
  <c r="AI508" i="2"/>
  <c r="AI507" i="2" s="1"/>
  <c r="AE508" i="2"/>
  <c r="AE507" i="2" s="1"/>
  <c r="AA508" i="2"/>
  <c r="AA507" i="2" s="1"/>
  <c r="Z508" i="2"/>
  <c r="Z507" i="2" s="1"/>
  <c r="W508" i="2"/>
  <c r="T508" i="2"/>
  <c r="S508" i="2"/>
  <c r="R508" i="2"/>
  <c r="Q508" i="2"/>
  <c r="Q507" i="2" s="1"/>
  <c r="P508" i="2"/>
  <c r="M508" i="2"/>
  <c r="K508" i="2"/>
  <c r="I508" i="2"/>
  <c r="H508" i="2"/>
  <c r="E508" i="2"/>
  <c r="D508" i="2"/>
  <c r="D507" i="2" s="1"/>
  <c r="AK507" i="2"/>
  <c r="AJ507" i="2"/>
  <c r="Y507" i="2"/>
  <c r="W507" i="2"/>
  <c r="U507" i="2"/>
  <c r="T507" i="2"/>
  <c r="S507" i="2"/>
  <c r="R507" i="2"/>
  <c r="P507" i="2"/>
  <c r="M507" i="2"/>
  <c r="I507" i="2"/>
  <c r="H507" i="2"/>
  <c r="G507" i="2"/>
  <c r="K507" i="2" s="1"/>
  <c r="E507" i="2"/>
  <c r="AD506" i="2"/>
  <c r="K506" i="2"/>
  <c r="L506" i="2" s="1"/>
  <c r="AD505" i="2"/>
  <c r="K505" i="2"/>
  <c r="L505" i="2" s="1"/>
  <c r="AD504" i="2"/>
  <c r="L504" i="2"/>
  <c r="K504" i="2"/>
  <c r="AD503" i="2"/>
  <c r="K503" i="2"/>
  <c r="L503" i="2" s="1"/>
  <c r="AK502" i="2"/>
  <c r="AJ502" i="2"/>
  <c r="AI502" i="2"/>
  <c r="AH502" i="2"/>
  <c r="AG502" i="2"/>
  <c r="AG501" i="2" s="1"/>
  <c r="AF502" i="2"/>
  <c r="AF501" i="2" s="1"/>
  <c r="AE502" i="2"/>
  <c r="AC502" i="2"/>
  <c r="AB502" i="2"/>
  <c r="AB501" i="2" s="1"/>
  <c r="AA502" i="2"/>
  <c r="Z502" i="2"/>
  <c r="Z501" i="2" s="1"/>
  <c r="Y502" i="2"/>
  <c r="X502" i="2"/>
  <c r="X501" i="2" s="1"/>
  <c r="W502" i="2"/>
  <c r="V502" i="2"/>
  <c r="U502" i="2"/>
  <c r="T502" i="2"/>
  <c r="T368" i="2" s="1"/>
  <c r="T337" i="2" s="1"/>
  <c r="S502" i="2"/>
  <c r="S501" i="2" s="1"/>
  <c r="R502" i="2"/>
  <c r="Q502" i="2"/>
  <c r="P502" i="2"/>
  <c r="P501" i="2" s="1"/>
  <c r="P498" i="2" s="1"/>
  <c r="O502" i="2"/>
  <c r="O501" i="2" s="1"/>
  <c r="N502" i="2"/>
  <c r="N368" i="2" s="1"/>
  <c r="M502" i="2"/>
  <c r="J502" i="2"/>
  <c r="J501" i="2" s="1"/>
  <c r="I502" i="2"/>
  <c r="H502" i="2"/>
  <c r="G502" i="2"/>
  <c r="F502" i="2"/>
  <c r="E502" i="2"/>
  <c r="D502" i="2"/>
  <c r="D501" i="2" s="1"/>
  <c r="AK501" i="2"/>
  <c r="AJ501" i="2"/>
  <c r="AI501" i="2"/>
  <c r="AH501" i="2"/>
  <c r="AE501" i="2"/>
  <c r="AE498" i="2" s="1"/>
  <c r="AC501" i="2"/>
  <c r="AA501" i="2"/>
  <c r="Y501" i="2"/>
  <c r="W501" i="2"/>
  <c r="V501" i="2"/>
  <c r="U501" i="2"/>
  <c r="T501" i="2"/>
  <c r="R501" i="2"/>
  <c r="Q501" i="2"/>
  <c r="Q498" i="2" s="1"/>
  <c r="N501" i="2"/>
  <c r="M501" i="2"/>
  <c r="I501" i="2"/>
  <c r="H501" i="2"/>
  <c r="G501" i="2"/>
  <c r="K501" i="2" s="1"/>
  <c r="E501" i="2"/>
  <c r="AD500" i="2"/>
  <c r="L500" i="2"/>
  <c r="K500" i="2"/>
  <c r="AK499" i="2"/>
  <c r="AJ499" i="2"/>
  <c r="AI499" i="2"/>
  <c r="AH499" i="2"/>
  <c r="AG499" i="2"/>
  <c r="AG498" i="2" s="1"/>
  <c r="AF499" i="2"/>
  <c r="AE499" i="2"/>
  <c r="AC499" i="2"/>
  <c r="AC498" i="2" s="1"/>
  <c r="AB499" i="2"/>
  <c r="AA499" i="2"/>
  <c r="Z499" i="2"/>
  <c r="Z498" i="2" s="1"/>
  <c r="Y499" i="2"/>
  <c r="Y498" i="2" s="1"/>
  <c r="X499" i="2"/>
  <c r="X498" i="2" s="1"/>
  <c r="W499" i="2"/>
  <c r="V499" i="2"/>
  <c r="U499" i="2"/>
  <c r="T499" i="2"/>
  <c r="S499" i="2"/>
  <c r="S498" i="2" s="1"/>
  <c r="R499" i="2"/>
  <c r="Q499" i="2"/>
  <c r="P499" i="2"/>
  <c r="O499" i="2"/>
  <c r="O498" i="2" s="1"/>
  <c r="N499" i="2"/>
  <c r="N498" i="2" s="1"/>
  <c r="M499" i="2"/>
  <c r="K499" i="2"/>
  <c r="L499" i="2" s="1"/>
  <c r="J499" i="2"/>
  <c r="I499" i="2"/>
  <c r="H499" i="2"/>
  <c r="G499" i="2"/>
  <c r="F499" i="2"/>
  <c r="E499" i="2"/>
  <c r="E498" i="2" s="1"/>
  <c r="D499" i="2"/>
  <c r="D498" i="2" s="1"/>
  <c r="AK498" i="2"/>
  <c r="AJ498" i="2"/>
  <c r="AI498" i="2"/>
  <c r="AH498" i="2"/>
  <c r="AB498" i="2"/>
  <c r="AA498" i="2"/>
  <c r="W498" i="2"/>
  <c r="V498" i="2"/>
  <c r="J498" i="2"/>
  <c r="I498" i="2"/>
  <c r="AD497" i="2"/>
  <c r="K497" i="2"/>
  <c r="L497" i="2" s="1"/>
  <c r="AG496" i="2"/>
  <c r="AD496" i="2"/>
  <c r="L496" i="2"/>
  <c r="K496" i="2"/>
  <c r="AD495" i="2"/>
  <c r="K495" i="2"/>
  <c r="L495" i="2" s="1"/>
  <c r="AD494" i="2"/>
  <c r="K494" i="2"/>
  <c r="L494" i="2" s="1"/>
  <c r="AK493" i="2"/>
  <c r="AJ493" i="2"/>
  <c r="AI493" i="2"/>
  <c r="AI492" i="2" s="1"/>
  <c r="AH493" i="2"/>
  <c r="AF493" i="2"/>
  <c r="AE493" i="2"/>
  <c r="AE368" i="2" s="1"/>
  <c r="AC493" i="2"/>
  <c r="AC492" i="2" s="1"/>
  <c r="AB493" i="2"/>
  <c r="AA493" i="2"/>
  <c r="AA492" i="2" s="1"/>
  <c r="Z493" i="2"/>
  <c r="Y493" i="2"/>
  <c r="Y492" i="2" s="1"/>
  <c r="X493" i="2"/>
  <c r="W493" i="2"/>
  <c r="V493" i="2"/>
  <c r="V492" i="2" s="1"/>
  <c r="U493" i="2"/>
  <c r="U492" i="2" s="1"/>
  <c r="T493" i="2"/>
  <c r="S493" i="2"/>
  <c r="S492" i="2" s="1"/>
  <c r="S489" i="2" s="1"/>
  <c r="R493" i="2"/>
  <c r="R492" i="2" s="1"/>
  <c r="R489" i="2" s="1"/>
  <c r="Q493" i="2"/>
  <c r="Q492" i="2" s="1"/>
  <c r="Q489" i="2" s="1"/>
  <c r="P493" i="2"/>
  <c r="O493" i="2"/>
  <c r="N493" i="2"/>
  <c r="M493" i="2"/>
  <c r="K493" i="2"/>
  <c r="L493" i="2" s="1"/>
  <c r="J493" i="2"/>
  <c r="I493" i="2"/>
  <c r="H493" i="2"/>
  <c r="G493" i="2"/>
  <c r="F493" i="2"/>
  <c r="E493" i="2"/>
  <c r="E492" i="2" s="1"/>
  <c r="E489" i="2" s="1"/>
  <c r="D493" i="2"/>
  <c r="D492" i="2" s="1"/>
  <c r="D489" i="2" s="1"/>
  <c r="AK492" i="2"/>
  <c r="AJ492" i="2"/>
  <c r="AH492" i="2"/>
  <c r="AF492" i="2"/>
  <c r="AB492" i="2"/>
  <c r="AB489" i="2" s="1"/>
  <c r="Z492" i="2"/>
  <c r="X492" i="2"/>
  <c r="W492" i="2"/>
  <c r="T492" i="2"/>
  <c r="P492" i="2"/>
  <c r="O492" i="2"/>
  <c r="N492" i="2"/>
  <c r="N489" i="2" s="1"/>
  <c r="M492" i="2"/>
  <c r="M489" i="2" s="1"/>
  <c r="K492" i="2"/>
  <c r="L492" i="2" s="1"/>
  <c r="J492" i="2"/>
  <c r="I492" i="2"/>
  <c r="H492" i="2"/>
  <c r="G492" i="2"/>
  <c r="F492" i="2"/>
  <c r="AD491" i="2"/>
  <c r="K491" i="2"/>
  <c r="L491" i="2" s="1"/>
  <c r="AK490" i="2"/>
  <c r="AK489" i="2" s="1"/>
  <c r="AJ490" i="2"/>
  <c r="AJ489" i="2" s="1"/>
  <c r="AI490" i="2"/>
  <c r="AI489" i="2" s="1"/>
  <c r="AH490" i="2"/>
  <c r="AH489" i="2" s="1"/>
  <c r="AG490" i="2"/>
  <c r="AF490" i="2"/>
  <c r="AE490" i="2"/>
  <c r="AC490" i="2"/>
  <c r="AB490" i="2"/>
  <c r="AA490" i="2"/>
  <c r="AA489" i="2" s="1"/>
  <c r="Z490" i="2"/>
  <c r="Z489" i="2" s="1"/>
  <c r="Y490" i="2"/>
  <c r="Y489" i="2" s="1"/>
  <c r="X490" i="2"/>
  <c r="W490" i="2"/>
  <c r="W489" i="2" s="1"/>
  <c r="V490" i="2"/>
  <c r="V489" i="2" s="1"/>
  <c r="U490" i="2"/>
  <c r="U489" i="2" s="1"/>
  <c r="T490" i="2"/>
  <c r="S490" i="2"/>
  <c r="R490" i="2"/>
  <c r="Q490" i="2"/>
  <c r="P490" i="2"/>
  <c r="P489" i="2" s="1"/>
  <c r="O490" i="2"/>
  <c r="O489" i="2" s="1"/>
  <c r="N490" i="2"/>
  <c r="M490" i="2"/>
  <c r="J490" i="2"/>
  <c r="J489" i="2" s="1"/>
  <c r="I490" i="2"/>
  <c r="I489" i="2" s="1"/>
  <c r="H490" i="2"/>
  <c r="G490" i="2"/>
  <c r="F490" i="2"/>
  <c r="E490" i="2"/>
  <c r="D490" i="2"/>
  <c r="X489" i="2"/>
  <c r="T489" i="2"/>
  <c r="H489" i="2"/>
  <c r="AD488" i="2"/>
  <c r="K488" i="2"/>
  <c r="L488" i="2" s="1"/>
  <c r="AD487" i="2"/>
  <c r="K487" i="2"/>
  <c r="L487" i="2" s="1"/>
  <c r="AD486" i="2"/>
  <c r="K486" i="2"/>
  <c r="L486" i="2" s="1"/>
  <c r="AD485" i="2"/>
  <c r="K485" i="2"/>
  <c r="L485" i="2" s="1"/>
  <c r="AK484" i="2"/>
  <c r="AJ484" i="2"/>
  <c r="AI484" i="2"/>
  <c r="AI480" i="2" s="1"/>
  <c r="AH484" i="2"/>
  <c r="AG484" i="2"/>
  <c r="AF484" i="2"/>
  <c r="AE484" i="2"/>
  <c r="AE480" i="2" s="1"/>
  <c r="AC484" i="2"/>
  <c r="AC480" i="2" s="1"/>
  <c r="AB484" i="2"/>
  <c r="AA484" i="2"/>
  <c r="Z484" i="2"/>
  <c r="Y484" i="2"/>
  <c r="X484" i="2"/>
  <c r="W484" i="2"/>
  <c r="V484" i="2"/>
  <c r="U484" i="2"/>
  <c r="T484" i="2"/>
  <c r="S484" i="2"/>
  <c r="R484" i="2"/>
  <c r="Q484" i="2"/>
  <c r="P484" i="2"/>
  <c r="O484" i="2"/>
  <c r="N484" i="2"/>
  <c r="M484" i="2"/>
  <c r="J484" i="2"/>
  <c r="J368" i="2" s="1"/>
  <c r="J337" i="2" s="1"/>
  <c r="I484" i="2"/>
  <c r="I480" i="2" s="1"/>
  <c r="H484" i="2"/>
  <c r="H368" i="2" s="1"/>
  <c r="H337" i="2" s="1"/>
  <c r="G484" i="2"/>
  <c r="K484" i="2" s="1"/>
  <c r="F484" i="2"/>
  <c r="L484" i="2" s="1"/>
  <c r="E484" i="2"/>
  <c r="D484" i="2"/>
  <c r="AK483" i="2"/>
  <c r="AJ483" i="2"/>
  <c r="AI483" i="2"/>
  <c r="AH483" i="2"/>
  <c r="AG483" i="2"/>
  <c r="AF483" i="2"/>
  <c r="AE483" i="2"/>
  <c r="AC483" i="2"/>
  <c r="AB483" i="2"/>
  <c r="AA483" i="2"/>
  <c r="Z483" i="2"/>
  <c r="Y483" i="2"/>
  <c r="X483" i="2"/>
  <c r="W483" i="2"/>
  <c r="V483" i="2"/>
  <c r="U483" i="2"/>
  <c r="T483" i="2"/>
  <c r="S483" i="2"/>
  <c r="R483" i="2"/>
  <c r="Q483" i="2"/>
  <c r="P483" i="2"/>
  <c r="O483" i="2"/>
  <c r="N483" i="2"/>
  <c r="M483" i="2"/>
  <c r="J483" i="2"/>
  <c r="I483" i="2"/>
  <c r="H483" i="2"/>
  <c r="G483" i="2"/>
  <c r="K483" i="2" s="1"/>
  <c r="L483" i="2" s="1"/>
  <c r="F483" i="2"/>
  <c r="E483" i="2"/>
  <c r="D483" i="2"/>
  <c r="AD482" i="2"/>
  <c r="K482" i="2"/>
  <c r="L482" i="2" s="1"/>
  <c r="AK481" i="2"/>
  <c r="AJ481" i="2"/>
  <c r="AJ480" i="2" s="1"/>
  <c r="AI481" i="2"/>
  <c r="AH481" i="2"/>
  <c r="AG481" i="2"/>
  <c r="AG480" i="2" s="1"/>
  <c r="AF481" i="2"/>
  <c r="AE481" i="2"/>
  <c r="AC481" i="2"/>
  <c r="AB481" i="2"/>
  <c r="AA481" i="2"/>
  <c r="Z481" i="2"/>
  <c r="Z480" i="2" s="1"/>
  <c r="Y481" i="2"/>
  <c r="X481" i="2"/>
  <c r="X480" i="2" s="1"/>
  <c r="W481" i="2"/>
  <c r="W480" i="2" s="1"/>
  <c r="V481" i="2"/>
  <c r="V480" i="2" s="1"/>
  <c r="U481" i="2"/>
  <c r="T481" i="2"/>
  <c r="T480" i="2" s="1"/>
  <c r="S481" i="2"/>
  <c r="S480" i="2" s="1"/>
  <c r="R481" i="2"/>
  <c r="R480" i="2" s="1"/>
  <c r="Q481" i="2"/>
  <c r="Q480" i="2" s="1"/>
  <c r="P481" i="2"/>
  <c r="P480" i="2" s="1"/>
  <c r="O481" i="2"/>
  <c r="N481" i="2"/>
  <c r="N480" i="2" s="1"/>
  <c r="M481" i="2"/>
  <c r="K481" i="2"/>
  <c r="L481" i="2" s="1"/>
  <c r="J481" i="2"/>
  <c r="I481" i="2"/>
  <c r="H481" i="2"/>
  <c r="G481" i="2"/>
  <c r="F481" i="2"/>
  <c r="E481" i="2"/>
  <c r="D481" i="2"/>
  <c r="AH480" i="2"/>
  <c r="AF480" i="2"/>
  <c r="AB480" i="2"/>
  <c r="AA480" i="2"/>
  <c r="U480" i="2"/>
  <c r="M480" i="2"/>
  <c r="E480" i="2"/>
  <c r="D480" i="2"/>
  <c r="AD479" i="2"/>
  <c r="L479" i="2"/>
  <c r="K479" i="2"/>
  <c r="AD478" i="2"/>
  <c r="L478" i="2"/>
  <c r="K478" i="2"/>
  <c r="AD477" i="2"/>
  <c r="K477" i="2"/>
  <c r="L477" i="2" s="1"/>
  <c r="AK476" i="2"/>
  <c r="AJ476" i="2"/>
  <c r="AJ475" i="2" s="1"/>
  <c r="AI476" i="2"/>
  <c r="AH476" i="2"/>
  <c r="AG476" i="2"/>
  <c r="AF476" i="2"/>
  <c r="AE476" i="2"/>
  <c r="AC476" i="2"/>
  <c r="AB476" i="2"/>
  <c r="AA476" i="2"/>
  <c r="Z476" i="2"/>
  <c r="Y476" i="2"/>
  <c r="Y368" i="2" s="1"/>
  <c r="Y337" i="2" s="1"/>
  <c r="X476" i="2"/>
  <c r="X368" i="2" s="1"/>
  <c r="X337" i="2" s="1"/>
  <c r="W476" i="2"/>
  <c r="W475" i="2" s="1"/>
  <c r="V476" i="2"/>
  <c r="V475" i="2" s="1"/>
  <c r="U476" i="2"/>
  <c r="U475" i="2" s="1"/>
  <c r="T476" i="2"/>
  <c r="S476" i="2"/>
  <c r="R476" i="2"/>
  <c r="R475" i="2" s="1"/>
  <c r="Q476" i="2"/>
  <c r="Q475" i="2" s="1"/>
  <c r="P476" i="2"/>
  <c r="O476" i="2"/>
  <c r="N476" i="2"/>
  <c r="N475" i="2" s="1"/>
  <c r="M476" i="2"/>
  <c r="M475" i="2" s="1"/>
  <c r="J476" i="2"/>
  <c r="I476" i="2"/>
  <c r="H476" i="2"/>
  <c r="G476" i="2"/>
  <c r="F476" i="2"/>
  <c r="E476" i="2"/>
  <c r="D476" i="2"/>
  <c r="AI475" i="2"/>
  <c r="AH475" i="2"/>
  <c r="AG475" i="2"/>
  <c r="AE475" i="2"/>
  <c r="Y475" i="2"/>
  <c r="T475" i="2"/>
  <c r="S475" i="2"/>
  <c r="J475" i="2"/>
  <c r="H475" i="2"/>
  <c r="G475" i="2"/>
  <c r="E475" i="2"/>
  <c r="AD474" i="2"/>
  <c r="L474" i="2"/>
  <c r="K474" i="2"/>
  <c r="AD473" i="2"/>
  <c r="L473" i="2"/>
  <c r="K473" i="2"/>
  <c r="AD472" i="2"/>
  <c r="K472" i="2"/>
  <c r="L472" i="2" s="1"/>
  <c r="AK471" i="2"/>
  <c r="AJ471" i="2"/>
  <c r="AI471" i="2"/>
  <c r="AI470" i="2" s="1"/>
  <c r="AI469" i="2" s="1"/>
  <c r="AH471" i="2"/>
  <c r="AH470" i="2" s="1"/>
  <c r="AG471" i="2"/>
  <c r="AF471" i="2"/>
  <c r="AE471" i="2"/>
  <c r="AC471" i="2"/>
  <c r="AC470" i="2" s="1"/>
  <c r="AC469" i="2" s="1"/>
  <c r="AB471" i="2"/>
  <c r="AB470" i="2" s="1"/>
  <c r="AB469" i="2" s="1"/>
  <c r="AA471" i="2"/>
  <c r="AA470" i="2" s="1"/>
  <c r="Z471" i="2"/>
  <c r="Y471" i="2"/>
  <c r="X471" i="2"/>
  <c r="X470" i="2" s="1"/>
  <c r="X469" i="2" s="1"/>
  <c r="W471" i="2"/>
  <c r="V471" i="2"/>
  <c r="U471" i="2"/>
  <c r="T471" i="2"/>
  <c r="T470" i="2" s="1"/>
  <c r="T469" i="2" s="1"/>
  <c r="S471" i="2"/>
  <c r="S470" i="2" s="1"/>
  <c r="S469" i="2" s="1"/>
  <c r="R471" i="2"/>
  <c r="Q471" i="2"/>
  <c r="Q470" i="2" s="1"/>
  <c r="P471" i="2"/>
  <c r="O471" i="2"/>
  <c r="N471" i="2"/>
  <c r="N470" i="2" s="1"/>
  <c r="N469" i="2" s="1"/>
  <c r="M471" i="2"/>
  <c r="M470" i="2" s="1"/>
  <c r="M469" i="2" s="1"/>
  <c r="J471" i="2"/>
  <c r="K471" i="2" s="1"/>
  <c r="L471" i="2" s="1"/>
  <c r="I471" i="2"/>
  <c r="H471" i="2"/>
  <c r="G471" i="2"/>
  <c r="G470" i="2" s="1"/>
  <c r="F471" i="2"/>
  <c r="F470" i="2" s="1"/>
  <c r="E471" i="2"/>
  <c r="E470" i="2" s="1"/>
  <c r="E469" i="2" s="1"/>
  <c r="D471" i="2"/>
  <c r="D470" i="2" s="1"/>
  <c r="D469" i="2" s="1"/>
  <c r="AK470" i="2"/>
  <c r="AJ470" i="2"/>
  <c r="AJ469" i="2" s="1"/>
  <c r="AG470" i="2"/>
  <c r="AF470" i="2"/>
  <c r="AE470" i="2"/>
  <c r="Z470" i="2"/>
  <c r="Z469" i="2" s="1"/>
  <c r="Y470" i="2"/>
  <c r="Y469" i="2" s="1"/>
  <c r="W470" i="2"/>
  <c r="V470" i="2"/>
  <c r="V469" i="2" s="1"/>
  <c r="U470" i="2"/>
  <c r="U469" i="2" s="1"/>
  <c r="P470" i="2"/>
  <c r="O470" i="2"/>
  <c r="J470" i="2"/>
  <c r="I470" i="2"/>
  <c r="H470" i="2"/>
  <c r="H469" i="2" s="1"/>
  <c r="AK469" i="2"/>
  <c r="AH469" i="2"/>
  <c r="AG469" i="2"/>
  <c r="AF469" i="2"/>
  <c r="AE469" i="2"/>
  <c r="AA469" i="2"/>
  <c r="W469" i="2"/>
  <c r="Q469" i="2"/>
  <c r="P469" i="2"/>
  <c r="O469" i="2"/>
  <c r="J469" i="2"/>
  <c r="G469" i="2"/>
  <c r="F469" i="2"/>
  <c r="AD468" i="2"/>
  <c r="K468" i="2"/>
  <c r="L468" i="2" s="1"/>
  <c r="AD467" i="2"/>
  <c r="K467" i="2"/>
  <c r="L467" i="2" s="1"/>
  <c r="AD466" i="2"/>
  <c r="K466" i="2"/>
  <c r="L466" i="2" s="1"/>
  <c r="AK465" i="2"/>
  <c r="AJ465" i="2"/>
  <c r="AJ464" i="2" s="1"/>
  <c r="AJ463" i="2" s="1"/>
  <c r="AI465" i="2"/>
  <c r="AI464" i="2" s="1"/>
  <c r="AI463" i="2" s="1"/>
  <c r="AH465" i="2"/>
  <c r="AG465" i="2"/>
  <c r="AF465" i="2"/>
  <c r="AF464" i="2" s="1"/>
  <c r="AF463" i="2" s="1"/>
  <c r="AE465" i="2"/>
  <c r="AE464" i="2" s="1"/>
  <c r="AE463" i="2" s="1"/>
  <c r="AC465" i="2"/>
  <c r="AB465" i="2"/>
  <c r="AA465" i="2"/>
  <c r="Z465" i="2"/>
  <c r="Y465" i="2"/>
  <c r="Y464" i="2" s="1"/>
  <c r="Y463" i="2" s="1"/>
  <c r="X465" i="2"/>
  <c r="W465" i="2"/>
  <c r="V465" i="2"/>
  <c r="U465" i="2"/>
  <c r="T465" i="2"/>
  <c r="S465" i="2"/>
  <c r="R465" i="2"/>
  <c r="R464" i="2" s="1"/>
  <c r="Q465" i="2"/>
  <c r="P465" i="2"/>
  <c r="O465" i="2"/>
  <c r="O464" i="2" s="1"/>
  <c r="O463" i="2" s="1"/>
  <c r="N465" i="2"/>
  <c r="M465" i="2"/>
  <c r="M464" i="2" s="1"/>
  <c r="J465" i="2"/>
  <c r="J464" i="2" s="1"/>
  <c r="I465" i="2"/>
  <c r="H465" i="2"/>
  <c r="G465" i="2"/>
  <c r="K465" i="2" s="1"/>
  <c r="F465" i="2"/>
  <c r="E465" i="2"/>
  <c r="D465" i="2"/>
  <c r="AK464" i="2"/>
  <c r="AH464" i="2"/>
  <c r="AH463" i="2" s="1"/>
  <c r="AG464" i="2"/>
  <c r="AG463" i="2" s="1"/>
  <c r="AC464" i="2"/>
  <c r="AC463" i="2" s="1"/>
  <c r="AB464" i="2"/>
  <c r="AB463" i="2" s="1"/>
  <c r="AA464" i="2"/>
  <c r="AA463" i="2" s="1"/>
  <c r="Z464" i="2"/>
  <c r="Z463" i="2" s="1"/>
  <c r="X464" i="2"/>
  <c r="W464" i="2"/>
  <c r="W463" i="2" s="1"/>
  <c r="V464" i="2"/>
  <c r="V463" i="2" s="1"/>
  <c r="U464" i="2"/>
  <c r="U463" i="2" s="1"/>
  <c r="T464" i="2"/>
  <c r="S464" i="2"/>
  <c r="Q464" i="2"/>
  <c r="P464" i="2"/>
  <c r="N464" i="2"/>
  <c r="I464" i="2"/>
  <c r="H464" i="2"/>
  <c r="H463" i="2" s="1"/>
  <c r="G464" i="2"/>
  <c r="F464" i="2"/>
  <c r="AD464" i="2" s="1"/>
  <c r="E464" i="2"/>
  <c r="D464" i="2"/>
  <c r="D463" i="2" s="1"/>
  <c r="AK463" i="2"/>
  <c r="X463" i="2"/>
  <c r="T463" i="2"/>
  <c r="S463" i="2"/>
  <c r="R463" i="2"/>
  <c r="Q463" i="2"/>
  <c r="P463" i="2"/>
  <c r="N463" i="2"/>
  <c r="M463" i="2"/>
  <c r="J463" i="2"/>
  <c r="I463" i="2"/>
  <c r="E463" i="2"/>
  <c r="AD462" i="2"/>
  <c r="K462" i="2"/>
  <c r="L462" i="2" s="1"/>
  <c r="AD461" i="2"/>
  <c r="K461" i="2"/>
  <c r="L461" i="2" s="1"/>
  <c r="AD460" i="2"/>
  <c r="K460" i="2"/>
  <c r="L460" i="2" s="1"/>
  <c r="AK459" i="2"/>
  <c r="AK458" i="2" s="1"/>
  <c r="AJ459" i="2"/>
  <c r="AJ458" i="2" s="1"/>
  <c r="AI459" i="2"/>
  <c r="AH459" i="2"/>
  <c r="AG459" i="2"/>
  <c r="AF459" i="2"/>
  <c r="AE459" i="2"/>
  <c r="AE458" i="2" s="1"/>
  <c r="AE457" i="2" s="1"/>
  <c r="AC459" i="2"/>
  <c r="AB459" i="2"/>
  <c r="AA459" i="2"/>
  <c r="AA458" i="2" s="1"/>
  <c r="AA457" i="2" s="1"/>
  <c r="Z459" i="2"/>
  <c r="Z458" i="2" s="1"/>
  <c r="Z457" i="2" s="1"/>
  <c r="Y459" i="2"/>
  <c r="Y458" i="2" s="1"/>
  <c r="Y457" i="2" s="1"/>
  <c r="X459" i="2"/>
  <c r="X458" i="2" s="1"/>
  <c r="X457" i="2" s="1"/>
  <c r="W459" i="2"/>
  <c r="V459" i="2"/>
  <c r="V458" i="2" s="1"/>
  <c r="V457" i="2" s="1"/>
  <c r="U459" i="2"/>
  <c r="U458" i="2" s="1"/>
  <c r="U457" i="2" s="1"/>
  <c r="T459" i="2"/>
  <c r="T458" i="2" s="1"/>
  <c r="T457" i="2" s="1"/>
  <c r="S459" i="2"/>
  <c r="S458" i="2" s="1"/>
  <c r="S457" i="2" s="1"/>
  <c r="R459" i="2"/>
  <c r="Q459" i="2"/>
  <c r="P459" i="2"/>
  <c r="O459" i="2"/>
  <c r="O458" i="2" s="1"/>
  <c r="N459" i="2"/>
  <c r="N458" i="2" s="1"/>
  <c r="N457" i="2" s="1"/>
  <c r="M459" i="2"/>
  <c r="J459" i="2"/>
  <c r="I459" i="2"/>
  <c r="H459" i="2"/>
  <c r="G459" i="2"/>
  <c r="F459" i="2"/>
  <c r="E459" i="2"/>
  <c r="E458" i="2" s="1"/>
  <c r="E457" i="2" s="1"/>
  <c r="D459" i="2"/>
  <c r="AI458" i="2"/>
  <c r="AH458" i="2"/>
  <c r="AG458" i="2"/>
  <c r="AG457" i="2" s="1"/>
  <c r="AF458" i="2"/>
  <c r="AF457" i="2" s="1"/>
  <c r="AC458" i="2"/>
  <c r="AC457" i="2" s="1"/>
  <c r="AB458" i="2"/>
  <c r="AB457" i="2" s="1"/>
  <c r="W458" i="2"/>
  <c r="R458" i="2"/>
  <c r="R457" i="2" s="1"/>
  <c r="Q458" i="2"/>
  <c r="Q457" i="2" s="1"/>
  <c r="P458" i="2"/>
  <c r="M458" i="2"/>
  <c r="J458" i="2"/>
  <c r="I458" i="2"/>
  <c r="I457" i="2" s="1"/>
  <c r="H458" i="2"/>
  <c r="H457" i="2" s="1"/>
  <c r="G458" i="2"/>
  <c r="D458" i="2"/>
  <c r="D457" i="2" s="1"/>
  <c r="AK457" i="2"/>
  <c r="AJ457" i="2"/>
  <c r="AI457" i="2"/>
  <c r="AH457" i="2"/>
  <c r="W457" i="2"/>
  <c r="P457" i="2"/>
  <c r="O457" i="2"/>
  <c r="M457" i="2"/>
  <c r="J457" i="2"/>
  <c r="G457" i="2"/>
  <c r="AD456" i="2"/>
  <c r="L456" i="2"/>
  <c r="K456" i="2"/>
  <c r="AD455" i="2"/>
  <c r="K455" i="2"/>
  <c r="L455" i="2" s="1"/>
  <c r="AD454" i="2"/>
  <c r="L454" i="2"/>
  <c r="K454" i="2"/>
  <c r="AK453" i="2"/>
  <c r="AK364" i="2" s="1"/>
  <c r="AJ453" i="2"/>
  <c r="AI453" i="2"/>
  <c r="AH453" i="2"/>
  <c r="AG453" i="2"/>
  <c r="AF453" i="2"/>
  <c r="AE453" i="2"/>
  <c r="AC453" i="2"/>
  <c r="AB453" i="2"/>
  <c r="AA453" i="2"/>
  <c r="AA452" i="2" s="1"/>
  <c r="AA451" i="2" s="1"/>
  <c r="Z453" i="2"/>
  <c r="Z452" i="2" s="1"/>
  <c r="Z451" i="2" s="1"/>
  <c r="Y453" i="2"/>
  <c r="Y452" i="2" s="1"/>
  <c r="Y451" i="2" s="1"/>
  <c r="X453" i="2"/>
  <c r="X364" i="2" s="1"/>
  <c r="W453" i="2"/>
  <c r="V453" i="2"/>
  <c r="U453" i="2"/>
  <c r="T453" i="2"/>
  <c r="S453" i="2"/>
  <c r="R453" i="2"/>
  <c r="R452" i="2" s="1"/>
  <c r="R451" i="2" s="1"/>
  <c r="Q453" i="2"/>
  <c r="AD453" i="2" s="1"/>
  <c r="P453" i="2"/>
  <c r="O453" i="2"/>
  <c r="O364" i="2" s="1"/>
  <c r="N453" i="2"/>
  <c r="M453" i="2"/>
  <c r="M364" i="2" s="1"/>
  <c r="J453" i="2"/>
  <c r="I453" i="2"/>
  <c r="H453" i="2"/>
  <c r="G453" i="2"/>
  <c r="F453" i="2"/>
  <c r="E453" i="2"/>
  <c r="D453" i="2"/>
  <c r="D452" i="2" s="1"/>
  <c r="D451" i="2" s="1"/>
  <c r="AH452" i="2"/>
  <c r="AG452" i="2"/>
  <c r="AG451" i="2" s="1"/>
  <c r="AF452" i="2"/>
  <c r="AF451" i="2" s="1"/>
  <c r="AE452" i="2"/>
  <c r="AE451" i="2" s="1"/>
  <c r="AB452" i="2"/>
  <c r="X452" i="2"/>
  <c r="V452" i="2"/>
  <c r="U452" i="2"/>
  <c r="T452" i="2"/>
  <c r="S452" i="2"/>
  <c r="P452" i="2"/>
  <c r="O452" i="2"/>
  <c r="O451" i="2" s="1"/>
  <c r="N452" i="2"/>
  <c r="M452" i="2"/>
  <c r="F452" i="2"/>
  <c r="AH451" i="2"/>
  <c r="AB451" i="2"/>
  <c r="X451" i="2"/>
  <c r="V451" i="2"/>
  <c r="U451" i="2"/>
  <c r="T451" i="2"/>
  <c r="S451" i="2"/>
  <c r="P451" i="2"/>
  <c r="N451" i="2"/>
  <c r="M451" i="2"/>
  <c r="F451" i="2"/>
  <c r="AD450" i="2"/>
  <c r="K450" i="2"/>
  <c r="L450" i="2" s="1"/>
  <c r="AD449" i="2"/>
  <c r="L449" i="2"/>
  <c r="K449" i="2"/>
  <c r="AD448" i="2"/>
  <c r="K448" i="2"/>
  <c r="L448" i="2" s="1"/>
  <c r="AK447" i="2"/>
  <c r="AJ447" i="2"/>
  <c r="AI447" i="2"/>
  <c r="AH447" i="2"/>
  <c r="AH446" i="2" s="1"/>
  <c r="AH445" i="2" s="1"/>
  <c r="AG447" i="2"/>
  <c r="AF447" i="2"/>
  <c r="AE447" i="2"/>
  <c r="AE446" i="2" s="1"/>
  <c r="AE445" i="2" s="1"/>
  <c r="AC447" i="2"/>
  <c r="AB447" i="2"/>
  <c r="AD447" i="2" s="1"/>
  <c r="AA447" i="2"/>
  <c r="AA446" i="2" s="1"/>
  <c r="AA445" i="2" s="1"/>
  <c r="Z447" i="2"/>
  <c r="Y447" i="2"/>
  <c r="X447" i="2"/>
  <c r="W447" i="2"/>
  <c r="W446" i="2" s="1"/>
  <c r="W445" i="2" s="1"/>
  <c r="V447" i="2"/>
  <c r="U447" i="2"/>
  <c r="T447" i="2"/>
  <c r="T446" i="2" s="1"/>
  <c r="T445" i="2" s="1"/>
  <c r="S447" i="2"/>
  <c r="S446" i="2" s="1"/>
  <c r="R447" i="2"/>
  <c r="Q447" i="2"/>
  <c r="Q446" i="2" s="1"/>
  <c r="P447" i="2"/>
  <c r="P446" i="2" s="1"/>
  <c r="O447" i="2"/>
  <c r="N447" i="2"/>
  <c r="N446" i="2" s="1"/>
  <c r="M447" i="2"/>
  <c r="M446" i="2" s="1"/>
  <c r="J447" i="2"/>
  <c r="J360" i="2" s="1"/>
  <c r="I447" i="2"/>
  <c r="I446" i="2" s="1"/>
  <c r="H447" i="2"/>
  <c r="H446" i="2" s="1"/>
  <c r="G447" i="2"/>
  <c r="F447" i="2"/>
  <c r="E447" i="2"/>
  <c r="E446" i="2" s="1"/>
  <c r="E445" i="2" s="1"/>
  <c r="D447" i="2"/>
  <c r="AK446" i="2"/>
  <c r="AJ446" i="2"/>
  <c r="AJ445" i="2" s="1"/>
  <c r="AI446" i="2"/>
  <c r="AI445" i="2" s="1"/>
  <c r="AG446" i="2"/>
  <c r="AF446" i="2"/>
  <c r="AC446" i="2"/>
  <c r="AC445" i="2" s="1"/>
  <c r="Z446" i="2"/>
  <c r="Y446" i="2"/>
  <c r="Y445" i="2" s="1"/>
  <c r="X446" i="2"/>
  <c r="V446" i="2"/>
  <c r="V445" i="2" s="1"/>
  <c r="U446" i="2"/>
  <c r="U445" i="2" s="1"/>
  <c r="R446" i="2"/>
  <c r="R445" i="2" s="1"/>
  <c r="O446" i="2"/>
  <c r="O445" i="2" s="1"/>
  <c r="J446" i="2"/>
  <c r="G446" i="2"/>
  <c r="F446" i="2"/>
  <c r="D446" i="2"/>
  <c r="D445" i="2" s="1"/>
  <c r="AK445" i="2"/>
  <c r="AG445" i="2"/>
  <c r="AF445" i="2"/>
  <c r="Z445" i="2"/>
  <c r="X445" i="2"/>
  <c r="Q445" i="2"/>
  <c r="P445" i="2"/>
  <c r="N445" i="2"/>
  <c r="M445" i="2"/>
  <c r="J445" i="2"/>
  <c r="I445" i="2"/>
  <c r="H445" i="2"/>
  <c r="AD444" i="2"/>
  <c r="K444" i="2"/>
  <c r="L444" i="2" s="1"/>
  <c r="AD443" i="2"/>
  <c r="K443" i="2"/>
  <c r="L443" i="2" s="1"/>
  <c r="AD442" i="2"/>
  <c r="L442" i="2"/>
  <c r="K442" i="2"/>
  <c r="AK441" i="2"/>
  <c r="AJ441" i="2"/>
  <c r="AI441" i="2"/>
  <c r="AH441" i="2"/>
  <c r="AG441" i="2"/>
  <c r="AG440" i="2" s="1"/>
  <c r="AG439" i="2" s="1"/>
  <c r="AF441" i="2"/>
  <c r="AE441" i="2"/>
  <c r="AE440" i="2" s="1"/>
  <c r="AE439" i="2" s="1"/>
  <c r="AC441" i="2"/>
  <c r="AB441" i="2"/>
  <c r="AB440" i="2" s="1"/>
  <c r="AA441" i="2"/>
  <c r="AA440" i="2" s="1"/>
  <c r="Z441" i="2"/>
  <c r="Y441" i="2"/>
  <c r="X441" i="2"/>
  <c r="W441" i="2"/>
  <c r="V441" i="2"/>
  <c r="U441" i="2"/>
  <c r="U440" i="2" s="1"/>
  <c r="U439" i="2" s="1"/>
  <c r="T441" i="2"/>
  <c r="T440" i="2" s="1"/>
  <c r="T439" i="2" s="1"/>
  <c r="S441" i="2"/>
  <c r="S440" i="2" s="1"/>
  <c r="S439" i="2" s="1"/>
  <c r="R441" i="2"/>
  <c r="R440" i="2" s="1"/>
  <c r="R439" i="2" s="1"/>
  <c r="Q441" i="2"/>
  <c r="Q440" i="2" s="1"/>
  <c r="Q439" i="2" s="1"/>
  <c r="P441" i="2"/>
  <c r="P440" i="2" s="1"/>
  <c r="P439" i="2" s="1"/>
  <c r="O441" i="2"/>
  <c r="N441" i="2"/>
  <c r="M441" i="2"/>
  <c r="J441" i="2"/>
  <c r="I441" i="2"/>
  <c r="I440" i="2" s="1"/>
  <c r="H441" i="2"/>
  <c r="H440" i="2" s="1"/>
  <c r="H439" i="2" s="1"/>
  <c r="G441" i="2"/>
  <c r="F441" i="2"/>
  <c r="E441" i="2"/>
  <c r="E440" i="2" s="1"/>
  <c r="E439" i="2" s="1"/>
  <c r="D441" i="2"/>
  <c r="AK440" i="2"/>
  <c r="AJ440" i="2"/>
  <c r="AI440" i="2"/>
  <c r="AH440" i="2"/>
  <c r="AF440" i="2"/>
  <c r="AF439" i="2" s="1"/>
  <c r="AC440" i="2"/>
  <c r="Z440" i="2"/>
  <c r="Z439" i="2" s="1"/>
  <c r="Y440" i="2"/>
  <c r="Y439" i="2" s="1"/>
  <c r="X440" i="2"/>
  <c r="X439" i="2" s="1"/>
  <c r="W440" i="2"/>
  <c r="V440" i="2"/>
  <c r="O440" i="2"/>
  <c r="O439" i="2" s="1"/>
  <c r="N440" i="2"/>
  <c r="N439" i="2" s="1"/>
  <c r="M440" i="2"/>
  <c r="M439" i="2" s="1"/>
  <c r="J440" i="2"/>
  <c r="D440" i="2"/>
  <c r="AK439" i="2"/>
  <c r="AJ439" i="2"/>
  <c r="AI439" i="2"/>
  <c r="AH439" i="2"/>
  <c r="AC439" i="2"/>
  <c r="AB439" i="2"/>
  <c r="AA439" i="2"/>
  <c r="W439" i="2"/>
  <c r="V439" i="2"/>
  <c r="J439" i="2"/>
  <c r="I439" i="2"/>
  <c r="D439" i="2"/>
  <c r="AD438" i="2"/>
  <c r="K438" i="2"/>
  <c r="L438" i="2" s="1"/>
  <c r="AD437" i="2"/>
  <c r="L437" i="2"/>
  <c r="K437" i="2"/>
  <c r="AD436" i="2"/>
  <c r="L436" i="2"/>
  <c r="K436" i="2"/>
  <c r="AD435" i="2"/>
  <c r="L435" i="2"/>
  <c r="K435" i="2"/>
  <c r="AD434" i="2"/>
  <c r="K434" i="2"/>
  <c r="L434" i="2" s="1"/>
  <c r="AD433" i="2"/>
  <c r="L433" i="2"/>
  <c r="K433" i="2"/>
  <c r="AD432" i="2"/>
  <c r="K432" i="2"/>
  <c r="L432" i="2" s="1"/>
  <c r="AD431" i="2"/>
  <c r="K431" i="2"/>
  <c r="L431" i="2" s="1"/>
  <c r="AD430" i="2"/>
  <c r="K430" i="2"/>
  <c r="L430" i="2" s="1"/>
  <c r="AD429" i="2"/>
  <c r="K429" i="2"/>
  <c r="L429" i="2" s="1"/>
  <c r="AD428" i="2"/>
  <c r="K428" i="2"/>
  <c r="L428" i="2" s="1"/>
  <c r="AD427" i="2"/>
  <c r="L427" i="2"/>
  <c r="K427" i="2"/>
  <c r="AD426" i="2"/>
  <c r="K426" i="2"/>
  <c r="L426" i="2" s="1"/>
  <c r="AD425" i="2"/>
  <c r="K425" i="2"/>
  <c r="L425" i="2" s="1"/>
  <c r="AD424" i="2"/>
  <c r="K424" i="2"/>
  <c r="L424" i="2" s="1"/>
  <c r="AD423" i="2"/>
  <c r="L423" i="2"/>
  <c r="K423" i="2"/>
  <c r="AD422" i="2"/>
  <c r="K422" i="2"/>
  <c r="L422" i="2" s="1"/>
  <c r="AD421" i="2"/>
  <c r="K421" i="2"/>
  <c r="L421" i="2" s="1"/>
  <c r="AD420" i="2"/>
  <c r="K420" i="2"/>
  <c r="L420" i="2" s="1"/>
  <c r="AD419" i="2"/>
  <c r="L419" i="2"/>
  <c r="K419" i="2"/>
  <c r="AD418" i="2"/>
  <c r="K418" i="2"/>
  <c r="L418" i="2" s="1"/>
  <c r="AK417" i="2"/>
  <c r="AK416" i="2" s="1"/>
  <c r="AJ417" i="2"/>
  <c r="AJ416" i="2" s="1"/>
  <c r="AI417" i="2"/>
  <c r="AI416" i="2" s="1"/>
  <c r="AI415" i="2" s="1"/>
  <c r="AH417" i="2"/>
  <c r="AH416" i="2" s="1"/>
  <c r="AH415" i="2" s="1"/>
  <c r="AG417" i="2"/>
  <c r="AG416" i="2" s="1"/>
  <c r="AF417" i="2"/>
  <c r="AF416" i="2" s="1"/>
  <c r="AF415" i="2" s="1"/>
  <c r="AE417" i="2"/>
  <c r="AC417" i="2"/>
  <c r="AB417" i="2"/>
  <c r="AA417" i="2"/>
  <c r="Z417" i="2"/>
  <c r="Y417" i="2"/>
  <c r="Y416" i="2" s="1"/>
  <c r="Y415" i="2" s="1"/>
  <c r="X417" i="2"/>
  <c r="X416" i="2" s="1"/>
  <c r="X415" i="2" s="1"/>
  <c r="W417" i="2"/>
  <c r="W416" i="2" s="1"/>
  <c r="W415" i="2" s="1"/>
  <c r="V417" i="2"/>
  <c r="U417" i="2"/>
  <c r="U416" i="2" s="1"/>
  <c r="T417" i="2"/>
  <c r="S417" i="2"/>
  <c r="R417" i="2"/>
  <c r="Q417" i="2"/>
  <c r="P417" i="2"/>
  <c r="O417" i="2"/>
  <c r="N417" i="2"/>
  <c r="N416" i="2" s="1"/>
  <c r="N415" i="2" s="1"/>
  <c r="M417" i="2"/>
  <c r="M416" i="2" s="1"/>
  <c r="M415" i="2" s="1"/>
  <c r="J417" i="2"/>
  <c r="I417" i="2"/>
  <c r="H417" i="2"/>
  <c r="H416" i="2" s="1"/>
  <c r="H415" i="2" s="1"/>
  <c r="G417" i="2"/>
  <c r="F417" i="2"/>
  <c r="E417" i="2"/>
  <c r="D417" i="2"/>
  <c r="AE416" i="2"/>
  <c r="AC416" i="2"/>
  <c r="AC415" i="2" s="1"/>
  <c r="AB416" i="2"/>
  <c r="AB415" i="2" s="1"/>
  <c r="AA416" i="2"/>
  <c r="AA415" i="2" s="1"/>
  <c r="Z416" i="2"/>
  <c r="V416" i="2"/>
  <c r="T416" i="2"/>
  <c r="S416" i="2"/>
  <c r="R416" i="2"/>
  <c r="R415" i="2" s="1"/>
  <c r="Q416" i="2"/>
  <c r="Q415" i="2" s="1"/>
  <c r="P416" i="2"/>
  <c r="O416" i="2"/>
  <c r="O415" i="2" s="1"/>
  <c r="J416" i="2"/>
  <c r="I416" i="2"/>
  <c r="F416" i="2"/>
  <c r="E416" i="2"/>
  <c r="E415" i="2" s="1"/>
  <c r="D416" i="2"/>
  <c r="D415" i="2" s="1"/>
  <c r="AK415" i="2"/>
  <c r="AJ415" i="2"/>
  <c r="AG415" i="2"/>
  <c r="AE415" i="2"/>
  <c r="Z415" i="2"/>
  <c r="V415" i="2"/>
  <c r="U415" i="2"/>
  <c r="T415" i="2"/>
  <c r="S415" i="2"/>
  <c r="P415" i="2"/>
  <c r="J415" i="2"/>
  <c r="I415" i="2"/>
  <c r="AD414" i="2"/>
  <c r="L414" i="2"/>
  <c r="K414" i="2"/>
  <c r="AD413" i="2"/>
  <c r="K413" i="2"/>
  <c r="L413" i="2" s="1"/>
  <c r="AD412" i="2"/>
  <c r="K412" i="2"/>
  <c r="L412" i="2" s="1"/>
  <c r="AK411" i="2"/>
  <c r="AK360" i="2" s="1"/>
  <c r="AK359" i="2" s="1"/>
  <c r="AK336" i="2" s="1"/>
  <c r="AJ411" i="2"/>
  <c r="AJ410" i="2" s="1"/>
  <c r="AJ409" i="2" s="1"/>
  <c r="AI411" i="2"/>
  <c r="AI410" i="2" s="1"/>
  <c r="AI409" i="2" s="1"/>
  <c r="AH411" i="2"/>
  <c r="AG411" i="2"/>
  <c r="AF411" i="2"/>
  <c r="AF410" i="2" s="1"/>
  <c r="AF409" i="2" s="1"/>
  <c r="AE411" i="2"/>
  <c r="AC411" i="2"/>
  <c r="AC410" i="2" s="1"/>
  <c r="AC409" i="2" s="1"/>
  <c r="AB411" i="2"/>
  <c r="AB410" i="2" s="1"/>
  <c r="AB409" i="2" s="1"/>
  <c r="AA411" i="2"/>
  <c r="AA410" i="2" s="1"/>
  <c r="Z411" i="2"/>
  <c r="Z410" i="2" s="1"/>
  <c r="Y411" i="2"/>
  <c r="Y410" i="2" s="1"/>
  <c r="X411" i="2"/>
  <c r="W411" i="2"/>
  <c r="W410" i="2" s="1"/>
  <c r="W409" i="2" s="1"/>
  <c r="V411" i="2"/>
  <c r="U411" i="2"/>
  <c r="T411" i="2"/>
  <c r="T410" i="2" s="1"/>
  <c r="T409" i="2" s="1"/>
  <c r="S411" i="2"/>
  <c r="R411" i="2"/>
  <c r="Q411" i="2"/>
  <c r="Q410" i="2" s="1"/>
  <c r="P411" i="2"/>
  <c r="P410" i="2" s="1"/>
  <c r="O411" i="2"/>
  <c r="O410" i="2" s="1"/>
  <c r="O409" i="2" s="1"/>
  <c r="N411" i="2"/>
  <c r="M411" i="2"/>
  <c r="J411" i="2"/>
  <c r="I411" i="2"/>
  <c r="I410" i="2" s="1"/>
  <c r="I409" i="2" s="1"/>
  <c r="H411" i="2"/>
  <c r="H410" i="2" s="1"/>
  <c r="H409" i="2" s="1"/>
  <c r="G411" i="2"/>
  <c r="F411" i="2"/>
  <c r="E411" i="2"/>
  <c r="E410" i="2" s="1"/>
  <c r="E409" i="2" s="1"/>
  <c r="D411" i="2"/>
  <c r="D410" i="2" s="1"/>
  <c r="D409" i="2" s="1"/>
  <c r="AH410" i="2"/>
  <c r="AG410" i="2"/>
  <c r="AE410" i="2"/>
  <c r="AE409" i="2" s="1"/>
  <c r="X410" i="2"/>
  <c r="X409" i="2" s="1"/>
  <c r="V410" i="2"/>
  <c r="U410" i="2"/>
  <c r="U409" i="2" s="1"/>
  <c r="S410" i="2"/>
  <c r="S409" i="2" s="1"/>
  <c r="R410" i="2"/>
  <c r="R409" i="2" s="1"/>
  <c r="N410" i="2"/>
  <c r="N409" i="2" s="1"/>
  <c r="M410" i="2"/>
  <c r="M409" i="2" s="1"/>
  <c r="J410" i="2"/>
  <c r="AH409" i="2"/>
  <c r="AG409" i="2"/>
  <c r="AA409" i="2"/>
  <c r="Z409" i="2"/>
  <c r="Y409" i="2"/>
  <c r="V409" i="2"/>
  <c r="Q409" i="2"/>
  <c r="P409" i="2"/>
  <c r="J409" i="2"/>
  <c r="AD408" i="2"/>
  <c r="K408" i="2"/>
  <c r="L408" i="2" s="1"/>
  <c r="AD407" i="2"/>
  <c r="K407" i="2"/>
  <c r="L407" i="2" s="1"/>
  <c r="AD406" i="2"/>
  <c r="K406" i="2"/>
  <c r="L406" i="2" s="1"/>
  <c r="AK405" i="2"/>
  <c r="AJ405" i="2"/>
  <c r="AI405" i="2"/>
  <c r="AI404" i="2" s="1"/>
  <c r="AH405" i="2"/>
  <c r="AH404" i="2" s="1"/>
  <c r="AH403" i="2" s="1"/>
  <c r="AG405" i="2"/>
  <c r="AG404" i="2" s="1"/>
  <c r="AG403" i="2" s="1"/>
  <c r="AF405" i="2"/>
  <c r="AE405" i="2"/>
  <c r="AE404" i="2" s="1"/>
  <c r="AC405" i="2"/>
  <c r="AB405" i="2"/>
  <c r="AB404" i="2" s="1"/>
  <c r="AB403" i="2" s="1"/>
  <c r="AA405" i="2"/>
  <c r="AA404" i="2" s="1"/>
  <c r="AA403" i="2" s="1"/>
  <c r="Z405" i="2"/>
  <c r="Z404" i="2" s="1"/>
  <c r="Z403" i="2" s="1"/>
  <c r="Y405" i="2"/>
  <c r="X405" i="2"/>
  <c r="X404" i="2" s="1"/>
  <c r="X403" i="2" s="1"/>
  <c r="W405" i="2"/>
  <c r="V405" i="2"/>
  <c r="U405" i="2"/>
  <c r="T405" i="2"/>
  <c r="S405" i="2"/>
  <c r="S404" i="2" s="1"/>
  <c r="R405" i="2"/>
  <c r="Q405" i="2"/>
  <c r="P405" i="2"/>
  <c r="O405" i="2"/>
  <c r="N405" i="2"/>
  <c r="M405" i="2"/>
  <c r="J405" i="2"/>
  <c r="I405" i="2"/>
  <c r="I404" i="2" s="1"/>
  <c r="I403" i="2" s="1"/>
  <c r="H405" i="2"/>
  <c r="G405" i="2"/>
  <c r="F405" i="2"/>
  <c r="E405" i="2"/>
  <c r="D405" i="2"/>
  <c r="AK404" i="2"/>
  <c r="AK403" i="2" s="1"/>
  <c r="AJ404" i="2"/>
  <c r="AF404" i="2"/>
  <c r="AF403" i="2" s="1"/>
  <c r="AC404" i="2"/>
  <c r="AC403" i="2" s="1"/>
  <c r="W404" i="2"/>
  <c r="W403" i="2" s="1"/>
  <c r="V404" i="2"/>
  <c r="V403" i="2" s="1"/>
  <c r="U404" i="2"/>
  <c r="U403" i="2" s="1"/>
  <c r="R404" i="2"/>
  <c r="R403" i="2" s="1"/>
  <c r="Q404" i="2"/>
  <c r="Q403" i="2" s="1"/>
  <c r="P404" i="2"/>
  <c r="P403" i="2" s="1"/>
  <c r="O404" i="2"/>
  <c r="O403" i="2" s="1"/>
  <c r="N404" i="2"/>
  <c r="M404" i="2"/>
  <c r="M403" i="2" s="1"/>
  <c r="J404" i="2"/>
  <c r="J403" i="2" s="1"/>
  <c r="G404" i="2"/>
  <c r="E404" i="2"/>
  <c r="E403" i="2" s="1"/>
  <c r="D404" i="2"/>
  <c r="AJ403" i="2"/>
  <c r="AI403" i="2"/>
  <c r="AE403" i="2"/>
  <c r="S403" i="2"/>
  <c r="N403" i="2"/>
  <c r="G403" i="2"/>
  <c r="D403" i="2"/>
  <c r="AD402" i="2"/>
  <c r="L402" i="2"/>
  <c r="K402" i="2"/>
  <c r="AD401" i="2"/>
  <c r="K401" i="2"/>
  <c r="L401" i="2" s="1"/>
  <c r="AD400" i="2"/>
  <c r="L400" i="2"/>
  <c r="K400" i="2"/>
  <c r="AK399" i="2"/>
  <c r="AJ399" i="2"/>
  <c r="AI399" i="2"/>
  <c r="AI360" i="2" s="1"/>
  <c r="AH399" i="2"/>
  <c r="AG399" i="2"/>
  <c r="AF399" i="2"/>
  <c r="AE399" i="2"/>
  <c r="AC399" i="2"/>
  <c r="AC398" i="2" s="1"/>
  <c r="AC397" i="2" s="1"/>
  <c r="AB399" i="2"/>
  <c r="AB398" i="2" s="1"/>
  <c r="AB397" i="2" s="1"/>
  <c r="AA399" i="2"/>
  <c r="Z399" i="2"/>
  <c r="Z398" i="2" s="1"/>
  <c r="Z397" i="2" s="1"/>
  <c r="Y399" i="2"/>
  <c r="Y398" i="2" s="1"/>
  <c r="X399" i="2"/>
  <c r="X398" i="2" s="1"/>
  <c r="W399" i="2"/>
  <c r="W398" i="2" s="1"/>
  <c r="V399" i="2"/>
  <c r="U399" i="2"/>
  <c r="T399" i="2"/>
  <c r="T398" i="2" s="1"/>
  <c r="T397" i="2" s="1"/>
  <c r="S399" i="2"/>
  <c r="S398" i="2" s="1"/>
  <c r="S397" i="2" s="1"/>
  <c r="R399" i="2"/>
  <c r="Q399" i="2"/>
  <c r="P399" i="2"/>
  <c r="O399" i="2"/>
  <c r="N399" i="2"/>
  <c r="N398" i="2" s="1"/>
  <c r="N397" i="2" s="1"/>
  <c r="M399" i="2"/>
  <c r="M398" i="2" s="1"/>
  <c r="M397" i="2" s="1"/>
  <c r="J399" i="2"/>
  <c r="I399" i="2"/>
  <c r="H399" i="2"/>
  <c r="G399" i="2"/>
  <c r="F399" i="2"/>
  <c r="E399" i="2"/>
  <c r="D399" i="2"/>
  <c r="AK398" i="2"/>
  <c r="AG398" i="2"/>
  <c r="AF398" i="2"/>
  <c r="AE398" i="2"/>
  <c r="AA398" i="2"/>
  <c r="V398" i="2"/>
  <c r="U398" i="2"/>
  <c r="U397" i="2" s="1"/>
  <c r="R398" i="2"/>
  <c r="R397" i="2" s="1"/>
  <c r="Q398" i="2"/>
  <c r="Q397" i="2" s="1"/>
  <c r="P398" i="2"/>
  <c r="P397" i="2" s="1"/>
  <c r="O398" i="2"/>
  <c r="O397" i="2" s="1"/>
  <c r="J398" i="2"/>
  <c r="I398" i="2"/>
  <c r="F398" i="2"/>
  <c r="E398" i="2"/>
  <c r="D398" i="2"/>
  <c r="D397" i="2" s="1"/>
  <c r="AK397" i="2"/>
  <c r="AG397" i="2"/>
  <c r="AF397" i="2"/>
  <c r="AE397" i="2"/>
  <c r="AA397" i="2"/>
  <c r="Y397" i="2"/>
  <c r="X397" i="2"/>
  <c r="W397" i="2"/>
  <c r="V397" i="2"/>
  <c r="J397" i="2"/>
  <c r="I397" i="2"/>
  <c r="F397" i="2"/>
  <c r="E397" i="2"/>
  <c r="AD396" i="2"/>
  <c r="K396" i="2"/>
  <c r="L396" i="2" s="1"/>
  <c r="AD395" i="2"/>
  <c r="K395" i="2"/>
  <c r="L395" i="2" s="1"/>
  <c r="AD394" i="2"/>
  <c r="K394" i="2"/>
  <c r="L394" i="2" s="1"/>
  <c r="AK393" i="2"/>
  <c r="AJ393" i="2"/>
  <c r="AI393" i="2"/>
  <c r="AH393" i="2"/>
  <c r="AG393" i="2"/>
  <c r="AG360" i="2" s="1"/>
  <c r="AG359" i="2" s="1"/>
  <c r="AF393" i="2"/>
  <c r="AE393" i="2"/>
  <c r="AC393" i="2"/>
  <c r="AB393" i="2"/>
  <c r="AA393" i="2"/>
  <c r="Z393" i="2"/>
  <c r="Y393" i="2"/>
  <c r="X393" i="2"/>
  <c r="W393" i="2"/>
  <c r="V393" i="2"/>
  <c r="U393" i="2"/>
  <c r="T393" i="2"/>
  <c r="S393" i="2"/>
  <c r="R393" i="2"/>
  <c r="Q393" i="2"/>
  <c r="AD393" i="2" s="1"/>
  <c r="P393" i="2"/>
  <c r="O393" i="2"/>
  <c r="N393" i="2"/>
  <c r="M393" i="2"/>
  <c r="J393" i="2"/>
  <c r="I393" i="2"/>
  <c r="H393" i="2"/>
  <c r="G393" i="2"/>
  <c r="F393" i="2"/>
  <c r="E393" i="2"/>
  <c r="D393" i="2"/>
  <c r="AK392" i="2"/>
  <c r="AK391" i="2" s="1"/>
  <c r="AJ392" i="2"/>
  <c r="AI392" i="2"/>
  <c r="AI391" i="2" s="1"/>
  <c r="AH392" i="2"/>
  <c r="AH391" i="2" s="1"/>
  <c r="AG392" i="2"/>
  <c r="AG391" i="2" s="1"/>
  <c r="AF392" i="2"/>
  <c r="AF391" i="2" s="1"/>
  <c r="AE392" i="2"/>
  <c r="AE391" i="2" s="1"/>
  <c r="AA392" i="2"/>
  <c r="Z392" i="2"/>
  <c r="Z391" i="2" s="1"/>
  <c r="Y392" i="2"/>
  <c r="Y391" i="2" s="1"/>
  <c r="X392" i="2"/>
  <c r="W392" i="2"/>
  <c r="U392" i="2"/>
  <c r="T392" i="2"/>
  <c r="T391" i="2" s="1"/>
  <c r="P392" i="2"/>
  <c r="N392" i="2"/>
  <c r="M392" i="2"/>
  <c r="J392" i="2"/>
  <c r="I392" i="2"/>
  <c r="I391" i="2" s="1"/>
  <c r="H392" i="2"/>
  <c r="E392" i="2"/>
  <c r="E391" i="2" s="1"/>
  <c r="AJ391" i="2"/>
  <c r="AA391" i="2"/>
  <c r="X391" i="2"/>
  <c r="W391" i="2"/>
  <c r="U391" i="2"/>
  <c r="P391" i="2"/>
  <c r="N391" i="2"/>
  <c r="M391" i="2"/>
  <c r="J391" i="2"/>
  <c r="H391" i="2"/>
  <c r="AD390" i="2"/>
  <c r="K390" i="2"/>
  <c r="L390" i="2" s="1"/>
  <c r="AD389" i="2"/>
  <c r="K389" i="2"/>
  <c r="K388" i="2"/>
  <c r="G388" i="2"/>
  <c r="F388" i="2"/>
  <c r="AK387" i="2"/>
  <c r="AJ387" i="2"/>
  <c r="AI387" i="2"/>
  <c r="AI358" i="2" s="1"/>
  <c r="AH387" i="2"/>
  <c r="AG387" i="2"/>
  <c r="AF387" i="2"/>
  <c r="AE387" i="2"/>
  <c r="AE386" i="2" s="1"/>
  <c r="AE385" i="2" s="1"/>
  <c r="AC387" i="2"/>
  <c r="AB387" i="2"/>
  <c r="AA387" i="2"/>
  <c r="Z387" i="2"/>
  <c r="Y387" i="2"/>
  <c r="X387" i="2"/>
  <c r="W387" i="2"/>
  <c r="W358" i="2" s="1"/>
  <c r="V387" i="2"/>
  <c r="U387" i="2"/>
  <c r="T387" i="2"/>
  <c r="S387" i="2"/>
  <c r="S358" i="2" s="1"/>
  <c r="R387" i="2"/>
  <c r="Q387" i="2"/>
  <c r="Q358" i="2" s="1"/>
  <c r="P387" i="2"/>
  <c r="P386" i="2" s="1"/>
  <c r="P385" i="2" s="1"/>
  <c r="O387" i="2"/>
  <c r="N387" i="2"/>
  <c r="M387" i="2"/>
  <c r="M386" i="2" s="1"/>
  <c r="M385" i="2" s="1"/>
  <c r="J387" i="2"/>
  <c r="J358" i="2" s="1"/>
  <c r="I387" i="2"/>
  <c r="H387" i="2"/>
  <c r="G387" i="2"/>
  <c r="E387" i="2"/>
  <c r="E358" i="2" s="1"/>
  <c r="D387" i="2"/>
  <c r="AJ386" i="2"/>
  <c r="AJ385" i="2" s="1"/>
  <c r="AI386" i="2"/>
  <c r="AG386" i="2"/>
  <c r="AF386" i="2"/>
  <c r="AC386" i="2"/>
  <c r="Z386" i="2"/>
  <c r="Z385" i="2" s="1"/>
  <c r="Y386" i="2"/>
  <c r="Y385" i="2" s="1"/>
  <c r="V386" i="2"/>
  <c r="V385" i="2" s="1"/>
  <c r="R386" i="2"/>
  <c r="Q386" i="2"/>
  <c r="J386" i="2"/>
  <c r="J385" i="2" s="1"/>
  <c r="I386" i="2"/>
  <c r="I385" i="2" s="1"/>
  <c r="H386" i="2"/>
  <c r="H385" i="2" s="1"/>
  <c r="G386" i="2"/>
  <c r="G385" i="2" s="1"/>
  <c r="K385" i="2" s="1"/>
  <c r="E386" i="2"/>
  <c r="E385" i="2" s="1"/>
  <c r="AI385" i="2"/>
  <c r="AG385" i="2"/>
  <c r="AF385" i="2"/>
  <c r="AC385" i="2"/>
  <c r="R385" i="2"/>
  <c r="Q385" i="2"/>
  <c r="AD384" i="2"/>
  <c r="L384" i="2"/>
  <c r="K384" i="2"/>
  <c r="AD383" i="2"/>
  <c r="K383" i="2"/>
  <c r="L383" i="2" s="1"/>
  <c r="AK382" i="2"/>
  <c r="AJ382" i="2"/>
  <c r="AI382" i="2"/>
  <c r="AH382" i="2"/>
  <c r="AG382" i="2"/>
  <c r="AG374" i="2" s="1"/>
  <c r="AG340" i="2" s="1"/>
  <c r="AF382" i="2"/>
  <c r="AE382" i="2"/>
  <c r="AC382" i="2"/>
  <c r="AB382" i="2"/>
  <c r="AA382" i="2"/>
  <c r="Z382" i="2"/>
  <c r="Y382" i="2"/>
  <c r="X382" i="2"/>
  <c r="W382" i="2"/>
  <c r="V382" i="2"/>
  <c r="U382" i="2"/>
  <c r="T382" i="2"/>
  <c r="S382" i="2"/>
  <c r="R382" i="2"/>
  <c r="Q382" i="2"/>
  <c r="P382" i="2"/>
  <c r="O382" i="2"/>
  <c r="N382" i="2"/>
  <c r="M382" i="2"/>
  <c r="J382" i="2"/>
  <c r="I382" i="2"/>
  <c r="K382" i="2" s="1"/>
  <c r="H382" i="2"/>
  <c r="G382" i="2"/>
  <c r="F382" i="2"/>
  <c r="E382" i="2"/>
  <c r="D382" i="2"/>
  <c r="K381" i="2"/>
  <c r="F381" i="2"/>
  <c r="AD380" i="2"/>
  <c r="L380" i="2"/>
  <c r="K380" i="2"/>
  <c r="AK379" i="2"/>
  <c r="AJ379" i="2"/>
  <c r="AJ374" i="2" s="1"/>
  <c r="AI379" i="2"/>
  <c r="AI374" i="2" s="1"/>
  <c r="AI340" i="2" s="1"/>
  <c r="AH379" i="2"/>
  <c r="AG379" i="2"/>
  <c r="AF379" i="2"/>
  <c r="AF374" i="2" s="1"/>
  <c r="AF340" i="2" s="1"/>
  <c r="AE379" i="2"/>
  <c r="AC379" i="2"/>
  <c r="AB379" i="2"/>
  <c r="AA379" i="2"/>
  <c r="Z379" i="2"/>
  <c r="Y379" i="2"/>
  <c r="X379" i="2"/>
  <c r="W379" i="2"/>
  <c r="W374" i="2" s="1"/>
  <c r="W340" i="2" s="1"/>
  <c r="V379" i="2"/>
  <c r="V374" i="2" s="1"/>
  <c r="V340" i="2" s="1"/>
  <c r="U379" i="2"/>
  <c r="U374" i="2" s="1"/>
  <c r="U340" i="2" s="1"/>
  <c r="T379" i="2"/>
  <c r="S379" i="2"/>
  <c r="R379" i="2"/>
  <c r="R374" i="2" s="1"/>
  <c r="R340" i="2" s="1"/>
  <c r="Q379" i="2"/>
  <c r="Q374" i="2" s="1"/>
  <c r="Q340" i="2" s="1"/>
  <c r="P379" i="2"/>
  <c r="O379" i="2"/>
  <c r="N379" i="2"/>
  <c r="N374" i="2" s="1"/>
  <c r="N340" i="2" s="1"/>
  <c r="M379" i="2"/>
  <c r="M374" i="2" s="1"/>
  <c r="M340" i="2" s="1"/>
  <c r="J379" i="2"/>
  <c r="I379" i="2"/>
  <c r="I374" i="2" s="1"/>
  <c r="I340" i="2" s="1"/>
  <c r="H379" i="2"/>
  <c r="H374" i="2" s="1"/>
  <c r="H340" i="2" s="1"/>
  <c r="G379" i="2"/>
  <c r="F379" i="2"/>
  <c r="E379" i="2"/>
  <c r="D379" i="2"/>
  <c r="AD378" i="2"/>
  <c r="L378" i="2"/>
  <c r="K378" i="2"/>
  <c r="AD377" i="2"/>
  <c r="K377" i="2"/>
  <c r="L377" i="2" s="1"/>
  <c r="AK376" i="2"/>
  <c r="AJ376" i="2"/>
  <c r="AI376" i="2"/>
  <c r="AH376" i="2"/>
  <c r="AG376" i="2"/>
  <c r="AF376" i="2"/>
  <c r="AE376" i="2"/>
  <c r="AC376" i="2"/>
  <c r="AB376" i="2"/>
  <c r="AA376" i="2"/>
  <c r="Z376" i="2"/>
  <c r="Y376" i="2"/>
  <c r="X376" i="2"/>
  <c r="W376" i="2"/>
  <c r="V376" i="2"/>
  <c r="U376" i="2"/>
  <c r="T376" i="2"/>
  <c r="S376" i="2"/>
  <c r="R376" i="2"/>
  <c r="Q376" i="2"/>
  <c r="P376" i="2"/>
  <c r="O376" i="2"/>
  <c r="N376" i="2"/>
  <c r="M376" i="2"/>
  <c r="J376" i="2"/>
  <c r="J374" i="2" s="1"/>
  <c r="J340" i="2" s="1"/>
  <c r="I376" i="2"/>
  <c r="H376" i="2"/>
  <c r="G376" i="2"/>
  <c r="F376" i="2"/>
  <c r="E376" i="2"/>
  <c r="AD375" i="2"/>
  <c r="K375" i="2"/>
  <c r="L375" i="2" s="1"/>
  <c r="G375" i="2"/>
  <c r="F375" i="2"/>
  <c r="AH374" i="2"/>
  <c r="AH340" i="2" s="1"/>
  <c r="Z374" i="2"/>
  <c r="X374" i="2"/>
  <c r="X340" i="2" s="1"/>
  <c r="F374" i="2"/>
  <c r="E374" i="2"/>
  <c r="E340" i="2" s="1"/>
  <c r="D374" i="2"/>
  <c r="D340" i="2" s="1"/>
  <c r="AK373" i="2"/>
  <c r="AJ373" i="2"/>
  <c r="AI373" i="2"/>
  <c r="AH373" i="2"/>
  <c r="AF373" i="2"/>
  <c r="AE373" i="2"/>
  <c r="AD373" i="2"/>
  <c r="AC373" i="2"/>
  <c r="AB373" i="2"/>
  <c r="AA373" i="2"/>
  <c r="Z373" i="2"/>
  <c r="Y373" i="2"/>
  <c r="X373" i="2"/>
  <c r="W373" i="2"/>
  <c r="V373" i="2"/>
  <c r="U373" i="2"/>
  <c r="T373" i="2"/>
  <c r="S373" i="2"/>
  <c r="R373" i="2"/>
  <c r="Q373" i="2"/>
  <c r="P373" i="2"/>
  <c r="O373" i="2"/>
  <c r="N373" i="2"/>
  <c r="M373" i="2"/>
  <c r="J373" i="2"/>
  <c r="I373" i="2"/>
  <c r="H373" i="2"/>
  <c r="G373" i="2"/>
  <c r="K373" i="2" s="1"/>
  <c r="F373" i="2"/>
  <c r="L373" i="2" s="1"/>
  <c r="E373" i="2"/>
  <c r="D373" i="2"/>
  <c r="AK372" i="2"/>
  <c r="AJ372" i="2"/>
  <c r="AI372" i="2"/>
  <c r="AH372" i="2"/>
  <c r="AG372" i="2"/>
  <c r="AF372" i="2"/>
  <c r="AE372" i="2"/>
  <c r="AC372" i="2"/>
  <c r="AB372" i="2"/>
  <c r="AA372" i="2"/>
  <c r="Z372" i="2"/>
  <c r="Y372" i="2"/>
  <c r="X372" i="2"/>
  <c r="W372" i="2"/>
  <c r="V372" i="2"/>
  <c r="U372" i="2"/>
  <c r="T372" i="2"/>
  <c r="S372" i="2"/>
  <c r="R372" i="2"/>
  <c r="Q372" i="2"/>
  <c r="P372" i="2"/>
  <c r="O372" i="2"/>
  <c r="N372" i="2"/>
  <c r="M372" i="2"/>
  <c r="J372" i="2"/>
  <c r="I372" i="2"/>
  <c r="H372" i="2"/>
  <c r="G372" i="2"/>
  <c r="K372" i="2" s="1"/>
  <c r="F372" i="2"/>
  <c r="E372" i="2"/>
  <c r="D372" i="2"/>
  <c r="AK371" i="2"/>
  <c r="AJ371" i="2"/>
  <c r="AI371" i="2"/>
  <c r="AH371" i="2"/>
  <c r="AG371" i="2"/>
  <c r="AF371" i="2"/>
  <c r="AE371" i="2"/>
  <c r="AC371" i="2"/>
  <c r="AB371" i="2"/>
  <c r="AA371" i="2"/>
  <c r="Z371" i="2"/>
  <c r="Y371" i="2"/>
  <c r="X371" i="2"/>
  <c r="W371" i="2"/>
  <c r="V371" i="2"/>
  <c r="U371" i="2"/>
  <c r="T371" i="2"/>
  <c r="S371" i="2"/>
  <c r="R371" i="2"/>
  <c r="Q371" i="2"/>
  <c r="P371" i="2"/>
  <c r="O371" i="2"/>
  <c r="N371" i="2"/>
  <c r="M371" i="2"/>
  <c r="J371" i="2"/>
  <c r="I371" i="2"/>
  <c r="H371" i="2"/>
  <c r="G371" i="2"/>
  <c r="K371" i="2" s="1"/>
  <c r="F371" i="2"/>
  <c r="E371" i="2"/>
  <c r="D371" i="2"/>
  <c r="AD370" i="2"/>
  <c r="L370" i="2"/>
  <c r="K370" i="2"/>
  <c r="AD369" i="2"/>
  <c r="K369" i="2"/>
  <c r="L369" i="2" s="1"/>
  <c r="AJ368" i="2"/>
  <c r="AJ337" i="2" s="1"/>
  <c r="AI368" i="2"/>
  <c r="AI337" i="2" s="1"/>
  <c r="AH368" i="2"/>
  <c r="AH337" i="2" s="1"/>
  <c r="R368" i="2"/>
  <c r="R337" i="2" s="1"/>
  <c r="Q368" i="2"/>
  <c r="Q337" i="2" s="1"/>
  <c r="M368" i="2"/>
  <c r="M337" i="2" s="1"/>
  <c r="AK367" i="2"/>
  <c r="AJ367" i="2"/>
  <c r="AI367" i="2"/>
  <c r="AH367" i="2"/>
  <c r="AG367" i="2"/>
  <c r="AF367" i="2"/>
  <c r="AE367" i="2"/>
  <c r="AD367" i="2"/>
  <c r="AC367" i="2"/>
  <c r="AB367" i="2"/>
  <c r="AA367" i="2"/>
  <c r="Z367" i="2"/>
  <c r="Y367" i="2"/>
  <c r="X367" i="2"/>
  <c r="W367" i="2"/>
  <c r="V367" i="2"/>
  <c r="U367" i="2"/>
  <c r="T367" i="2"/>
  <c r="S367" i="2"/>
  <c r="R367" i="2"/>
  <c r="Q367" i="2"/>
  <c r="P367" i="2"/>
  <c r="O367" i="2"/>
  <c r="N367" i="2"/>
  <c r="M367" i="2"/>
  <c r="J367" i="2"/>
  <c r="K367" i="2" s="1"/>
  <c r="L367" i="2" s="1"/>
  <c r="I367" i="2"/>
  <c r="H367" i="2"/>
  <c r="G367" i="2"/>
  <c r="F367" i="2"/>
  <c r="E367" i="2"/>
  <c r="D367" i="2"/>
  <c r="AK366" i="2"/>
  <c r="AK141" i="2" s="1"/>
  <c r="AK140" i="2" s="1"/>
  <c r="AJ366" i="2"/>
  <c r="AJ141" i="2" s="1"/>
  <c r="AJ140" i="2" s="1"/>
  <c r="AI366" i="2"/>
  <c r="AH366" i="2"/>
  <c r="AG366" i="2"/>
  <c r="AF366" i="2"/>
  <c r="AE366" i="2"/>
  <c r="AE141" i="2" s="1"/>
  <c r="AC366" i="2"/>
  <c r="AB366" i="2"/>
  <c r="AB141" i="2" s="1"/>
  <c r="AB140" i="2" s="1"/>
  <c r="AA366" i="2"/>
  <c r="Z366" i="2"/>
  <c r="Z141" i="2" s="1"/>
  <c r="Y366" i="2"/>
  <c r="Y141" i="2" s="1"/>
  <c r="X366" i="2"/>
  <c r="X141" i="2" s="1"/>
  <c r="W366" i="2"/>
  <c r="W141" i="2" s="1"/>
  <c r="W284" i="2" s="1"/>
  <c r="V366" i="2"/>
  <c r="U366" i="2"/>
  <c r="U141" i="2" s="1"/>
  <c r="U284" i="2" s="1"/>
  <c r="U283" i="2" s="1"/>
  <c r="T366" i="2"/>
  <c r="S366" i="2"/>
  <c r="R366" i="2"/>
  <c r="Q366" i="2"/>
  <c r="P366" i="2"/>
  <c r="O366" i="2"/>
  <c r="N366" i="2"/>
  <c r="N141" i="2" s="1"/>
  <c r="N140" i="2" s="1"/>
  <c r="M366" i="2"/>
  <c r="J366" i="2"/>
  <c r="I366" i="2"/>
  <c r="H366" i="2"/>
  <c r="G366" i="2"/>
  <c r="F366" i="2"/>
  <c r="E366" i="2"/>
  <c r="E141" i="2" s="1"/>
  <c r="D366" i="2"/>
  <c r="AK365" i="2"/>
  <c r="AJ365" i="2"/>
  <c r="AI365" i="2"/>
  <c r="AH365" i="2"/>
  <c r="AG365" i="2"/>
  <c r="AF365" i="2"/>
  <c r="AE365" i="2"/>
  <c r="AC365" i="2"/>
  <c r="AB365" i="2"/>
  <c r="AA365" i="2"/>
  <c r="Z365" i="2"/>
  <c r="Z102" i="2" s="1"/>
  <c r="Z247" i="2" s="1"/>
  <c r="Y365" i="2"/>
  <c r="X365" i="2"/>
  <c r="W365" i="2"/>
  <c r="V365" i="2"/>
  <c r="U365" i="2"/>
  <c r="U102" i="2" s="1"/>
  <c r="U247" i="2" s="1"/>
  <c r="T365" i="2"/>
  <c r="S365" i="2"/>
  <c r="R365" i="2"/>
  <c r="Q365" i="2"/>
  <c r="P365" i="2"/>
  <c r="O365" i="2"/>
  <c r="N365" i="2"/>
  <c r="M365" i="2"/>
  <c r="J365" i="2"/>
  <c r="I365" i="2"/>
  <c r="H365" i="2"/>
  <c r="G365" i="2"/>
  <c r="F365" i="2"/>
  <c r="E365" i="2"/>
  <c r="D365" i="2"/>
  <c r="AH364" i="2"/>
  <c r="AG364" i="2"/>
  <c r="AF364" i="2"/>
  <c r="AE364" i="2"/>
  <c r="AB364" i="2"/>
  <c r="AA364" i="2"/>
  <c r="Z364" i="2"/>
  <c r="Y364" i="2"/>
  <c r="V364" i="2"/>
  <c r="U364" i="2"/>
  <c r="T364" i="2"/>
  <c r="S364" i="2"/>
  <c r="R364" i="2"/>
  <c r="P364" i="2"/>
  <c r="N364" i="2"/>
  <c r="F364" i="2"/>
  <c r="D364" i="2"/>
  <c r="AK363" i="2"/>
  <c r="AJ363" i="2"/>
  <c r="AI363" i="2"/>
  <c r="AH363" i="2"/>
  <c r="AG363" i="2"/>
  <c r="AF363" i="2"/>
  <c r="AE363" i="2"/>
  <c r="AC363" i="2"/>
  <c r="AB363" i="2"/>
  <c r="AA363" i="2"/>
  <c r="Z363" i="2"/>
  <c r="Y363" i="2"/>
  <c r="X363" i="2"/>
  <c r="W363" i="2"/>
  <c r="V363" i="2"/>
  <c r="U363" i="2"/>
  <c r="T363" i="2"/>
  <c r="S363" i="2"/>
  <c r="R363" i="2"/>
  <c r="Q363" i="2"/>
  <c r="P363" i="2"/>
  <c r="O363" i="2"/>
  <c r="N363" i="2"/>
  <c r="M363" i="2"/>
  <c r="J363" i="2"/>
  <c r="I363" i="2"/>
  <c r="H363" i="2"/>
  <c r="G363" i="2"/>
  <c r="F363" i="2"/>
  <c r="E363" i="2"/>
  <c r="D363" i="2"/>
  <c r="AK362" i="2"/>
  <c r="AK137" i="2" s="1"/>
  <c r="AJ362" i="2"/>
  <c r="AI362" i="2"/>
  <c r="AH362" i="2"/>
  <c r="AG362" i="2"/>
  <c r="AG137" i="2" s="1"/>
  <c r="AG136" i="2" s="1"/>
  <c r="AF362" i="2"/>
  <c r="AF137" i="2" s="1"/>
  <c r="AF136" i="2" s="1"/>
  <c r="AE362" i="2"/>
  <c r="AE137" i="2" s="1"/>
  <c r="AC362" i="2"/>
  <c r="AB362" i="2"/>
  <c r="AA362" i="2"/>
  <c r="AA137" i="2" s="1"/>
  <c r="AA136" i="2" s="1"/>
  <c r="Z362" i="2"/>
  <c r="Y362" i="2"/>
  <c r="X362" i="2"/>
  <c r="X137" i="2" s="1"/>
  <c r="W362" i="2"/>
  <c r="V362" i="2"/>
  <c r="U362" i="2"/>
  <c r="U137" i="2" s="1"/>
  <c r="T362" i="2"/>
  <c r="S362" i="2"/>
  <c r="R362" i="2"/>
  <c r="Q362" i="2"/>
  <c r="P362" i="2"/>
  <c r="P137" i="2" s="1"/>
  <c r="P136" i="2" s="1"/>
  <c r="O362" i="2"/>
  <c r="O137" i="2" s="1"/>
  <c r="O136" i="2" s="1"/>
  <c r="N362" i="2"/>
  <c r="M362" i="2"/>
  <c r="K362" i="2"/>
  <c r="J362" i="2"/>
  <c r="I362" i="2"/>
  <c r="H362" i="2"/>
  <c r="G362" i="2"/>
  <c r="F362" i="2"/>
  <c r="L362" i="2" s="1"/>
  <c r="E362" i="2"/>
  <c r="E137" i="2" s="1"/>
  <c r="D362" i="2"/>
  <c r="AK361" i="2"/>
  <c r="AK102" i="2" s="1"/>
  <c r="AK247" i="2" s="1"/>
  <c r="AJ361" i="2"/>
  <c r="AI361" i="2"/>
  <c r="AI102" i="2" s="1"/>
  <c r="AI247" i="2" s="1"/>
  <c r="AH361" i="2"/>
  <c r="AG361" i="2"/>
  <c r="AF361" i="2"/>
  <c r="AE361" i="2"/>
  <c r="AC361" i="2"/>
  <c r="AC102" i="2" s="1"/>
  <c r="AC247" i="2" s="1"/>
  <c r="AB361" i="2"/>
  <c r="AA361" i="2"/>
  <c r="AA102" i="2" s="1"/>
  <c r="AA247" i="2" s="1"/>
  <c r="Z361" i="2"/>
  <c r="Y361" i="2"/>
  <c r="X361" i="2"/>
  <c r="X102" i="2" s="1"/>
  <c r="W361" i="2"/>
  <c r="W102" i="2" s="1"/>
  <c r="V361" i="2"/>
  <c r="U361" i="2"/>
  <c r="T361" i="2"/>
  <c r="T102" i="2" s="1"/>
  <c r="T247" i="2" s="1"/>
  <c r="S361" i="2"/>
  <c r="S102" i="2" s="1"/>
  <c r="S247" i="2" s="1"/>
  <c r="R361" i="2"/>
  <c r="R102" i="2" s="1"/>
  <c r="R247" i="2" s="1"/>
  <c r="Q361" i="2"/>
  <c r="P361" i="2"/>
  <c r="O361" i="2"/>
  <c r="N361" i="2"/>
  <c r="M361" i="2"/>
  <c r="J361" i="2"/>
  <c r="I361" i="2"/>
  <c r="H361" i="2"/>
  <c r="G361" i="2"/>
  <c r="K361" i="2" s="1"/>
  <c r="F361" i="2"/>
  <c r="L361" i="2" s="1"/>
  <c r="E361" i="2"/>
  <c r="D361" i="2"/>
  <c r="AJ358" i="2"/>
  <c r="AG358" i="2"/>
  <c r="AG335" i="2" s="1"/>
  <c r="AF358" i="2"/>
  <c r="AE358" i="2"/>
  <c r="AC358" i="2"/>
  <c r="Z358" i="2"/>
  <c r="Y358" i="2"/>
  <c r="V358" i="2"/>
  <c r="R358" i="2"/>
  <c r="P358" i="2"/>
  <c r="P335" i="2" s="1"/>
  <c r="M358" i="2"/>
  <c r="I358" i="2"/>
  <c r="H358" i="2"/>
  <c r="H335" i="2" s="1"/>
  <c r="AD357" i="2"/>
  <c r="K357" i="2"/>
  <c r="L357" i="2" s="1"/>
  <c r="AD356" i="2"/>
  <c r="K356" i="2"/>
  <c r="L356" i="2" s="1"/>
  <c r="AD355" i="2"/>
  <c r="L355" i="2"/>
  <c r="K355" i="2"/>
  <c r="AD354" i="2"/>
  <c r="K354" i="2"/>
  <c r="L354" i="2" s="1"/>
  <c r="AD352" i="2"/>
  <c r="K352" i="2"/>
  <c r="L352" i="2" s="1"/>
  <c r="AD351" i="2"/>
  <c r="K351" i="2"/>
  <c r="L351" i="2" s="1"/>
  <c r="AD350" i="2"/>
  <c r="K350" i="2"/>
  <c r="L350" i="2" s="1"/>
  <c r="AD349" i="2"/>
  <c r="K349" i="2"/>
  <c r="L349" i="2" s="1"/>
  <c r="AK348" i="2"/>
  <c r="AK346" i="2" s="1"/>
  <c r="AK344" i="2" s="1"/>
  <c r="AJ348" i="2"/>
  <c r="AI348" i="2"/>
  <c r="AH348" i="2"/>
  <c r="AG348" i="2"/>
  <c r="AF348" i="2"/>
  <c r="AF346" i="2" s="1"/>
  <c r="AE348" i="2"/>
  <c r="AE346" i="2" s="1"/>
  <c r="AD348" i="2"/>
  <c r="AC348" i="2"/>
  <c r="AC346" i="2" s="1"/>
  <c r="AB348" i="2"/>
  <c r="AB346" i="2" s="1"/>
  <c r="AB322" i="2" s="1"/>
  <c r="AA348" i="2"/>
  <c r="AA346" i="2" s="1"/>
  <c r="AA322" i="2" s="1"/>
  <c r="Z348" i="2"/>
  <c r="Z346" i="2" s="1"/>
  <c r="Z344" i="2" s="1"/>
  <c r="Z343" i="2" s="1"/>
  <c r="Y348" i="2"/>
  <c r="X348" i="2"/>
  <c r="W348" i="2"/>
  <c r="V348" i="2"/>
  <c r="V346" i="2" s="1"/>
  <c r="V344" i="2" s="1"/>
  <c r="V343" i="2" s="1"/>
  <c r="U348" i="2"/>
  <c r="T348" i="2"/>
  <c r="S348" i="2"/>
  <c r="S346" i="2" s="1"/>
  <c r="S322" i="2" s="1"/>
  <c r="R348" i="2"/>
  <c r="Q348" i="2"/>
  <c r="P348" i="2"/>
  <c r="O348" i="2"/>
  <c r="O346" i="2" s="1"/>
  <c r="O322" i="2" s="1"/>
  <c r="N348" i="2"/>
  <c r="N346" i="2" s="1"/>
  <c r="N322" i="2" s="1"/>
  <c r="N297" i="2" s="1"/>
  <c r="M348" i="2"/>
  <c r="L348" i="2"/>
  <c r="J348" i="2"/>
  <c r="I348" i="2"/>
  <c r="K348" i="2" s="1"/>
  <c r="H348" i="2"/>
  <c r="F348" i="2"/>
  <c r="E348" i="2"/>
  <c r="AJ347" i="2"/>
  <c r="AI347" i="2"/>
  <c r="AH347" i="2"/>
  <c r="AG347" i="2"/>
  <c r="AD347" i="2"/>
  <c r="O347" i="2"/>
  <c r="N347" i="2"/>
  <c r="M347" i="2"/>
  <c r="J347" i="2"/>
  <c r="I347" i="2"/>
  <c r="H347" i="2"/>
  <c r="H346" i="2" s="1"/>
  <c r="G347" i="2"/>
  <c r="G346" i="2" s="1"/>
  <c r="G322" i="2" s="1"/>
  <c r="F347" i="2"/>
  <c r="E347" i="2"/>
  <c r="E346" i="2" s="1"/>
  <c r="AJ346" i="2"/>
  <c r="AJ344" i="2" s="1"/>
  <c r="AG346" i="2"/>
  <c r="Y346" i="2"/>
  <c r="X346" i="2"/>
  <c r="X344" i="2" s="1"/>
  <c r="W346" i="2"/>
  <c r="W322" i="2" s="1"/>
  <c r="U346" i="2"/>
  <c r="U344" i="2" s="1"/>
  <c r="T346" i="2"/>
  <c r="T322" i="2" s="1"/>
  <c r="R346" i="2"/>
  <c r="R344" i="2" s="1"/>
  <c r="Q346" i="2"/>
  <c r="P346" i="2"/>
  <c r="M346" i="2"/>
  <c r="J346" i="2"/>
  <c r="J322" i="2" s="1"/>
  <c r="I346" i="2"/>
  <c r="I322" i="2" s="1"/>
  <c r="F346" i="2"/>
  <c r="D346" i="2"/>
  <c r="J345" i="2"/>
  <c r="I345" i="2"/>
  <c r="I321" i="2" s="1"/>
  <c r="I296" i="2" s="1"/>
  <c r="H345" i="2"/>
  <c r="G345" i="2"/>
  <c r="F345" i="2"/>
  <c r="E345" i="2"/>
  <c r="AC344" i="2"/>
  <c r="AC343" i="2" s="1"/>
  <c r="AB344" i="2"/>
  <c r="AB343" i="2" s="1"/>
  <c r="AA344" i="2"/>
  <c r="AA343" i="2" s="1"/>
  <c r="W344" i="2"/>
  <c r="S344" i="2"/>
  <c r="P344" i="2"/>
  <c r="G344" i="2"/>
  <c r="F344" i="2"/>
  <c r="D344" i="2"/>
  <c r="D343" i="2" s="1"/>
  <c r="AK343" i="2"/>
  <c r="AJ343" i="2"/>
  <c r="W343" i="2"/>
  <c r="S343" i="2"/>
  <c r="R343" i="2"/>
  <c r="P343" i="2"/>
  <c r="AK341" i="2"/>
  <c r="AJ341" i="2"/>
  <c r="AI341" i="2"/>
  <c r="AH341" i="2"/>
  <c r="AG341" i="2"/>
  <c r="AF341" i="2"/>
  <c r="AE341" i="2"/>
  <c r="AD341" i="2"/>
  <c r="AC341" i="2"/>
  <c r="AB341" i="2"/>
  <c r="AA341" i="2"/>
  <c r="Z341" i="2"/>
  <c r="Y341" i="2"/>
  <c r="X341" i="2"/>
  <c r="W341" i="2"/>
  <c r="V341" i="2"/>
  <c r="U341" i="2"/>
  <c r="T341" i="2"/>
  <c r="S341" i="2"/>
  <c r="R341" i="2"/>
  <c r="Q341" i="2"/>
  <c r="P341" i="2"/>
  <c r="O341" i="2"/>
  <c r="N341" i="2"/>
  <c r="M341" i="2"/>
  <c r="K341" i="2"/>
  <c r="L341" i="2" s="1"/>
  <c r="J341" i="2"/>
  <c r="I341" i="2"/>
  <c r="H341" i="2"/>
  <c r="G341" i="2"/>
  <c r="F341" i="2"/>
  <c r="E341" i="2"/>
  <c r="D341" i="2"/>
  <c r="AD339" i="2"/>
  <c r="L339" i="2"/>
  <c r="K339" i="2"/>
  <c r="AD338" i="2"/>
  <c r="K338" i="2"/>
  <c r="L338" i="2" s="1"/>
  <c r="AE337" i="2"/>
  <c r="N337" i="2"/>
  <c r="AJ335" i="2"/>
  <c r="AF335" i="2"/>
  <c r="AE335" i="2"/>
  <c r="AC335" i="2"/>
  <c r="Z335" i="2"/>
  <c r="Y335" i="2"/>
  <c r="V335" i="2"/>
  <c r="Q335" i="2"/>
  <c r="J335" i="2"/>
  <c r="AD334" i="2"/>
  <c r="K334" i="2"/>
  <c r="L334" i="2" s="1"/>
  <c r="AK333" i="2"/>
  <c r="AK311" i="2" s="1"/>
  <c r="AJ333" i="2"/>
  <c r="AI333" i="2"/>
  <c r="AH333" i="2"/>
  <c r="AG333" i="2"/>
  <c r="AF333" i="2"/>
  <c r="AE333" i="2"/>
  <c r="AC333" i="2"/>
  <c r="AB333" i="2"/>
  <c r="AD333" i="2" s="1"/>
  <c r="AA333" i="2"/>
  <c r="Z333" i="2"/>
  <c r="Y333" i="2"/>
  <c r="X333" i="2"/>
  <c r="W333" i="2"/>
  <c r="V333" i="2"/>
  <c r="U333" i="2"/>
  <c r="T333" i="2"/>
  <c r="S333" i="2"/>
  <c r="R333" i="2"/>
  <c r="Q333" i="2"/>
  <c r="P333" i="2"/>
  <c r="O333" i="2"/>
  <c r="N333" i="2"/>
  <c r="M333" i="2"/>
  <c r="J333" i="2"/>
  <c r="I333" i="2"/>
  <c r="H333" i="2"/>
  <c r="G333" i="2"/>
  <c r="K333" i="2" s="1"/>
  <c r="F333" i="2"/>
  <c r="L333" i="2" s="1"/>
  <c r="E333" i="2"/>
  <c r="D333" i="2"/>
  <c r="AK332" i="2"/>
  <c r="AK308" i="2" s="1"/>
  <c r="AJ332" i="2"/>
  <c r="AI332" i="2"/>
  <c r="AH332" i="2"/>
  <c r="AG332" i="2"/>
  <c r="AF332" i="2"/>
  <c r="AE332" i="2"/>
  <c r="AC332" i="2"/>
  <c r="AD332" i="2" s="1"/>
  <c r="AB332" i="2"/>
  <c r="AA332" i="2"/>
  <c r="Z332" i="2"/>
  <c r="Y332" i="2"/>
  <c r="X332" i="2"/>
  <c r="W332" i="2"/>
  <c r="V332" i="2"/>
  <c r="U332" i="2"/>
  <c r="T332" i="2"/>
  <c r="S332" i="2"/>
  <c r="R332" i="2"/>
  <c r="Q332" i="2"/>
  <c r="P332" i="2"/>
  <c r="O332" i="2"/>
  <c r="N332" i="2"/>
  <c r="M332" i="2"/>
  <c r="J332" i="2"/>
  <c r="I332" i="2"/>
  <c r="H332" i="2"/>
  <c r="G332" i="2"/>
  <c r="K332" i="2" s="1"/>
  <c r="F332" i="2"/>
  <c r="L332" i="2" s="1"/>
  <c r="E332" i="2"/>
  <c r="D332" i="2"/>
  <c r="AK330" i="2"/>
  <c r="AJ330" i="2"/>
  <c r="AJ306" i="2" s="1"/>
  <c r="AI330" i="2"/>
  <c r="AI306" i="2" s="1"/>
  <c r="AH330" i="2"/>
  <c r="AH306" i="2" s="1"/>
  <c r="AG330" i="2"/>
  <c r="AG306" i="2" s="1"/>
  <c r="AF330" i="2"/>
  <c r="AE330" i="2"/>
  <c r="AC330" i="2"/>
  <c r="AB330" i="2"/>
  <c r="AA330" i="2"/>
  <c r="Z330" i="2"/>
  <c r="Y330" i="2"/>
  <c r="X330" i="2"/>
  <c r="W330" i="2"/>
  <c r="V330" i="2"/>
  <c r="U330" i="2"/>
  <c r="T330" i="2"/>
  <c r="S330" i="2"/>
  <c r="R330" i="2"/>
  <c r="Q330" i="2"/>
  <c r="P330" i="2"/>
  <c r="O330" i="2"/>
  <c r="N330" i="2"/>
  <c r="M330" i="2"/>
  <c r="J330" i="2"/>
  <c r="I330" i="2"/>
  <c r="H330" i="2"/>
  <c r="G330" i="2"/>
  <c r="F330" i="2"/>
  <c r="E330" i="2"/>
  <c r="D330" i="2"/>
  <c r="AK329" i="2"/>
  <c r="AK305" i="2" s="1"/>
  <c r="AJ329" i="2"/>
  <c r="AJ305" i="2" s="1"/>
  <c r="AI329" i="2"/>
  <c r="AI305" i="2" s="1"/>
  <c r="AH329" i="2"/>
  <c r="AH305" i="2" s="1"/>
  <c r="AG329" i="2"/>
  <c r="AG305" i="2" s="1"/>
  <c r="AC329" i="2"/>
  <c r="Z329" i="2"/>
  <c r="Y329" i="2"/>
  <c r="Y305" i="2" s="1"/>
  <c r="W329" i="2"/>
  <c r="W305" i="2" s="1"/>
  <c r="R329" i="2"/>
  <c r="R305" i="2" s="1"/>
  <c r="G329" i="2"/>
  <c r="F329" i="2"/>
  <c r="E329" i="2"/>
  <c r="AK328" i="2"/>
  <c r="AJ328" i="2"/>
  <c r="AI328" i="2"/>
  <c r="AH328" i="2"/>
  <c r="AH304" i="2" s="1"/>
  <c r="AG328" i="2"/>
  <c r="AF328" i="2"/>
  <c r="AF304" i="2" s="1"/>
  <c r="AE328" i="2"/>
  <c r="AC328" i="2"/>
  <c r="AB328" i="2"/>
  <c r="AA328" i="2"/>
  <c r="Z328" i="2"/>
  <c r="Y328" i="2"/>
  <c r="X328" i="2"/>
  <c r="W328" i="2"/>
  <c r="V328" i="2"/>
  <c r="U328" i="2"/>
  <c r="T328" i="2"/>
  <c r="S328" i="2"/>
  <c r="R328" i="2"/>
  <c r="Q328" i="2"/>
  <c r="P328" i="2"/>
  <c r="O328" i="2"/>
  <c r="N328" i="2"/>
  <c r="M328" i="2"/>
  <c r="J328" i="2"/>
  <c r="I328" i="2"/>
  <c r="H328" i="2"/>
  <c r="G328" i="2"/>
  <c r="F328" i="2"/>
  <c r="E328" i="2"/>
  <c r="D328" i="2"/>
  <c r="AK327" i="2"/>
  <c r="AJ327" i="2"/>
  <c r="AI327" i="2"/>
  <c r="AH327" i="2"/>
  <c r="AG327" i="2"/>
  <c r="AF327" i="2"/>
  <c r="AE327" i="2"/>
  <c r="AC327" i="2"/>
  <c r="AB327" i="2"/>
  <c r="AA327" i="2"/>
  <c r="Z327" i="2"/>
  <c r="Y327" i="2"/>
  <c r="X327" i="2"/>
  <c r="W327" i="2"/>
  <c r="V327" i="2"/>
  <c r="U327" i="2"/>
  <c r="T327" i="2"/>
  <c r="S327" i="2"/>
  <c r="R327" i="2"/>
  <c r="Q327" i="2"/>
  <c r="P327" i="2"/>
  <c r="O327" i="2"/>
  <c r="N327" i="2"/>
  <c r="M327" i="2"/>
  <c r="J327" i="2"/>
  <c r="I327" i="2"/>
  <c r="H327" i="2"/>
  <c r="G327" i="2"/>
  <c r="F327" i="2"/>
  <c r="E327" i="2"/>
  <c r="D327" i="2"/>
  <c r="AK326" i="2"/>
  <c r="AJ326" i="2"/>
  <c r="AJ302" i="2" s="1"/>
  <c r="AI326" i="2"/>
  <c r="AI302" i="2" s="1"/>
  <c r="AH326" i="2"/>
  <c r="AH302" i="2" s="1"/>
  <c r="AG326" i="2"/>
  <c r="AG302" i="2" s="1"/>
  <c r="AF326" i="2"/>
  <c r="AF302" i="2" s="1"/>
  <c r="AE326" i="2"/>
  <c r="AC326" i="2"/>
  <c r="AC302" i="2" s="1"/>
  <c r="AB326" i="2"/>
  <c r="AA326" i="2"/>
  <c r="Z326" i="2"/>
  <c r="Y326" i="2"/>
  <c r="X326" i="2"/>
  <c r="X302" i="2" s="1"/>
  <c r="W326" i="2"/>
  <c r="V326" i="2"/>
  <c r="V302" i="2" s="1"/>
  <c r="U326" i="2"/>
  <c r="T326" i="2"/>
  <c r="S326" i="2"/>
  <c r="S302" i="2" s="1"/>
  <c r="R326" i="2"/>
  <c r="Q326" i="2"/>
  <c r="P326" i="2"/>
  <c r="O326" i="2"/>
  <c r="N326" i="2"/>
  <c r="M326" i="2"/>
  <c r="J326" i="2"/>
  <c r="I326" i="2"/>
  <c r="H326" i="2"/>
  <c r="H302" i="2" s="1"/>
  <c r="G326" i="2"/>
  <c r="F326" i="2"/>
  <c r="E326" i="2"/>
  <c r="D326" i="2"/>
  <c r="AE325" i="2"/>
  <c r="AC325" i="2"/>
  <c r="AB325" i="2"/>
  <c r="Z325" i="2"/>
  <c r="X325" i="2"/>
  <c r="W325" i="2"/>
  <c r="V325" i="2"/>
  <c r="R325" i="2"/>
  <c r="P325" i="2"/>
  <c r="O325" i="2"/>
  <c r="J325" i="2"/>
  <c r="I325" i="2"/>
  <c r="F325" i="2"/>
  <c r="AK324" i="2"/>
  <c r="AJ324" i="2"/>
  <c r="AJ300" i="2" s="1"/>
  <c r="AI324" i="2"/>
  <c r="AI300" i="2" s="1"/>
  <c r="AH324" i="2"/>
  <c r="AH300" i="2" s="1"/>
  <c r="AG324" i="2"/>
  <c r="AF324" i="2"/>
  <c r="AE324" i="2"/>
  <c r="AC324" i="2"/>
  <c r="AB324" i="2"/>
  <c r="AA324" i="2"/>
  <c r="Z324" i="2"/>
  <c r="Z300" i="2" s="1"/>
  <c r="Y324" i="2"/>
  <c r="Y300" i="2" s="1"/>
  <c r="X324" i="2"/>
  <c r="X300" i="2" s="1"/>
  <c r="W324" i="2"/>
  <c r="W300" i="2" s="1"/>
  <c r="V324" i="2"/>
  <c r="V300" i="2" s="1"/>
  <c r="U324" i="2"/>
  <c r="U300" i="2" s="1"/>
  <c r="T324" i="2"/>
  <c r="S324" i="2"/>
  <c r="R324" i="2"/>
  <c r="R300" i="2" s="1"/>
  <c r="Q324" i="2"/>
  <c r="P324" i="2"/>
  <c r="O324" i="2"/>
  <c r="N324" i="2"/>
  <c r="M324" i="2"/>
  <c r="J324" i="2"/>
  <c r="I324" i="2"/>
  <c r="I300" i="2" s="1"/>
  <c r="H324" i="2"/>
  <c r="K324" i="2" s="1"/>
  <c r="L324" i="2" s="1"/>
  <c r="G324" i="2"/>
  <c r="F324" i="2"/>
  <c r="E324" i="2"/>
  <c r="D324" i="2"/>
  <c r="AK323" i="2"/>
  <c r="AJ323" i="2"/>
  <c r="AJ298" i="2" s="1"/>
  <c r="AI323" i="2"/>
  <c r="AI298" i="2" s="1"/>
  <c r="AG323" i="2"/>
  <c r="AG298" i="2" s="1"/>
  <c r="AF323" i="2"/>
  <c r="AF298" i="2" s="1"/>
  <c r="AC323" i="2"/>
  <c r="AC298" i="2" s="1"/>
  <c r="Z323" i="2"/>
  <c r="Z298" i="2" s="1"/>
  <c r="Y323" i="2"/>
  <c r="Y298" i="2" s="1"/>
  <c r="W323" i="2"/>
  <c r="W298" i="2" s="1"/>
  <c r="V323" i="2"/>
  <c r="V298" i="2" s="1"/>
  <c r="R323" i="2"/>
  <c r="R298" i="2" s="1"/>
  <c r="Q323" i="2"/>
  <c r="Q298" i="2" s="1"/>
  <c r="N323" i="2"/>
  <c r="I323" i="2"/>
  <c r="I298" i="2" s="1"/>
  <c r="G323" i="2"/>
  <c r="F323" i="2"/>
  <c r="E323" i="2"/>
  <c r="E298" i="2" s="1"/>
  <c r="D323" i="2"/>
  <c r="AC322" i="2"/>
  <c r="Z322" i="2"/>
  <c r="V322" i="2"/>
  <c r="R322" i="2"/>
  <c r="P322" i="2"/>
  <c r="D322" i="2"/>
  <c r="AK321" i="2"/>
  <c r="AJ321" i="2"/>
  <c r="AI321" i="2"/>
  <c r="AH321" i="2"/>
  <c r="AG321" i="2"/>
  <c r="AF321" i="2"/>
  <c r="AE321" i="2"/>
  <c r="AC321" i="2"/>
  <c r="AC296" i="2" s="1"/>
  <c r="AB321" i="2"/>
  <c r="AA321" i="2"/>
  <c r="AA296" i="2" s="1"/>
  <c r="Z321" i="2"/>
  <c r="Y321" i="2"/>
  <c r="X321" i="2"/>
  <c r="W321" i="2"/>
  <c r="V321" i="2"/>
  <c r="U321" i="2"/>
  <c r="T321" i="2"/>
  <c r="S321" i="2"/>
  <c r="R321" i="2"/>
  <c r="Q321" i="2"/>
  <c r="P321" i="2"/>
  <c r="O321" i="2"/>
  <c r="N321" i="2"/>
  <c r="M321" i="2"/>
  <c r="G321" i="2"/>
  <c r="E321" i="2"/>
  <c r="D321" i="2"/>
  <c r="AC320" i="2"/>
  <c r="AB320" i="2"/>
  <c r="R320" i="2"/>
  <c r="AK317" i="2"/>
  <c r="AI317" i="2"/>
  <c r="AH317" i="2"/>
  <c r="AF317" i="2"/>
  <c r="W317" i="2"/>
  <c r="V317" i="2"/>
  <c r="U317" i="2"/>
  <c r="T317" i="2"/>
  <c r="S317" i="2"/>
  <c r="O317" i="2"/>
  <c r="J317" i="2"/>
  <c r="I317" i="2"/>
  <c r="AK312" i="2"/>
  <c r="AI312" i="2"/>
  <c r="AF312" i="2"/>
  <c r="AC312" i="2"/>
  <c r="AB312" i="2"/>
  <c r="AA312" i="2"/>
  <c r="Y312" i="2"/>
  <c r="T312" i="2"/>
  <c r="S312" i="2"/>
  <c r="R312" i="2"/>
  <c r="Q312" i="2"/>
  <c r="P312" i="2"/>
  <c r="N312" i="2"/>
  <c r="M312" i="2"/>
  <c r="J312" i="2"/>
  <c r="I312" i="2"/>
  <c r="E312" i="2"/>
  <c r="D312" i="2"/>
  <c r="AG311" i="2"/>
  <c r="U311" i="2"/>
  <c r="J311" i="2"/>
  <c r="AJ310" i="2"/>
  <c r="AH310" i="2"/>
  <c r="AG310" i="2"/>
  <c r="AF310" i="2"/>
  <c r="AC310" i="2"/>
  <c r="AB310" i="2"/>
  <c r="AA310" i="2"/>
  <c r="Z310" i="2"/>
  <c r="Y310" i="2"/>
  <c r="V310" i="2"/>
  <c r="U310" i="2"/>
  <c r="T310" i="2"/>
  <c r="R310" i="2"/>
  <c r="Q310" i="2"/>
  <c r="P310" i="2"/>
  <c r="J310" i="2"/>
  <c r="I310" i="2"/>
  <c r="H310" i="2"/>
  <c r="G310" i="2"/>
  <c r="D310" i="2"/>
  <c r="AK309" i="2"/>
  <c r="AJ309" i="2"/>
  <c r="AE309" i="2"/>
  <c r="AC309" i="2"/>
  <c r="AB309" i="2"/>
  <c r="AA309" i="2"/>
  <c r="V309" i="2"/>
  <c r="U309" i="2"/>
  <c r="S309" i="2"/>
  <c r="R309" i="2"/>
  <c r="Q309" i="2"/>
  <c r="P309" i="2"/>
  <c r="O309" i="2"/>
  <c r="N309" i="2"/>
  <c r="M309" i="2"/>
  <c r="J309" i="2"/>
  <c r="I309" i="2"/>
  <c r="E309" i="2"/>
  <c r="D309" i="2"/>
  <c r="AG308" i="2"/>
  <c r="AB308" i="2"/>
  <c r="U308" i="2"/>
  <c r="AB306" i="2"/>
  <c r="AA306" i="2"/>
  <c r="Y306" i="2"/>
  <c r="F306" i="2"/>
  <c r="AE305" i="2"/>
  <c r="AC305" i="2"/>
  <c r="Z305" i="2"/>
  <c r="T305" i="2"/>
  <c r="M305" i="2"/>
  <c r="E305" i="2"/>
  <c r="U304" i="2"/>
  <c r="AK302" i="2"/>
  <c r="AE302" i="2"/>
  <c r="AA302" i="2"/>
  <c r="Z302" i="2"/>
  <c r="Y302" i="2"/>
  <c r="T302" i="2"/>
  <c r="O302" i="2"/>
  <c r="N302" i="2"/>
  <c r="M302" i="2"/>
  <c r="I302" i="2"/>
  <c r="AK300" i="2"/>
  <c r="AG300" i="2"/>
  <c r="AF300" i="2"/>
  <c r="AE300" i="2"/>
  <c r="AC300" i="2"/>
  <c r="AB300" i="2"/>
  <c r="AA300" i="2"/>
  <c r="T300" i="2"/>
  <c r="AD300" i="2" s="1"/>
  <c r="S300" i="2"/>
  <c r="Q300" i="2"/>
  <c r="P300" i="2"/>
  <c r="O300" i="2"/>
  <c r="N300" i="2"/>
  <c r="M300" i="2"/>
  <c r="J300" i="2"/>
  <c r="H300" i="2"/>
  <c r="G300" i="2"/>
  <c r="K300" i="2" s="1"/>
  <c r="L300" i="2" s="1"/>
  <c r="F300" i="2"/>
  <c r="E300" i="2"/>
  <c r="D300" i="2"/>
  <c r="AK299" i="2"/>
  <c r="AJ299" i="2"/>
  <c r="AI299" i="2"/>
  <c r="AH299" i="2"/>
  <c r="AG299" i="2"/>
  <c r="AF299" i="2"/>
  <c r="AE299" i="2"/>
  <c r="AC299" i="2"/>
  <c r="AB299" i="2"/>
  <c r="AA299" i="2"/>
  <c r="Z299" i="2"/>
  <c r="Y299" i="2"/>
  <c r="X299" i="2"/>
  <c r="W299" i="2"/>
  <c r="V299" i="2"/>
  <c r="U299" i="2"/>
  <c r="T299" i="2"/>
  <c r="S299" i="2"/>
  <c r="R299" i="2"/>
  <c r="Q299" i="2"/>
  <c r="P299" i="2"/>
  <c r="O299" i="2"/>
  <c r="N299" i="2"/>
  <c r="M299" i="2"/>
  <c r="J299" i="2"/>
  <c r="I299" i="2"/>
  <c r="H299" i="2"/>
  <c r="G299" i="2"/>
  <c r="K299" i="2" s="1"/>
  <c r="L299" i="2" s="1"/>
  <c r="F299" i="2"/>
  <c r="E299" i="2"/>
  <c r="D299" i="2"/>
  <c r="AK298" i="2"/>
  <c r="AB298" i="2"/>
  <c r="N298" i="2"/>
  <c r="M298" i="2"/>
  <c r="H298" i="2"/>
  <c r="D298" i="2"/>
  <c r="AD292" i="2"/>
  <c r="K292" i="2"/>
  <c r="L292" i="2" s="1"/>
  <c r="AD291" i="2"/>
  <c r="K291" i="2"/>
  <c r="L291" i="2" s="1"/>
  <c r="AD290" i="2"/>
  <c r="K290" i="2"/>
  <c r="L290" i="2" s="1"/>
  <c r="AK289" i="2"/>
  <c r="AH289" i="2"/>
  <c r="AF289" i="2"/>
  <c r="AB289" i="2"/>
  <c r="Y289" i="2"/>
  <c r="X289" i="2"/>
  <c r="W289" i="2"/>
  <c r="N289" i="2"/>
  <c r="M289" i="2"/>
  <c r="J289" i="2"/>
  <c r="H289" i="2"/>
  <c r="G289" i="2"/>
  <c r="K289" i="2" s="1"/>
  <c r="F289" i="2"/>
  <c r="E289" i="2"/>
  <c r="D289" i="2"/>
  <c r="AK288" i="2"/>
  <c r="AJ288" i="2"/>
  <c r="AI288" i="2"/>
  <c r="AH288" i="2"/>
  <c r="AG288" i="2"/>
  <c r="AF288" i="2"/>
  <c r="AE288" i="2"/>
  <c r="AC288" i="2"/>
  <c r="AB288" i="2"/>
  <c r="AA288" i="2"/>
  <c r="Z288" i="2"/>
  <c r="Y288" i="2"/>
  <c r="X288" i="2"/>
  <c r="W288" i="2"/>
  <c r="V288" i="2"/>
  <c r="U288" i="2"/>
  <c r="T288" i="2"/>
  <c r="S288" i="2"/>
  <c r="R288" i="2"/>
  <c r="Q288" i="2"/>
  <c r="P288" i="2"/>
  <c r="O288" i="2"/>
  <c r="N288" i="2"/>
  <c r="M288" i="2"/>
  <c r="J288" i="2"/>
  <c r="I288" i="2"/>
  <c r="H288" i="2"/>
  <c r="G288" i="2"/>
  <c r="K288" i="2" s="1"/>
  <c r="F288" i="2"/>
  <c r="E288" i="2"/>
  <c r="D288" i="2"/>
  <c r="AH287" i="2"/>
  <c r="AG287" i="2"/>
  <c r="AF287" i="2"/>
  <c r="AE287" i="2"/>
  <c r="AB287" i="2"/>
  <c r="X287" i="2"/>
  <c r="I287" i="2"/>
  <c r="H287" i="2"/>
  <c r="AD286" i="2"/>
  <c r="L286" i="2"/>
  <c r="K286" i="2"/>
  <c r="AD285" i="2"/>
  <c r="K285" i="2"/>
  <c r="L285" i="2" s="1"/>
  <c r="AK284" i="2"/>
  <c r="AK283" i="2" s="1"/>
  <c r="AJ284" i="2"/>
  <c r="AJ283" i="2" s="1"/>
  <c r="AC284" i="2"/>
  <c r="AC283" i="2" s="1"/>
  <c r="AB284" i="2"/>
  <c r="AB283" i="2" s="1"/>
  <c r="T284" i="2"/>
  <c r="T283" i="2" s="1"/>
  <c r="R284" i="2"/>
  <c r="R283" i="2" s="1"/>
  <c r="N284" i="2"/>
  <c r="N283" i="2" s="1"/>
  <c r="M284" i="2"/>
  <c r="M283" i="2" s="1"/>
  <c r="H284" i="2"/>
  <c r="AA283" i="2"/>
  <c r="W283" i="2"/>
  <c r="H283" i="2"/>
  <c r="D283" i="2"/>
  <c r="AD282" i="2"/>
  <c r="L282" i="2"/>
  <c r="K282" i="2"/>
  <c r="AD281" i="2"/>
  <c r="K281" i="2"/>
  <c r="L281" i="2" s="1"/>
  <c r="AK280" i="2"/>
  <c r="AF280" i="2"/>
  <c r="AE280" i="2"/>
  <c r="N280" i="2"/>
  <c r="M280" i="2"/>
  <c r="J280" i="2"/>
  <c r="D280" i="2"/>
  <c r="AG279" i="2"/>
  <c r="AF279" i="2"/>
  <c r="AE279" i="2"/>
  <c r="Z279" i="2"/>
  <c r="S279" i="2"/>
  <c r="R279" i="2"/>
  <c r="Q279" i="2"/>
  <c r="M279" i="2"/>
  <c r="I279" i="2"/>
  <c r="H279" i="2"/>
  <c r="G279" i="2"/>
  <c r="D279" i="2"/>
  <c r="AK277" i="2"/>
  <c r="AJ277" i="2"/>
  <c r="AI277" i="2"/>
  <c r="AH277" i="2"/>
  <c r="AG277" i="2"/>
  <c r="AF277" i="2"/>
  <c r="AE277" i="2"/>
  <c r="AC277" i="2"/>
  <c r="AB277" i="2"/>
  <c r="AA277" i="2"/>
  <c r="Z277" i="2"/>
  <c r="Y277" i="2"/>
  <c r="X277" i="2"/>
  <c r="W277" i="2"/>
  <c r="AD277" i="2" s="1"/>
  <c r="V277" i="2"/>
  <c r="U277" i="2"/>
  <c r="T277" i="2"/>
  <c r="S277" i="2"/>
  <c r="R277" i="2"/>
  <c r="Q277" i="2"/>
  <c r="P277" i="2"/>
  <c r="O277" i="2"/>
  <c r="N277" i="2"/>
  <c r="M277" i="2"/>
  <c r="L277" i="2"/>
  <c r="K277" i="2"/>
  <c r="J277" i="2"/>
  <c r="I277" i="2"/>
  <c r="H277" i="2"/>
  <c r="G277" i="2"/>
  <c r="F277" i="2"/>
  <c r="AK276" i="2"/>
  <c r="AJ276" i="2"/>
  <c r="AI276" i="2"/>
  <c r="AH276" i="2"/>
  <c r="AG276" i="2"/>
  <c r="AF276" i="2"/>
  <c r="AE276" i="2"/>
  <c r="AC276" i="2"/>
  <c r="AB276" i="2"/>
  <c r="AA276" i="2"/>
  <c r="Z276" i="2"/>
  <c r="Y276" i="2"/>
  <c r="X276" i="2"/>
  <c r="W276" i="2"/>
  <c r="AD276" i="2" s="1"/>
  <c r="V276" i="2"/>
  <c r="U276" i="2"/>
  <c r="T276" i="2"/>
  <c r="S276" i="2"/>
  <c r="R276" i="2"/>
  <c r="Q276" i="2"/>
  <c r="P276" i="2"/>
  <c r="O276" i="2"/>
  <c r="N276" i="2"/>
  <c r="M276" i="2"/>
  <c r="L276" i="2"/>
  <c r="K276" i="2"/>
  <c r="J276" i="2"/>
  <c r="I276" i="2"/>
  <c r="H276" i="2"/>
  <c r="G276" i="2"/>
  <c r="F276" i="2"/>
  <c r="AK275" i="2"/>
  <c r="AJ275" i="2"/>
  <c r="AI275" i="2"/>
  <c r="AH275" i="2"/>
  <c r="AG275" i="2"/>
  <c r="AF275" i="2"/>
  <c r="AE275" i="2"/>
  <c r="AC275" i="2"/>
  <c r="AB275" i="2"/>
  <c r="AA275" i="2"/>
  <c r="Z275" i="2"/>
  <c r="Y275" i="2"/>
  <c r="X275" i="2"/>
  <c r="W275" i="2"/>
  <c r="AD275" i="2" s="1"/>
  <c r="V275" i="2"/>
  <c r="U275" i="2"/>
  <c r="T275" i="2"/>
  <c r="S275" i="2"/>
  <c r="R275" i="2"/>
  <c r="Q275" i="2"/>
  <c r="P275" i="2"/>
  <c r="O275" i="2"/>
  <c r="N275" i="2"/>
  <c r="M275" i="2"/>
  <c r="L275" i="2"/>
  <c r="K275" i="2"/>
  <c r="J275" i="2"/>
  <c r="I275" i="2"/>
  <c r="H275" i="2"/>
  <c r="G275" i="2"/>
  <c r="F275" i="2"/>
  <c r="AJ274" i="2"/>
  <c r="AH274" i="2"/>
  <c r="AF274" i="2"/>
  <c r="AE274" i="2"/>
  <c r="AC274" i="2"/>
  <c r="AB274" i="2"/>
  <c r="Z274" i="2"/>
  <c r="X274" i="2"/>
  <c r="W274" i="2"/>
  <c r="U274" i="2"/>
  <c r="P274" i="2"/>
  <c r="J274" i="2"/>
  <c r="AD273" i="2"/>
  <c r="L273" i="2"/>
  <c r="K273" i="2"/>
  <c r="AD272" i="2"/>
  <c r="K272" i="2"/>
  <c r="L272" i="2" s="1"/>
  <c r="AF271" i="2"/>
  <c r="AE271" i="2"/>
  <c r="AB271" i="2"/>
  <c r="AA271" i="2"/>
  <c r="Z271" i="2"/>
  <c r="Y271" i="2"/>
  <c r="X271" i="2"/>
  <c r="W271" i="2"/>
  <c r="N271" i="2"/>
  <c r="M271" i="2"/>
  <c r="J271" i="2"/>
  <c r="I271" i="2"/>
  <c r="G271" i="2"/>
  <c r="F271" i="2"/>
  <c r="E271" i="2"/>
  <c r="D271" i="2"/>
  <c r="AK270" i="2"/>
  <c r="AJ270" i="2"/>
  <c r="AI270" i="2"/>
  <c r="AH270" i="2"/>
  <c r="AG270" i="2"/>
  <c r="AF270" i="2"/>
  <c r="AE270" i="2"/>
  <c r="AC270" i="2"/>
  <c r="AB270" i="2"/>
  <c r="AA270" i="2"/>
  <c r="Z270" i="2"/>
  <c r="Y270" i="2"/>
  <c r="X270" i="2"/>
  <c r="W270" i="2"/>
  <c r="V270" i="2"/>
  <c r="U270" i="2"/>
  <c r="T270" i="2"/>
  <c r="S270" i="2"/>
  <c r="R270" i="2"/>
  <c r="Q270" i="2"/>
  <c r="P270" i="2"/>
  <c r="AD270" i="2" s="1"/>
  <c r="O270" i="2"/>
  <c r="N270" i="2"/>
  <c r="M270" i="2"/>
  <c r="J270" i="2"/>
  <c r="I270" i="2"/>
  <c r="H270" i="2"/>
  <c r="K270" i="2" s="1"/>
  <c r="L270" i="2" s="1"/>
  <c r="G270" i="2"/>
  <c r="F270" i="2"/>
  <c r="E270" i="2"/>
  <c r="D270" i="2"/>
  <c r="AK269" i="2"/>
  <c r="AI269" i="2"/>
  <c r="AF269" i="2"/>
  <c r="AC269" i="2"/>
  <c r="AB269" i="2"/>
  <c r="Z269" i="2"/>
  <c r="W269" i="2"/>
  <c r="U269" i="2"/>
  <c r="Q269" i="2"/>
  <c r="P269" i="2"/>
  <c r="O269" i="2"/>
  <c r="N269" i="2"/>
  <c r="M269" i="2"/>
  <c r="H269" i="2"/>
  <c r="E269" i="2"/>
  <c r="D269" i="2"/>
  <c r="AI268" i="2"/>
  <c r="AF268" i="2"/>
  <c r="X268" i="2"/>
  <c r="U268" i="2"/>
  <c r="N268" i="2"/>
  <c r="D268" i="2"/>
  <c r="U267" i="2"/>
  <c r="AK266" i="2"/>
  <c r="AJ266" i="2"/>
  <c r="AH266" i="2"/>
  <c r="AF266" i="2"/>
  <c r="AE266" i="2"/>
  <c r="Y266" i="2"/>
  <c r="X266" i="2"/>
  <c r="W266" i="2"/>
  <c r="V266" i="2"/>
  <c r="U266" i="2"/>
  <c r="T266" i="2"/>
  <c r="N266" i="2"/>
  <c r="J266" i="2"/>
  <c r="I266" i="2"/>
  <c r="H266" i="2"/>
  <c r="G266" i="2"/>
  <c r="K266" i="2" s="1"/>
  <c r="F266" i="2"/>
  <c r="AK265" i="2"/>
  <c r="AJ265" i="2"/>
  <c r="AI265" i="2"/>
  <c r="AG265" i="2"/>
  <c r="AF265" i="2"/>
  <c r="X265" i="2"/>
  <c r="W265" i="2"/>
  <c r="V265" i="2"/>
  <c r="U265" i="2"/>
  <c r="N265" i="2"/>
  <c r="M265" i="2"/>
  <c r="I265" i="2"/>
  <c r="H265" i="2"/>
  <c r="E265" i="2"/>
  <c r="D265" i="2"/>
  <c r="AH264" i="2"/>
  <c r="AG264" i="2"/>
  <c r="AF264" i="2"/>
  <c r="X264" i="2"/>
  <c r="W264" i="2"/>
  <c r="U264" i="2"/>
  <c r="T264" i="2"/>
  <c r="S264" i="2"/>
  <c r="R264" i="2"/>
  <c r="P264" i="2"/>
  <c r="O264" i="2"/>
  <c r="M264" i="2"/>
  <c r="J264" i="2"/>
  <c r="I264" i="2"/>
  <c r="H264" i="2"/>
  <c r="G264" i="2"/>
  <c r="F264" i="2"/>
  <c r="V263" i="2"/>
  <c r="AK262" i="2"/>
  <c r="AG262" i="2"/>
  <c r="AF262" i="2"/>
  <c r="AE262" i="2"/>
  <c r="AC262" i="2"/>
  <c r="Y262" i="2"/>
  <c r="W262" i="2"/>
  <c r="V262" i="2"/>
  <c r="U262" i="2"/>
  <c r="T262" i="2"/>
  <c r="P262" i="2"/>
  <c r="N262" i="2"/>
  <c r="M262" i="2"/>
  <c r="H262" i="2"/>
  <c r="G262" i="2"/>
  <c r="K262" i="2" s="1"/>
  <c r="F262" i="2"/>
  <c r="L262" i="2" s="1"/>
  <c r="E262" i="2"/>
  <c r="D262" i="2"/>
  <c r="W261" i="2"/>
  <c r="S261" i="2"/>
  <c r="P261" i="2"/>
  <c r="AJ260" i="2"/>
  <c r="AI260" i="2"/>
  <c r="AF260" i="2"/>
  <c r="AE260" i="2"/>
  <c r="Z260" i="2"/>
  <c r="Y260" i="2"/>
  <c r="X260" i="2"/>
  <c r="V260" i="2"/>
  <c r="U260" i="2"/>
  <c r="T260" i="2"/>
  <c r="R260" i="2"/>
  <c r="D260" i="2"/>
  <c r="AK259" i="2"/>
  <c r="AJ259" i="2"/>
  <c r="AI259" i="2"/>
  <c r="AH259" i="2"/>
  <c r="AG259" i="2"/>
  <c r="AF259" i="2"/>
  <c r="AE259" i="2"/>
  <c r="AC259" i="2"/>
  <c r="AB259" i="2"/>
  <c r="AA259" i="2"/>
  <c r="Z259" i="2"/>
  <c r="Y259" i="2"/>
  <c r="X259" i="2"/>
  <c r="W259" i="2"/>
  <c r="V259" i="2"/>
  <c r="U259" i="2"/>
  <c r="T259" i="2"/>
  <c r="S259" i="2"/>
  <c r="R259" i="2"/>
  <c r="Q259" i="2"/>
  <c r="P259" i="2"/>
  <c r="O259" i="2"/>
  <c r="N259" i="2"/>
  <c r="M259" i="2"/>
  <c r="J259" i="2"/>
  <c r="I259" i="2"/>
  <c r="H259" i="2"/>
  <c r="G259" i="2"/>
  <c r="F259" i="2"/>
  <c r="E259" i="2"/>
  <c r="D259" i="2"/>
  <c r="AI258" i="2"/>
  <c r="AH258" i="2"/>
  <c r="AB258" i="2"/>
  <c r="Z258" i="2"/>
  <c r="Y258" i="2"/>
  <c r="X258" i="2"/>
  <c r="W258" i="2"/>
  <c r="V258" i="2"/>
  <c r="U258" i="2"/>
  <c r="T258" i="2"/>
  <c r="R258" i="2"/>
  <c r="D258" i="2"/>
  <c r="AK257" i="2"/>
  <c r="AF257" i="2"/>
  <c r="AE257" i="2"/>
  <c r="AC257" i="2"/>
  <c r="AB257" i="2"/>
  <c r="AA257" i="2"/>
  <c r="Z257" i="2"/>
  <c r="Y257" i="2"/>
  <c r="X257" i="2"/>
  <c r="W257" i="2"/>
  <c r="V257" i="2"/>
  <c r="U257" i="2"/>
  <c r="T257" i="2"/>
  <c r="S257" i="2"/>
  <c r="R257" i="2"/>
  <c r="Q257" i="2"/>
  <c r="P257" i="2"/>
  <c r="O257" i="2"/>
  <c r="N257" i="2"/>
  <c r="M257" i="2"/>
  <c r="J257" i="2"/>
  <c r="I257" i="2"/>
  <c r="H257" i="2"/>
  <c r="G257" i="2"/>
  <c r="K257" i="2" s="1"/>
  <c r="F257" i="2"/>
  <c r="E257" i="2"/>
  <c r="D257" i="2"/>
  <c r="AK256" i="2"/>
  <c r="AJ256" i="2"/>
  <c r="AI256" i="2"/>
  <c r="AH256" i="2"/>
  <c r="AG256" i="2"/>
  <c r="AF256" i="2"/>
  <c r="AE256" i="2"/>
  <c r="AC256" i="2"/>
  <c r="AB256" i="2"/>
  <c r="AA256" i="2"/>
  <c r="Z256" i="2"/>
  <c r="Y256" i="2"/>
  <c r="X256" i="2"/>
  <c r="W256" i="2"/>
  <c r="V256" i="2"/>
  <c r="U256" i="2"/>
  <c r="T256" i="2"/>
  <c r="S256" i="2"/>
  <c r="R256" i="2"/>
  <c r="Q256" i="2"/>
  <c r="P256" i="2"/>
  <c r="O256" i="2"/>
  <c r="N256" i="2"/>
  <c r="M256" i="2"/>
  <c r="J256" i="2"/>
  <c r="I256" i="2"/>
  <c r="H256" i="2"/>
  <c r="G256" i="2"/>
  <c r="F256" i="2"/>
  <c r="E256" i="2"/>
  <c r="D256" i="2"/>
  <c r="AH255" i="2"/>
  <c r="AF255" i="2"/>
  <c r="AE255" i="2"/>
  <c r="AC255" i="2"/>
  <c r="AD255" i="2" s="1"/>
  <c r="AB255" i="2"/>
  <c r="AA255" i="2"/>
  <c r="Z255" i="2"/>
  <c r="Y255" i="2"/>
  <c r="X255" i="2"/>
  <c r="W255" i="2"/>
  <c r="V255" i="2"/>
  <c r="U255" i="2"/>
  <c r="T255" i="2"/>
  <c r="S255" i="2"/>
  <c r="R255" i="2"/>
  <c r="Q255" i="2"/>
  <c r="P255" i="2"/>
  <c r="O255" i="2"/>
  <c r="N255" i="2"/>
  <c r="M255" i="2"/>
  <c r="J255" i="2"/>
  <c r="I255" i="2"/>
  <c r="H255" i="2"/>
  <c r="G255" i="2"/>
  <c r="K255" i="2" s="1"/>
  <c r="F255" i="2"/>
  <c r="E255" i="2"/>
  <c r="D255" i="2"/>
  <c r="AC254" i="2"/>
  <c r="AB254" i="2"/>
  <c r="AA254" i="2"/>
  <c r="X254" i="2"/>
  <c r="W254" i="2"/>
  <c r="V254" i="2"/>
  <c r="U254" i="2"/>
  <c r="Q254" i="2"/>
  <c r="P254" i="2"/>
  <c r="O254" i="2"/>
  <c r="J254" i="2"/>
  <c r="H254" i="2"/>
  <c r="G254" i="2"/>
  <c r="F254" i="2"/>
  <c r="E254" i="2"/>
  <c r="AK253" i="2"/>
  <c r="AJ253" i="2"/>
  <c r="AI253" i="2"/>
  <c r="AH253" i="2"/>
  <c r="AF253" i="2"/>
  <c r="AE253" i="2"/>
  <c r="AC253" i="2"/>
  <c r="AB253" i="2"/>
  <c r="P253" i="2"/>
  <c r="D253" i="2"/>
  <c r="AJ252" i="2"/>
  <c r="AG252" i="2"/>
  <c r="AC252" i="2"/>
  <c r="V252" i="2"/>
  <c r="U252" i="2"/>
  <c r="N252" i="2"/>
  <c r="M252" i="2"/>
  <c r="G252" i="2"/>
  <c r="AK251" i="2"/>
  <c r="AJ251" i="2"/>
  <c r="AF251" i="2"/>
  <c r="AC251" i="2"/>
  <c r="N251" i="2"/>
  <c r="E251" i="2"/>
  <c r="D251" i="2"/>
  <c r="AJ250" i="2"/>
  <c r="P250" i="2"/>
  <c r="AG249" i="2"/>
  <c r="AF249" i="2"/>
  <c r="AE249" i="2"/>
  <c r="AB249" i="2"/>
  <c r="AA249" i="2"/>
  <c r="U249" i="2"/>
  <c r="T249" i="2"/>
  <c r="R249" i="2"/>
  <c r="Q249" i="2"/>
  <c r="J249" i="2"/>
  <c r="D249" i="2"/>
  <c r="AD248" i="2"/>
  <c r="K248" i="2"/>
  <c r="L248" i="2" s="1"/>
  <c r="AF247" i="2"/>
  <c r="AE247" i="2"/>
  <c r="AB247" i="2"/>
  <c r="X247" i="2"/>
  <c r="P247" i="2"/>
  <c r="N247" i="2"/>
  <c r="AI246" i="2"/>
  <c r="AH246" i="2"/>
  <c r="AG246" i="2"/>
  <c r="AC246" i="2"/>
  <c r="AB246" i="2"/>
  <c r="Z246" i="2"/>
  <c r="Y246" i="2"/>
  <c r="X246" i="2"/>
  <c r="W246" i="2"/>
  <c r="V246" i="2"/>
  <c r="U246" i="2"/>
  <c r="T246" i="2"/>
  <c r="S246" i="2"/>
  <c r="R246" i="2"/>
  <c r="P246" i="2"/>
  <c r="O246" i="2"/>
  <c r="AD245" i="2"/>
  <c r="K245" i="2"/>
  <c r="L245" i="2" s="1"/>
  <c r="AK244" i="2"/>
  <c r="AJ244" i="2"/>
  <c r="AI244" i="2"/>
  <c r="AH244" i="2"/>
  <c r="AG244" i="2"/>
  <c r="AF244" i="2"/>
  <c r="AE244" i="2"/>
  <c r="AC244" i="2"/>
  <c r="AB244" i="2"/>
  <c r="AA244" i="2"/>
  <c r="Z244" i="2"/>
  <c r="Y244" i="2"/>
  <c r="X244" i="2"/>
  <c r="W244" i="2"/>
  <c r="V244" i="2"/>
  <c r="U244" i="2"/>
  <c r="T244" i="2"/>
  <c r="S244" i="2"/>
  <c r="R244" i="2"/>
  <c r="Q244" i="2"/>
  <c r="P244" i="2"/>
  <c r="O244" i="2"/>
  <c r="N244" i="2"/>
  <c r="M244" i="2"/>
  <c r="J244" i="2"/>
  <c r="I244" i="2"/>
  <c r="H244" i="2"/>
  <c r="G244" i="2"/>
  <c r="F244" i="2"/>
  <c r="E244" i="2"/>
  <c r="D244" i="2"/>
  <c r="AK243" i="2"/>
  <c r="AJ243" i="2"/>
  <c r="AI243" i="2"/>
  <c r="AH243" i="2"/>
  <c r="AG243" i="2"/>
  <c r="AF243" i="2"/>
  <c r="AE243" i="2"/>
  <c r="AC243" i="2"/>
  <c r="AB243" i="2"/>
  <c r="AA243" i="2"/>
  <c r="Z243" i="2"/>
  <c r="Y243" i="2"/>
  <c r="X243" i="2"/>
  <c r="W243" i="2"/>
  <c r="V243" i="2"/>
  <c r="U243" i="2"/>
  <c r="T243" i="2"/>
  <c r="S243" i="2"/>
  <c r="R243" i="2"/>
  <c r="Q243" i="2"/>
  <c r="P243" i="2"/>
  <c r="P234" i="2" s="1"/>
  <c r="O243" i="2"/>
  <c r="N243" i="2"/>
  <c r="M243" i="2"/>
  <c r="K243" i="2"/>
  <c r="J243" i="2"/>
  <c r="I243" i="2"/>
  <c r="H243" i="2"/>
  <c r="G243" i="2"/>
  <c r="F243" i="2"/>
  <c r="E243" i="2"/>
  <c r="D243" i="2"/>
  <c r="AD242" i="2"/>
  <c r="K242" i="2"/>
  <c r="L242" i="2" s="1"/>
  <c r="AD241" i="2"/>
  <c r="K241" i="2"/>
  <c r="L241" i="2" s="1"/>
  <c r="AK240" i="2"/>
  <c r="AJ240" i="2"/>
  <c r="AI240" i="2"/>
  <c r="AH240" i="2"/>
  <c r="AG240" i="2"/>
  <c r="AF240" i="2"/>
  <c r="AE240" i="2"/>
  <c r="AC240" i="2"/>
  <c r="AB240" i="2"/>
  <c r="AA240" i="2"/>
  <c r="Z240" i="2"/>
  <c r="Y240" i="2"/>
  <c r="X240" i="2"/>
  <c r="W240" i="2"/>
  <c r="V240" i="2"/>
  <c r="U240" i="2"/>
  <c r="T240" i="2"/>
  <c r="S240" i="2"/>
  <c r="R240" i="2"/>
  <c r="Q240" i="2"/>
  <c r="P240" i="2"/>
  <c r="O240" i="2"/>
  <c r="N240" i="2"/>
  <c r="M240" i="2"/>
  <c r="J240" i="2"/>
  <c r="I240" i="2"/>
  <c r="H240" i="2"/>
  <c r="K240" i="2" s="1"/>
  <c r="L240" i="2" s="1"/>
  <c r="G240" i="2"/>
  <c r="F240" i="2"/>
  <c r="E240" i="2"/>
  <c r="D240" i="2"/>
  <c r="AD239" i="2"/>
  <c r="K239" i="2"/>
  <c r="L239" i="2" s="1"/>
  <c r="AD238" i="2"/>
  <c r="K238" i="2"/>
  <c r="L238" i="2" s="1"/>
  <c r="AK237" i="2"/>
  <c r="AJ237" i="2"/>
  <c r="AI237" i="2"/>
  <c r="AH237" i="2"/>
  <c r="AG237" i="2"/>
  <c r="AF237" i="2"/>
  <c r="AE237" i="2"/>
  <c r="AC237" i="2"/>
  <c r="AB237" i="2"/>
  <c r="AA237" i="2"/>
  <c r="Z237" i="2"/>
  <c r="Y237" i="2"/>
  <c r="X237" i="2"/>
  <c r="W237" i="2"/>
  <c r="V237" i="2"/>
  <c r="U237" i="2"/>
  <c r="T237" i="2"/>
  <c r="S237" i="2"/>
  <c r="R237" i="2"/>
  <c r="Q237" i="2"/>
  <c r="P237" i="2"/>
  <c r="O237" i="2"/>
  <c r="N237" i="2"/>
  <c r="M237" i="2"/>
  <c r="J237" i="2"/>
  <c r="I237" i="2"/>
  <c r="H237" i="2"/>
  <c r="G237" i="2"/>
  <c r="K237" i="2" s="1"/>
  <c r="F237" i="2"/>
  <c r="E237" i="2"/>
  <c r="D237" i="2"/>
  <c r="AI236" i="2"/>
  <c r="AH236" i="2"/>
  <c r="AE236" i="2"/>
  <c r="AC236" i="2"/>
  <c r="Z236" i="2"/>
  <c r="X236" i="2"/>
  <c r="W236" i="2"/>
  <c r="V236" i="2"/>
  <c r="U236" i="2"/>
  <c r="S236" i="2"/>
  <c r="P236" i="2"/>
  <c r="O236" i="2"/>
  <c r="N236" i="2"/>
  <c r="I236" i="2"/>
  <c r="H236" i="2"/>
  <c r="G236" i="2"/>
  <c r="K236" i="2" s="1"/>
  <c r="AD235" i="2"/>
  <c r="K235" i="2"/>
  <c r="L235" i="2" s="1"/>
  <c r="AD232" i="2"/>
  <c r="K232" i="2"/>
  <c r="L232" i="2" s="1"/>
  <c r="AD231" i="2"/>
  <c r="K231" i="2"/>
  <c r="L231" i="2" s="1"/>
  <c r="AD230" i="2"/>
  <c r="K230" i="2"/>
  <c r="L230" i="2" s="1"/>
  <c r="AK229" i="2"/>
  <c r="AJ229" i="2"/>
  <c r="AI229" i="2"/>
  <c r="AI228" i="2" s="1"/>
  <c r="AH229" i="2"/>
  <c r="AH228" i="2" s="1"/>
  <c r="AG229" i="2"/>
  <c r="AG228" i="2" s="1"/>
  <c r="AC229" i="2"/>
  <c r="X229" i="2"/>
  <c r="X228" i="2" s="1"/>
  <c r="W229" i="2"/>
  <c r="O229" i="2"/>
  <c r="N229" i="2"/>
  <c r="E229" i="2"/>
  <c r="AK228" i="2"/>
  <c r="AJ228" i="2"/>
  <c r="AF228" i="2"/>
  <c r="AE228" i="2"/>
  <c r="AC228" i="2"/>
  <c r="AA228" i="2"/>
  <c r="Z228" i="2"/>
  <c r="W228" i="2"/>
  <c r="V228" i="2"/>
  <c r="S228" i="2"/>
  <c r="P228" i="2"/>
  <c r="O228" i="2"/>
  <c r="N228" i="2"/>
  <c r="E228" i="2"/>
  <c r="AD226" i="2"/>
  <c r="L226" i="2"/>
  <c r="K226" i="2"/>
  <c r="AK225" i="2"/>
  <c r="AJ225" i="2"/>
  <c r="AI225" i="2"/>
  <c r="AH225" i="2"/>
  <c r="AF225" i="2"/>
  <c r="AE225" i="2"/>
  <c r="AC225" i="2"/>
  <c r="AB225" i="2"/>
  <c r="W225" i="2"/>
  <c r="W213" i="2" s="1"/>
  <c r="W212" i="2" s="1"/>
  <c r="V225" i="2"/>
  <c r="U225" i="2"/>
  <c r="R225" i="2"/>
  <c r="H225" i="2"/>
  <c r="AK224" i="2"/>
  <c r="AJ224" i="2"/>
  <c r="AI224" i="2"/>
  <c r="AH224" i="2"/>
  <c r="AG224" i="2"/>
  <c r="AG213" i="2" s="1"/>
  <c r="AF224" i="2"/>
  <c r="AF213" i="2" s="1"/>
  <c r="AE224" i="2"/>
  <c r="AE213" i="2" s="1"/>
  <c r="AC224" i="2"/>
  <c r="AB224" i="2"/>
  <c r="AB213" i="2" s="1"/>
  <c r="AB212" i="2" s="1"/>
  <c r="AA224" i="2"/>
  <c r="Z224" i="2"/>
  <c r="Y224" i="2"/>
  <c r="X224" i="2"/>
  <c r="AD224" i="2" s="1"/>
  <c r="W224" i="2"/>
  <c r="V224" i="2"/>
  <c r="U224" i="2"/>
  <c r="T224" i="2"/>
  <c r="S224" i="2"/>
  <c r="R224" i="2"/>
  <c r="Q224" i="2"/>
  <c r="P224" i="2"/>
  <c r="O224" i="2"/>
  <c r="N224" i="2"/>
  <c r="M224" i="2"/>
  <c r="J224" i="2"/>
  <c r="I224" i="2"/>
  <c r="H224" i="2"/>
  <c r="G224" i="2"/>
  <c r="F224" i="2"/>
  <c r="E224" i="2"/>
  <c r="D224" i="2"/>
  <c r="AD223" i="2"/>
  <c r="L223" i="2"/>
  <c r="K223" i="2"/>
  <c r="AD222" i="2"/>
  <c r="K222" i="2"/>
  <c r="L222" i="2" s="1"/>
  <c r="AD221" i="2"/>
  <c r="L221" i="2"/>
  <c r="K221" i="2"/>
  <c r="AD220" i="2"/>
  <c r="L220" i="2"/>
  <c r="K220" i="2"/>
  <c r="AK219" i="2"/>
  <c r="AJ219" i="2"/>
  <c r="AI219" i="2"/>
  <c r="AH219" i="2"/>
  <c r="AG219" i="2"/>
  <c r="AF219" i="2"/>
  <c r="AE219" i="2"/>
  <c r="AC219" i="2"/>
  <c r="AB219" i="2"/>
  <c r="AA219" i="2"/>
  <c r="Z219" i="2"/>
  <c r="Y219" i="2"/>
  <c r="X219" i="2"/>
  <c r="W219" i="2"/>
  <c r="V219" i="2"/>
  <c r="U219" i="2"/>
  <c r="T219" i="2"/>
  <c r="S219" i="2"/>
  <c r="R219" i="2"/>
  <c r="Q219" i="2"/>
  <c r="P219" i="2"/>
  <c r="O219" i="2"/>
  <c r="N219" i="2"/>
  <c r="M219" i="2"/>
  <c r="E219" i="2"/>
  <c r="D219" i="2"/>
  <c r="AD218" i="2"/>
  <c r="K218" i="2"/>
  <c r="L218" i="2" s="1"/>
  <c r="AK217" i="2"/>
  <c r="AJ217" i="2"/>
  <c r="AI217" i="2"/>
  <c r="AH217" i="2"/>
  <c r="AG217" i="2"/>
  <c r="AF217" i="2"/>
  <c r="AE217" i="2"/>
  <c r="AC217" i="2"/>
  <c r="AB217" i="2"/>
  <c r="AA217" i="2"/>
  <c r="Z217" i="2"/>
  <c r="Y217" i="2"/>
  <c r="Y213" i="2" s="1"/>
  <c r="Y212" i="2" s="1"/>
  <c r="X217" i="2"/>
  <c r="X213" i="2" s="1"/>
  <c r="X212" i="2" s="1"/>
  <c r="W217" i="2"/>
  <c r="V217" i="2"/>
  <c r="U217" i="2"/>
  <c r="U213" i="2" s="1"/>
  <c r="U212" i="2" s="1"/>
  <c r="T217" i="2"/>
  <c r="S217" i="2"/>
  <c r="R217" i="2"/>
  <c r="R213" i="2" s="1"/>
  <c r="R212" i="2" s="1"/>
  <c r="Q217" i="2"/>
  <c r="P217" i="2"/>
  <c r="O217" i="2"/>
  <c r="M217" i="2"/>
  <c r="I217" i="2"/>
  <c r="H217" i="2"/>
  <c r="G217" i="2"/>
  <c r="F217" i="2"/>
  <c r="D217" i="2"/>
  <c r="AD216" i="2"/>
  <c r="K216" i="2"/>
  <c r="L216" i="2" s="1"/>
  <c r="AD215" i="2"/>
  <c r="K215" i="2"/>
  <c r="L215" i="2" s="1"/>
  <c r="AD214" i="2"/>
  <c r="K214" i="2"/>
  <c r="L214" i="2" s="1"/>
  <c r="AA213" i="2"/>
  <c r="AA212" i="2" s="1"/>
  <c r="Z213" i="2"/>
  <c r="Z212" i="2" s="1"/>
  <c r="AG212" i="2"/>
  <c r="AF212" i="2"/>
  <c r="AE212" i="2"/>
  <c r="AD211" i="2"/>
  <c r="L211" i="2"/>
  <c r="K211" i="2"/>
  <c r="AK210" i="2"/>
  <c r="AJ210" i="2"/>
  <c r="AI210" i="2"/>
  <c r="AH210" i="2"/>
  <c r="AG210" i="2"/>
  <c r="AF210" i="2"/>
  <c r="AE210" i="2"/>
  <c r="AC210" i="2"/>
  <c r="AD210" i="2" s="1"/>
  <c r="AB210" i="2"/>
  <c r="AA210" i="2"/>
  <c r="Z210" i="2"/>
  <c r="Y210" i="2"/>
  <c r="X210" i="2"/>
  <c r="W210" i="2"/>
  <c r="V210" i="2"/>
  <c r="U210" i="2"/>
  <c r="T210" i="2"/>
  <c r="S210" i="2"/>
  <c r="R210" i="2"/>
  <c r="Q210" i="2"/>
  <c r="P210" i="2"/>
  <c r="O210" i="2"/>
  <c r="N210" i="2"/>
  <c r="M210" i="2"/>
  <c r="L210" i="2"/>
  <c r="J210" i="2"/>
  <c r="I210" i="2"/>
  <c r="H210" i="2"/>
  <c r="G210" i="2"/>
  <c r="K210" i="2" s="1"/>
  <c r="F210" i="2"/>
  <c r="E210" i="2"/>
  <c r="D210" i="2"/>
  <c r="AK209" i="2"/>
  <c r="AJ209" i="2"/>
  <c r="AI209" i="2"/>
  <c r="AH209" i="2"/>
  <c r="AG209" i="2"/>
  <c r="AF209" i="2"/>
  <c r="AE209" i="2"/>
  <c r="AC209" i="2"/>
  <c r="AB209" i="2"/>
  <c r="AA209" i="2"/>
  <c r="Z209" i="2"/>
  <c r="Y209" i="2"/>
  <c r="X209" i="2"/>
  <c r="W209" i="2"/>
  <c r="V209" i="2"/>
  <c r="U209" i="2"/>
  <c r="T209" i="2"/>
  <c r="S209" i="2"/>
  <c r="R209" i="2"/>
  <c r="Q209" i="2"/>
  <c r="P209" i="2"/>
  <c r="O209" i="2"/>
  <c r="N209" i="2"/>
  <c r="M209" i="2"/>
  <c r="J209" i="2"/>
  <c r="I209" i="2"/>
  <c r="H209" i="2"/>
  <c r="G209" i="2"/>
  <c r="K209" i="2" s="1"/>
  <c r="F209" i="2"/>
  <c r="E209" i="2"/>
  <c r="D209" i="2"/>
  <c r="AK208" i="2"/>
  <c r="AI208" i="2"/>
  <c r="AH208" i="2"/>
  <c r="AF208" i="2"/>
  <c r="AE208" i="2"/>
  <c r="AC208" i="2"/>
  <c r="Z208" i="2"/>
  <c r="Y208" i="2"/>
  <c r="W208" i="2"/>
  <c r="V208" i="2"/>
  <c r="U208" i="2"/>
  <c r="T208" i="2"/>
  <c r="S208" i="2"/>
  <c r="R208" i="2"/>
  <c r="Q208" i="2"/>
  <c r="O208" i="2"/>
  <c r="N208" i="2"/>
  <c r="I208" i="2"/>
  <c r="H208" i="2"/>
  <c r="G208" i="2"/>
  <c r="K208" i="2" s="1"/>
  <c r="E208" i="2"/>
  <c r="AD207" i="2"/>
  <c r="K207" i="2"/>
  <c r="L207" i="2" s="1"/>
  <c r="AK206" i="2"/>
  <c r="AK204" i="2" s="1"/>
  <c r="AJ206" i="2"/>
  <c r="AI206" i="2"/>
  <c r="AI204" i="2" s="1"/>
  <c r="AH206" i="2"/>
  <c r="AG206" i="2"/>
  <c r="AF206" i="2"/>
  <c r="AF229" i="2" s="1"/>
  <c r="AE206" i="2"/>
  <c r="AE229" i="2" s="1"/>
  <c r="AC206" i="2"/>
  <c r="AB206" i="2"/>
  <c r="AB229" i="2" s="1"/>
  <c r="AB228" i="2" s="1"/>
  <c r="AA206" i="2"/>
  <c r="AA229" i="2" s="1"/>
  <c r="Z206" i="2"/>
  <c r="Z229" i="2" s="1"/>
  <c r="Y206" i="2"/>
  <c r="Y229" i="2" s="1"/>
  <c r="Y228" i="2" s="1"/>
  <c r="X206" i="2"/>
  <c r="W206" i="2"/>
  <c r="V206" i="2"/>
  <c r="V229" i="2" s="1"/>
  <c r="U206" i="2"/>
  <c r="U229" i="2" s="1"/>
  <c r="U228" i="2" s="1"/>
  <c r="T206" i="2"/>
  <c r="T229" i="2" s="1"/>
  <c r="T228" i="2" s="1"/>
  <c r="S206" i="2"/>
  <c r="S229" i="2" s="1"/>
  <c r="R206" i="2"/>
  <c r="R229" i="2" s="1"/>
  <c r="R228" i="2" s="1"/>
  <c r="Q206" i="2"/>
  <c r="P206" i="2"/>
  <c r="P229" i="2" s="1"/>
  <c r="O206" i="2"/>
  <c r="N206" i="2"/>
  <c r="M206" i="2"/>
  <c r="M229" i="2" s="1"/>
  <c r="M228" i="2" s="1"/>
  <c r="H206" i="2"/>
  <c r="H229" i="2" s="1"/>
  <c r="H228" i="2" s="1"/>
  <c r="G206" i="2"/>
  <c r="G204" i="2" s="1"/>
  <c r="D206" i="2"/>
  <c r="D229" i="2" s="1"/>
  <c r="D228" i="2" s="1"/>
  <c r="AK205" i="2"/>
  <c r="AJ205" i="2"/>
  <c r="AI205" i="2"/>
  <c r="AH205" i="2"/>
  <c r="AH204" i="2" s="1"/>
  <c r="AG205" i="2"/>
  <c r="AF205" i="2"/>
  <c r="AE205" i="2"/>
  <c r="AC205" i="2"/>
  <c r="AB205" i="2"/>
  <c r="AB204" i="2" s="1"/>
  <c r="AA205" i="2"/>
  <c r="Z205" i="2"/>
  <c r="Y205" i="2"/>
  <c r="X205" i="2"/>
  <c r="W205" i="2"/>
  <c r="V205" i="2"/>
  <c r="U205" i="2"/>
  <c r="T205" i="2"/>
  <c r="T204" i="2" s="1"/>
  <c r="S205" i="2"/>
  <c r="S204" i="2" s="1"/>
  <c r="R205" i="2"/>
  <c r="R204" i="2" s="1"/>
  <c r="Q205" i="2"/>
  <c r="P205" i="2"/>
  <c r="O205" i="2"/>
  <c r="N205" i="2"/>
  <c r="M205" i="2"/>
  <c r="J205" i="2"/>
  <c r="I205" i="2"/>
  <c r="H205" i="2"/>
  <c r="G205" i="2"/>
  <c r="F205" i="2"/>
  <c r="E205" i="2"/>
  <c r="E204" i="2" s="1"/>
  <c r="D205" i="2"/>
  <c r="D204" i="2" s="1"/>
  <c r="AG204" i="2"/>
  <c r="AC204" i="2"/>
  <c r="Y204" i="2"/>
  <c r="X204" i="2"/>
  <c r="W204" i="2"/>
  <c r="P204" i="2"/>
  <c r="O204" i="2"/>
  <c r="N204" i="2"/>
  <c r="H204" i="2"/>
  <c r="AK203" i="2"/>
  <c r="AJ203" i="2"/>
  <c r="AJ201" i="2" s="1"/>
  <c r="AI203" i="2"/>
  <c r="AI201" i="2" s="1"/>
  <c r="AH203" i="2"/>
  <c r="AH201" i="2" s="1"/>
  <c r="AG203" i="2"/>
  <c r="AF203" i="2"/>
  <c r="AE203" i="2"/>
  <c r="AE201" i="2" s="1"/>
  <c r="AC203" i="2"/>
  <c r="AB203" i="2"/>
  <c r="AA203" i="2"/>
  <c r="Z203" i="2"/>
  <c r="Y203" i="2"/>
  <c r="X203" i="2"/>
  <c r="W203" i="2"/>
  <c r="W201" i="2" s="1"/>
  <c r="V203" i="2"/>
  <c r="V201" i="2" s="1"/>
  <c r="U203" i="2"/>
  <c r="U201" i="2" s="1"/>
  <c r="T203" i="2"/>
  <c r="T201" i="2" s="1"/>
  <c r="S203" i="2"/>
  <c r="S201" i="2" s="1"/>
  <c r="R203" i="2"/>
  <c r="Q203" i="2"/>
  <c r="P203" i="2"/>
  <c r="O203" i="2"/>
  <c r="N203" i="2"/>
  <c r="N201" i="2" s="1"/>
  <c r="M203" i="2"/>
  <c r="K203" i="2"/>
  <c r="J203" i="2"/>
  <c r="I203" i="2"/>
  <c r="I201" i="2" s="1"/>
  <c r="H203" i="2"/>
  <c r="G203" i="2"/>
  <c r="F203" i="2"/>
  <c r="AD203" i="2" s="1"/>
  <c r="E203" i="2"/>
  <c r="D203" i="2"/>
  <c r="D201" i="2" s="1"/>
  <c r="AD202" i="2"/>
  <c r="K202" i="2"/>
  <c r="L202" i="2" s="1"/>
  <c r="AK201" i="2"/>
  <c r="AG201" i="2"/>
  <c r="AF201" i="2"/>
  <c r="AC201" i="2"/>
  <c r="AB201" i="2"/>
  <c r="AA201" i="2"/>
  <c r="Z201" i="2"/>
  <c r="Y201" i="2"/>
  <c r="X201" i="2"/>
  <c r="R201" i="2"/>
  <c r="Q201" i="2"/>
  <c r="P201" i="2"/>
  <c r="O201" i="2"/>
  <c r="M201" i="2"/>
  <c r="J201" i="2"/>
  <c r="K201" i="2" s="1"/>
  <c r="H201" i="2"/>
  <c r="G201" i="2"/>
  <c r="E201" i="2"/>
  <c r="AK200" i="2"/>
  <c r="AJ200" i="2"/>
  <c r="AI200" i="2"/>
  <c r="AH200" i="2"/>
  <c r="AG200" i="2"/>
  <c r="AG199" i="2" s="1"/>
  <c r="AF200" i="2"/>
  <c r="AE200" i="2"/>
  <c r="AC200" i="2"/>
  <c r="AB200" i="2"/>
  <c r="AA200" i="2"/>
  <c r="Z200" i="2"/>
  <c r="Y200" i="2"/>
  <c r="Y199" i="2" s="1"/>
  <c r="X200" i="2"/>
  <c r="X199" i="2" s="1"/>
  <c r="W200" i="2"/>
  <c r="V200" i="2"/>
  <c r="U200" i="2"/>
  <c r="T200" i="2"/>
  <c r="T199" i="2" s="1"/>
  <c r="S200" i="2"/>
  <c r="S199" i="2" s="1"/>
  <c r="R200" i="2"/>
  <c r="Q200" i="2"/>
  <c r="Q199" i="2" s="1"/>
  <c r="P200" i="2"/>
  <c r="P199" i="2" s="1"/>
  <c r="O200" i="2"/>
  <c r="O199" i="2" s="1"/>
  <c r="N200" i="2"/>
  <c r="N199" i="2" s="1"/>
  <c r="M200" i="2"/>
  <c r="M199" i="2" s="1"/>
  <c r="J200" i="2"/>
  <c r="J199" i="2" s="1"/>
  <c r="I200" i="2"/>
  <c r="H200" i="2"/>
  <c r="G200" i="2"/>
  <c r="K200" i="2" s="1"/>
  <c r="L200" i="2" s="1"/>
  <c r="F200" i="2"/>
  <c r="E200" i="2"/>
  <c r="D200" i="2"/>
  <c r="D199" i="2" s="1"/>
  <c r="AK199" i="2"/>
  <c r="AJ199" i="2"/>
  <c r="AI199" i="2"/>
  <c r="AH199" i="2"/>
  <c r="AF199" i="2"/>
  <c r="AE199" i="2"/>
  <c r="AC199" i="2"/>
  <c r="AB199" i="2"/>
  <c r="AA199" i="2"/>
  <c r="Z199" i="2"/>
  <c r="W199" i="2"/>
  <c r="V199" i="2"/>
  <c r="U199" i="2"/>
  <c r="R199" i="2"/>
  <c r="I199" i="2"/>
  <c r="H199" i="2"/>
  <c r="F199" i="2"/>
  <c r="E199" i="2"/>
  <c r="AK198" i="2"/>
  <c r="AJ198" i="2"/>
  <c r="AI198" i="2"/>
  <c r="AH198" i="2"/>
  <c r="AG198" i="2"/>
  <c r="AF198" i="2"/>
  <c r="AE198" i="2"/>
  <c r="AE192" i="2" s="1"/>
  <c r="AC198" i="2"/>
  <c r="AB198" i="2"/>
  <c r="AA198" i="2"/>
  <c r="Z198" i="2"/>
  <c r="Y198" i="2"/>
  <c r="X198" i="2"/>
  <c r="W198" i="2"/>
  <c r="V198" i="2"/>
  <c r="U198" i="2"/>
  <c r="U192" i="2" s="1"/>
  <c r="T198" i="2"/>
  <c r="S198" i="2"/>
  <c r="R198" i="2"/>
  <c r="Q198" i="2"/>
  <c r="P198" i="2"/>
  <c r="O198" i="2"/>
  <c r="N198" i="2"/>
  <c r="M198" i="2"/>
  <c r="J198" i="2"/>
  <c r="I198" i="2"/>
  <c r="H198" i="2"/>
  <c r="G198" i="2"/>
  <c r="K198" i="2" s="1"/>
  <c r="L198" i="2" s="1"/>
  <c r="F198" i="2"/>
  <c r="E198" i="2"/>
  <c r="D198" i="2"/>
  <c r="AK197" i="2"/>
  <c r="AJ197" i="2"/>
  <c r="AI197" i="2"/>
  <c r="AH197" i="2"/>
  <c r="AG197" i="2"/>
  <c r="AF197" i="2"/>
  <c r="AE197" i="2"/>
  <c r="AC197" i="2"/>
  <c r="AB197" i="2"/>
  <c r="AA197" i="2"/>
  <c r="Z197" i="2"/>
  <c r="Y197" i="2"/>
  <c r="X197" i="2"/>
  <c r="W197" i="2"/>
  <c r="V197" i="2"/>
  <c r="U197" i="2"/>
  <c r="T197" i="2"/>
  <c r="S197" i="2"/>
  <c r="R197" i="2"/>
  <c r="Q197" i="2"/>
  <c r="P197" i="2"/>
  <c r="O197" i="2"/>
  <c r="N197" i="2"/>
  <c r="M197" i="2"/>
  <c r="K197" i="2"/>
  <c r="J197" i="2"/>
  <c r="I197" i="2"/>
  <c r="H197" i="2"/>
  <c r="G197" i="2"/>
  <c r="F197" i="2"/>
  <c r="AD196" i="2"/>
  <c r="L196" i="2"/>
  <c r="K196" i="2"/>
  <c r="AK195" i="2"/>
  <c r="AJ195" i="2"/>
  <c r="AI195" i="2"/>
  <c r="AH195" i="2"/>
  <c r="AG195" i="2"/>
  <c r="AF195" i="2"/>
  <c r="AE195" i="2"/>
  <c r="AC195" i="2"/>
  <c r="AB195" i="2"/>
  <c r="AA195" i="2"/>
  <c r="Z195" i="2"/>
  <c r="Y195" i="2"/>
  <c r="X195" i="2"/>
  <c r="W195" i="2"/>
  <c r="W192" i="2" s="1"/>
  <c r="V195" i="2"/>
  <c r="U195" i="2"/>
  <c r="T195" i="2"/>
  <c r="S195" i="2"/>
  <c r="R195" i="2"/>
  <c r="Q195" i="2"/>
  <c r="P195" i="2"/>
  <c r="O195" i="2"/>
  <c r="N195" i="2"/>
  <c r="M195" i="2"/>
  <c r="J195" i="2"/>
  <c r="I195" i="2"/>
  <c r="K195" i="2" s="1"/>
  <c r="L195" i="2" s="1"/>
  <c r="H195" i="2"/>
  <c r="G195" i="2"/>
  <c r="F195" i="2"/>
  <c r="E195" i="2"/>
  <c r="D195" i="2"/>
  <c r="AK194" i="2"/>
  <c r="AJ194" i="2"/>
  <c r="AI194" i="2"/>
  <c r="AI192" i="2" s="1"/>
  <c r="AH194" i="2"/>
  <c r="AG194" i="2"/>
  <c r="AF194" i="2"/>
  <c r="AE194" i="2"/>
  <c r="AC194" i="2"/>
  <c r="AB194" i="2"/>
  <c r="AA194" i="2"/>
  <c r="Z194" i="2"/>
  <c r="Y194" i="2"/>
  <c r="Y192" i="2" s="1"/>
  <c r="X194" i="2"/>
  <c r="X192" i="2" s="1"/>
  <c r="W194" i="2"/>
  <c r="V194" i="2"/>
  <c r="U194" i="2"/>
  <c r="T194" i="2"/>
  <c r="S194" i="2"/>
  <c r="R194" i="2"/>
  <c r="Q194" i="2"/>
  <c r="P194" i="2"/>
  <c r="O194" i="2"/>
  <c r="N194" i="2"/>
  <c r="M194" i="2"/>
  <c r="J194" i="2"/>
  <c r="J192" i="2" s="1"/>
  <c r="I194" i="2"/>
  <c r="H194" i="2"/>
  <c r="G194" i="2"/>
  <c r="F194" i="2"/>
  <c r="E194" i="2"/>
  <c r="D194" i="2"/>
  <c r="AK193" i="2"/>
  <c r="AJ193" i="2"/>
  <c r="AI193" i="2"/>
  <c r="AH193" i="2"/>
  <c r="AG193" i="2"/>
  <c r="AF193" i="2"/>
  <c r="AE193" i="2"/>
  <c r="AC193" i="2"/>
  <c r="AC192" i="2" s="1"/>
  <c r="AB193" i="2"/>
  <c r="AA193" i="2"/>
  <c r="Z193" i="2"/>
  <c r="Y193" i="2"/>
  <c r="X193" i="2"/>
  <c r="W193" i="2"/>
  <c r="V193" i="2"/>
  <c r="U193" i="2"/>
  <c r="T193" i="2"/>
  <c r="S193" i="2"/>
  <c r="R193" i="2"/>
  <c r="Q193" i="2"/>
  <c r="P193" i="2"/>
  <c r="O193" i="2"/>
  <c r="N193" i="2"/>
  <c r="M193" i="2"/>
  <c r="K193" i="2"/>
  <c r="J193" i="2"/>
  <c r="I193" i="2"/>
  <c r="H193" i="2"/>
  <c r="G193" i="2"/>
  <c r="F193" i="2"/>
  <c r="AD193" i="2" s="1"/>
  <c r="E193" i="2"/>
  <c r="D193" i="2"/>
  <c r="V192" i="2"/>
  <c r="S192" i="2"/>
  <c r="R192" i="2"/>
  <c r="G192" i="2"/>
  <c r="AK191" i="2"/>
  <c r="AK190" i="2" s="1"/>
  <c r="AJ191" i="2"/>
  <c r="AJ190" i="2" s="1"/>
  <c r="AI191" i="2"/>
  <c r="AI190" i="2" s="1"/>
  <c r="AH191" i="2"/>
  <c r="AG191" i="2"/>
  <c r="AF191" i="2"/>
  <c r="AE191" i="2"/>
  <c r="AE190" i="2" s="1"/>
  <c r="AC191" i="2"/>
  <c r="AC190" i="2" s="1"/>
  <c r="AB191" i="2"/>
  <c r="AA191" i="2"/>
  <c r="AA190" i="2" s="1"/>
  <c r="Z191" i="2"/>
  <c r="Z190" i="2" s="1"/>
  <c r="Y191" i="2"/>
  <c r="X191" i="2"/>
  <c r="W191" i="2"/>
  <c r="V191" i="2"/>
  <c r="U191" i="2"/>
  <c r="U190" i="2" s="1"/>
  <c r="T191" i="2"/>
  <c r="T190" i="2" s="1"/>
  <c r="S191" i="2"/>
  <c r="S190" i="2" s="1"/>
  <c r="R191" i="2"/>
  <c r="Q191" i="2"/>
  <c r="P191" i="2"/>
  <c r="P190" i="2" s="1"/>
  <c r="O191" i="2"/>
  <c r="O190" i="2" s="1"/>
  <c r="N191" i="2"/>
  <c r="N190" i="2" s="1"/>
  <c r="M191" i="2"/>
  <c r="J191" i="2"/>
  <c r="I191" i="2"/>
  <c r="I190" i="2" s="1"/>
  <c r="H191" i="2"/>
  <c r="K191" i="2" s="1"/>
  <c r="L191" i="2" s="1"/>
  <c r="G191" i="2"/>
  <c r="F191" i="2"/>
  <c r="E191" i="2"/>
  <c r="E190" i="2" s="1"/>
  <c r="D191" i="2"/>
  <c r="D190" i="2" s="1"/>
  <c r="AH190" i="2"/>
  <c r="AG190" i="2"/>
  <c r="AF190" i="2"/>
  <c r="AB190" i="2"/>
  <c r="Y190" i="2"/>
  <c r="X190" i="2"/>
  <c r="W190" i="2"/>
  <c r="V190" i="2"/>
  <c r="R190" i="2"/>
  <c r="Q190" i="2"/>
  <c r="M190" i="2"/>
  <c r="J190" i="2"/>
  <c r="H190" i="2"/>
  <c r="G190" i="2"/>
  <c r="K190" i="2" s="1"/>
  <c r="L190" i="2" s="1"/>
  <c r="F190" i="2"/>
  <c r="AD189" i="2"/>
  <c r="K189" i="2"/>
  <c r="L189" i="2" s="1"/>
  <c r="AK188" i="2"/>
  <c r="AJ188" i="2"/>
  <c r="AI188" i="2"/>
  <c r="AH188" i="2"/>
  <c r="AG188" i="2"/>
  <c r="AF188" i="2"/>
  <c r="AE188" i="2"/>
  <c r="AC188" i="2"/>
  <c r="AB188" i="2"/>
  <c r="AA188" i="2"/>
  <c r="Z188" i="2"/>
  <c r="Y188" i="2"/>
  <c r="X188" i="2"/>
  <c r="W188" i="2"/>
  <c r="AD188" i="2" s="1"/>
  <c r="V188" i="2"/>
  <c r="U188" i="2"/>
  <c r="T188" i="2"/>
  <c r="S188" i="2"/>
  <c r="R188" i="2"/>
  <c r="Q188" i="2"/>
  <c r="P188" i="2"/>
  <c r="O188" i="2"/>
  <c r="N188" i="2"/>
  <c r="M188" i="2"/>
  <c r="J188" i="2"/>
  <c r="E188" i="2"/>
  <c r="D188" i="2"/>
  <c r="AK187" i="2"/>
  <c r="AJ187" i="2"/>
  <c r="AI187" i="2"/>
  <c r="AH187" i="2"/>
  <c r="AG187" i="2"/>
  <c r="AF187" i="2"/>
  <c r="AE187" i="2"/>
  <c r="AC187" i="2"/>
  <c r="AB187" i="2"/>
  <c r="AA187" i="2"/>
  <c r="Z187" i="2"/>
  <c r="Y187" i="2"/>
  <c r="X187" i="2"/>
  <c r="W187" i="2"/>
  <c r="V187" i="2"/>
  <c r="U187" i="2"/>
  <c r="T187" i="2"/>
  <c r="AD187" i="2" s="1"/>
  <c r="S187" i="2"/>
  <c r="R187" i="2"/>
  <c r="Q187" i="2"/>
  <c r="P187" i="2"/>
  <c r="O187" i="2"/>
  <c r="N187" i="2"/>
  <c r="M187" i="2"/>
  <c r="J187" i="2"/>
  <c r="K187" i="2" s="1"/>
  <c r="L187" i="2" s="1"/>
  <c r="I187" i="2"/>
  <c r="H187" i="2"/>
  <c r="G187" i="2"/>
  <c r="F187" i="2"/>
  <c r="E187" i="2"/>
  <c r="D187" i="2"/>
  <c r="AD186" i="2"/>
  <c r="L186" i="2"/>
  <c r="K186" i="2"/>
  <c r="AK185" i="2"/>
  <c r="AJ185" i="2"/>
  <c r="AI185" i="2"/>
  <c r="AH185" i="2"/>
  <c r="AF185" i="2"/>
  <c r="AE185" i="2"/>
  <c r="AC185" i="2"/>
  <c r="AB185" i="2"/>
  <c r="AA185" i="2"/>
  <c r="Z185" i="2"/>
  <c r="Y185" i="2"/>
  <c r="X185" i="2"/>
  <c r="W185" i="2"/>
  <c r="V185" i="2"/>
  <c r="U185" i="2"/>
  <c r="T185" i="2"/>
  <c r="S185" i="2"/>
  <c r="R185" i="2"/>
  <c r="Q185" i="2"/>
  <c r="P185" i="2"/>
  <c r="O185" i="2"/>
  <c r="N185" i="2"/>
  <c r="M185" i="2"/>
  <c r="J185" i="2"/>
  <c r="K185" i="2" s="1"/>
  <c r="L185" i="2" s="1"/>
  <c r="I185" i="2"/>
  <c r="H185" i="2"/>
  <c r="G185" i="2"/>
  <c r="F185" i="2"/>
  <c r="E185" i="2"/>
  <c r="AH184" i="2"/>
  <c r="AF184" i="2"/>
  <c r="Z184" i="2"/>
  <c r="Y184" i="2"/>
  <c r="R184" i="2"/>
  <c r="Q184" i="2"/>
  <c r="O184" i="2"/>
  <c r="AK183" i="2"/>
  <c r="AK180" i="2" s="1"/>
  <c r="AJ183" i="2"/>
  <c r="AJ180" i="2" s="1"/>
  <c r="AI183" i="2"/>
  <c r="AI180" i="2" s="1"/>
  <c r="AH183" i="2"/>
  <c r="AH180" i="2" s="1"/>
  <c r="AG183" i="2"/>
  <c r="AG180" i="2" s="1"/>
  <c r="AF183" i="2"/>
  <c r="AF180" i="2" s="1"/>
  <c r="AE183" i="2"/>
  <c r="AC183" i="2"/>
  <c r="AB183" i="2"/>
  <c r="AA183" i="2"/>
  <c r="Z183" i="2"/>
  <c r="Y183" i="2"/>
  <c r="X183" i="2"/>
  <c r="W183" i="2"/>
  <c r="W180" i="2" s="1"/>
  <c r="V183" i="2"/>
  <c r="U183" i="2"/>
  <c r="T183" i="2"/>
  <c r="S183" i="2"/>
  <c r="S180" i="2" s="1"/>
  <c r="R183" i="2"/>
  <c r="R180" i="2" s="1"/>
  <c r="Q183" i="2"/>
  <c r="Q180" i="2" s="1"/>
  <c r="P183" i="2"/>
  <c r="P180" i="2" s="1"/>
  <c r="O183" i="2"/>
  <c r="N183" i="2"/>
  <c r="M183" i="2"/>
  <c r="J183" i="2"/>
  <c r="I183" i="2"/>
  <c r="H183" i="2"/>
  <c r="G183" i="2"/>
  <c r="K183" i="2" s="1"/>
  <c r="F183" i="2"/>
  <c r="E183" i="2"/>
  <c r="D183" i="2"/>
  <c r="AK182" i="2"/>
  <c r="AJ182" i="2"/>
  <c r="AI182" i="2"/>
  <c r="AH182" i="2"/>
  <c r="AG182" i="2"/>
  <c r="AF182" i="2"/>
  <c r="AE182" i="2"/>
  <c r="AE180" i="2" s="1"/>
  <c r="AC182" i="2"/>
  <c r="AB182" i="2"/>
  <c r="AA182" i="2"/>
  <c r="Z182" i="2"/>
  <c r="Y182" i="2"/>
  <c r="X182" i="2"/>
  <c r="X180" i="2" s="1"/>
  <c r="W182" i="2"/>
  <c r="V182" i="2"/>
  <c r="U182" i="2"/>
  <c r="T182" i="2"/>
  <c r="S182" i="2"/>
  <c r="R182" i="2"/>
  <c r="Q182" i="2"/>
  <c r="P182" i="2"/>
  <c r="O182" i="2"/>
  <c r="N182" i="2"/>
  <c r="N180" i="2" s="1"/>
  <c r="M182" i="2"/>
  <c r="F182" i="2"/>
  <c r="E182" i="2"/>
  <c r="D182" i="2"/>
  <c r="AK181" i="2"/>
  <c r="AJ181" i="2"/>
  <c r="AI181" i="2"/>
  <c r="AH181" i="2"/>
  <c r="AG181" i="2"/>
  <c r="AF181" i="2"/>
  <c r="AE181" i="2"/>
  <c r="AC181" i="2"/>
  <c r="AB181" i="2"/>
  <c r="AA181" i="2"/>
  <c r="AA180" i="2" s="1"/>
  <c r="Z181" i="2"/>
  <c r="Z180" i="2" s="1"/>
  <c r="Y181" i="2"/>
  <c r="Y180" i="2" s="1"/>
  <c r="X181" i="2"/>
  <c r="W181" i="2"/>
  <c r="V181" i="2"/>
  <c r="U181" i="2"/>
  <c r="U180" i="2" s="1"/>
  <c r="T181" i="2"/>
  <c r="S181" i="2"/>
  <c r="R181" i="2"/>
  <c r="Q181" i="2"/>
  <c r="P181" i="2"/>
  <c r="O181" i="2"/>
  <c r="O180" i="2" s="1"/>
  <c r="N181" i="2"/>
  <c r="M181" i="2"/>
  <c r="M180" i="2" s="1"/>
  <c r="J181" i="2"/>
  <c r="J180" i="2" s="1"/>
  <c r="I181" i="2"/>
  <c r="H181" i="2"/>
  <c r="G181" i="2"/>
  <c r="F181" i="2"/>
  <c r="E181" i="2"/>
  <c r="D181" i="2"/>
  <c r="AC180" i="2"/>
  <c r="AB180" i="2"/>
  <c r="V180" i="2"/>
  <c r="F180" i="2"/>
  <c r="AC179" i="2"/>
  <c r="AK178" i="2"/>
  <c r="AJ178" i="2"/>
  <c r="AI178" i="2"/>
  <c r="AH178" i="2"/>
  <c r="AG178" i="2"/>
  <c r="AF178" i="2"/>
  <c r="AE178" i="2"/>
  <c r="AC178" i="2"/>
  <c r="AB178" i="2"/>
  <c r="AA178" i="2"/>
  <c r="Z178" i="2"/>
  <c r="Y178" i="2"/>
  <c r="X178" i="2"/>
  <c r="W178" i="2"/>
  <c r="V178" i="2"/>
  <c r="U178" i="2"/>
  <c r="T178" i="2"/>
  <c r="S178" i="2"/>
  <c r="R178" i="2"/>
  <c r="Q178" i="2"/>
  <c r="P178" i="2"/>
  <c r="O178" i="2"/>
  <c r="N178" i="2"/>
  <c r="M178" i="2"/>
  <c r="J178" i="2"/>
  <c r="I178" i="2"/>
  <c r="H178" i="2"/>
  <c r="G178" i="2"/>
  <c r="K178" i="2" s="1"/>
  <c r="F178" i="2"/>
  <c r="E178" i="2"/>
  <c r="D178" i="2"/>
  <c r="AK177" i="2"/>
  <c r="AJ177" i="2"/>
  <c r="AI177" i="2"/>
  <c r="AH177" i="2"/>
  <c r="AG177" i="2"/>
  <c r="AF177" i="2"/>
  <c r="AE177" i="2"/>
  <c r="AC177" i="2"/>
  <c r="AB177" i="2"/>
  <c r="AA177" i="2"/>
  <c r="Z177" i="2"/>
  <c r="Y177" i="2"/>
  <c r="X177" i="2"/>
  <c r="W177" i="2"/>
  <c r="V177" i="2"/>
  <c r="U177" i="2"/>
  <c r="T177" i="2"/>
  <c r="S177" i="2"/>
  <c r="R177" i="2"/>
  <c r="Q177" i="2"/>
  <c r="P177" i="2"/>
  <c r="O177" i="2"/>
  <c r="N177" i="2"/>
  <c r="M177" i="2"/>
  <c r="H177" i="2"/>
  <c r="G177" i="2"/>
  <c r="F177" i="2"/>
  <c r="E177" i="2"/>
  <c r="D177" i="2"/>
  <c r="AD176" i="2"/>
  <c r="K176" i="2"/>
  <c r="L176" i="2" s="1"/>
  <c r="AK175" i="2"/>
  <c r="AJ175" i="2"/>
  <c r="AI175" i="2"/>
  <c r="AH175" i="2"/>
  <c r="AG175" i="2"/>
  <c r="AF175" i="2"/>
  <c r="AE175" i="2"/>
  <c r="AC175" i="2"/>
  <c r="AB175" i="2"/>
  <c r="AA175" i="2"/>
  <c r="AA164" i="2" s="1"/>
  <c r="AA163" i="2" s="1"/>
  <c r="Z175" i="2"/>
  <c r="Y175" i="2"/>
  <c r="X175" i="2"/>
  <c r="W175" i="2"/>
  <c r="V175" i="2"/>
  <c r="U175" i="2"/>
  <c r="T175" i="2"/>
  <c r="AD175" i="2" s="1"/>
  <c r="S175" i="2"/>
  <c r="R175" i="2"/>
  <c r="Q175" i="2"/>
  <c r="P175" i="2"/>
  <c r="O175" i="2"/>
  <c r="N175" i="2"/>
  <c r="M175" i="2"/>
  <c r="J175" i="2"/>
  <c r="K175" i="2" s="1"/>
  <c r="L175" i="2" s="1"/>
  <c r="I175" i="2"/>
  <c r="H175" i="2"/>
  <c r="G175" i="2"/>
  <c r="F175" i="2"/>
  <c r="E175" i="2"/>
  <c r="D175" i="2"/>
  <c r="AD174" i="2"/>
  <c r="K174" i="2"/>
  <c r="L174" i="2" s="1"/>
  <c r="AK173" i="2"/>
  <c r="AJ173" i="2"/>
  <c r="AI173" i="2"/>
  <c r="AH173" i="2"/>
  <c r="AG173" i="2"/>
  <c r="AF173" i="2"/>
  <c r="AE173" i="2"/>
  <c r="AC173" i="2"/>
  <c r="AB173" i="2"/>
  <c r="AA173" i="2"/>
  <c r="Z173" i="2"/>
  <c r="Y173" i="2"/>
  <c r="X173" i="2"/>
  <c r="W173" i="2"/>
  <c r="V173" i="2"/>
  <c r="U173" i="2"/>
  <c r="T173" i="2"/>
  <c r="S173" i="2"/>
  <c r="R173" i="2"/>
  <c r="Q173" i="2"/>
  <c r="P173" i="2"/>
  <c r="O173" i="2"/>
  <c r="N173" i="2"/>
  <c r="M173" i="2"/>
  <c r="J173" i="2"/>
  <c r="K173" i="2" s="1"/>
  <c r="L173" i="2" s="1"/>
  <c r="I173" i="2"/>
  <c r="H173" i="2"/>
  <c r="G173" i="2"/>
  <c r="F173" i="2"/>
  <c r="E173" i="2"/>
  <c r="D173" i="2"/>
  <c r="AI172" i="2"/>
  <c r="AH172" i="2"/>
  <c r="AC172" i="2"/>
  <c r="Z172" i="2"/>
  <c r="X172" i="2"/>
  <c r="W172" i="2"/>
  <c r="V172" i="2"/>
  <c r="U172" i="2"/>
  <c r="T172" i="2"/>
  <c r="S172" i="2"/>
  <c r="O172" i="2"/>
  <c r="N172" i="2"/>
  <c r="J172" i="2"/>
  <c r="D171" i="2"/>
  <c r="AD170" i="2"/>
  <c r="L170" i="2"/>
  <c r="K170" i="2"/>
  <c r="AK169" i="2"/>
  <c r="AJ169" i="2"/>
  <c r="AI169" i="2"/>
  <c r="AH169" i="2"/>
  <c r="AG169" i="2"/>
  <c r="AF169" i="2"/>
  <c r="AE169" i="2"/>
  <c r="AB169" i="2"/>
  <c r="AA169" i="2"/>
  <c r="Z169" i="2"/>
  <c r="Y169" i="2"/>
  <c r="X169" i="2"/>
  <c r="W169" i="2"/>
  <c r="O169" i="2"/>
  <c r="N169" i="2"/>
  <c r="M169" i="2"/>
  <c r="J169" i="2"/>
  <c r="F169" i="2"/>
  <c r="AK168" i="2"/>
  <c r="AJ168" i="2"/>
  <c r="AI168" i="2"/>
  <c r="AH168" i="2"/>
  <c r="AG168" i="2"/>
  <c r="AF168" i="2"/>
  <c r="AE168" i="2"/>
  <c r="AC168" i="2"/>
  <c r="AB168" i="2"/>
  <c r="AA168" i="2"/>
  <c r="Z168" i="2"/>
  <c r="Y168" i="2"/>
  <c r="X168" i="2"/>
  <c r="W168" i="2"/>
  <c r="V168" i="2"/>
  <c r="U168" i="2"/>
  <c r="T168" i="2"/>
  <c r="S168" i="2"/>
  <c r="R168" i="2"/>
  <c r="Q168" i="2"/>
  <c r="P168" i="2"/>
  <c r="O168" i="2"/>
  <c r="N168" i="2"/>
  <c r="M168" i="2"/>
  <c r="J168" i="2"/>
  <c r="I168" i="2"/>
  <c r="H168" i="2"/>
  <c r="G168" i="2"/>
  <c r="K168" i="2" s="1"/>
  <c r="L168" i="2" s="1"/>
  <c r="F168" i="2"/>
  <c r="E168" i="2"/>
  <c r="D168" i="2"/>
  <c r="AK167" i="2"/>
  <c r="AJ167" i="2"/>
  <c r="AI167" i="2"/>
  <c r="AH167" i="2"/>
  <c r="AG167" i="2"/>
  <c r="AF167" i="2"/>
  <c r="AE167" i="2"/>
  <c r="AC167" i="2"/>
  <c r="AB167" i="2"/>
  <c r="AA167" i="2"/>
  <c r="Z167" i="2"/>
  <c r="Y167" i="2"/>
  <c r="X167" i="2"/>
  <c r="W167" i="2"/>
  <c r="V167" i="2"/>
  <c r="U167" i="2"/>
  <c r="T167" i="2"/>
  <c r="S167" i="2"/>
  <c r="R167" i="2"/>
  <c r="Q167" i="2"/>
  <c r="P167" i="2"/>
  <c r="O167" i="2"/>
  <c r="N167" i="2"/>
  <c r="M167" i="2"/>
  <c r="J167" i="2"/>
  <c r="I167" i="2"/>
  <c r="F167" i="2"/>
  <c r="E167" i="2"/>
  <c r="D167" i="2"/>
  <c r="AK166" i="2"/>
  <c r="AJ166" i="2"/>
  <c r="AI166" i="2"/>
  <c r="AH166" i="2"/>
  <c r="AG166" i="2"/>
  <c r="AF166" i="2"/>
  <c r="AE166" i="2"/>
  <c r="AC166" i="2"/>
  <c r="AB166" i="2"/>
  <c r="AA166" i="2"/>
  <c r="Z166" i="2"/>
  <c r="Y166" i="2"/>
  <c r="X166" i="2"/>
  <c r="W166" i="2"/>
  <c r="V166" i="2"/>
  <c r="U166" i="2"/>
  <c r="T166" i="2"/>
  <c r="S166" i="2"/>
  <c r="R166" i="2"/>
  <c r="Q166" i="2"/>
  <c r="P166" i="2"/>
  <c r="O166" i="2"/>
  <c r="N166" i="2"/>
  <c r="M166" i="2"/>
  <c r="I166" i="2"/>
  <c r="F166" i="2"/>
  <c r="E166" i="2"/>
  <c r="D166" i="2"/>
  <c r="AK165" i="2"/>
  <c r="AJ165" i="2"/>
  <c r="AI165" i="2"/>
  <c r="AH165" i="2"/>
  <c r="AG165" i="2"/>
  <c r="AF165" i="2"/>
  <c r="AE165" i="2"/>
  <c r="AC165" i="2"/>
  <c r="AB165" i="2"/>
  <c r="AA165" i="2"/>
  <c r="Z165" i="2"/>
  <c r="Z164" i="2" s="1"/>
  <c r="Z163" i="2" s="1"/>
  <c r="Y165" i="2"/>
  <c r="X165" i="2"/>
  <c r="W165" i="2"/>
  <c r="V165" i="2"/>
  <c r="U165" i="2"/>
  <c r="T165" i="2"/>
  <c r="S165" i="2"/>
  <c r="R165" i="2"/>
  <c r="Q165" i="2"/>
  <c r="P165" i="2"/>
  <c r="O165" i="2"/>
  <c r="N165" i="2"/>
  <c r="M165" i="2"/>
  <c r="G165" i="2"/>
  <c r="F165" i="2"/>
  <c r="E165" i="2"/>
  <c r="D165" i="2"/>
  <c r="AK162" i="2"/>
  <c r="AJ162" i="2"/>
  <c r="AI162" i="2"/>
  <c r="AH162" i="2"/>
  <c r="AG162" i="2"/>
  <c r="AF162" i="2"/>
  <c r="AE162" i="2"/>
  <c r="AE159" i="2" s="1"/>
  <c r="AC162" i="2"/>
  <c r="AC159" i="2" s="1"/>
  <c r="AB162" i="2"/>
  <c r="AA162" i="2"/>
  <c r="Z162" i="2"/>
  <c r="Y162" i="2"/>
  <c r="X162" i="2"/>
  <c r="W162" i="2"/>
  <c r="W159" i="2" s="1"/>
  <c r="V162" i="2"/>
  <c r="U162" i="2"/>
  <c r="T162" i="2"/>
  <c r="S162" i="2"/>
  <c r="R162" i="2"/>
  <c r="Q162" i="2"/>
  <c r="P162" i="2"/>
  <c r="O162" i="2"/>
  <c r="N162" i="2"/>
  <c r="M162" i="2"/>
  <c r="J162" i="2"/>
  <c r="I162" i="2"/>
  <c r="H162" i="2"/>
  <c r="G162" i="2"/>
  <c r="F162" i="2"/>
  <c r="AD162" i="2" s="1"/>
  <c r="AK161" i="2"/>
  <c r="AK159" i="2" s="1"/>
  <c r="AJ161" i="2"/>
  <c r="AI161" i="2"/>
  <c r="AI159" i="2" s="1"/>
  <c r="AH161" i="2"/>
  <c r="AG161" i="2"/>
  <c r="AG159" i="2" s="1"/>
  <c r="AF161" i="2"/>
  <c r="AE161" i="2"/>
  <c r="AC161" i="2"/>
  <c r="AB161" i="2"/>
  <c r="AA161" i="2"/>
  <c r="Z161" i="2"/>
  <c r="Y161" i="2"/>
  <c r="X161" i="2"/>
  <c r="W161" i="2"/>
  <c r="V161" i="2"/>
  <c r="U161" i="2"/>
  <c r="T161" i="2"/>
  <c r="S161" i="2"/>
  <c r="R161" i="2"/>
  <c r="Q161" i="2"/>
  <c r="P161" i="2"/>
  <c r="O161" i="2"/>
  <c r="O159" i="2" s="1"/>
  <c r="N161" i="2"/>
  <c r="M161" i="2"/>
  <c r="J161" i="2"/>
  <c r="I161" i="2"/>
  <c r="H161" i="2"/>
  <c r="G161" i="2"/>
  <c r="K161" i="2" s="1"/>
  <c r="F161" i="2"/>
  <c r="E161" i="2"/>
  <c r="D161" i="2"/>
  <c r="AK160" i="2"/>
  <c r="AJ160" i="2"/>
  <c r="AJ159" i="2" s="1"/>
  <c r="AI160" i="2"/>
  <c r="AH160" i="2"/>
  <c r="AH159" i="2" s="1"/>
  <c r="AG160" i="2"/>
  <c r="AF160" i="2"/>
  <c r="AE160" i="2"/>
  <c r="AC160" i="2"/>
  <c r="AB160" i="2"/>
  <c r="AA160" i="2"/>
  <c r="AA159" i="2" s="1"/>
  <c r="Z160" i="2"/>
  <c r="Z159" i="2" s="1"/>
  <c r="Y160" i="2"/>
  <c r="Y159" i="2" s="1"/>
  <c r="X160" i="2"/>
  <c r="W160" i="2"/>
  <c r="V160" i="2"/>
  <c r="U160" i="2"/>
  <c r="T160" i="2"/>
  <c r="S160" i="2"/>
  <c r="R160" i="2"/>
  <c r="Q160" i="2"/>
  <c r="P160" i="2"/>
  <c r="P159" i="2" s="1"/>
  <c r="O160" i="2"/>
  <c r="N160" i="2"/>
  <c r="M160" i="2"/>
  <c r="J160" i="2"/>
  <c r="I160" i="2"/>
  <c r="H160" i="2"/>
  <c r="H159" i="2" s="1"/>
  <c r="G160" i="2"/>
  <c r="K160" i="2" s="1"/>
  <c r="F160" i="2"/>
  <c r="E160" i="2"/>
  <c r="E159" i="2" s="1"/>
  <c r="D160" i="2"/>
  <c r="D159" i="2" s="1"/>
  <c r="AB159" i="2"/>
  <c r="X159" i="2"/>
  <c r="T159" i="2"/>
  <c r="S159" i="2"/>
  <c r="R159" i="2"/>
  <c r="Q159" i="2"/>
  <c r="M159" i="2"/>
  <c r="AK158" i="2"/>
  <c r="AJ158" i="2"/>
  <c r="AI158" i="2"/>
  <c r="AI157" i="2" s="1"/>
  <c r="AF158" i="2"/>
  <c r="AB158" i="2"/>
  <c r="AB157" i="2" s="1"/>
  <c r="AA158" i="2"/>
  <c r="AA157" i="2" s="1"/>
  <c r="Z158" i="2"/>
  <c r="Z157" i="2" s="1"/>
  <c r="Y158" i="2"/>
  <c r="Y157" i="2" s="1"/>
  <c r="T158" i="2"/>
  <c r="T157" i="2" s="1"/>
  <c r="S158" i="2"/>
  <c r="R158" i="2"/>
  <c r="N158" i="2"/>
  <c r="M158" i="2"/>
  <c r="F158" i="2"/>
  <c r="E158" i="2"/>
  <c r="E157" i="2" s="1"/>
  <c r="D158" i="2"/>
  <c r="D157" i="2" s="1"/>
  <c r="AK157" i="2"/>
  <c r="AJ157" i="2"/>
  <c r="AF157" i="2"/>
  <c r="W157" i="2"/>
  <c r="V157" i="2"/>
  <c r="S157" i="2"/>
  <c r="O157" i="2"/>
  <c r="N157" i="2"/>
  <c r="M157" i="2"/>
  <c r="J157" i="2"/>
  <c r="F157" i="2"/>
  <c r="AD155" i="2"/>
  <c r="K155" i="2"/>
  <c r="L155" i="2" s="1"/>
  <c r="AD154" i="2"/>
  <c r="K154" i="2"/>
  <c r="L154" i="2" s="1"/>
  <c r="AD153" i="2"/>
  <c r="K153" i="2"/>
  <c r="L153" i="2" s="1"/>
  <c r="AD152" i="2"/>
  <c r="K152" i="2"/>
  <c r="L152" i="2" s="1"/>
  <c r="AD151" i="2"/>
  <c r="K151" i="2"/>
  <c r="L151" i="2" s="1"/>
  <c r="AD150" i="2"/>
  <c r="L150" i="2"/>
  <c r="K150" i="2"/>
  <c r="AD149" i="2"/>
  <c r="K149" i="2"/>
  <c r="L149" i="2" s="1"/>
  <c r="AD148" i="2"/>
  <c r="K148" i="2"/>
  <c r="L148" i="2" s="1"/>
  <c r="AD147" i="2"/>
  <c r="K147" i="2"/>
  <c r="L147" i="2" s="1"/>
  <c r="AK146" i="2"/>
  <c r="AJ146" i="2"/>
  <c r="AI146" i="2"/>
  <c r="AH146" i="2"/>
  <c r="AG146" i="2"/>
  <c r="AG289" i="2" s="1"/>
  <c r="AE146" i="2"/>
  <c r="AE289" i="2" s="1"/>
  <c r="AC146" i="2"/>
  <c r="AB146" i="2"/>
  <c r="AA146" i="2"/>
  <c r="AA289" i="2" s="1"/>
  <c r="Z146" i="2"/>
  <c r="Z289" i="2" s="1"/>
  <c r="Y146" i="2"/>
  <c r="Y144" i="2" s="1"/>
  <c r="Y287" i="2" s="1"/>
  <c r="X146" i="2"/>
  <c r="W146" i="2"/>
  <c r="V146" i="2"/>
  <c r="V289" i="2" s="1"/>
  <c r="U146" i="2"/>
  <c r="U289" i="2" s="1"/>
  <c r="T146" i="2"/>
  <c r="T289" i="2" s="1"/>
  <c r="S146" i="2"/>
  <c r="S289" i="2" s="1"/>
  <c r="R146" i="2"/>
  <c r="Q146" i="2"/>
  <c r="P146" i="2"/>
  <c r="O146" i="2"/>
  <c r="N146" i="2"/>
  <c r="M146" i="2"/>
  <c r="K146" i="2"/>
  <c r="J146" i="2"/>
  <c r="J144" i="2" s="1"/>
  <c r="J287" i="2" s="1"/>
  <c r="I146" i="2"/>
  <c r="I289" i="2" s="1"/>
  <c r="H146" i="2"/>
  <c r="G146" i="2"/>
  <c r="G144" i="2" s="1"/>
  <c r="F146" i="2"/>
  <c r="E146" i="2"/>
  <c r="D146" i="2"/>
  <c r="D144" i="2" s="1"/>
  <c r="D287" i="2" s="1"/>
  <c r="AD145" i="2"/>
  <c r="K145" i="2"/>
  <c r="L145" i="2" s="1"/>
  <c r="AK144" i="2"/>
  <c r="AK287" i="2" s="1"/>
  <c r="AH144" i="2"/>
  <c r="AG144" i="2"/>
  <c r="AF144" i="2"/>
  <c r="AE144" i="2"/>
  <c r="AB144" i="2"/>
  <c r="AA144" i="2"/>
  <c r="AA287" i="2" s="1"/>
  <c r="Z144" i="2"/>
  <c r="Z287" i="2" s="1"/>
  <c r="X144" i="2"/>
  <c r="W144" i="2"/>
  <c r="W287" i="2" s="1"/>
  <c r="S144" i="2"/>
  <c r="S287" i="2" s="1"/>
  <c r="N144" i="2"/>
  <c r="N287" i="2" s="1"/>
  <c r="M144" i="2"/>
  <c r="I144" i="2"/>
  <c r="H144" i="2"/>
  <c r="F144" i="2"/>
  <c r="E144" i="2"/>
  <c r="E287" i="2" s="1"/>
  <c r="AD143" i="2"/>
  <c r="K143" i="2"/>
  <c r="L143" i="2" s="1"/>
  <c r="AD142" i="2"/>
  <c r="K142" i="2"/>
  <c r="L142" i="2" s="1"/>
  <c r="AI141" i="2"/>
  <c r="AI284" i="2" s="1"/>
  <c r="AI283" i="2" s="1"/>
  <c r="AH141" i="2"/>
  <c r="AG141" i="2"/>
  <c r="AG140" i="2" s="1"/>
  <c r="AF141" i="2"/>
  <c r="AF140" i="2" s="1"/>
  <c r="AC141" i="2"/>
  <c r="AC140" i="2" s="1"/>
  <c r="AA141" i="2"/>
  <c r="AA284" i="2" s="1"/>
  <c r="V141" i="2"/>
  <c r="V284" i="2" s="1"/>
  <c r="V283" i="2" s="1"/>
  <c r="T141" i="2"/>
  <c r="T140" i="2" s="1"/>
  <c r="S141" i="2"/>
  <c r="S140" i="2" s="1"/>
  <c r="R141" i="2"/>
  <c r="R140" i="2" s="1"/>
  <c r="Q141" i="2"/>
  <c r="P141" i="2"/>
  <c r="O141" i="2"/>
  <c r="M141" i="2"/>
  <c r="J141" i="2"/>
  <c r="J140" i="2" s="1"/>
  <c r="I141" i="2"/>
  <c r="H141" i="2"/>
  <c r="G141" i="2"/>
  <c r="F141" i="2"/>
  <c r="D141" i="2"/>
  <c r="D284" i="2" s="1"/>
  <c r="AI140" i="2"/>
  <c r="AA140" i="2"/>
  <c r="W140" i="2"/>
  <c r="V140" i="2"/>
  <c r="M140" i="2"/>
  <c r="H140" i="2"/>
  <c r="D140" i="2"/>
  <c r="AD139" i="2"/>
  <c r="L139" i="2"/>
  <c r="K139" i="2"/>
  <c r="AD138" i="2"/>
  <c r="K138" i="2"/>
  <c r="L138" i="2" s="1"/>
  <c r="AJ137" i="2"/>
  <c r="AI137" i="2"/>
  <c r="AI136" i="2" s="1"/>
  <c r="AH137" i="2"/>
  <c r="AH136" i="2" s="1"/>
  <c r="AC137" i="2"/>
  <c r="AC136" i="2" s="1"/>
  <c r="AB137" i="2"/>
  <c r="AB136" i="2" s="1"/>
  <c r="Z137" i="2"/>
  <c r="Y137" i="2"/>
  <c r="W137" i="2"/>
  <c r="V137" i="2"/>
  <c r="T137" i="2"/>
  <c r="S137" i="2"/>
  <c r="S136" i="2" s="1"/>
  <c r="R137" i="2"/>
  <c r="R136" i="2" s="1"/>
  <c r="Q137" i="2"/>
  <c r="Q136" i="2" s="1"/>
  <c r="Q280" i="2" s="1"/>
  <c r="N137" i="2"/>
  <c r="M137" i="2"/>
  <c r="M136" i="2" s="1"/>
  <c r="J137" i="2"/>
  <c r="I137" i="2"/>
  <c r="H137" i="2"/>
  <c r="G137" i="2"/>
  <c r="K137" i="2" s="1"/>
  <c r="F137" i="2"/>
  <c r="D137" i="2"/>
  <c r="AK136" i="2"/>
  <c r="AJ136" i="2"/>
  <c r="AE136" i="2"/>
  <c r="Z136" i="2"/>
  <c r="Y136" i="2"/>
  <c r="X136" i="2"/>
  <c r="W136" i="2"/>
  <c r="W135" i="2" s="1"/>
  <c r="W278" i="2" s="1"/>
  <c r="V136" i="2"/>
  <c r="U136" i="2"/>
  <c r="T136" i="2"/>
  <c r="N136" i="2"/>
  <c r="N279" i="2" s="1"/>
  <c r="J136" i="2"/>
  <c r="I136" i="2"/>
  <c r="I280" i="2" s="1"/>
  <c r="H136" i="2"/>
  <c r="G136" i="2"/>
  <c r="F136" i="2"/>
  <c r="E136" i="2"/>
  <c r="D136" i="2"/>
  <c r="AD134" i="2"/>
  <c r="K134" i="2"/>
  <c r="L134" i="2" s="1"/>
  <c r="AK133" i="2"/>
  <c r="AJ133" i="2"/>
  <c r="AI133" i="2"/>
  <c r="AH133" i="2"/>
  <c r="AG133" i="2"/>
  <c r="AF133" i="2"/>
  <c r="AE133" i="2"/>
  <c r="AC133" i="2"/>
  <c r="AB133" i="2"/>
  <c r="AA133" i="2"/>
  <c r="Z133" i="2"/>
  <c r="Y133" i="2"/>
  <c r="X133" i="2"/>
  <c r="W133" i="2"/>
  <c r="V133" i="2"/>
  <c r="U133" i="2"/>
  <c r="T133" i="2"/>
  <c r="S133" i="2"/>
  <c r="R133" i="2"/>
  <c r="Q133" i="2"/>
  <c r="P133" i="2"/>
  <c r="AD133" i="2" s="1"/>
  <c r="O133" i="2"/>
  <c r="N133" i="2"/>
  <c r="M133" i="2"/>
  <c r="J133" i="2"/>
  <c r="I133" i="2"/>
  <c r="H133" i="2"/>
  <c r="K133" i="2" s="1"/>
  <c r="L133" i="2" s="1"/>
  <c r="G133" i="2"/>
  <c r="F133" i="2"/>
  <c r="E133" i="2"/>
  <c r="D133" i="2"/>
  <c r="AD132" i="2"/>
  <c r="AD131" i="2"/>
  <c r="AK130" i="2"/>
  <c r="AJ130" i="2"/>
  <c r="AI130" i="2"/>
  <c r="AI129" i="2" s="1"/>
  <c r="AI274" i="2" s="1"/>
  <c r="AH130" i="2"/>
  <c r="AH129" i="2" s="1"/>
  <c r="AG130" i="2"/>
  <c r="AG129" i="2" s="1"/>
  <c r="AG274" i="2" s="1"/>
  <c r="AD130" i="2"/>
  <c r="AK129" i="2"/>
  <c r="AK274" i="2" s="1"/>
  <c r="AJ129" i="2"/>
  <c r="AF129" i="2"/>
  <c r="AF124" i="2" s="1"/>
  <c r="AF267" i="2" s="1"/>
  <c r="AE129" i="2"/>
  <c r="AC129" i="2"/>
  <c r="AB129" i="2"/>
  <c r="AA129" i="2"/>
  <c r="AA274" i="2" s="1"/>
  <c r="Z129" i="2"/>
  <c r="Y129" i="2"/>
  <c r="Y274" i="2" s="1"/>
  <c r="X129" i="2"/>
  <c r="W129" i="2"/>
  <c r="V129" i="2"/>
  <c r="V274" i="2" s="1"/>
  <c r="U129" i="2"/>
  <c r="T129" i="2"/>
  <c r="T274" i="2" s="1"/>
  <c r="S129" i="2"/>
  <c r="S274" i="2" s="1"/>
  <c r="R129" i="2"/>
  <c r="R274" i="2" s="1"/>
  <c r="Q129" i="2"/>
  <c r="Q274" i="2" s="1"/>
  <c r="P129" i="2"/>
  <c r="O129" i="2"/>
  <c r="O274" i="2" s="1"/>
  <c r="N129" i="2"/>
  <c r="N274" i="2" s="1"/>
  <c r="M129" i="2"/>
  <c r="M274" i="2" s="1"/>
  <c r="L129" i="2"/>
  <c r="L274" i="2" s="1"/>
  <c r="K129" i="2"/>
  <c r="K274" i="2" s="1"/>
  <c r="J129" i="2"/>
  <c r="I129" i="2"/>
  <c r="I274" i="2" s="1"/>
  <c r="H129" i="2"/>
  <c r="H274" i="2" s="1"/>
  <c r="G129" i="2"/>
  <c r="G274" i="2" s="1"/>
  <c r="F129" i="2"/>
  <c r="AK128" i="2"/>
  <c r="AJ128" i="2"/>
  <c r="AJ271" i="2" s="1"/>
  <c r="AI128" i="2"/>
  <c r="AI271" i="2" s="1"/>
  <c r="AE128" i="2"/>
  <c r="AC128" i="2"/>
  <c r="AC271" i="2" s="1"/>
  <c r="AB128" i="2"/>
  <c r="AA128" i="2"/>
  <c r="Z128" i="2"/>
  <c r="Y128" i="2"/>
  <c r="X128" i="2"/>
  <c r="W128" i="2"/>
  <c r="V128" i="2"/>
  <c r="V271" i="2" s="1"/>
  <c r="U128" i="2"/>
  <c r="U271" i="2" s="1"/>
  <c r="T128" i="2"/>
  <c r="T271" i="2" s="1"/>
  <c r="S128" i="2"/>
  <c r="S271" i="2" s="1"/>
  <c r="R128" i="2"/>
  <c r="R271" i="2" s="1"/>
  <c r="Q128" i="2"/>
  <c r="P128" i="2"/>
  <c r="P271" i="2" s="1"/>
  <c r="O128" i="2"/>
  <c r="O271" i="2" s="1"/>
  <c r="N128" i="2"/>
  <c r="M128" i="2"/>
  <c r="K128" i="2"/>
  <c r="J128" i="2"/>
  <c r="I128" i="2"/>
  <c r="H128" i="2"/>
  <c r="H271" i="2" s="1"/>
  <c r="G128" i="2"/>
  <c r="F128" i="2"/>
  <c r="E128" i="2"/>
  <c r="E125" i="2" s="1"/>
  <c r="AD127" i="2"/>
  <c r="K127" i="2"/>
  <c r="L127" i="2" s="1"/>
  <c r="AK126" i="2"/>
  <c r="AJ126" i="2"/>
  <c r="AI126" i="2"/>
  <c r="AH126" i="2"/>
  <c r="AH269" i="2" s="1"/>
  <c r="AG126" i="2"/>
  <c r="AG269" i="2" s="1"/>
  <c r="AE126" i="2"/>
  <c r="AE269" i="2" s="1"/>
  <c r="AC126" i="2"/>
  <c r="AC125" i="2" s="1"/>
  <c r="AC124" i="2" s="1"/>
  <c r="AC267" i="2" s="1"/>
  <c r="AB126" i="2"/>
  <c r="AB125" i="2" s="1"/>
  <c r="AB124" i="2" s="1"/>
  <c r="AB267" i="2" s="1"/>
  <c r="AA126" i="2"/>
  <c r="AA269" i="2" s="1"/>
  <c r="Z126" i="2"/>
  <c r="Y126" i="2"/>
  <c r="Y269" i="2" s="1"/>
  <c r="X126" i="2"/>
  <c r="X269" i="2" s="1"/>
  <c r="W126" i="2"/>
  <c r="W125" i="2" s="1"/>
  <c r="W268" i="2" s="1"/>
  <c r="V126" i="2"/>
  <c r="U126" i="2"/>
  <c r="T126" i="2"/>
  <c r="T269" i="2" s="1"/>
  <c r="S126" i="2"/>
  <c r="S269" i="2" s="1"/>
  <c r="R126" i="2"/>
  <c r="Q126" i="2"/>
  <c r="P126" i="2"/>
  <c r="O126" i="2"/>
  <c r="O125" i="2" s="1"/>
  <c r="N126" i="2"/>
  <c r="N125" i="2" s="1"/>
  <c r="M126" i="2"/>
  <c r="J126" i="2"/>
  <c r="I126" i="2"/>
  <c r="H126" i="2"/>
  <c r="G126" i="2"/>
  <c r="G269" i="2" s="1"/>
  <c r="F126" i="2"/>
  <c r="F269" i="2" s="1"/>
  <c r="AI125" i="2"/>
  <c r="AI124" i="2" s="1"/>
  <c r="AI267" i="2" s="1"/>
  <c r="AF125" i="2"/>
  <c r="Z125" i="2"/>
  <c r="Z268" i="2" s="1"/>
  <c r="Y125" i="2"/>
  <c r="Y268" i="2" s="1"/>
  <c r="X125" i="2"/>
  <c r="U125" i="2"/>
  <c r="U124" i="2" s="1"/>
  <c r="M125" i="2"/>
  <c r="H125" i="2"/>
  <c r="G125" i="2"/>
  <c r="F125" i="2"/>
  <c r="D125" i="2"/>
  <c r="Z124" i="2"/>
  <c r="Z267" i="2" s="1"/>
  <c r="Y124" i="2"/>
  <c r="Y267" i="2" s="1"/>
  <c r="X124" i="2"/>
  <c r="X267" i="2" s="1"/>
  <c r="W124" i="2"/>
  <c r="W267" i="2" s="1"/>
  <c r="N124" i="2"/>
  <c r="N267" i="2" s="1"/>
  <c r="AD123" i="2"/>
  <c r="L123" i="2"/>
  <c r="K123" i="2"/>
  <c r="AK122" i="2"/>
  <c r="AJ122" i="2"/>
  <c r="AI122" i="2"/>
  <c r="AI266" i="2" s="1"/>
  <c r="AH122" i="2"/>
  <c r="AG122" i="2"/>
  <c r="AG266" i="2" s="1"/>
  <c r="AE122" i="2"/>
  <c r="AD122" i="2"/>
  <c r="AC122" i="2"/>
  <c r="AC266" i="2" s="1"/>
  <c r="AB122" i="2"/>
  <c r="AB266" i="2" s="1"/>
  <c r="AA122" i="2"/>
  <c r="AA266" i="2" s="1"/>
  <c r="Z122" i="2"/>
  <c r="Z266" i="2" s="1"/>
  <c r="Y122" i="2"/>
  <c r="X122" i="2"/>
  <c r="W122" i="2"/>
  <c r="W119" i="2" s="1"/>
  <c r="W263" i="2" s="1"/>
  <c r="V122" i="2"/>
  <c r="U122" i="2"/>
  <c r="T122" i="2"/>
  <c r="S122" i="2"/>
  <c r="S266" i="2" s="1"/>
  <c r="R122" i="2"/>
  <c r="R266" i="2" s="1"/>
  <c r="Q122" i="2"/>
  <c r="Q266" i="2" s="1"/>
  <c r="P122" i="2"/>
  <c r="P266" i="2" s="1"/>
  <c r="O122" i="2"/>
  <c r="O266" i="2" s="1"/>
  <c r="N122" i="2"/>
  <c r="M122" i="2"/>
  <c r="M266" i="2" s="1"/>
  <c r="J122" i="2"/>
  <c r="I122" i="2"/>
  <c r="H122" i="2"/>
  <c r="G122" i="2"/>
  <c r="K122" i="2" s="1"/>
  <c r="F122" i="2"/>
  <c r="L122" i="2" s="1"/>
  <c r="E122" i="2"/>
  <c r="E266" i="2" s="1"/>
  <c r="D122" i="2"/>
  <c r="D266" i="2" s="1"/>
  <c r="AK121" i="2"/>
  <c r="AJ121" i="2"/>
  <c r="AI121" i="2"/>
  <c r="AH121" i="2"/>
  <c r="AG121" i="2"/>
  <c r="AF121" i="2"/>
  <c r="AE121" i="2"/>
  <c r="AE265" i="2" s="1"/>
  <c r="AD121" i="2"/>
  <c r="AC121" i="2"/>
  <c r="AC265" i="2" s="1"/>
  <c r="AB121" i="2"/>
  <c r="AB265" i="2" s="1"/>
  <c r="AA121" i="2"/>
  <c r="AA265" i="2" s="1"/>
  <c r="Z121" i="2"/>
  <c r="Z265" i="2" s="1"/>
  <c r="Y121" i="2"/>
  <c r="Y265" i="2" s="1"/>
  <c r="X121" i="2"/>
  <c r="W121" i="2"/>
  <c r="V121" i="2"/>
  <c r="U121" i="2"/>
  <c r="T121" i="2"/>
  <c r="T265" i="2" s="1"/>
  <c r="S121" i="2"/>
  <c r="S265" i="2" s="1"/>
  <c r="R121" i="2"/>
  <c r="R265" i="2" s="1"/>
  <c r="Q121" i="2"/>
  <c r="Q265" i="2" s="1"/>
  <c r="P121" i="2"/>
  <c r="P265" i="2" s="1"/>
  <c r="O121" i="2"/>
  <c r="O265" i="2" s="1"/>
  <c r="N121" i="2"/>
  <c r="M121" i="2"/>
  <c r="K121" i="2"/>
  <c r="J121" i="2"/>
  <c r="J265" i="2" s="1"/>
  <c r="I121" i="2"/>
  <c r="H121" i="2"/>
  <c r="G121" i="2"/>
  <c r="G265" i="2" s="1"/>
  <c r="F121" i="2"/>
  <c r="E121" i="2"/>
  <c r="D121" i="2"/>
  <c r="AK120" i="2"/>
  <c r="AJ120" i="2"/>
  <c r="AJ264" i="2" s="1"/>
  <c r="AI120" i="2"/>
  <c r="AH120" i="2"/>
  <c r="AG120" i="2"/>
  <c r="AE120" i="2"/>
  <c r="AE264" i="2" s="1"/>
  <c r="AD120" i="2"/>
  <c r="AC120" i="2"/>
  <c r="AC264" i="2" s="1"/>
  <c r="AB120" i="2"/>
  <c r="AB264" i="2" s="1"/>
  <c r="AA120" i="2"/>
  <c r="AA264" i="2" s="1"/>
  <c r="Z120" i="2"/>
  <c r="Y120" i="2"/>
  <c r="X120" i="2"/>
  <c r="W120" i="2"/>
  <c r="V120" i="2"/>
  <c r="V264" i="2" s="1"/>
  <c r="U120" i="2"/>
  <c r="T120" i="2"/>
  <c r="S120" i="2"/>
  <c r="R120" i="2"/>
  <c r="R119" i="2" s="1"/>
  <c r="Q120" i="2"/>
  <c r="P120" i="2"/>
  <c r="P119" i="2" s="1"/>
  <c r="P263" i="2" s="1"/>
  <c r="O120" i="2"/>
  <c r="O119" i="2" s="1"/>
  <c r="O263" i="2" s="1"/>
  <c r="N120" i="2"/>
  <c r="N264" i="2" s="1"/>
  <c r="M120" i="2"/>
  <c r="J120" i="2"/>
  <c r="I120" i="2"/>
  <c r="H120" i="2"/>
  <c r="G120" i="2"/>
  <c r="F120" i="2"/>
  <c r="F119" i="2" s="1"/>
  <c r="E120" i="2"/>
  <c r="D120" i="2"/>
  <c r="D264" i="2" s="1"/>
  <c r="AG119" i="2"/>
  <c r="AF119" i="2"/>
  <c r="AE119" i="2"/>
  <c r="AC119" i="2"/>
  <c r="AB119" i="2"/>
  <c r="AB117" i="2" s="1"/>
  <c r="AB261" i="2" s="1"/>
  <c r="AA119" i="2"/>
  <c r="V119" i="2"/>
  <c r="U119" i="2"/>
  <c r="T119" i="2"/>
  <c r="S119" i="2"/>
  <c r="S263" i="2" s="1"/>
  <c r="N119" i="2"/>
  <c r="N117" i="2" s="1"/>
  <c r="N261" i="2" s="1"/>
  <c r="M119" i="2"/>
  <c r="M263" i="2" s="1"/>
  <c r="J119" i="2"/>
  <c r="I119" i="2"/>
  <c r="I117" i="2" s="1"/>
  <c r="I261" i="2" s="1"/>
  <c r="H119" i="2"/>
  <c r="H263" i="2" s="1"/>
  <c r="G119" i="2"/>
  <c r="D119" i="2"/>
  <c r="D263" i="2" s="1"/>
  <c r="AK118" i="2"/>
  <c r="AJ118" i="2"/>
  <c r="AJ262" i="2" s="1"/>
  <c r="AI118" i="2"/>
  <c r="AI262" i="2" s="1"/>
  <c r="AH118" i="2"/>
  <c r="AH262" i="2" s="1"/>
  <c r="AG118" i="2"/>
  <c r="AE118" i="2"/>
  <c r="AC118" i="2"/>
  <c r="AB118" i="2"/>
  <c r="AB262" i="2" s="1"/>
  <c r="AA118" i="2"/>
  <c r="AA262" i="2" s="1"/>
  <c r="Z118" i="2"/>
  <c r="Z262" i="2" s="1"/>
  <c r="Y118" i="2"/>
  <c r="X118" i="2"/>
  <c r="X262" i="2" s="1"/>
  <c r="W118" i="2"/>
  <c r="V118" i="2"/>
  <c r="U118" i="2"/>
  <c r="T118" i="2"/>
  <c r="S118" i="2"/>
  <c r="S262" i="2" s="1"/>
  <c r="R118" i="2"/>
  <c r="R262" i="2" s="1"/>
  <c r="Q118" i="2"/>
  <c r="P118" i="2"/>
  <c r="O118" i="2"/>
  <c r="N118" i="2"/>
  <c r="M118" i="2"/>
  <c r="J118" i="2"/>
  <c r="J262" i="2" s="1"/>
  <c r="I118" i="2"/>
  <c r="I262" i="2" s="1"/>
  <c r="H118" i="2"/>
  <c r="G118" i="2"/>
  <c r="K118" i="2" s="1"/>
  <c r="F118" i="2"/>
  <c r="E118" i="2"/>
  <c r="W117" i="2"/>
  <c r="V117" i="2"/>
  <c r="V261" i="2" s="1"/>
  <c r="S117" i="2"/>
  <c r="P117" i="2"/>
  <c r="M117" i="2"/>
  <c r="M261" i="2" s="1"/>
  <c r="H117" i="2"/>
  <c r="H261" i="2" s="1"/>
  <c r="G117" i="2"/>
  <c r="G261" i="2" s="1"/>
  <c r="F117" i="2"/>
  <c r="D117" i="2"/>
  <c r="D261" i="2" s="1"/>
  <c r="AK116" i="2"/>
  <c r="AK260" i="2" s="1"/>
  <c r="AJ116" i="2"/>
  <c r="AI116" i="2"/>
  <c r="AI114" i="2" s="1"/>
  <c r="AH116" i="2"/>
  <c r="AH114" i="2" s="1"/>
  <c r="AE116" i="2"/>
  <c r="AC116" i="2"/>
  <c r="AC114" i="2" s="1"/>
  <c r="AC258" i="2" s="1"/>
  <c r="AB116" i="2"/>
  <c r="AB114" i="2" s="1"/>
  <c r="AA116" i="2"/>
  <c r="AA260" i="2" s="1"/>
  <c r="Z116" i="2"/>
  <c r="Y116" i="2"/>
  <c r="X116" i="2"/>
  <c r="W116" i="2"/>
  <c r="W260" i="2" s="1"/>
  <c r="V116" i="2"/>
  <c r="V114" i="2" s="1"/>
  <c r="U116" i="2"/>
  <c r="T116" i="2"/>
  <c r="S116" i="2"/>
  <c r="S114" i="2" s="1"/>
  <c r="S258" i="2" s="1"/>
  <c r="R116" i="2"/>
  <c r="Q116" i="2"/>
  <c r="Q260" i="2" s="1"/>
  <c r="P116" i="2"/>
  <c r="P114" i="2" s="1"/>
  <c r="P258" i="2" s="1"/>
  <c r="O116" i="2"/>
  <c r="N116" i="2"/>
  <c r="M116" i="2"/>
  <c r="J116" i="2"/>
  <c r="J260" i="2" s="1"/>
  <c r="I116" i="2"/>
  <c r="I260" i="2" s="1"/>
  <c r="H116" i="2"/>
  <c r="G116" i="2"/>
  <c r="G114" i="2" s="1"/>
  <c r="F116" i="2"/>
  <c r="E116" i="2"/>
  <c r="E260" i="2" s="1"/>
  <c r="AD115" i="2"/>
  <c r="K115" i="2"/>
  <c r="L115" i="2" s="1"/>
  <c r="AJ114" i="2"/>
  <c r="AJ258" i="2" s="1"/>
  <c r="AF114" i="2"/>
  <c r="AF258" i="2" s="1"/>
  <c r="AE114" i="2"/>
  <c r="AE258" i="2" s="1"/>
  <c r="Z114" i="2"/>
  <c r="Y114" i="2"/>
  <c r="X114" i="2"/>
  <c r="W114" i="2"/>
  <c r="U114" i="2"/>
  <c r="T114" i="2"/>
  <c r="R114" i="2"/>
  <c r="J114" i="2"/>
  <c r="J258" i="2" s="1"/>
  <c r="I114" i="2"/>
  <c r="I258" i="2" s="1"/>
  <c r="D114" i="2"/>
  <c r="AJ113" i="2"/>
  <c r="AJ257" i="2" s="1"/>
  <c r="AI113" i="2"/>
  <c r="AI257" i="2" s="1"/>
  <c r="AH113" i="2"/>
  <c r="AG113" i="2"/>
  <c r="AD113" i="2"/>
  <c r="L113" i="2"/>
  <c r="K113" i="2"/>
  <c r="AD112" i="2"/>
  <c r="K112" i="2"/>
  <c r="L112" i="2" s="1"/>
  <c r="AK111" i="2"/>
  <c r="AJ111" i="2"/>
  <c r="AJ255" i="2" s="1"/>
  <c r="AI111" i="2"/>
  <c r="AH111" i="2"/>
  <c r="AG111" i="2"/>
  <c r="AG255" i="2" s="1"/>
  <c r="AD111" i="2"/>
  <c r="K111" i="2"/>
  <c r="L111" i="2" s="1"/>
  <c r="AJ110" i="2"/>
  <c r="AJ254" i="2" s="1"/>
  <c r="AF110" i="2"/>
  <c r="AF254" i="2" s="1"/>
  <c r="AE110" i="2"/>
  <c r="AE254" i="2" s="1"/>
  <c r="AC110" i="2"/>
  <c r="AB110" i="2"/>
  <c r="AA110" i="2"/>
  <c r="Z110" i="2"/>
  <c r="Z254" i="2" s="1"/>
  <c r="Y110" i="2"/>
  <c r="Y254" i="2" s="1"/>
  <c r="X110" i="2"/>
  <c r="W110" i="2"/>
  <c r="V110" i="2"/>
  <c r="U110" i="2"/>
  <c r="T110" i="2"/>
  <c r="T254" i="2" s="1"/>
  <c r="S110" i="2"/>
  <c r="S254" i="2" s="1"/>
  <c r="R110" i="2"/>
  <c r="R254" i="2" s="1"/>
  <c r="Q110" i="2"/>
  <c r="P110" i="2"/>
  <c r="O110" i="2"/>
  <c r="N110" i="2"/>
  <c r="N254" i="2" s="1"/>
  <c r="M110" i="2"/>
  <c r="M254" i="2" s="1"/>
  <c r="J110" i="2"/>
  <c r="I110" i="2"/>
  <c r="H110" i="2"/>
  <c r="G110" i="2"/>
  <c r="F110" i="2"/>
  <c r="E110" i="2"/>
  <c r="D110" i="2"/>
  <c r="D254" i="2" s="1"/>
  <c r="AK109" i="2"/>
  <c r="AJ109" i="2"/>
  <c r="AI109" i="2"/>
  <c r="AH109" i="2"/>
  <c r="AG109" i="2"/>
  <c r="AG253" i="2" s="1"/>
  <c r="AE109" i="2"/>
  <c r="AC109" i="2"/>
  <c r="AB109" i="2"/>
  <c r="W109" i="2"/>
  <c r="W253" i="2" s="1"/>
  <c r="V109" i="2"/>
  <c r="V253" i="2" s="1"/>
  <c r="U109" i="2"/>
  <c r="U253" i="2" s="1"/>
  <c r="T109" i="2"/>
  <c r="T253" i="2" s="1"/>
  <c r="O109" i="2"/>
  <c r="O253" i="2" s="1"/>
  <c r="N109" i="2"/>
  <c r="N253" i="2" s="1"/>
  <c r="M109" i="2"/>
  <c r="M253" i="2" s="1"/>
  <c r="J109" i="2"/>
  <c r="J253" i="2" s="1"/>
  <c r="I109" i="2"/>
  <c r="I253" i="2" s="1"/>
  <c r="G109" i="2"/>
  <c r="F109" i="2"/>
  <c r="D109" i="2"/>
  <c r="AK108" i="2"/>
  <c r="AJ108" i="2"/>
  <c r="AJ106" i="2" s="1"/>
  <c r="AG108" i="2"/>
  <c r="AF108" i="2"/>
  <c r="AF252" i="2" s="1"/>
  <c r="AE108" i="2"/>
  <c r="AE252" i="2" s="1"/>
  <c r="AC108" i="2"/>
  <c r="W108" i="2"/>
  <c r="W252" i="2" s="1"/>
  <c r="V108" i="2"/>
  <c r="U108" i="2"/>
  <c r="P108" i="2"/>
  <c r="P252" i="2" s="1"/>
  <c r="O108" i="2"/>
  <c r="O252" i="2" s="1"/>
  <c r="N108" i="2"/>
  <c r="J108" i="2"/>
  <c r="J252" i="2" s="1"/>
  <c r="I108" i="2"/>
  <c r="I252" i="2" s="1"/>
  <c r="H108" i="2"/>
  <c r="G108" i="2"/>
  <c r="F108" i="2"/>
  <c r="F252" i="2" s="1"/>
  <c r="E108" i="2"/>
  <c r="E252" i="2" s="1"/>
  <c r="D108" i="2"/>
  <c r="D252" i="2" s="1"/>
  <c r="AK107" i="2"/>
  <c r="AJ107" i="2"/>
  <c r="AI107" i="2"/>
  <c r="AH107" i="2"/>
  <c r="AG107" i="2"/>
  <c r="AE107" i="2"/>
  <c r="AE251" i="2" s="1"/>
  <c r="AC107" i="2"/>
  <c r="W107" i="2"/>
  <c r="P107" i="2"/>
  <c r="P106" i="2" s="1"/>
  <c r="O107" i="2"/>
  <c r="O251" i="2" s="1"/>
  <c r="M107" i="2"/>
  <c r="M251" i="2" s="1"/>
  <c r="H107" i="2"/>
  <c r="H251" i="2" s="1"/>
  <c r="G107" i="2"/>
  <c r="E107" i="2"/>
  <c r="E106" i="2" s="1"/>
  <c r="E250" i="2" s="1"/>
  <c r="D107" i="2"/>
  <c r="D106" i="2" s="1"/>
  <c r="D250" i="2" s="1"/>
  <c r="AF106" i="2"/>
  <c r="AF250" i="2" s="1"/>
  <c r="AE106" i="2"/>
  <c r="AE250" i="2" s="1"/>
  <c r="AC106" i="2"/>
  <c r="AC250" i="2" s="1"/>
  <c r="O106" i="2"/>
  <c r="O250" i="2" s="1"/>
  <c r="N106" i="2"/>
  <c r="N250" i="2" s="1"/>
  <c r="M106" i="2"/>
  <c r="M250" i="2" s="1"/>
  <c r="AK105" i="2"/>
  <c r="AK249" i="2" s="1"/>
  <c r="AJ105" i="2"/>
  <c r="AJ249" i="2" s="1"/>
  <c r="AI105" i="2"/>
  <c r="AI249" i="2" s="1"/>
  <c r="AH105" i="2"/>
  <c r="AH249" i="2" s="1"/>
  <c r="AG105" i="2"/>
  <c r="AE105" i="2"/>
  <c r="AC105" i="2"/>
  <c r="AC249" i="2" s="1"/>
  <c r="AB105" i="2"/>
  <c r="AA105" i="2"/>
  <c r="Z105" i="2"/>
  <c r="Z249" i="2" s="1"/>
  <c r="Y105" i="2"/>
  <c r="Y249" i="2" s="1"/>
  <c r="X105" i="2"/>
  <c r="X249" i="2" s="1"/>
  <c r="W105" i="2"/>
  <c r="W249" i="2" s="1"/>
  <c r="V105" i="2"/>
  <c r="V249" i="2" s="1"/>
  <c r="U105" i="2"/>
  <c r="T105" i="2"/>
  <c r="S105" i="2"/>
  <c r="S249" i="2" s="1"/>
  <c r="R105" i="2"/>
  <c r="Q105" i="2"/>
  <c r="P105" i="2"/>
  <c r="P249" i="2" s="1"/>
  <c r="O105" i="2"/>
  <c r="O249" i="2" s="1"/>
  <c r="N105" i="2"/>
  <c r="N249" i="2" s="1"/>
  <c r="M105" i="2"/>
  <c r="M249" i="2" s="1"/>
  <c r="J105" i="2"/>
  <c r="I105" i="2"/>
  <c r="I249" i="2" s="1"/>
  <c r="K249" i="2" s="1"/>
  <c r="H105" i="2"/>
  <c r="H249" i="2" s="1"/>
  <c r="G105" i="2"/>
  <c r="G249" i="2" s="1"/>
  <c r="F105" i="2"/>
  <c r="E105" i="2"/>
  <c r="E249" i="2" s="1"/>
  <c r="AD104" i="2"/>
  <c r="K104" i="2"/>
  <c r="L104" i="2" s="1"/>
  <c r="AK103" i="2"/>
  <c r="AJ103" i="2"/>
  <c r="AI103" i="2"/>
  <c r="AH103" i="2"/>
  <c r="AG103" i="2"/>
  <c r="AG225" i="2" s="1"/>
  <c r="AF103" i="2"/>
  <c r="AE103" i="2"/>
  <c r="AC103" i="2"/>
  <c r="AB103" i="2"/>
  <c r="AA103" i="2"/>
  <c r="AA225" i="2" s="1"/>
  <c r="Z103" i="2"/>
  <c r="Z225" i="2" s="1"/>
  <c r="Y103" i="2"/>
  <c r="Y225" i="2" s="1"/>
  <c r="X103" i="2"/>
  <c r="X225" i="2" s="1"/>
  <c r="W103" i="2"/>
  <c r="V103" i="2"/>
  <c r="U103" i="2"/>
  <c r="T103" i="2"/>
  <c r="T225" i="2" s="1"/>
  <c r="S103" i="2"/>
  <c r="S225" i="2" s="1"/>
  <c r="Q103" i="2"/>
  <c r="Q225" i="2" s="1"/>
  <c r="P103" i="2"/>
  <c r="P225" i="2" s="1"/>
  <c r="O103" i="2"/>
  <c r="O225" i="2" s="1"/>
  <c r="N103" i="2"/>
  <c r="N225" i="2" s="1"/>
  <c r="M103" i="2"/>
  <c r="M225" i="2" s="1"/>
  <c r="J103" i="2"/>
  <c r="J225" i="2" s="1"/>
  <c r="I103" i="2"/>
  <c r="I225" i="2" s="1"/>
  <c r="H103" i="2"/>
  <c r="G103" i="2"/>
  <c r="F103" i="2"/>
  <c r="F225" i="2" s="1"/>
  <c r="E103" i="2"/>
  <c r="E225" i="2" s="1"/>
  <c r="D103" i="2"/>
  <c r="D225" i="2" s="1"/>
  <c r="AH102" i="2"/>
  <c r="AH247" i="2" s="1"/>
  <c r="AE102" i="2"/>
  <c r="AB102" i="2"/>
  <c r="P102" i="2"/>
  <c r="O102" i="2"/>
  <c r="O247" i="2" s="1"/>
  <c r="N102" i="2"/>
  <c r="M102" i="2"/>
  <c r="M247" i="2" s="1"/>
  <c r="J102" i="2"/>
  <c r="J247" i="2" s="1"/>
  <c r="I102" i="2"/>
  <c r="I247" i="2" s="1"/>
  <c r="H102" i="2"/>
  <c r="H247" i="2" s="1"/>
  <c r="F102" i="2"/>
  <c r="E102" i="2"/>
  <c r="E247" i="2" s="1"/>
  <c r="D102" i="2"/>
  <c r="D247" i="2" s="1"/>
  <c r="AK101" i="2"/>
  <c r="AK246" i="2" s="1"/>
  <c r="AJ101" i="2"/>
  <c r="AJ246" i="2" s="1"/>
  <c r="AI101" i="2"/>
  <c r="AH101" i="2"/>
  <c r="AG101" i="2"/>
  <c r="AF101" i="2"/>
  <c r="AF246" i="2" s="1"/>
  <c r="AE101" i="2"/>
  <c r="AE246" i="2" s="1"/>
  <c r="AC101" i="2"/>
  <c r="AB101" i="2"/>
  <c r="AA101" i="2"/>
  <c r="Z101" i="2"/>
  <c r="Y101" i="2"/>
  <c r="X101" i="2"/>
  <c r="W101" i="2"/>
  <c r="V101" i="2"/>
  <c r="U101" i="2"/>
  <c r="T101" i="2"/>
  <c r="S101" i="2"/>
  <c r="R101" i="2"/>
  <c r="Q101" i="2"/>
  <c r="Q246" i="2" s="1"/>
  <c r="P101" i="2"/>
  <c r="O101" i="2"/>
  <c r="N101" i="2"/>
  <c r="N246" i="2" s="1"/>
  <c r="M101" i="2"/>
  <c r="J101" i="2"/>
  <c r="J246" i="2" s="1"/>
  <c r="I101" i="2"/>
  <c r="I246" i="2" s="1"/>
  <c r="H101" i="2"/>
  <c r="H246" i="2" s="1"/>
  <c r="G101" i="2"/>
  <c r="G246" i="2" s="1"/>
  <c r="F101" i="2"/>
  <c r="E101" i="2"/>
  <c r="E246" i="2" s="1"/>
  <c r="D101" i="2"/>
  <c r="D246" i="2" s="1"/>
  <c r="AD100" i="2"/>
  <c r="L100" i="2"/>
  <c r="K100" i="2"/>
  <c r="AD99" i="2"/>
  <c r="K99" i="2"/>
  <c r="L99" i="2" s="1"/>
  <c r="AD98" i="2"/>
  <c r="K98" i="2"/>
  <c r="L98" i="2" s="1"/>
  <c r="AD97" i="2"/>
  <c r="K97" i="2"/>
  <c r="L97" i="2" s="1"/>
  <c r="AD96" i="2"/>
  <c r="K96" i="2"/>
  <c r="L96" i="2" s="1"/>
  <c r="AD95" i="2"/>
  <c r="K95" i="2"/>
  <c r="L95" i="2" s="1"/>
  <c r="AD94" i="2"/>
  <c r="K94" i="2"/>
  <c r="L94" i="2" s="1"/>
  <c r="J93" i="2"/>
  <c r="J219" i="2" s="1"/>
  <c r="I93" i="2"/>
  <c r="I219" i="2" s="1"/>
  <c r="H93" i="2"/>
  <c r="H219" i="2" s="1"/>
  <c r="G93" i="2"/>
  <c r="F93" i="2"/>
  <c r="AD92" i="2"/>
  <c r="K92" i="2"/>
  <c r="L92" i="2" s="1"/>
  <c r="AD91" i="2"/>
  <c r="K91" i="2"/>
  <c r="L91" i="2" s="1"/>
  <c r="AD90" i="2"/>
  <c r="K90" i="2"/>
  <c r="L90" i="2" s="1"/>
  <c r="AD89" i="2"/>
  <c r="O89" i="2"/>
  <c r="N89" i="2"/>
  <c r="N217" i="2" s="1"/>
  <c r="M89" i="2"/>
  <c r="H89" i="2"/>
  <c r="G89" i="2"/>
  <c r="E89" i="2"/>
  <c r="E217" i="2" s="1"/>
  <c r="AD88" i="2"/>
  <c r="K88" i="2"/>
  <c r="L88" i="2" s="1"/>
  <c r="AD87" i="2"/>
  <c r="K87" i="2"/>
  <c r="L87" i="2" s="1"/>
  <c r="AD86" i="2"/>
  <c r="K86" i="2"/>
  <c r="L86" i="2" s="1"/>
  <c r="AD85" i="2"/>
  <c r="K85" i="2"/>
  <c r="L85" i="2" s="1"/>
  <c r="AD84" i="2"/>
  <c r="K84" i="2"/>
  <c r="L84" i="2" s="1"/>
  <c r="AD83" i="2"/>
  <c r="K83" i="2"/>
  <c r="L83" i="2" s="1"/>
  <c r="AK82" i="2"/>
  <c r="AJ82" i="2"/>
  <c r="AI82" i="2"/>
  <c r="AH82" i="2"/>
  <c r="AG82" i="2"/>
  <c r="AF82" i="2"/>
  <c r="AE82" i="2"/>
  <c r="AE79" i="2" s="1"/>
  <c r="AC82" i="2"/>
  <c r="AB82" i="2"/>
  <c r="AA82" i="2"/>
  <c r="Z82" i="2"/>
  <c r="Y82" i="2"/>
  <c r="X82" i="2"/>
  <c r="W82" i="2"/>
  <c r="V82" i="2"/>
  <c r="U82" i="2"/>
  <c r="T82" i="2"/>
  <c r="S82" i="2"/>
  <c r="R82" i="2"/>
  <c r="Q82" i="2"/>
  <c r="P82" i="2"/>
  <c r="O82" i="2"/>
  <c r="N82" i="2"/>
  <c r="M82" i="2"/>
  <c r="J82" i="2"/>
  <c r="I82" i="2"/>
  <c r="H82" i="2"/>
  <c r="G82" i="2"/>
  <c r="F82" i="2"/>
  <c r="E82" i="2"/>
  <c r="D82" i="2"/>
  <c r="AK81" i="2"/>
  <c r="AK236" i="2" s="1"/>
  <c r="AJ81" i="2"/>
  <c r="AJ236" i="2" s="1"/>
  <c r="AI81" i="2"/>
  <c r="AH81" i="2"/>
  <c r="AG81" i="2"/>
  <c r="AG236" i="2" s="1"/>
  <c r="AF81" i="2"/>
  <c r="AF236" i="2" s="1"/>
  <c r="AC81" i="2"/>
  <c r="AB81" i="2"/>
  <c r="AB236" i="2" s="1"/>
  <c r="AA81" i="2"/>
  <c r="AA236" i="2" s="1"/>
  <c r="Z81" i="2"/>
  <c r="Y81" i="2"/>
  <c r="Y236" i="2" s="1"/>
  <c r="X81" i="2"/>
  <c r="W81" i="2"/>
  <c r="V81" i="2"/>
  <c r="U81" i="2"/>
  <c r="T81" i="2"/>
  <c r="T236" i="2" s="1"/>
  <c r="S81" i="2"/>
  <c r="R81" i="2"/>
  <c r="R236" i="2" s="1"/>
  <c r="Q81" i="2"/>
  <c r="Q236" i="2" s="1"/>
  <c r="P81" i="2"/>
  <c r="O81" i="2"/>
  <c r="N81" i="2"/>
  <c r="M81" i="2"/>
  <c r="M236" i="2" s="1"/>
  <c r="J81" i="2"/>
  <c r="J236" i="2" s="1"/>
  <c r="I81" i="2"/>
  <c r="H81" i="2"/>
  <c r="G81" i="2"/>
  <c r="K81" i="2" s="1"/>
  <c r="F81" i="2"/>
  <c r="E81" i="2"/>
  <c r="E236" i="2" s="1"/>
  <c r="D81" i="2"/>
  <c r="D236" i="2" s="1"/>
  <c r="AD80" i="2"/>
  <c r="L80" i="2"/>
  <c r="K80" i="2"/>
  <c r="AD77" i="2"/>
  <c r="K77" i="2"/>
  <c r="L77" i="2" s="1"/>
  <c r="AD76" i="2"/>
  <c r="L76" i="2"/>
  <c r="K76" i="2"/>
  <c r="AD75" i="2"/>
  <c r="K75" i="2"/>
  <c r="L75" i="2" s="1"/>
  <c r="AK74" i="2"/>
  <c r="AJ74" i="2"/>
  <c r="AI74" i="2"/>
  <c r="AH74" i="2"/>
  <c r="AG74" i="2"/>
  <c r="AF74" i="2"/>
  <c r="AE74" i="2"/>
  <c r="AC74" i="2"/>
  <c r="AB74" i="2"/>
  <c r="AA74" i="2"/>
  <c r="Z74" i="2"/>
  <c r="Y74" i="2"/>
  <c r="X74" i="2"/>
  <c r="W74" i="2"/>
  <c r="V74" i="2"/>
  <c r="U74" i="2"/>
  <c r="T74" i="2"/>
  <c r="S74" i="2"/>
  <c r="R74" i="2"/>
  <c r="Q74" i="2"/>
  <c r="P74" i="2"/>
  <c r="O74" i="2"/>
  <c r="N74" i="2"/>
  <c r="M74" i="2"/>
  <c r="J74" i="2"/>
  <c r="I74" i="2"/>
  <c r="H74" i="2"/>
  <c r="G74" i="2"/>
  <c r="F74" i="2"/>
  <c r="E74" i="2"/>
  <c r="D74" i="2"/>
  <c r="AD73" i="2"/>
  <c r="L73" i="2"/>
  <c r="K73" i="2"/>
  <c r="AD72" i="2"/>
  <c r="K72" i="2"/>
  <c r="L72" i="2" s="1"/>
  <c r="AK71" i="2"/>
  <c r="AJ71" i="2"/>
  <c r="AJ208" i="2" s="1"/>
  <c r="AI71" i="2"/>
  <c r="AH71" i="2"/>
  <c r="AG71" i="2"/>
  <c r="AG208" i="2" s="1"/>
  <c r="AF71" i="2"/>
  <c r="AE71" i="2"/>
  <c r="AC71" i="2"/>
  <c r="AB71" i="2"/>
  <c r="AB208" i="2" s="1"/>
  <c r="AA71" i="2"/>
  <c r="AA208" i="2" s="1"/>
  <c r="Z71" i="2"/>
  <c r="Y71" i="2"/>
  <c r="X71" i="2"/>
  <c r="X208" i="2" s="1"/>
  <c r="W71" i="2"/>
  <c r="V71" i="2"/>
  <c r="AD71" i="2" s="1"/>
  <c r="U71" i="2"/>
  <c r="T71" i="2"/>
  <c r="S71" i="2"/>
  <c r="R71" i="2"/>
  <c r="Q71" i="2"/>
  <c r="P71" i="2"/>
  <c r="P208" i="2" s="1"/>
  <c r="O71" i="2"/>
  <c r="N71" i="2"/>
  <c r="M71" i="2"/>
  <c r="M208" i="2" s="1"/>
  <c r="J71" i="2"/>
  <c r="J208" i="2" s="1"/>
  <c r="I71" i="2"/>
  <c r="H71" i="2"/>
  <c r="G71" i="2"/>
  <c r="F71" i="2"/>
  <c r="F208" i="2" s="1"/>
  <c r="E71" i="2"/>
  <c r="D71" i="2"/>
  <c r="D208" i="2" s="1"/>
  <c r="AD70" i="2"/>
  <c r="K70" i="2"/>
  <c r="L70" i="2" s="1"/>
  <c r="AK69" i="2"/>
  <c r="AJ69" i="2"/>
  <c r="AI69" i="2"/>
  <c r="AH69" i="2"/>
  <c r="AG69" i="2"/>
  <c r="AF69" i="2"/>
  <c r="AE69" i="2"/>
  <c r="AC69" i="2"/>
  <c r="AB69" i="2"/>
  <c r="AA69" i="2"/>
  <c r="Z69" i="2"/>
  <c r="Y69" i="2"/>
  <c r="X69" i="2"/>
  <c r="W69" i="2"/>
  <c r="V69" i="2"/>
  <c r="U69" i="2"/>
  <c r="T69" i="2"/>
  <c r="S69" i="2"/>
  <c r="R69" i="2"/>
  <c r="Q69" i="2"/>
  <c r="P69" i="2"/>
  <c r="AD69" i="2" s="1"/>
  <c r="O69" i="2"/>
  <c r="N69" i="2"/>
  <c r="M69" i="2"/>
  <c r="H69" i="2"/>
  <c r="F69" i="2"/>
  <c r="E69" i="2"/>
  <c r="D69" i="2"/>
  <c r="AD68" i="2"/>
  <c r="J68" i="2"/>
  <c r="I68" i="2"/>
  <c r="F68" i="2"/>
  <c r="F206" i="2" s="1"/>
  <c r="F229" i="2" s="1"/>
  <c r="F228" i="2" s="1"/>
  <c r="E68" i="2"/>
  <c r="E206" i="2" s="1"/>
  <c r="AD67" i="2"/>
  <c r="K67" i="2"/>
  <c r="L67" i="2" s="1"/>
  <c r="AK66" i="2"/>
  <c r="AJ66" i="2"/>
  <c r="AI66" i="2"/>
  <c r="AH66" i="2"/>
  <c r="AG66" i="2"/>
  <c r="AF66" i="2"/>
  <c r="AE66" i="2"/>
  <c r="AC66" i="2"/>
  <c r="AB66" i="2"/>
  <c r="AA66" i="2"/>
  <c r="Z66" i="2"/>
  <c r="Y66" i="2"/>
  <c r="X66" i="2"/>
  <c r="W66" i="2"/>
  <c r="V66" i="2"/>
  <c r="U66" i="2"/>
  <c r="T66" i="2"/>
  <c r="S66" i="2"/>
  <c r="R66" i="2"/>
  <c r="Q66" i="2"/>
  <c r="P66" i="2"/>
  <c r="O66" i="2"/>
  <c r="N66" i="2"/>
  <c r="M66" i="2"/>
  <c r="J66" i="2"/>
  <c r="K66" i="2" s="1"/>
  <c r="L66" i="2" s="1"/>
  <c r="I66" i="2"/>
  <c r="H66" i="2"/>
  <c r="G66" i="2"/>
  <c r="F66" i="2"/>
  <c r="E66" i="2"/>
  <c r="D66" i="2"/>
  <c r="AD65" i="2"/>
  <c r="K65" i="2"/>
  <c r="L65" i="2" s="1"/>
  <c r="AD64" i="2"/>
  <c r="L64" i="2"/>
  <c r="K64" i="2"/>
  <c r="AD63" i="2"/>
  <c r="K63" i="2"/>
  <c r="L63" i="2" s="1"/>
  <c r="AK62" i="2"/>
  <c r="AJ62" i="2"/>
  <c r="AI62" i="2"/>
  <c r="AH62" i="2"/>
  <c r="AG62" i="2"/>
  <c r="AF62" i="2"/>
  <c r="AF39" i="2" s="1"/>
  <c r="AE62" i="2"/>
  <c r="AC62" i="2"/>
  <c r="AB62" i="2"/>
  <c r="AA62" i="2"/>
  <c r="Z62" i="2"/>
  <c r="Y62" i="2"/>
  <c r="X62" i="2"/>
  <c r="W62" i="2"/>
  <c r="V62" i="2"/>
  <c r="U62" i="2"/>
  <c r="T62" i="2"/>
  <c r="S62" i="2"/>
  <c r="R62" i="2"/>
  <c r="Q62" i="2"/>
  <c r="P62" i="2"/>
  <c r="O62" i="2"/>
  <c r="N62" i="2"/>
  <c r="M62" i="2"/>
  <c r="K62" i="2"/>
  <c r="L62" i="2" s="1"/>
  <c r="J62" i="2"/>
  <c r="I62" i="2"/>
  <c r="H62" i="2"/>
  <c r="G62" i="2"/>
  <c r="F62" i="2"/>
  <c r="E62" i="2"/>
  <c r="D62" i="2"/>
  <c r="AD61" i="2"/>
  <c r="K61" i="2"/>
  <c r="L61" i="2" s="1"/>
  <c r="AK60" i="2"/>
  <c r="AJ60" i="2"/>
  <c r="AI60" i="2"/>
  <c r="AH60" i="2"/>
  <c r="AG60" i="2"/>
  <c r="AF60" i="2"/>
  <c r="AE60" i="2"/>
  <c r="AC60" i="2"/>
  <c r="AC39" i="2" s="1"/>
  <c r="AB60" i="2"/>
  <c r="AA60" i="2"/>
  <c r="Z60" i="2"/>
  <c r="Y60" i="2"/>
  <c r="X60" i="2"/>
  <c r="W60" i="2"/>
  <c r="V60" i="2"/>
  <c r="U60" i="2"/>
  <c r="T60" i="2"/>
  <c r="S60" i="2"/>
  <c r="R60" i="2"/>
  <c r="Q60" i="2"/>
  <c r="P60" i="2"/>
  <c r="P39" i="2" s="1"/>
  <c r="O60" i="2"/>
  <c r="O39" i="2" s="1"/>
  <c r="N60" i="2"/>
  <c r="M60" i="2"/>
  <c r="J60" i="2"/>
  <c r="I60" i="2"/>
  <c r="H60" i="2"/>
  <c r="G60" i="2"/>
  <c r="K60" i="2" s="1"/>
  <c r="F60" i="2"/>
  <c r="L60" i="2" s="1"/>
  <c r="E60" i="2"/>
  <c r="D60" i="2"/>
  <c r="AD59" i="2"/>
  <c r="K59" i="2"/>
  <c r="L59" i="2" s="1"/>
  <c r="AD58" i="2"/>
  <c r="AD197" i="2" s="1"/>
  <c r="K58" i="2"/>
  <c r="L58" i="2" s="1"/>
  <c r="L197" i="2" s="1"/>
  <c r="AD57" i="2"/>
  <c r="K57" i="2"/>
  <c r="L57" i="2" s="1"/>
  <c r="AD56" i="2"/>
  <c r="K56" i="2"/>
  <c r="L56" i="2" s="1"/>
  <c r="AD55" i="2"/>
  <c r="L55" i="2"/>
  <c r="K55" i="2"/>
  <c r="AD54" i="2"/>
  <c r="K54" i="2"/>
  <c r="L54" i="2" s="1"/>
  <c r="AK53" i="2"/>
  <c r="AJ53" i="2"/>
  <c r="AI53" i="2"/>
  <c r="AH53" i="2"/>
  <c r="AG53" i="2"/>
  <c r="AF53" i="2"/>
  <c r="AE53" i="2"/>
  <c r="AD53" i="2"/>
  <c r="AC53" i="2"/>
  <c r="AB53" i="2"/>
  <c r="AA53" i="2"/>
  <c r="Z53" i="2"/>
  <c r="Y53" i="2"/>
  <c r="X53" i="2"/>
  <c r="W53" i="2"/>
  <c r="V53" i="2"/>
  <c r="U53" i="2"/>
  <c r="T53" i="2"/>
  <c r="S53" i="2"/>
  <c r="R53" i="2"/>
  <c r="Q53" i="2"/>
  <c r="P53" i="2"/>
  <c r="O53" i="2"/>
  <c r="N53" i="2"/>
  <c r="M53" i="2"/>
  <c r="J53" i="2"/>
  <c r="I53" i="2"/>
  <c r="H53" i="2"/>
  <c r="G53" i="2"/>
  <c r="F53" i="2"/>
  <c r="E53" i="2"/>
  <c r="D53" i="2"/>
  <c r="AD52" i="2"/>
  <c r="K52" i="2"/>
  <c r="L52" i="2" s="1"/>
  <c r="AK51" i="2"/>
  <c r="AJ51" i="2"/>
  <c r="AI51" i="2"/>
  <c r="AH51" i="2"/>
  <c r="AG51" i="2"/>
  <c r="AF51" i="2"/>
  <c r="AE51" i="2"/>
  <c r="AC51" i="2"/>
  <c r="AB51" i="2"/>
  <c r="AA51" i="2"/>
  <c r="Z51" i="2"/>
  <c r="Y51" i="2"/>
  <c r="X51" i="2"/>
  <c r="W51" i="2"/>
  <c r="V51" i="2"/>
  <c r="U51" i="2"/>
  <c r="T51" i="2"/>
  <c r="S51" i="2"/>
  <c r="R51" i="2"/>
  <c r="Q51" i="2"/>
  <c r="P51" i="2"/>
  <c r="O51" i="2"/>
  <c r="N51" i="2"/>
  <c r="M51" i="2"/>
  <c r="J51" i="2"/>
  <c r="I51" i="2"/>
  <c r="H51" i="2"/>
  <c r="G51" i="2"/>
  <c r="K51" i="2" s="1"/>
  <c r="F51" i="2"/>
  <c r="E51" i="2"/>
  <c r="D51" i="2"/>
  <c r="AD50" i="2"/>
  <c r="K50" i="2"/>
  <c r="L50" i="2" s="1"/>
  <c r="AD49" i="2"/>
  <c r="J49" i="2"/>
  <c r="I49" i="2"/>
  <c r="H49" i="2"/>
  <c r="G49" i="2"/>
  <c r="F49" i="2"/>
  <c r="F188" i="2" s="1"/>
  <c r="D49" i="2"/>
  <c r="AD48" i="2"/>
  <c r="K48" i="2"/>
  <c r="L48" i="2" s="1"/>
  <c r="AK47" i="2"/>
  <c r="AK44" i="2" s="1"/>
  <c r="AJ47" i="2"/>
  <c r="AJ44" i="2" s="1"/>
  <c r="AJ184" i="2" s="1"/>
  <c r="AI47" i="2"/>
  <c r="AI44" i="2" s="1"/>
  <c r="AI184" i="2" s="1"/>
  <c r="AH47" i="2"/>
  <c r="AH44" i="2" s="1"/>
  <c r="AG47" i="2"/>
  <c r="AF47" i="2"/>
  <c r="AE47" i="2"/>
  <c r="AC47" i="2"/>
  <c r="AB47" i="2"/>
  <c r="AA47" i="2"/>
  <c r="Z47" i="2"/>
  <c r="Z44" i="2" s="1"/>
  <c r="Y47" i="2"/>
  <c r="Y44" i="2" s="1"/>
  <c r="X47" i="2"/>
  <c r="W47" i="2"/>
  <c r="W44" i="2" s="1"/>
  <c r="W184" i="2" s="1"/>
  <c r="V47" i="2"/>
  <c r="V44" i="2" s="1"/>
  <c r="V184" i="2" s="1"/>
  <c r="U47" i="2"/>
  <c r="T47" i="2"/>
  <c r="S47" i="2"/>
  <c r="R47" i="2"/>
  <c r="Q47" i="2"/>
  <c r="Q44" i="2" s="1"/>
  <c r="P47" i="2"/>
  <c r="P44" i="2" s="1"/>
  <c r="P184" i="2" s="1"/>
  <c r="O47" i="2"/>
  <c r="O44" i="2" s="1"/>
  <c r="N47" i="2"/>
  <c r="M47" i="2"/>
  <c r="J47" i="2"/>
  <c r="J44" i="2" s="1"/>
  <c r="J184" i="2" s="1"/>
  <c r="G47" i="2"/>
  <c r="F47" i="2"/>
  <c r="E47" i="2"/>
  <c r="E44" i="2" s="1"/>
  <c r="E184" i="2" s="1"/>
  <c r="D47" i="2"/>
  <c r="D44" i="2" s="1"/>
  <c r="D184" i="2" s="1"/>
  <c r="AD46" i="2"/>
  <c r="L46" i="2"/>
  <c r="K46" i="2"/>
  <c r="AG45" i="2"/>
  <c r="AD45" i="2"/>
  <c r="L45" i="2"/>
  <c r="K45" i="2"/>
  <c r="AF44" i="2"/>
  <c r="AE44" i="2"/>
  <c r="AE184" i="2" s="1"/>
  <c r="AC44" i="2"/>
  <c r="AC184" i="2" s="1"/>
  <c r="AB44" i="2"/>
  <c r="AB184" i="2" s="1"/>
  <c r="AA44" i="2"/>
  <c r="AA39" i="2" s="1"/>
  <c r="X44" i="2"/>
  <c r="X184" i="2" s="1"/>
  <c r="X179" i="2" s="1"/>
  <c r="U44" i="2"/>
  <c r="T44" i="2"/>
  <c r="S44" i="2"/>
  <c r="S184" i="2" s="1"/>
  <c r="R44" i="2"/>
  <c r="N44" i="2"/>
  <c r="N184" i="2" s="1"/>
  <c r="M44" i="2"/>
  <c r="M184" i="2" s="1"/>
  <c r="G44" i="2"/>
  <c r="G184" i="2" s="1"/>
  <c r="F44" i="2"/>
  <c r="AD43" i="2"/>
  <c r="K43" i="2"/>
  <c r="L43" i="2" s="1"/>
  <c r="AD42" i="2"/>
  <c r="J42" i="2"/>
  <c r="J182" i="2" s="1"/>
  <c r="I42" i="2"/>
  <c r="I182" i="2" s="1"/>
  <c r="H42" i="2"/>
  <c r="G42" i="2"/>
  <c r="F42" i="2"/>
  <c r="F40" i="2" s="1"/>
  <c r="AD41" i="2"/>
  <c r="K41" i="2"/>
  <c r="L41" i="2" s="1"/>
  <c r="AK40" i="2"/>
  <c r="AJ40" i="2"/>
  <c r="AJ39" i="2" s="1"/>
  <c r="AI40" i="2"/>
  <c r="AH40" i="2"/>
  <c r="AG40" i="2"/>
  <c r="AF40" i="2"/>
  <c r="AE40" i="2"/>
  <c r="AC40" i="2"/>
  <c r="AB40" i="2"/>
  <c r="AA40" i="2"/>
  <c r="Z40" i="2"/>
  <c r="Y40" i="2"/>
  <c r="Y39" i="2" s="1"/>
  <c r="X40" i="2"/>
  <c r="X39" i="2" s="1"/>
  <c r="W40" i="2"/>
  <c r="AD40" i="2" s="1"/>
  <c r="V40" i="2"/>
  <c r="U40" i="2"/>
  <c r="T40" i="2"/>
  <c r="S40" i="2"/>
  <c r="R40" i="2"/>
  <c r="Q40" i="2"/>
  <c r="P40" i="2"/>
  <c r="O40" i="2"/>
  <c r="N40" i="2"/>
  <c r="M40" i="2"/>
  <c r="J40" i="2"/>
  <c r="I40" i="2"/>
  <c r="E40" i="2"/>
  <c r="D40" i="2"/>
  <c r="Z39" i="2"/>
  <c r="R39" i="2"/>
  <c r="Q39" i="2"/>
  <c r="AD38" i="2"/>
  <c r="K38" i="2"/>
  <c r="L38" i="2" s="1"/>
  <c r="AD37" i="2"/>
  <c r="L37" i="2"/>
  <c r="K37" i="2"/>
  <c r="F37" i="2"/>
  <c r="J36" i="2"/>
  <c r="J177" i="2" s="1"/>
  <c r="I36" i="2"/>
  <c r="F36" i="2"/>
  <c r="AD36" i="2" s="1"/>
  <c r="AD35" i="2"/>
  <c r="K35" i="2"/>
  <c r="L35" i="2" s="1"/>
  <c r="AD34" i="2"/>
  <c r="L34" i="2"/>
  <c r="K34" i="2"/>
  <c r="AD33" i="2"/>
  <c r="K33" i="2"/>
  <c r="L33" i="2" s="1"/>
  <c r="AD32" i="2"/>
  <c r="K32" i="2"/>
  <c r="L32" i="2" s="1"/>
  <c r="AK31" i="2"/>
  <c r="AK172" i="2" s="1"/>
  <c r="AJ31" i="2"/>
  <c r="AJ172" i="2" s="1"/>
  <c r="AI31" i="2"/>
  <c r="AH31" i="2"/>
  <c r="AG31" i="2"/>
  <c r="AG172" i="2" s="1"/>
  <c r="AF31" i="2"/>
  <c r="AF172" i="2" s="1"/>
  <c r="AE31" i="2"/>
  <c r="AE172" i="2" s="1"/>
  <c r="AC31" i="2"/>
  <c r="AB31" i="2"/>
  <c r="AB172" i="2" s="1"/>
  <c r="AA31" i="2"/>
  <c r="AA172" i="2" s="1"/>
  <c r="Z31" i="2"/>
  <c r="Y31" i="2"/>
  <c r="Y172" i="2" s="1"/>
  <c r="X31" i="2"/>
  <c r="W31" i="2"/>
  <c r="V31" i="2"/>
  <c r="U31" i="2"/>
  <c r="T31" i="2"/>
  <c r="S31" i="2"/>
  <c r="R31" i="2"/>
  <c r="R172" i="2" s="1"/>
  <c r="Q31" i="2"/>
  <c r="Q172" i="2" s="1"/>
  <c r="P31" i="2"/>
  <c r="P172" i="2" s="1"/>
  <c r="O31" i="2"/>
  <c r="N31" i="2"/>
  <c r="M31" i="2"/>
  <c r="M172" i="2" s="1"/>
  <c r="J31" i="2"/>
  <c r="I31" i="2"/>
  <c r="I172" i="2" s="1"/>
  <c r="H31" i="2"/>
  <c r="H172" i="2" s="1"/>
  <c r="G31" i="2"/>
  <c r="F31" i="2"/>
  <c r="E31" i="2"/>
  <c r="E172" i="2" s="1"/>
  <c r="E164" i="2" s="1"/>
  <c r="E163" i="2" s="1"/>
  <c r="D31" i="2"/>
  <c r="D172" i="2" s="1"/>
  <c r="AD30" i="2"/>
  <c r="L30" i="2"/>
  <c r="K30" i="2"/>
  <c r="AK29" i="2"/>
  <c r="AK24" i="2" s="1"/>
  <c r="AJ29" i="2"/>
  <c r="AJ24" i="2" s="1"/>
  <c r="AG29" i="2"/>
  <c r="AG24" i="2" s="1"/>
  <c r="AF29" i="2"/>
  <c r="AF24" i="2" s="1"/>
  <c r="AC29" i="2"/>
  <c r="AA29" i="2"/>
  <c r="Z29" i="2"/>
  <c r="Y29" i="2"/>
  <c r="X29" i="2"/>
  <c r="U29" i="2"/>
  <c r="O29" i="2"/>
  <c r="O24" i="2" s="1"/>
  <c r="N29" i="2"/>
  <c r="N24" i="2" s="1"/>
  <c r="M29" i="2"/>
  <c r="G29" i="2"/>
  <c r="F29" i="2"/>
  <c r="E29" i="2"/>
  <c r="D29" i="2"/>
  <c r="AC28" i="2"/>
  <c r="AB28" i="2"/>
  <c r="AB24" i="2" s="1"/>
  <c r="AA28" i="2"/>
  <c r="AA24" i="2" s="1"/>
  <c r="AA171" i="2" s="1"/>
  <c r="Z28" i="2"/>
  <c r="X28" i="2"/>
  <c r="X24" i="2" s="1"/>
  <c r="X171" i="2" s="1"/>
  <c r="W28" i="2"/>
  <c r="V28" i="2"/>
  <c r="U28" i="2"/>
  <c r="U24" i="2" s="1"/>
  <c r="U171" i="2" s="1"/>
  <c r="T28" i="2"/>
  <c r="S28" i="2"/>
  <c r="R28" i="2"/>
  <c r="Q28" i="2"/>
  <c r="AD28" i="2" s="1"/>
  <c r="P28" i="2"/>
  <c r="H28" i="2"/>
  <c r="G28" i="2"/>
  <c r="AD27" i="2"/>
  <c r="K27" i="2"/>
  <c r="L27" i="2" s="1"/>
  <c r="AD26" i="2"/>
  <c r="K26" i="2"/>
  <c r="L26" i="2" s="1"/>
  <c r="AD25" i="2"/>
  <c r="L25" i="2"/>
  <c r="K25" i="2"/>
  <c r="Z24" i="2"/>
  <c r="Z171" i="2" s="1"/>
  <c r="Y24" i="2"/>
  <c r="Y171" i="2" s="1"/>
  <c r="W24" i="2"/>
  <c r="W171" i="2" s="1"/>
  <c r="W164" i="2" s="1"/>
  <c r="W163" i="2" s="1"/>
  <c r="V24" i="2"/>
  <c r="V171" i="2" s="1"/>
  <c r="M24" i="2"/>
  <c r="M17" i="2" s="1"/>
  <c r="M16" i="2" s="1"/>
  <c r="F24" i="2"/>
  <c r="E24" i="2"/>
  <c r="E171" i="2" s="1"/>
  <c r="D24" i="2"/>
  <c r="AD23" i="2"/>
  <c r="L23" i="2"/>
  <c r="K23" i="2"/>
  <c r="AC22" i="2"/>
  <c r="AC169" i="2" s="1"/>
  <c r="AA22" i="2"/>
  <c r="Z22" i="2"/>
  <c r="Y22" i="2"/>
  <c r="Y17" i="2" s="1"/>
  <c r="X22" i="2"/>
  <c r="T22" i="2"/>
  <c r="S22" i="2"/>
  <c r="R22" i="2"/>
  <c r="J22" i="2"/>
  <c r="G22" i="2"/>
  <c r="G169" i="2" s="1"/>
  <c r="AD21" i="2"/>
  <c r="K21" i="2"/>
  <c r="L21" i="2" s="1"/>
  <c r="AD20" i="2"/>
  <c r="H20" i="2"/>
  <c r="H167" i="2" s="1"/>
  <c r="G20" i="2"/>
  <c r="G167" i="2" s="1"/>
  <c r="K167" i="2" s="1"/>
  <c r="L167" i="2" s="1"/>
  <c r="AD19" i="2"/>
  <c r="J19" i="2"/>
  <c r="J166" i="2" s="1"/>
  <c r="I19" i="2"/>
  <c r="H19" i="2"/>
  <c r="G19" i="2"/>
  <c r="AD18" i="2"/>
  <c r="K18" i="2"/>
  <c r="L18" i="2" s="1"/>
  <c r="J18" i="2"/>
  <c r="J165" i="2" s="1"/>
  <c r="I18" i="2"/>
  <c r="H18" i="2"/>
  <c r="H165" i="2" s="1"/>
  <c r="AA17" i="2"/>
  <c r="AA16" i="2" s="1"/>
  <c r="Z17" i="2"/>
  <c r="Z16" i="2" s="1"/>
  <c r="W17" i="2"/>
  <c r="W16" i="2" s="1"/>
  <c r="Y16" i="2"/>
  <c r="AD15" i="2"/>
  <c r="K15" i="2"/>
  <c r="AD14" i="2"/>
  <c r="L14" i="2"/>
  <c r="K14" i="2"/>
  <c r="AD13" i="2"/>
  <c r="K13" i="2"/>
  <c r="L13" i="2" s="1"/>
  <c r="AK12" i="2"/>
  <c r="AJ12" i="2"/>
  <c r="AI12" i="2"/>
  <c r="AH12" i="2"/>
  <c r="AG12" i="2"/>
  <c r="AF12" i="2"/>
  <c r="AE12" i="2"/>
  <c r="AC12" i="2"/>
  <c r="AB12" i="2"/>
  <c r="AA12" i="2"/>
  <c r="Z12" i="2"/>
  <c r="Y12" i="2"/>
  <c r="X12" i="2"/>
  <c r="W12" i="2"/>
  <c r="V12" i="2"/>
  <c r="U12" i="2"/>
  <c r="T12" i="2"/>
  <c r="S12" i="2"/>
  <c r="R12" i="2"/>
  <c r="Q12" i="2"/>
  <c r="P12" i="2"/>
  <c r="O12" i="2"/>
  <c r="N12" i="2"/>
  <c r="M12" i="2"/>
  <c r="J12" i="2"/>
  <c r="I12" i="2"/>
  <c r="H12" i="2"/>
  <c r="G12" i="2"/>
  <c r="K12" i="2" s="1"/>
  <c r="F12" i="2"/>
  <c r="E12" i="2"/>
  <c r="D12" i="2"/>
  <c r="AD11" i="2"/>
  <c r="L11" i="2"/>
  <c r="K11" i="2"/>
  <c r="AK10" i="2"/>
  <c r="AJ10" i="2"/>
  <c r="AI10" i="2"/>
  <c r="AH10" i="2"/>
  <c r="AH158" i="2" s="1"/>
  <c r="AH157" i="2" s="1"/>
  <c r="AG10" i="2"/>
  <c r="AG158" i="2" s="1"/>
  <c r="AG157" i="2" s="1"/>
  <c r="AF10" i="2"/>
  <c r="AE10" i="2"/>
  <c r="AE158" i="2" s="1"/>
  <c r="AE157" i="2" s="1"/>
  <c r="AC10" i="2"/>
  <c r="AC158" i="2" s="1"/>
  <c r="AC157" i="2" s="1"/>
  <c r="AB10" i="2"/>
  <c r="AA10" i="2"/>
  <c r="Z10" i="2"/>
  <c r="Y10" i="2"/>
  <c r="X10" i="2"/>
  <c r="X158" i="2" s="1"/>
  <c r="X157" i="2" s="1"/>
  <c r="W10" i="2"/>
  <c r="W158" i="2" s="1"/>
  <c r="V10" i="2"/>
  <c r="V158" i="2" s="1"/>
  <c r="U10" i="2"/>
  <c r="U158" i="2" s="1"/>
  <c r="U157" i="2" s="1"/>
  <c r="T10" i="2"/>
  <c r="S10" i="2"/>
  <c r="R10" i="2"/>
  <c r="Q10" i="2"/>
  <c r="Q158" i="2" s="1"/>
  <c r="Q157" i="2" s="1"/>
  <c r="P10" i="2"/>
  <c r="P158" i="2" s="1"/>
  <c r="P157" i="2" s="1"/>
  <c r="O10" i="2"/>
  <c r="O158" i="2" s="1"/>
  <c r="N10" i="2"/>
  <c r="M10" i="2"/>
  <c r="J10" i="2"/>
  <c r="J158" i="2" s="1"/>
  <c r="I10" i="2"/>
  <c r="I158" i="2" s="1"/>
  <c r="I157" i="2" s="1"/>
  <c r="H10" i="2"/>
  <c r="H158" i="2" s="1"/>
  <c r="H157" i="2" s="1"/>
  <c r="G10" i="2"/>
  <c r="F10" i="2"/>
  <c r="E10" i="2"/>
  <c r="D10" i="2"/>
  <c r="G201" i="1"/>
  <c r="H201" i="1"/>
  <c r="I201" i="1"/>
  <c r="J201" i="1"/>
  <c r="M201" i="1"/>
  <c r="N201" i="1"/>
  <c r="O201" i="1"/>
  <c r="P201" i="1"/>
  <c r="Q201" i="1"/>
  <c r="R201" i="1"/>
  <c r="S201" i="1"/>
  <c r="T201" i="1"/>
  <c r="U201" i="1"/>
  <c r="V201" i="1"/>
  <c r="W201" i="1"/>
  <c r="X201" i="1"/>
  <c r="Y201" i="1"/>
  <c r="Z201" i="1"/>
  <c r="AA201" i="1"/>
  <c r="AB201" i="1"/>
  <c r="AC201" i="1"/>
  <c r="AE201" i="1"/>
  <c r="AF201" i="1"/>
  <c r="AK201" i="1"/>
  <c r="AL201" i="1"/>
  <c r="AM201" i="1"/>
  <c r="AN201" i="1"/>
  <c r="AO201" i="1"/>
  <c r="F201" i="1"/>
  <c r="AK45" i="1"/>
  <c r="AL113" i="1"/>
  <c r="AM113" i="1"/>
  <c r="AN113" i="1"/>
  <c r="AK508" i="1"/>
  <c r="AL130" i="1"/>
  <c r="AM130" i="1"/>
  <c r="AN130" i="1"/>
  <c r="AO130" i="1"/>
  <c r="AK130" i="1"/>
  <c r="AO116" i="1"/>
  <c r="AN116" i="1"/>
  <c r="AH196" i="1" l="1"/>
  <c r="AG196" i="1"/>
  <c r="AH108" i="1"/>
  <c r="AH256" i="1" s="1"/>
  <c r="AI196" i="1"/>
  <c r="AJ196" i="1"/>
  <c r="AI108" i="1"/>
  <c r="AI256" i="1" s="1"/>
  <c r="AI257" i="1"/>
  <c r="AG398" i="1"/>
  <c r="AG369" i="1" s="1"/>
  <c r="AG346" i="1" s="1"/>
  <c r="AG116" i="1"/>
  <c r="AG114" i="1" s="1"/>
  <c r="AG262" i="1" s="1"/>
  <c r="AG1086" i="1"/>
  <c r="AH838" i="1"/>
  <c r="AH830" i="1" s="1"/>
  <c r="AI838" i="1"/>
  <c r="AI830" i="1" s="1"/>
  <c r="AJ1056" i="1"/>
  <c r="AG907" i="1"/>
  <c r="AI1201" i="1"/>
  <c r="AJ1126" i="1"/>
  <c r="AI1051" i="1"/>
  <c r="AI1050" i="1" s="1"/>
  <c r="AI1166" i="1"/>
  <c r="AJ653" i="1"/>
  <c r="AJ114" i="1"/>
  <c r="AJ262" i="1" s="1"/>
  <c r="AH680" i="1"/>
  <c r="AH1038" i="1"/>
  <c r="AI1288" i="1"/>
  <c r="AJ1288" i="1"/>
  <c r="AH848" i="1"/>
  <c r="AG463" i="1"/>
  <c r="AG462" i="1" s="1"/>
  <c r="AJ1192" i="1"/>
  <c r="AH1201" i="1"/>
  <c r="AG669" i="1"/>
  <c r="AG1343" i="1"/>
  <c r="AG125" i="1"/>
  <c r="AG1393" i="1"/>
  <c r="AH1078" i="1"/>
  <c r="AI1192" i="1"/>
  <c r="AH1118" i="1"/>
  <c r="AI1271" i="1"/>
  <c r="AI1259" i="1" s="1"/>
  <c r="AI1134" i="1"/>
  <c r="AH1393" i="1"/>
  <c r="AI680" i="1"/>
  <c r="AI564" i="1"/>
  <c r="AI562" i="1" s="1"/>
  <c r="AJ492" i="1"/>
  <c r="AH208" i="1"/>
  <c r="AJ148" i="1"/>
  <c r="AJ295" i="1" s="1"/>
  <c r="AI397" i="1"/>
  <c r="AI396" i="1" s="1"/>
  <c r="AI869" i="1"/>
  <c r="AI1174" i="1"/>
  <c r="AJ208" i="1"/>
  <c r="AJ539" i="1"/>
  <c r="AJ538" i="1" s="1"/>
  <c r="AJ537" i="1" s="1"/>
  <c r="AJ680" i="1"/>
  <c r="AH1166" i="1"/>
  <c r="AI1110" i="1"/>
  <c r="AH1384" i="1"/>
  <c r="AH1373" i="1" s="1"/>
  <c r="AG1110" i="1"/>
  <c r="AJ848" i="1"/>
  <c r="AI955" i="1"/>
  <c r="AI617" i="1" s="1"/>
  <c r="AI314" i="1" s="1"/>
  <c r="AJ869" i="1"/>
  <c r="AH592" i="1"/>
  <c r="AI1073" i="1"/>
  <c r="AI962" i="1" s="1"/>
  <c r="AI627" i="1" s="1"/>
  <c r="AH1102" i="1"/>
  <c r="AG1056" i="1"/>
  <c r="AJ1094" i="1"/>
  <c r="AJ602" i="1"/>
  <c r="AG1174" i="1"/>
  <c r="AH110" i="1"/>
  <c r="AH258" i="1" s="1"/>
  <c r="AH938" i="1"/>
  <c r="AH815" i="1" s="1"/>
  <c r="AJ703" i="1"/>
  <c r="AJ184" i="1"/>
  <c r="AI741" i="1"/>
  <c r="AH691" i="1"/>
  <c r="AJ1220" i="1"/>
  <c r="AJ1102" i="1"/>
  <c r="AH1348" i="1"/>
  <c r="AG1392" i="1"/>
  <c r="AG1391" i="1" s="1"/>
  <c r="AH585" i="1"/>
  <c r="AJ1118" i="1"/>
  <c r="AJ1174" i="1"/>
  <c r="AH1174" i="1"/>
  <c r="AG1094" i="1"/>
  <c r="AH1094" i="1"/>
  <c r="AI669" i="1"/>
  <c r="AJ937" i="1"/>
  <c r="AJ936" i="1" s="1"/>
  <c r="AJ938" i="1"/>
  <c r="AJ815" i="1" s="1"/>
  <c r="AI184" i="1"/>
  <c r="AG1192" i="1"/>
  <c r="AJ669" i="1"/>
  <c r="AI1038" i="1"/>
  <c r="AH703" i="1"/>
  <c r="AH1134" i="1"/>
  <c r="AJ564" i="1"/>
  <c r="AJ1134" i="1"/>
  <c r="AG579" i="1"/>
  <c r="AH636" i="1"/>
  <c r="AH618" i="1" s="1"/>
  <c r="AH315" i="1" s="1"/>
  <c r="AH957" i="1"/>
  <c r="AH619" i="1" s="1"/>
  <c r="AH317" i="1" s="1"/>
  <c r="AJ691" i="1"/>
  <c r="AG564" i="1"/>
  <c r="AG563" i="1" s="1"/>
  <c r="AG1118" i="1"/>
  <c r="AG741" i="1"/>
  <c r="AG1303" i="1"/>
  <c r="AG1302" i="1" s="1"/>
  <c r="AH564" i="1"/>
  <c r="AI938" i="1"/>
  <c r="AI815" i="1" s="1"/>
  <c r="AJ110" i="1"/>
  <c r="AJ258" i="1" s="1"/>
  <c r="AJ1166" i="1"/>
  <c r="AG1156" i="1"/>
  <c r="AG1150" i="1" s="1"/>
  <c r="AJ898" i="1"/>
  <c r="AG1166" i="1"/>
  <c r="AG1323" i="1"/>
  <c r="AG1307" i="1" s="1"/>
  <c r="AJ1330" i="1"/>
  <c r="AH869" i="1"/>
  <c r="AJ129" i="1"/>
  <c r="AJ278" i="1" s="1"/>
  <c r="AG340" i="1"/>
  <c r="AG316" i="1" s="1"/>
  <c r="AG548" i="1"/>
  <c r="AG547" i="1" s="1"/>
  <c r="AG691" i="1"/>
  <c r="AH720" i="1"/>
  <c r="AG585" i="1"/>
  <c r="AG1260" i="1"/>
  <c r="AG1248" i="1" s="1"/>
  <c r="AH586" i="1"/>
  <c r="AH570" i="1" s="1"/>
  <c r="AI907" i="1"/>
  <c r="AG848" i="1"/>
  <c r="AG510" i="1"/>
  <c r="AG1073" i="1"/>
  <c r="AG962" i="1" s="1"/>
  <c r="AG627" i="1" s="1"/>
  <c r="AJ741" i="1"/>
  <c r="AH1142" i="1"/>
  <c r="AI1094" i="1"/>
  <c r="AI1384" i="1"/>
  <c r="AI1373" i="1" s="1"/>
  <c r="AH907" i="1"/>
  <c r="AH1051" i="1"/>
  <c r="AH1050" i="1" s="1"/>
  <c r="AI1393" i="1"/>
  <c r="AG163" i="1"/>
  <c r="AI579" i="1"/>
  <c r="AJ585" i="1"/>
  <c r="AG1330" i="1"/>
  <c r="AJ720" i="1"/>
  <c r="AG1346" i="1"/>
  <c r="AH669" i="1"/>
  <c r="AI848" i="1"/>
  <c r="AJ1039" i="1"/>
  <c r="AH937" i="1"/>
  <c r="AH936" i="1" s="1"/>
  <c r="AI1126" i="1"/>
  <c r="AG1201" i="1"/>
  <c r="AG1351" i="1"/>
  <c r="AG1341" i="1" s="1"/>
  <c r="AG1342" i="1"/>
  <c r="AI163" i="1"/>
  <c r="AG794" i="1"/>
  <c r="AJ119" i="1"/>
  <c r="AJ267" i="1" s="1"/>
  <c r="AG680" i="1"/>
  <c r="AH184" i="1"/>
  <c r="AI898" i="1"/>
  <c r="AJ579" i="1"/>
  <c r="AG313" i="1"/>
  <c r="AH1192" i="1"/>
  <c r="AI539" i="1"/>
  <c r="AI538" i="1" s="1"/>
  <c r="AI537" i="1" s="1"/>
  <c r="AI529" i="1" s="1"/>
  <c r="AI1142" i="1"/>
  <c r="AJ125" i="1"/>
  <c r="AJ1086" i="1"/>
  <c r="AJ1352" i="1"/>
  <c r="AH1392" i="1"/>
  <c r="AH1391" i="1" s="1"/>
  <c r="AJ501" i="1"/>
  <c r="AG119" i="1"/>
  <c r="AG267" i="1" s="1"/>
  <c r="AG720" i="1"/>
  <c r="AJ1110" i="1"/>
  <c r="AJ510" i="1"/>
  <c r="AI1078" i="1"/>
  <c r="AI463" i="1"/>
  <c r="AI462" i="1" s="1"/>
  <c r="AI1323" i="1"/>
  <c r="AG208" i="1"/>
  <c r="AI969" i="1"/>
  <c r="AI968" i="1" s="1"/>
  <c r="AG1102" i="1"/>
  <c r="AJ830" i="1"/>
  <c r="AH148" i="1"/>
  <c r="AH295" i="1" s="1"/>
  <c r="AI585" i="1"/>
  <c r="AJ1379" i="1"/>
  <c r="AJ1337" i="1" s="1"/>
  <c r="AH163" i="1"/>
  <c r="AH1126" i="1"/>
  <c r="AG1220" i="1"/>
  <c r="AI129" i="1"/>
  <c r="AI278" i="1" s="1"/>
  <c r="AI651" i="1"/>
  <c r="AI639" i="1" s="1"/>
  <c r="AI625" i="1" s="1"/>
  <c r="AJ1051" i="1"/>
  <c r="AJ1050" i="1" s="1"/>
  <c r="AJ1142" i="1"/>
  <c r="AJ1271" i="1"/>
  <c r="AJ1259" i="1" s="1"/>
  <c r="AJ1393" i="1"/>
  <c r="AJ1156" i="1"/>
  <c r="AJ1072" i="1" s="1"/>
  <c r="AJ828" i="1"/>
  <c r="AH17" i="1"/>
  <c r="AH16" i="1" s="1"/>
  <c r="AI119" i="1"/>
  <c r="AI267" i="1" s="1"/>
  <c r="AG898" i="1"/>
  <c r="AH1156" i="1"/>
  <c r="AH1150" i="1" s="1"/>
  <c r="AI864" i="1"/>
  <c r="AI863" i="1" s="1"/>
  <c r="AI1220" i="1"/>
  <c r="AG492" i="1"/>
  <c r="AI385" i="1"/>
  <c r="AI351" i="1" s="1"/>
  <c r="AI957" i="1"/>
  <c r="AI619" i="1" s="1"/>
  <c r="AI317" i="1" s="1"/>
  <c r="AH539" i="1"/>
  <c r="AH538" i="1" s="1"/>
  <c r="AH537" i="1" s="1"/>
  <c r="AH889" i="1"/>
  <c r="AJ1210" i="1"/>
  <c r="AH340" i="1"/>
  <c r="AH316" i="1" s="1"/>
  <c r="AH548" i="1"/>
  <c r="AH547" i="1" s="1"/>
  <c r="AG333" i="1"/>
  <c r="AG355" i="1"/>
  <c r="AG354" i="1" s="1"/>
  <c r="AJ1392" i="1"/>
  <c r="AJ1381" i="1" s="1"/>
  <c r="AJ1339" i="1" s="1"/>
  <c r="AH741" i="1"/>
  <c r="AH397" i="1"/>
  <c r="AH396" i="1" s="1"/>
  <c r="AH602" i="1"/>
  <c r="AH1056" i="1"/>
  <c r="AH1380" i="1"/>
  <c r="AI1086" i="1"/>
  <c r="AJ628" i="1"/>
  <c r="AJ1073" i="1"/>
  <c r="AJ962" i="1" s="1"/>
  <c r="AJ627" i="1" s="1"/>
  <c r="AI340" i="1"/>
  <c r="AI316" i="1" s="1"/>
  <c r="AG1038" i="1"/>
  <c r="AH1073" i="1"/>
  <c r="AH962" i="1" s="1"/>
  <c r="AH627" i="1" s="1"/>
  <c r="AI889" i="1"/>
  <c r="AI1102" i="1"/>
  <c r="AJ355" i="1"/>
  <c r="AJ955" i="1"/>
  <c r="AJ617" i="1" s="1"/>
  <c r="AJ314" i="1" s="1"/>
  <c r="AH114" i="1"/>
  <c r="AH262" i="1" s="1"/>
  <c r="AJ102" i="1"/>
  <c r="AJ251" i="1" s="1"/>
  <c r="AJ1303" i="1"/>
  <c r="AJ1302" i="1" s="1"/>
  <c r="AH864" i="1"/>
  <c r="AH863" i="1" s="1"/>
  <c r="AI102" i="1"/>
  <c r="AI251" i="1" s="1"/>
  <c r="AI691" i="1"/>
  <c r="AI1352" i="1"/>
  <c r="AG1051" i="1"/>
  <c r="AG1050" i="1" s="1"/>
  <c r="AG1126" i="1"/>
  <c r="AG1134" i="1"/>
  <c r="AJ1201" i="1"/>
  <c r="AJ1431" i="1"/>
  <c r="AJ1430" i="1" s="1"/>
  <c r="AH1110" i="1"/>
  <c r="AG148" i="1"/>
  <c r="AG295" i="1" s="1"/>
  <c r="AG39" i="1"/>
  <c r="AH1328" i="1"/>
  <c r="AI492" i="1"/>
  <c r="AI720" i="1"/>
  <c r="AI1056" i="1"/>
  <c r="AG17" i="1"/>
  <c r="AG16" i="1" s="1"/>
  <c r="AG1438" i="1"/>
  <c r="AG1437" i="1" s="1"/>
  <c r="AG1436" i="1" s="1"/>
  <c r="AI1250" i="1"/>
  <c r="AJ907" i="1"/>
  <c r="AJ1346" i="1"/>
  <c r="AI1392" i="1"/>
  <c r="AG653" i="1"/>
  <c r="AG955" i="1"/>
  <c r="AG617" i="1" s="1"/>
  <c r="AG314" i="1" s="1"/>
  <c r="AH102" i="1"/>
  <c r="AH251" i="1" s="1"/>
  <c r="AH898" i="1"/>
  <c r="AH623" i="1"/>
  <c r="AH322" i="1" s="1"/>
  <c r="AI602" i="1"/>
  <c r="AI731" i="1"/>
  <c r="AI730" i="1" s="1"/>
  <c r="AG864" i="1"/>
  <c r="AG863" i="1" s="1"/>
  <c r="AG292" i="1"/>
  <c r="AG291" i="1" s="1"/>
  <c r="AG144" i="1"/>
  <c r="AI175" i="1"/>
  <c r="AI168" i="1" s="1"/>
  <c r="AI167" i="1" s="1"/>
  <c r="AI17" i="1"/>
  <c r="AI16" i="1" s="1"/>
  <c r="AG830" i="1"/>
  <c r="AH492" i="1"/>
  <c r="AI822" i="1"/>
  <c r="AG818" i="1"/>
  <c r="AG1210" i="1"/>
  <c r="AH1330" i="1"/>
  <c r="AI636" i="1"/>
  <c r="AJ818" i="1"/>
  <c r="AH651" i="1"/>
  <c r="AH639" i="1" s="1"/>
  <c r="AH625" i="1" s="1"/>
  <c r="AI1118" i="1"/>
  <c r="AJ39" i="1"/>
  <c r="AG1432" i="1"/>
  <c r="AG1431" i="1" s="1"/>
  <c r="AG1430" i="1" s="1"/>
  <c r="AJ1032" i="1"/>
  <c r="AJ983" i="1" s="1"/>
  <c r="AH119" i="1"/>
  <c r="AH1352" i="1"/>
  <c r="AJ463" i="1"/>
  <c r="AJ462" i="1" s="1"/>
  <c r="AG184" i="1"/>
  <c r="AG1142" i="1"/>
  <c r="AG602" i="1"/>
  <c r="AH1338" i="1"/>
  <c r="AJ794" i="1"/>
  <c r="AG957" i="1"/>
  <c r="AG619" i="1" s="1"/>
  <c r="AG317" i="1" s="1"/>
  <c r="AI510" i="1"/>
  <c r="AJ879" i="1"/>
  <c r="AG636" i="1"/>
  <c r="AH175" i="1"/>
  <c r="AH168" i="1" s="1"/>
  <c r="AH167" i="1" s="1"/>
  <c r="AI576" i="1"/>
  <c r="AG1287" i="1"/>
  <c r="AJ1338" i="1"/>
  <c r="AG869" i="1"/>
  <c r="AH579" i="1"/>
  <c r="AI114" i="1"/>
  <c r="AI262" i="1" s="1"/>
  <c r="AG217" i="1"/>
  <c r="AG216" i="1" s="1"/>
  <c r="AG102" i="1"/>
  <c r="AG251" i="1" s="1"/>
  <c r="AG828" i="1"/>
  <c r="AG501" i="1"/>
  <c r="AI1156" i="1"/>
  <c r="AI1072" i="1" s="1"/>
  <c r="AJ1328" i="1"/>
  <c r="AH463" i="1"/>
  <c r="AH462" i="1" s="1"/>
  <c r="AH328" i="1"/>
  <c r="AJ217" i="1"/>
  <c r="AJ216" i="1" s="1"/>
  <c r="AH1086" i="1"/>
  <c r="AG651" i="1"/>
  <c r="AG639" i="1" s="1"/>
  <c r="AG625" i="1" s="1"/>
  <c r="AH313" i="1"/>
  <c r="AJ313" i="1"/>
  <c r="AH1323" i="1"/>
  <c r="AI110" i="1"/>
  <c r="AI258" i="1" s="1"/>
  <c r="AJ163" i="1"/>
  <c r="AG822" i="1"/>
  <c r="AG938" i="1"/>
  <c r="AG815" i="1" s="1"/>
  <c r="AG937" i="1"/>
  <c r="AG936" i="1" s="1"/>
  <c r="AI1348" i="1"/>
  <c r="AI1346" i="1"/>
  <c r="AG1033" i="1"/>
  <c r="AG1032" i="1"/>
  <c r="AH1267" i="1"/>
  <c r="AH1254" i="1" s="1"/>
  <c r="AH1303" i="1"/>
  <c r="AH1302" i="1" s="1"/>
  <c r="AG1374" i="1"/>
  <c r="AG1384" i="1"/>
  <c r="AG1259" i="1"/>
  <c r="AG1270" i="1"/>
  <c r="AH1220" i="1"/>
  <c r="AH1379" i="1"/>
  <c r="AH1337" i="1" s="1"/>
  <c r="AJ651" i="1"/>
  <c r="AJ639" i="1" s="1"/>
  <c r="AJ625" i="1" s="1"/>
  <c r="AJ889" i="1"/>
  <c r="AI703" i="1"/>
  <c r="AI794" i="1"/>
  <c r="AH292" i="1"/>
  <c r="AH291" i="1" s="1"/>
  <c r="AH144" i="1"/>
  <c r="AJ292" i="1"/>
  <c r="AJ291" i="1" s="1"/>
  <c r="AJ144" i="1"/>
  <c r="AI208" i="1"/>
  <c r="AI818" i="1"/>
  <c r="AG879" i="1"/>
  <c r="AI297" i="1"/>
  <c r="AI148" i="1"/>
  <c r="AI295" i="1" s="1"/>
  <c r="AG1068" i="1"/>
  <c r="AJ379" i="1"/>
  <c r="AJ348" i="1" s="1"/>
  <c r="AJ756" i="1"/>
  <c r="AJ1183" i="1"/>
  <c r="AI288" i="1"/>
  <c r="AG175" i="1"/>
  <c r="AG168" i="1" s="1"/>
  <c r="AG167" i="1" s="1"/>
  <c r="AH1406" i="1"/>
  <c r="AH642" i="1"/>
  <c r="AH630" i="1" s="1"/>
  <c r="AH653" i="1"/>
  <c r="AG288" i="1"/>
  <c r="AI571" i="1"/>
  <c r="AI593" i="1"/>
  <c r="AI592" i="1" s="1"/>
  <c r="AG1380" i="1"/>
  <c r="AG1412" i="1"/>
  <c r="AG1411" i="1" s="1"/>
  <c r="AG1338" i="1" s="1"/>
  <c r="AJ1067" i="1"/>
  <c r="AJ1078" i="1"/>
  <c r="AJ614" i="1"/>
  <c r="AJ288" i="1"/>
  <c r="AJ340" i="1"/>
  <c r="AJ316" i="1" s="1"/>
  <c r="AJ548" i="1"/>
  <c r="AJ547" i="1" s="1"/>
  <c r="AJ636" i="1"/>
  <c r="AJ618" i="1" s="1"/>
  <c r="AJ315" i="1" s="1"/>
  <c r="AJ29" i="1"/>
  <c r="AJ24" i="1" s="1"/>
  <c r="AJ17" i="1" s="1"/>
  <c r="AJ16" i="1" s="1"/>
  <c r="AI1380" i="1"/>
  <c r="AI1412" i="1"/>
  <c r="AI1411" i="1" s="1"/>
  <c r="AI1338" i="1" s="1"/>
  <c r="AH257" i="1"/>
  <c r="AH965" i="1"/>
  <c r="AH510" i="1"/>
  <c r="AI292" i="1"/>
  <c r="AI291" i="1" s="1"/>
  <c r="AI144" i="1"/>
  <c r="AI642" i="1"/>
  <c r="AI630" i="1" s="1"/>
  <c r="AI653" i="1"/>
  <c r="AJ864" i="1"/>
  <c r="AG613" i="1"/>
  <c r="AG304" i="1" s="1"/>
  <c r="AG614" i="1"/>
  <c r="AH371" i="1"/>
  <c r="AH370" i="1" s="1"/>
  <c r="AH347" i="1" s="1"/>
  <c r="AH1067" i="1"/>
  <c r="AI623" i="1"/>
  <c r="AI322" i="1" s="1"/>
  <c r="AG379" i="1"/>
  <c r="AG348" i="1" s="1"/>
  <c r="AH217" i="1"/>
  <c r="AH216" i="1" s="1"/>
  <c r="AH571" i="1"/>
  <c r="AI1330" i="1"/>
  <c r="AH576" i="1"/>
  <c r="AI756" i="1"/>
  <c r="AI217" i="1"/>
  <c r="AI216" i="1" s="1"/>
  <c r="AI757" i="1"/>
  <c r="AI1379" i="1"/>
  <c r="AJ1380" i="1"/>
  <c r="AH125" i="1"/>
  <c r="AH275" i="1"/>
  <c r="AJ571" i="1"/>
  <c r="AG756" i="1"/>
  <c r="AG1190" i="1"/>
  <c r="AG1250" i="1"/>
  <c r="AH129" i="1"/>
  <c r="AH278" i="1" s="1"/>
  <c r="AH614" i="1"/>
  <c r="AH731" i="1"/>
  <c r="AH730" i="1" s="1"/>
  <c r="AH1271" i="1"/>
  <c r="AH1270" i="1" s="1"/>
  <c r="AI1248" i="1"/>
  <c r="AJ576" i="1"/>
  <c r="AG757" i="1"/>
  <c r="AH385" i="1"/>
  <c r="AH351" i="1" s="1"/>
  <c r="AI613" i="1"/>
  <c r="AI304" i="1" s="1"/>
  <c r="AI1184" i="1"/>
  <c r="AJ649" i="1"/>
  <c r="AJ638" i="1" s="1"/>
  <c r="AG571" i="1"/>
  <c r="AJ1185" i="1"/>
  <c r="AJ953" i="1" s="1"/>
  <c r="AH879" i="1"/>
  <c r="AI614" i="1"/>
  <c r="AI1185" i="1"/>
  <c r="AI953" i="1" s="1"/>
  <c r="AG576" i="1"/>
  <c r="AH628" i="1"/>
  <c r="AI379" i="1"/>
  <c r="AI348" i="1" s="1"/>
  <c r="AI1190" i="1"/>
  <c r="AH1287" i="1"/>
  <c r="AG703" i="1"/>
  <c r="AG1185" i="1"/>
  <c r="AG953" i="1" s="1"/>
  <c r="AI879" i="1"/>
  <c r="AJ385" i="1"/>
  <c r="AJ351" i="1" s="1"/>
  <c r="AG129" i="1"/>
  <c r="AG278" i="1" s="1"/>
  <c r="AH643" i="1"/>
  <c r="AH631" i="1" s="1"/>
  <c r="AH818" i="1"/>
  <c r="AI628" i="1"/>
  <c r="AG649" i="1"/>
  <c r="AG638" i="1" s="1"/>
  <c r="AH1250" i="1"/>
  <c r="AI313" i="1"/>
  <c r="AJ757" i="1"/>
  <c r="AJ1184" i="1"/>
  <c r="AG1183" i="1"/>
  <c r="AG1184" i="1"/>
  <c r="AH794" i="1"/>
  <c r="AJ1190" i="1"/>
  <c r="AJ1250" i="1"/>
  <c r="AI1183" i="1"/>
  <c r="AJ957" i="1"/>
  <c r="AJ619" i="1" s="1"/>
  <c r="AJ317" i="1" s="1"/>
  <c r="AH39" i="1"/>
  <c r="AH501" i="1"/>
  <c r="AH1210" i="1"/>
  <c r="AG539" i="1"/>
  <c r="AG538" i="1" s="1"/>
  <c r="AG537" i="1" s="1"/>
  <c r="AI501" i="1"/>
  <c r="AI1303" i="1"/>
  <c r="AI1302" i="1" s="1"/>
  <c r="AJ397" i="1"/>
  <c r="AJ396" i="1" s="1"/>
  <c r="AJ1384" i="1"/>
  <c r="AG889" i="1"/>
  <c r="AH955" i="1"/>
  <c r="AH617" i="1" s="1"/>
  <c r="AH314" i="1" s="1"/>
  <c r="AI39" i="1"/>
  <c r="AI643" i="1"/>
  <c r="AI631" i="1" s="1"/>
  <c r="AI1210" i="1"/>
  <c r="AJ1068" i="1"/>
  <c r="AG385" i="1"/>
  <c r="AG351" i="1" s="1"/>
  <c r="AG110" i="1"/>
  <c r="AG258" i="1" s="1"/>
  <c r="AG592" i="1"/>
  <c r="AG570" i="1"/>
  <c r="AG770" i="1"/>
  <c r="AG623" i="1"/>
  <c r="AG628" i="1"/>
  <c r="AG642" i="1"/>
  <c r="AG630" i="1" s="1"/>
  <c r="AG643" i="1"/>
  <c r="AG631" i="1" s="1"/>
  <c r="AG963" i="1"/>
  <c r="AG964" i="1"/>
  <c r="AG256" i="1"/>
  <c r="AG257" i="1"/>
  <c r="AG965" i="1"/>
  <c r="AG371" i="1"/>
  <c r="AG370" i="1" s="1"/>
  <c r="AG347" i="1" s="1"/>
  <c r="AG328" i="1"/>
  <c r="AG1079" i="1"/>
  <c r="AG287" i="1"/>
  <c r="AJ1323" i="1"/>
  <c r="AJ623" i="1"/>
  <c r="AJ592" i="1"/>
  <c r="AJ570" i="1"/>
  <c r="AJ769" i="1"/>
  <c r="AJ754" i="1" s="1"/>
  <c r="AJ755" i="1"/>
  <c r="AJ328" i="1"/>
  <c r="AJ1248" i="1"/>
  <c r="AJ371" i="1"/>
  <c r="AJ370" i="1" s="1"/>
  <c r="AJ347" i="1" s="1"/>
  <c r="AJ963" i="1"/>
  <c r="AJ642" i="1"/>
  <c r="AJ630" i="1" s="1"/>
  <c r="AJ964" i="1"/>
  <c r="AJ256" i="1"/>
  <c r="AJ643" i="1"/>
  <c r="AJ631" i="1" s="1"/>
  <c r="AJ257" i="1"/>
  <c r="AJ965" i="1"/>
  <c r="AJ613" i="1"/>
  <c r="AJ304" i="1" s="1"/>
  <c r="AJ287" i="1"/>
  <c r="AI371" i="1"/>
  <c r="AI370" i="1" s="1"/>
  <c r="AI347" i="1" s="1"/>
  <c r="AI415" i="1"/>
  <c r="AI414" i="1" s="1"/>
  <c r="AI333" i="1"/>
  <c r="AI355" i="1"/>
  <c r="AI769" i="1"/>
  <c r="AI754" i="1" s="1"/>
  <c r="AI755" i="1"/>
  <c r="AI963" i="1"/>
  <c r="AI814" i="1"/>
  <c r="AI1067" i="1"/>
  <c r="AI1068" i="1"/>
  <c r="AI1328" i="1"/>
  <c r="AI275" i="1"/>
  <c r="AI125" i="1"/>
  <c r="AI1033" i="1"/>
  <c r="AI1032" i="1"/>
  <c r="AI346" i="1"/>
  <c r="AI328" i="1"/>
  <c r="AI964" i="1"/>
  <c r="AI287" i="1"/>
  <c r="AI965" i="1"/>
  <c r="AH333" i="1"/>
  <c r="AH355" i="1"/>
  <c r="AH288" i="1"/>
  <c r="AH287" i="1"/>
  <c r="AH320" i="1"/>
  <c r="AH1248" i="1"/>
  <c r="AH379" i="1"/>
  <c r="AH348" i="1" s="1"/>
  <c r="AH255" i="1"/>
  <c r="AH613" i="1"/>
  <c r="AH304" i="1" s="1"/>
  <c r="AH1068" i="1"/>
  <c r="AH1033" i="1"/>
  <c r="AH1032" i="1"/>
  <c r="AH1183" i="1"/>
  <c r="AH769" i="1"/>
  <c r="AH754" i="1" s="1"/>
  <c r="AH755" i="1"/>
  <c r="AH1184" i="1"/>
  <c r="AH756" i="1"/>
  <c r="AH963" i="1"/>
  <c r="AH1185" i="1"/>
  <c r="AH953" i="1" s="1"/>
  <c r="AH757" i="1"/>
  <c r="AH964" i="1"/>
  <c r="AH1190" i="1"/>
  <c r="AD1196" i="2"/>
  <c r="T637" i="2"/>
  <c r="T626" i="2" s="1"/>
  <c r="O234" i="2"/>
  <c r="AA960" i="2"/>
  <c r="O297" i="2"/>
  <c r="AB938" i="2"/>
  <c r="AB614" i="2" s="1"/>
  <c r="AB959" i="2"/>
  <c r="AB935" i="2" s="1"/>
  <c r="P233" i="2"/>
  <c r="Q315" i="2"/>
  <c r="R691" i="2"/>
  <c r="R631" i="2"/>
  <c r="R619" i="2" s="1"/>
  <c r="AJ315" i="2"/>
  <c r="Y179" i="2"/>
  <c r="Y156" i="2" s="1"/>
  <c r="AA280" i="2"/>
  <c r="AA135" i="2"/>
  <c r="AA278" i="2" s="1"/>
  <c r="AA279" i="2"/>
  <c r="N741" i="2"/>
  <c r="N728" i="2" s="1"/>
  <c r="AA517" i="2"/>
  <c r="Q728" i="2"/>
  <c r="J960" i="2"/>
  <c r="X938" i="2"/>
  <c r="X614" i="2" s="1"/>
  <c r="X959" i="2"/>
  <c r="X935" i="2" s="1"/>
  <c r="AK304" i="2"/>
  <c r="H760" i="2"/>
  <c r="H759" i="2" s="1"/>
  <c r="H743" i="2"/>
  <c r="S445" i="2"/>
  <c r="AB517" i="2"/>
  <c r="AG336" i="2"/>
  <c r="AE78" i="2"/>
  <c r="AE311" i="2"/>
  <c r="AE308" i="2"/>
  <c r="AH759" i="2"/>
  <c r="AH741" i="2" s="1"/>
  <c r="AH728" i="2" s="1"/>
  <c r="AH742" i="2"/>
  <c r="AE179" i="2"/>
  <c r="G258" i="2"/>
  <c r="K258" i="2" s="1"/>
  <c r="K114" i="2"/>
  <c r="W938" i="2"/>
  <c r="W614" i="2" s="1"/>
  <c r="AJ798" i="2"/>
  <c r="AJ825" i="2"/>
  <c r="AJ797" i="2" s="1"/>
  <c r="AF1195" i="2"/>
  <c r="AF1161" i="2"/>
  <c r="I811" i="2"/>
  <c r="AI135" i="2"/>
  <c r="AI278" i="2" s="1"/>
  <c r="AI280" i="2"/>
  <c r="AI279" i="2"/>
  <c r="AI1296" i="2"/>
  <c r="AI1280" i="2" s="1"/>
  <c r="AI1281" i="2"/>
  <c r="E668" i="2"/>
  <c r="E629" i="2" s="1"/>
  <c r="E617" i="2" s="1"/>
  <c r="E631" i="2"/>
  <c r="E619" i="2" s="1"/>
  <c r="Z959" i="2"/>
  <c r="Z938" i="2"/>
  <c r="Z614" i="2" s="1"/>
  <c r="AD522" i="2"/>
  <c r="AD857" i="2"/>
  <c r="F856" i="2"/>
  <c r="V304" i="2"/>
  <c r="N517" i="2"/>
  <c r="O284" i="2"/>
  <c r="O283" i="2" s="1"/>
  <c r="O140" i="2"/>
  <c r="O135" i="2" s="1"/>
  <c r="O278" i="2" s="1"/>
  <c r="F298" i="2"/>
  <c r="Q102" i="2"/>
  <c r="Q247" i="2" s="1"/>
  <c r="AD361" i="2"/>
  <c r="AD591" i="2"/>
  <c r="Q590" i="2"/>
  <c r="I719" i="2"/>
  <c r="I639" i="2"/>
  <c r="I627" i="2" s="1"/>
  <c r="I613" i="2" s="1"/>
  <c r="K786" i="2"/>
  <c r="L786" i="2" s="1"/>
  <c r="G785" i="2"/>
  <c r="K785" i="2" s="1"/>
  <c r="L785" i="2" s="1"/>
  <c r="Q1050" i="2"/>
  <c r="Q939" i="2" s="1"/>
  <c r="Q615" i="2" s="1"/>
  <c r="Q1133" i="2"/>
  <c r="Q1127" i="2" s="1"/>
  <c r="G298" i="2"/>
  <c r="Y404" i="2"/>
  <c r="Y403" i="2" s="1"/>
  <c r="Y360" i="2"/>
  <c r="Y359" i="2" s="1"/>
  <c r="Y336" i="2" s="1"/>
  <c r="X309" i="2"/>
  <c r="X308" i="2"/>
  <c r="J639" i="2"/>
  <c r="J627" i="2" s="1"/>
  <c r="J613" i="2" s="1"/>
  <c r="J313" i="2" s="1"/>
  <c r="J719" i="2"/>
  <c r="J718" i="2" s="1"/>
  <c r="N1386" i="2"/>
  <c r="N1385" i="2" s="1"/>
  <c r="N1312" i="2" s="1"/>
  <c r="N1354" i="2"/>
  <c r="AJ144" i="2"/>
  <c r="AJ287" i="2" s="1"/>
  <c r="AJ289" i="2"/>
  <c r="R164" i="2"/>
  <c r="R163" i="2" s="1"/>
  <c r="AB446" i="2"/>
  <c r="AB445" i="2" s="1"/>
  <c r="AB567" i="2"/>
  <c r="AB566" i="2" s="1"/>
  <c r="AB557" i="2" s="1"/>
  <c r="AB558" i="2"/>
  <c r="K755" i="2"/>
  <c r="G754" i="2"/>
  <c r="R109" i="2"/>
  <c r="R253" i="2" s="1"/>
  <c r="R942" i="2"/>
  <c r="D1367" i="2"/>
  <c r="D1366" i="2"/>
  <c r="AC567" i="2"/>
  <c r="AC566" i="2" s="1"/>
  <c r="AC558" i="2"/>
  <c r="I744" i="2"/>
  <c r="I748" i="2"/>
  <c r="T744" i="2"/>
  <c r="T603" i="2" s="1"/>
  <c r="T768" i="2"/>
  <c r="T767" i="2" s="1"/>
  <c r="T766" i="2" s="1"/>
  <c r="Q940" i="2"/>
  <c r="Q107" i="2"/>
  <c r="K1385" i="2"/>
  <c r="L1385" i="2" s="1"/>
  <c r="P1385" i="2"/>
  <c r="P1312" i="2" s="1"/>
  <c r="AH17" i="2"/>
  <c r="AH16" i="2" s="1"/>
  <c r="AH171" i="2"/>
  <c r="AH164" i="2" s="1"/>
  <c r="AH163" i="2" s="1"/>
  <c r="AH156" i="2" s="1"/>
  <c r="U742" i="2"/>
  <c r="U746" i="2"/>
  <c r="U741" i="2" s="1"/>
  <c r="AF778" i="2"/>
  <c r="U1133" i="2"/>
  <c r="U1127" i="2" s="1"/>
  <c r="U1050" i="2"/>
  <c r="U939" i="2" s="1"/>
  <c r="U615" i="2" s="1"/>
  <c r="Q1238" i="2"/>
  <c r="Q1226" i="2" s="1"/>
  <c r="F261" i="2"/>
  <c r="AF159" i="2"/>
  <c r="S284" i="2"/>
  <c r="S283" i="2" s="1"/>
  <c r="R342" i="2"/>
  <c r="R318" i="2" s="1"/>
  <c r="R319" i="2"/>
  <c r="Q344" i="2"/>
  <c r="Q322" i="2"/>
  <c r="Q297" i="2" s="1"/>
  <c r="AI17" i="2"/>
  <c r="AI16" i="2" s="1"/>
  <c r="AI171" i="2"/>
  <c r="AI164" i="2" s="1"/>
  <c r="AI163" i="2" s="1"/>
  <c r="M642" i="2"/>
  <c r="M631" i="2"/>
  <c r="M619" i="2" s="1"/>
  <c r="U954" i="2"/>
  <c r="V1050" i="2"/>
  <c r="V939" i="2" s="1"/>
  <c r="V615" i="2" s="1"/>
  <c r="V1133" i="2"/>
  <c r="V1049" i="2" s="1"/>
  <c r="AK192" i="2"/>
  <c r="AD484" i="2"/>
  <c r="AD983" i="2"/>
  <c r="AD989" i="2"/>
  <c r="X1352" i="2"/>
  <c r="AH135" i="2"/>
  <c r="AH278" i="2" s="1"/>
  <c r="AH280" i="2"/>
  <c r="AH279" i="2"/>
  <c r="E192" i="2"/>
  <c r="K575" i="2"/>
  <c r="L575" i="2" s="1"/>
  <c r="G559" i="2"/>
  <c r="K559" i="2" s="1"/>
  <c r="L559" i="2" s="1"/>
  <c r="G574" i="2"/>
  <c r="AC607" i="2"/>
  <c r="AC306" i="2" s="1"/>
  <c r="U658" i="2"/>
  <c r="U631" i="2"/>
  <c r="U619" i="2" s="1"/>
  <c r="AD709" i="2"/>
  <c r="AC746" i="2"/>
  <c r="AD1125" i="2"/>
  <c r="L1125" i="2"/>
  <c r="F260" i="2"/>
  <c r="AD116" i="2"/>
  <c r="AD324" i="2"/>
  <c r="U343" i="2"/>
  <c r="U386" i="2"/>
  <c r="U385" i="2" s="1"/>
  <c r="U358" i="2"/>
  <c r="AG602" i="2"/>
  <c r="O171" i="2"/>
  <c r="O164" i="2" s="1"/>
  <c r="O163" i="2" s="1"/>
  <c r="O156" i="2" s="1"/>
  <c r="O17" i="2"/>
  <c r="O16" i="2" s="1"/>
  <c r="V279" i="2"/>
  <c r="V280" i="2"/>
  <c r="X296" i="2"/>
  <c r="AJ360" i="2"/>
  <c r="AJ359" i="2" s="1"/>
  <c r="AJ336" i="2" s="1"/>
  <c r="AJ398" i="2"/>
  <c r="AJ397" i="2" s="1"/>
  <c r="AD523" i="2"/>
  <c r="K640" i="2"/>
  <c r="L640" i="2" s="1"/>
  <c r="J628" i="2"/>
  <c r="J616" i="2" s="1"/>
  <c r="AG742" i="2"/>
  <c r="AG746" i="2"/>
  <c r="AG741" i="2" s="1"/>
  <c r="AD910" i="2"/>
  <c r="Z954" i="2"/>
  <c r="AG1412" i="2"/>
  <c r="AG1411" i="2" s="1"/>
  <c r="AG1410" i="2" s="1"/>
  <c r="AG116" i="2"/>
  <c r="U263" i="2"/>
  <c r="U117" i="2"/>
  <c r="U261" i="2" s="1"/>
  <c r="AD262" i="2"/>
  <c r="Z320" i="2"/>
  <c r="AG304" i="2"/>
  <c r="R306" i="2"/>
  <c r="AD330" i="2"/>
  <c r="V331" i="2"/>
  <c r="AD417" i="2"/>
  <c r="L417" i="2"/>
  <c r="J364" i="2"/>
  <c r="J452" i="2"/>
  <c r="J451" i="2" s="1"/>
  <c r="G368" i="2"/>
  <c r="K476" i="2"/>
  <c r="J329" i="2"/>
  <c r="J305" i="2" s="1"/>
  <c r="J536" i="2"/>
  <c r="J535" i="2" s="1"/>
  <c r="J517" i="2" s="1"/>
  <c r="Q551" i="2"/>
  <c r="Q550" i="2"/>
  <c r="T323" i="2"/>
  <c r="T298" i="2" s="1"/>
  <c r="T552" i="2"/>
  <c r="AD582" i="2"/>
  <c r="Q581" i="2"/>
  <c r="Q580" i="2" s="1"/>
  <c r="AC630" i="2"/>
  <c r="AC618" i="2" s="1"/>
  <c r="AC641" i="2"/>
  <c r="AE631" i="2"/>
  <c r="AE619" i="2" s="1"/>
  <c r="H741" i="2"/>
  <c r="AB755" i="2"/>
  <c r="AB754" i="2" s="1"/>
  <c r="AB753" i="2" s="1"/>
  <c r="AB744" i="2"/>
  <c r="AD767" i="2"/>
  <c r="F766" i="2"/>
  <c r="F606" i="2"/>
  <c r="H811" i="2"/>
  <c r="K849" i="2"/>
  <c r="I848" i="2"/>
  <c r="AJ938" i="2"/>
  <c r="AJ614" i="2" s="1"/>
  <c r="AJ959" i="2"/>
  <c r="AJ935" i="2" s="1"/>
  <c r="O1043" i="2"/>
  <c r="W1044" i="2"/>
  <c r="W1055" i="2"/>
  <c r="W1043" i="2" s="1"/>
  <c r="I1088" i="2"/>
  <c r="K1089" i="2"/>
  <c r="P1316" i="2"/>
  <c r="P1301" i="2" s="1"/>
  <c r="P1325" i="2"/>
  <c r="V1367" i="2"/>
  <c r="V1366" i="2"/>
  <c r="K1420" i="2"/>
  <c r="L1420" i="2" s="1"/>
  <c r="H1419" i="2"/>
  <c r="K101" i="2"/>
  <c r="L101" i="2" s="1"/>
  <c r="AD128" i="2"/>
  <c r="M213" i="2"/>
  <c r="M212" i="2" s="1"/>
  <c r="E234" i="2"/>
  <c r="S306" i="2"/>
  <c r="K417" i="2"/>
  <c r="G416" i="2"/>
  <c r="AJ517" i="2"/>
  <c r="K537" i="2"/>
  <c r="R579" i="2"/>
  <c r="AC755" i="2"/>
  <c r="AC744" i="2"/>
  <c r="AC603" i="2" s="1"/>
  <c r="AC301" i="2" s="1"/>
  <c r="AC295" i="2" s="1"/>
  <c r="AC294" i="2" s="1"/>
  <c r="D960" i="2"/>
  <c r="P1043" i="2"/>
  <c r="Q1049" i="2"/>
  <c r="G1175" i="2"/>
  <c r="K1175" i="2" s="1"/>
  <c r="AE1195" i="2"/>
  <c r="AE1161" i="2"/>
  <c r="Q1316" i="2"/>
  <c r="Q1301" i="2" s="1"/>
  <c r="Q1325" i="2"/>
  <c r="Q1315" i="2" s="1"/>
  <c r="AA1326" i="2"/>
  <c r="AD1327" i="2"/>
  <c r="X1357" i="2"/>
  <c r="X1347" i="2"/>
  <c r="F1398" i="2"/>
  <c r="AD1399" i="2"/>
  <c r="R169" i="2"/>
  <c r="S39" i="2"/>
  <c r="AG106" i="2"/>
  <c r="AG250" i="2" s="1"/>
  <c r="AG251" i="2"/>
  <c r="O262" i="2"/>
  <c r="O117" i="2"/>
  <c r="O261" i="2" s="1"/>
  <c r="AA117" i="2"/>
  <c r="AA261" i="2" s="1"/>
  <c r="D135" i="2"/>
  <c r="W179" i="2"/>
  <c r="O213" i="2"/>
  <c r="O212" i="2" s="1"/>
  <c r="V313" i="2"/>
  <c r="AH303" i="2"/>
  <c r="I368" i="2"/>
  <c r="I337" i="2" s="1"/>
  <c r="I315" i="2" s="1"/>
  <c r="I475" i="2"/>
  <c r="Q708" i="2"/>
  <c r="S708" i="2"/>
  <c r="G761" i="2"/>
  <c r="G768" i="2"/>
  <c r="K769" i="2"/>
  <c r="L769" i="2" s="1"/>
  <c r="M811" i="2"/>
  <c r="Y942" i="2"/>
  <c r="J954" i="2"/>
  <c r="J932" i="2"/>
  <c r="T964" i="2"/>
  <c r="T937" i="2" s="1"/>
  <c r="T1028" i="2"/>
  <c r="T1027" i="2" s="1"/>
  <c r="K1054" i="2"/>
  <c r="L1054" i="2" s="1"/>
  <c r="G943" i="2"/>
  <c r="AF1162" i="2"/>
  <c r="AF930" i="2" s="1"/>
  <c r="AA1317" i="2"/>
  <c r="AA1302" i="2" s="1"/>
  <c r="AB1326" i="2"/>
  <c r="AB1317" i="2"/>
  <c r="AB1367" i="2"/>
  <c r="AB1366" i="2"/>
  <c r="AK1386" i="2"/>
  <c r="AK1385" i="2" s="1"/>
  <c r="AK1312" i="2" s="1"/>
  <c r="S169" i="2"/>
  <c r="S164" i="2" s="1"/>
  <c r="S163" i="2" s="1"/>
  <c r="S156" i="2" s="1"/>
  <c r="S24" i="2"/>
  <c r="S171" i="2" s="1"/>
  <c r="W39" i="2"/>
  <c r="M246" i="2"/>
  <c r="AH251" i="2"/>
  <c r="M164" i="2"/>
  <c r="M163" i="2" s="1"/>
  <c r="AD191" i="2"/>
  <c r="P213" i="2"/>
  <c r="P212" i="2" s="1"/>
  <c r="D234" i="2"/>
  <c r="D233" i="2" s="1"/>
  <c r="U322" i="2"/>
  <c r="U297" i="2" s="1"/>
  <c r="N329" i="2"/>
  <c r="N305" i="2" s="1"/>
  <c r="N536" i="2"/>
  <c r="N535" i="2" s="1"/>
  <c r="M567" i="2"/>
  <c r="M566" i="2" s="1"/>
  <c r="W559" i="2"/>
  <c r="W568" i="2"/>
  <c r="Z630" i="2"/>
  <c r="Z618" i="2" s="1"/>
  <c r="AB668" i="2"/>
  <c r="AB629" i="2" s="1"/>
  <c r="AB617" i="2" s="1"/>
  <c r="AB631" i="2"/>
  <c r="AB619" i="2" s="1"/>
  <c r="H702" i="2"/>
  <c r="K703" i="2"/>
  <c r="L703" i="2" s="1"/>
  <c r="T708" i="2"/>
  <c r="H637" i="2"/>
  <c r="H626" i="2" s="1"/>
  <c r="H708" i="2"/>
  <c r="H827" i="2"/>
  <c r="H826" i="2" s="1"/>
  <c r="H825" i="2" s="1"/>
  <c r="H802" i="2"/>
  <c r="AD853" i="2"/>
  <c r="AD934" i="2"/>
  <c r="K956" i="2"/>
  <c r="L956" i="2" s="1"/>
  <c r="T1160" i="2"/>
  <c r="T1166" i="2"/>
  <c r="T1159" i="2" s="1"/>
  <c r="I1164" i="2"/>
  <c r="K1192" i="2"/>
  <c r="L1192" i="2" s="1"/>
  <c r="R1223" i="2"/>
  <c r="AD1223" i="2" s="1"/>
  <c r="AD1235" i="2"/>
  <c r="T1325" i="2"/>
  <c r="T1316" i="2"/>
  <c r="T1301" i="2" s="1"/>
  <c r="H1367" i="2"/>
  <c r="D1354" i="2"/>
  <c r="D1386" i="2"/>
  <c r="D1385" i="2" s="1"/>
  <c r="D1312" i="2" s="1"/>
  <c r="T169" i="2"/>
  <c r="AD47" i="2"/>
  <c r="H188" i="2"/>
  <c r="H47" i="2"/>
  <c r="H44" i="2" s="1"/>
  <c r="H184" i="2" s="1"/>
  <c r="AI106" i="2"/>
  <c r="AI250" i="2" s="1"/>
  <c r="Q262" i="2"/>
  <c r="AD118" i="2"/>
  <c r="AC117" i="2"/>
  <c r="AC261" i="2" s="1"/>
  <c r="AC263" i="2"/>
  <c r="AI119" i="2"/>
  <c r="AI264" i="2"/>
  <c r="AH119" i="2"/>
  <c r="AH265" i="2"/>
  <c r="Q213" i="2"/>
  <c r="Q212" i="2" s="1"/>
  <c r="V297" i="2"/>
  <c r="M353" i="2"/>
  <c r="M335" i="2"/>
  <c r="D386" i="2"/>
  <c r="D385" i="2" s="1"/>
  <c r="D358" i="2"/>
  <c r="N567" i="2"/>
  <c r="N566" i="2" s="1"/>
  <c r="N557" i="2" s="1"/>
  <c r="N558" i="2"/>
  <c r="X559" i="2"/>
  <c r="X568" i="2"/>
  <c r="Q308" i="2"/>
  <c r="AB630" i="2"/>
  <c r="AB618" i="2" s="1"/>
  <c r="AJ639" i="2"/>
  <c r="AJ627" i="2" s="1"/>
  <c r="AJ613" i="2" s="1"/>
  <c r="AJ719" i="2"/>
  <c r="AJ718" i="2" s="1"/>
  <c r="Z805" i="2"/>
  <c r="I827" i="2"/>
  <c r="I826" i="2" s="1"/>
  <c r="I825" i="2" s="1"/>
  <c r="I802" i="2"/>
  <c r="AD1051" i="2"/>
  <c r="F107" i="2"/>
  <c r="F940" i="2"/>
  <c r="H942" i="2"/>
  <c r="K942" i="2" s="1"/>
  <c r="L942" i="2" s="1"/>
  <c r="K1053" i="2"/>
  <c r="L1053" i="2" s="1"/>
  <c r="F1055" i="2"/>
  <c r="T1080" i="2"/>
  <c r="T1079" i="2" s="1"/>
  <c r="AD1081" i="2"/>
  <c r="K1085" i="2"/>
  <c r="U1160" i="2"/>
  <c r="U1166" i="2"/>
  <c r="U1159" i="2" s="1"/>
  <c r="D1185" i="2"/>
  <c r="D1161" i="2"/>
  <c r="AD31" i="2"/>
  <c r="L31" i="2"/>
  <c r="F172" i="2"/>
  <c r="G40" i="2"/>
  <c r="K42" i="2"/>
  <c r="L42" i="2" s="1"/>
  <c r="G182" i="2"/>
  <c r="S109" i="2"/>
  <c r="S253" i="2" s="1"/>
  <c r="AE117" i="2"/>
  <c r="AE261" i="2" s="1"/>
  <c r="AE263" i="2"/>
  <c r="D296" i="2"/>
  <c r="X322" i="2"/>
  <c r="X297" i="2" s="1"/>
  <c r="K379" i="2"/>
  <c r="L379" i="2" s="1"/>
  <c r="G374" i="2"/>
  <c r="AB392" i="2"/>
  <c r="AB391" i="2" s="1"/>
  <c r="AB360" i="2"/>
  <c r="AB359" i="2" s="1"/>
  <c r="AB336" i="2" s="1"/>
  <c r="S368" i="2"/>
  <c r="S337" i="2" s="1"/>
  <c r="Y559" i="2"/>
  <c r="Y568" i="2"/>
  <c r="W564" i="2"/>
  <c r="V580" i="2"/>
  <c r="V579" i="2" s="1"/>
  <c r="V557" i="2" s="1"/>
  <c r="D602" i="2"/>
  <c r="D297" i="2" s="1"/>
  <c r="Y724" i="2"/>
  <c r="AD780" i="2"/>
  <c r="G832" i="2"/>
  <c r="G806" i="2"/>
  <c r="K833" i="2"/>
  <c r="L833" i="2" s="1"/>
  <c r="G803" i="2"/>
  <c r="G915" i="2"/>
  <c r="K915" i="2" s="1"/>
  <c r="G914" i="2"/>
  <c r="P946" i="2"/>
  <c r="AD946" i="2" s="1"/>
  <c r="P932" i="2"/>
  <c r="N1009" i="2"/>
  <c r="N1010" i="2"/>
  <c r="AD1023" i="2"/>
  <c r="M1044" i="2"/>
  <c r="M1055" i="2"/>
  <c r="I1049" i="2"/>
  <c r="V1166" i="2"/>
  <c r="V1160" i="2"/>
  <c r="K1263" i="2"/>
  <c r="L1263" i="2" s="1"/>
  <c r="G1262" i="2"/>
  <c r="G1261" i="2"/>
  <c r="AH1304" i="2"/>
  <c r="D17" i="2"/>
  <c r="D16" i="2" s="1"/>
  <c r="K31" i="2"/>
  <c r="G172" i="2"/>
  <c r="K172" i="2" s="1"/>
  <c r="H182" i="2"/>
  <c r="H180" i="2" s="1"/>
  <c r="H40" i="2"/>
  <c r="H39" i="2" s="1"/>
  <c r="AD93" i="2"/>
  <c r="L93" i="2"/>
  <c r="F219" i="2"/>
  <c r="P79" i="2"/>
  <c r="P78" i="2" s="1"/>
  <c r="I140" i="2"/>
  <c r="I135" i="2" s="1"/>
  <c r="I278" i="2" s="1"/>
  <c r="I284" i="2"/>
  <c r="I283" i="2" s="1"/>
  <c r="S213" i="2"/>
  <c r="S212" i="2" s="1"/>
  <c r="AJ234" i="2"/>
  <c r="AA263" i="2"/>
  <c r="K279" i="2"/>
  <c r="H344" i="2"/>
  <c r="H321" i="2"/>
  <c r="K345" i="2"/>
  <c r="R335" i="2"/>
  <c r="R353" i="2"/>
  <c r="K387" i="2"/>
  <c r="G358" i="2"/>
  <c r="AC392" i="2"/>
  <c r="AC391" i="2" s="1"/>
  <c r="AC360" i="2"/>
  <c r="AC359" i="2" s="1"/>
  <c r="AC336" i="2" s="1"/>
  <c r="O368" i="2"/>
  <c r="O337" i="2" s="1"/>
  <c r="O315" i="2" s="1"/>
  <c r="O475" i="2"/>
  <c r="F480" i="2"/>
  <c r="R567" i="2"/>
  <c r="W580" i="2"/>
  <c r="W579" i="2" s="1"/>
  <c r="AI719" i="2"/>
  <c r="AI718" i="2" s="1"/>
  <c r="V731" i="2"/>
  <c r="V730" i="2" s="1"/>
  <c r="V729" i="2" s="1"/>
  <c r="AI743" i="2"/>
  <c r="AI747" i="2"/>
  <c r="AK748" i="2"/>
  <c r="AK744" i="2"/>
  <c r="O760" i="2"/>
  <c r="O759" i="2" s="1"/>
  <c r="O741" i="2" s="1"/>
  <c r="O728" i="2" s="1"/>
  <c r="O743" i="2"/>
  <c r="K828" i="2"/>
  <c r="L828" i="2" s="1"/>
  <c r="Q802" i="2"/>
  <c r="Q603" i="2" s="1"/>
  <c r="Q301" i="2" s="1"/>
  <c r="Q848" i="2"/>
  <c r="Q847" i="2" s="1"/>
  <c r="Q846" i="2" s="1"/>
  <c r="H915" i="2"/>
  <c r="H799" i="2" s="1"/>
  <c r="H803" i="2"/>
  <c r="H914" i="2"/>
  <c r="H913" i="2" s="1"/>
  <c r="Q946" i="2"/>
  <c r="Q932" i="2"/>
  <c r="Q605" i="2" s="1"/>
  <c r="Q303" i="2" s="1"/>
  <c r="Q960" i="2"/>
  <c r="O1009" i="2"/>
  <c r="O1010" i="2"/>
  <c r="AC1056" i="2"/>
  <c r="AC1045" i="2"/>
  <c r="V1080" i="2"/>
  <c r="V1079" i="2" s="1"/>
  <c r="V1045" i="2"/>
  <c r="H1261" i="2"/>
  <c r="H1262" i="2"/>
  <c r="H1238" i="2" s="1"/>
  <c r="H1226" i="2" s="1"/>
  <c r="X1316" i="2"/>
  <c r="X1325" i="2"/>
  <c r="E17" i="2"/>
  <c r="E16" i="2" s="1"/>
  <c r="J69" i="2"/>
  <c r="J206" i="2"/>
  <c r="J229" i="2" s="1"/>
  <c r="J228" i="2" s="1"/>
  <c r="AC79" i="2"/>
  <c r="AC78" i="2" s="1"/>
  <c r="G219" i="2"/>
  <c r="K93" i="2"/>
  <c r="R135" i="2"/>
  <c r="R278" i="2" s="1"/>
  <c r="R280" i="2"/>
  <c r="T213" i="2"/>
  <c r="T212" i="2" s="1"/>
  <c r="AI251" i="2"/>
  <c r="AB263" i="2"/>
  <c r="AB268" i="2"/>
  <c r="AJ325" i="2"/>
  <c r="AJ301" i="2" s="1"/>
  <c r="D303" i="2"/>
  <c r="K329" i="2"/>
  <c r="L329" i="2" s="1"/>
  <c r="G305" i="2"/>
  <c r="K305" i="2" s="1"/>
  <c r="U360" i="2"/>
  <c r="U359" i="2" s="1"/>
  <c r="U336" i="2" s="1"/>
  <c r="P368" i="2"/>
  <c r="P337" i="2" s="1"/>
  <c r="P315" i="2" s="1"/>
  <c r="P475" i="2"/>
  <c r="G480" i="2"/>
  <c r="S558" i="2"/>
  <c r="S567" i="2"/>
  <c r="S566" i="2" s="1"/>
  <c r="S557" i="2" s="1"/>
  <c r="K581" i="2"/>
  <c r="L581" i="2" s="1"/>
  <c r="K591" i="2"/>
  <c r="L591" i="2" s="1"/>
  <c r="I590" i="2"/>
  <c r="I579" i="2" s="1"/>
  <c r="I631" i="2"/>
  <c r="I619" i="2" s="1"/>
  <c r="V17" i="2"/>
  <c r="V16" i="2" s="1"/>
  <c r="V169" i="2"/>
  <c r="V164" i="2" s="1"/>
  <c r="V163" i="2" s="1"/>
  <c r="AJ747" i="2"/>
  <c r="AE743" i="2"/>
  <c r="AE760" i="2"/>
  <c r="AE759" i="2" s="1"/>
  <c r="AE741" i="2" s="1"/>
  <c r="X778" i="2"/>
  <c r="I803" i="2"/>
  <c r="I606" i="2" s="1"/>
  <c r="I304" i="2" s="1"/>
  <c r="I915" i="2"/>
  <c r="I799" i="2" s="1"/>
  <c r="I914" i="2"/>
  <c r="I913" i="2" s="1"/>
  <c r="R932" i="2"/>
  <c r="R605" i="2" s="1"/>
  <c r="R303" i="2" s="1"/>
  <c r="R946" i="2"/>
  <c r="P1010" i="2"/>
  <c r="P1009" i="2"/>
  <c r="P960" i="2" s="1"/>
  <c r="AD1022" i="2"/>
  <c r="Q1055" i="2"/>
  <c r="Q1044" i="2"/>
  <c r="X1166" i="2"/>
  <c r="I1184" i="2"/>
  <c r="I1261" i="2"/>
  <c r="I1262" i="2"/>
  <c r="I1238" i="2" s="1"/>
  <c r="I1226" i="2" s="1"/>
  <c r="Q1241" i="2"/>
  <c r="Q1228" i="2" s="1"/>
  <c r="Q1277" i="2"/>
  <c r="Q1276" i="2" s="1"/>
  <c r="AI1302" i="2"/>
  <c r="F17" i="2"/>
  <c r="K68" i="2"/>
  <c r="L68" i="2" s="1"/>
  <c r="K141" i="2"/>
  <c r="L141" i="2" s="1"/>
  <c r="L203" i="2"/>
  <c r="L264" i="2"/>
  <c r="AD264" i="2"/>
  <c r="AD266" i="2"/>
  <c r="L266" i="2"/>
  <c r="AC268" i="2"/>
  <c r="L328" i="2"/>
  <c r="F304" i="2"/>
  <c r="AD328" i="2"/>
  <c r="P329" i="2"/>
  <c r="P305" i="2" s="1"/>
  <c r="O280" i="2"/>
  <c r="O279" i="2"/>
  <c r="AD363" i="2"/>
  <c r="AE360" i="2"/>
  <c r="AE359" i="2" s="1"/>
  <c r="AE336" i="2" s="1"/>
  <c r="T498" i="2"/>
  <c r="V525" i="2"/>
  <c r="V517" i="2" s="1"/>
  <c r="T558" i="2"/>
  <c r="T567" i="2"/>
  <c r="T566" i="2" s="1"/>
  <c r="T557" i="2" s="1"/>
  <c r="Y579" i="2"/>
  <c r="Q169" i="2"/>
  <c r="I778" i="2"/>
  <c r="Y841" i="2"/>
  <c r="Y840" i="2" s="1"/>
  <c r="Y808" i="2"/>
  <c r="Y846" i="2"/>
  <c r="G802" i="2"/>
  <c r="K859" i="2"/>
  <c r="P875" i="2"/>
  <c r="K877" i="2"/>
  <c r="L877" i="2" s="1"/>
  <c r="I876" i="2"/>
  <c r="I875" i="2" s="1"/>
  <c r="K875" i="2" s="1"/>
  <c r="L875" i="2" s="1"/>
  <c r="J914" i="2"/>
  <c r="J913" i="2" s="1"/>
  <c r="J915" i="2"/>
  <c r="J803" i="2"/>
  <c r="J606" i="2" s="1"/>
  <c r="J304" i="2" s="1"/>
  <c r="AK926" i="2"/>
  <c r="AD984" i="2"/>
  <c r="AF1164" i="2"/>
  <c r="AA1166" i="2"/>
  <c r="AA1159" i="2" s="1"/>
  <c r="AA1160" i="2"/>
  <c r="R1241" i="2"/>
  <c r="R1228" i="2" s="1"/>
  <c r="R1277" i="2"/>
  <c r="R1276" i="2" s="1"/>
  <c r="AC1322" i="2"/>
  <c r="AC1315" i="2" s="1"/>
  <c r="AD10" i="2"/>
  <c r="E119" i="2"/>
  <c r="E264" i="2"/>
  <c r="O268" i="2"/>
  <c r="O124" i="2"/>
  <c r="O267" i="2" s="1"/>
  <c r="AD178" i="2"/>
  <c r="L178" i="2"/>
  <c r="F201" i="2"/>
  <c r="V204" i="2"/>
  <c r="K264" i="2"/>
  <c r="J284" i="2"/>
  <c r="J283" i="2" s="1"/>
  <c r="L288" i="2"/>
  <c r="L289" i="2"/>
  <c r="E302" i="2"/>
  <c r="L327" i="2"/>
  <c r="AD327" i="2"/>
  <c r="Q329" i="2"/>
  <c r="Q305" i="2" s="1"/>
  <c r="P279" i="2"/>
  <c r="P280" i="2"/>
  <c r="P135" i="2"/>
  <c r="P278" i="2" s="1"/>
  <c r="M316" i="2"/>
  <c r="AF360" i="2"/>
  <c r="AF359" i="2" s="1"/>
  <c r="J480" i="2"/>
  <c r="W525" i="2"/>
  <c r="W517" i="2" s="1"/>
  <c r="AJ304" i="2"/>
  <c r="P579" i="2"/>
  <c r="Z579" i="2"/>
  <c r="L604" i="2"/>
  <c r="AD604" i="2"/>
  <c r="V308" i="2"/>
  <c r="P631" i="2"/>
  <c r="P619" i="2" s="1"/>
  <c r="AE639" i="2"/>
  <c r="AE627" i="2" s="1"/>
  <c r="Z679" i="2"/>
  <c r="Z629" i="2" s="1"/>
  <c r="Z617" i="2" s="1"/>
  <c r="Z631" i="2"/>
  <c r="Z619" i="2" s="1"/>
  <c r="Y731" i="2"/>
  <c r="Y730" i="2" s="1"/>
  <c r="Y729" i="2" s="1"/>
  <c r="E748" i="2"/>
  <c r="E744" i="2"/>
  <c r="J778" i="2"/>
  <c r="AA811" i="2"/>
  <c r="AE812" i="2"/>
  <c r="O799" i="2"/>
  <c r="O826" i="2"/>
  <c r="O825" i="2" s="1"/>
  <c r="O797" i="2" s="1"/>
  <c r="Z846" i="2"/>
  <c r="K917" i="2"/>
  <c r="L917" i="2" s="1"/>
  <c r="K941" i="2"/>
  <c r="L941" i="2" s="1"/>
  <c r="H1050" i="2"/>
  <c r="H939" i="2" s="1"/>
  <c r="H615" i="2" s="1"/>
  <c r="H1133" i="2"/>
  <c r="H1127" i="2" s="1"/>
  <c r="M1262" i="2"/>
  <c r="M1238" i="2" s="1"/>
  <c r="M1226" i="2" s="1"/>
  <c r="M1261" i="2"/>
  <c r="M1281" i="2"/>
  <c r="M1296" i="2"/>
  <c r="M1280" i="2" s="1"/>
  <c r="E135" i="2"/>
  <c r="E278" i="2" s="1"/>
  <c r="E279" i="2"/>
  <c r="E280" i="2"/>
  <c r="O296" i="2"/>
  <c r="O295" i="2" s="1"/>
  <c r="O294" i="2" s="1"/>
  <c r="AF329" i="2"/>
  <c r="AF305" i="2" s="1"/>
  <c r="AF536" i="2"/>
  <c r="AF535" i="2" s="1"/>
  <c r="W309" i="2"/>
  <c r="AF605" i="2"/>
  <c r="AF303" i="2" s="1"/>
  <c r="N1296" i="2"/>
  <c r="N1280" i="2" s="1"/>
  <c r="N1281" i="2"/>
  <c r="K108" i="2"/>
  <c r="L108" i="2" s="1"/>
  <c r="AI144" i="2"/>
  <c r="AI287" i="2" s="1"/>
  <c r="AI289" i="2"/>
  <c r="H252" i="2"/>
  <c r="O631" i="2"/>
  <c r="O619" i="2" s="1"/>
  <c r="O658" i="2"/>
  <c r="O657" i="2" s="1"/>
  <c r="F755" i="2"/>
  <c r="AD756" i="2"/>
  <c r="L756" i="2"/>
  <c r="D1016" i="2"/>
  <c r="D1015" i="2"/>
  <c r="L225" i="2"/>
  <c r="R269" i="2"/>
  <c r="AD269" i="2" s="1"/>
  <c r="R125" i="2"/>
  <c r="S742" i="2"/>
  <c r="S746" i="2"/>
  <c r="S741" i="2" s="1"/>
  <c r="S728" i="2" s="1"/>
  <c r="M858" i="2"/>
  <c r="M802" i="2"/>
  <c r="AB1044" i="2"/>
  <c r="AB1055" i="2"/>
  <c r="AB1043" i="2" s="1"/>
  <c r="S1133" i="2"/>
  <c r="S1050" i="2"/>
  <c r="S939" i="2" s="1"/>
  <c r="S615" i="2" s="1"/>
  <c r="I1348" i="2"/>
  <c r="K1359" i="2"/>
  <c r="L1359" i="2" s="1"/>
  <c r="AD82" i="2"/>
  <c r="AK114" i="2"/>
  <c r="AK258" i="2" s="1"/>
  <c r="AK234" i="2" s="1"/>
  <c r="AD514" i="2"/>
  <c r="AG590" i="2"/>
  <c r="AG579" i="2" s="1"/>
  <c r="AG558" i="2"/>
  <c r="T746" i="2"/>
  <c r="F440" i="2"/>
  <c r="AD441" i="2"/>
  <c r="F669" i="2"/>
  <c r="AD670" i="2"/>
  <c r="L670" i="2"/>
  <c r="M639" i="2"/>
  <c r="M627" i="2" s="1"/>
  <c r="M613" i="2" s="1"/>
  <c r="M719" i="2"/>
  <c r="M718" i="2" s="1"/>
  <c r="AA932" i="2"/>
  <c r="AA605" i="2" s="1"/>
  <c r="AA303" i="2" s="1"/>
  <c r="AA946" i="2"/>
  <c r="R107" i="2"/>
  <c r="R940" i="2"/>
  <c r="AD81" i="2"/>
  <c r="L81" i="2"/>
  <c r="F236" i="2"/>
  <c r="AJ192" i="2"/>
  <c r="S657" i="2"/>
  <c r="S630" i="2"/>
  <c r="S618" i="2" s="1"/>
  <c r="AJ1232" i="2"/>
  <c r="K261" i="2"/>
  <c r="T658" i="2"/>
  <c r="T631" i="2"/>
  <c r="T619" i="2" s="1"/>
  <c r="K756" i="2"/>
  <c r="N1044" i="2"/>
  <c r="K105" i="2"/>
  <c r="L105" i="2" s="1"/>
  <c r="T280" i="2"/>
  <c r="T279" i="2"/>
  <c r="F179" i="2"/>
  <c r="K365" i="2"/>
  <c r="L365" i="2" s="1"/>
  <c r="G102" i="2"/>
  <c r="T386" i="2"/>
  <c r="T385" i="2" s="1"/>
  <c r="T358" i="2"/>
  <c r="AK591" i="2"/>
  <c r="AK590" i="2" s="1"/>
  <c r="AK579" i="2" s="1"/>
  <c r="AK559" i="2"/>
  <c r="L762" i="2"/>
  <c r="AD762" i="2"/>
  <c r="F761" i="2"/>
  <c r="AD956" i="2"/>
  <c r="U280" i="2"/>
  <c r="U279" i="2"/>
  <c r="W156" i="2"/>
  <c r="M171" i="2"/>
  <c r="F463" i="2"/>
  <c r="AF742" i="2"/>
  <c r="AF746" i="2"/>
  <c r="AF741" i="2" s="1"/>
  <c r="AD1205" i="2"/>
  <c r="T1392" i="2"/>
  <c r="T1391" i="2" s="1"/>
  <c r="T1312" i="2" s="1"/>
  <c r="T1354" i="2"/>
  <c r="T39" i="2"/>
  <c r="T184" i="2"/>
  <c r="G260" i="2"/>
  <c r="K260" i="2" s="1"/>
  <c r="K116" i="2"/>
  <c r="L116" i="2" s="1"/>
  <c r="V179" i="2"/>
  <c r="Y527" i="2"/>
  <c r="Y526" i="2" s="1"/>
  <c r="Y525" i="2" s="1"/>
  <c r="Y517" i="2" s="1"/>
  <c r="I574" i="2"/>
  <c r="I573" i="2"/>
  <c r="AF932" i="2"/>
  <c r="AF946" i="2"/>
  <c r="W1045" i="2"/>
  <c r="AI1064" i="2"/>
  <c r="AI1045" i="2"/>
  <c r="M1233" i="2"/>
  <c r="M1244" i="2"/>
  <c r="M1317" i="2"/>
  <c r="M1302" i="2" s="1"/>
  <c r="M1326" i="2"/>
  <c r="R1358" i="2"/>
  <c r="R1348" i="2"/>
  <c r="H166" i="2"/>
  <c r="R263" i="2"/>
  <c r="R117" i="2"/>
  <c r="R261" i="2" s="1"/>
  <c r="W279" i="2"/>
  <c r="W280" i="2"/>
  <c r="X320" i="2"/>
  <c r="X343" i="2"/>
  <c r="O517" i="2"/>
  <c r="AD528" i="2"/>
  <c r="P754" i="2"/>
  <c r="P743" i="2"/>
  <c r="AI778" i="2"/>
  <c r="K1157" i="2"/>
  <c r="L1157" i="2" s="1"/>
  <c r="G1151" i="2"/>
  <c r="K1183" i="2"/>
  <c r="N1233" i="2"/>
  <c r="N1244" i="2"/>
  <c r="N1232" i="2" s="1"/>
  <c r="S1348" i="2"/>
  <c r="S1302" i="2" s="1"/>
  <c r="S1358" i="2"/>
  <c r="H1365" i="2"/>
  <c r="H1357" i="2" s="1"/>
  <c r="H1346" i="2" s="1"/>
  <c r="H1355" i="2"/>
  <c r="H1313" i="2" s="1"/>
  <c r="L1412" i="2"/>
  <c r="F1411" i="2"/>
  <c r="AD1412" i="2"/>
  <c r="G199" i="2"/>
  <c r="K199" i="2" s="1"/>
  <c r="Q204" i="2"/>
  <c r="Q229" i="2"/>
  <c r="AD206" i="2"/>
  <c r="G573" i="2"/>
  <c r="I29" i="2"/>
  <c r="I624" i="2"/>
  <c r="AH637" i="2"/>
  <c r="AH626" i="2" s="1"/>
  <c r="P169" i="2"/>
  <c r="AD22" i="2"/>
  <c r="F841" i="2"/>
  <c r="F805" i="2" s="1"/>
  <c r="F808" i="2"/>
  <c r="AD842" i="2"/>
  <c r="H885" i="2"/>
  <c r="H884" i="2" s="1"/>
  <c r="K884" i="2" s="1"/>
  <c r="K886" i="2"/>
  <c r="D311" i="2"/>
  <c r="D308" i="2"/>
  <c r="G1028" i="2"/>
  <c r="G1027" i="2" s="1"/>
  <c r="G964" i="2"/>
  <c r="G937" i="2" s="1"/>
  <c r="Y107" i="2"/>
  <c r="Y940" i="2"/>
  <c r="AA109" i="2"/>
  <c r="AA253" i="2" s="1"/>
  <c r="AA942" i="2"/>
  <c r="H1160" i="2"/>
  <c r="AD1182" i="2"/>
  <c r="G343" i="2"/>
  <c r="G320" i="2"/>
  <c r="AD397" i="2"/>
  <c r="K620" i="2"/>
  <c r="L620" i="2" s="1"/>
  <c r="G601" i="2"/>
  <c r="K601" i="2" s="1"/>
  <c r="AD623" i="2"/>
  <c r="F605" i="2"/>
  <c r="AD632" i="2"/>
  <c r="P620" i="2"/>
  <c r="P601" i="2" s="1"/>
  <c r="P296" i="2" s="1"/>
  <c r="AI637" i="2"/>
  <c r="AI626" i="2" s="1"/>
  <c r="T743" i="2"/>
  <c r="U785" i="2"/>
  <c r="AD785" i="2" s="1"/>
  <c r="AD786" i="2"/>
  <c r="J799" i="2"/>
  <c r="J812" i="2"/>
  <c r="G841" i="2"/>
  <c r="G808" i="2"/>
  <c r="G857" i="2"/>
  <c r="AA941" i="2"/>
  <c r="AA108" i="2"/>
  <c r="AA252" i="2" s="1"/>
  <c r="R1152" i="2"/>
  <c r="R1151" i="2" s="1"/>
  <c r="AD1153" i="2"/>
  <c r="G1182" i="2"/>
  <c r="K1182" i="2" s="1"/>
  <c r="L1182" i="2" s="1"/>
  <c r="F1347" i="2"/>
  <c r="P1366" i="2"/>
  <c r="P1367" i="2"/>
  <c r="Y1386" i="2"/>
  <c r="Y1385" i="2" s="1"/>
  <c r="Y1312" i="2" s="1"/>
  <c r="Y1354" i="2"/>
  <c r="M124" i="2"/>
  <c r="M267" i="2" s="1"/>
  <c r="M268" i="2"/>
  <c r="Z280" i="2"/>
  <c r="Z135" i="2"/>
  <c r="Z278" i="2" s="1"/>
  <c r="L161" i="2"/>
  <c r="AD161" i="2"/>
  <c r="AG527" i="2"/>
  <c r="AG526" i="2" s="1"/>
  <c r="AG525" i="2" s="1"/>
  <c r="AG517" i="2" s="1"/>
  <c r="AG325" i="2"/>
  <c r="J802" i="2"/>
  <c r="K972" i="2"/>
  <c r="L972" i="2" s="1"/>
  <c r="G971" i="2"/>
  <c r="AK1015" i="2"/>
  <c r="AK960" i="2" s="1"/>
  <c r="AB941" i="2"/>
  <c r="AB108" i="2"/>
  <c r="AB252" i="2" s="1"/>
  <c r="P1322" i="2"/>
  <c r="P1320" i="2"/>
  <c r="AD1323" i="2"/>
  <c r="Z1354" i="2"/>
  <c r="Z1386" i="2"/>
  <c r="Z1385" i="2" s="1"/>
  <c r="M1405" i="2"/>
  <c r="M1404" i="2" s="1"/>
  <c r="M1353" i="2"/>
  <c r="N260" i="2"/>
  <c r="N114" i="2"/>
  <c r="N258" i="2" s="1"/>
  <c r="N234" i="2" s="1"/>
  <c r="G263" i="2"/>
  <c r="K119" i="2"/>
  <c r="S125" i="2"/>
  <c r="L255" i="2"/>
  <c r="V319" i="2"/>
  <c r="X316" i="2"/>
  <c r="AA358" i="2"/>
  <c r="AA386" i="2"/>
  <c r="AA385" i="2" s="1"/>
  <c r="AF527" i="2"/>
  <c r="AF526" i="2" s="1"/>
  <c r="AF525" i="2" s="1"/>
  <c r="AF517" i="2" s="1"/>
  <c r="P559" i="2"/>
  <c r="P574" i="2"/>
  <c r="AD574" i="2" s="1"/>
  <c r="P573" i="2"/>
  <c r="AD575" i="2"/>
  <c r="AI564" i="2"/>
  <c r="P641" i="2"/>
  <c r="P629" i="2" s="1"/>
  <c r="P617" i="2" s="1"/>
  <c r="P630" i="2"/>
  <c r="P618" i="2" s="1"/>
  <c r="AK637" i="2"/>
  <c r="AK626" i="2" s="1"/>
  <c r="AK668" i="2"/>
  <c r="F731" i="2"/>
  <c r="L732" i="2"/>
  <c r="AD732" i="2"/>
  <c r="O802" i="2"/>
  <c r="K869" i="2"/>
  <c r="H868" i="2"/>
  <c r="AA803" i="2"/>
  <c r="AA606" i="2" s="1"/>
  <c r="AA915" i="2"/>
  <c r="AA914" i="2"/>
  <c r="AA913" i="2" s="1"/>
  <c r="AG1010" i="2"/>
  <c r="AG1009" i="2"/>
  <c r="F939" i="2"/>
  <c r="Z1161" i="2"/>
  <c r="Z1167" i="2"/>
  <c r="I1358" i="2"/>
  <c r="K1358" i="2" s="1"/>
  <c r="L1358" i="2" s="1"/>
  <c r="AA1354" i="2"/>
  <c r="AA1352" i="2" s="1"/>
  <c r="AA1308" i="2" s="1"/>
  <c r="AA1386" i="2"/>
  <c r="AA1385" i="2" s="1"/>
  <c r="AA1312" i="2" s="1"/>
  <c r="N1405" i="2"/>
  <c r="N1404" i="2" s="1"/>
  <c r="N1353" i="2"/>
  <c r="O260" i="2"/>
  <c r="O114" i="2"/>
  <c r="O258" i="2" s="1"/>
  <c r="O289" i="2"/>
  <c r="O144" i="2"/>
  <c r="O287" i="2" s="1"/>
  <c r="M192" i="2"/>
  <c r="M179" i="2" s="1"/>
  <c r="M156" i="2" s="1"/>
  <c r="AD371" i="2"/>
  <c r="L371" i="2"/>
  <c r="Z340" i="2"/>
  <c r="Z353" i="2"/>
  <c r="Z342" i="2" s="1"/>
  <c r="Z318" i="2" s="1"/>
  <c r="K399" i="2"/>
  <c r="L399" i="2" s="1"/>
  <c r="G398" i="2"/>
  <c r="AI301" i="2"/>
  <c r="V637" i="2"/>
  <c r="V626" i="2" s="1"/>
  <c r="F744" i="2"/>
  <c r="S778" i="2"/>
  <c r="J808" i="2"/>
  <c r="J841" i="2"/>
  <c r="J840" i="2" s="1"/>
  <c r="T929" i="2"/>
  <c r="AD948" i="2"/>
  <c r="AD994" i="2"/>
  <c r="F993" i="2"/>
  <c r="AD1231" i="2"/>
  <c r="O1353" i="2"/>
  <c r="O1405" i="2"/>
  <c r="O1404" i="2" s="1"/>
  <c r="Y303" i="2"/>
  <c r="N344" i="2"/>
  <c r="S386" i="2"/>
  <c r="S385" i="2" s="1"/>
  <c r="H360" i="2"/>
  <c r="H359" i="2" s="1"/>
  <c r="H398" i="2"/>
  <c r="H397" i="2" s="1"/>
  <c r="H315" i="2"/>
  <c r="R574" i="2"/>
  <c r="R558" i="2" s="1"/>
  <c r="R573" i="2"/>
  <c r="K858" i="2"/>
  <c r="W946" i="2"/>
  <c r="W929" i="2"/>
  <c r="W602" i="2" s="1"/>
  <c r="W297" i="2" s="1"/>
  <c r="N960" i="2"/>
  <c r="J929" i="2"/>
  <c r="J602" i="2" s="1"/>
  <c r="J297" i="2" s="1"/>
  <c r="K1047" i="2"/>
  <c r="L1047" i="2" s="1"/>
  <c r="M1050" i="2"/>
  <c r="M939" i="2" s="1"/>
  <c r="M615" i="2" s="1"/>
  <c r="M315" i="2" s="1"/>
  <c r="H1045" i="2"/>
  <c r="K1045" i="2" s="1"/>
  <c r="V1244" i="2"/>
  <c r="V1232" i="2" s="1"/>
  <c r="V1233" i="2"/>
  <c r="O1386" i="2"/>
  <c r="O1385" i="2" s="1"/>
  <c r="O1312" i="2" s="1"/>
  <c r="Y119" i="2"/>
  <c r="Y264" i="2"/>
  <c r="Q144" i="2"/>
  <c r="Q287" i="2" s="1"/>
  <c r="Q289" i="2"/>
  <c r="J159" i="2"/>
  <c r="AD240" i="2"/>
  <c r="AI308" i="2"/>
  <c r="R360" i="2"/>
  <c r="R359" i="2" s="1"/>
  <c r="R336" i="2" s="1"/>
  <c r="AD493" i="2"/>
  <c r="AD520" i="2"/>
  <c r="S574" i="2"/>
  <c r="S573" i="2"/>
  <c r="Q602" i="2"/>
  <c r="Q812" i="2"/>
  <c r="K973" i="2"/>
  <c r="L973" i="2" s="1"/>
  <c r="Q1165" i="2"/>
  <c r="Q936" i="2" s="1"/>
  <c r="Q611" i="2" s="1"/>
  <c r="Q311" i="2" s="1"/>
  <c r="Q1164" i="2"/>
  <c r="AD1366" i="2"/>
  <c r="F1355" i="2"/>
  <c r="Q1353" i="2"/>
  <c r="Q1405" i="2"/>
  <c r="Q1404" i="2" s="1"/>
  <c r="AF171" i="2"/>
  <c r="AF164" i="2" s="1"/>
  <c r="AF163" i="2" s="1"/>
  <c r="AF17" i="2"/>
  <c r="AF16" i="2" s="1"/>
  <c r="AJ125" i="2"/>
  <c r="AJ269" i="2"/>
  <c r="R289" i="2"/>
  <c r="R144" i="2"/>
  <c r="R287" i="2" s="1"/>
  <c r="I180" i="2"/>
  <c r="AJ308" i="2"/>
  <c r="W386" i="2"/>
  <c r="W385" i="2" s="1"/>
  <c r="I469" i="2"/>
  <c r="K469" i="2" s="1"/>
  <c r="L469" i="2" s="1"/>
  <c r="K470" i="2"/>
  <c r="L470" i="2" s="1"/>
  <c r="F579" i="2"/>
  <c r="U616" i="2"/>
  <c r="U316" i="2" s="1"/>
  <c r="G679" i="2"/>
  <c r="Y802" i="2"/>
  <c r="Y603" i="2" s="1"/>
  <c r="Y301" i="2" s="1"/>
  <c r="R812" i="2"/>
  <c r="G901" i="2"/>
  <c r="G799" i="2" s="1"/>
  <c r="E932" i="2"/>
  <c r="E605" i="2" s="1"/>
  <c r="E303" i="2" s="1"/>
  <c r="E946" i="2"/>
  <c r="U964" i="2"/>
  <c r="U937" i="2" s="1"/>
  <c r="U613" i="2" s="1"/>
  <c r="J1119" i="2"/>
  <c r="K1119" i="2" s="1"/>
  <c r="F1228" i="2"/>
  <c r="AD1241" i="2"/>
  <c r="AI1282" i="2"/>
  <c r="R1365" i="2"/>
  <c r="R1355" i="2"/>
  <c r="R1313" i="2" s="1"/>
  <c r="AD1371" i="2"/>
  <c r="X1380" i="2"/>
  <c r="X1355" i="2"/>
  <c r="X1313" i="2" s="1"/>
  <c r="AG39" i="2"/>
  <c r="F253" i="2"/>
  <c r="U140" i="2"/>
  <c r="U135" i="2" s="1"/>
  <c r="U278" i="2" s="1"/>
  <c r="Z360" i="2"/>
  <c r="Z359" i="2" s="1"/>
  <c r="Z336" i="2" s="1"/>
  <c r="G364" i="2"/>
  <c r="K453" i="2"/>
  <c r="L453" i="2" s="1"/>
  <c r="G452" i="2"/>
  <c r="O480" i="2"/>
  <c r="AE492" i="2"/>
  <c r="AE489" i="2" s="1"/>
  <c r="H580" i="2"/>
  <c r="H579" i="2" s="1"/>
  <c r="V616" i="2"/>
  <c r="AA642" i="2"/>
  <c r="AA631" i="2"/>
  <c r="AA619" i="2" s="1"/>
  <c r="AH825" i="2"/>
  <c r="AD859" i="2"/>
  <c r="K1120" i="2"/>
  <c r="L1120" i="2" s="1"/>
  <c r="E1160" i="2"/>
  <c r="E1166" i="2"/>
  <c r="E1159" i="2" s="1"/>
  <c r="AJ17" i="2"/>
  <c r="AJ16" i="2" s="1"/>
  <c r="AJ171" i="2"/>
  <c r="AJ164" i="2" s="1"/>
  <c r="AJ163" i="2" s="1"/>
  <c r="AG44" i="2"/>
  <c r="AG184" i="2" s="1"/>
  <c r="AG185" i="2"/>
  <c r="G253" i="2"/>
  <c r="E114" i="2"/>
  <c r="E258" i="2" s="1"/>
  <c r="S179" i="2"/>
  <c r="U204" i="2"/>
  <c r="AE304" i="2"/>
  <c r="T344" i="2"/>
  <c r="AA360" i="2"/>
  <c r="AA359" i="2" s="1"/>
  <c r="AA336" i="2" s="1"/>
  <c r="H452" i="2"/>
  <c r="H451" i="2" s="1"/>
  <c r="H364" i="2"/>
  <c r="H329" i="2"/>
  <c r="H305" i="2" s="1"/>
  <c r="H536" i="2"/>
  <c r="H535" i="2" s="1"/>
  <c r="K535" i="2" s="1"/>
  <c r="O551" i="2"/>
  <c r="O550" i="2"/>
  <c r="AK573" i="2"/>
  <c r="AK566" i="2" s="1"/>
  <c r="AK557" i="2" s="1"/>
  <c r="T602" i="2"/>
  <c r="T297" i="2" s="1"/>
  <c r="R29" i="2"/>
  <c r="R24" i="2" s="1"/>
  <c r="R171" i="2" s="1"/>
  <c r="R624" i="2"/>
  <c r="AB747" i="2"/>
  <c r="AB743" i="2"/>
  <c r="AE778" i="2"/>
  <c r="X866" i="2"/>
  <c r="W964" i="2"/>
  <c r="W937" i="2" s="1"/>
  <c r="W613" i="2" s="1"/>
  <c r="AG960" i="2"/>
  <c r="AD1145" i="2"/>
  <c r="H1280" i="2"/>
  <c r="F302" i="2"/>
  <c r="AD326" i="2"/>
  <c r="L326" i="2"/>
  <c r="Q744" i="2"/>
  <c r="Q768" i="2"/>
  <c r="Q767" i="2" s="1"/>
  <c r="Q766" i="2" s="1"/>
  <c r="K1145" i="2"/>
  <c r="L1145" i="2" s="1"/>
  <c r="H1144" i="2"/>
  <c r="T1241" i="2"/>
  <c r="T1228" i="2" s="1"/>
  <c r="T1277" i="2"/>
  <c r="T1276" i="2" s="1"/>
  <c r="Q271" i="2"/>
  <c r="AD271" i="2" s="1"/>
  <c r="Q125" i="2"/>
  <c r="AD125" i="2" s="1"/>
  <c r="K326" i="2"/>
  <c r="G302" i="2"/>
  <c r="K302" i="2" s="1"/>
  <c r="I297" i="2"/>
  <c r="AD1065" i="2"/>
  <c r="Z1064" i="2"/>
  <c r="Z1045" i="2"/>
  <c r="R1133" i="2"/>
  <c r="R1127" i="2" s="1"/>
  <c r="R1050" i="2"/>
  <c r="R939" i="2" s="1"/>
  <c r="R615" i="2" s="1"/>
  <c r="R315" i="2" s="1"/>
  <c r="P1203" i="2"/>
  <c r="AD1204" i="2"/>
  <c r="F1276" i="2"/>
  <c r="AD1276" i="2" s="1"/>
  <c r="K1348" i="2"/>
  <c r="AK613" i="2"/>
  <c r="L902" i="2"/>
  <c r="AD902" i="2"/>
  <c r="F901" i="2"/>
  <c r="E1016" i="2"/>
  <c r="E1015" i="2"/>
  <c r="E960" i="2" s="1"/>
  <c r="Q941" i="2"/>
  <c r="AD941" i="2" s="1"/>
  <c r="Q108" i="2"/>
  <c r="K1101" i="2"/>
  <c r="M344" i="2"/>
  <c r="M322" i="2"/>
  <c r="M297" i="2" s="1"/>
  <c r="F847" i="2"/>
  <c r="AD1046" i="2"/>
  <c r="R941" i="2"/>
  <c r="R108" i="2"/>
  <c r="R252" i="2" s="1"/>
  <c r="P1238" i="2"/>
  <c r="P1226" i="2" s="1"/>
  <c r="P1244" i="2"/>
  <c r="P1232" i="2" s="1"/>
  <c r="P1220" i="2" s="1"/>
  <c r="AD1250" i="2"/>
  <c r="K82" i="2"/>
  <c r="L82" i="2" s="1"/>
  <c r="G79" i="2"/>
  <c r="AB280" i="2"/>
  <c r="AB135" i="2"/>
  <c r="AB278" i="2" s="1"/>
  <c r="R316" i="2"/>
  <c r="S941" i="2"/>
  <c r="S108" i="2"/>
  <c r="S252" i="2" s="1"/>
  <c r="D1103" i="2"/>
  <c r="H1152" i="2"/>
  <c r="K1153" i="2"/>
  <c r="L1153" i="2" s="1"/>
  <c r="AC279" i="2"/>
  <c r="AC280" i="2"/>
  <c r="G229" i="2"/>
  <c r="AB279" i="2"/>
  <c r="AD416" i="2"/>
  <c r="F415" i="2"/>
  <c r="K441" i="2"/>
  <c r="L441" i="2" s="1"/>
  <c r="G440" i="2"/>
  <c r="K669" i="2"/>
  <c r="G668" i="2"/>
  <c r="K668" i="2" s="1"/>
  <c r="G631" i="2"/>
  <c r="M748" i="2"/>
  <c r="M744" i="2"/>
  <c r="M603" i="2" s="1"/>
  <c r="N825" i="2"/>
  <c r="N798" i="2"/>
  <c r="U1312" i="2"/>
  <c r="K29" i="2"/>
  <c r="L29" i="2" s="1"/>
  <c r="AD137" i="2"/>
  <c r="D192" i="2"/>
  <c r="S335" i="2"/>
  <c r="AD680" i="2"/>
  <c r="F1103" i="2"/>
  <c r="AD1104" i="2"/>
  <c r="O1161" i="2"/>
  <c r="O1167" i="2"/>
  <c r="K71" i="2"/>
  <c r="L71" i="2" s="1"/>
  <c r="AA246" i="2"/>
  <c r="AH398" i="2"/>
  <c r="AH397" i="2" s="1"/>
  <c r="AH360" i="2"/>
  <c r="AH359" i="2" s="1"/>
  <c r="AH336" i="2" s="1"/>
  <c r="K658" i="2"/>
  <c r="H894" i="2"/>
  <c r="K894" i="2" s="1"/>
  <c r="L894" i="2" s="1"/>
  <c r="K895" i="2"/>
  <c r="L895" i="2" s="1"/>
  <c r="AD1021" i="2"/>
  <c r="L1021" i="2"/>
  <c r="Y1072" i="2"/>
  <c r="Y1071" i="2" s="1"/>
  <c r="N17" i="2"/>
  <c r="N16" i="2" s="1"/>
  <c r="N171" i="2"/>
  <c r="N164" i="2" s="1"/>
  <c r="N163" i="2" s="1"/>
  <c r="K117" i="2"/>
  <c r="L117" i="2" s="1"/>
  <c r="AI359" i="2"/>
  <c r="AI336" i="2" s="1"/>
  <c r="K475" i="2"/>
  <c r="H574" i="2"/>
  <c r="H573" i="2"/>
  <c r="Y954" i="2"/>
  <c r="X942" i="2"/>
  <c r="X109" i="2"/>
  <c r="X253" i="2" s="1"/>
  <c r="G124" i="2"/>
  <c r="G267" i="2" s="1"/>
  <c r="G268" i="2"/>
  <c r="AF284" i="2"/>
  <c r="AF283" i="2" s="1"/>
  <c r="AF607" i="2"/>
  <c r="AF306" i="2" s="1"/>
  <c r="AD1089" i="2"/>
  <c r="S1143" i="2"/>
  <c r="AD1143" i="2" s="1"/>
  <c r="AD1144" i="2"/>
  <c r="K1165" i="2"/>
  <c r="G936" i="2"/>
  <c r="K936" i="2" s="1"/>
  <c r="U39" i="2"/>
  <c r="U184" i="2"/>
  <c r="U179" i="2" s="1"/>
  <c r="H260" i="2"/>
  <c r="H114" i="2"/>
  <c r="H258" i="2" s="1"/>
  <c r="H124" i="2"/>
  <c r="H267" i="2" s="1"/>
  <c r="H268" i="2"/>
  <c r="AG284" i="2"/>
  <c r="AG283" i="2" s="1"/>
  <c r="D319" i="2"/>
  <c r="W335" i="2"/>
  <c r="AI398" i="2"/>
  <c r="AI397" i="2" s="1"/>
  <c r="Z525" i="2"/>
  <c r="Z517" i="2" s="1"/>
  <c r="Z319" i="2"/>
  <c r="AD554" i="2"/>
  <c r="L554" i="2"/>
  <c r="F552" i="2"/>
  <c r="E564" i="2"/>
  <c r="J574" i="2"/>
  <c r="J573" i="2"/>
  <c r="D605" i="2"/>
  <c r="E808" i="2"/>
  <c r="E613" i="2" s="1"/>
  <c r="E841" i="2"/>
  <c r="E840" i="2" s="1"/>
  <c r="X251" i="2"/>
  <c r="Z109" i="2"/>
  <c r="Z253" i="2" s="1"/>
  <c r="Z942" i="2"/>
  <c r="AD1096" i="2"/>
  <c r="P1095" i="2"/>
  <c r="K1176" i="2"/>
  <c r="AE1281" i="2"/>
  <c r="AE1296" i="2"/>
  <c r="AE1280" i="2" s="1"/>
  <c r="L1356" i="2"/>
  <c r="F1314" i="2"/>
  <c r="AD1356" i="2"/>
  <c r="N1367" i="2"/>
  <c r="N1366" i="2"/>
  <c r="AG1406" i="2"/>
  <c r="AG128" i="2"/>
  <c r="Y108" i="2"/>
  <c r="Y252" i="2" s="1"/>
  <c r="X279" i="2"/>
  <c r="X280" i="2"/>
  <c r="AH284" i="2"/>
  <c r="AH283" i="2" s="1"/>
  <c r="AH140" i="2"/>
  <c r="AC234" i="2"/>
  <c r="AC233" i="2" s="1"/>
  <c r="F343" i="2"/>
  <c r="F320" i="2"/>
  <c r="Y344" i="2"/>
  <c r="Y322" i="2"/>
  <c r="Y297" i="2" s="1"/>
  <c r="N135" i="2"/>
  <c r="N278" i="2" s="1"/>
  <c r="K554" i="2"/>
  <c r="G552" i="2"/>
  <c r="AD571" i="2"/>
  <c r="L571" i="2"/>
  <c r="F564" i="2"/>
  <c r="J623" i="2"/>
  <c r="J605" i="2" s="1"/>
  <c r="J28" i="2"/>
  <c r="P637" i="2"/>
  <c r="P626" i="2" s="1"/>
  <c r="L858" i="2"/>
  <c r="AD858" i="2"/>
  <c r="Z941" i="2"/>
  <c r="Z108" i="2"/>
  <c r="Z252" i="2" s="1"/>
  <c r="E1046" i="2"/>
  <c r="E928" i="2" s="1"/>
  <c r="E601" i="2" s="1"/>
  <c r="E296" i="2" s="1"/>
  <c r="E1081" i="2"/>
  <c r="E1080" i="2" s="1"/>
  <c r="E1079" i="2" s="1"/>
  <c r="M1177" i="2"/>
  <c r="M1176" i="2" s="1"/>
  <c r="M1175" i="2" s="1"/>
  <c r="M1162" i="2"/>
  <c r="M930" i="2" s="1"/>
  <c r="K1356" i="2"/>
  <c r="G1314" i="2"/>
  <c r="K1314" i="2" s="1"/>
  <c r="O1366" i="2"/>
  <c r="O1367" i="2"/>
  <c r="I1355" i="2"/>
  <c r="I1313" i="2" s="1"/>
  <c r="I316" i="2" s="1"/>
  <c r="I1365" i="2"/>
  <c r="AH128" i="2"/>
  <c r="AH1406" i="2"/>
  <c r="Y280" i="2"/>
  <c r="Y279" i="2"/>
  <c r="U303" i="2"/>
  <c r="F340" i="2"/>
  <c r="H568" i="2"/>
  <c r="K568" i="2" s="1"/>
  <c r="H559" i="2"/>
  <c r="K569" i="2"/>
  <c r="L569" i="2" s="1"/>
  <c r="AD622" i="2"/>
  <c r="J624" i="2"/>
  <c r="J29" i="2"/>
  <c r="H960" i="2"/>
  <c r="AE1010" i="2"/>
  <c r="AE1009" i="2"/>
  <c r="AE960" i="2" s="1"/>
  <c r="F928" i="2"/>
  <c r="L1046" i="2"/>
  <c r="Z940" i="2"/>
  <c r="Z107" i="2"/>
  <c r="N1177" i="2"/>
  <c r="N1162" i="2"/>
  <c r="N930" i="2" s="1"/>
  <c r="Q1244" i="2"/>
  <c r="Q1233" i="2"/>
  <c r="AJ1297" i="2"/>
  <c r="AJ1282" i="2"/>
  <c r="I254" i="2"/>
  <c r="K254" i="2" s="1"/>
  <c r="L254" i="2" s="1"/>
  <c r="K110" i="2"/>
  <c r="L110" i="2" s="1"/>
  <c r="L160" i="2"/>
  <c r="F159" i="2"/>
  <c r="AD160" i="2"/>
  <c r="L193" i="2"/>
  <c r="K194" i="2"/>
  <c r="AK213" i="2"/>
  <c r="AK212" i="2" s="1"/>
  <c r="I344" i="2"/>
  <c r="K386" i="2"/>
  <c r="I559" i="2"/>
  <c r="I568" i="2"/>
  <c r="K636" i="2"/>
  <c r="L636" i="2" s="1"/>
  <c r="M819" i="2"/>
  <c r="M805" i="2" s="1"/>
  <c r="M809" i="2"/>
  <c r="AD882" i="2"/>
  <c r="I960" i="2"/>
  <c r="AA940" i="2"/>
  <c r="AA107" i="2"/>
  <c r="AD1151" i="2"/>
  <c r="AB1162" i="2"/>
  <c r="AB930" i="2" s="1"/>
  <c r="AB1168" i="2"/>
  <c r="R1244" i="2"/>
  <c r="R1233" i="2"/>
  <c r="R1221" i="2" s="1"/>
  <c r="H1347" i="2"/>
  <c r="G159" i="2"/>
  <c r="AA184" i="2"/>
  <c r="AE234" i="2"/>
  <c r="AE233" i="2" s="1"/>
  <c r="AD372" i="2"/>
  <c r="L372" i="2"/>
  <c r="O360" i="2"/>
  <c r="O359" i="2" s="1"/>
  <c r="O336" i="2" s="1"/>
  <c r="O392" i="2"/>
  <c r="O391" i="2" s="1"/>
  <c r="AK410" i="2"/>
  <c r="AK409" i="2" s="1"/>
  <c r="J559" i="2"/>
  <c r="J568" i="2"/>
  <c r="V631" i="2"/>
  <c r="V619" i="2" s="1"/>
  <c r="N743" i="2"/>
  <c r="Q759" i="2"/>
  <c r="Q741" i="2" s="1"/>
  <c r="Q742" i="2"/>
  <c r="V797" i="2"/>
  <c r="Y875" i="2"/>
  <c r="K887" i="2"/>
  <c r="L887" i="2" s="1"/>
  <c r="AD909" i="2"/>
  <c r="L909" i="2"/>
  <c r="AB940" i="2"/>
  <c r="AB107" i="2"/>
  <c r="AD1236" i="2"/>
  <c r="F1224" i="2"/>
  <c r="L1236" i="2"/>
  <c r="AK1297" i="2"/>
  <c r="AG257" i="2"/>
  <c r="AG110" i="2"/>
  <c r="AG254" i="2" s="1"/>
  <c r="T125" i="2"/>
  <c r="AD136" i="2"/>
  <c r="AF234" i="2"/>
  <c r="AB358" i="2"/>
  <c r="AB386" i="2"/>
  <c r="AB385" i="2" s="1"/>
  <c r="AH527" i="2"/>
  <c r="AH526" i="2" s="1"/>
  <c r="AH525" i="2" s="1"/>
  <c r="AH517" i="2" s="1"/>
  <c r="Q574" i="2"/>
  <c r="Q559" i="2"/>
  <c r="Q573" i="2"/>
  <c r="Q566" i="2" s="1"/>
  <c r="AJ564" i="2"/>
  <c r="W642" i="2"/>
  <c r="W631" i="2"/>
  <c r="W619" i="2" s="1"/>
  <c r="X719" i="2"/>
  <c r="X718" i="2" s="1"/>
  <c r="AD718" i="2" s="1"/>
  <c r="X639" i="2"/>
  <c r="X627" i="2" s="1"/>
  <c r="X613" i="2" s="1"/>
  <c r="G731" i="2"/>
  <c r="K732" i="2"/>
  <c r="AA778" i="2"/>
  <c r="P802" i="2"/>
  <c r="P603" i="2" s="1"/>
  <c r="P301" i="2" s="1"/>
  <c r="AB914" i="2"/>
  <c r="AB913" i="2" s="1"/>
  <c r="AB803" i="2"/>
  <c r="AB606" i="2" s="1"/>
  <c r="AB304" i="2" s="1"/>
  <c r="AB1238" i="2"/>
  <c r="AB1226" i="2" s="1"/>
  <c r="AB1244" i="2"/>
  <c r="AB1232" i="2" s="1"/>
  <c r="AD1317" i="2"/>
  <c r="F1302" i="2"/>
  <c r="J1358" i="2"/>
  <c r="J39" i="2"/>
  <c r="AH110" i="2"/>
  <c r="AH254" i="2" s="1"/>
  <c r="AH257" i="2"/>
  <c r="AE135" i="2"/>
  <c r="AE278" i="2" s="1"/>
  <c r="P144" i="2"/>
  <c r="P287" i="2" s="1"/>
  <c r="P289" i="2"/>
  <c r="AD289" i="2" s="1"/>
  <c r="I159" i="2"/>
  <c r="N192" i="2"/>
  <c r="N179" i="2" s="1"/>
  <c r="Q360" i="2"/>
  <c r="Q392" i="2"/>
  <c r="Q391" i="2" s="1"/>
  <c r="AD405" i="2"/>
  <c r="F404" i="2"/>
  <c r="AI527" i="2"/>
  <c r="AI526" i="2" s="1"/>
  <c r="AI525" i="2" s="1"/>
  <c r="AI517" i="2" s="1"/>
  <c r="L610" i="2"/>
  <c r="F310" i="2"/>
  <c r="AD610" i="2"/>
  <c r="P602" i="2"/>
  <c r="AD621" i="2"/>
  <c r="X631" i="2"/>
  <c r="X619" i="2" s="1"/>
  <c r="P812" i="2"/>
  <c r="P799" i="2"/>
  <c r="K842" i="2"/>
  <c r="L842" i="2" s="1"/>
  <c r="G993" i="2"/>
  <c r="K993" i="2" s="1"/>
  <c r="K994" i="2"/>
  <c r="L994" i="2" s="1"/>
  <c r="AD1005" i="2"/>
  <c r="L1005" i="2"/>
  <c r="F1004" i="2"/>
  <c r="AF1010" i="2"/>
  <c r="AD1120" i="2"/>
  <c r="F1119" i="2"/>
  <c r="G1223" i="2"/>
  <c r="K1223" i="2" s="1"/>
  <c r="L1223" i="2" s="1"/>
  <c r="K1235" i="2"/>
  <c r="L1235" i="2" s="1"/>
  <c r="AI1245" i="2"/>
  <c r="AI1234" i="2"/>
  <c r="I1317" i="2"/>
  <c r="I1302" i="2" s="1"/>
  <c r="E1366" i="2"/>
  <c r="K20" i="2"/>
  <c r="L20" i="2" s="1"/>
  <c r="AE29" i="2"/>
  <c r="AE24" i="2" s="1"/>
  <c r="AK252" i="2"/>
  <c r="AK106" i="2"/>
  <c r="AK250" i="2" s="1"/>
  <c r="AK271" i="2"/>
  <c r="AK125" i="2"/>
  <c r="AD217" i="2"/>
  <c r="AG296" i="2"/>
  <c r="O344" i="2"/>
  <c r="H322" i="2"/>
  <c r="K346" i="2"/>
  <c r="L346" i="2" s="1"/>
  <c r="E364" i="2"/>
  <c r="E452" i="2"/>
  <c r="E451" i="2" s="1"/>
  <c r="F309" i="2"/>
  <c r="AD609" i="2"/>
  <c r="L622" i="2"/>
  <c r="T628" i="2"/>
  <c r="T616" i="2" s="1"/>
  <c r="AD640" i="2"/>
  <c r="V642" i="2"/>
  <c r="F641" i="2"/>
  <c r="AD651" i="2"/>
  <c r="L651" i="2"/>
  <c r="AC778" i="2"/>
  <c r="D805" i="2"/>
  <c r="AB915" i="2"/>
  <c r="U960" i="2"/>
  <c r="N1050" i="2"/>
  <c r="N939" i="2" s="1"/>
  <c r="N615" i="2" s="1"/>
  <c r="N315" i="2" s="1"/>
  <c r="G1316" i="2"/>
  <c r="G1325" i="2"/>
  <c r="AI179" i="2"/>
  <c r="Z119" i="2"/>
  <c r="Z264" i="2"/>
  <c r="AD129" i="2"/>
  <c r="AJ280" i="2"/>
  <c r="AJ279" i="2"/>
  <c r="F287" i="2"/>
  <c r="R157" i="2"/>
  <c r="AD158" i="2"/>
  <c r="AD492" i="2"/>
  <c r="P624" i="2"/>
  <c r="P29" i="2"/>
  <c r="X642" i="2"/>
  <c r="G637" i="2"/>
  <c r="G626" i="2" s="1"/>
  <c r="Z744" i="2"/>
  <c r="Z603" i="2" s="1"/>
  <c r="Z301" i="2" s="1"/>
  <c r="Z748" i="2"/>
  <c r="X754" i="2"/>
  <c r="X753" i="2" s="1"/>
  <c r="X743" i="2"/>
  <c r="E805" i="2"/>
  <c r="E811" i="2"/>
  <c r="AI827" i="2"/>
  <c r="AI802" i="2"/>
  <c r="AI603" i="2" s="1"/>
  <c r="X876" i="2"/>
  <c r="X799" i="2"/>
  <c r="AG1167" i="2"/>
  <c r="AG1161" i="2"/>
  <c r="R1165" i="2"/>
  <c r="R936" i="2" s="1"/>
  <c r="R611" i="2" s="1"/>
  <c r="R1164" i="2"/>
  <c r="AB1348" i="2"/>
  <c r="AB1358" i="2"/>
  <c r="AD1393" i="2"/>
  <c r="AG171" i="2"/>
  <c r="AG164" i="2" s="1"/>
  <c r="AG163" i="2" s="1"/>
  <c r="AG17" i="2"/>
  <c r="AG16" i="2" s="1"/>
  <c r="N39" i="2"/>
  <c r="AK135" i="2"/>
  <c r="AK278" i="2" s="1"/>
  <c r="AK279" i="2"/>
  <c r="R179" i="2"/>
  <c r="H514" i="2"/>
  <c r="K514" i="2" s="1"/>
  <c r="L514" i="2" s="1"/>
  <c r="K515" i="2"/>
  <c r="L515" i="2" s="1"/>
  <c r="D329" i="2"/>
  <c r="D305" i="2" s="1"/>
  <c r="D536" i="2"/>
  <c r="D535" i="2" s="1"/>
  <c r="H309" i="2"/>
  <c r="K309" i="2" s="1"/>
  <c r="K609" i="2"/>
  <c r="L609" i="2" s="1"/>
  <c r="H308" i="2"/>
  <c r="Q624" i="2"/>
  <c r="Q29" i="2"/>
  <c r="Q24" i="2" s="1"/>
  <c r="Q171" i="2" s="1"/>
  <c r="Y641" i="2"/>
  <c r="Y630" i="2"/>
  <c r="Y618" i="2" s="1"/>
  <c r="Y743" i="2"/>
  <c r="Y754" i="2"/>
  <c r="Y753" i="2" s="1"/>
  <c r="W866" i="2"/>
  <c r="V1161" i="2"/>
  <c r="S1165" i="2"/>
  <c r="S936" i="2" s="1"/>
  <c r="S611" i="2" s="1"/>
  <c r="S1164" i="2"/>
  <c r="AD1309" i="2"/>
  <c r="F312" i="2"/>
  <c r="S1365" i="2"/>
  <c r="S1355" i="2"/>
  <c r="S1313" i="2" s="1"/>
  <c r="AK17" i="2"/>
  <c r="AK16" i="2" s="1"/>
  <c r="AK171" i="2"/>
  <c r="AK164" i="2" s="1"/>
  <c r="AK163" i="2" s="1"/>
  <c r="AK156" i="2" s="1"/>
  <c r="AI39" i="2"/>
  <c r="H109" i="2"/>
  <c r="H253" i="2" s="1"/>
  <c r="F114" i="2"/>
  <c r="T263" i="2"/>
  <c r="T117" i="2"/>
  <c r="T261" i="2" s="1"/>
  <c r="L137" i="2"/>
  <c r="M287" i="2"/>
  <c r="M135" i="2"/>
  <c r="M278" i="2" s="1"/>
  <c r="AD177" i="2"/>
  <c r="N213" i="2"/>
  <c r="N212" i="2" s="1"/>
  <c r="AD288" i="2"/>
  <c r="AE303" i="2"/>
  <c r="AE322" i="2"/>
  <c r="AE297" i="2" s="1"/>
  <c r="AE295" i="2" s="1"/>
  <c r="AE294" i="2" s="1"/>
  <c r="AE344" i="2"/>
  <c r="I364" i="2"/>
  <c r="I452" i="2"/>
  <c r="I451" i="2" s="1"/>
  <c r="I329" i="2"/>
  <c r="I305" i="2" s="1"/>
  <c r="I536" i="2"/>
  <c r="I535" i="2" s="1"/>
  <c r="P551" i="2"/>
  <c r="P319" i="2" s="1"/>
  <c r="P550" i="2"/>
  <c r="P320" i="2"/>
  <c r="Y304" i="2"/>
  <c r="K586" i="2"/>
  <c r="S29" i="2"/>
  <c r="S624" i="2"/>
  <c r="AC631" i="2"/>
  <c r="AC619" i="2" s="1"/>
  <c r="W743" i="2"/>
  <c r="W747" i="2"/>
  <c r="X940" i="2"/>
  <c r="Y964" i="2"/>
  <c r="Y937" i="2" s="1"/>
  <c r="AH960" i="2"/>
  <c r="H983" i="2"/>
  <c r="K983" i="2" s="1"/>
  <c r="K984" i="2"/>
  <c r="L984" i="2" s="1"/>
  <c r="Q1028" i="2"/>
  <c r="Q1027" i="2" s="1"/>
  <c r="AD1029" i="2"/>
  <c r="Q1119" i="2"/>
  <c r="H1159" i="2"/>
  <c r="AK79" i="2"/>
  <c r="AF117" i="2"/>
  <c r="AF261" i="2" s="1"/>
  <c r="AF227" i="2" s="1"/>
  <c r="AF263" i="2"/>
  <c r="AD182" i="2"/>
  <c r="AB319" i="2"/>
  <c r="H404" i="2"/>
  <c r="K405" i="2"/>
  <c r="L405" i="2" s="1"/>
  <c r="AA536" i="2"/>
  <c r="AA535" i="2" s="1"/>
  <c r="AA329" i="2"/>
  <c r="AA305" i="2" s="1"/>
  <c r="AG642" i="2"/>
  <c r="AG631" i="2"/>
  <c r="AG619" i="2" s="1"/>
  <c r="Z719" i="2"/>
  <c r="Z718" i="2" s="1"/>
  <c r="Z639" i="2"/>
  <c r="Z627" i="2" s="1"/>
  <c r="Z613" i="2" s="1"/>
  <c r="E778" i="2"/>
  <c r="AG778" i="2"/>
  <c r="AB811" i="2"/>
  <c r="AK798" i="2"/>
  <c r="AK825" i="2"/>
  <c r="AK797" i="2" s="1"/>
  <c r="AC606" i="2"/>
  <c r="AC304" i="2" s="1"/>
  <c r="AE1045" i="2"/>
  <c r="AE927" i="2" s="1"/>
  <c r="AE1056" i="2"/>
  <c r="AK264" i="2"/>
  <c r="AK119" i="2"/>
  <c r="T144" i="2"/>
  <c r="T287" i="2" s="1"/>
  <c r="X140" i="2"/>
  <c r="X135" i="2" s="1"/>
  <c r="X278" i="2" s="1"/>
  <c r="X284" i="2"/>
  <c r="X283" i="2" s="1"/>
  <c r="AD502" i="2"/>
  <c r="F501" i="2"/>
  <c r="L502" i="2"/>
  <c r="AB536" i="2"/>
  <c r="AB535" i="2" s="1"/>
  <c r="AB329" i="2"/>
  <c r="AB305" i="2" s="1"/>
  <c r="X551" i="2"/>
  <c r="X550" i="2"/>
  <c r="AA304" i="2"/>
  <c r="T559" i="2"/>
  <c r="AD569" i="2"/>
  <c r="M581" i="2"/>
  <c r="M580" i="2" s="1"/>
  <c r="M579" i="2" s="1"/>
  <c r="M559" i="2"/>
  <c r="AH631" i="2"/>
  <c r="AH619" i="2" s="1"/>
  <c r="R755" i="2"/>
  <c r="R744" i="2"/>
  <c r="AD779" i="2"/>
  <c r="AA311" i="2"/>
  <c r="AA308" i="2"/>
  <c r="AC798" i="2"/>
  <c r="AC811" i="2"/>
  <c r="D799" i="2"/>
  <c r="D826" i="2"/>
  <c r="D825" i="2" s="1"/>
  <c r="AC954" i="2"/>
  <c r="AC932" i="2"/>
  <c r="AC605" i="2" s="1"/>
  <c r="AC303" i="2" s="1"/>
  <c r="V1044" i="2"/>
  <c r="V1055" i="2"/>
  <c r="AF1056" i="2"/>
  <c r="AF1045" i="2"/>
  <c r="X1049" i="2"/>
  <c r="AD1187" i="2"/>
  <c r="L1187" i="2"/>
  <c r="F1162" i="2"/>
  <c r="F1186" i="2"/>
  <c r="AG1164" i="2"/>
  <c r="AG1184" i="2"/>
  <c r="X1234" i="2"/>
  <c r="X1245" i="2"/>
  <c r="AI1322" i="2"/>
  <c r="AI1315" i="2" s="1"/>
  <c r="AI1320" i="2"/>
  <c r="G158" i="2"/>
  <c r="K10" i="2"/>
  <c r="L10" i="2" s="1"/>
  <c r="D79" i="2"/>
  <c r="D78" i="2" s="1"/>
  <c r="AJ119" i="2"/>
  <c r="F140" i="2"/>
  <c r="AD141" i="2"/>
  <c r="F284" i="2"/>
  <c r="U144" i="2"/>
  <c r="U287" i="2" s="1"/>
  <c r="K181" i="2"/>
  <c r="L181" i="2" s="1"/>
  <c r="W306" i="2"/>
  <c r="Y140" i="2"/>
  <c r="Y135" i="2" s="1"/>
  <c r="Y278" i="2" s="1"/>
  <c r="Y284" i="2"/>
  <c r="Y283" i="2" s="1"/>
  <c r="AD376" i="2"/>
  <c r="L376" i="2"/>
  <c r="AJ340" i="2"/>
  <c r="AJ353" i="2"/>
  <c r="AJ342" i="2" s="1"/>
  <c r="AJ318" i="2" s="1"/>
  <c r="J359" i="2"/>
  <c r="J336" i="2" s="1"/>
  <c r="AK452" i="2"/>
  <c r="AK451" i="2" s="1"/>
  <c r="D517" i="2"/>
  <c r="Y551" i="2"/>
  <c r="Y550" i="2"/>
  <c r="U559" i="2"/>
  <c r="U568" i="2"/>
  <c r="S564" i="2"/>
  <c r="O774" i="2"/>
  <c r="O773" i="2" s="1"/>
  <c r="O772" i="2" s="1"/>
  <c r="O744" i="2"/>
  <c r="O603" i="2" s="1"/>
  <c r="O301" i="2" s="1"/>
  <c r="K779" i="2"/>
  <c r="L779" i="2" s="1"/>
  <c r="AI819" i="2"/>
  <c r="AI809" i="2"/>
  <c r="E826" i="2"/>
  <c r="E799" i="2"/>
  <c r="AI932" i="2"/>
  <c r="AI605" i="2" s="1"/>
  <c r="AI303" i="2" s="1"/>
  <c r="AI946" i="2"/>
  <c r="AI960" i="2"/>
  <c r="AG1056" i="2"/>
  <c r="AG1045" i="2"/>
  <c r="F1079" i="2"/>
  <c r="AD1080" i="2"/>
  <c r="K1187" i="2"/>
  <c r="G1186" i="2"/>
  <c r="AD1213" i="2"/>
  <c r="U1212" i="2"/>
  <c r="U1211" i="2" s="1"/>
  <c r="J1244" i="2"/>
  <c r="J1233" i="2"/>
  <c r="Y1234" i="2"/>
  <c r="Y1245" i="2"/>
  <c r="T1261" i="2"/>
  <c r="T1262" i="2"/>
  <c r="AJ1322" i="2"/>
  <c r="AJ1315" i="2" s="1"/>
  <c r="AJ1320" i="2"/>
  <c r="AC24" i="2"/>
  <c r="F184" i="2"/>
  <c r="AD44" i="2"/>
  <c r="F39" i="2"/>
  <c r="E180" i="2"/>
  <c r="AJ452" i="2"/>
  <c r="AJ451" i="2" s="1"/>
  <c r="AJ364" i="2"/>
  <c r="Z304" i="2"/>
  <c r="AJ605" i="2"/>
  <c r="AJ303" i="2" s="1"/>
  <c r="AH630" i="2"/>
  <c r="AH618" i="2" s="1"/>
  <c r="T724" i="2"/>
  <c r="T723" i="2" s="1"/>
  <c r="T639" i="2"/>
  <c r="T627" i="2" s="1"/>
  <c r="V753" i="2"/>
  <c r="V741" i="2" s="1"/>
  <c r="V742" i="2"/>
  <c r="Q778" i="2"/>
  <c r="AF856" i="2"/>
  <c r="U1044" i="2"/>
  <c r="U1055" i="2"/>
  <c r="T1111" i="2"/>
  <c r="AD1117" i="2"/>
  <c r="AA1161" i="2"/>
  <c r="AC1167" i="2"/>
  <c r="AC1161" i="2"/>
  <c r="R1262" i="2"/>
  <c r="R1238" i="2" s="1"/>
  <c r="R1226" i="2" s="1"/>
  <c r="R1261" i="2"/>
  <c r="AG263" i="2"/>
  <c r="AG117" i="2"/>
  <c r="AG261" i="2" s="1"/>
  <c r="AD181" i="2"/>
  <c r="AC297" i="2"/>
  <c r="AI316" i="2"/>
  <c r="S329" i="2"/>
  <c r="S305" i="2" s="1"/>
  <c r="S536" i="2"/>
  <c r="S535" i="2" s="1"/>
  <c r="Z297" i="2"/>
  <c r="R564" i="2"/>
  <c r="AI630" i="2"/>
  <c r="AI618" i="2" s="1"/>
  <c r="AI641" i="2"/>
  <c r="N774" i="2"/>
  <c r="N773" i="2" s="1"/>
  <c r="N772" i="2" s="1"/>
  <c r="N744" i="2"/>
  <c r="N603" i="2" s="1"/>
  <c r="G166" i="2"/>
  <c r="K19" i="2"/>
  <c r="L19" i="2" s="1"/>
  <c r="K44" i="2"/>
  <c r="L44" i="2" s="1"/>
  <c r="E79" i="2"/>
  <c r="L252" i="2"/>
  <c r="V144" i="2"/>
  <c r="V287" i="2" s="1"/>
  <c r="Z156" i="2"/>
  <c r="AD190" i="2"/>
  <c r="I192" i="2"/>
  <c r="H192" i="2"/>
  <c r="AD198" i="2"/>
  <c r="L199" i="2"/>
  <c r="AD199" i="2"/>
  <c r="L271" i="2"/>
  <c r="F305" i="2"/>
  <c r="L345" i="2"/>
  <c r="F321" i="2"/>
  <c r="AD345" i="2"/>
  <c r="I335" i="2"/>
  <c r="Z140" i="2"/>
  <c r="Z284" i="2"/>
  <c r="Z283" i="2" s="1"/>
  <c r="K376" i="2"/>
  <c r="AK374" i="2"/>
  <c r="AK340" i="2" s="1"/>
  <c r="AF368" i="2"/>
  <c r="AF337" i="2" s="1"/>
  <c r="AF315" i="2" s="1"/>
  <c r="AF475" i="2"/>
  <c r="AB297" i="2"/>
  <c r="E558" i="2"/>
  <c r="E567" i="2"/>
  <c r="E566" i="2" s="1"/>
  <c r="E557" i="2" s="1"/>
  <c r="T564" i="2"/>
  <c r="O558" i="2"/>
  <c r="O580" i="2"/>
  <c r="O579" i="2" s="1"/>
  <c r="L586" i="2"/>
  <c r="AD586" i="2"/>
  <c r="K602" i="2"/>
  <c r="L602" i="2" s="1"/>
  <c r="G297" i="2"/>
  <c r="AE616" i="2"/>
  <c r="X744" i="2"/>
  <c r="X603" i="2" s="1"/>
  <c r="X301" i="2" s="1"/>
  <c r="Y744" i="2"/>
  <c r="T778" i="2"/>
  <c r="Z778" i="2"/>
  <c r="AC611" i="2"/>
  <c r="AC311" i="2" s="1"/>
  <c r="AD827" i="2"/>
  <c r="F826" i="2"/>
  <c r="L859" i="2"/>
  <c r="D803" i="2"/>
  <c r="D606" i="2" s="1"/>
  <c r="D304" i="2" s="1"/>
  <c r="D914" i="2"/>
  <c r="D913" i="2" s="1"/>
  <c r="D915" i="2"/>
  <c r="AD947" i="2"/>
  <c r="Z928" i="2"/>
  <c r="Z601" i="2" s="1"/>
  <c r="Z296" i="2" s="1"/>
  <c r="Z946" i="2"/>
  <c r="AJ932" i="2"/>
  <c r="AJ946" i="2"/>
  <c r="AF960" i="2"/>
  <c r="K1017" i="2"/>
  <c r="L1017" i="2" s="1"/>
  <c r="Q109" i="2"/>
  <c r="Q253" i="2" s="1"/>
  <c r="Q942" i="2"/>
  <c r="AD942" i="2" s="1"/>
  <c r="X1044" i="2"/>
  <c r="X1055" i="2"/>
  <c r="AH1045" i="2"/>
  <c r="AH1056" i="2"/>
  <c r="Y1044" i="2"/>
  <c r="K1080" i="2"/>
  <c r="L1080" i="2" s="1"/>
  <c r="G1079" i="2"/>
  <c r="K1079" i="2" s="1"/>
  <c r="AG1162" i="2"/>
  <c r="AG930" i="2" s="1"/>
  <c r="AG603" i="2" s="1"/>
  <c r="X1164" i="2"/>
  <c r="P1194" i="2"/>
  <c r="AD1195" i="2"/>
  <c r="F1301" i="2"/>
  <c r="F246" i="2"/>
  <c r="AD101" i="2"/>
  <c r="V125" i="2"/>
  <c r="V269" i="2"/>
  <c r="P284" i="2"/>
  <c r="P283" i="2" s="1"/>
  <c r="P140" i="2"/>
  <c r="AE284" i="2"/>
  <c r="AE283" i="2" s="1"/>
  <c r="AE140" i="2"/>
  <c r="F410" i="2"/>
  <c r="AD411" i="2"/>
  <c r="U498" i="2"/>
  <c r="AD515" i="2"/>
  <c r="AK527" i="2"/>
  <c r="AD971" i="2"/>
  <c r="R998" i="2"/>
  <c r="R960" i="2" s="1"/>
  <c r="AD999" i="2"/>
  <c r="K1009" i="2"/>
  <c r="L1009" i="2" s="1"/>
  <c r="S940" i="2"/>
  <c r="S107" i="2"/>
  <c r="T941" i="2"/>
  <c r="T108" i="2"/>
  <c r="T252" i="2" s="1"/>
  <c r="R1071" i="2"/>
  <c r="N1301" i="2"/>
  <c r="U1359" i="2"/>
  <c r="U1350" i="2"/>
  <c r="AC1353" i="2"/>
  <c r="AC1405" i="2"/>
  <c r="AC1404" i="2" s="1"/>
  <c r="K246" i="2"/>
  <c r="F247" i="2"/>
  <c r="Q284" i="2"/>
  <c r="Q283" i="2" s="1"/>
  <c r="Q140" i="2"/>
  <c r="Q135" i="2" s="1"/>
  <c r="Q278" i="2" s="1"/>
  <c r="Z192" i="2"/>
  <c r="Z179" i="2" s="1"/>
  <c r="Z204" i="2"/>
  <c r="H213" i="2"/>
  <c r="H212" i="2" s="1"/>
  <c r="K411" i="2"/>
  <c r="L411" i="2" s="1"/>
  <c r="G410" i="2"/>
  <c r="I517" i="2"/>
  <c r="D325" i="2"/>
  <c r="D527" i="2"/>
  <c r="D526" i="2" s="1"/>
  <c r="D525" i="2" s="1"/>
  <c r="V558" i="2"/>
  <c r="AE574" i="2"/>
  <c r="AE558" i="2" s="1"/>
  <c r="AE559" i="2"/>
  <c r="D580" i="2"/>
  <c r="D579" i="2" s="1"/>
  <c r="D164" i="2"/>
  <c r="D163" i="2" s="1"/>
  <c r="D156" i="2" s="1"/>
  <c r="AH311" i="2"/>
  <c r="K876" i="2"/>
  <c r="L876" i="2" s="1"/>
  <c r="AJ803" i="2"/>
  <c r="AJ606" i="2" s="1"/>
  <c r="AJ915" i="2"/>
  <c r="AJ799" i="2" s="1"/>
  <c r="L922" i="2"/>
  <c r="F921" i="2"/>
  <c r="O927" i="2"/>
  <c r="T940" i="2"/>
  <c r="T107" i="2"/>
  <c r="K1103" i="2"/>
  <c r="AK1164" i="2"/>
  <c r="AK1175" i="2"/>
  <c r="AK1159" i="2" s="1"/>
  <c r="D1238" i="2"/>
  <c r="D1226" i="2" s="1"/>
  <c r="K1277" i="2"/>
  <c r="K1276" i="2" s="1"/>
  <c r="K1241" i="2"/>
  <c r="J1312" i="2"/>
  <c r="I188" i="2"/>
  <c r="I47" i="2"/>
  <c r="I44" i="2" s="1"/>
  <c r="F279" i="2"/>
  <c r="F280" i="2"/>
  <c r="AH296" i="2"/>
  <c r="X360" i="2"/>
  <c r="X359" i="2" s="1"/>
  <c r="X336" i="2" s="1"/>
  <c r="K464" i="2"/>
  <c r="L464" i="2" s="1"/>
  <c r="G463" i="2"/>
  <c r="K463" i="2" s="1"/>
  <c r="AG493" i="2"/>
  <c r="AG373" i="2"/>
  <c r="AK296" i="2"/>
  <c r="G819" i="2"/>
  <c r="G809" i="2"/>
  <c r="K809" i="2" s="1"/>
  <c r="L809" i="2" s="1"/>
  <c r="F171" i="2"/>
  <c r="AB171" i="2"/>
  <c r="AB164" i="2" s="1"/>
  <c r="AB163" i="2" s="1"/>
  <c r="AB156" i="2" s="1"/>
  <c r="AB17" i="2"/>
  <c r="AB16" i="2" s="1"/>
  <c r="M260" i="2"/>
  <c r="M114" i="2"/>
  <c r="M258" i="2" s="1"/>
  <c r="M234" i="2" s="1"/>
  <c r="Q264" i="2"/>
  <c r="Q119" i="2"/>
  <c r="F124" i="2"/>
  <c r="F268" i="2"/>
  <c r="AA192" i="2"/>
  <c r="AA204" i="2"/>
  <c r="I213" i="2"/>
  <c r="I212" i="2" s="1"/>
  <c r="K252" i="2"/>
  <c r="I306" i="2"/>
  <c r="AD379" i="2"/>
  <c r="L381" i="2"/>
  <c r="AD381" i="2"/>
  <c r="AI452" i="2"/>
  <c r="AI451" i="2" s="1"/>
  <c r="AI364" i="2"/>
  <c r="G525" i="2"/>
  <c r="E325" i="2"/>
  <c r="E527" i="2"/>
  <c r="E526" i="2" s="1"/>
  <c r="E525" i="2" s="1"/>
  <c r="E517" i="2" s="1"/>
  <c r="AA558" i="2"/>
  <c r="AD592" i="2"/>
  <c r="AD596" i="2"/>
  <c r="V605" i="2"/>
  <c r="V303" i="2" s="1"/>
  <c r="I623" i="2"/>
  <c r="I605" i="2" s="1"/>
  <c r="I303" i="2" s="1"/>
  <c r="I28" i="2"/>
  <c r="I24" i="2" s="1"/>
  <c r="I171" i="2" s="1"/>
  <c r="H29" i="2"/>
  <c r="H24" i="2" s="1"/>
  <c r="H171" i="2" s="1"/>
  <c r="H624" i="2"/>
  <c r="K624" i="2" s="1"/>
  <c r="L624" i="2" s="1"/>
  <c r="AD679" i="2"/>
  <c r="AF743" i="2"/>
  <c r="M607" i="2"/>
  <c r="M306" i="2" s="1"/>
  <c r="I819" i="2"/>
  <c r="I805" i="2" s="1"/>
  <c r="I809" i="2"/>
  <c r="AE805" i="2"/>
  <c r="AK915" i="2"/>
  <c r="AK803" i="2"/>
  <c r="AK606" i="2" s="1"/>
  <c r="O960" i="2"/>
  <c r="U940" i="2"/>
  <c r="U107" i="2"/>
  <c r="T1071" i="2"/>
  <c r="Y1127" i="2"/>
  <c r="L1183" i="2"/>
  <c r="F1165" i="2"/>
  <c r="E1244" i="2"/>
  <c r="E1232" i="2" s="1"/>
  <c r="K1283" i="2"/>
  <c r="AD1361" i="2"/>
  <c r="AK1365" i="2"/>
  <c r="AK1357" i="2" s="1"/>
  <c r="AK1346" i="2" s="1"/>
  <c r="AK1355" i="2"/>
  <c r="AK1313" i="2" s="1"/>
  <c r="AG1367" i="2"/>
  <c r="AG1366" i="2"/>
  <c r="J1380" i="2"/>
  <c r="K1380" i="2" s="1"/>
  <c r="K1381" i="2"/>
  <c r="AH39" i="2"/>
  <c r="O192" i="2"/>
  <c r="O179" i="2" s="1"/>
  <c r="J303" i="2"/>
  <c r="T315" i="2"/>
  <c r="AD533" i="2"/>
  <c r="AA297" i="2"/>
  <c r="K604" i="2"/>
  <c r="P308" i="2"/>
  <c r="P616" i="2"/>
  <c r="AE630" i="2"/>
  <c r="AE618" i="2" s="1"/>
  <c r="AE641" i="2"/>
  <c r="AE629" i="2" s="1"/>
  <c r="AE617" i="2" s="1"/>
  <c r="AF642" i="2"/>
  <c r="AF631" i="2"/>
  <c r="AF619" i="2" s="1"/>
  <c r="U17" i="2"/>
  <c r="U16" i="2" s="1"/>
  <c r="U169" i="2"/>
  <c r="U164" i="2" s="1"/>
  <c r="U163" i="2" s="1"/>
  <c r="D748" i="2"/>
  <c r="D744" i="2"/>
  <c r="W611" i="2"/>
  <c r="W311" i="2" s="1"/>
  <c r="AC799" i="2"/>
  <c r="AC825" i="2"/>
  <c r="G846" i="2"/>
  <c r="K853" i="2"/>
  <c r="L853" i="2" s="1"/>
  <c r="G605" i="2"/>
  <c r="K932" i="2"/>
  <c r="M1016" i="2"/>
  <c r="M1015" i="2"/>
  <c r="M960" i="2" s="1"/>
  <c r="AD1085" i="2"/>
  <c r="L1085" i="2"/>
  <c r="F1088" i="2"/>
  <c r="L1089" i="2"/>
  <c r="S1233" i="2"/>
  <c r="S1221" i="2" s="1"/>
  <c r="S1244" i="2"/>
  <c r="S1232" i="2" s="1"/>
  <c r="S1220" i="2" s="1"/>
  <c r="U1325" i="2"/>
  <c r="U1315" i="2" s="1"/>
  <c r="U1316" i="2"/>
  <c r="T1347" i="2"/>
  <c r="U1399" i="2"/>
  <c r="U1398" i="2" s="1"/>
  <c r="AD1400" i="2"/>
  <c r="Z1411" i="2"/>
  <c r="Z1410" i="2" s="1"/>
  <c r="Z1353" i="2"/>
  <c r="X17" i="2"/>
  <c r="X16" i="2" s="1"/>
  <c r="AK39" i="2"/>
  <c r="E213" i="2"/>
  <c r="E212" i="2" s="1"/>
  <c r="S135" i="2"/>
  <c r="S278" i="2" s="1"/>
  <c r="Q296" i="2"/>
  <c r="L389" i="2"/>
  <c r="L126" i="2" s="1"/>
  <c r="K126" i="2"/>
  <c r="Z566" i="2"/>
  <c r="Y308" i="2"/>
  <c r="Q607" i="2"/>
  <c r="Q306" i="2" s="1"/>
  <c r="N631" i="2"/>
  <c r="N619" i="2" s="1"/>
  <c r="N642" i="2"/>
  <c r="AA805" i="2"/>
  <c r="AC884" i="2"/>
  <c r="V926" i="2"/>
  <c r="L1061" i="2"/>
  <c r="F1049" i="2"/>
  <c r="AD1134" i="2"/>
  <c r="AD1201" i="2"/>
  <c r="F1194" i="2"/>
  <c r="AD1230" i="2"/>
  <c r="D317" i="2"/>
  <c r="X1282" i="2"/>
  <c r="AD1282" i="2" s="1"/>
  <c r="X1297" i="2"/>
  <c r="AC1367" i="2"/>
  <c r="AC1366" i="2"/>
  <c r="M39" i="2"/>
  <c r="J263" i="2"/>
  <c r="J117" i="2"/>
  <c r="J261" i="2" s="1"/>
  <c r="H280" i="2"/>
  <c r="H135" i="2"/>
  <c r="H278" i="2" s="1"/>
  <c r="AB192" i="2"/>
  <c r="AB179" i="2" s="1"/>
  <c r="AC213" i="2"/>
  <c r="AC212" i="2" s="1"/>
  <c r="AB260" i="2"/>
  <c r="F274" i="2"/>
  <c r="AD274" i="2" s="1"/>
  <c r="R296" i="2"/>
  <c r="AD325" i="2"/>
  <c r="X304" i="2"/>
  <c r="AK306" i="2"/>
  <c r="J344" i="2"/>
  <c r="S360" i="2"/>
  <c r="S359" i="2" s="1"/>
  <c r="S336" i="2" s="1"/>
  <c r="Z308" i="2"/>
  <c r="R607" i="2"/>
  <c r="V613" i="2"/>
  <c r="G641" i="2"/>
  <c r="Z637" i="2"/>
  <c r="Z626" i="2" s="1"/>
  <c r="AD774" i="2"/>
  <c r="F773" i="2"/>
  <c r="AE607" i="2"/>
  <c r="AE306" i="2" s="1"/>
  <c r="AD810" i="2"/>
  <c r="L810" i="2"/>
  <c r="AF798" i="2"/>
  <c r="AF811" i="2"/>
  <c r="AI866" i="2"/>
  <c r="AB884" i="2"/>
  <c r="AD917" i="2"/>
  <c r="H964" i="2"/>
  <c r="H937" i="2" s="1"/>
  <c r="AA1045" i="2"/>
  <c r="P1044" i="2"/>
  <c r="AD1105" i="2"/>
  <c r="G1133" i="2"/>
  <c r="K1133" i="2" s="1"/>
  <c r="L1133" i="2" s="1"/>
  <c r="K1134" i="2"/>
  <c r="L1134" i="2" s="1"/>
  <c r="G1050" i="2"/>
  <c r="Y1164" i="2"/>
  <c r="AD1197" i="2"/>
  <c r="AD1203" i="2"/>
  <c r="H1224" i="2"/>
  <c r="K1224" i="2" s="1"/>
  <c r="AK1277" i="2"/>
  <c r="AK1276" i="2" s="1"/>
  <c r="AK1232" i="2" s="1"/>
  <c r="Y1282" i="2"/>
  <c r="Y1297" i="2"/>
  <c r="E268" i="2"/>
  <c r="L146" i="2"/>
  <c r="AD185" i="2"/>
  <c r="AC260" i="2"/>
  <c r="S296" i="2"/>
  <c r="X303" i="2"/>
  <c r="W319" i="2"/>
  <c r="AF135" i="2"/>
  <c r="AF278" i="2" s="1"/>
  <c r="U368" i="2"/>
  <c r="U337" i="2" s="1"/>
  <c r="F526" i="2"/>
  <c r="L527" i="2"/>
  <c r="T527" i="2"/>
  <c r="T526" i="2" s="1"/>
  <c r="T525" i="2" s="1"/>
  <c r="T517" i="2" s="1"/>
  <c r="T325" i="2"/>
  <c r="T301" i="2" s="1"/>
  <c r="F536" i="2"/>
  <c r="L537" i="2"/>
  <c r="J323" i="2"/>
  <c r="J298" i="2" s="1"/>
  <c r="J552" i="2"/>
  <c r="AI580" i="2"/>
  <c r="AI579" i="2" s="1"/>
  <c r="AE602" i="2"/>
  <c r="S607" i="2"/>
  <c r="Y616" i="2"/>
  <c r="H641" i="2"/>
  <c r="AB637" i="2"/>
  <c r="AB626" i="2" s="1"/>
  <c r="F658" i="2"/>
  <c r="AD659" i="2"/>
  <c r="L659" i="2"/>
  <c r="Y691" i="2"/>
  <c r="AC802" i="2"/>
  <c r="AB841" i="2"/>
  <c r="AG856" i="2"/>
  <c r="AE915" i="2"/>
  <c r="AE799" i="2" s="1"/>
  <c r="AE803" i="2"/>
  <c r="AE606" i="2" s="1"/>
  <c r="K954" i="2"/>
  <c r="H998" i="2"/>
  <c r="K998" i="2" s="1"/>
  <c r="K999" i="2"/>
  <c r="L999" i="2" s="1"/>
  <c r="AB1045" i="2"/>
  <c r="K1051" i="2"/>
  <c r="L1051" i="2" s="1"/>
  <c r="Q1045" i="2"/>
  <c r="I1045" i="2"/>
  <c r="I1080" i="2"/>
  <c r="I1079" i="2" s="1"/>
  <c r="X1143" i="2"/>
  <c r="L1163" i="2"/>
  <c r="AD1163" i="2"/>
  <c r="N1166" i="2"/>
  <c r="W1162" i="2"/>
  <c r="W930" i="2" s="1"/>
  <c r="Y1175" i="2"/>
  <c r="Z1175" i="2"/>
  <c r="Z1164" i="2"/>
  <c r="I1224" i="2"/>
  <c r="P1222" i="2"/>
  <c r="I1315" i="2"/>
  <c r="T1322" i="2"/>
  <c r="T1320" i="2"/>
  <c r="R1311" i="2"/>
  <c r="AE1386" i="2"/>
  <c r="AE1385" i="2" s="1"/>
  <c r="AE1312" i="2" s="1"/>
  <c r="AE1354" i="2"/>
  <c r="G225" i="2"/>
  <c r="K225" i="2" s="1"/>
  <c r="K103" i="2"/>
  <c r="L103" i="2" s="1"/>
  <c r="W106" i="2"/>
  <c r="W250" i="2" s="1"/>
  <c r="W251" i="2"/>
  <c r="AA114" i="2"/>
  <c r="AA258" i="2" s="1"/>
  <c r="J279" i="2"/>
  <c r="J135" i="2"/>
  <c r="J278" i="2" s="1"/>
  <c r="G287" i="2"/>
  <c r="K287" i="2" s="1"/>
  <c r="K144" i="2"/>
  <c r="L144" i="2" s="1"/>
  <c r="J204" i="2"/>
  <c r="J179" i="2" s="1"/>
  <c r="AD225" i="2"/>
  <c r="L243" i="2"/>
  <c r="AE331" i="2"/>
  <c r="AH346" i="2"/>
  <c r="AG102" i="2"/>
  <c r="AG247" i="2" s="1"/>
  <c r="AG135" i="2"/>
  <c r="AG278" i="2" s="1"/>
  <c r="AG280" i="2"/>
  <c r="V368" i="2"/>
  <c r="V337" i="2" s="1"/>
  <c r="AA374" i="2"/>
  <c r="AA340" i="2" s="1"/>
  <c r="AA316" i="2" s="1"/>
  <c r="R392" i="2"/>
  <c r="R391" i="2" s="1"/>
  <c r="L446" i="2"/>
  <c r="F445" i="2"/>
  <c r="AK368" i="2"/>
  <c r="AK337" i="2" s="1"/>
  <c r="AK315" i="2" s="1"/>
  <c r="AD481" i="2"/>
  <c r="K502" i="2"/>
  <c r="U325" i="2"/>
  <c r="U527" i="2"/>
  <c r="U526" i="2" s="1"/>
  <c r="U525" i="2" s="1"/>
  <c r="U296" i="2"/>
  <c r="L565" i="2"/>
  <c r="AJ580" i="2"/>
  <c r="AJ579" i="2" s="1"/>
  <c r="G613" i="2"/>
  <c r="J601" i="2"/>
  <c r="I630" i="2"/>
  <c r="I618" i="2" s="1"/>
  <c r="Q642" i="2"/>
  <c r="AD642" i="2" s="1"/>
  <c r="AD643" i="2"/>
  <c r="Q631" i="2"/>
  <c r="Q619" i="2" s="1"/>
  <c r="AC637" i="2"/>
  <c r="AC626" i="2" s="1"/>
  <c r="K657" i="2"/>
  <c r="X708" i="2"/>
  <c r="M731" i="2"/>
  <c r="M730" i="2" s="1"/>
  <c r="M729" i="2" s="1"/>
  <c r="H742" i="2"/>
  <c r="AA748" i="2"/>
  <c r="P778" i="2"/>
  <c r="AF805" i="2"/>
  <c r="AD828" i="2"/>
  <c r="AC841" i="2"/>
  <c r="AD931" i="2"/>
  <c r="T1010" i="2"/>
  <c r="T1009" i="2"/>
  <c r="N616" i="2"/>
  <c r="R1045" i="2"/>
  <c r="R1056" i="2"/>
  <c r="M1045" i="2"/>
  <c r="G934" i="2"/>
  <c r="K1163" i="2"/>
  <c r="AH1177" i="2"/>
  <c r="AH1162" i="2"/>
  <c r="AH930" i="2" s="1"/>
  <c r="T1281" i="2"/>
  <c r="T1296" i="2"/>
  <c r="T1280" i="2" s="1"/>
  <c r="AA1282" i="2"/>
  <c r="AA1297" i="2"/>
  <c r="G1309" i="2"/>
  <c r="K1321" i="2"/>
  <c r="L1321" i="2" s="1"/>
  <c r="J1315" i="2"/>
  <c r="S1352" i="2"/>
  <c r="S1308" i="2" s="1"/>
  <c r="S1311" i="2"/>
  <c r="F249" i="2"/>
  <c r="AD105" i="2"/>
  <c r="AD110" i="2"/>
  <c r="AI255" i="2"/>
  <c r="AI110" i="2"/>
  <c r="AI254" i="2" s="1"/>
  <c r="I125" i="2"/>
  <c r="I269" i="2"/>
  <c r="K269" i="2" s="1"/>
  <c r="L269" i="2" s="1"/>
  <c r="K136" i="2"/>
  <c r="L136" i="2" s="1"/>
  <c r="AD200" i="2"/>
  <c r="L244" i="2"/>
  <c r="S280" i="2"/>
  <c r="K310" i="2"/>
  <c r="AJ322" i="2"/>
  <c r="AJ297" i="2" s="1"/>
  <c r="AF313" i="2"/>
  <c r="AI346" i="2"/>
  <c r="W368" i="2"/>
  <c r="W337" i="2" s="1"/>
  <c r="W315" i="2" s="1"/>
  <c r="AB374" i="2"/>
  <c r="AB340" i="2" s="1"/>
  <c r="S392" i="2"/>
  <c r="S391" i="2" s="1"/>
  <c r="V392" i="2"/>
  <c r="V391" i="2" s="1"/>
  <c r="V360" i="2"/>
  <c r="V359" i="2" s="1"/>
  <c r="V336" i="2" s="1"/>
  <c r="K446" i="2"/>
  <c r="G445" i="2"/>
  <c r="K445" i="2" s="1"/>
  <c r="AC364" i="2"/>
  <c r="AC452" i="2"/>
  <c r="AC451" i="2" s="1"/>
  <c r="AK475" i="2"/>
  <c r="H552" i="2"/>
  <c r="AJ566" i="2"/>
  <c r="AJ557" i="2" s="1"/>
  <c r="AB564" i="2"/>
  <c r="AB580" i="2"/>
  <c r="AB579" i="2" s="1"/>
  <c r="H613" i="2"/>
  <c r="H313" i="2" s="1"/>
  <c r="AG616" i="2"/>
  <c r="K621" i="2"/>
  <c r="L621" i="2" s="1"/>
  <c r="K642" i="2"/>
  <c r="L642" i="2" s="1"/>
  <c r="AK799" i="2"/>
  <c r="AA808" i="2"/>
  <c r="J866" i="2"/>
  <c r="AD885" i="2"/>
  <c r="AG803" i="2"/>
  <c r="AG606" i="2" s="1"/>
  <c r="AG915" i="2"/>
  <c r="D1010" i="2"/>
  <c r="U1009" i="2"/>
  <c r="U1010" i="2"/>
  <c r="J1049" i="2"/>
  <c r="AD1101" i="2"/>
  <c r="L1101" i="2"/>
  <c r="W1168" i="2"/>
  <c r="Y1162" i="2"/>
  <c r="Y930" i="2" s="1"/>
  <c r="AI1162" i="2"/>
  <c r="AI930" i="2" s="1"/>
  <c r="AI1177" i="2"/>
  <c r="AF1184" i="2"/>
  <c r="L1241" i="2"/>
  <c r="T1302" i="2"/>
  <c r="AB1312" i="2"/>
  <c r="K1407" i="2"/>
  <c r="L1407" i="2" s="1"/>
  <c r="G1406" i="2"/>
  <c r="K47" i="2"/>
  <c r="L47" i="2" s="1"/>
  <c r="X164" i="2"/>
  <c r="X163" i="2" s="1"/>
  <c r="X156" i="2" s="1"/>
  <c r="M204" i="2"/>
  <c r="AI213" i="2"/>
  <c r="AI212" i="2" s="1"/>
  <c r="AI156" i="2" s="1"/>
  <c r="AH213" i="2"/>
  <c r="AH212" i="2" s="1"/>
  <c r="K256" i="2"/>
  <c r="AK322" i="2"/>
  <c r="F322" i="2"/>
  <c r="AD346" i="2"/>
  <c r="N386" i="2"/>
  <c r="N385" i="2" s="1"/>
  <c r="N358" i="2"/>
  <c r="W360" i="2"/>
  <c r="D475" i="2"/>
  <c r="D368" i="2"/>
  <c r="D337" i="2" s="1"/>
  <c r="D315" i="2" s="1"/>
  <c r="AD490" i="2"/>
  <c r="L490" i="2"/>
  <c r="F489" i="2"/>
  <c r="M564" i="2"/>
  <c r="S579" i="2"/>
  <c r="AD635" i="2"/>
  <c r="S641" i="2"/>
  <c r="AF637" i="2"/>
  <c r="AF626" i="2" s="1"/>
  <c r="E637" i="2"/>
  <c r="E626" i="2" s="1"/>
  <c r="AK691" i="2"/>
  <c r="T611" i="2"/>
  <c r="AD807" i="2"/>
  <c r="V927" i="2"/>
  <c r="L932" i="2"/>
  <c r="S927" i="2"/>
  <c r="L983" i="2"/>
  <c r="U1045" i="2"/>
  <c r="K1072" i="2"/>
  <c r="H1071" i="2"/>
  <c r="K1071" i="2" s="1"/>
  <c r="AD1169" i="2"/>
  <c r="L1201" i="2"/>
  <c r="E1262" i="2"/>
  <c r="E1238" i="2" s="1"/>
  <c r="E1226" i="2" s="1"/>
  <c r="E1261" i="2"/>
  <c r="V1281" i="2"/>
  <c r="V1296" i="2"/>
  <c r="V1280" i="2" s="1"/>
  <c r="AK1311" i="2"/>
  <c r="AA1311" i="2"/>
  <c r="AK1405" i="2"/>
  <c r="AK1404" i="2" s="1"/>
  <c r="I165" i="2"/>
  <c r="G24" i="2"/>
  <c r="AI108" i="2"/>
  <c r="AI252" i="2" s="1"/>
  <c r="AK255" i="2"/>
  <c r="AK110" i="2"/>
  <c r="AK254" i="2" s="1"/>
  <c r="Y164" i="2"/>
  <c r="Y163" i="2" s="1"/>
  <c r="D180" i="2"/>
  <c r="D179" i="2" s="1"/>
  <c r="L183" i="2"/>
  <c r="AH192" i="2"/>
  <c r="AH179" i="2" s="1"/>
  <c r="AG192" i="2"/>
  <c r="AJ213" i="2"/>
  <c r="AJ212" i="2" s="1"/>
  <c r="AH260" i="2"/>
  <c r="W296" i="2"/>
  <c r="AB302" i="2"/>
  <c r="AB303" i="2"/>
  <c r="K330" i="2"/>
  <c r="AJ102" i="2"/>
  <c r="AJ247" i="2" s="1"/>
  <c r="AE374" i="2"/>
  <c r="AE340" i="2" s="1"/>
  <c r="O358" i="2"/>
  <c r="O386" i="2"/>
  <c r="O385" i="2" s="1"/>
  <c r="AD459" i="2"/>
  <c r="F458" i="2"/>
  <c r="L459" i="2"/>
  <c r="AD483" i="2"/>
  <c r="K490" i="2"/>
  <c r="G489" i="2"/>
  <c r="K489" i="2" s="1"/>
  <c r="M552" i="2"/>
  <c r="D558" i="2"/>
  <c r="D567" i="2"/>
  <c r="N564" i="2"/>
  <c r="D573" i="2"/>
  <c r="D559" i="2"/>
  <c r="M601" i="2"/>
  <c r="M296" i="2" s="1"/>
  <c r="AA639" i="2"/>
  <c r="AA627" i="2" s="1"/>
  <c r="AG637" i="2"/>
  <c r="AG626" i="2" s="1"/>
  <c r="AD689" i="2"/>
  <c r="P731" i="2"/>
  <c r="P730" i="2" s="1"/>
  <c r="P729" i="2" s="1"/>
  <c r="AH743" i="2"/>
  <c r="K774" i="2"/>
  <c r="L774" i="2" s="1"/>
  <c r="K782" i="2"/>
  <c r="AB778" i="2"/>
  <c r="AG799" i="2"/>
  <c r="AG826" i="2"/>
  <c r="F802" i="2"/>
  <c r="L849" i="2"/>
  <c r="F868" i="2"/>
  <c r="L869" i="2"/>
  <c r="AD929" i="2"/>
  <c r="AC960" i="2"/>
  <c r="AD973" i="2"/>
  <c r="L998" i="2"/>
  <c r="G1003" i="2"/>
  <c r="K1003" i="2" s="1"/>
  <c r="M1049" i="2"/>
  <c r="AD1097" i="2"/>
  <c r="U1111" i="2"/>
  <c r="L1138" i="2"/>
  <c r="AD1138" i="2"/>
  <c r="Y1168" i="2"/>
  <c r="AA1162" i="2"/>
  <c r="AA930" i="2" s="1"/>
  <c r="L1242" i="2"/>
  <c r="AF1232" i="2"/>
  <c r="AD1263" i="2"/>
  <c r="F1262" i="2"/>
  <c r="F1261" i="2"/>
  <c r="J1277" i="2"/>
  <c r="J1241" i="2"/>
  <c r="J1228" i="2" s="1"/>
  <c r="K1228" i="2" s="1"/>
  <c r="Q1347" i="2"/>
  <c r="X306" i="2"/>
  <c r="AG322" i="2"/>
  <c r="AG344" i="2"/>
  <c r="AD382" i="2"/>
  <c r="L382" i="2"/>
  <c r="M517" i="2"/>
  <c r="J743" i="2"/>
  <c r="J747" i="2"/>
  <c r="O742" i="2"/>
  <c r="AH778" i="2"/>
  <c r="N797" i="2"/>
  <c r="O808" i="2"/>
  <c r="O613" i="2" s="1"/>
  <c r="O841" i="2"/>
  <c r="O840" i="2" s="1"/>
  <c r="AD950" i="2"/>
  <c r="T949" i="2"/>
  <c r="T946" i="2" s="1"/>
  <c r="AD972" i="2"/>
  <c r="T1119" i="2"/>
  <c r="I1143" i="2"/>
  <c r="K1169" i="2"/>
  <c r="G1162" i="2"/>
  <c r="AJ1222" i="2"/>
  <c r="D1322" i="2"/>
  <c r="D1315" i="2" s="1"/>
  <c r="D1320" i="2"/>
  <c r="AD12" i="2"/>
  <c r="L121" i="2"/>
  <c r="F265" i="2"/>
  <c r="AD237" i="2"/>
  <c r="AD254" i="2"/>
  <c r="V320" i="2"/>
  <c r="AD398" i="2"/>
  <c r="K527" i="2"/>
  <c r="G296" i="2"/>
  <c r="AD577" i="2"/>
  <c r="AB601" i="2"/>
  <c r="AB296" i="2" s="1"/>
  <c r="O629" i="2"/>
  <c r="O617" i="2" s="1"/>
  <c r="AF603" i="2"/>
  <c r="AF301" i="2" s="1"/>
  <c r="O798" i="2"/>
  <c r="G946" i="2"/>
  <c r="K949" i="2"/>
  <c r="L949" i="2" s="1"/>
  <c r="K1016" i="2"/>
  <c r="L1016" i="2" s="1"/>
  <c r="AI1325" i="2"/>
  <c r="AI1316" i="2"/>
  <c r="K327" i="2"/>
  <c r="X329" i="2"/>
  <c r="X305" i="2" s="1"/>
  <c r="E322" i="2"/>
  <c r="E297" i="2" s="1"/>
  <c r="E344" i="2"/>
  <c r="F360" i="2"/>
  <c r="L393" i="2"/>
  <c r="H527" i="2"/>
  <c r="H526" i="2" s="1"/>
  <c r="H525" i="2" s="1"/>
  <c r="H517" i="2" s="1"/>
  <c r="H325" i="2"/>
  <c r="O564" i="2"/>
  <c r="T579" i="2"/>
  <c r="Y605" i="2"/>
  <c r="M616" i="2"/>
  <c r="AD719" i="2"/>
  <c r="AH724" i="2"/>
  <c r="AH723" i="2" s="1"/>
  <c r="X746" i="2"/>
  <c r="R819" i="2"/>
  <c r="R805" i="2" s="1"/>
  <c r="R809" i="2"/>
  <c r="R877" i="2"/>
  <c r="R876" i="2" s="1"/>
  <c r="R875" i="2" s="1"/>
  <c r="AD878" i="2"/>
  <c r="F884" i="2"/>
  <c r="AE1028" i="2"/>
  <c r="AE1027" i="2" s="1"/>
  <c r="AE964" i="2"/>
  <c r="AE937" i="2" s="1"/>
  <c r="AE1050" i="2"/>
  <c r="AE939" i="2" s="1"/>
  <c r="AE615" i="2" s="1"/>
  <c r="AE315" i="2" s="1"/>
  <c r="AE1133" i="2"/>
  <c r="AE1127" i="2" s="1"/>
  <c r="AI1166" i="2"/>
  <c r="I1162" i="2"/>
  <c r="I930" i="2" s="1"/>
  <c r="I1168" i="2"/>
  <c r="AH1184" i="2"/>
  <c r="V1311" i="2"/>
  <c r="AA125" i="2"/>
  <c r="AK184" i="2"/>
  <c r="AK179" i="2" s="1"/>
  <c r="AD195" i="2"/>
  <c r="AF204" i="2"/>
  <c r="P260" i="2"/>
  <c r="AA320" i="2"/>
  <c r="G392" i="2"/>
  <c r="G360" i="2"/>
  <c r="K393" i="2"/>
  <c r="J1162" i="2"/>
  <c r="J930" i="2" s="1"/>
  <c r="J1168" i="2"/>
  <c r="U1162" i="2"/>
  <c r="U930" i="2" s="1"/>
  <c r="AA1277" i="2"/>
  <c r="AA1276" i="2" s="1"/>
  <c r="AA1241" i="2"/>
  <c r="AA1228" i="2" s="1"/>
  <c r="AK1325" i="2"/>
  <c r="AK1315" i="2" s="1"/>
  <c r="AK1300" i="2" s="1"/>
  <c r="AK1316" i="2"/>
  <c r="AK1301" i="2" s="1"/>
  <c r="T1366" i="2"/>
  <c r="T1367" i="2"/>
  <c r="AD60" i="2"/>
  <c r="Q364" i="2"/>
  <c r="AD364" i="2" s="1"/>
  <c r="Q452" i="2"/>
  <c r="Q451" i="2" s="1"/>
  <c r="AD451" i="2" s="1"/>
  <c r="AF668" i="2"/>
  <c r="AF731" i="2"/>
  <c r="AF730" i="2" s="1"/>
  <c r="AF729" i="2" s="1"/>
  <c r="S827" i="2"/>
  <c r="S802" i="2"/>
  <c r="R856" i="2"/>
  <c r="H946" i="2"/>
  <c r="E1056" i="2"/>
  <c r="AD1073" i="2"/>
  <c r="F1072" i="2"/>
  <c r="AD1093" i="2"/>
  <c r="AA1049" i="2"/>
  <c r="AA1095" i="2"/>
  <c r="T1194" i="2"/>
  <c r="AF1222" i="2"/>
  <c r="AD1242" i="2"/>
  <c r="AD208" i="2"/>
  <c r="L208" i="2"/>
  <c r="G251" i="2"/>
  <c r="G106" i="2"/>
  <c r="F392" i="2"/>
  <c r="Z368" i="2"/>
  <c r="Z337" i="2" s="1"/>
  <c r="Z315" i="2" s="1"/>
  <c r="Z475" i="2"/>
  <c r="K528" i="2"/>
  <c r="AK558" i="2"/>
  <c r="H616" i="2"/>
  <c r="H316" i="2" s="1"/>
  <c r="S637" i="2"/>
  <c r="S626" i="2" s="1"/>
  <c r="AE657" i="2"/>
  <c r="AH668" i="2"/>
  <c r="AH629" i="2" s="1"/>
  <c r="AH617" i="2" s="1"/>
  <c r="K692" i="2"/>
  <c r="AD725" i="2"/>
  <c r="F724" i="2"/>
  <c r="Q803" i="2"/>
  <c r="AE1079" i="2"/>
  <c r="F1095" i="2"/>
  <c r="F1112" i="2"/>
  <c r="R1162" i="2"/>
  <c r="R930" i="2" s="1"/>
  <c r="E1302" i="2"/>
  <c r="AI1365" i="2"/>
  <c r="AI1355" i="2"/>
  <c r="AI1313" i="2" s="1"/>
  <c r="J1367" i="2"/>
  <c r="J1366" i="2"/>
  <c r="K1375" i="2"/>
  <c r="T1311" i="2"/>
  <c r="L120" i="2"/>
  <c r="AD167" i="2"/>
  <c r="AD243" i="2"/>
  <c r="S260" i="2"/>
  <c r="P297" i="2"/>
  <c r="AA368" i="2"/>
  <c r="AA337" i="2" s="1"/>
  <c r="AA315" i="2" s="1"/>
  <c r="AA475" i="2"/>
  <c r="U517" i="2"/>
  <c r="AD538" i="2"/>
  <c r="Z573" i="2"/>
  <c r="Z574" i="2"/>
  <c r="AF657" i="2"/>
  <c r="Z812" i="2"/>
  <c r="Z799" i="2"/>
  <c r="V802" i="2"/>
  <c r="V603" i="2" s="1"/>
  <c r="V301" i="2" s="1"/>
  <c r="AG1049" i="2"/>
  <c r="N1049" i="2"/>
  <c r="G1168" i="2"/>
  <c r="K1177" i="2"/>
  <c r="L1177" i="2" s="1"/>
  <c r="G1245" i="2"/>
  <c r="G1234" i="2"/>
  <c r="K1246" i="2"/>
  <c r="AB1261" i="2"/>
  <c r="AB1262" i="2"/>
  <c r="Y1355" i="2"/>
  <c r="Y1313" i="2" s="1"/>
  <c r="E39" i="2"/>
  <c r="Q114" i="2"/>
  <c r="Q258" i="2" s="1"/>
  <c r="AE125" i="2"/>
  <c r="AD166" i="2"/>
  <c r="AD168" i="2"/>
  <c r="AJ204" i="2"/>
  <c r="AJ179" i="2" s="1"/>
  <c r="L237" i="2"/>
  <c r="P251" i="2"/>
  <c r="Z309" i="2"/>
  <c r="J321" i="2"/>
  <c r="J296" i="2" s="1"/>
  <c r="Y102" i="2"/>
  <c r="E284" i="2"/>
  <c r="E283" i="2" s="1"/>
  <c r="E140" i="2"/>
  <c r="M360" i="2"/>
  <c r="M359" i="2" s="1"/>
  <c r="M336" i="2" s="1"/>
  <c r="AB368" i="2"/>
  <c r="AB337" i="2" s="1"/>
  <c r="AB315" i="2" s="1"/>
  <c r="AB475" i="2"/>
  <c r="AD537" i="2"/>
  <c r="F568" i="2"/>
  <c r="AB311" i="2"/>
  <c r="R602" i="2"/>
  <c r="R297" i="2" s="1"/>
  <c r="AD634" i="2"/>
  <c r="AD783" i="2"/>
  <c r="L783" i="2"/>
  <c r="F782" i="2"/>
  <c r="S606" i="2"/>
  <c r="S304" i="2" s="1"/>
  <c r="AA799" i="2"/>
  <c r="U884" i="2"/>
  <c r="S960" i="2"/>
  <c r="V1016" i="2"/>
  <c r="AD1016" i="2" s="1"/>
  <c r="V1015" i="2"/>
  <c r="V960" i="2" s="1"/>
  <c r="O1045" i="2"/>
  <c r="H1055" i="2"/>
  <c r="H1044" i="2"/>
  <c r="AG1119" i="2"/>
  <c r="V1127" i="2"/>
  <c r="Z1162" i="2"/>
  <c r="Z930" i="2" s="1"/>
  <c r="W1194" i="2"/>
  <c r="AK1224" i="2"/>
  <c r="H1234" i="2"/>
  <c r="H1222" i="2" s="1"/>
  <c r="H1245" i="2"/>
  <c r="Z1380" i="2"/>
  <c r="Z1355" i="2"/>
  <c r="Z1313" i="2" s="1"/>
  <c r="AD471" i="2"/>
  <c r="M308" i="2"/>
  <c r="T29" i="2"/>
  <c r="T24" i="2" s="1"/>
  <c r="T624" i="2"/>
  <c r="K710" i="2"/>
  <c r="L710" i="2" s="1"/>
  <c r="G709" i="2"/>
  <c r="S743" i="2"/>
  <c r="J1282" i="2"/>
  <c r="K1282" i="2" s="1"/>
  <c r="L1282" i="2" s="1"/>
  <c r="J1297" i="2"/>
  <c r="K1298" i="2"/>
  <c r="L1298" i="2" s="1"/>
  <c r="AG1348" i="2"/>
  <c r="AG1302" i="2" s="1"/>
  <c r="AG1358" i="2"/>
  <c r="AD1387" i="2"/>
  <c r="L119" i="2"/>
  <c r="AD119" i="2"/>
  <c r="P192" i="2"/>
  <c r="P179" i="2" s="1"/>
  <c r="F263" i="2"/>
  <c r="AJ320" i="2"/>
  <c r="I360" i="2"/>
  <c r="I359" i="2" s="1"/>
  <c r="I336" i="2" s="1"/>
  <c r="E304" i="2"/>
  <c r="L563" i="2"/>
  <c r="AE566" i="2"/>
  <c r="AE557" i="2" s="1"/>
  <c r="X605" i="2"/>
  <c r="U798" i="2"/>
  <c r="F806" i="2"/>
  <c r="L893" i="2"/>
  <c r="AH1358" i="2"/>
  <c r="Y1346" i="2"/>
  <c r="AH1312" i="2"/>
  <c r="AD165" i="2"/>
  <c r="AE204" i="2"/>
  <c r="I263" i="2"/>
  <c r="AD509" i="2"/>
  <c r="F508" i="2"/>
  <c r="F616" i="2"/>
  <c r="Z605" i="2"/>
  <c r="Z303" i="2" s="1"/>
  <c r="H680" i="2"/>
  <c r="H630" i="2" s="1"/>
  <c r="H618" i="2" s="1"/>
  <c r="K681" i="2"/>
  <c r="L681" i="2" s="1"/>
  <c r="AE731" i="2"/>
  <c r="AE730" i="2" s="1"/>
  <c r="AE729" i="2" s="1"/>
  <c r="N742" i="2"/>
  <c r="Y778" i="2"/>
  <c r="S819" i="2"/>
  <c r="AD819" i="2" s="1"/>
  <c r="S809" i="2"/>
  <c r="AD809" i="2" s="1"/>
  <c r="N799" i="2"/>
  <c r="R802" i="2"/>
  <c r="T914" i="2"/>
  <c r="T913" i="2" s="1"/>
  <c r="T915" i="2"/>
  <c r="AD1061" i="2"/>
  <c r="E1071" i="2"/>
  <c r="AD1077" i="2"/>
  <c r="K1109" i="2"/>
  <c r="L1109" i="2" s="1"/>
  <c r="M1143" i="2"/>
  <c r="P1162" i="2"/>
  <c r="P930" i="2" s="1"/>
  <c r="G1320" i="2"/>
  <c r="G1322" i="2"/>
  <c r="K1323" i="2"/>
  <c r="L1323" i="2" s="1"/>
  <c r="AK1302" i="2"/>
  <c r="W1405" i="2"/>
  <c r="W1404" i="2" s="1"/>
  <c r="W1353" i="2"/>
  <c r="AD103" i="2"/>
  <c r="AD126" i="2"/>
  <c r="AC144" i="2"/>
  <c r="AC287" i="2" s="1"/>
  <c r="AC289" i="2"/>
  <c r="N263" i="2"/>
  <c r="K457" i="2"/>
  <c r="R637" i="2"/>
  <c r="R626" i="2" s="1"/>
  <c r="AI729" i="2"/>
  <c r="AD893" i="2"/>
  <c r="AG1238" i="2"/>
  <c r="AG1226" i="2" s="1"/>
  <c r="AD1321" i="2"/>
  <c r="N79" i="2"/>
  <c r="N78" i="2" s="1"/>
  <c r="AD146" i="2"/>
  <c r="T192" i="2"/>
  <c r="AC319" i="2"/>
  <c r="N360" i="2"/>
  <c r="N359" i="2" s="1"/>
  <c r="N336" i="2" s="1"/>
  <c r="F519" i="2"/>
  <c r="K560" i="2"/>
  <c r="L560" i="2" s="1"/>
  <c r="AI668" i="2"/>
  <c r="X691" i="2"/>
  <c r="AD702" i="2"/>
  <c r="AG731" i="2"/>
  <c r="AG730" i="2" s="1"/>
  <c r="AG729" i="2" s="1"/>
  <c r="AC809" i="2"/>
  <c r="T802" i="2"/>
  <c r="T827" i="2"/>
  <c r="T826" i="2" s="1"/>
  <c r="F1045" i="2"/>
  <c r="Q1063" i="2"/>
  <c r="S1103" i="2"/>
  <c r="AD1246" i="2"/>
  <c r="F1245" i="2"/>
  <c r="L1246" i="2"/>
  <c r="F1234" i="2"/>
  <c r="AD1298" i="2"/>
  <c r="Q1297" i="2"/>
  <c r="L12" i="2"/>
  <c r="V213" i="2"/>
  <c r="V212" i="2" s="1"/>
  <c r="AD244" i="2"/>
  <c r="Y309" i="2"/>
  <c r="R470" i="2"/>
  <c r="K520" i="2"/>
  <c r="L520" i="2" s="1"/>
  <c r="G519" i="2"/>
  <c r="AD565" i="2"/>
  <c r="D630" i="2"/>
  <c r="D618" i="2" s="1"/>
  <c r="R803" i="2"/>
  <c r="K909" i="2"/>
  <c r="I1010" i="2"/>
  <c r="I1009" i="2"/>
  <c r="G1056" i="2"/>
  <c r="K1057" i="2"/>
  <c r="L1057" i="2" s="1"/>
  <c r="R1063" i="2"/>
  <c r="M1127" i="2"/>
  <c r="O1162" i="2"/>
  <c r="O930" i="2" s="1"/>
  <c r="F1164" i="2"/>
  <c r="L1173" i="2"/>
  <c r="X1177" i="2"/>
  <c r="X1162" i="2"/>
  <c r="X930" i="2" s="1"/>
  <c r="AK1184" i="2"/>
  <c r="AK1160" i="2"/>
  <c r="V1194" i="2"/>
  <c r="AJ1365" i="2"/>
  <c r="AJ1357" i="2" s="1"/>
  <c r="AJ1346" i="2" s="1"/>
  <c r="AJ1355" i="2"/>
  <c r="AJ1313" i="2" s="1"/>
  <c r="I107" i="2"/>
  <c r="K36" i="2"/>
  <c r="L36" i="2" s="1"/>
  <c r="I177" i="2"/>
  <c r="K177" i="2" s="1"/>
  <c r="L177" i="2" s="1"/>
  <c r="J107" i="2"/>
  <c r="U159" i="2"/>
  <c r="U156" i="2" s="1"/>
  <c r="AD183" i="2"/>
  <c r="Q192" i="2"/>
  <c r="Q179" i="2" s="1"/>
  <c r="G280" i="2"/>
  <c r="K280" i="2" s="1"/>
  <c r="AD299" i="2"/>
  <c r="G325" i="2"/>
  <c r="K347" i="2"/>
  <c r="L347" i="2" s="1"/>
  <c r="AD365" i="2"/>
  <c r="AD366" i="2"/>
  <c r="AK386" i="2"/>
  <c r="AK385" i="2" s="1"/>
  <c r="AK358" i="2"/>
  <c r="X475" i="2"/>
  <c r="AF489" i="2"/>
  <c r="AF498" i="2"/>
  <c r="K509" i="2"/>
  <c r="L509" i="2" s="1"/>
  <c r="N325" i="2"/>
  <c r="N301" i="2" s="1"/>
  <c r="N527" i="2"/>
  <c r="N526" i="2" s="1"/>
  <c r="N525" i="2" s="1"/>
  <c r="G630" i="2"/>
  <c r="J642" i="2"/>
  <c r="J631" i="2"/>
  <c r="J619" i="2" s="1"/>
  <c r="W744" i="2"/>
  <c r="W603" i="2" s="1"/>
  <c r="W301" i="2" s="1"/>
  <c r="T803" i="2"/>
  <c r="T606" i="2" s="1"/>
  <c r="T304" i="2" s="1"/>
  <c r="P808" i="2"/>
  <c r="Y812" i="2"/>
  <c r="AB799" i="2"/>
  <c r="U819" i="2"/>
  <c r="U805" i="2" s="1"/>
  <c r="AD849" i="2"/>
  <c r="AD869" i="2"/>
  <c r="T960" i="2"/>
  <c r="Q1016" i="2"/>
  <c r="P1045" i="2"/>
  <c r="AK1045" i="2"/>
  <c r="AK927" i="2" s="1"/>
  <c r="J1143" i="2"/>
  <c r="M1167" i="2"/>
  <c r="I1245" i="2"/>
  <c r="I1234" i="2"/>
  <c r="I1222" i="2" s="1"/>
  <c r="AE1261" i="2"/>
  <c r="AE1262" i="2"/>
  <c r="AE1238" i="2" s="1"/>
  <c r="AE1226" i="2" s="1"/>
  <c r="AJ1316" i="2"/>
  <c r="U1355" i="2"/>
  <c r="U1313" i="2" s="1"/>
  <c r="U1365" i="2"/>
  <c r="X1312" i="2"/>
  <c r="AD1237" i="2"/>
  <c r="O1234" i="2"/>
  <c r="O1222" i="2" s="1"/>
  <c r="O1245" i="2"/>
  <c r="R1317" i="2"/>
  <c r="R1302" i="2" s="1"/>
  <c r="R1326" i="2"/>
  <c r="AD1326" i="2" s="1"/>
  <c r="Q1367" i="2"/>
  <c r="Q1366" i="2"/>
  <c r="AE39" i="2"/>
  <c r="K265" i="2"/>
  <c r="AD561" i="2"/>
  <c r="L561" i="2"/>
  <c r="K563" i="2"/>
  <c r="AI631" i="2"/>
  <c r="AI619" i="2" s="1"/>
  <c r="J744" i="2"/>
  <c r="J603" i="2" s="1"/>
  <c r="J301" i="2" s="1"/>
  <c r="P607" i="2"/>
  <c r="P306" i="2" s="1"/>
  <c r="AD306" i="2" s="1"/>
  <c r="K813" i="2"/>
  <c r="L813" i="2" s="1"/>
  <c r="G812" i="2"/>
  <c r="AD886" i="2"/>
  <c r="L886" i="2"/>
  <c r="K922" i="2"/>
  <c r="G921" i="2"/>
  <c r="K921" i="2" s="1"/>
  <c r="AD66" i="2"/>
  <c r="K120" i="2"/>
  <c r="G284" i="2"/>
  <c r="G140" i="2"/>
  <c r="AD173" i="2"/>
  <c r="AD259" i="2"/>
  <c r="E335" i="2"/>
  <c r="AD388" i="2"/>
  <c r="L388" i="2"/>
  <c r="AD562" i="2"/>
  <c r="L562" i="2"/>
  <c r="Z558" i="2"/>
  <c r="X564" i="2"/>
  <c r="O308" i="2"/>
  <c r="N310" i="2"/>
  <c r="N308" i="2"/>
  <c r="T607" i="2"/>
  <c r="T306" i="2" s="1"/>
  <c r="AJ641" i="2"/>
  <c r="AJ630" i="2"/>
  <c r="AJ618" i="2" s="1"/>
  <c r="K693" i="2"/>
  <c r="L693" i="2" s="1"/>
  <c r="AE802" i="2"/>
  <c r="AE603" i="2" s="1"/>
  <c r="AE301" i="2" s="1"/>
  <c r="AD873" i="2"/>
  <c r="P866" i="2"/>
  <c r="V1009" i="2"/>
  <c r="V1010" i="2"/>
  <c r="AJ1055" i="2"/>
  <c r="AB1049" i="2"/>
  <c r="AD1069" i="2"/>
  <c r="F1063" i="2"/>
  <c r="AI1087" i="2"/>
  <c r="AD1121" i="2"/>
  <c r="K1211" i="2"/>
  <c r="L1211" i="2" s="1"/>
  <c r="H1281" i="2"/>
  <c r="AF1304" i="2"/>
  <c r="R1367" i="2"/>
  <c r="AD1374" i="2"/>
  <c r="L1374" i="2"/>
  <c r="AH1392" i="2"/>
  <c r="AH1391" i="2" s="1"/>
  <c r="AH1354" i="2"/>
  <c r="AD1406" i="2"/>
  <c r="F1353" i="2"/>
  <c r="F1405" i="2"/>
  <c r="AJ1411" i="2"/>
  <c r="AJ1410" i="2" s="1"/>
  <c r="AJ1353" i="2"/>
  <c r="L51" i="2"/>
  <c r="V107" i="2"/>
  <c r="T180" i="2"/>
  <c r="T179" i="2" s="1"/>
  <c r="L256" i="2"/>
  <c r="L257" i="2"/>
  <c r="F387" i="2"/>
  <c r="AC489" i="2"/>
  <c r="K562" i="2"/>
  <c r="U607" i="2"/>
  <c r="U306" i="2" s="1"/>
  <c r="AK630" i="2"/>
  <c r="AK618" i="2" s="1"/>
  <c r="AK641" i="2"/>
  <c r="AJ778" i="2"/>
  <c r="AF611" i="2"/>
  <c r="AF846" i="2"/>
  <c r="F914" i="2"/>
  <c r="F915" i="2"/>
  <c r="V606" i="2"/>
  <c r="D946" i="2"/>
  <c r="D932" i="2"/>
  <c r="K1022" i="2"/>
  <c r="L1022" i="2" s="1"/>
  <c r="G1021" i="2"/>
  <c r="K1021" i="2" s="1"/>
  <c r="F964" i="2"/>
  <c r="F1028" i="2"/>
  <c r="N1045" i="2"/>
  <c r="AH941" i="2"/>
  <c r="AH108" i="2"/>
  <c r="AH252" i="2" s="1"/>
  <c r="AK1044" i="2"/>
  <c r="AK1055" i="2"/>
  <c r="AK1043" i="2" s="1"/>
  <c r="AC1049" i="2"/>
  <c r="AI1071" i="2"/>
  <c r="AJ1176" i="2"/>
  <c r="AJ1175" i="2" s="1"/>
  <c r="AJ1159" i="2" s="1"/>
  <c r="AF1302" i="2"/>
  <c r="AG1304" i="2"/>
  <c r="M1355" i="2"/>
  <c r="M1313" i="2" s="1"/>
  <c r="M1365" i="2"/>
  <c r="M1357" i="2" s="1"/>
  <c r="J1010" i="2"/>
  <c r="J1009" i="2"/>
  <c r="AD1048" i="2"/>
  <c r="N1043" i="2"/>
  <c r="AA1055" i="2"/>
  <c r="AA1043" i="2" s="1"/>
  <c r="AA1044" i="2"/>
  <c r="AJ1064" i="2"/>
  <c r="AJ1063" i="2" s="1"/>
  <c r="AJ1045" i="2"/>
  <c r="K1113" i="2"/>
  <c r="L1113" i="2" s="1"/>
  <c r="G1112" i="2"/>
  <c r="AB1050" i="2"/>
  <c r="AB939" i="2" s="1"/>
  <c r="AB615" i="2" s="1"/>
  <c r="AB1133" i="2"/>
  <c r="O1151" i="2"/>
  <c r="K1212" i="2"/>
  <c r="L1212" i="2" s="1"/>
  <c r="F1252" i="2"/>
  <c r="AD1253" i="2"/>
  <c r="J1302" i="2"/>
  <c r="AD1368" i="2"/>
  <c r="AC1312" i="2"/>
  <c r="AD1420" i="2"/>
  <c r="F1419" i="2"/>
  <c r="V39" i="2"/>
  <c r="G188" i="2"/>
  <c r="K188" i="2" s="1"/>
  <c r="L188" i="2" s="1"/>
  <c r="K49" i="2"/>
  <c r="L49" i="2" s="1"/>
  <c r="AD51" i="2"/>
  <c r="P125" i="2"/>
  <c r="AD205" i="2"/>
  <c r="AD256" i="2"/>
  <c r="AD257" i="2"/>
  <c r="AD362" i="2"/>
  <c r="AD399" i="2"/>
  <c r="T404" i="2"/>
  <c r="T403" i="2" s="1"/>
  <c r="T360" i="2"/>
  <c r="T359" i="2" s="1"/>
  <c r="T336" i="2" s="1"/>
  <c r="M527" i="2"/>
  <c r="M526" i="2" s="1"/>
  <c r="M525" i="2" s="1"/>
  <c r="M325" i="2"/>
  <c r="S559" i="2"/>
  <c r="O566" i="2"/>
  <c r="AJ573" i="2"/>
  <c r="AJ574" i="2"/>
  <c r="AJ558" i="2" s="1"/>
  <c r="AD716" i="2"/>
  <c r="AD804" i="2"/>
  <c r="L804" i="2"/>
  <c r="AF799" i="2"/>
  <c r="AD832" i="2"/>
  <c r="AI1049" i="2"/>
  <c r="AC1133" i="2"/>
  <c r="AC1127" i="2" s="1"/>
  <c r="J1151" i="2"/>
  <c r="AD1157" i="2"/>
  <c r="S1194" i="2"/>
  <c r="K1206" i="2"/>
  <c r="L1206" i="2" s="1"/>
  <c r="G1205" i="2"/>
  <c r="O1320" i="2"/>
  <c r="O1322" i="2"/>
  <c r="O1315" i="2" s="1"/>
  <c r="AA1348" i="2"/>
  <c r="AA1358" i="2"/>
  <c r="J1398" i="2"/>
  <c r="K1398" i="2" s="1"/>
  <c r="K1399" i="2"/>
  <c r="L1399" i="2" s="1"/>
  <c r="F794" i="2"/>
  <c r="V798" i="2"/>
  <c r="X945" i="2"/>
  <c r="F1015" i="2"/>
  <c r="AD1017" i="2"/>
  <c r="AA1127" i="2"/>
  <c r="AH1050" i="2"/>
  <c r="AH939" i="2" s="1"/>
  <c r="AH615" i="2" s="1"/>
  <c r="AH315" i="2" s="1"/>
  <c r="AH1133" i="2"/>
  <c r="AH1127" i="2" s="1"/>
  <c r="T1164" i="2"/>
  <c r="T1245" i="2"/>
  <c r="T1234" i="2"/>
  <c r="T1222" i="2" s="1"/>
  <c r="AH1261" i="2"/>
  <c r="AH1232" i="2" s="1"/>
  <c r="AH1220" i="2" s="1"/>
  <c r="AH1262" i="2"/>
  <c r="AH1238" i="2" s="1"/>
  <c r="AH1226" i="2" s="1"/>
  <c r="D1296" i="2"/>
  <c r="D1280" i="2" s="1"/>
  <c r="D1220" i="2" s="1"/>
  <c r="D1281" i="2"/>
  <c r="D1221" i="2" s="1"/>
  <c r="AE1317" i="2"/>
  <c r="AE1302" i="2" s="1"/>
  <c r="AE1326" i="2"/>
  <c r="AI1347" i="2"/>
  <c r="AI1357" i="2"/>
  <c r="AI1346" i="2" s="1"/>
  <c r="K1412" i="2"/>
  <c r="G1411" i="2"/>
  <c r="V159" i="2"/>
  <c r="V156" i="2" s="1"/>
  <c r="AF192" i="2"/>
  <c r="AF179" i="2" s="1"/>
  <c r="AF156" i="2" s="1"/>
  <c r="D213" i="2"/>
  <c r="D212" i="2" s="1"/>
  <c r="W234" i="2"/>
  <c r="W233" i="2" s="1"/>
  <c r="K271" i="2"/>
  <c r="W247" i="2"/>
  <c r="AC374" i="2"/>
  <c r="AC340" i="2" s="1"/>
  <c r="AH386" i="2"/>
  <c r="AH385" i="2" s="1"/>
  <c r="AH358" i="2"/>
  <c r="W452" i="2"/>
  <c r="W451" i="2" s="1"/>
  <c r="W364" i="2"/>
  <c r="E368" i="2"/>
  <c r="E337" i="2" s="1"/>
  <c r="E315" i="2" s="1"/>
  <c r="Z559" i="2"/>
  <c r="U564" i="2"/>
  <c r="X601" i="2"/>
  <c r="D679" i="2"/>
  <c r="D629" i="2" s="1"/>
  <c r="D617" i="2" s="1"/>
  <c r="F708" i="2"/>
  <c r="F748" i="2"/>
  <c r="K749" i="2"/>
  <c r="L749" i="2" s="1"/>
  <c r="G744" i="2"/>
  <c r="J805" i="2"/>
  <c r="AK802" i="2"/>
  <c r="Y914" i="2"/>
  <c r="Y913" i="2" s="1"/>
  <c r="Y915" i="2"/>
  <c r="Y799" i="2" s="1"/>
  <c r="AD988" i="2"/>
  <c r="K1015" i="2"/>
  <c r="P943" i="2"/>
  <c r="AD943" i="2" s="1"/>
  <c r="AD1054" i="2"/>
  <c r="J1056" i="2"/>
  <c r="J1045" i="2"/>
  <c r="R1079" i="2"/>
  <c r="R1087" i="2"/>
  <c r="AB1127" i="2"/>
  <c r="AE1162" i="2"/>
  <c r="AE930" i="2" s="1"/>
  <c r="U1164" i="2"/>
  <c r="AA1175" i="2"/>
  <c r="AJ1347" i="2"/>
  <c r="F1381" i="2"/>
  <c r="AD1382" i="2"/>
  <c r="L1382" i="2"/>
  <c r="AC1354" i="2"/>
  <c r="K162" i="2"/>
  <c r="K159" i="2" s="1"/>
  <c r="L15" i="2"/>
  <c r="L162" i="2" s="1"/>
  <c r="D39" i="2"/>
  <c r="D9" i="2" s="1"/>
  <c r="I206" i="2"/>
  <c r="I229" i="2" s="1"/>
  <c r="I228" i="2" s="1"/>
  <c r="I69" i="2"/>
  <c r="K69" i="2" s="1"/>
  <c r="L69" i="2" s="1"/>
  <c r="L118" i="2"/>
  <c r="AI335" i="2"/>
  <c r="D360" i="2"/>
  <c r="D359" i="2" s="1"/>
  <c r="D336" i="2" s="1"/>
  <c r="L476" i="2"/>
  <c r="F368" i="2"/>
  <c r="F475" i="2"/>
  <c r="AK480" i="2"/>
  <c r="AJ551" i="2"/>
  <c r="AJ319" i="2" s="1"/>
  <c r="AJ550" i="2"/>
  <c r="AA559" i="2"/>
  <c r="V564" i="2"/>
  <c r="P590" i="2"/>
  <c r="AJ602" i="2"/>
  <c r="K639" i="2"/>
  <c r="K627" i="2" s="1"/>
  <c r="AA637" i="2"/>
  <c r="AA626" i="2" s="1"/>
  <c r="P639" i="2"/>
  <c r="G748" i="2"/>
  <c r="H744" i="2"/>
  <c r="H603" i="2" s="1"/>
  <c r="U802" i="2"/>
  <c r="AJ809" i="2"/>
  <c r="W811" i="2"/>
  <c r="AF884" i="2"/>
  <c r="AD1052" i="2"/>
  <c r="AB1111" i="2"/>
  <c r="Q1166" i="2"/>
  <c r="Q1159" i="2" s="1"/>
  <c r="Q1160" i="2"/>
  <c r="V1164" i="2"/>
  <c r="N1238" i="2"/>
  <c r="N1226" i="2" s="1"/>
  <c r="AI1241" i="2"/>
  <c r="AI1228" i="2" s="1"/>
  <c r="AI1277" i="2"/>
  <c r="AI1276" i="2" s="1"/>
  <c r="AJ1312" i="2"/>
  <c r="U323" i="2"/>
  <c r="U298" i="2" s="1"/>
  <c r="U552" i="2"/>
  <c r="S602" i="2"/>
  <c r="S297" i="2" s="1"/>
  <c r="AJ616" i="2"/>
  <c r="X602" i="2"/>
  <c r="R641" i="2"/>
  <c r="Y742" i="2"/>
  <c r="Y746" i="2"/>
  <c r="Y741" i="2" s="1"/>
  <c r="AK778" i="2"/>
  <c r="AD795" i="2"/>
  <c r="AJ805" i="2"/>
  <c r="W601" i="2"/>
  <c r="Z1095" i="2"/>
  <c r="AD1178" i="2"/>
  <c r="E1222" i="2"/>
  <c r="W1281" i="2"/>
  <c r="W1296" i="2"/>
  <c r="W1280" i="2" s="1"/>
  <c r="AB1297" i="2"/>
  <c r="AB1282" i="2"/>
  <c r="AB1222" i="2" s="1"/>
  <c r="R1354" i="2"/>
  <c r="R1352" i="2" s="1"/>
  <c r="R1308" i="2" s="1"/>
  <c r="R1386" i="2"/>
  <c r="R1385" i="2" s="1"/>
  <c r="R1312" i="2" s="1"/>
  <c r="AD62" i="2"/>
  <c r="J125" i="2"/>
  <c r="J269" i="2"/>
  <c r="AI304" i="2"/>
  <c r="D320" i="2"/>
  <c r="AF344" i="2"/>
  <c r="AF322" i="2"/>
  <c r="S374" i="2"/>
  <c r="S340" i="2" s="1"/>
  <c r="X386" i="2"/>
  <c r="X385" i="2" s="1"/>
  <c r="X358" i="2"/>
  <c r="AC368" i="2"/>
  <c r="AC337" i="2" s="1"/>
  <c r="AC315" i="2" s="1"/>
  <c r="Y480" i="2"/>
  <c r="P567" i="2"/>
  <c r="AK616" i="2"/>
  <c r="T641" i="2"/>
  <c r="H611" i="2"/>
  <c r="H311" i="2" s="1"/>
  <c r="L807" i="2"/>
  <c r="AA802" i="2"/>
  <c r="I1127" i="2"/>
  <c r="X1133" i="2"/>
  <c r="X1050" i="2"/>
  <c r="X939" i="2" s="1"/>
  <c r="X615" i="2" s="1"/>
  <c r="X315" i="2" s="1"/>
  <c r="U1161" i="2"/>
  <c r="E1296" i="2"/>
  <c r="E1280" i="2" s="1"/>
  <c r="V1317" i="2"/>
  <c r="V1302" i="2" s="1"/>
  <c r="V1326" i="2"/>
  <c r="F1354" i="2"/>
  <c r="L1393" i="2"/>
  <c r="F1392" i="2"/>
  <c r="T374" i="2"/>
  <c r="T340" i="2" s="1"/>
  <c r="E360" i="2"/>
  <c r="E359" i="2" s="1"/>
  <c r="E336" i="2" s="1"/>
  <c r="K447" i="2"/>
  <c r="L447" i="2" s="1"/>
  <c r="AD452" i="2"/>
  <c r="AC475" i="2"/>
  <c r="AD476" i="2"/>
  <c r="M498" i="2"/>
  <c r="S325" i="2"/>
  <c r="S527" i="2"/>
  <c r="S526" i="2" s="1"/>
  <c r="S525" i="2" s="1"/>
  <c r="S517" i="2" s="1"/>
  <c r="Q558" i="2"/>
  <c r="AH309" i="2"/>
  <c r="AH308" i="2"/>
  <c r="AE605" i="2"/>
  <c r="AD625" i="2"/>
  <c r="R630" i="2"/>
  <c r="R618" i="2" s="1"/>
  <c r="AE637" i="2"/>
  <c r="AE626" i="2" s="1"/>
  <c r="AJ631" i="2"/>
  <c r="AJ619" i="2" s="1"/>
  <c r="U691" i="2"/>
  <c r="AD720" i="2"/>
  <c r="AD800" i="2"/>
  <c r="W606" i="2"/>
  <c r="W304" i="2" s="1"/>
  <c r="M825" i="2"/>
  <c r="AB802" i="2"/>
  <c r="P884" i="2"/>
  <c r="AD896" i="2"/>
  <c r="AI606" i="2"/>
  <c r="K1005" i="2"/>
  <c r="K1081" i="2"/>
  <c r="L1081" i="2" s="1"/>
  <c r="X1095" i="2"/>
  <c r="K1117" i="2"/>
  <c r="L1117" i="2" s="1"/>
  <c r="J1127" i="2"/>
  <c r="V1162" i="2"/>
  <c r="V930" i="2" s="1"/>
  <c r="AD1177" i="2"/>
  <c r="F1176" i="2"/>
  <c r="AJ1238" i="2"/>
  <c r="AJ1226" i="2" s="1"/>
  <c r="O1304" i="2"/>
  <c r="O1316" i="2"/>
  <c r="O1301" i="2" s="1"/>
  <c r="O1325" i="2"/>
  <c r="K1393" i="2"/>
  <c r="G1392" i="2"/>
  <c r="L74" i="2"/>
  <c r="AF79" i="2"/>
  <c r="K244" i="2"/>
  <c r="AJ296" i="2"/>
  <c r="S303" i="2"/>
  <c r="AD499" i="2"/>
  <c r="H607" i="2"/>
  <c r="H306" i="2" s="1"/>
  <c r="Y631" i="2"/>
  <c r="Y619" i="2" s="1"/>
  <c r="R679" i="2"/>
  <c r="K788" i="2"/>
  <c r="AD801" i="2"/>
  <c r="F811" i="2"/>
  <c r="AK805" i="2"/>
  <c r="K826" i="2"/>
  <c r="U825" i="2"/>
  <c r="W826" i="2"/>
  <c r="W825" i="2" s="1"/>
  <c r="W799" i="2"/>
  <c r="AH858" i="2"/>
  <c r="AH802" i="2"/>
  <c r="AH603" i="2" s="1"/>
  <c r="AH301" i="2" s="1"/>
  <c r="D866" i="2"/>
  <c r="D797" i="2" s="1"/>
  <c r="N875" i="2"/>
  <c r="I932" i="2"/>
  <c r="I946" i="2"/>
  <c r="AD1047" i="2"/>
  <c r="Q929" i="2"/>
  <c r="Y1055" i="2"/>
  <c r="Y1049" i="2"/>
  <c r="F1128" i="2"/>
  <c r="AD1129" i="2"/>
  <c r="J1050" i="2"/>
  <c r="J939" i="2" s="1"/>
  <c r="J615" i="2" s="1"/>
  <c r="J315" i="2" s="1"/>
  <c r="J1133" i="2"/>
  <c r="G1143" i="2"/>
  <c r="H1161" i="2"/>
  <c r="AJ1162" i="2"/>
  <c r="AJ930" i="2" s="1"/>
  <c r="R1211" i="2"/>
  <c r="AB317" i="2"/>
  <c r="Z1234" i="2"/>
  <c r="Z1222" i="2" s="1"/>
  <c r="Z1245" i="2"/>
  <c r="Y1326" i="2"/>
  <c r="Y1317" i="2"/>
  <c r="Y1302" i="2" s="1"/>
  <c r="K1368" i="2"/>
  <c r="L1368" i="2" s="1"/>
  <c r="G1366" i="2"/>
  <c r="G1367" i="2"/>
  <c r="L1370" i="2"/>
  <c r="AD1370" i="2"/>
  <c r="K1386" i="2"/>
  <c r="L1386" i="2" s="1"/>
  <c r="S1312" i="2"/>
  <c r="K74" i="2"/>
  <c r="X119" i="2"/>
  <c r="F204" i="2"/>
  <c r="K205" i="2"/>
  <c r="L205" i="2" s="1"/>
  <c r="L209" i="2"/>
  <c r="K259" i="2"/>
  <c r="L259" i="2" s="1"/>
  <c r="U302" i="2"/>
  <c r="V102" i="2"/>
  <c r="D392" i="2"/>
  <c r="D391" i="2" s="1"/>
  <c r="K458" i="2"/>
  <c r="H480" i="2"/>
  <c r="R498" i="2"/>
  <c r="D637" i="2"/>
  <c r="D626" i="2" s="1"/>
  <c r="F691" i="2"/>
  <c r="L692" i="2"/>
  <c r="AD692" i="2"/>
  <c r="AJ761" i="2"/>
  <c r="AJ760" i="2" s="1"/>
  <c r="AJ759" i="2" s="1"/>
  <c r="X825" i="2"/>
  <c r="O875" i="2"/>
  <c r="AD895" i="2"/>
  <c r="Z1049" i="2"/>
  <c r="G1128" i="2"/>
  <c r="K1129" i="2"/>
  <c r="L1129" i="2" s="1"/>
  <c r="AJ1186" i="2"/>
  <c r="AJ1185" i="2" s="1"/>
  <c r="AJ1184" i="2" s="1"/>
  <c r="AC317" i="2"/>
  <c r="AA1245" i="2"/>
  <c r="AA1234" i="2"/>
  <c r="U1304" i="2"/>
  <c r="AD1304" i="2" s="1"/>
  <c r="N1302" i="2"/>
  <c r="AB39" i="2"/>
  <c r="AD74" i="2"/>
  <c r="AD194" i="2"/>
  <c r="L224" i="2"/>
  <c r="K328" i="2"/>
  <c r="G498" i="2"/>
  <c r="O536" i="2"/>
  <c r="O535" i="2" s="1"/>
  <c r="O329" i="2"/>
  <c r="O305" i="2" s="1"/>
  <c r="AH559" i="2"/>
  <c r="AH568" i="2"/>
  <c r="AD590" i="2"/>
  <c r="AI590" i="2"/>
  <c r="N601" i="2"/>
  <c r="N296" i="2" s="1"/>
  <c r="N295" i="2" s="1"/>
  <c r="Z731" i="2"/>
  <c r="Z730" i="2" s="1"/>
  <c r="Z729" i="2" s="1"/>
  <c r="U743" i="2"/>
  <c r="U744" i="2"/>
  <c r="U603" i="2" s="1"/>
  <c r="H794" i="2"/>
  <c r="K794" i="2" s="1"/>
  <c r="K795" i="2"/>
  <c r="L795" i="2" s="1"/>
  <c r="K827" i="2"/>
  <c r="L827" i="2" s="1"/>
  <c r="AG932" i="2"/>
  <c r="AG605" i="2" s="1"/>
  <c r="AG303" i="2" s="1"/>
  <c r="AG946" i="2"/>
  <c r="M1087" i="2"/>
  <c r="J1111" i="2"/>
  <c r="D1175" i="2"/>
  <c r="Z1262" i="2"/>
  <c r="Z1238" i="2" s="1"/>
  <c r="Z1226" i="2" s="1"/>
  <c r="Z1261" i="2"/>
  <c r="AF1301" i="2"/>
  <c r="E1325" i="2"/>
  <c r="E1315" i="2" s="1"/>
  <c r="E1316" i="2"/>
  <c r="E1301" i="2" s="1"/>
  <c r="AD1350" i="2"/>
  <c r="L1351" i="2"/>
  <c r="AC1358" i="2"/>
  <c r="G1354" i="2"/>
  <c r="K1354" i="2" s="1"/>
  <c r="K1387" i="2"/>
  <c r="N159" i="2"/>
  <c r="F192" i="2"/>
  <c r="AD209" i="2"/>
  <c r="K224" i="2"/>
  <c r="W320" i="2"/>
  <c r="K363" i="2"/>
  <c r="AD465" i="2"/>
  <c r="L465" i="2"/>
  <c r="H498" i="2"/>
  <c r="AI551" i="2"/>
  <c r="AI550" i="2"/>
  <c r="AI559" i="2"/>
  <c r="AI568" i="2"/>
  <c r="AD581" i="2"/>
  <c r="O601" i="2"/>
  <c r="O630" i="2"/>
  <c r="O618" i="2" s="1"/>
  <c r="AA603" i="2"/>
  <c r="AA301" i="2" s="1"/>
  <c r="AA295" i="2" s="1"/>
  <c r="AA294" i="2" s="1"/>
  <c r="V743" i="2"/>
  <c r="V744" i="2"/>
  <c r="N802" i="2"/>
  <c r="AH946" i="2"/>
  <c r="AH932" i="2"/>
  <c r="AH605" i="2" s="1"/>
  <c r="AI1050" i="2"/>
  <c r="AI939" i="2" s="1"/>
  <c r="AI615" i="2" s="1"/>
  <c r="AI315" i="2" s="1"/>
  <c r="X1045" i="2"/>
  <c r="K1104" i="2"/>
  <c r="L1104" i="2" s="1"/>
  <c r="E1175" i="2"/>
  <c r="E1165" i="2"/>
  <c r="E936" i="2" s="1"/>
  <c r="E611" i="2" s="1"/>
  <c r="E311" i="2" s="1"/>
  <c r="E1194" i="2"/>
  <c r="AD1225" i="2"/>
  <c r="L1225" i="2"/>
  <c r="L1271" i="2"/>
  <c r="F1325" i="2"/>
  <c r="F1315" i="2" s="1"/>
  <c r="U1353" i="2"/>
  <c r="AJ802" i="2"/>
  <c r="AJ603" i="2" s="1"/>
  <c r="T841" i="2"/>
  <c r="T808" i="2"/>
  <c r="AH1049" i="2"/>
  <c r="P1167" i="2"/>
  <c r="P1161" i="2"/>
  <c r="G1164" i="2"/>
  <c r="R1222" i="2"/>
  <c r="V1238" i="2"/>
  <c r="V1226" i="2" s="1"/>
  <c r="AE1367" i="2"/>
  <c r="AE1366" i="2"/>
  <c r="AG1354" i="2"/>
  <c r="AG1386" i="2"/>
  <c r="AG1385" i="2" s="1"/>
  <c r="AG1312" i="2" s="1"/>
  <c r="I1411" i="2"/>
  <c r="I1410" i="2" s="1"/>
  <c r="I1353" i="2"/>
  <c r="P374" i="2"/>
  <c r="AC580" i="2"/>
  <c r="AC579" i="2" s="1"/>
  <c r="I308" i="2"/>
  <c r="AC691" i="2"/>
  <c r="D802" i="2"/>
  <c r="K911" i="2"/>
  <c r="L911" i="2" s="1"/>
  <c r="F1010" i="2"/>
  <c r="AF1103" i="2"/>
  <c r="R1167" i="2"/>
  <c r="R1161" i="2"/>
  <c r="H1164" i="2"/>
  <c r="AD1243" i="2"/>
  <c r="L1243" i="2"/>
  <c r="AF1366" i="2"/>
  <c r="AF1367" i="2"/>
  <c r="AF1312" i="2"/>
  <c r="L363" i="2"/>
  <c r="Y374" i="2"/>
  <c r="AG567" i="2"/>
  <c r="AG566" i="2" s="1"/>
  <c r="J308" i="2"/>
  <c r="K677" i="2"/>
  <c r="L745" i="2"/>
  <c r="K789" i="2"/>
  <c r="L789" i="2" s="1"/>
  <c r="H791" i="2"/>
  <c r="K791" i="2" s="1"/>
  <c r="L791" i="2" s="1"/>
  <c r="K792" i="2"/>
  <c r="L792" i="2" s="1"/>
  <c r="E802" i="2"/>
  <c r="U841" i="2"/>
  <c r="U840" i="2" s="1"/>
  <c r="AD887" i="2"/>
  <c r="G1010" i="2"/>
  <c r="K1011" i="2"/>
  <c r="L1011" i="2" s="1"/>
  <c r="D1044" i="2"/>
  <c r="D1055" i="2"/>
  <c r="D1043" i="2" s="1"/>
  <c r="J1063" i="2"/>
  <c r="U1079" i="2"/>
  <c r="AG1103" i="2"/>
  <c r="I1119" i="2"/>
  <c r="S1160" i="2"/>
  <c r="S1166" i="2"/>
  <c r="K1243" i="2"/>
  <c r="G1231" i="2"/>
  <c r="AK1262" i="2"/>
  <c r="AK1261" i="2"/>
  <c r="G1317" i="2"/>
  <c r="K1327" i="2"/>
  <c r="L1327" i="2" s="1"/>
  <c r="J1311" i="2"/>
  <c r="AD1359" i="2"/>
  <c r="F1348" i="2"/>
  <c r="L775" i="2"/>
  <c r="AD775" i="2"/>
  <c r="X805" i="2"/>
  <c r="Q1161" i="2"/>
  <c r="K1230" i="2"/>
  <c r="L1230" i="2" s="1"/>
  <c r="AE1245" i="2"/>
  <c r="AE1234" i="2"/>
  <c r="AE1222" i="2" s="1"/>
  <c r="N306" i="2"/>
  <c r="K366" i="2"/>
  <c r="L366" i="2" s="1"/>
  <c r="AF558" i="2"/>
  <c r="O637" i="2"/>
  <c r="O626" i="2" s="1"/>
  <c r="AB719" i="2"/>
  <c r="AB718" i="2" s="1"/>
  <c r="Q743" i="2"/>
  <c r="Y819" i="2"/>
  <c r="Y805" i="2" s="1"/>
  <c r="AE1015" i="2"/>
  <c r="K53" i="2"/>
  <c r="L53" i="2" s="1"/>
  <c r="S552" i="2"/>
  <c r="S323" i="2"/>
  <c r="S298" i="2" s="1"/>
  <c r="G596" i="2"/>
  <c r="E630" i="2"/>
  <c r="E618" i="2" s="1"/>
  <c r="F788" i="2"/>
  <c r="X914" i="2"/>
  <c r="X913" i="2" s="1"/>
  <c r="X915" i="2"/>
  <c r="AJ1103" i="2"/>
  <c r="AH1103" i="2"/>
  <c r="S1161" i="2"/>
  <c r="K1178" i="2"/>
  <c r="L1178" i="2" s="1"/>
  <c r="J1184" i="2"/>
  <c r="X1322" i="2"/>
  <c r="X1315" i="2" s="1"/>
  <c r="X1320" i="2"/>
  <c r="X1308" i="2" s="1"/>
  <c r="H1326" i="2"/>
  <c r="H1317" i="2"/>
  <c r="H1302" i="2" s="1"/>
  <c r="AJ1354" i="2"/>
  <c r="L330" i="2"/>
  <c r="K459" i="2"/>
  <c r="AH551" i="2"/>
  <c r="AH550" i="2"/>
  <c r="W605" i="2"/>
  <c r="W303" i="2" s="1"/>
  <c r="W607" i="2"/>
  <c r="AD693" i="2"/>
  <c r="Z802" i="2"/>
  <c r="AH846" i="2"/>
  <c r="K1052" i="2"/>
  <c r="L1052" i="2" s="1"/>
  <c r="S1056" i="2"/>
  <c r="S1045" i="2"/>
  <c r="Y1119" i="2"/>
  <c r="X1127" i="2"/>
  <c r="Y1133" i="2"/>
  <c r="T1161" i="2"/>
  <c r="T1162" i="2"/>
  <c r="T930" i="2" s="1"/>
  <c r="AH1222" i="2"/>
  <c r="AG1224" i="2"/>
  <c r="Y1238" i="2"/>
  <c r="Y1226" i="2" s="1"/>
  <c r="L1375" i="2"/>
  <c r="AI234" i="2"/>
  <c r="AH323" i="2"/>
  <c r="AH298" i="2" s="1"/>
  <c r="P360" i="2"/>
  <c r="P359" i="2" s="1"/>
  <c r="P336" i="2" s="1"/>
  <c r="V559" i="2"/>
  <c r="Q564" i="2"/>
  <c r="AD710" i="2"/>
  <c r="S744" i="2"/>
  <c r="S603" i="2" s="1"/>
  <c r="AB945" i="2"/>
  <c r="Y1050" i="2"/>
  <c r="Y939" i="2" s="1"/>
  <c r="Y615" i="2" s="1"/>
  <c r="Y315" i="2" s="1"/>
  <c r="I1044" i="2"/>
  <c r="T1057" i="2"/>
  <c r="T1047" i="2"/>
  <c r="AF1049" i="2"/>
  <c r="AC934" i="2"/>
  <c r="H1162" i="2"/>
  <c r="H930" i="2" s="1"/>
  <c r="W1234" i="2"/>
  <c r="W1222" i="2" s="1"/>
  <c r="W1245" i="2"/>
  <c r="O1238" i="2"/>
  <c r="O1226" i="2" s="1"/>
  <c r="E1353" i="2"/>
  <c r="E1405" i="2"/>
  <c r="E1404" i="2" s="1"/>
  <c r="O374" i="2"/>
  <c r="O340" i="2" s="1"/>
  <c r="X517" i="2"/>
  <c r="Y960" i="2"/>
  <c r="L1096" i="2"/>
  <c r="L1318" i="2"/>
  <c r="AD1318" i="2"/>
  <c r="AB1311" i="2"/>
  <c r="L592" i="2"/>
  <c r="AD769" i="2"/>
  <c r="V932" i="2"/>
  <c r="L954" i="2"/>
  <c r="G1095" i="2"/>
  <c r="K1095" i="2" s="1"/>
  <c r="AJ1119" i="2"/>
  <c r="D1162" i="2"/>
  <c r="D930" i="2" s="1"/>
  <c r="D603" i="2" s="1"/>
  <c r="AK1194" i="2"/>
  <c r="G1238" i="2"/>
  <c r="G1226" i="2" s="1"/>
  <c r="K1250" i="2"/>
  <c r="AD1053" i="2"/>
  <c r="W1366" i="2"/>
  <c r="D1045" i="2"/>
  <c r="AA1071" i="2"/>
  <c r="I1133" i="2"/>
  <c r="I1050" i="2"/>
  <c r="I939" i="2" s="1"/>
  <c r="I615" i="2" s="1"/>
  <c r="AF1151" i="2"/>
  <c r="AD1192" i="2"/>
  <c r="K1213" i="2"/>
  <c r="L1213" i="2" s="1"/>
  <c r="M1367" i="2"/>
  <c r="AI1386" i="2"/>
  <c r="AI1385" i="2" s="1"/>
  <c r="AI1312" i="2" s="1"/>
  <c r="AI1354" i="2"/>
  <c r="P1087" i="2"/>
  <c r="AF1050" i="2"/>
  <c r="AF939" i="2" s="1"/>
  <c r="AF615" i="2" s="1"/>
  <c r="N1143" i="2"/>
  <c r="W1238" i="2"/>
  <c r="W1226" i="2" s="1"/>
  <c r="U1262" i="2"/>
  <c r="U1238" i="2" s="1"/>
  <c r="U1226" i="2" s="1"/>
  <c r="U1261" i="2"/>
  <c r="U1232" i="2" s="1"/>
  <c r="U1220" i="2" s="1"/>
  <c r="Y1353" i="2"/>
  <c r="T799" i="2"/>
  <c r="D1049" i="2"/>
  <c r="AK1049" i="2"/>
  <c r="AG1050" i="2"/>
  <c r="AG939" i="2" s="1"/>
  <c r="AG615" i="2" s="1"/>
  <c r="AD1152" i="2"/>
  <c r="K1155" i="2"/>
  <c r="L1155" i="2" s="1"/>
  <c r="L1169" i="2"/>
  <c r="F1168" i="2"/>
  <c r="G1196" i="2"/>
  <c r="K1197" i="2"/>
  <c r="L1197" i="2" s="1"/>
  <c r="AG1234" i="2"/>
  <c r="AG1222" i="2" s="1"/>
  <c r="AG1245" i="2"/>
  <c r="X1238" i="2"/>
  <c r="X1226" i="2" s="1"/>
  <c r="AG1315" i="2"/>
  <c r="L988" i="2"/>
  <c r="W1164" i="2"/>
  <c r="AD1278" i="2"/>
  <c r="M1304" i="2"/>
  <c r="G1063" i="2"/>
  <c r="K1063" i="2" s="1"/>
  <c r="K1064" i="2"/>
  <c r="L1064" i="2" s="1"/>
  <c r="R1184" i="2"/>
  <c r="AD1283" i="2"/>
  <c r="Z1055" i="2"/>
  <c r="AJ1050" i="2"/>
  <c r="AJ939" i="2" s="1"/>
  <c r="AJ615" i="2" s="1"/>
  <c r="AF1282" i="2"/>
  <c r="AF1297" i="2"/>
  <c r="U1367" i="2"/>
  <c r="V1347" i="2"/>
  <c r="AC1238" i="2"/>
  <c r="AC1226" i="2" s="1"/>
  <c r="L1283" i="2"/>
  <c r="F1297" i="2"/>
  <c r="H1304" i="2"/>
  <c r="K1304" i="2" s="1"/>
  <c r="L1304" i="2" s="1"/>
  <c r="I1367" i="2"/>
  <c r="L1387" i="2"/>
  <c r="K1236" i="2"/>
  <c r="K1253" i="2"/>
  <c r="L1253" i="2" s="1"/>
  <c r="AH1367" i="2"/>
  <c r="AH1366" i="2"/>
  <c r="V1386" i="2"/>
  <c r="V1385" i="2" s="1"/>
  <c r="V1312" i="2" s="1"/>
  <c r="V1354" i="2"/>
  <c r="W1354" i="2"/>
  <c r="AL111" i="1"/>
  <c r="AM111" i="1"/>
  <c r="AN111" i="1"/>
  <c r="AO111" i="1"/>
  <c r="AM1439" i="1"/>
  <c r="AL1439" i="1"/>
  <c r="AM1434" i="1"/>
  <c r="AM1433" i="1"/>
  <c r="AL1434" i="1"/>
  <c r="AL1433" i="1"/>
  <c r="AG397" i="1" l="1"/>
  <c r="AG396" i="1" s="1"/>
  <c r="AH983" i="1"/>
  <c r="AG1328" i="1"/>
  <c r="AH183" i="1"/>
  <c r="AI1270" i="1"/>
  <c r="AI1258" i="1" s="1"/>
  <c r="AI124" i="1"/>
  <c r="AI271" i="1" s="1"/>
  <c r="AG272" i="1"/>
  <c r="AG124" i="1"/>
  <c r="AG271" i="1" s="1"/>
  <c r="AJ124" i="1"/>
  <c r="AJ271" i="1" s="1"/>
  <c r="AH124" i="1"/>
  <c r="AH271" i="1" s="1"/>
  <c r="AJ139" i="1"/>
  <c r="AJ286" i="1" s="1"/>
  <c r="AI563" i="1"/>
  <c r="AH1383" i="1"/>
  <c r="AH1372" i="1" s="1"/>
  <c r="AJ331" i="1"/>
  <c r="AI326" i="1"/>
  <c r="AH591" i="1"/>
  <c r="AJ591" i="1"/>
  <c r="AJ183" i="1"/>
  <c r="AI983" i="1"/>
  <c r="AI961" i="1" s="1"/>
  <c r="AI626" i="1" s="1"/>
  <c r="AI325" i="1" s="1"/>
  <c r="AG326" i="1"/>
  <c r="AH578" i="1"/>
  <c r="AJ641" i="1"/>
  <c r="AJ629" i="1" s="1"/>
  <c r="AG1381" i="1"/>
  <c r="AG1339" i="1" s="1"/>
  <c r="AG327" i="1" s="1"/>
  <c r="AJ814" i="1"/>
  <c r="AG1264" i="1"/>
  <c r="AG1252" i="1" s="1"/>
  <c r="AJ563" i="1"/>
  <c r="AJ562" i="1"/>
  <c r="AG1072" i="1"/>
  <c r="AH1381" i="1"/>
  <c r="AH1339" i="1" s="1"/>
  <c r="AH327" i="1" s="1"/>
  <c r="AG578" i="1"/>
  <c r="AG264" i="1"/>
  <c r="AG529" i="1"/>
  <c r="AG1247" i="1"/>
  <c r="AI578" i="1"/>
  <c r="AH563" i="1"/>
  <c r="AH562" i="1"/>
  <c r="AJ117" i="1"/>
  <c r="AJ265" i="1" s="1"/>
  <c r="AG1322" i="1"/>
  <c r="AG1306" i="1" s="1"/>
  <c r="AG562" i="1"/>
  <c r="AG139" i="1"/>
  <c r="AG286" i="1" s="1"/>
  <c r="AJ578" i="1"/>
  <c r="AH814" i="1"/>
  <c r="AH139" i="1"/>
  <c r="AH286" i="1" s="1"/>
  <c r="AH529" i="1"/>
  <c r="AI1307" i="1"/>
  <c r="AI1247" i="1" s="1"/>
  <c r="AI1322" i="1"/>
  <c r="AI1306" i="1" s="1"/>
  <c r="AJ1150" i="1"/>
  <c r="AJ1066" i="1" s="1"/>
  <c r="AI139" i="1"/>
  <c r="AI286" i="1" s="1"/>
  <c r="AH326" i="1"/>
  <c r="AG275" i="1"/>
  <c r="AJ1342" i="1"/>
  <c r="AJ1351" i="1"/>
  <c r="AJ1341" i="1" s="1"/>
  <c r="AG117" i="1"/>
  <c r="AG265" i="1" s="1"/>
  <c r="AG641" i="1"/>
  <c r="AG629" i="1" s="1"/>
  <c r="AI183" i="1"/>
  <c r="AI160" i="1" s="1"/>
  <c r="AJ272" i="1"/>
  <c r="AI591" i="1"/>
  <c r="AG1182" i="1"/>
  <c r="AJ1270" i="1"/>
  <c r="AJ1258" i="1" s="1"/>
  <c r="AJ1182" i="1"/>
  <c r="AG1258" i="1"/>
  <c r="AH641" i="1"/>
  <c r="AH629" i="1" s="1"/>
  <c r="AG305" i="1"/>
  <c r="AG824" i="1"/>
  <c r="AJ1378" i="1"/>
  <c r="AJ1334" i="1" s="1"/>
  <c r="AI813" i="1"/>
  <c r="AI117" i="1"/>
  <c r="AI265" i="1" s="1"/>
  <c r="AH1066" i="1"/>
  <c r="AI1182" i="1"/>
  <c r="AH813" i="1"/>
  <c r="AH1072" i="1"/>
  <c r="AJ354" i="1"/>
  <c r="AI570" i="1"/>
  <c r="AJ529" i="1"/>
  <c r="AI740" i="1"/>
  <c r="AI1391" i="1"/>
  <c r="AI1383" i="1" s="1"/>
  <c r="AI1372" i="1" s="1"/>
  <c r="AI1381" i="1"/>
  <c r="AI1339" i="1" s="1"/>
  <c r="AI327" i="1" s="1"/>
  <c r="AG1379" i="1"/>
  <c r="AG1337" i="1" s="1"/>
  <c r="AG324" i="1" s="1"/>
  <c r="AJ1264" i="1"/>
  <c r="AJ1252" i="1" s="1"/>
  <c r="AI649" i="1"/>
  <c r="AI638" i="1" s="1"/>
  <c r="AI641" i="1"/>
  <c r="AI629" i="1" s="1"/>
  <c r="AH160" i="1"/>
  <c r="AJ615" i="1"/>
  <c r="AJ309" i="1" s="1"/>
  <c r="AH740" i="1"/>
  <c r="AG591" i="1"/>
  <c r="AG983" i="1"/>
  <c r="AG982" i="1" s="1"/>
  <c r="AG813" i="1"/>
  <c r="AH319" i="1"/>
  <c r="AJ175" i="1"/>
  <c r="AJ168" i="1" s="1"/>
  <c r="AJ167" i="1" s="1"/>
  <c r="AI950" i="1"/>
  <c r="AI612" i="1" s="1"/>
  <c r="AI949" i="1"/>
  <c r="AI611" i="1" s="1"/>
  <c r="AJ1391" i="1"/>
  <c r="AJ1383" i="1" s="1"/>
  <c r="AJ1372" i="1" s="1"/>
  <c r="AJ326" i="1"/>
  <c r="AJ327" i="1"/>
  <c r="AH824" i="1"/>
  <c r="AJ740" i="1"/>
  <c r="AI1342" i="1"/>
  <c r="AI1327" i="1" s="1"/>
  <c r="AI1351" i="1"/>
  <c r="AI1341" i="1" s="1"/>
  <c r="AH106" i="1"/>
  <c r="AH254" i="1" s="1"/>
  <c r="AH238" i="1" s="1"/>
  <c r="AG183" i="1"/>
  <c r="AG160" i="1" s="1"/>
  <c r="AH1342" i="1"/>
  <c r="AH1327" i="1" s="1"/>
  <c r="AH1351" i="1"/>
  <c r="AH1341" i="1" s="1"/>
  <c r="AI824" i="1"/>
  <c r="AH267" i="1"/>
  <c r="AH117" i="1"/>
  <c r="AH265" i="1" s="1"/>
  <c r="AH342" i="1"/>
  <c r="AH324" i="1"/>
  <c r="AH1182" i="1"/>
  <c r="AH615" i="1"/>
  <c r="AH309" i="1" s="1"/>
  <c r="AG331" i="1"/>
  <c r="AI615" i="1"/>
  <c r="AI309" i="1" s="1"/>
  <c r="AI1150" i="1"/>
  <c r="AI1066" i="1" s="1"/>
  <c r="AI305" i="1"/>
  <c r="AG950" i="1"/>
  <c r="AG612" i="1" s="1"/>
  <c r="AI618" i="1"/>
  <c r="AI315" i="1" s="1"/>
  <c r="AH949" i="1"/>
  <c r="AI319" i="1"/>
  <c r="AG618" i="1"/>
  <c r="AG315" i="1" s="1"/>
  <c r="AG364" i="1"/>
  <c r="AG353" i="1" s="1"/>
  <c r="AH1258" i="1"/>
  <c r="AJ950" i="1"/>
  <c r="AJ612" i="1" s="1"/>
  <c r="AJ824" i="1"/>
  <c r="AJ863" i="1"/>
  <c r="AJ813" i="1" s="1"/>
  <c r="AJ324" i="1"/>
  <c r="AG1373" i="1"/>
  <c r="AG1327" i="1" s="1"/>
  <c r="AG1383" i="1"/>
  <c r="AG1372" i="1" s="1"/>
  <c r="AG1326" i="1" s="1"/>
  <c r="AH1259" i="1"/>
  <c r="AI1264" i="1"/>
  <c r="AI1252" i="1" s="1"/>
  <c r="AH272" i="1"/>
  <c r="AH649" i="1"/>
  <c r="AH638" i="1" s="1"/>
  <c r="AJ305" i="1"/>
  <c r="AH950" i="1"/>
  <c r="AH612" i="1" s="1"/>
  <c r="AI364" i="1"/>
  <c r="AJ949" i="1"/>
  <c r="AH1307" i="1"/>
  <c r="AH1322" i="1"/>
  <c r="AH1306" i="1" s="1"/>
  <c r="AH305" i="1"/>
  <c r="AI1337" i="1"/>
  <c r="AI324" i="1" s="1"/>
  <c r="AH1264" i="1"/>
  <c r="AH1252" i="1" s="1"/>
  <c r="AL116" i="1"/>
  <c r="AG330" i="1"/>
  <c r="AJ1373" i="1"/>
  <c r="AG814" i="1"/>
  <c r="AG615" i="1"/>
  <c r="AG309" i="1" s="1"/>
  <c r="AG322" i="1"/>
  <c r="AG319" i="1"/>
  <c r="AG106" i="1"/>
  <c r="AG255" i="1"/>
  <c r="AG1067" i="1"/>
  <c r="AG949" i="1" s="1"/>
  <c r="AG1078" i="1"/>
  <c r="AG1066" i="1" s="1"/>
  <c r="AG342" i="1"/>
  <c r="AG769" i="1"/>
  <c r="AG754" i="1" s="1"/>
  <c r="AG740" i="1" s="1"/>
  <c r="AG755" i="1"/>
  <c r="AJ961" i="1"/>
  <c r="AJ626" i="1" s="1"/>
  <c r="AJ325" i="1" s="1"/>
  <c r="AJ982" i="1"/>
  <c r="AJ364" i="1"/>
  <c r="AJ342" i="1"/>
  <c r="AJ322" i="1"/>
  <c r="AJ319" i="1"/>
  <c r="AJ1307" i="1"/>
  <c r="AJ1247" i="1" s="1"/>
  <c r="AJ1322" i="1"/>
  <c r="AJ1306" i="1" s="1"/>
  <c r="AJ106" i="1"/>
  <c r="AJ255" i="1"/>
  <c r="AI331" i="1"/>
  <c r="AI354" i="1"/>
  <c r="AI272" i="1"/>
  <c r="AI106" i="1"/>
  <c r="AI255" i="1"/>
  <c r="AI342" i="1"/>
  <c r="AH982" i="1"/>
  <c r="AH961" i="1"/>
  <c r="AH626" i="1" s="1"/>
  <c r="AH325" i="1" s="1"/>
  <c r="AH364" i="1"/>
  <c r="AH331" i="1"/>
  <c r="AH354" i="1"/>
  <c r="AM116" i="1"/>
  <c r="T927" i="2"/>
  <c r="T945" i="2"/>
  <c r="T171" i="2"/>
  <c r="T164" i="2" s="1"/>
  <c r="T163" i="2" s="1"/>
  <c r="T156" i="2" s="1"/>
  <c r="T17" i="2"/>
  <c r="T16" i="2" s="1"/>
  <c r="AI227" i="2"/>
  <c r="V1352" i="2"/>
  <c r="V1308" i="2" s="1"/>
  <c r="X797" i="2"/>
  <c r="AK959" i="2"/>
  <c r="AK938" i="2"/>
  <c r="AK614" i="2" s="1"/>
  <c r="AK314" i="2" s="1"/>
  <c r="AK1220" i="2"/>
  <c r="M938" i="2"/>
  <c r="M614" i="2" s="1"/>
  <c r="M959" i="2"/>
  <c r="S311" i="2"/>
  <c r="S308" i="2"/>
  <c r="AD602" i="2"/>
  <c r="AJ156" i="2"/>
  <c r="K799" i="2"/>
  <c r="R959" i="2"/>
  <c r="R935" i="2" s="1"/>
  <c r="R608" i="2" s="1"/>
  <c r="R938" i="2"/>
  <c r="R614" i="2" s="1"/>
  <c r="R314" i="2" s="1"/>
  <c r="M233" i="2"/>
  <c r="M227" i="2"/>
  <c r="Q313" i="2"/>
  <c r="Z295" i="2"/>
  <c r="Z294" i="2" s="1"/>
  <c r="V938" i="2"/>
  <c r="V614" i="2" s="1"/>
  <c r="V959" i="2"/>
  <c r="P938" i="2"/>
  <c r="P614" i="2" s="1"/>
  <c r="P959" i="2"/>
  <c r="P935" i="2" s="1"/>
  <c r="Y295" i="2"/>
  <c r="Y294" i="2" s="1"/>
  <c r="N156" i="2"/>
  <c r="AE938" i="2"/>
  <c r="AE614" i="2" s="1"/>
  <c r="AE959" i="2"/>
  <c r="E959" i="2"/>
  <c r="E935" i="2" s="1"/>
  <c r="E938" i="2"/>
  <c r="E614" i="2" s="1"/>
  <c r="AD875" i="2"/>
  <c r="T1352" i="2"/>
  <c r="U728" i="2"/>
  <c r="V295" i="2"/>
  <c r="V294" i="2" s="1"/>
  <c r="N233" i="2"/>
  <c r="N227" i="2"/>
  <c r="I1352" i="2"/>
  <c r="I1308" i="2" s="1"/>
  <c r="I1311" i="2"/>
  <c r="I313" i="2" s="1"/>
  <c r="N314" i="2"/>
  <c r="Y247" i="2"/>
  <c r="Y234" i="2" s="1"/>
  <c r="AH322" i="2"/>
  <c r="AH297" i="2" s="1"/>
  <c r="AH344" i="2"/>
  <c r="Y1222" i="2"/>
  <c r="AD501" i="2"/>
  <c r="F498" i="2"/>
  <c r="L501" i="2"/>
  <c r="I124" i="2"/>
  <c r="I267" i="2" s="1"/>
  <c r="I268" i="2"/>
  <c r="J550" i="2"/>
  <c r="J551" i="2"/>
  <c r="AD1004" i="2"/>
  <c r="L1004" i="2"/>
  <c r="F1003" i="2"/>
  <c r="K182" i="2"/>
  <c r="L182" i="2" s="1"/>
  <c r="G180" i="2"/>
  <c r="T551" i="2"/>
  <c r="T550" i="2"/>
  <c r="AB944" i="2"/>
  <c r="G1204" i="2"/>
  <c r="K1205" i="2"/>
  <c r="L1205" i="2" s="1"/>
  <c r="K398" i="2"/>
  <c r="L398" i="2" s="1"/>
  <c r="G397" i="2"/>
  <c r="K397" i="2" s="1"/>
  <c r="L397" i="2" s="1"/>
  <c r="AD808" i="2"/>
  <c r="K914" i="2"/>
  <c r="G913" i="2"/>
  <c r="K913" i="2" s="1"/>
  <c r="AE1244" i="2"/>
  <c r="AE1232" i="2" s="1"/>
  <c r="AE1220" i="2" s="1"/>
  <c r="AE1233" i="2"/>
  <c r="AE1221" i="2" s="1"/>
  <c r="K1367" i="2"/>
  <c r="L1367" i="2" s="1"/>
  <c r="L528" i="2"/>
  <c r="L325" i="2" s="1"/>
  <c r="K325" i="2"/>
  <c r="K946" i="2"/>
  <c r="L946" i="2" s="1"/>
  <c r="G945" i="2"/>
  <c r="K40" i="2"/>
  <c r="L40" i="2" s="1"/>
  <c r="G39" i="2"/>
  <c r="O353" i="2"/>
  <c r="O335" i="2"/>
  <c r="F164" i="2"/>
  <c r="AJ316" i="2"/>
  <c r="AJ331" i="2"/>
  <c r="AJ307" i="2" s="1"/>
  <c r="X641" i="2"/>
  <c r="X629" i="2" s="1"/>
  <c r="X617" i="2" s="1"/>
  <c r="X630" i="2"/>
  <c r="X618" i="2" s="1"/>
  <c r="AD928" i="2"/>
  <c r="L928" i="2"/>
  <c r="F601" i="2"/>
  <c r="X558" i="2"/>
  <c r="X567" i="2"/>
  <c r="X566" i="2" s="1"/>
  <c r="X557" i="2" s="1"/>
  <c r="K761" i="2"/>
  <c r="L761" i="2" s="1"/>
  <c r="G760" i="2"/>
  <c r="L677" i="2"/>
  <c r="L637" i="2" s="1"/>
  <c r="L626" i="2" s="1"/>
  <c r="K637" i="2"/>
  <c r="K626" i="2" s="1"/>
  <c r="AD1088" i="2"/>
  <c r="F1087" i="2"/>
  <c r="K1186" i="2"/>
  <c r="L1186" i="2" s="1"/>
  <c r="G1185" i="2"/>
  <c r="AF1055" i="2"/>
  <c r="AF1043" i="2" s="1"/>
  <c r="AF1044" i="2"/>
  <c r="P24" i="2"/>
  <c r="AD29" i="2"/>
  <c r="R106" i="2"/>
  <c r="R251" i="2"/>
  <c r="G939" i="2"/>
  <c r="K1050" i="2"/>
  <c r="L1050" i="2" s="1"/>
  <c r="I959" i="2"/>
  <c r="I935" i="2" s="1"/>
  <c r="I938" i="2"/>
  <c r="I614" i="2" s="1"/>
  <c r="M747" i="2"/>
  <c r="M743" i="2"/>
  <c r="AB742" i="2"/>
  <c r="AB746" i="2"/>
  <c r="AB741" i="2" s="1"/>
  <c r="AB728" i="2" s="1"/>
  <c r="W945" i="2"/>
  <c r="W927" i="2"/>
  <c r="W600" i="2" s="1"/>
  <c r="I1087" i="2"/>
  <c r="K1087" i="2" s="1"/>
  <c r="K1088" i="2"/>
  <c r="L1088" i="2" s="1"/>
  <c r="AI353" i="2"/>
  <c r="I1043" i="2"/>
  <c r="N600" i="2"/>
  <c r="U1043" i="2"/>
  <c r="AD1009" i="2"/>
  <c r="H959" i="2"/>
  <c r="H935" i="2" s="1"/>
  <c r="H608" i="2" s="1"/>
  <c r="H938" i="2"/>
  <c r="H614" i="2" s="1"/>
  <c r="G619" i="2"/>
  <c r="K832" i="2"/>
  <c r="L832" i="2" s="1"/>
  <c r="G825" i="2"/>
  <c r="K825" i="2" s="1"/>
  <c r="L1354" i="2"/>
  <c r="AD1354" i="2"/>
  <c r="AD708" i="2"/>
  <c r="X319" i="2"/>
  <c r="R124" i="2"/>
  <c r="R267" i="2" s="1"/>
  <c r="R268" i="2"/>
  <c r="AD219" i="2"/>
  <c r="L219" i="2"/>
  <c r="D335" i="2"/>
  <c r="D353" i="2"/>
  <c r="D342" i="2" s="1"/>
  <c r="D318" i="2" s="1"/>
  <c r="G337" i="2"/>
  <c r="K368" i="2"/>
  <c r="P314" i="2"/>
  <c r="Q1365" i="2"/>
  <c r="Q1357" i="2" s="1"/>
  <c r="Q1346" i="2" s="1"/>
  <c r="Q1300" i="2" s="1"/>
  <c r="Q1355" i="2"/>
  <c r="Q1313" i="2" s="1"/>
  <c r="Q316" i="2" s="1"/>
  <c r="O805" i="2"/>
  <c r="K296" i="2"/>
  <c r="L526" i="2"/>
  <c r="F525" i="2"/>
  <c r="AD526" i="2"/>
  <c r="AC927" i="2"/>
  <c r="R156" i="2"/>
  <c r="H778" i="2"/>
  <c r="H728" i="2" s="1"/>
  <c r="AD1386" i="2"/>
  <c r="S938" i="2"/>
  <c r="S614" i="2" s="1"/>
  <c r="S959" i="2"/>
  <c r="W295" i="2"/>
  <c r="W294" i="2" s="1"/>
  <c r="Q600" i="2"/>
  <c r="AD144" i="2"/>
  <c r="F846" i="2"/>
  <c r="AD847" i="2"/>
  <c r="AK603" i="2"/>
  <c r="AK301" i="2" s="1"/>
  <c r="AK295" i="2" s="1"/>
  <c r="AK294" i="2" s="1"/>
  <c r="T629" i="2"/>
  <c r="T617" i="2" s="1"/>
  <c r="K140" i="2"/>
  <c r="K1322" i="2"/>
  <c r="L1322" i="2" s="1"/>
  <c r="G1315" i="2"/>
  <c r="AD1095" i="2"/>
  <c r="L1095" i="2"/>
  <c r="M295" i="2"/>
  <c r="M294" i="2" s="1"/>
  <c r="K934" i="2"/>
  <c r="L934" i="2" s="1"/>
  <c r="G607" i="2"/>
  <c r="AF600" i="2"/>
  <c r="I353" i="2"/>
  <c r="R311" i="2"/>
  <c r="R308" i="2"/>
  <c r="O314" i="2"/>
  <c r="O1166" i="2"/>
  <c r="O1159" i="2" s="1"/>
  <c r="O1160" i="2"/>
  <c r="O926" i="2" s="1"/>
  <c r="O599" i="2" s="1"/>
  <c r="Q252" i="2"/>
  <c r="AD252" i="2" s="1"/>
  <c r="AD108" i="2"/>
  <c r="AD1050" i="2"/>
  <c r="Q17" i="2"/>
  <c r="Q16" i="2" s="1"/>
  <c r="K374" i="2"/>
  <c r="L374" i="2" s="1"/>
  <c r="G340" i="2"/>
  <c r="AD192" i="2"/>
  <c r="AD1128" i="2"/>
  <c r="F1127" i="2"/>
  <c r="G283" i="2"/>
  <c r="K283" i="2" s="1"/>
  <c r="K284" i="2"/>
  <c r="K1320" i="2"/>
  <c r="L1320" i="2" s="1"/>
  <c r="I17" i="2"/>
  <c r="I16" i="2" s="1"/>
  <c r="L489" i="2"/>
  <c r="AD489" i="2"/>
  <c r="U938" i="2"/>
  <c r="U614" i="2" s="1"/>
  <c r="U959" i="2"/>
  <c r="L159" i="2"/>
  <c r="AH1405" i="2"/>
  <c r="AH1404" i="2" s="1"/>
  <c r="AH1353" i="2"/>
  <c r="L253" i="2"/>
  <c r="AD253" i="2"/>
  <c r="AD939" i="2"/>
  <c r="F615" i="2"/>
  <c r="E603" i="2"/>
  <c r="E301" i="2" s="1"/>
  <c r="E295" i="2" s="1"/>
  <c r="E294" i="2" s="1"/>
  <c r="AC314" i="2"/>
  <c r="AG314" i="2"/>
  <c r="S551" i="2"/>
  <c r="S319" i="2" s="1"/>
  <c r="S550" i="2"/>
  <c r="P558" i="2"/>
  <c r="P627" i="2"/>
  <c r="AD639" i="2"/>
  <c r="AD794" i="2"/>
  <c r="L794" i="2"/>
  <c r="L1063" i="2"/>
  <c r="K1056" i="2"/>
  <c r="L1056" i="2" s="1"/>
  <c r="G1055" i="2"/>
  <c r="G1044" i="2"/>
  <c r="K1044" i="2" s="1"/>
  <c r="E1045" i="2"/>
  <c r="F359" i="2"/>
  <c r="AD360" i="2"/>
  <c r="R1055" i="2"/>
  <c r="R1043" i="2" s="1"/>
  <c r="R1044" i="2"/>
  <c r="L445" i="2"/>
  <c r="AD445" i="2"/>
  <c r="AD658" i="2"/>
  <c r="F657" i="2"/>
  <c r="F629" i="2" s="1"/>
  <c r="F630" i="2"/>
  <c r="L658" i="2"/>
  <c r="E124" i="2"/>
  <c r="AD321" i="2"/>
  <c r="L321" i="2"/>
  <c r="AG1166" i="2"/>
  <c r="AG1159" i="2" s="1"/>
  <c r="AG1160" i="2"/>
  <c r="E1365" i="2"/>
  <c r="E1357" i="2" s="1"/>
  <c r="E1346" i="2" s="1"/>
  <c r="E1300" i="2" s="1"/>
  <c r="E1355" i="2"/>
  <c r="E1313" i="2" s="1"/>
  <c r="E316" i="2" s="1"/>
  <c r="AB335" i="2"/>
  <c r="AB353" i="2"/>
  <c r="AB342" i="2" s="1"/>
  <c r="AB318" i="2" s="1"/>
  <c r="M1352" i="2"/>
  <c r="M1308" i="2" s="1"/>
  <c r="M1311" i="2"/>
  <c r="M1221" i="2"/>
  <c r="E747" i="2"/>
  <c r="E743" i="2"/>
  <c r="G616" i="2"/>
  <c r="K616" i="2" s="1"/>
  <c r="L616" i="2" s="1"/>
  <c r="K943" i="2"/>
  <c r="L943" i="2" s="1"/>
  <c r="Q343" i="2"/>
  <c r="AD343" i="2" s="1"/>
  <c r="Q320" i="2"/>
  <c r="P566" i="2"/>
  <c r="P557" i="2" s="1"/>
  <c r="I1244" i="2"/>
  <c r="I1232" i="2" s="1"/>
  <c r="I1220" i="2" s="1"/>
  <c r="I1233" i="2"/>
  <c r="I1221" i="2" s="1"/>
  <c r="AA268" i="2"/>
  <c r="AA124" i="2"/>
  <c r="AA267" i="2" s="1"/>
  <c r="G1049" i="2"/>
  <c r="T1315" i="2"/>
  <c r="T1300" i="2" s="1"/>
  <c r="Z608" i="2"/>
  <c r="AF233" i="2"/>
  <c r="L1103" i="2"/>
  <c r="AD1103" i="2"/>
  <c r="H106" i="2"/>
  <c r="G335" i="2"/>
  <c r="K358" i="2"/>
  <c r="G353" i="2"/>
  <c r="K353" i="2" s="1"/>
  <c r="K184" i="2"/>
  <c r="L184" i="2" s="1"/>
  <c r="AD169" i="2"/>
  <c r="M1166" i="2"/>
  <c r="M1159" i="2" s="1"/>
  <c r="M1160" i="2"/>
  <c r="M926" i="2" s="1"/>
  <c r="AD724" i="2"/>
  <c r="F723" i="2"/>
  <c r="D566" i="2"/>
  <c r="D557" i="2" s="1"/>
  <c r="O79" i="2"/>
  <c r="O78" i="2" s="1"/>
  <c r="O9" i="2" s="1"/>
  <c r="AD1194" i="2"/>
  <c r="AD102" i="2"/>
  <c r="AI1300" i="2"/>
  <c r="X875" i="2"/>
  <c r="X798" i="2"/>
  <c r="AA179" i="2"/>
  <c r="AA156" i="2" s="1"/>
  <c r="AD344" i="2"/>
  <c r="AI1238" i="2"/>
  <c r="AI1226" i="2" s="1"/>
  <c r="H1151" i="2"/>
  <c r="K1152" i="2"/>
  <c r="L1152" i="2" s="1"/>
  <c r="Z1312" i="2"/>
  <c r="Z1346" i="2"/>
  <c r="Z1300" i="2" s="1"/>
  <c r="Y251" i="2"/>
  <c r="Y106" i="2"/>
  <c r="Y250" i="2" s="1"/>
  <c r="AI1044" i="2"/>
  <c r="AI1063" i="2"/>
  <c r="AI1043" i="2" s="1"/>
  <c r="W227" i="2"/>
  <c r="AD768" i="2"/>
  <c r="M1161" i="2"/>
  <c r="M927" i="2" s="1"/>
  <c r="M600" i="2" s="1"/>
  <c r="H927" i="2"/>
  <c r="H945" i="2"/>
  <c r="Y1167" i="2"/>
  <c r="Y1161" i="2"/>
  <c r="V124" i="2"/>
  <c r="V267" i="2" s="1"/>
  <c r="V268" i="2"/>
  <c r="AJ124" i="2"/>
  <c r="AJ267" i="2" s="1"/>
  <c r="AJ268" i="2"/>
  <c r="AC1044" i="2"/>
  <c r="AC1055" i="2"/>
  <c r="AC1043" i="2" s="1"/>
  <c r="M1043" i="2"/>
  <c r="AD998" i="2"/>
  <c r="X637" i="2"/>
  <c r="X626" i="2" s="1"/>
  <c r="X608" i="2" s="1"/>
  <c r="I945" i="2"/>
  <c r="X335" i="2"/>
  <c r="X353" i="2"/>
  <c r="X342" i="2" s="1"/>
  <c r="X318" i="2" s="1"/>
  <c r="AJ1044" i="2"/>
  <c r="L806" i="2"/>
  <c r="AD806" i="2"/>
  <c r="M550" i="2"/>
  <c r="M551" i="2"/>
  <c r="W359" i="2"/>
  <c r="V315" i="2"/>
  <c r="AD329" i="2"/>
  <c r="AJ1300" i="2"/>
  <c r="U558" i="2"/>
  <c r="U567" i="2"/>
  <c r="U566" i="2" s="1"/>
  <c r="U557" i="2" s="1"/>
  <c r="X1222" i="2"/>
  <c r="AI826" i="2"/>
  <c r="AI799" i="2"/>
  <c r="AJ1281" i="2"/>
  <c r="AJ1221" i="2" s="1"/>
  <c r="AJ1296" i="2"/>
  <c r="AJ1280" i="2" s="1"/>
  <c r="O1355" i="2"/>
  <c r="O1313" i="2" s="1"/>
  <c r="O1365" i="2"/>
  <c r="O1357" i="2" s="1"/>
  <c r="O1346" i="2" s="1"/>
  <c r="O1300" i="2" s="1"/>
  <c r="S353" i="2"/>
  <c r="S342" i="2" s="1"/>
  <c r="K253" i="2"/>
  <c r="Y117" i="2"/>
  <c r="Y261" i="2" s="1"/>
  <c r="Y263" i="2"/>
  <c r="K885" i="2"/>
  <c r="L885" i="2" s="1"/>
  <c r="N1220" i="2"/>
  <c r="AF945" i="2"/>
  <c r="AF927" i="2"/>
  <c r="AE314" i="2"/>
  <c r="AC629" i="2"/>
  <c r="AC617" i="2" s="1"/>
  <c r="AG260" i="2"/>
  <c r="AG114" i="2"/>
  <c r="AG258" i="2" s="1"/>
  <c r="AG234" i="2" s="1"/>
  <c r="AD323" i="2"/>
  <c r="K1010" i="2"/>
  <c r="L1010" i="2" s="1"/>
  <c r="AH927" i="2"/>
  <c r="AH945" i="2"/>
  <c r="AD877" i="2"/>
  <c r="M314" i="2"/>
  <c r="N353" i="2"/>
  <c r="N335" i="2"/>
  <c r="AD124" i="2"/>
  <c r="F267" i="2"/>
  <c r="AD267" i="2" s="1"/>
  <c r="AC1311" i="2"/>
  <c r="AC313" i="2" s="1"/>
  <c r="L246" i="2"/>
  <c r="AD246" i="2"/>
  <c r="T1238" i="2"/>
  <c r="T1226" i="2" s="1"/>
  <c r="F637" i="2"/>
  <c r="Q1221" i="2"/>
  <c r="Y927" i="2"/>
  <c r="S331" i="2"/>
  <c r="S313" i="2"/>
  <c r="K109" i="2"/>
  <c r="L109" i="2" s="1"/>
  <c r="H867" i="2"/>
  <c r="K868" i="2"/>
  <c r="AD1320" i="2"/>
  <c r="G856" i="2"/>
  <c r="K856" i="2" s="1"/>
  <c r="K857" i="2"/>
  <c r="L857" i="2" s="1"/>
  <c r="N1221" i="2"/>
  <c r="W308" i="2"/>
  <c r="AE613" i="2"/>
  <c r="AE313" i="2" s="1"/>
  <c r="U314" i="2"/>
  <c r="R313" i="2"/>
  <c r="R331" i="2"/>
  <c r="M557" i="2"/>
  <c r="K754" i="2"/>
  <c r="G753" i="2"/>
  <c r="K753" i="2" s="1"/>
  <c r="AD298" i="2"/>
  <c r="L298" i="2"/>
  <c r="AA1222" i="2"/>
  <c r="S316" i="2"/>
  <c r="R629" i="2"/>
  <c r="R617" i="2" s="1"/>
  <c r="G1410" i="2"/>
  <c r="K1410" i="2" s="1"/>
  <c r="K1411" i="2"/>
  <c r="AA1347" i="2"/>
  <c r="AA1357" i="2"/>
  <c r="AA1346" i="2" s="1"/>
  <c r="P124" i="2"/>
  <c r="P267" i="2" s="1"/>
  <c r="P227" i="2" s="1"/>
  <c r="P268" i="2"/>
  <c r="M1346" i="2"/>
  <c r="G811" i="2"/>
  <c r="K812" i="2"/>
  <c r="L812" i="2" s="1"/>
  <c r="R606" i="2"/>
  <c r="R304" i="2" s="1"/>
  <c r="AD519" i="2"/>
  <c r="F518" i="2"/>
  <c r="U811" i="2"/>
  <c r="U797" i="2" s="1"/>
  <c r="H1244" i="2"/>
  <c r="H1232" i="2" s="1"/>
  <c r="H1220" i="2" s="1"/>
  <c r="H1233" i="2"/>
  <c r="H1221" i="2" s="1"/>
  <c r="S826" i="2"/>
  <c r="S799" i="2"/>
  <c r="S600" i="2" s="1"/>
  <c r="I1161" i="2"/>
  <c r="I927" i="2" s="1"/>
  <c r="I1167" i="2"/>
  <c r="AI1301" i="2"/>
  <c r="AC840" i="2"/>
  <c r="AC797" i="2" s="1"/>
  <c r="AC805" i="2"/>
  <c r="AD1049" i="2"/>
  <c r="Q117" i="2"/>
  <c r="Q263" i="2"/>
  <c r="AD263" i="2" s="1"/>
  <c r="AD1119" i="2"/>
  <c r="L1119" i="2"/>
  <c r="Q1232" i="2"/>
  <c r="Q1220" i="2" s="1"/>
  <c r="V1221" i="2"/>
  <c r="AD744" i="2"/>
  <c r="AD1322" i="2"/>
  <c r="P1315" i="2"/>
  <c r="U778" i="2"/>
  <c r="AD761" i="2"/>
  <c r="F760" i="2"/>
  <c r="E263" i="2"/>
  <c r="E117" i="2"/>
  <c r="E261" i="2" s="1"/>
  <c r="E233" i="2" s="1"/>
  <c r="Q1043" i="2"/>
  <c r="Q938" i="2"/>
  <c r="Q614" i="2" s="1"/>
  <c r="Q959" i="2"/>
  <c r="Q935" i="2" s="1"/>
  <c r="Q608" i="2" s="1"/>
  <c r="M558" i="2"/>
  <c r="J89" i="2"/>
  <c r="X1346" i="2"/>
  <c r="X1300" i="2" s="1"/>
  <c r="AD954" i="2"/>
  <c r="U600" i="2"/>
  <c r="AF1194" i="2"/>
  <c r="AF1159" i="2" s="1"/>
  <c r="AF1160" i="2"/>
  <c r="R1232" i="2"/>
  <c r="R1220" i="2" s="1"/>
  <c r="Q945" i="2"/>
  <c r="Q927" i="2"/>
  <c r="AA1325" i="2"/>
  <c r="AA1315" i="2" s="1"/>
  <c r="AA1316" i="2"/>
  <c r="L261" i="2"/>
  <c r="K519" i="2"/>
  <c r="L519" i="2" s="1"/>
  <c r="G518" i="2"/>
  <c r="AB1161" i="2"/>
  <c r="AB927" i="2" s="1"/>
  <c r="AB1167" i="2"/>
  <c r="AD236" i="2"/>
  <c r="L236" i="2"/>
  <c r="K1196" i="2"/>
  <c r="L1196" i="2" s="1"/>
  <c r="G1195" i="2"/>
  <c r="J295" i="2"/>
  <c r="J294" i="2" s="1"/>
  <c r="J314" i="2"/>
  <c r="AI314" i="2"/>
  <c r="R945" i="2"/>
  <c r="R927" i="2"/>
  <c r="F337" i="2"/>
  <c r="L368" i="2"/>
  <c r="AD368" i="2"/>
  <c r="AD470" i="2"/>
  <c r="R469" i="2"/>
  <c r="AD469" i="2" s="1"/>
  <c r="AB251" i="2"/>
  <c r="AB106" i="2"/>
  <c r="AG271" i="2"/>
  <c r="AG125" i="2"/>
  <c r="P753" i="2"/>
  <c r="P741" i="2" s="1"/>
  <c r="P742" i="2"/>
  <c r="H606" i="2"/>
  <c r="H304" i="2" s="1"/>
  <c r="J959" i="2"/>
  <c r="J938" i="2"/>
  <c r="J614" i="2" s="1"/>
  <c r="AE1365" i="2"/>
  <c r="AE1357" i="2" s="1"/>
  <c r="AE1346" i="2" s="1"/>
  <c r="AE1355" i="2"/>
  <c r="K1366" i="2"/>
  <c r="L1366" i="2" s="1"/>
  <c r="G1355" i="2"/>
  <c r="G1365" i="2"/>
  <c r="AD1419" i="2"/>
  <c r="F1418" i="2"/>
  <c r="AD536" i="2"/>
  <c r="F535" i="2"/>
  <c r="AG1353" i="2"/>
  <c r="AG1405" i="2"/>
  <c r="AG1404" i="2" s="1"/>
  <c r="N938" i="2"/>
  <c r="N614" i="2" s="1"/>
  <c r="N959" i="2"/>
  <c r="AD172" i="2"/>
  <c r="L172" i="2"/>
  <c r="J124" i="2"/>
  <c r="J267" i="2" s="1"/>
  <c r="J227" i="2" s="1"/>
  <c r="J268" i="2"/>
  <c r="K268" i="2" s="1"/>
  <c r="L268" i="2" s="1"/>
  <c r="K744" i="2"/>
  <c r="L744" i="2" s="1"/>
  <c r="AK263" i="2"/>
  <c r="AK117" i="2"/>
  <c r="AK261" i="2" s="1"/>
  <c r="AK227" i="2" s="1"/>
  <c r="AD309" i="2"/>
  <c r="L309" i="2"/>
  <c r="E927" i="2"/>
  <c r="E945" i="2"/>
  <c r="M857" i="2"/>
  <c r="M799" i="2"/>
  <c r="AD1392" i="2"/>
  <c r="F1391" i="2"/>
  <c r="AJ629" i="2"/>
  <c r="AJ617" i="2" s="1"/>
  <c r="L884" i="2"/>
  <c r="AD884" i="2"/>
  <c r="V1043" i="2"/>
  <c r="N9" i="2"/>
  <c r="AA927" i="2"/>
  <c r="AA600" i="2" s="1"/>
  <c r="AA945" i="2"/>
  <c r="G611" i="2"/>
  <c r="K806" i="2"/>
  <c r="AG557" i="2"/>
  <c r="AE1044" i="2"/>
  <c r="AE926" i="2" s="1"/>
  <c r="AE1055" i="2"/>
  <c r="AE1043" i="2" s="1"/>
  <c r="AD1385" i="2"/>
  <c r="AF336" i="2"/>
  <c r="AF353" i="2"/>
  <c r="AJ314" i="2"/>
  <c r="K1164" i="2"/>
  <c r="Z1044" i="2"/>
  <c r="AD1064" i="2"/>
  <c r="Z1063" i="2"/>
  <c r="Z1043" i="2" s="1"/>
  <c r="R811" i="2"/>
  <c r="R797" i="2" s="1"/>
  <c r="R798" i="2"/>
  <c r="Q1281" i="2"/>
  <c r="Q1296" i="2"/>
  <c r="Q1280" i="2" s="1"/>
  <c r="R799" i="2"/>
  <c r="AD573" i="2"/>
  <c r="D959" i="2"/>
  <c r="D935" i="2" s="1"/>
  <c r="D938" i="2"/>
  <c r="D614" i="2" s="1"/>
  <c r="AD856" i="2"/>
  <c r="L856" i="2"/>
  <c r="P1166" i="2"/>
  <c r="P1159" i="2" s="1"/>
  <c r="P1160" i="2"/>
  <c r="Z1233" i="2"/>
  <c r="Z1221" i="2" s="1"/>
  <c r="Z1244" i="2"/>
  <c r="Z1232" i="2" s="1"/>
  <c r="Z1220" i="2" s="1"/>
  <c r="AE268" i="2"/>
  <c r="AE124" i="2"/>
  <c r="AE267" i="2" s="1"/>
  <c r="AE227" i="2" s="1"/>
  <c r="H551" i="2"/>
  <c r="H550" i="2"/>
  <c r="AH959" i="2"/>
  <c r="AH935" i="2" s="1"/>
  <c r="AH608" i="2" s="1"/>
  <c r="AH938" i="2"/>
  <c r="AH614" i="2" s="1"/>
  <c r="AH314" i="2" s="1"/>
  <c r="G603" i="2"/>
  <c r="K603" i="2" s="1"/>
  <c r="AD179" i="2"/>
  <c r="M79" i="2"/>
  <c r="M78" i="2" s="1"/>
  <c r="M9" i="2" s="1"/>
  <c r="G1405" i="2"/>
  <c r="K1406" i="2"/>
  <c r="L1406" i="2" s="1"/>
  <c r="G1353" i="2"/>
  <c r="E1352" i="2"/>
  <c r="E1308" i="2" s="1"/>
  <c r="E1311" i="2"/>
  <c r="E313" i="2" s="1"/>
  <c r="K596" i="2"/>
  <c r="L596" i="2" s="1"/>
  <c r="G590" i="2"/>
  <c r="AE1049" i="2"/>
  <c r="AD1262" i="2"/>
  <c r="L1262" i="2"/>
  <c r="F1238" i="2"/>
  <c r="K28" i="2"/>
  <c r="L28" i="2" s="1"/>
  <c r="F772" i="2"/>
  <c r="AD773" i="2"/>
  <c r="L773" i="2"/>
  <c r="O938" i="2"/>
  <c r="O614" i="2" s="1"/>
  <c r="O959" i="2"/>
  <c r="AD39" i="2"/>
  <c r="AE171" i="2"/>
  <c r="AE164" i="2" s="1"/>
  <c r="AE163" i="2" s="1"/>
  <c r="AE156" i="2" s="1"/>
  <c r="AE17" i="2"/>
  <c r="AE16" i="2" s="1"/>
  <c r="AD159" i="2"/>
  <c r="AD607" i="2"/>
  <c r="AD993" i="2"/>
  <c r="L993" i="2"/>
  <c r="F1410" i="2"/>
  <c r="L1411" i="2"/>
  <c r="AD1411" i="2"/>
  <c r="AI9" i="2"/>
  <c r="AD628" i="2"/>
  <c r="AC926" i="2"/>
  <c r="K1392" i="2"/>
  <c r="L1392" i="2" s="1"/>
  <c r="G1391" i="2"/>
  <c r="G743" i="2"/>
  <c r="K743" i="2" s="1"/>
  <c r="K748" i="2"/>
  <c r="L748" i="2" s="1"/>
  <c r="G747" i="2"/>
  <c r="E1044" i="2"/>
  <c r="E1055" i="2"/>
  <c r="E1043" i="2" s="1"/>
  <c r="AF630" i="2"/>
  <c r="AF618" i="2" s="1"/>
  <c r="AF641" i="2"/>
  <c r="AF629" i="2" s="1"/>
  <c r="AF617" i="2" s="1"/>
  <c r="G157" i="2"/>
  <c r="K158" i="2"/>
  <c r="L158" i="2" s="1"/>
  <c r="Y343" i="2"/>
  <c r="Y320" i="2"/>
  <c r="I179" i="2"/>
  <c r="M1232" i="2"/>
  <c r="M1220" i="2" s="1"/>
  <c r="L940" i="2"/>
  <c r="AD940" i="2"/>
  <c r="K702" i="2"/>
  <c r="L702" i="2" s="1"/>
  <c r="H22" i="2"/>
  <c r="AF308" i="2"/>
  <c r="AF311" i="2"/>
  <c r="AG728" i="2"/>
  <c r="AH1357" i="2"/>
  <c r="AH1347" i="2"/>
  <c r="AH1301" i="2" s="1"/>
  <c r="L568" i="2"/>
  <c r="F558" i="2"/>
  <c r="AD568" i="2"/>
  <c r="F567" i="2"/>
  <c r="Q606" i="2"/>
  <c r="Q304" i="2" s="1"/>
  <c r="Q295" i="2" s="1"/>
  <c r="Q294" i="2" s="1"/>
  <c r="AF1220" i="2"/>
  <c r="I164" i="2"/>
  <c r="I163" i="2" s="1"/>
  <c r="I156" i="2" s="1"/>
  <c r="K165" i="2"/>
  <c r="L165" i="2" s="1"/>
  <c r="J331" i="2"/>
  <c r="T1308" i="2"/>
  <c r="K680" i="2"/>
  <c r="L680" i="2" s="1"/>
  <c r="AD184" i="2"/>
  <c r="AH271" i="2"/>
  <c r="AH125" i="2"/>
  <c r="AJ1220" i="2"/>
  <c r="AD201" i="2"/>
  <c r="L201" i="2"/>
  <c r="V1159" i="2"/>
  <c r="AD107" i="2"/>
  <c r="F251" i="2"/>
  <c r="F106" i="2"/>
  <c r="AB600" i="2"/>
  <c r="R17" i="2"/>
  <c r="R16" i="2" s="1"/>
  <c r="AB603" i="2"/>
  <c r="AB301" i="2" s="1"/>
  <c r="AB295" i="2" s="1"/>
  <c r="AB294" i="2" s="1"/>
  <c r="L260" i="2"/>
  <c r="AD260" i="2"/>
  <c r="D1355" i="2"/>
  <c r="D1313" i="2" s="1"/>
  <c r="D316" i="2" s="1"/>
  <c r="D1365" i="2"/>
  <c r="D1357" i="2" s="1"/>
  <c r="D1346" i="2" s="1"/>
  <c r="D1300" i="2" s="1"/>
  <c r="K929" i="2"/>
  <c r="L929" i="2" s="1"/>
  <c r="W1244" i="2"/>
  <c r="W1232" i="2" s="1"/>
  <c r="W1220" i="2" s="1"/>
  <c r="W1233" i="2"/>
  <c r="W1221" i="2" s="1"/>
  <c r="Y1043" i="2"/>
  <c r="D798" i="2"/>
  <c r="E343" i="2"/>
  <c r="E320" i="2"/>
  <c r="AB608" i="2"/>
  <c r="F825" i="2"/>
  <c r="AD826" i="2"/>
  <c r="L826" i="2"/>
  <c r="AC171" i="2"/>
  <c r="AC164" i="2" s="1"/>
  <c r="AC163" i="2" s="1"/>
  <c r="AC156" i="2" s="1"/>
  <c r="AC17" i="2"/>
  <c r="AC16" i="2" s="1"/>
  <c r="H403" i="2"/>
  <c r="K403" i="2" s="1"/>
  <c r="K404" i="2"/>
  <c r="F319" i="2"/>
  <c r="AD302" i="2"/>
  <c r="L302" i="2"/>
  <c r="AD109" i="2"/>
  <c r="Y728" i="2"/>
  <c r="S1044" i="2"/>
  <c r="S926" i="2" s="1"/>
  <c r="S1055" i="2"/>
  <c r="S1043" i="2" s="1"/>
  <c r="AD204" i="2"/>
  <c r="L204" i="2"/>
  <c r="AK629" i="2"/>
  <c r="AK617" i="2" s="1"/>
  <c r="AC353" i="2"/>
  <c r="AC342" i="2" s="1"/>
  <c r="AC318" i="2" s="1"/>
  <c r="Z798" i="2"/>
  <c r="Z811" i="2"/>
  <c r="Z797" i="2" s="1"/>
  <c r="G629" i="2"/>
  <c r="G617" i="2" s="1"/>
  <c r="Z1311" i="2"/>
  <c r="Z313" i="2" s="1"/>
  <c r="Z1352" i="2"/>
  <c r="Z1308" i="2" s="1"/>
  <c r="L305" i="2"/>
  <c r="AD305" i="2"/>
  <c r="H1352" i="2"/>
  <c r="H1308" i="2" s="1"/>
  <c r="AI1222" i="2"/>
  <c r="F551" i="2"/>
  <c r="F550" i="2"/>
  <c r="AD552" i="2"/>
  <c r="AD901" i="2"/>
  <c r="F900" i="2"/>
  <c r="S1357" i="2"/>
  <c r="S1346" i="2" s="1"/>
  <c r="S1300" i="2" s="1"/>
  <c r="S1347" i="2"/>
  <c r="S1301" i="2" s="1"/>
  <c r="K480" i="2"/>
  <c r="L480" i="2" s="1"/>
  <c r="U1049" i="2"/>
  <c r="AD446" i="2"/>
  <c r="X117" i="2"/>
  <c r="X261" i="2" s="1"/>
  <c r="X263" i="2"/>
  <c r="AJ1043" i="2"/>
  <c r="K1162" i="2"/>
  <c r="L1162" i="2" s="1"/>
  <c r="G930" i="2"/>
  <c r="K930" i="2" s="1"/>
  <c r="AJ1308" i="2"/>
  <c r="X1244" i="2"/>
  <c r="X1232" i="2" s="1"/>
  <c r="X1220" i="2" s="1"/>
  <c r="X1233" i="2"/>
  <c r="X1221" i="2" s="1"/>
  <c r="AI1244" i="2"/>
  <c r="AI1232" i="2" s="1"/>
  <c r="AI1220" i="2" s="1"/>
  <c r="AI1233" i="2"/>
  <c r="AI1221" i="2" s="1"/>
  <c r="T124" i="2"/>
  <c r="T267" i="2" s="1"/>
  <c r="T268" i="2"/>
  <c r="D295" i="2"/>
  <c r="D294" i="2" s="1"/>
  <c r="W558" i="2"/>
  <c r="W567" i="2"/>
  <c r="W566" i="2" s="1"/>
  <c r="W557" i="2" s="1"/>
  <c r="L1398" i="2"/>
  <c r="AD1398" i="2"/>
  <c r="AE600" i="2"/>
  <c r="S301" i="2"/>
  <c r="J1044" i="2"/>
  <c r="J1055" i="2"/>
  <c r="J1043" i="2" s="1"/>
  <c r="S320" i="2"/>
  <c r="AD320" i="2" s="1"/>
  <c r="AG1244" i="2"/>
  <c r="AG1232" i="2" s="1"/>
  <c r="AG1220" i="2" s="1"/>
  <c r="AG1233" i="2"/>
  <c r="AG1221" i="2" s="1"/>
  <c r="W1355" i="2"/>
  <c r="W1313" i="2" s="1"/>
  <c r="W316" i="2" s="1"/>
  <c r="W1365" i="2"/>
  <c r="W1357" i="2" s="1"/>
  <c r="W1346" i="2" s="1"/>
  <c r="W1300" i="2" s="1"/>
  <c r="T1045" i="2"/>
  <c r="T1056" i="2"/>
  <c r="AD1056" i="2" s="1"/>
  <c r="P340" i="2"/>
  <c r="P353" i="2"/>
  <c r="P342" i="2" s="1"/>
  <c r="P318" i="2" s="1"/>
  <c r="AA1233" i="2"/>
  <c r="AA1244" i="2"/>
  <c r="AA1232" i="2" s="1"/>
  <c r="F1175" i="2"/>
  <c r="L1176" i="2"/>
  <c r="AF297" i="2"/>
  <c r="AF295" i="2" s="1"/>
  <c r="AF294" i="2" s="1"/>
  <c r="L387" i="2"/>
  <c r="AD387" i="2"/>
  <c r="F358" i="2"/>
  <c r="F386" i="2"/>
  <c r="G301" i="2"/>
  <c r="AF728" i="2"/>
  <c r="Y1281" i="2"/>
  <c r="Y1296" i="2"/>
  <c r="Y1280" i="2" s="1"/>
  <c r="T106" i="2"/>
  <c r="T251" i="2"/>
  <c r="U1358" i="2"/>
  <c r="U1348" i="2"/>
  <c r="U1302" i="2" s="1"/>
  <c r="AD1302" i="2" s="1"/>
  <c r="Y1233" i="2"/>
  <c r="Y1244" i="2"/>
  <c r="Y1232" i="2" s="1"/>
  <c r="F1185" i="2"/>
  <c r="AD1186" i="2"/>
  <c r="V630" i="2"/>
  <c r="V618" i="2" s="1"/>
  <c r="V599" i="2" s="1"/>
  <c r="V641" i="2"/>
  <c r="V629" i="2" s="1"/>
  <c r="V617" i="2" s="1"/>
  <c r="J1347" i="2"/>
  <c r="J1301" i="2" s="1"/>
  <c r="AK1281" i="2"/>
  <c r="AK1221" i="2" s="1"/>
  <c r="AK1296" i="2"/>
  <c r="AK1280" i="2" s="1"/>
  <c r="K628" i="2"/>
  <c r="L628" i="2" s="1"/>
  <c r="AG179" i="2"/>
  <c r="AG156" i="2" s="1"/>
  <c r="Q1311" i="2"/>
  <c r="V1220" i="2"/>
  <c r="K808" i="2"/>
  <c r="L808" i="2" s="1"/>
  <c r="K1151" i="2"/>
  <c r="L1151" i="2" s="1"/>
  <c r="M637" i="2"/>
  <c r="M626" i="2" s="1"/>
  <c r="H296" i="2"/>
  <c r="K321" i="2"/>
  <c r="K1419" i="2"/>
  <c r="L1419" i="2" s="1"/>
  <c r="H1418" i="2"/>
  <c r="K1418" i="2" s="1"/>
  <c r="Q579" i="2"/>
  <c r="AD579" i="2" s="1"/>
  <c r="U630" i="2"/>
  <c r="U618" i="2" s="1"/>
  <c r="U657" i="2"/>
  <c r="U629" i="2" s="1"/>
  <c r="U617" i="2" s="1"/>
  <c r="T938" i="2"/>
  <c r="T614" i="2" s="1"/>
  <c r="T314" i="2" s="1"/>
  <c r="T959" i="2"/>
  <c r="T935" i="2" s="1"/>
  <c r="T608" i="2" s="1"/>
  <c r="T932" i="2"/>
  <c r="T605" i="2" s="1"/>
  <c r="T303" i="2" s="1"/>
  <c r="T295" i="2" s="1"/>
  <c r="T294" i="2" s="1"/>
  <c r="AD949" i="2"/>
  <c r="S314" i="2"/>
  <c r="AD1162" i="2"/>
  <c r="F930" i="2"/>
  <c r="N1161" i="2"/>
  <c r="N927" i="2" s="1"/>
  <c r="N1176" i="2"/>
  <c r="F1313" i="2"/>
  <c r="F316" i="2" s="1"/>
  <c r="K841" i="2"/>
  <c r="G840" i="2"/>
  <c r="K840" i="2" s="1"/>
  <c r="H343" i="2"/>
  <c r="H320" i="2"/>
  <c r="AG927" i="2"/>
  <c r="AG945" i="2"/>
  <c r="L458" i="2"/>
  <c r="F457" i="2"/>
  <c r="AD458" i="2"/>
  <c r="J343" i="2"/>
  <c r="J320" i="2"/>
  <c r="K320" i="2" s="1"/>
  <c r="L320" i="2" s="1"/>
  <c r="J1221" i="2"/>
  <c r="Z747" i="2"/>
  <c r="Z743" i="2"/>
  <c r="Z600" i="2" s="1"/>
  <c r="AD1224" i="2"/>
  <c r="L1224" i="2"/>
  <c r="K125" i="2"/>
  <c r="AG938" i="2"/>
  <c r="AG614" i="2" s="1"/>
  <c r="AG959" i="2"/>
  <c r="AG935" i="2" s="1"/>
  <c r="AG608" i="2" s="1"/>
  <c r="P927" i="2"/>
  <c r="P600" i="2" s="1"/>
  <c r="P945" i="2"/>
  <c r="V1355" i="2"/>
  <c r="V1313" i="2" s="1"/>
  <c r="V316" i="2" s="1"/>
  <c r="V1365" i="2"/>
  <c r="V1357" i="2" s="1"/>
  <c r="V1346" i="2" s="1"/>
  <c r="K574" i="2"/>
  <c r="L574" i="2" s="1"/>
  <c r="G558" i="2"/>
  <c r="K1238" i="2"/>
  <c r="E314" i="2"/>
  <c r="U551" i="2"/>
  <c r="U550" i="2"/>
  <c r="AE1316" i="2"/>
  <c r="AE1301" i="2" s="1"/>
  <c r="AE1325" i="2"/>
  <c r="AE1315" i="2" s="1"/>
  <c r="AE1300" i="2" s="1"/>
  <c r="AK297" i="2"/>
  <c r="AA743" i="2"/>
  <c r="AA747" i="2"/>
  <c r="G78" i="2"/>
  <c r="G960" i="2"/>
  <c r="K971" i="2"/>
  <c r="L971" i="2" s="1"/>
  <c r="L1168" i="2"/>
  <c r="F1161" i="2"/>
  <c r="AD1168" i="2"/>
  <c r="F1167" i="2"/>
  <c r="K1128" i="2"/>
  <c r="L1128" i="2" s="1"/>
  <c r="G1127" i="2"/>
  <c r="K1127" i="2" s="1"/>
  <c r="I314" i="2"/>
  <c r="AC1166" i="2"/>
  <c r="AC1159" i="2" s="1"/>
  <c r="AC1160" i="2"/>
  <c r="AD841" i="2"/>
  <c r="L841" i="2"/>
  <c r="F840" i="2"/>
  <c r="AD304" i="2"/>
  <c r="AJ233" i="2"/>
  <c r="W959" i="2"/>
  <c r="W935" i="2" s="1"/>
  <c r="W608" i="2" s="1"/>
  <c r="AJ1161" i="2"/>
  <c r="AJ927" i="2" s="1"/>
  <c r="AC938" i="2"/>
  <c r="AC614" i="2" s="1"/>
  <c r="AC959" i="2"/>
  <c r="X742" i="2"/>
  <c r="T353" i="2"/>
  <c r="T335" i="2"/>
  <c r="AI567" i="2"/>
  <c r="AI566" i="2" s="1"/>
  <c r="AI557" i="2" s="1"/>
  <c r="AI558" i="2"/>
  <c r="D314" i="2"/>
  <c r="J251" i="2"/>
  <c r="J106" i="2"/>
  <c r="J250" i="2" s="1"/>
  <c r="J234" i="2" s="1"/>
  <c r="J233" i="2" s="1"/>
  <c r="T1355" i="2"/>
  <c r="T1313" i="2" s="1"/>
  <c r="T1365" i="2"/>
  <c r="T1357" i="2" s="1"/>
  <c r="T1346" i="2" s="1"/>
  <c r="R295" i="2"/>
  <c r="R294" i="2" s="1"/>
  <c r="AG301" i="2"/>
  <c r="AE1194" i="2"/>
  <c r="AE1159" i="2" s="1"/>
  <c r="AE1160" i="2"/>
  <c r="Y798" i="2"/>
  <c r="Y811" i="2"/>
  <c r="Y797" i="2" s="1"/>
  <c r="H1043" i="2"/>
  <c r="G247" i="2"/>
  <c r="K102" i="2"/>
  <c r="L102" i="2" s="1"/>
  <c r="H1325" i="2"/>
  <c r="H1315" i="2" s="1"/>
  <c r="H1300" i="2" s="1"/>
  <c r="H1316" i="2"/>
  <c r="H1301" i="2" s="1"/>
  <c r="F743" i="2"/>
  <c r="AD748" i="2"/>
  <c r="F747" i="2"/>
  <c r="AE728" i="2"/>
  <c r="J746" i="2"/>
  <c r="J741" i="2" s="1"/>
  <c r="J728" i="2" s="1"/>
  <c r="J742" i="2"/>
  <c r="AH1044" i="2"/>
  <c r="AH1055" i="2"/>
  <c r="AH1043" i="2" s="1"/>
  <c r="L1079" i="2"/>
  <c r="AD1079" i="2"/>
  <c r="P798" i="2"/>
  <c r="P811" i="2"/>
  <c r="P797" i="2" s="1"/>
  <c r="AD812" i="2"/>
  <c r="X295" i="2"/>
  <c r="X294" i="2" s="1"/>
  <c r="F1352" i="2"/>
  <c r="F1311" i="2"/>
  <c r="AD1353" i="2"/>
  <c r="I251" i="2"/>
  <c r="I106" i="2"/>
  <c r="K107" i="2"/>
  <c r="L107" i="2" s="1"/>
  <c r="H679" i="2"/>
  <c r="H629" i="2" s="1"/>
  <c r="H617" i="2" s="1"/>
  <c r="H631" i="2"/>
  <c r="H619" i="2" s="1"/>
  <c r="X1043" i="2"/>
  <c r="H297" i="2"/>
  <c r="K297" i="2" s="1"/>
  <c r="K322" i="2"/>
  <c r="L322" i="2" s="1"/>
  <c r="P608" i="2"/>
  <c r="O233" i="2"/>
  <c r="O227" i="2"/>
  <c r="Y1352" i="2"/>
  <c r="Y1308" i="2" s="1"/>
  <c r="Y1311" i="2"/>
  <c r="F1222" i="2"/>
  <c r="AD1234" i="2"/>
  <c r="AD616" i="2"/>
  <c r="J353" i="2"/>
  <c r="G303" i="2"/>
  <c r="K303" i="2" s="1"/>
  <c r="K605" i="2"/>
  <c r="AD114" i="2"/>
  <c r="L114" i="2"/>
  <c r="F258" i="2"/>
  <c r="L287" i="2"/>
  <c r="AD287" i="2"/>
  <c r="J24" i="2"/>
  <c r="AA630" i="2"/>
  <c r="AA618" i="2" s="1"/>
  <c r="AA641" i="2"/>
  <c r="AA629" i="2" s="1"/>
  <c r="AA617" i="2" s="1"/>
  <c r="AD559" i="2"/>
  <c r="AD180" i="2"/>
  <c r="AK743" i="2"/>
  <c r="AK600" i="2" s="1"/>
  <c r="AK747" i="2"/>
  <c r="Y723" i="2"/>
  <c r="Y629" i="2" s="1"/>
  <c r="Y617" i="2" s="1"/>
  <c r="Y637" i="2"/>
  <c r="Y626" i="2" s="1"/>
  <c r="Y314" i="2"/>
  <c r="AF1365" i="2"/>
  <c r="AF1357" i="2" s="1"/>
  <c r="AF1346" i="2" s="1"/>
  <c r="AF1300" i="2" s="1"/>
  <c r="AF1355" i="2"/>
  <c r="AD1028" i="2"/>
  <c r="F1027" i="2"/>
  <c r="AD1027" i="2" s="1"/>
  <c r="K536" i="2"/>
  <c r="L536" i="2" s="1"/>
  <c r="Q630" i="2"/>
  <c r="Q618" i="2" s="1"/>
  <c r="Q641" i="2"/>
  <c r="Q629" i="2" s="1"/>
  <c r="Q617" i="2" s="1"/>
  <c r="AG1055" i="2"/>
  <c r="AG1043" i="2" s="1"/>
  <c r="AG1044" i="2"/>
  <c r="K573" i="2"/>
  <c r="L573" i="2" s="1"/>
  <c r="AJ742" i="2"/>
  <c r="AJ746" i="2"/>
  <c r="AJ741" i="2" s="1"/>
  <c r="AJ728" i="2" s="1"/>
  <c r="AI742" i="2"/>
  <c r="AI746" i="2"/>
  <c r="AI741" i="2" s="1"/>
  <c r="AI728" i="2" s="1"/>
  <c r="E308" i="2"/>
  <c r="F937" i="2"/>
  <c r="AD964" i="2"/>
  <c r="O1233" i="2"/>
  <c r="O1221" i="2" s="1"/>
  <c r="O1244" i="2"/>
  <c r="O1232" i="2" s="1"/>
  <c r="O1220" i="2" s="1"/>
  <c r="J1281" i="2"/>
  <c r="J1296" i="2"/>
  <c r="K526" i="2"/>
  <c r="K166" i="2"/>
  <c r="L166" i="2" s="1"/>
  <c r="AI959" i="2"/>
  <c r="AI935" i="2" s="1"/>
  <c r="AI938" i="2"/>
  <c r="AI614" i="2" s="1"/>
  <c r="AG295" i="2"/>
  <c r="AG294" i="2" s="1"/>
  <c r="K623" i="2"/>
  <c r="L623" i="2" s="1"/>
  <c r="L415" i="2"/>
  <c r="AD415" i="2"/>
  <c r="H336" i="2"/>
  <c r="H353" i="2"/>
  <c r="AD876" i="2"/>
  <c r="AJ743" i="2"/>
  <c r="AJ600" i="2" s="1"/>
  <c r="H1049" i="2"/>
  <c r="AA319" i="2"/>
  <c r="G1302" i="2"/>
  <c r="K1302" i="2" s="1"/>
  <c r="L1302" i="2" s="1"/>
  <c r="K1317" i="2"/>
  <c r="L1317" i="2" s="1"/>
  <c r="Y600" i="2"/>
  <c r="AD1252" i="2"/>
  <c r="L1252" i="2"/>
  <c r="AG297" i="2"/>
  <c r="T311" i="2"/>
  <c r="T308" i="2"/>
  <c r="AA1281" i="2"/>
  <c r="AA1296" i="2"/>
  <c r="AA1280" i="2" s="1"/>
  <c r="I567" i="2"/>
  <c r="I566" i="2" s="1"/>
  <c r="I557" i="2" s="1"/>
  <c r="I558" i="2"/>
  <c r="AD620" i="2"/>
  <c r="H179" i="2"/>
  <c r="AC754" i="2"/>
  <c r="AC743" i="2"/>
  <c r="Z935" i="2"/>
  <c r="AD1212" i="2"/>
  <c r="AC331" i="2"/>
  <c r="AJ135" i="2"/>
  <c r="AJ278" i="2" s="1"/>
  <c r="AJ227" i="2" s="1"/>
  <c r="M320" i="2"/>
  <c r="M343" i="2"/>
  <c r="N343" i="2"/>
  <c r="N320" i="2"/>
  <c r="L755" i="2"/>
  <c r="F754" i="2"/>
  <c r="AD755" i="2"/>
  <c r="V728" i="2"/>
  <c r="K580" i="2"/>
  <c r="L580" i="2" s="1"/>
  <c r="P605" i="2"/>
  <c r="P303" i="2" s="1"/>
  <c r="P295" i="2" s="1"/>
  <c r="P294" i="2" s="1"/>
  <c r="AF1281" i="2"/>
  <c r="AF1221" i="2" s="1"/>
  <c r="AF1296" i="2"/>
  <c r="AF1280" i="2" s="1"/>
  <c r="L1250" i="2"/>
  <c r="AK1238" i="2"/>
  <c r="AK1226" i="2" s="1"/>
  <c r="AH335" i="2"/>
  <c r="AH353" i="2"/>
  <c r="P728" i="2"/>
  <c r="E608" i="2"/>
  <c r="L1165" i="2"/>
  <c r="AD1165" i="2"/>
  <c r="F936" i="2"/>
  <c r="AJ945" i="2"/>
  <c r="AD284" i="2"/>
  <c r="F283" i="2"/>
  <c r="L284" i="2"/>
  <c r="W641" i="2"/>
  <c r="W629" i="2" s="1"/>
  <c r="W617" i="2" s="1"/>
  <c r="W630" i="2"/>
  <c r="W618" i="2" s="1"/>
  <c r="AD564" i="2"/>
  <c r="L564" i="2"/>
  <c r="K452" i="2"/>
  <c r="L452" i="2" s="1"/>
  <c r="G451" i="2"/>
  <c r="K451" i="2" s="1"/>
  <c r="L451" i="2" s="1"/>
  <c r="K344" i="2"/>
  <c r="L344" i="2" s="1"/>
  <c r="K802" i="2"/>
  <c r="K1231" i="2"/>
  <c r="L1231" i="2" s="1"/>
  <c r="G317" i="2"/>
  <c r="K317" i="2" s="1"/>
  <c r="W797" i="2"/>
  <c r="O557" i="2"/>
  <c r="D945" i="2"/>
  <c r="D927" i="2"/>
  <c r="X1176" i="2"/>
  <c r="X1161" i="2"/>
  <c r="X927" i="2" s="1"/>
  <c r="X600" i="2" s="1"/>
  <c r="AF797" i="2"/>
  <c r="K410" i="2"/>
  <c r="G409" i="2"/>
  <c r="K409" i="2" s="1"/>
  <c r="AK316" i="2"/>
  <c r="I320" i="2"/>
  <c r="I343" i="2"/>
  <c r="AD229" i="2"/>
  <c r="Q228" i="2"/>
  <c r="D124" i="2"/>
  <c r="D278" i="2"/>
  <c r="U353" i="2"/>
  <c r="U335" i="2"/>
  <c r="I747" i="2"/>
  <c r="I743" i="2"/>
  <c r="I600" i="2" s="1"/>
  <c r="D227" i="2"/>
  <c r="K1143" i="2"/>
  <c r="L1143" i="2" s="1"/>
  <c r="J1222" i="2"/>
  <c r="AD1381" i="2"/>
  <c r="L1381" i="2"/>
  <c r="F1380" i="2"/>
  <c r="E331" i="2"/>
  <c r="L1045" i="2"/>
  <c r="AD1045" i="2"/>
  <c r="F927" i="2"/>
  <c r="K392" i="2"/>
  <c r="L392" i="2" s="1"/>
  <c r="G391" i="2"/>
  <c r="K391" i="2" s="1"/>
  <c r="AI1161" i="2"/>
  <c r="AI927" i="2" s="1"/>
  <c r="AI600" i="2" s="1"/>
  <c r="AI1176" i="2"/>
  <c r="U295" i="2"/>
  <c r="U294" i="2" s="1"/>
  <c r="AB840" i="2"/>
  <c r="AB805" i="2"/>
  <c r="AD280" i="2"/>
  <c r="L280" i="2"/>
  <c r="Z117" i="2"/>
  <c r="Z261" i="2" s="1"/>
  <c r="Z263" i="2"/>
  <c r="F403" i="2"/>
  <c r="AD404" i="2"/>
  <c r="L404" i="2"/>
  <c r="G228" i="2"/>
  <c r="K229" i="2"/>
  <c r="L229" i="2" s="1"/>
  <c r="H1143" i="2"/>
  <c r="K1144" i="2"/>
  <c r="L1144" i="2" s="1"/>
  <c r="K364" i="2"/>
  <c r="L364" i="2" s="1"/>
  <c r="Z1166" i="2"/>
  <c r="Z1159" i="2" s="1"/>
  <c r="Z1160" i="2"/>
  <c r="AE798" i="2"/>
  <c r="AE811" i="2"/>
  <c r="AE797" i="2" s="1"/>
  <c r="Y613" i="2"/>
  <c r="F1044" i="2"/>
  <c r="U927" i="2"/>
  <c r="U926" i="2"/>
  <c r="S1159" i="2"/>
  <c r="K498" i="2"/>
  <c r="AJ295" i="2"/>
  <c r="AJ294" i="2" s="1"/>
  <c r="AJ293" i="2" s="1"/>
  <c r="K1281" i="2"/>
  <c r="L1164" i="2"/>
  <c r="AD1164" i="2"/>
  <c r="K709" i="2"/>
  <c r="L709" i="2" s="1"/>
  <c r="G708" i="2"/>
  <c r="K708" i="2" s="1"/>
  <c r="L708" i="2" s="1"/>
  <c r="J1276" i="2"/>
  <c r="J1232" i="2" s="1"/>
  <c r="J1238" i="2"/>
  <c r="J1226" i="2" s="1"/>
  <c r="K1226" i="2" s="1"/>
  <c r="D747" i="2"/>
  <c r="D743" i="2"/>
  <c r="AI629" i="2"/>
  <c r="AI617" i="2" s="1"/>
  <c r="AI805" i="2"/>
  <c r="AI608" i="2" s="1"/>
  <c r="AI811" i="2"/>
  <c r="R603" i="2"/>
  <c r="R301" i="2" s="1"/>
  <c r="X106" i="2"/>
  <c r="AD1367" i="2"/>
  <c r="L463" i="2"/>
  <c r="AD463" i="2"/>
  <c r="AI1352" i="2"/>
  <c r="AI1308" i="2" s="1"/>
  <c r="X944" i="2"/>
  <c r="K1112" i="2"/>
  <c r="L1112" i="2" s="1"/>
  <c r="G1111" i="2"/>
  <c r="K1111" i="2" s="1"/>
  <c r="F913" i="2"/>
  <c r="L914" i="2"/>
  <c r="AD914" i="2"/>
  <c r="T825" i="2"/>
  <c r="T797" i="2" s="1"/>
  <c r="T798" i="2"/>
  <c r="G1167" i="2"/>
  <c r="K1168" i="2"/>
  <c r="G1161" i="2"/>
  <c r="AD1112" i="2"/>
  <c r="F1111" i="2"/>
  <c r="L1072" i="2"/>
  <c r="AD1072" i="2"/>
  <c r="F1071" i="2"/>
  <c r="AC308" i="2"/>
  <c r="AH1161" i="2"/>
  <c r="AH1176" i="2"/>
  <c r="U301" i="2"/>
  <c r="I204" i="2"/>
  <c r="K204" i="2" s="1"/>
  <c r="G135" i="2"/>
  <c r="U106" i="2"/>
  <c r="U251" i="2"/>
  <c r="AJ117" i="2"/>
  <c r="AJ261" i="2" s="1"/>
  <c r="AJ263" i="2"/>
  <c r="R754" i="2"/>
  <c r="R743" i="2"/>
  <c r="AG630" i="2"/>
  <c r="AG618" i="2" s="1"/>
  <c r="AG641" i="2"/>
  <c r="AG629" i="2" s="1"/>
  <c r="AG617" i="2" s="1"/>
  <c r="K1326" i="2"/>
  <c r="L1326" i="2" s="1"/>
  <c r="K1325" i="2"/>
  <c r="L1325" i="2" s="1"/>
  <c r="P1355" i="2"/>
  <c r="P1365" i="2"/>
  <c r="R1357" i="2"/>
  <c r="R1346" i="2" s="1"/>
  <c r="R1347" i="2"/>
  <c r="T741" i="2"/>
  <c r="T728" i="2" s="1"/>
  <c r="AA798" i="2"/>
  <c r="AD480" i="2"/>
  <c r="K1261" i="2"/>
  <c r="AB314" i="2"/>
  <c r="AB1302" i="2"/>
  <c r="U320" i="2"/>
  <c r="M630" i="2"/>
  <c r="M618" i="2" s="1"/>
  <c r="M641" i="2"/>
  <c r="M629" i="2" s="1"/>
  <c r="M617" i="2" s="1"/>
  <c r="AC557" i="2"/>
  <c r="AF343" i="2"/>
  <c r="AF320" i="2"/>
  <c r="F297" i="2"/>
  <c r="AD322" i="2"/>
  <c r="AE343" i="2"/>
  <c r="AE320" i="2"/>
  <c r="Z251" i="2"/>
  <c r="Z106" i="2"/>
  <c r="W313" i="2"/>
  <c r="J798" i="2"/>
  <c r="J811" i="2"/>
  <c r="J797" i="2" s="1"/>
  <c r="S1127" i="2"/>
  <c r="S1049" i="2"/>
  <c r="AH1365" i="2"/>
  <c r="AH1355" i="2"/>
  <c r="AH1313" i="2" s="1"/>
  <c r="AH316" i="2" s="1"/>
  <c r="AH799" i="2"/>
  <c r="AH600" i="2" s="1"/>
  <c r="AH857" i="2"/>
  <c r="L475" i="2"/>
  <c r="AD475" i="2"/>
  <c r="L921" i="2"/>
  <c r="AD921" i="2"/>
  <c r="AD1277" i="2"/>
  <c r="L1228" i="2"/>
  <c r="AD1228" i="2"/>
  <c r="L731" i="2"/>
  <c r="F730" i="2"/>
  <c r="AD731" i="2"/>
  <c r="T316" i="2"/>
  <c r="V251" i="2"/>
  <c r="V106" i="2"/>
  <c r="V250" i="2" s="1"/>
  <c r="AB1220" i="2"/>
  <c r="K768" i="2"/>
  <c r="L768" i="2" s="1"/>
  <c r="G767" i="2"/>
  <c r="S811" i="2"/>
  <c r="S805" i="2"/>
  <c r="AD805" i="2" s="1"/>
  <c r="S106" i="2"/>
  <c r="S251" i="2"/>
  <c r="AA251" i="2"/>
  <c r="AA106" i="2"/>
  <c r="K803" i="2"/>
  <c r="L803" i="2" s="1"/>
  <c r="G606" i="2"/>
  <c r="N1365" i="2"/>
  <c r="N1357" i="2" s="1"/>
  <c r="N1346" i="2" s="1"/>
  <c r="N1300" i="2" s="1"/>
  <c r="N1355" i="2"/>
  <c r="N1313" i="2" s="1"/>
  <c r="N316" i="2" s="1"/>
  <c r="Z316" i="2"/>
  <c r="Z331" i="2"/>
  <c r="AI313" i="2"/>
  <c r="AI331" i="2"/>
  <c r="AJ1311" i="2"/>
  <c r="AJ313" i="2" s="1"/>
  <c r="AJ1352" i="2"/>
  <c r="F391" i="2"/>
  <c r="AD392" i="2"/>
  <c r="AD249" i="2"/>
  <c r="L249" i="2"/>
  <c r="N630" i="2"/>
  <c r="N618" i="2" s="1"/>
  <c r="N641" i="2"/>
  <c r="N629" i="2" s="1"/>
  <c r="N617" i="2" s="1"/>
  <c r="AD624" i="2"/>
  <c r="P606" i="2"/>
  <c r="P304" i="2" s="1"/>
  <c r="Y1325" i="2"/>
  <c r="Y1315" i="2" s="1"/>
  <c r="Y1300" i="2" s="1"/>
  <c r="Y1316" i="2"/>
  <c r="Y1301" i="2" s="1"/>
  <c r="L868" i="2"/>
  <c r="F867" i="2"/>
  <c r="AD868" i="2"/>
  <c r="AD527" i="2"/>
  <c r="AG1355" i="2"/>
  <c r="AG1313" i="2" s="1"/>
  <c r="AG316" i="2" s="1"/>
  <c r="AG1365" i="2"/>
  <c r="K901" i="2"/>
  <c r="L901" i="2" s="1"/>
  <c r="G900" i="2"/>
  <c r="AA959" i="2"/>
  <c r="AA935" i="2" s="1"/>
  <c r="AA608" i="2" s="1"/>
  <c r="AA938" i="2"/>
  <c r="AA614" i="2" s="1"/>
  <c r="AA314" i="2" s="1"/>
  <c r="Y340" i="2"/>
  <c r="AD340" i="2" s="1"/>
  <c r="Y353" i="2"/>
  <c r="F1404" i="2"/>
  <c r="AD1405" i="2"/>
  <c r="K819" i="2"/>
  <c r="L819" i="2" s="1"/>
  <c r="G805" i="2"/>
  <c r="K805" i="2" s="1"/>
  <c r="L805" i="2" s="1"/>
  <c r="AD1314" i="2"/>
  <c r="L1314" i="2"/>
  <c r="F317" i="2"/>
  <c r="F1296" i="2"/>
  <c r="AD1297" i="2"/>
  <c r="L1297" i="2"/>
  <c r="F1281" i="2"/>
  <c r="L1348" i="2"/>
  <c r="V1316" i="2"/>
  <c r="V1301" i="2" s="1"/>
  <c r="V1325" i="2"/>
  <c r="V1315" i="2" s="1"/>
  <c r="V1300" i="2" s="1"/>
  <c r="G250" i="2"/>
  <c r="AD802" i="2"/>
  <c r="L802" i="2"/>
  <c r="L605" i="2"/>
  <c r="AH106" i="2"/>
  <c r="T1244" i="2"/>
  <c r="T1232" i="2" s="1"/>
  <c r="T1220" i="2" s="1"/>
  <c r="T1233" i="2"/>
  <c r="T1221" i="2" s="1"/>
  <c r="AG1347" i="2"/>
  <c r="AG1301" i="2" s="1"/>
  <c r="AG1357" i="2"/>
  <c r="AG1346" i="2" s="1"/>
  <c r="AG1300" i="2" s="1"/>
  <c r="K251" i="2"/>
  <c r="AG825" i="2"/>
  <c r="AG797" i="2" s="1"/>
  <c r="AG798" i="2"/>
  <c r="R1049" i="2"/>
  <c r="D1184" i="2"/>
  <c r="D1159" i="2" s="1"/>
  <c r="D1160" i="2"/>
  <c r="N294" i="2"/>
  <c r="AD691" i="2"/>
  <c r="L691" i="2"/>
  <c r="R1325" i="2"/>
  <c r="R1315" i="2" s="1"/>
  <c r="R1316" i="2"/>
  <c r="X741" i="2"/>
  <c r="X728" i="2" s="1"/>
  <c r="Z557" i="2"/>
  <c r="O343" i="2"/>
  <c r="O320" i="2"/>
  <c r="AJ637" i="2"/>
  <c r="AJ626" i="2" s="1"/>
  <c r="AJ608" i="2" s="1"/>
  <c r="K440" i="2"/>
  <c r="L440" i="2" s="1"/>
  <c r="G439" i="2"/>
  <c r="K439" i="2" s="1"/>
  <c r="AD848" i="2"/>
  <c r="F603" i="2"/>
  <c r="K679" i="2"/>
  <c r="L679" i="2" s="1"/>
  <c r="V135" i="2"/>
  <c r="V278" i="2" s="1"/>
  <c r="M313" i="2"/>
  <c r="M331" i="2"/>
  <c r="D608" i="2"/>
  <c r="J641" i="2"/>
  <c r="J629" i="2" s="1"/>
  <c r="J617" i="2" s="1"/>
  <c r="J630" i="2"/>
  <c r="J618" i="2" s="1"/>
  <c r="J1161" i="2"/>
  <c r="J927" i="2" s="1"/>
  <c r="J600" i="2" s="1"/>
  <c r="J1167" i="2"/>
  <c r="U315" i="2"/>
  <c r="AB798" i="2"/>
  <c r="G730" i="2"/>
  <c r="K731" i="2"/>
  <c r="Q798" i="2"/>
  <c r="Q811" i="2"/>
  <c r="Q797" i="2" s="1"/>
  <c r="T135" i="2"/>
  <c r="T278" i="2" s="1"/>
  <c r="T840" i="2"/>
  <c r="T805" i="2"/>
  <c r="G618" i="2"/>
  <c r="AD1245" i="2"/>
  <c r="F1244" i="2"/>
  <c r="F1233" i="2"/>
  <c r="L508" i="2"/>
  <c r="F507" i="2"/>
  <c r="AD508" i="2"/>
  <c r="AG343" i="2"/>
  <c r="AG320" i="2"/>
  <c r="K1309" i="2"/>
  <c r="L1309" i="2" s="1"/>
  <c r="G312" i="2"/>
  <c r="K312" i="2" s="1"/>
  <c r="L312" i="2" s="1"/>
  <c r="E1220" i="2"/>
  <c r="AG368" i="2"/>
  <c r="AG492" i="2"/>
  <c r="AG489" i="2" s="1"/>
  <c r="AK320" i="2"/>
  <c r="AK526" i="2"/>
  <c r="T613" i="2"/>
  <c r="AB797" i="2"/>
  <c r="V600" i="2"/>
  <c r="H567" i="2"/>
  <c r="H558" i="2"/>
  <c r="Q799" i="2"/>
  <c r="N1311" i="2"/>
  <c r="F668" i="2"/>
  <c r="L669" i="2"/>
  <c r="AD669" i="2"/>
  <c r="F631" i="2"/>
  <c r="F303" i="2"/>
  <c r="AD157" i="2"/>
  <c r="K219" i="2"/>
  <c r="G213" i="2"/>
  <c r="Q251" i="2"/>
  <c r="Q106" i="2"/>
  <c r="K298" i="2"/>
  <c r="AH567" i="2"/>
  <c r="AH566" i="2" s="1"/>
  <c r="AH557" i="2" s="1"/>
  <c r="AH558" i="2"/>
  <c r="AD1211" i="2"/>
  <c r="AB1296" i="2"/>
  <c r="AB1280" i="2" s="1"/>
  <c r="AB1281" i="2"/>
  <c r="AB1221" i="2" s="1"/>
  <c r="J1365" i="2"/>
  <c r="J1357" i="2" s="1"/>
  <c r="J1346" i="2" s="1"/>
  <c r="J1300" i="2" s="1"/>
  <c r="J1355" i="2"/>
  <c r="AJ1160" i="2"/>
  <c r="K525" i="2"/>
  <c r="AI945" i="2"/>
  <c r="W746" i="2"/>
  <c r="W741" i="2" s="1"/>
  <c r="W728" i="2" s="1"/>
  <c r="W742" i="2"/>
  <c r="L310" i="2"/>
  <c r="AD310" i="2"/>
  <c r="Q268" i="2"/>
  <c r="Q124" i="2"/>
  <c r="Q267" i="2" s="1"/>
  <c r="AA353" i="2"/>
  <c r="AA342" i="2" s="1"/>
  <c r="AA318" i="2" s="1"/>
  <c r="AA335" i="2"/>
  <c r="AI79" i="2"/>
  <c r="AI78" i="2" s="1"/>
  <c r="S17" i="2"/>
  <c r="S16" i="2" s="1"/>
  <c r="K848" i="2"/>
  <c r="L848" i="2" s="1"/>
  <c r="I847" i="2"/>
  <c r="K323" i="2"/>
  <c r="L323" i="2" s="1"/>
  <c r="U1311" i="2"/>
  <c r="U1352" i="2"/>
  <c r="U1308" i="2" s="1"/>
  <c r="K613" i="2"/>
  <c r="D301" i="2"/>
  <c r="AF959" i="2"/>
  <c r="AF935" i="2" s="1"/>
  <c r="AF608" i="2" s="1"/>
  <c r="AF938" i="2"/>
  <c r="AF614" i="2" s="1"/>
  <c r="F213" i="2"/>
  <c r="AD580" i="2"/>
  <c r="E600" i="2"/>
  <c r="R600" i="2"/>
  <c r="AE742" i="2"/>
  <c r="AE599" i="2" s="1"/>
  <c r="AD782" i="2"/>
  <c r="L782" i="2"/>
  <c r="V314" i="2"/>
  <c r="X314" i="2"/>
  <c r="J637" i="2"/>
  <c r="J626" i="2" s="1"/>
  <c r="J567" i="2"/>
  <c r="J566" i="2" s="1"/>
  <c r="J557" i="2" s="1"/>
  <c r="J558" i="2"/>
  <c r="AK1352" i="2"/>
  <c r="AK1308" i="2" s="1"/>
  <c r="AD440" i="2"/>
  <c r="F439" i="2"/>
  <c r="AJ79" i="2"/>
  <c r="AD1015" i="2"/>
  <c r="L1015" i="2"/>
  <c r="E353" i="2"/>
  <c r="G1222" i="2"/>
  <c r="K1234" i="2"/>
  <c r="L1234" i="2" s="1"/>
  <c r="K360" i="2"/>
  <c r="L360" i="2" s="1"/>
  <c r="G359" i="2"/>
  <c r="S295" i="2"/>
  <c r="S294" i="2" s="1"/>
  <c r="AH295" i="2"/>
  <c r="AH294" i="2" s="1"/>
  <c r="F409" i="2"/>
  <c r="AD410" i="2"/>
  <c r="L410" i="2"/>
  <c r="E825" i="2"/>
  <c r="E797" i="2" s="1"/>
  <c r="E798" i="2"/>
  <c r="F778" i="2"/>
  <c r="AC600" i="2"/>
  <c r="AD374" i="2"/>
  <c r="K206" i="2"/>
  <c r="L206" i="2" s="1"/>
  <c r="I1357" i="2"/>
  <c r="I1346" i="2" s="1"/>
  <c r="I1300" i="2" s="1"/>
  <c r="I1347" i="2"/>
  <c r="I1301" i="2" s="1"/>
  <c r="Y558" i="2"/>
  <c r="Y567" i="2"/>
  <c r="Y566" i="2" s="1"/>
  <c r="Y557" i="2" s="1"/>
  <c r="AH263" i="2"/>
  <c r="AH117" i="2"/>
  <c r="AH261" i="2" s="1"/>
  <c r="Y959" i="2"/>
  <c r="Y938" i="2"/>
  <c r="Y614" i="2" s="1"/>
  <c r="R1166" i="2"/>
  <c r="R1159" i="2" s="1"/>
  <c r="R1160" i="2"/>
  <c r="W798" i="2"/>
  <c r="K1297" i="2"/>
  <c r="W1311" i="2"/>
  <c r="G1233" i="2"/>
  <c r="G1244" i="2"/>
  <c r="K1245" i="2"/>
  <c r="L1245" i="2" s="1"/>
  <c r="AD265" i="2"/>
  <c r="L265" i="2"/>
  <c r="S629" i="2"/>
  <c r="S617" i="2" s="1"/>
  <c r="AC1365" i="2"/>
  <c r="AC1357" i="2" s="1"/>
  <c r="AC1346" i="2" s="1"/>
  <c r="AC1300" i="2" s="1"/>
  <c r="AC1355" i="2"/>
  <c r="AC1313" i="2" s="1"/>
  <c r="AC316" i="2" s="1"/>
  <c r="Z945" i="2"/>
  <c r="Z927" i="2"/>
  <c r="AB1347" i="2"/>
  <c r="AB1357" i="2"/>
  <c r="AB1346" i="2" s="1"/>
  <c r="AK124" i="2"/>
  <c r="AK267" i="2" s="1"/>
  <c r="AK268" i="2"/>
  <c r="Q557" i="2"/>
  <c r="T600" i="2"/>
  <c r="O600" i="2"/>
  <c r="F16" i="2"/>
  <c r="AB1365" i="2"/>
  <c r="AB1355" i="2"/>
  <c r="AD803" i="2"/>
  <c r="I603" i="2"/>
  <c r="I301" i="2" s="1"/>
  <c r="I295" i="2" s="1"/>
  <c r="I294" i="2" s="1"/>
  <c r="F799" i="2"/>
  <c r="V247" i="2"/>
  <c r="W79" i="2"/>
  <c r="W78" i="2" s="1"/>
  <c r="W9" i="2" s="1"/>
  <c r="M301" i="2"/>
  <c r="AD915" i="2"/>
  <c r="L915" i="2"/>
  <c r="AD1057" i="2"/>
  <c r="AD279" i="2"/>
  <c r="L279" i="2"/>
  <c r="L140" i="2"/>
  <c r="AD140" i="2"/>
  <c r="F135" i="2"/>
  <c r="AG600" i="2"/>
  <c r="K192" i="2"/>
  <c r="L194" i="2"/>
  <c r="L192" i="2" s="1"/>
  <c r="K552" i="2"/>
  <c r="L552" i="2" s="1"/>
  <c r="G551" i="2"/>
  <c r="K551" i="2" s="1"/>
  <c r="G550" i="2"/>
  <c r="K550" i="2" s="1"/>
  <c r="Z314" i="2"/>
  <c r="O1311" i="2"/>
  <c r="O1352" i="2"/>
  <c r="O1308" i="2" s="1"/>
  <c r="S268" i="2"/>
  <c r="AD268" i="2" s="1"/>
  <c r="S124" i="2"/>
  <c r="S267" i="2" s="1"/>
  <c r="T657" i="2"/>
  <c r="T630" i="2"/>
  <c r="T618" i="2" s="1"/>
  <c r="R566" i="2"/>
  <c r="R557" i="2" s="1"/>
  <c r="S315" i="2"/>
  <c r="AI117" i="2"/>
  <c r="AI261" i="2" s="1"/>
  <c r="AI233" i="2" s="1"/>
  <c r="AI263" i="2"/>
  <c r="U342" i="2"/>
  <c r="U318" i="2" s="1"/>
  <c r="U319" i="2"/>
  <c r="O316" i="2"/>
  <c r="L788" i="2"/>
  <c r="AD788" i="2"/>
  <c r="AD1010" i="2"/>
  <c r="AE353" i="2"/>
  <c r="AA1238" i="2"/>
  <c r="AA1226" i="2" s="1"/>
  <c r="AC1347" i="2"/>
  <c r="AC1301" i="2" s="1"/>
  <c r="AF78" i="2"/>
  <c r="AF9" i="2" s="1"/>
  <c r="AJ1301" i="2"/>
  <c r="AK353" i="2"/>
  <c r="AK342" i="2" s="1"/>
  <c r="AK335" i="2"/>
  <c r="H301" i="2"/>
  <c r="L1261" i="2"/>
  <c r="AD1261" i="2"/>
  <c r="AA613" i="2"/>
  <c r="K24" i="2"/>
  <c r="L24" i="2" s="1"/>
  <c r="G171" i="2"/>
  <c r="G17" i="2"/>
  <c r="W1161" i="2"/>
  <c r="W1167" i="2"/>
  <c r="AI344" i="2"/>
  <c r="AI322" i="2"/>
  <c r="AI297" i="2" s="1"/>
  <c r="AI295" i="2" s="1"/>
  <c r="AI294" i="2" s="1"/>
  <c r="X1296" i="2"/>
  <c r="X1280" i="2" s="1"/>
  <c r="X1281" i="2"/>
  <c r="I184" i="2"/>
  <c r="I39" i="2"/>
  <c r="V353" i="2"/>
  <c r="V342" i="2" s="1"/>
  <c r="V318" i="2" s="1"/>
  <c r="I331" i="2"/>
  <c r="E179" i="2"/>
  <c r="E156" i="2" s="1"/>
  <c r="G778" i="2"/>
  <c r="G564" i="2"/>
  <c r="K564" i="2" s="1"/>
  <c r="AD312" i="2"/>
  <c r="G1301" i="2"/>
  <c r="Q359" i="2"/>
  <c r="G566" i="2"/>
  <c r="AC135" i="2"/>
  <c r="AC278" i="2" s="1"/>
  <c r="AC227" i="2" s="1"/>
  <c r="T343" i="2"/>
  <c r="T320" i="2"/>
  <c r="AD1133" i="2"/>
  <c r="K263" i="2"/>
  <c r="L263" i="2" s="1"/>
  <c r="M1325" i="2"/>
  <c r="M1315" i="2" s="1"/>
  <c r="M1300" i="2" s="1"/>
  <c r="M1316" i="2"/>
  <c r="M1301" i="2" s="1"/>
  <c r="T742" i="2"/>
  <c r="AA797" i="2"/>
  <c r="Q164" i="2"/>
  <c r="Q163" i="2" s="1"/>
  <c r="Q156" i="2" s="1"/>
  <c r="X1301" i="2"/>
  <c r="K1262" i="2"/>
  <c r="AB1325" i="2"/>
  <c r="AB1315" i="2" s="1"/>
  <c r="AB1316" i="2"/>
  <c r="K416" i="2"/>
  <c r="L416" i="2" s="1"/>
  <c r="G415" i="2"/>
  <c r="K415" i="2" s="1"/>
  <c r="AD766" i="2"/>
  <c r="I718" i="2"/>
  <c r="I629" i="2" s="1"/>
  <c r="I617" i="2" s="1"/>
  <c r="I637" i="2"/>
  <c r="I626" i="2" s="1"/>
  <c r="AL956" i="1"/>
  <c r="AM956" i="1"/>
  <c r="AN956" i="1"/>
  <c r="AO956" i="1"/>
  <c r="AK956" i="1"/>
  <c r="G1063" i="1"/>
  <c r="H1063" i="1"/>
  <c r="I1063" i="1"/>
  <c r="J1063" i="1"/>
  <c r="K1063" i="1"/>
  <c r="L1063" i="1"/>
  <c r="M1063" i="1"/>
  <c r="N1063" i="1"/>
  <c r="O1063" i="1"/>
  <c r="P1063" i="1"/>
  <c r="Q1063" i="1"/>
  <c r="R1063" i="1"/>
  <c r="S1063" i="1"/>
  <c r="T1063" i="1"/>
  <c r="U1063" i="1"/>
  <c r="V1063" i="1"/>
  <c r="W1063" i="1"/>
  <c r="X1063" i="1"/>
  <c r="Y1063" i="1"/>
  <c r="Z1063" i="1"/>
  <c r="AA1063" i="1"/>
  <c r="AB1063" i="1"/>
  <c r="AC1063" i="1"/>
  <c r="AD1063" i="1"/>
  <c r="AE1063" i="1"/>
  <c r="AF1063" i="1"/>
  <c r="AK1063" i="1"/>
  <c r="AL1063" i="1"/>
  <c r="AM1063" i="1"/>
  <c r="AN1063" i="1"/>
  <c r="AO1063" i="1"/>
  <c r="F1063" i="1"/>
  <c r="G1058" i="1"/>
  <c r="G1057" i="1" s="1"/>
  <c r="H1058" i="1"/>
  <c r="H1057" i="1" s="1"/>
  <c r="I1058" i="1"/>
  <c r="I1057" i="1" s="1"/>
  <c r="J1058" i="1"/>
  <c r="J1057" i="1" s="1"/>
  <c r="K1058" i="1"/>
  <c r="K1057" i="1" s="1"/>
  <c r="L1058" i="1"/>
  <c r="L1057" i="1" s="1"/>
  <c r="M1058" i="1"/>
  <c r="M1057" i="1" s="1"/>
  <c r="N1058" i="1"/>
  <c r="N1057" i="1" s="1"/>
  <c r="O1058" i="1"/>
  <c r="O1057" i="1" s="1"/>
  <c r="P1058" i="1"/>
  <c r="P1057" i="1" s="1"/>
  <c r="Q1058" i="1"/>
  <c r="Q1057" i="1" s="1"/>
  <c r="R1058" i="1"/>
  <c r="R1057" i="1" s="1"/>
  <c r="S1058" i="1"/>
  <c r="S1057" i="1" s="1"/>
  <c r="T1058" i="1"/>
  <c r="T1057" i="1" s="1"/>
  <c r="U1058" i="1"/>
  <c r="U1057" i="1" s="1"/>
  <c r="V1058" i="1"/>
  <c r="W1058" i="1"/>
  <c r="W1057" i="1" s="1"/>
  <c r="X1058" i="1"/>
  <c r="X1057" i="1" s="1"/>
  <c r="Y1058" i="1"/>
  <c r="Y1057" i="1" s="1"/>
  <c r="Z1058" i="1"/>
  <c r="Z1057" i="1" s="1"/>
  <c r="AA1058" i="1"/>
  <c r="AA1057" i="1" s="1"/>
  <c r="AB1058" i="1"/>
  <c r="AB1057" i="1" s="1"/>
  <c r="AC1058" i="1"/>
  <c r="AC1057" i="1" s="1"/>
  <c r="AD1058" i="1"/>
  <c r="AD1057" i="1" s="1"/>
  <c r="AE1058" i="1"/>
  <c r="AE1057" i="1" s="1"/>
  <c r="AF1058" i="1"/>
  <c r="AF1057" i="1" s="1"/>
  <c r="AK1058" i="1"/>
  <c r="AK1057" i="1" s="1"/>
  <c r="AL1058" i="1"/>
  <c r="AM1058" i="1"/>
  <c r="AN1058" i="1"/>
  <c r="AO1058" i="1"/>
  <c r="F1058" i="1"/>
  <c r="F1057" i="1" s="1"/>
  <c r="AH569" i="1" l="1"/>
  <c r="AJ1327" i="1"/>
  <c r="AJ160" i="1"/>
  <c r="AH1378" i="1"/>
  <c r="AH1334" i="1" s="1"/>
  <c r="AJ330" i="1"/>
  <c r="AJ569" i="1"/>
  <c r="AI982" i="1"/>
  <c r="AI958" i="1" s="1"/>
  <c r="AI620" i="1" s="1"/>
  <c r="H1056" i="1"/>
  <c r="AJ611" i="1"/>
  <c r="AI1246" i="1"/>
  <c r="AH1326" i="1"/>
  <c r="AH303" i="1"/>
  <c r="AH302" i="1" s="1"/>
  <c r="AI569" i="1"/>
  <c r="AH611" i="1"/>
  <c r="AG569" i="1"/>
  <c r="AJ1326" i="1"/>
  <c r="AG1246" i="1"/>
  <c r="AG329" i="1"/>
  <c r="AJ1246" i="1"/>
  <c r="AJ353" i="1"/>
  <c r="AJ329" i="1" s="1"/>
  <c r="AB1056" i="1"/>
  <c r="AI1378" i="1"/>
  <c r="AI1334" i="1" s="1"/>
  <c r="AH79" i="1"/>
  <c r="AH78" i="1" s="1"/>
  <c r="AH9" i="1" s="1"/>
  <c r="AI303" i="1"/>
  <c r="AI302" i="1" s="1"/>
  <c r="AG961" i="1"/>
  <c r="AG626" i="1" s="1"/>
  <c r="AG325" i="1" s="1"/>
  <c r="AI1326" i="1"/>
  <c r="AJ303" i="1"/>
  <c r="AJ302" i="1" s="1"/>
  <c r="AG1378" i="1"/>
  <c r="AG1334" i="1" s="1"/>
  <c r="AH231" i="1"/>
  <c r="AA1056" i="1"/>
  <c r="AH237" i="1"/>
  <c r="AG303" i="1"/>
  <c r="AG302" i="1" s="1"/>
  <c r="AC1056" i="1"/>
  <c r="AG611" i="1"/>
  <c r="AD1056" i="1"/>
  <c r="AE1056" i="1"/>
  <c r="AH1246" i="1"/>
  <c r="AH1247" i="1"/>
  <c r="AG254" i="1"/>
  <c r="AG238" i="1" s="1"/>
  <c r="AG79" i="1"/>
  <c r="AG78" i="1" s="1"/>
  <c r="AG9" i="1" s="1"/>
  <c r="AG967" i="1"/>
  <c r="AG948" i="1" s="1"/>
  <c r="AG610" i="1" s="1"/>
  <c r="AG958" i="1"/>
  <c r="AG620" i="1" s="1"/>
  <c r="AJ254" i="1"/>
  <c r="AJ238" i="1" s="1"/>
  <c r="AJ79" i="1"/>
  <c r="AJ78" i="1" s="1"/>
  <c r="AJ9" i="1" s="1"/>
  <c r="AJ967" i="1"/>
  <c r="AJ948" i="1" s="1"/>
  <c r="AJ610" i="1" s="1"/>
  <c r="AJ958" i="1"/>
  <c r="AJ620" i="1" s="1"/>
  <c r="AJ318" i="1" s="1"/>
  <c r="AI330" i="1"/>
  <c r="AI353" i="1"/>
  <c r="AI329" i="1" s="1"/>
  <c r="AI254" i="1"/>
  <c r="AI238" i="1" s="1"/>
  <c r="AI79" i="1"/>
  <c r="AI78" i="1" s="1"/>
  <c r="AI9" i="1" s="1"/>
  <c r="AH330" i="1"/>
  <c r="AH353" i="1"/>
  <c r="AH329" i="1" s="1"/>
  <c r="AH958" i="1"/>
  <c r="AH620" i="1" s="1"/>
  <c r="AH967" i="1"/>
  <c r="AH948" i="1" s="1"/>
  <c r="AH610" i="1" s="1"/>
  <c r="N1056" i="1"/>
  <c r="M1056" i="1"/>
  <c r="L1056" i="1"/>
  <c r="I1056" i="1"/>
  <c r="T1056" i="1"/>
  <c r="S1056" i="1"/>
  <c r="R1056" i="1"/>
  <c r="Q1056" i="1"/>
  <c r="X1056" i="1"/>
  <c r="P1056" i="1"/>
  <c r="U1056" i="1"/>
  <c r="Z1056" i="1"/>
  <c r="O1056" i="1"/>
  <c r="Y1056" i="1"/>
  <c r="K1056" i="1"/>
  <c r="J1056" i="1"/>
  <c r="F1056" i="1"/>
  <c r="AD629" i="2"/>
  <c r="F617" i="2"/>
  <c r="AB599" i="2"/>
  <c r="P599" i="2"/>
  <c r="AB293" i="2"/>
  <c r="O1423" i="2"/>
  <c r="AE598" i="2"/>
  <c r="AD316" i="2"/>
  <c r="I293" i="2"/>
  <c r="T293" i="2"/>
  <c r="AG233" i="2"/>
  <c r="AG227" i="2"/>
  <c r="P926" i="2"/>
  <c r="P944" i="2"/>
  <c r="P925" i="2" s="1"/>
  <c r="P598" i="2" s="1"/>
  <c r="AD945" i="2"/>
  <c r="Y1166" i="2"/>
  <c r="Y1159" i="2" s="1"/>
  <c r="Y1160" i="2"/>
  <c r="Y926" i="2" s="1"/>
  <c r="Y599" i="2" s="1"/>
  <c r="X1175" i="2"/>
  <c r="X1159" i="2" s="1"/>
  <c r="X925" i="2" s="1"/>
  <c r="X598" i="2" s="1"/>
  <c r="X1160" i="2"/>
  <c r="X926" i="2" s="1"/>
  <c r="X599" i="2" s="1"/>
  <c r="P1313" i="2"/>
  <c r="AD1313" i="2" s="1"/>
  <c r="P1352" i="2"/>
  <c r="P1308" i="2" s="1"/>
  <c r="L825" i="2"/>
  <c r="N313" i="2"/>
  <c r="N331" i="2"/>
  <c r="L913" i="2"/>
  <c r="AD913" i="2"/>
  <c r="Q599" i="2"/>
  <c r="K335" i="2"/>
  <c r="AD778" i="2"/>
  <c r="L778" i="2"/>
  <c r="M307" i="2"/>
  <c r="M293" i="2" s="1"/>
  <c r="M1423" i="2" s="1"/>
  <c r="AH250" i="2"/>
  <c r="AH234" i="2" s="1"/>
  <c r="AH79" i="2"/>
  <c r="AH78" i="2" s="1"/>
  <c r="AH9" i="2" s="1"/>
  <c r="AH1423" i="2" s="1"/>
  <c r="G766" i="2"/>
  <c r="K766" i="2" s="1"/>
  <c r="L766" i="2" s="1"/>
  <c r="K767" i="2"/>
  <c r="L767" i="2" s="1"/>
  <c r="K641" i="2"/>
  <c r="AD601" i="2"/>
  <c r="L601" i="2"/>
  <c r="I1166" i="2"/>
  <c r="I1159" i="2" s="1"/>
  <c r="I1160" i="2"/>
  <c r="I926" i="2" s="1"/>
  <c r="F296" i="2"/>
  <c r="E307" i="2"/>
  <c r="E293" i="2" s="1"/>
  <c r="H314" i="2"/>
  <c r="H331" i="2"/>
  <c r="H307" i="2" s="1"/>
  <c r="AF314" i="2"/>
  <c r="AF331" i="2"/>
  <c r="R753" i="2"/>
  <c r="R741" i="2" s="1"/>
  <c r="R728" i="2" s="1"/>
  <c r="R742" i="2"/>
  <c r="AK78" i="2"/>
  <c r="AK9" i="2" s="1"/>
  <c r="AK233" i="2"/>
  <c r="F278" i="2"/>
  <c r="AD135" i="2"/>
  <c r="L135" i="2"/>
  <c r="M319" i="2"/>
  <c r="M342" i="2"/>
  <c r="M318" i="2" s="1"/>
  <c r="AD1410" i="2"/>
  <c r="L1410" i="2"/>
  <c r="R944" i="2"/>
  <c r="R925" i="2" s="1"/>
  <c r="R598" i="2" s="1"/>
  <c r="R926" i="2"/>
  <c r="I307" i="2"/>
  <c r="V234" i="2"/>
  <c r="R1300" i="2"/>
  <c r="L251" i="2"/>
  <c r="AD251" i="2"/>
  <c r="AJ598" i="2"/>
  <c r="AD799" i="2"/>
  <c r="L799" i="2"/>
  <c r="AJ78" i="2"/>
  <c r="AJ9" i="2" s="1"/>
  <c r="AJ1423" i="2" s="1"/>
  <c r="AD303" i="2"/>
  <c r="L303" i="2"/>
  <c r="AI307" i="2"/>
  <c r="L1127" i="2"/>
  <c r="AD1127" i="2"/>
  <c r="AD439" i="2"/>
  <c r="L439" i="2"/>
  <c r="D600" i="2"/>
  <c r="I342" i="2"/>
  <c r="I318" i="2" s="1"/>
  <c r="I319" i="2"/>
  <c r="AD937" i="2"/>
  <c r="F613" i="2"/>
  <c r="AD1355" i="2"/>
  <c r="Y342" i="2"/>
  <c r="Y318" i="2" s="1"/>
  <c r="Y319" i="2"/>
  <c r="AE1313" i="2"/>
  <c r="AE316" i="2" s="1"/>
  <c r="AE1352" i="2"/>
  <c r="AE1308" i="2" s="1"/>
  <c r="S318" i="2"/>
  <c r="G1184" i="2"/>
  <c r="K1184" i="2" s="1"/>
  <c r="K1185" i="2"/>
  <c r="L1185" i="2" s="1"/>
  <c r="Y935" i="2"/>
  <c r="Y608" i="2" s="1"/>
  <c r="Y944" i="2"/>
  <c r="Y925" i="2" s="1"/>
  <c r="Y598" i="2" s="1"/>
  <c r="AA313" i="2"/>
  <c r="AA331" i="2"/>
  <c r="AA307" i="2" s="1"/>
  <c r="AA293" i="2" s="1"/>
  <c r="AH856" i="2"/>
  <c r="AH797" i="2" s="1"/>
  <c r="AH798" i="2"/>
  <c r="AH599" i="2" s="1"/>
  <c r="D746" i="2"/>
  <c r="D741" i="2" s="1"/>
  <c r="D728" i="2" s="1"/>
  <c r="D598" i="2" s="1"/>
  <c r="D742" i="2"/>
  <c r="D599" i="2" s="1"/>
  <c r="T331" i="2"/>
  <c r="T307" i="2" s="1"/>
  <c r="T313" i="2"/>
  <c r="F626" i="2"/>
  <c r="AD637" i="2"/>
  <c r="N1160" i="2"/>
  <c r="N926" i="2" s="1"/>
  <c r="N599" i="2" s="1"/>
  <c r="N1175" i="2"/>
  <c r="N1159" i="2" s="1"/>
  <c r="K157" i="2"/>
  <c r="L157" i="2" s="1"/>
  <c r="E746" i="2"/>
  <c r="E741" i="2" s="1"/>
  <c r="E728" i="2" s="1"/>
  <c r="E742" i="2"/>
  <c r="AB1301" i="2"/>
  <c r="L668" i="2"/>
  <c r="AD668" i="2"/>
  <c r="AF598" i="2"/>
  <c r="AD1238" i="2"/>
  <c r="F1226" i="2"/>
  <c r="M856" i="2"/>
  <c r="M797" i="2" s="1"/>
  <c r="M798" i="2"/>
  <c r="J935" i="2"/>
  <c r="J608" i="2" s="1"/>
  <c r="J307" i="2" s="1"/>
  <c r="J293" i="2" s="1"/>
  <c r="J944" i="2"/>
  <c r="AA1301" i="2"/>
  <c r="K340" i="2"/>
  <c r="L340" i="2" s="1"/>
  <c r="L1087" i="2"/>
  <c r="AD1087" i="2"/>
  <c r="AB1300" i="2"/>
  <c r="AI293" i="2"/>
  <c r="N1352" i="2"/>
  <c r="N1308" i="2" s="1"/>
  <c r="G729" i="2"/>
  <c r="K730" i="2"/>
  <c r="K1161" i="2"/>
  <c r="AH331" i="2"/>
  <c r="AH307" i="2" s="1"/>
  <c r="AH313" i="2"/>
  <c r="AC935" i="2"/>
  <c r="AC608" i="2" s="1"/>
  <c r="AC307" i="2" s="1"/>
  <c r="AC293" i="2" s="1"/>
  <c r="AC944" i="2"/>
  <c r="AC925" i="2" s="1"/>
  <c r="K558" i="2"/>
  <c r="L558" i="2" s="1"/>
  <c r="F1184" i="2"/>
  <c r="AD1185" i="2"/>
  <c r="AH268" i="2"/>
  <c r="AH124" i="2"/>
  <c r="AH267" i="2" s="1"/>
  <c r="AA1300" i="2"/>
  <c r="AD723" i="2"/>
  <c r="AH343" i="2"/>
  <c r="AH320" i="2"/>
  <c r="AI320" i="2"/>
  <c r="AI343" i="2"/>
  <c r="AD1404" i="2"/>
  <c r="L1404" i="2"/>
  <c r="AD811" i="2"/>
  <c r="L930" i="2"/>
  <c r="AD930" i="2"/>
  <c r="AC9" i="2"/>
  <c r="E926" i="2"/>
  <c r="E944" i="2"/>
  <c r="E925" i="2" s="1"/>
  <c r="AD641" i="2"/>
  <c r="Q9" i="2"/>
  <c r="K631" i="2"/>
  <c r="V935" i="2"/>
  <c r="V608" i="2" s="1"/>
  <c r="V307" i="2" s="1"/>
  <c r="V944" i="2"/>
  <c r="V925" i="2" s="1"/>
  <c r="AK935" i="2"/>
  <c r="AK608" i="2" s="1"/>
  <c r="AK944" i="2"/>
  <c r="AK925" i="2" s="1"/>
  <c r="W1166" i="2"/>
  <c r="W1159" i="2" s="1"/>
  <c r="W1160" i="2"/>
  <c r="W926" i="2" s="1"/>
  <c r="W599" i="2" s="1"/>
  <c r="K606" i="2"/>
  <c r="L606" i="2" s="1"/>
  <c r="G304" i="2"/>
  <c r="K1167" i="2"/>
  <c r="L1167" i="2" s="1"/>
  <c r="G1160" i="2"/>
  <c r="G1166" i="2"/>
  <c r="L1238" i="2"/>
  <c r="Y1220" i="2"/>
  <c r="L550" i="2"/>
  <c r="AD550" i="2"/>
  <c r="Q926" i="2"/>
  <c r="Q944" i="2"/>
  <c r="Q925" i="2" s="1"/>
  <c r="Q598" i="2" s="1"/>
  <c r="AI798" i="2"/>
  <c r="AI599" i="2" s="1"/>
  <c r="AI825" i="2"/>
  <c r="AI797" i="2" s="1"/>
  <c r="AI598" i="2" s="1"/>
  <c r="P613" i="2"/>
  <c r="P313" i="2" s="1"/>
  <c r="AD627" i="2"/>
  <c r="K619" i="2"/>
  <c r="G600" i="2"/>
  <c r="K600" i="2" s="1"/>
  <c r="G16" i="2"/>
  <c r="AA250" i="2"/>
  <c r="AA234" i="2" s="1"/>
  <c r="AA79" i="2"/>
  <c r="AA78" i="2" s="1"/>
  <c r="AA9" i="2" s="1"/>
  <c r="AA1423" i="2" s="1"/>
  <c r="U1347" i="2"/>
  <c r="U1357" i="2"/>
  <c r="U1346" i="2" s="1"/>
  <c r="U1300" i="2" s="1"/>
  <c r="AB250" i="2"/>
  <c r="AB234" i="2" s="1"/>
  <c r="AB79" i="2"/>
  <c r="AB78" i="2" s="1"/>
  <c r="AB9" i="2" s="1"/>
  <c r="H926" i="2"/>
  <c r="H944" i="2"/>
  <c r="H925" i="2" s="1"/>
  <c r="G759" i="2"/>
  <c r="K759" i="2" s="1"/>
  <c r="K760" i="2"/>
  <c r="S250" i="2"/>
  <c r="S234" i="2" s="1"/>
  <c r="S79" i="2"/>
  <c r="S78" i="2" s="1"/>
  <c r="T250" i="2"/>
  <c r="T234" i="2" s="1"/>
  <c r="T79" i="2"/>
  <c r="T78" i="2" s="1"/>
  <c r="T9" i="2" s="1"/>
  <c r="T1423" i="2" s="1"/>
  <c r="K1391" i="2"/>
  <c r="G1312" i="2"/>
  <c r="K1312" i="2" s="1"/>
  <c r="Z250" i="2"/>
  <c r="Z234" i="2" s="1"/>
  <c r="Z79" i="2"/>
  <c r="Z78" i="2" s="1"/>
  <c r="Z9" i="2" s="1"/>
  <c r="K124" i="2"/>
  <c r="K267" i="2" s="1"/>
  <c r="L125" i="2"/>
  <c r="L124" i="2" s="1"/>
  <c r="L267" i="2" s="1"/>
  <c r="G1404" i="2"/>
  <c r="K1404" i="2" s="1"/>
  <c r="K1405" i="2"/>
  <c r="L1405" i="2" s="1"/>
  <c r="H250" i="2"/>
  <c r="H234" i="2" s="1"/>
  <c r="H79" i="2"/>
  <c r="L615" i="2"/>
  <c r="AD615" i="2"/>
  <c r="G1203" i="2"/>
  <c r="K1203" i="2" s="1"/>
  <c r="L1203" i="2" s="1"/>
  <c r="K1204" i="2"/>
  <c r="L1204" i="2" s="1"/>
  <c r="E342" i="2"/>
  <c r="E318" i="2" s="1"/>
  <c r="E319" i="2"/>
  <c r="AK331" i="2"/>
  <c r="AK307" i="2" s="1"/>
  <c r="AK293" i="2" s="1"/>
  <c r="AK313" i="2"/>
  <c r="AF1313" i="2"/>
  <c r="AF316" i="2" s="1"/>
  <c r="AF1352" i="2"/>
  <c r="AF1308" i="2" s="1"/>
  <c r="AI1423" i="2"/>
  <c r="AD867" i="2"/>
  <c r="F866" i="2"/>
  <c r="Z742" i="2"/>
  <c r="Z746" i="2"/>
  <c r="Z741" i="2" s="1"/>
  <c r="Z728" i="2" s="1"/>
  <c r="T342" i="2"/>
  <c r="T318" i="2" s="1"/>
  <c r="T319" i="2"/>
  <c r="AD319" i="2" s="1"/>
  <c r="L1380" i="2"/>
  <c r="AD1380" i="2"/>
  <c r="H600" i="2"/>
  <c r="AD409" i="2"/>
  <c r="L409" i="2"/>
  <c r="AD386" i="2"/>
  <c r="F385" i="2"/>
  <c r="L386" i="2"/>
  <c r="AD558" i="2"/>
  <c r="G179" i="2"/>
  <c r="K179" i="2" s="1"/>
  <c r="L179" i="2" s="1"/>
  <c r="K180" i="2"/>
  <c r="L180" i="2" s="1"/>
  <c r="S9" i="2"/>
  <c r="AD317" i="2"/>
  <c r="L317" i="2"/>
  <c r="AD1071" i="2"/>
  <c r="L1071" i="2"/>
  <c r="L936" i="2"/>
  <c r="AD936" i="2"/>
  <c r="T1044" i="2"/>
  <c r="T926" i="2" s="1"/>
  <c r="T599" i="2" s="1"/>
  <c r="T1055" i="2"/>
  <c r="T1043" i="2" s="1"/>
  <c r="G1313" i="2"/>
  <c r="K1313" i="2" s="1"/>
  <c r="L1313" i="2" s="1"/>
  <c r="K1355" i="2"/>
  <c r="L1355" i="2" s="1"/>
  <c r="Q342" i="2"/>
  <c r="Q318" i="2" s="1"/>
  <c r="Q319" i="2"/>
  <c r="AD498" i="2"/>
  <c r="L498" i="2"/>
  <c r="L1391" i="2"/>
  <c r="AD1391" i="2"/>
  <c r="F1346" i="2"/>
  <c r="F1312" i="2"/>
  <c r="G517" i="2"/>
  <c r="K518" i="2"/>
  <c r="K517" i="2" s="1"/>
  <c r="K1055" i="2"/>
  <c r="L1055" i="2" s="1"/>
  <c r="G1043" i="2"/>
  <c r="K1043" i="2" s="1"/>
  <c r="AD1315" i="2"/>
  <c r="F619" i="2"/>
  <c r="AD631" i="2"/>
  <c r="L631" i="2"/>
  <c r="L403" i="2"/>
  <c r="AD403" i="2"/>
  <c r="V598" i="2"/>
  <c r="K1347" i="2"/>
  <c r="L1347" i="2" s="1"/>
  <c r="Z307" i="2"/>
  <c r="L1111" i="2"/>
  <c r="AD1111" i="2"/>
  <c r="AD900" i="2"/>
  <c r="F899" i="2"/>
  <c r="F797" i="2" s="1"/>
  <c r="L900" i="2"/>
  <c r="AD772" i="2"/>
  <c r="L772" i="2"/>
  <c r="AD1063" i="2"/>
  <c r="S935" i="2"/>
  <c r="S608" i="2" s="1"/>
  <c r="S307" i="2" s="1"/>
  <c r="S293" i="2" s="1"/>
  <c r="S944" i="2"/>
  <c r="S925" i="2" s="1"/>
  <c r="AB1313" i="2"/>
  <c r="AB316" i="2" s="1"/>
  <c r="AB1352" i="2"/>
  <c r="AB1308" i="2" s="1"/>
  <c r="Y316" i="2"/>
  <c r="Y331" i="2"/>
  <c r="AD1222" i="2"/>
  <c r="Y1221" i="2"/>
  <c r="AD551" i="2"/>
  <c r="L551" i="2"/>
  <c r="F798" i="2"/>
  <c r="K590" i="2"/>
  <c r="L590" i="2" s="1"/>
  <c r="G579" i="2"/>
  <c r="K579" i="2" s="1"/>
  <c r="L579" i="2" s="1"/>
  <c r="AG268" i="2"/>
  <c r="AG124" i="2"/>
  <c r="AG267" i="2" s="1"/>
  <c r="AD1316" i="2"/>
  <c r="AC1352" i="2"/>
  <c r="AC1308" i="2" s="1"/>
  <c r="E78" i="2"/>
  <c r="E9" i="2" s="1"/>
  <c r="Y79" i="2"/>
  <c r="Y78" i="2" s="1"/>
  <c r="Y9" i="2" s="1"/>
  <c r="H566" i="2"/>
  <c r="H557" i="2" s="1"/>
  <c r="K567" i="2"/>
  <c r="L567" i="2" s="1"/>
  <c r="Y233" i="2"/>
  <c r="Y227" i="2"/>
  <c r="AD1365" i="2"/>
  <c r="P1357" i="2"/>
  <c r="Z293" i="2"/>
  <c r="G1311" i="2"/>
  <c r="K1311" i="2" s="1"/>
  <c r="L1311" i="2" s="1"/>
  <c r="G1352" i="2"/>
  <c r="K1353" i="2"/>
  <c r="L1353" i="2" s="1"/>
  <c r="AD1358" i="2"/>
  <c r="AD927" i="2"/>
  <c r="L927" i="2"/>
  <c r="AD743" i="2"/>
  <c r="L743" i="2"/>
  <c r="AI926" i="2"/>
  <c r="AI944" i="2"/>
  <c r="AI925" i="2" s="1"/>
  <c r="AD754" i="2"/>
  <c r="F753" i="2"/>
  <c r="L754" i="2"/>
  <c r="U599" i="2"/>
  <c r="AG337" i="2"/>
  <c r="AG353" i="2"/>
  <c r="R307" i="2"/>
  <c r="K247" i="2"/>
  <c r="L247" i="2" s="1"/>
  <c r="G234" i="2"/>
  <c r="AD567" i="2"/>
  <c r="F566" i="2"/>
  <c r="L337" i="2"/>
  <c r="F315" i="2"/>
  <c r="AD337" i="2"/>
  <c r="G306" i="2"/>
  <c r="K306" i="2" s="1"/>
  <c r="L306" i="2" s="1"/>
  <c r="K607" i="2"/>
  <c r="L607" i="2" s="1"/>
  <c r="V293" i="2"/>
  <c r="Y313" i="2"/>
  <c r="K301" i="2"/>
  <c r="AD247" i="2"/>
  <c r="W944" i="2"/>
  <c r="AH293" i="2"/>
  <c r="F1160" i="2"/>
  <c r="AD1167" i="2"/>
  <c r="F1166" i="2"/>
  <c r="H295" i="2"/>
  <c r="H294" i="2" s="1"/>
  <c r="AH1311" i="2"/>
  <c r="AH1352" i="2"/>
  <c r="AH1308" i="2" s="1"/>
  <c r="G319" i="2"/>
  <c r="AK742" i="2"/>
  <c r="AK599" i="2" s="1"/>
  <c r="AK746" i="2"/>
  <c r="AK741" i="2" s="1"/>
  <c r="AK728" i="2" s="1"/>
  <c r="I250" i="2"/>
  <c r="I234" i="2" s="1"/>
  <c r="I79" i="2"/>
  <c r="I78" i="2" s="1"/>
  <c r="I9" i="2" s="1"/>
  <c r="I1423" i="2" s="1"/>
  <c r="J319" i="2"/>
  <c r="J342" i="2"/>
  <c r="J318" i="2" s="1"/>
  <c r="K1301" i="2"/>
  <c r="L1301" i="2" s="1"/>
  <c r="G336" i="2"/>
  <c r="K359" i="2"/>
  <c r="L297" i="2"/>
  <c r="AD297" i="2"/>
  <c r="K343" i="2"/>
  <c r="L343" i="2" s="1"/>
  <c r="AD1161" i="2"/>
  <c r="L1161" i="2"/>
  <c r="D313" i="2"/>
  <c r="D331" i="2"/>
  <c r="D307" i="2" s="1"/>
  <c r="D293" i="2" s="1"/>
  <c r="D1423" i="2" s="1"/>
  <c r="F163" i="2"/>
  <c r="F1043" i="2"/>
  <c r="AD457" i="2"/>
  <c r="L457" i="2"/>
  <c r="G311" i="2"/>
  <c r="K311" i="2" s="1"/>
  <c r="K611" i="2"/>
  <c r="G308" i="2"/>
  <c r="K308" i="2" s="1"/>
  <c r="AG1352" i="2"/>
  <c r="AG1308" i="2" s="1"/>
  <c r="AG1311" i="2"/>
  <c r="AG313" i="2" s="1"/>
  <c r="K1315" i="2"/>
  <c r="L1315" i="2" s="1"/>
  <c r="G1232" i="2"/>
  <c r="G1220" i="2" s="1"/>
  <c r="K1244" i="2"/>
  <c r="K1232" i="2" s="1"/>
  <c r="AA926" i="2"/>
  <c r="AA944" i="2"/>
  <c r="AA925" i="2" s="1"/>
  <c r="L535" i="2"/>
  <c r="AD535" i="2"/>
  <c r="F759" i="2"/>
  <c r="AD760" i="2"/>
  <c r="L760" i="2"/>
  <c r="K1222" i="2"/>
  <c r="L1222" i="2" s="1"/>
  <c r="AD1233" i="2"/>
  <c r="F1221" i="2"/>
  <c r="AA598" i="2"/>
  <c r="G938" i="2"/>
  <c r="G959" i="2"/>
  <c r="K960" i="2"/>
  <c r="AD1176" i="2"/>
  <c r="E227" i="2"/>
  <c r="AD1244" i="2"/>
  <c r="F1232" i="2"/>
  <c r="L1244" i="2"/>
  <c r="L1232" i="2" s="1"/>
  <c r="L1281" i="2"/>
  <c r="AD1281" i="2"/>
  <c r="R293" i="2"/>
  <c r="L1175" i="2"/>
  <c r="AE9" i="2"/>
  <c r="I944" i="2"/>
  <c r="K939" i="2"/>
  <c r="L939" i="2" s="1"/>
  <c r="G615" i="2"/>
  <c r="K615" i="2" s="1"/>
  <c r="W1352" i="2"/>
  <c r="W1308" i="2" s="1"/>
  <c r="R9" i="2"/>
  <c r="AD1418" i="2"/>
  <c r="L1418" i="2"/>
  <c r="H866" i="2"/>
  <c r="H798" i="2"/>
  <c r="H599" i="2" s="1"/>
  <c r="K867" i="2"/>
  <c r="L867" i="2" s="1"/>
  <c r="AG79" i="2"/>
  <c r="AG78" i="2" s="1"/>
  <c r="AG9" i="2" s="1"/>
  <c r="X250" i="2"/>
  <c r="X234" i="2" s="1"/>
  <c r="X79" i="2"/>
  <c r="X78" i="2" s="1"/>
  <c r="X9" i="2" s="1"/>
  <c r="J1280" i="2"/>
  <c r="K1280" i="2" s="1"/>
  <c r="K1296" i="2"/>
  <c r="L1296" i="2" s="1"/>
  <c r="H342" i="2"/>
  <c r="H318" i="2" s="1"/>
  <c r="H319" i="2"/>
  <c r="AA1221" i="2"/>
  <c r="M935" i="2"/>
  <c r="M944" i="2"/>
  <c r="M925" i="2" s="1"/>
  <c r="I846" i="2"/>
  <c r="K847" i="2"/>
  <c r="L847" i="2" s="1"/>
  <c r="I798" i="2"/>
  <c r="G212" i="2"/>
  <c r="K630" i="2"/>
  <c r="AD1296" i="2"/>
  <c r="F1280" i="2"/>
  <c r="AD391" i="2"/>
  <c r="L391" i="2"/>
  <c r="AC753" i="2"/>
  <c r="AC741" i="2" s="1"/>
  <c r="AC728" i="2" s="1"/>
  <c r="AC742" i="2"/>
  <c r="AC599" i="2" s="1"/>
  <c r="AB1166" i="2"/>
  <c r="AB1159" i="2" s="1"/>
  <c r="AB925" i="2" s="1"/>
  <c r="AB598" i="2" s="1"/>
  <c r="AB1160" i="2"/>
  <c r="AB926" i="2" s="1"/>
  <c r="G797" i="2"/>
  <c r="K811" i="2"/>
  <c r="L811" i="2" s="1"/>
  <c r="F336" i="2"/>
  <c r="L359" i="2"/>
  <c r="AD359" i="2"/>
  <c r="K945" i="2"/>
  <c r="L945" i="2" s="1"/>
  <c r="G926" i="2"/>
  <c r="G944" i="2"/>
  <c r="D1352" i="2"/>
  <c r="D1308" i="2" s="1"/>
  <c r="J1166" i="2"/>
  <c r="J1159" i="2" s="1"/>
  <c r="J1160" i="2"/>
  <c r="J926" i="2" s="1"/>
  <c r="J599" i="2" s="1"/>
  <c r="AI1175" i="2"/>
  <c r="AI1159" i="2" s="1"/>
  <c r="AI1160" i="2"/>
  <c r="G746" i="2"/>
  <c r="K747" i="2"/>
  <c r="G742" i="2"/>
  <c r="F746" i="2"/>
  <c r="L747" i="2"/>
  <c r="AD747" i="2"/>
  <c r="F742" i="2"/>
  <c r="Q261" i="2"/>
  <c r="AD261" i="2" s="1"/>
  <c r="AD117" i="2"/>
  <c r="AB313" i="2"/>
  <c r="AB331" i="2"/>
  <c r="AB307" i="2" s="1"/>
  <c r="L525" i="2"/>
  <c r="AD525" i="2"/>
  <c r="K900" i="2"/>
  <c r="G899" i="2"/>
  <c r="K899" i="2" s="1"/>
  <c r="D944" i="2"/>
  <c r="D925" i="2" s="1"/>
  <c r="D926" i="2"/>
  <c r="L840" i="2"/>
  <c r="AD840" i="2"/>
  <c r="AK525" i="2"/>
  <c r="AK517" i="2" s="1"/>
  <c r="AK318" i="2" s="1"/>
  <c r="AK319" i="2"/>
  <c r="S797" i="2"/>
  <c r="S598" i="2" s="1"/>
  <c r="AG598" i="2"/>
  <c r="AH926" i="2"/>
  <c r="AH944" i="2"/>
  <c r="AH925" i="2" s="1"/>
  <c r="AD605" i="2"/>
  <c r="AG599" i="2"/>
  <c r="J217" i="2"/>
  <c r="J79" i="2"/>
  <c r="J78" i="2" s="1"/>
  <c r="K89" i="2"/>
  <c r="L89" i="2" s="1"/>
  <c r="W336" i="2"/>
  <c r="W353" i="2"/>
  <c r="W342" i="2" s="1"/>
  <c r="W318" i="2" s="1"/>
  <c r="Z926" i="2"/>
  <c r="Z944" i="2"/>
  <c r="Z925" i="2" s="1"/>
  <c r="L1044" i="2"/>
  <c r="F926" i="2"/>
  <c r="J1313" i="2"/>
  <c r="J316" i="2" s="1"/>
  <c r="J1352" i="2"/>
  <c r="J1308" i="2" s="1"/>
  <c r="N319" i="2"/>
  <c r="N342" i="2"/>
  <c r="N318" i="2" s="1"/>
  <c r="L603" i="2"/>
  <c r="AD603" i="2"/>
  <c r="F301" i="2"/>
  <c r="S825" i="2"/>
  <c r="AD825" i="2" s="1"/>
  <c r="S798" i="2"/>
  <c r="S599" i="2" s="1"/>
  <c r="T944" i="2"/>
  <c r="G557" i="2"/>
  <c r="K557" i="2" s="1"/>
  <c r="K566" i="2"/>
  <c r="AD213" i="2"/>
  <c r="F212" i="2"/>
  <c r="K106" i="2"/>
  <c r="AE319" i="2"/>
  <c r="AE342" i="2"/>
  <c r="AE318" i="2" s="1"/>
  <c r="AD606" i="2"/>
  <c r="F335" i="2"/>
  <c r="F353" i="2"/>
  <c r="AD358" i="2"/>
  <c r="L358" i="2"/>
  <c r="AK598" i="2"/>
  <c r="N935" i="2"/>
  <c r="N608" i="2" s="1"/>
  <c r="N944" i="2"/>
  <c r="N925" i="2" s="1"/>
  <c r="N598" i="2" s="1"/>
  <c r="F611" i="2"/>
  <c r="AD630" i="2"/>
  <c r="F618" i="2"/>
  <c r="L630" i="2"/>
  <c r="K337" i="2"/>
  <c r="Q336" i="2"/>
  <c r="Q353" i="2"/>
  <c r="AG342" i="2"/>
  <c r="AG318" i="2" s="1"/>
  <c r="AG319" i="2"/>
  <c r="K250" i="2"/>
  <c r="M608" i="2"/>
  <c r="AD657" i="2"/>
  <c r="L657" i="2"/>
  <c r="AH1346" i="2"/>
  <c r="AH1300" i="2" s="1"/>
  <c r="AC598" i="2"/>
  <c r="M742" i="2"/>
  <c r="M599" i="2" s="1"/>
  <c r="M746" i="2"/>
  <c r="M741" i="2" s="1"/>
  <c r="M728" i="2" s="1"/>
  <c r="M598" i="2" s="1"/>
  <c r="AD1003" i="2"/>
  <c r="L1003" i="2"/>
  <c r="F960" i="2"/>
  <c r="AD932" i="2"/>
  <c r="K1316" i="2"/>
  <c r="L1316" i="2" s="1"/>
  <c r="AD507" i="2"/>
  <c r="L507" i="2"/>
  <c r="U250" i="2"/>
  <c r="U234" i="2" s="1"/>
  <c r="U79" i="2"/>
  <c r="U78" i="2" s="1"/>
  <c r="U9" i="2" s="1"/>
  <c r="G342" i="2"/>
  <c r="K1049" i="2"/>
  <c r="L1049" i="2" s="1"/>
  <c r="U935" i="2"/>
  <c r="U608" i="2" s="1"/>
  <c r="U944" i="2"/>
  <c r="U925" i="2" s="1"/>
  <c r="U598" i="2" s="1"/>
  <c r="F729" i="2"/>
  <c r="AD730" i="2"/>
  <c r="L730" i="2"/>
  <c r="G278" i="2"/>
  <c r="K278" i="2" s="1"/>
  <c r="K135" i="2"/>
  <c r="G164" i="2"/>
  <c r="AD1311" i="2"/>
  <c r="G1194" i="2"/>
  <c r="K1194" i="2" s="1"/>
  <c r="L1194" i="2" s="1"/>
  <c r="K1195" i="2"/>
  <c r="L1195" i="2" s="1"/>
  <c r="F517" i="2"/>
  <c r="AD517" i="2" s="1"/>
  <c r="AD518" i="2"/>
  <c r="L518" i="2"/>
  <c r="L517" i="2" s="1"/>
  <c r="X313" i="2"/>
  <c r="X331" i="2"/>
  <c r="X307" i="2" s="1"/>
  <c r="X293" i="2" s="1"/>
  <c r="K1233" i="2"/>
  <c r="L1233" i="2" s="1"/>
  <c r="G1221" i="2"/>
  <c r="K1221" i="2" s="1"/>
  <c r="O319" i="2"/>
  <c r="O342" i="2"/>
  <c r="O318" i="2" s="1"/>
  <c r="AD1348" i="2"/>
  <c r="I742" i="2"/>
  <c r="I746" i="2"/>
  <c r="I741" i="2" s="1"/>
  <c r="I728" i="2" s="1"/>
  <c r="AG926" i="2"/>
  <c r="AG944" i="2"/>
  <c r="AG925" i="2" s="1"/>
  <c r="Q1352" i="2"/>
  <c r="Q1308" i="2" s="1"/>
  <c r="O331" i="2"/>
  <c r="O307" i="2" s="1"/>
  <c r="O293" i="2" s="1"/>
  <c r="O313" i="2"/>
  <c r="Q250" i="2"/>
  <c r="Q234" i="2" s="1"/>
  <c r="Q233" i="2" s="1"/>
  <c r="Q79" i="2"/>
  <c r="Q78" i="2" s="1"/>
  <c r="AF342" i="2"/>
  <c r="AF318" i="2" s="1"/>
  <c r="AF319" i="2"/>
  <c r="U331" i="2"/>
  <c r="U313" i="2"/>
  <c r="F1308" i="2"/>
  <c r="H169" i="2"/>
  <c r="K22" i="2"/>
  <c r="L22" i="2" s="1"/>
  <c r="H17" i="2"/>
  <c r="H16" i="2" s="1"/>
  <c r="AE935" i="2"/>
  <c r="AE608" i="2" s="1"/>
  <c r="AE307" i="2" s="1"/>
  <c r="AE293" i="2" s="1"/>
  <c r="AE944" i="2"/>
  <c r="AE925" i="2" s="1"/>
  <c r="AH1175" i="2"/>
  <c r="AH1159" i="2" s="1"/>
  <c r="AH1160" i="2"/>
  <c r="L283" i="2"/>
  <c r="AD283" i="2"/>
  <c r="J17" i="2"/>
  <c r="J16" i="2" s="1"/>
  <c r="J9" i="2" s="1"/>
  <c r="J171" i="2"/>
  <c r="J164" i="2" s="1"/>
  <c r="J163" i="2" s="1"/>
  <c r="AA1220" i="2"/>
  <c r="G798" i="2"/>
  <c r="K798" i="2" s="1"/>
  <c r="AF926" i="2"/>
  <c r="AF599" i="2" s="1"/>
  <c r="AF944" i="2"/>
  <c r="AF925" i="2" s="1"/>
  <c r="K39" i="2"/>
  <c r="L39" i="2" s="1"/>
  <c r="K778" i="2"/>
  <c r="AA742" i="2"/>
  <c r="AA599" i="2" s="1"/>
  <c r="AA746" i="2"/>
  <c r="AA741" i="2" s="1"/>
  <c r="AA728" i="2" s="1"/>
  <c r="R250" i="2"/>
  <c r="R234" i="2" s="1"/>
  <c r="R79" i="2"/>
  <c r="R78" i="2" s="1"/>
  <c r="I608" i="2"/>
  <c r="V79" i="2"/>
  <c r="V78" i="2" s="1"/>
  <c r="V9" i="2" s="1"/>
  <c r="AD1325" i="2"/>
  <c r="K618" i="2"/>
  <c r="R1301" i="2"/>
  <c r="K228" i="2"/>
  <c r="Q227" i="2"/>
  <c r="AD228" i="2"/>
  <c r="AJ944" i="2"/>
  <c r="AJ925" i="2" s="1"/>
  <c r="AJ926" i="2"/>
  <c r="AJ599" i="2" s="1"/>
  <c r="L258" i="2"/>
  <c r="AD258" i="2"/>
  <c r="P316" i="2"/>
  <c r="P331" i="2"/>
  <c r="P307" i="2" s="1"/>
  <c r="P293" i="2" s="1"/>
  <c r="F250" i="2"/>
  <c r="AD106" i="2"/>
  <c r="L106" i="2"/>
  <c r="F79" i="2"/>
  <c r="O935" i="2"/>
  <c r="O608" i="2" s="1"/>
  <c r="O944" i="2"/>
  <c r="O925" i="2" s="1"/>
  <c r="O598" i="2" s="1"/>
  <c r="K1365" i="2"/>
  <c r="L1365" i="2" s="1"/>
  <c r="G1357" i="2"/>
  <c r="AD846" i="2"/>
  <c r="P171" i="2"/>
  <c r="P17" i="2"/>
  <c r="AD24" i="2"/>
  <c r="G927" i="2"/>
  <c r="K927" i="2" s="1"/>
  <c r="G1056" i="1"/>
  <c r="AF1056" i="1"/>
  <c r="W1056" i="1"/>
  <c r="V1057" i="1"/>
  <c r="V1056" i="1" s="1"/>
  <c r="AK1056" i="1"/>
  <c r="AO1057" i="1"/>
  <c r="AN1057" i="1"/>
  <c r="AM1057" i="1"/>
  <c r="AL1057" i="1"/>
  <c r="AO1446" i="1"/>
  <c r="AO1445" i="1" s="1"/>
  <c r="AO1444" i="1" s="1"/>
  <c r="AO1438" i="1"/>
  <c r="AO1437" i="1" s="1"/>
  <c r="AO1436" i="1" s="1"/>
  <c r="AO1432" i="1"/>
  <c r="AO1426" i="1"/>
  <c r="AO1425" i="1" s="1"/>
  <c r="AO1424" i="1" s="1"/>
  <c r="AO1419" i="1"/>
  <c r="AO1418" i="1" s="1"/>
  <c r="AO1417" i="1" s="1"/>
  <c r="AO1413" i="1"/>
  <c r="AO1412" i="1" s="1"/>
  <c r="AO1411" i="1" s="1"/>
  <c r="AO1408" i="1"/>
  <c r="AO1407" i="1" s="1"/>
  <c r="AO1397" i="1"/>
  <c r="AO1394" i="1"/>
  <c r="AO1385" i="1"/>
  <c r="AO1384" i="1" s="1"/>
  <c r="AO1382" i="1"/>
  <c r="AO1340" i="1" s="1"/>
  <c r="AO1377" i="1"/>
  <c r="AO1376" i="1"/>
  <c r="AO1353" i="1"/>
  <c r="AO1343" i="1" s="1"/>
  <c r="AO1349" i="1"/>
  <c r="AO1346" i="1" s="1"/>
  <c r="AO1347" i="1"/>
  <c r="AO1335" i="1" s="1"/>
  <c r="AO323" i="1" s="1"/>
  <c r="AO1344" i="1"/>
  <c r="AO1324" i="1"/>
  <c r="AO1308" i="1" s="1"/>
  <c r="AO1309" i="1"/>
  <c r="AO1304" i="1"/>
  <c r="AO1267" i="1" s="1"/>
  <c r="AO1254" i="1" s="1"/>
  <c r="AO1297" i="1"/>
  <c r="AO1289" i="1"/>
  <c r="AO1288" i="1" s="1"/>
  <c r="AO1279" i="1"/>
  <c r="AO1278" i="1" s="1"/>
  <c r="AO1276" i="1"/>
  <c r="AO1272" i="1"/>
  <c r="AO1260" i="1" s="1"/>
  <c r="AO1269" i="1"/>
  <c r="AO1257" i="1" s="1"/>
  <c r="AO1268" i="1"/>
  <c r="AO1256" i="1" s="1"/>
  <c r="AO1263" i="1"/>
  <c r="AO1262" i="1"/>
  <c r="AO1261" i="1"/>
  <c r="AO1249" i="1" s="1"/>
  <c r="AO1251" i="1"/>
  <c r="AO1239" i="1"/>
  <c r="AO1238" i="1" s="1"/>
  <c r="AO1237" i="1" s="1"/>
  <c r="AO1232" i="1"/>
  <c r="AO1231" i="1" s="1"/>
  <c r="AO1230" i="1" s="1"/>
  <c r="AO1229" i="1" s="1"/>
  <c r="AO1227" i="1"/>
  <c r="AO1191" i="1" s="1"/>
  <c r="AO959" i="1" s="1"/>
  <c r="AO1223" i="1"/>
  <c r="AO1222" i="1" s="1"/>
  <c r="AO1221" i="1" s="1"/>
  <c r="AO1218" i="1"/>
  <c r="AO1213" i="1"/>
  <c r="AO1212" i="1" s="1"/>
  <c r="AO1211" i="1" s="1"/>
  <c r="AO1208" i="1"/>
  <c r="AO1204" i="1"/>
  <c r="AO1203" i="1" s="1"/>
  <c r="AO1202" i="1" s="1"/>
  <c r="AO1199" i="1"/>
  <c r="AO1195" i="1"/>
  <c r="AO1194" i="1" s="1"/>
  <c r="AO1193" i="1" s="1"/>
  <c r="AO1189" i="1"/>
  <c r="AO1180" i="1"/>
  <c r="AO1176" i="1"/>
  <c r="AO1175" i="1" s="1"/>
  <c r="AO1172" i="1"/>
  <c r="AO1168" i="1"/>
  <c r="AO1167" i="1" s="1"/>
  <c r="AO1161" i="1"/>
  <c r="AO1157" i="1"/>
  <c r="AO1152" i="1"/>
  <c r="AO1151" i="1" s="1"/>
  <c r="AO1148" i="1"/>
  <c r="AO1144" i="1"/>
  <c r="AO1143" i="1" s="1"/>
  <c r="AO1140" i="1"/>
  <c r="AO1136" i="1"/>
  <c r="AO1135" i="1" s="1"/>
  <c r="AO1132" i="1"/>
  <c r="AO1128" i="1"/>
  <c r="AO1127" i="1" s="1"/>
  <c r="AO1124" i="1"/>
  <c r="AO1120" i="1"/>
  <c r="AO1119" i="1" s="1"/>
  <c r="AO1116" i="1"/>
  <c r="AO1112" i="1"/>
  <c r="AO1111" i="1" s="1"/>
  <c r="AO1108" i="1"/>
  <c r="AO1104" i="1"/>
  <c r="AO1103" i="1" s="1"/>
  <c r="AO1100" i="1"/>
  <c r="AO1096" i="1"/>
  <c r="AO1095" i="1" s="1"/>
  <c r="AO1092" i="1"/>
  <c r="AO1088" i="1"/>
  <c r="AO1087" i="1" s="1"/>
  <c r="AO1084" i="1"/>
  <c r="AO1080" i="1"/>
  <c r="AO1079" i="1" s="1"/>
  <c r="AO1077" i="1"/>
  <c r="AO966" i="1" s="1"/>
  <c r="AO1076" i="1"/>
  <c r="AO1075" i="1"/>
  <c r="AO108" i="1" s="1"/>
  <c r="AO256" i="1" s="1"/>
  <c r="AO1074" i="1"/>
  <c r="AO107" i="1" s="1"/>
  <c r="AO1071" i="1"/>
  <c r="AO1070" i="1"/>
  <c r="AO952" i="1" s="1"/>
  <c r="AO1069" i="1"/>
  <c r="AO951" i="1" s="1"/>
  <c r="AO1052" i="1"/>
  <c r="AO1051" i="1" s="1"/>
  <c r="AO1050" i="1" s="1"/>
  <c r="AO1046" i="1"/>
  <c r="AO1045" i="1" s="1"/>
  <c r="AO1044" i="1" s="1"/>
  <c r="AO1040" i="1"/>
  <c r="AO1039" i="1" s="1"/>
  <c r="AO1034" i="1"/>
  <c r="AO1032" i="1" s="1"/>
  <c r="AO1028" i="1"/>
  <c r="AO1027" i="1" s="1"/>
  <c r="AO1026" i="1" s="1"/>
  <c r="AO1022" i="1"/>
  <c r="AO1021" i="1"/>
  <c r="AO1017" i="1"/>
  <c r="AO1016" i="1" s="1"/>
  <c r="AO1012" i="1"/>
  <c r="AO1011" i="1" s="1"/>
  <c r="AO1007" i="1"/>
  <c r="AO1006" i="1" s="1"/>
  <c r="AO996" i="1"/>
  <c r="AO995" i="1" s="1"/>
  <c r="AO994" i="1" s="1"/>
  <c r="AO979" i="1"/>
  <c r="AO977" i="1" s="1"/>
  <c r="AO972" i="1"/>
  <c r="AO969" i="1" s="1"/>
  <c r="AO968" i="1" s="1"/>
  <c r="AO954" i="1"/>
  <c r="AO616" i="1" s="1"/>
  <c r="AO946" i="1"/>
  <c r="AO945" i="1"/>
  <c r="AO944" i="1" s="1"/>
  <c r="AO940" i="1"/>
  <c r="AO937" i="1" s="1"/>
  <c r="AO936" i="1" s="1"/>
  <c r="AO934" i="1"/>
  <c r="AO933" i="1" s="1"/>
  <c r="AO932" i="1" s="1"/>
  <c r="AO925" i="1"/>
  <c r="AO924" i="1" s="1"/>
  <c r="AO923" i="1" s="1"/>
  <c r="AO922" i="1" s="1"/>
  <c r="AO919" i="1"/>
  <c r="AO918" i="1" s="1"/>
  <c r="AO917" i="1" s="1"/>
  <c r="AO915" i="1"/>
  <c r="AO910" i="1"/>
  <c r="AO909" i="1" s="1"/>
  <c r="AO908" i="1" s="1"/>
  <c r="AO905" i="1"/>
  <c r="AO901" i="1"/>
  <c r="AO900" i="1" s="1"/>
  <c r="AO899" i="1" s="1"/>
  <c r="AO896" i="1"/>
  <c r="AO892" i="1"/>
  <c r="AO891" i="1" s="1"/>
  <c r="AO890" i="1" s="1"/>
  <c r="AO887" i="1"/>
  <c r="AO882" i="1"/>
  <c r="AO881" i="1" s="1"/>
  <c r="AO880" i="1" s="1"/>
  <c r="AO876" i="1"/>
  <c r="AO872" i="1"/>
  <c r="AO871" i="1" s="1"/>
  <c r="AO870" i="1" s="1"/>
  <c r="AO865" i="1"/>
  <c r="AO827" i="1" s="1"/>
  <c r="AO855" i="1"/>
  <c r="AO851" i="1"/>
  <c r="AO850" i="1" s="1"/>
  <c r="AO849" i="1" s="1"/>
  <c r="AO844" i="1"/>
  <c r="AO838" i="1" s="1"/>
  <c r="AO832" i="1"/>
  <c r="AO831" i="1" s="1"/>
  <c r="AO829" i="1"/>
  <c r="AO826" i="1"/>
  <c r="AO825" i="1"/>
  <c r="AO823" i="1"/>
  <c r="AO817" i="1"/>
  <c r="AO816" i="1"/>
  <c r="AO811" i="1"/>
  <c r="AO810" i="1" s="1"/>
  <c r="AO808" i="1"/>
  <c r="AO807" i="1" s="1"/>
  <c r="AO805" i="1"/>
  <c r="AO804" i="1" s="1"/>
  <c r="AO802" i="1"/>
  <c r="AO801" i="1" s="1"/>
  <c r="AO799" i="1"/>
  <c r="AO798" i="1" s="1"/>
  <c r="AO796" i="1"/>
  <c r="AO795" i="1" s="1"/>
  <c r="AO791" i="1"/>
  <c r="AO790" i="1" s="1"/>
  <c r="AO789" i="1" s="1"/>
  <c r="AO788" i="1" s="1"/>
  <c r="AO785" i="1"/>
  <c r="AO784" i="1" s="1"/>
  <c r="AO783" i="1" s="1"/>
  <c r="AO782" i="1" s="1"/>
  <c r="AO778" i="1"/>
  <c r="AO777" i="1" s="1"/>
  <c r="AO776" i="1" s="1"/>
  <c r="AO775" i="1" s="1"/>
  <c r="AO772" i="1"/>
  <c r="AO771" i="1" s="1"/>
  <c r="AO770" i="1" s="1"/>
  <c r="AO769" i="1" s="1"/>
  <c r="AO765" i="1"/>
  <c r="AO764" i="1" s="1"/>
  <c r="AO763" i="1" s="1"/>
  <c r="AO762" i="1" s="1"/>
  <c r="AO761" i="1"/>
  <c r="AO747" i="1"/>
  <c r="AO744" i="1"/>
  <c r="AO743" i="1" s="1"/>
  <c r="AO742" i="1" s="1"/>
  <c r="AO737" i="1"/>
  <c r="AO736" i="1" s="1"/>
  <c r="AO735" i="1" s="1"/>
  <c r="AO732" i="1"/>
  <c r="AO728" i="1"/>
  <c r="AO722" i="1"/>
  <c r="AO721" i="1" s="1"/>
  <c r="AO716" i="1"/>
  <c r="AO715" i="1" s="1"/>
  <c r="AO714" i="1" s="1"/>
  <c r="AO712" i="1"/>
  <c r="AO705" i="1"/>
  <c r="AO704" i="1" s="1"/>
  <c r="AO701" i="1"/>
  <c r="AO693" i="1"/>
  <c r="AO692" i="1" s="1"/>
  <c r="AO689" i="1"/>
  <c r="AO682" i="1"/>
  <c r="AO681" i="1" s="1"/>
  <c r="AO678" i="1"/>
  <c r="AO671" i="1"/>
  <c r="AO670" i="1" s="1"/>
  <c r="AO663" i="1"/>
  <c r="AO655" i="1"/>
  <c r="AO654" i="1" s="1"/>
  <c r="AO652" i="1"/>
  <c r="AO640" i="1" s="1"/>
  <c r="AO648" i="1"/>
  <c r="AO636" i="1" s="1"/>
  <c r="AO647" i="1"/>
  <c r="AO635" i="1" s="1"/>
  <c r="AO646" i="1"/>
  <c r="AO633" i="1" s="1"/>
  <c r="AO644" i="1"/>
  <c r="AO632" i="1" s="1"/>
  <c r="AO637" i="1"/>
  <c r="AO634" i="1"/>
  <c r="AO622" i="1"/>
  <c r="AO321" i="1" s="1"/>
  <c r="AO621" i="1"/>
  <c r="AO320" i="1" s="1"/>
  <c r="AO608" i="1"/>
  <c r="AO604" i="1"/>
  <c r="AO603" i="1" s="1"/>
  <c r="AO598" i="1"/>
  <c r="AO594" i="1"/>
  <c r="AO593" i="1" s="1"/>
  <c r="AO589" i="1"/>
  <c r="AO587" i="1"/>
  <c r="AO586" i="1" s="1"/>
  <c r="AO583" i="1"/>
  <c r="AO581" i="1"/>
  <c r="AO580" i="1" s="1"/>
  <c r="AO577" i="1"/>
  <c r="AO575" i="1"/>
  <c r="AO574" i="1"/>
  <c r="AO573" i="1"/>
  <c r="AO572" i="1"/>
  <c r="AO566" i="1"/>
  <c r="AO334" i="1" s="1"/>
  <c r="AO306" i="1" s="1"/>
  <c r="AO550" i="1"/>
  <c r="AO549" i="1" s="1"/>
  <c r="AO548" i="1" s="1"/>
  <c r="AO547" i="1" s="1"/>
  <c r="AO545" i="1"/>
  <c r="AO540" i="1"/>
  <c r="AO539" i="1" s="1"/>
  <c r="AO538" i="1" s="1"/>
  <c r="AO535" i="1"/>
  <c r="AO534" i="1" s="1"/>
  <c r="AO532" i="1"/>
  <c r="AO531" i="1" s="1"/>
  <c r="AO530" i="1" s="1"/>
  <c r="AO527" i="1"/>
  <c r="AO526" i="1" s="1"/>
  <c r="AO521" i="1"/>
  <c r="AO520" i="1" s="1"/>
  <c r="AO519" i="1" s="1"/>
  <c r="AO514" i="1"/>
  <c r="AO513" i="1" s="1"/>
  <c r="AO511" i="1"/>
  <c r="AO505" i="1"/>
  <c r="AO504" i="1" s="1"/>
  <c r="AO502" i="1"/>
  <c r="AO496" i="1"/>
  <c r="AO495" i="1"/>
  <c r="AO493" i="1"/>
  <c r="AO487" i="1"/>
  <c r="AO486" i="1" s="1"/>
  <c r="AO482" i="1"/>
  <c r="AO481" i="1" s="1"/>
  <c r="AO480" i="1" s="1"/>
  <c r="AO476" i="1"/>
  <c r="AO475" i="1" s="1"/>
  <c r="AO474" i="1" s="1"/>
  <c r="AO470" i="1"/>
  <c r="AO469" i="1" s="1"/>
  <c r="AO468" i="1" s="1"/>
  <c r="AO464" i="1"/>
  <c r="AO463" i="1" s="1"/>
  <c r="AO462" i="1" s="1"/>
  <c r="AO458" i="1"/>
  <c r="AO457" i="1" s="1"/>
  <c r="AO456" i="1" s="1"/>
  <c r="AO452" i="1"/>
  <c r="AO451" i="1" s="1"/>
  <c r="AO450" i="1" s="1"/>
  <c r="AO428" i="1"/>
  <c r="AO427" i="1" s="1"/>
  <c r="AO426" i="1" s="1"/>
  <c r="AO422" i="1"/>
  <c r="AO421" i="1" s="1"/>
  <c r="AO420" i="1" s="1"/>
  <c r="AO416" i="1"/>
  <c r="AO415" i="1" s="1"/>
  <c r="AO414" i="1" s="1"/>
  <c r="AO410" i="1"/>
  <c r="AO409" i="1" s="1"/>
  <c r="AO408" i="1" s="1"/>
  <c r="AO404" i="1"/>
  <c r="AO403" i="1" s="1"/>
  <c r="AO402" i="1" s="1"/>
  <c r="AO398" i="1"/>
  <c r="AO369" i="1" s="1"/>
  <c r="AO346" i="1" s="1"/>
  <c r="AO393" i="1"/>
  <c r="AO387" i="1"/>
  <c r="AO384" i="1"/>
  <c r="AO383" i="1"/>
  <c r="AO382" i="1"/>
  <c r="AO378" i="1"/>
  <c r="AO377" i="1"/>
  <c r="AO145" i="1" s="1"/>
  <c r="AO292" i="1" s="1"/>
  <c r="AO291" i="1" s="1"/>
  <c r="AO376" i="1"/>
  <c r="AO374" i="1"/>
  <c r="AO373" i="1"/>
  <c r="AO141" i="1" s="1"/>
  <c r="AO140" i="1" s="1"/>
  <c r="AO372" i="1"/>
  <c r="AO359" i="1"/>
  <c r="AO357" i="1" s="1"/>
  <c r="AO352" i="1"/>
  <c r="AO344" i="1"/>
  <c r="AO343" i="1"/>
  <c r="AO341" i="1"/>
  <c r="AO339" i="1"/>
  <c r="AO338" i="1"/>
  <c r="AO337" i="1"/>
  <c r="AO335" i="1"/>
  <c r="AO308" i="1" s="1"/>
  <c r="AO332" i="1"/>
  <c r="AO307" i="1"/>
  <c r="AO296" i="1"/>
  <c r="AO281" i="1"/>
  <c r="AO280" i="1"/>
  <c r="AO279" i="1"/>
  <c r="AO274" i="1"/>
  <c r="AO264" i="1"/>
  <c r="AO263" i="1"/>
  <c r="AO261" i="1"/>
  <c r="AO260" i="1"/>
  <c r="AO259" i="1"/>
  <c r="AO248" i="1"/>
  <c r="AO247" i="1"/>
  <c r="AO244" i="1"/>
  <c r="AO241" i="1"/>
  <c r="AO228" i="1"/>
  <c r="AO223" i="1"/>
  <c r="AO221" i="1"/>
  <c r="AO214" i="1"/>
  <c r="AO213" i="1"/>
  <c r="AO210" i="1"/>
  <c r="AO233" i="1" s="1"/>
  <c r="AO232" i="1" s="1"/>
  <c r="AO209" i="1"/>
  <c r="AO207" i="1"/>
  <c r="AO205" i="1" s="1"/>
  <c r="AO204" i="1"/>
  <c r="AO203" i="1" s="1"/>
  <c r="AO202" i="1"/>
  <c r="AO199" i="1"/>
  <c r="AO198" i="1"/>
  <c r="AO197" i="1"/>
  <c r="AO195" i="1"/>
  <c r="AO194" i="1" s="1"/>
  <c r="AO192" i="1"/>
  <c r="AO191" i="1"/>
  <c r="AO189" i="1"/>
  <c r="AO187" i="1"/>
  <c r="AO186" i="1"/>
  <c r="AO185" i="1"/>
  <c r="AO182" i="1"/>
  <c r="AO181" i="1"/>
  <c r="AO179" i="1"/>
  <c r="AO177" i="1"/>
  <c r="AO173" i="1"/>
  <c r="AO172" i="1"/>
  <c r="AO171" i="1"/>
  <c r="AO170" i="1"/>
  <c r="AO169" i="1"/>
  <c r="AO166" i="1"/>
  <c r="AO165" i="1"/>
  <c r="AO164" i="1"/>
  <c r="AO150" i="1"/>
  <c r="AO297" i="1" s="1"/>
  <c r="AO137" i="1"/>
  <c r="AO129" i="1"/>
  <c r="AO278" i="1" s="1"/>
  <c r="AO128" i="1"/>
  <c r="AO275" i="1" s="1"/>
  <c r="AO126" i="1"/>
  <c r="AO273" i="1" s="1"/>
  <c r="AO122" i="1"/>
  <c r="AO270" i="1" s="1"/>
  <c r="AO121" i="1"/>
  <c r="AO269" i="1" s="1"/>
  <c r="AO120" i="1"/>
  <c r="AO268" i="1" s="1"/>
  <c r="AO118" i="1"/>
  <c r="AO266" i="1" s="1"/>
  <c r="AO114" i="1"/>
  <c r="AO262" i="1" s="1"/>
  <c r="AO110" i="1"/>
  <c r="AO258" i="1" s="1"/>
  <c r="AO105" i="1"/>
  <c r="AO253" i="1" s="1"/>
  <c r="AO103" i="1"/>
  <c r="AO229" i="1" s="1"/>
  <c r="AO101" i="1"/>
  <c r="AO250" i="1" s="1"/>
  <c r="AO82" i="1"/>
  <c r="AO81" i="1"/>
  <c r="AO240" i="1" s="1"/>
  <c r="AO74" i="1"/>
  <c r="AO71" i="1"/>
  <c r="AO212" i="1" s="1"/>
  <c r="AO69" i="1"/>
  <c r="AO66" i="1"/>
  <c r="AO62" i="1"/>
  <c r="AO60" i="1"/>
  <c r="AO53" i="1"/>
  <c r="AO51" i="1"/>
  <c r="AO47" i="1"/>
  <c r="AO44" i="1" s="1"/>
  <c r="AO188" i="1" s="1"/>
  <c r="AO40" i="1"/>
  <c r="AO31" i="1"/>
  <c r="AO176" i="1" s="1"/>
  <c r="AO12" i="1"/>
  <c r="AO10" i="1"/>
  <c r="AO162" i="1" s="1"/>
  <c r="AO161" i="1" s="1"/>
  <c r="AN1446" i="1"/>
  <c r="AN1445" i="1" s="1"/>
  <c r="AN1444" i="1" s="1"/>
  <c r="AN1438" i="1"/>
  <c r="AN1437" i="1" s="1"/>
  <c r="AN1436" i="1" s="1"/>
  <c r="AN1432" i="1"/>
  <c r="AN1426" i="1"/>
  <c r="AN1425" i="1" s="1"/>
  <c r="AN1424" i="1" s="1"/>
  <c r="AN1419" i="1"/>
  <c r="AN1418" i="1" s="1"/>
  <c r="AN1417" i="1" s="1"/>
  <c r="AN1413" i="1"/>
  <c r="AN1412" i="1" s="1"/>
  <c r="AN1411" i="1" s="1"/>
  <c r="AN1408" i="1"/>
  <c r="AN1407" i="1" s="1"/>
  <c r="AN1397" i="1"/>
  <c r="AN1394" i="1"/>
  <c r="AN1385" i="1"/>
  <c r="AN1374" i="1" s="1"/>
  <c r="AN1382" i="1"/>
  <c r="AN1340" i="1" s="1"/>
  <c r="AN1377" i="1"/>
  <c r="AN1376" i="1"/>
  <c r="AN1353" i="1"/>
  <c r="AN1352" i="1" s="1"/>
  <c r="AN1349" i="1"/>
  <c r="AN1348" i="1" s="1"/>
  <c r="AN1347" i="1"/>
  <c r="AN1335" i="1" s="1"/>
  <c r="AN323" i="1" s="1"/>
  <c r="AN1344" i="1"/>
  <c r="AN1324" i="1"/>
  <c r="AN1308" i="1" s="1"/>
  <c r="AN1309" i="1"/>
  <c r="AN1304" i="1"/>
  <c r="AN1303" i="1" s="1"/>
  <c r="AN1302" i="1" s="1"/>
  <c r="AN1297" i="1"/>
  <c r="AN1289" i="1"/>
  <c r="AN1288" i="1" s="1"/>
  <c r="AN1279" i="1"/>
  <c r="AN1278" i="1" s="1"/>
  <c r="AN1276" i="1"/>
  <c r="AN1272" i="1"/>
  <c r="AN1260" i="1" s="1"/>
  <c r="AN1269" i="1"/>
  <c r="AN1257" i="1" s="1"/>
  <c r="AN1268" i="1"/>
  <c r="AN1256" i="1" s="1"/>
  <c r="AN1263" i="1"/>
  <c r="AN1262" i="1"/>
  <c r="AN1261" i="1"/>
  <c r="AN1249" i="1" s="1"/>
  <c r="AN1251" i="1"/>
  <c r="AN1239" i="1"/>
  <c r="AN1238" i="1" s="1"/>
  <c r="AN1237" i="1" s="1"/>
  <c r="AN1232" i="1"/>
  <c r="AN1231" i="1" s="1"/>
  <c r="AN1230" i="1" s="1"/>
  <c r="AN1229" i="1" s="1"/>
  <c r="AN1227" i="1"/>
  <c r="AN1191" i="1" s="1"/>
  <c r="AN959" i="1" s="1"/>
  <c r="AN1223" i="1"/>
  <c r="AN1222" i="1" s="1"/>
  <c r="AN1221" i="1" s="1"/>
  <c r="AN1218" i="1"/>
  <c r="AN1213" i="1"/>
  <c r="AN1212" i="1" s="1"/>
  <c r="AN1211" i="1" s="1"/>
  <c r="AN1208" i="1"/>
  <c r="AN1204" i="1"/>
  <c r="AN1203" i="1" s="1"/>
  <c r="AN1202" i="1" s="1"/>
  <c r="AN1199" i="1"/>
  <c r="AN1195" i="1"/>
  <c r="AN1194" i="1" s="1"/>
  <c r="AN1193" i="1" s="1"/>
  <c r="AN1189" i="1"/>
  <c r="AN1180" i="1"/>
  <c r="AN1176" i="1"/>
  <c r="AN1175" i="1" s="1"/>
  <c r="AN1172" i="1"/>
  <c r="AN1168" i="1"/>
  <c r="AN1167" i="1" s="1"/>
  <c r="AN1161" i="1"/>
  <c r="AN1157" i="1"/>
  <c r="AN1152" i="1"/>
  <c r="AN1151" i="1" s="1"/>
  <c r="AN1148" i="1"/>
  <c r="AN1144" i="1"/>
  <c r="AN1143" i="1" s="1"/>
  <c r="AN1140" i="1"/>
  <c r="AN1136" i="1"/>
  <c r="AN1135" i="1" s="1"/>
  <c r="AN1132" i="1"/>
  <c r="AN1128" i="1"/>
  <c r="AN1127" i="1" s="1"/>
  <c r="AN1124" i="1"/>
  <c r="AN1120" i="1"/>
  <c r="AN1119" i="1" s="1"/>
  <c r="AN1116" i="1"/>
  <c r="AN1112" i="1"/>
  <c r="AN1111" i="1" s="1"/>
  <c r="AN1108" i="1"/>
  <c r="AN1104" i="1"/>
  <c r="AN1103" i="1" s="1"/>
  <c r="AN1100" i="1"/>
  <c r="AN1096" i="1"/>
  <c r="AN1095" i="1" s="1"/>
  <c r="AN1092" i="1"/>
  <c r="AN1088" i="1"/>
  <c r="AN1087" i="1" s="1"/>
  <c r="AN1084" i="1"/>
  <c r="AN1080" i="1"/>
  <c r="AN1079" i="1" s="1"/>
  <c r="AN1077" i="1"/>
  <c r="AN966" i="1" s="1"/>
  <c r="AN1076" i="1"/>
  <c r="AN109" i="1" s="1"/>
  <c r="AN1075" i="1"/>
  <c r="AN1074" i="1"/>
  <c r="AN107" i="1" s="1"/>
  <c r="AN1071" i="1"/>
  <c r="AN1070" i="1"/>
  <c r="AN952" i="1" s="1"/>
  <c r="AN1069" i="1"/>
  <c r="AN1052" i="1"/>
  <c r="AN987" i="1" s="1"/>
  <c r="AN960" i="1" s="1"/>
  <c r="AN1046" i="1"/>
  <c r="AN1045" i="1" s="1"/>
  <c r="AN1044" i="1" s="1"/>
  <c r="AN1040" i="1"/>
  <c r="AN1039" i="1" s="1"/>
  <c r="AN1034" i="1"/>
  <c r="AN1033" i="1" s="1"/>
  <c r="AN1028" i="1"/>
  <c r="AN1027" i="1" s="1"/>
  <c r="AN1026" i="1" s="1"/>
  <c r="AN1022" i="1"/>
  <c r="AN1021" i="1" s="1"/>
  <c r="AN1017" i="1"/>
  <c r="AN1016" i="1" s="1"/>
  <c r="AN1012" i="1"/>
  <c r="AN1011" i="1" s="1"/>
  <c r="AN1007" i="1"/>
  <c r="AN1006" i="1" s="1"/>
  <c r="AN996" i="1"/>
  <c r="AN995" i="1" s="1"/>
  <c r="AN994" i="1" s="1"/>
  <c r="AN979" i="1"/>
  <c r="AN977" i="1" s="1"/>
  <c r="AN972" i="1"/>
  <c r="AN954" i="1"/>
  <c r="AN616" i="1" s="1"/>
  <c r="AN946" i="1"/>
  <c r="AN945" i="1"/>
  <c r="AN944" i="1" s="1"/>
  <c r="AN940" i="1"/>
  <c r="AN937" i="1" s="1"/>
  <c r="AN936" i="1" s="1"/>
  <c r="AN934" i="1"/>
  <c r="AN933" i="1" s="1"/>
  <c r="AN932" i="1" s="1"/>
  <c r="AN925" i="1"/>
  <c r="AN924" i="1" s="1"/>
  <c r="AN923" i="1" s="1"/>
  <c r="AN922" i="1" s="1"/>
  <c r="AN919" i="1"/>
  <c r="AN918" i="1" s="1"/>
  <c r="AN917" i="1" s="1"/>
  <c r="AN915" i="1"/>
  <c r="AN910" i="1"/>
  <c r="AN909" i="1" s="1"/>
  <c r="AN908" i="1" s="1"/>
  <c r="AN905" i="1"/>
  <c r="AN901" i="1"/>
  <c r="AN900" i="1" s="1"/>
  <c r="AN899" i="1" s="1"/>
  <c r="AN896" i="1"/>
  <c r="AN892" i="1"/>
  <c r="AN891" i="1" s="1"/>
  <c r="AN890" i="1" s="1"/>
  <c r="AN887" i="1"/>
  <c r="AN882" i="1"/>
  <c r="AN881" i="1" s="1"/>
  <c r="AN880" i="1" s="1"/>
  <c r="AN876" i="1"/>
  <c r="AN872" i="1"/>
  <c r="AN871" i="1" s="1"/>
  <c r="AN870" i="1" s="1"/>
  <c r="AN865" i="1"/>
  <c r="AN827" i="1" s="1"/>
  <c r="AN855" i="1"/>
  <c r="AN851" i="1"/>
  <c r="AN850" i="1" s="1"/>
  <c r="AN849" i="1" s="1"/>
  <c r="AN844" i="1"/>
  <c r="AN832" i="1"/>
  <c r="AN831" i="1" s="1"/>
  <c r="AN829" i="1"/>
  <c r="AN826" i="1"/>
  <c r="AN825" i="1"/>
  <c r="AN823" i="1"/>
  <c r="AN817" i="1"/>
  <c r="AN816" i="1"/>
  <c r="AN811" i="1"/>
  <c r="AN810" i="1" s="1"/>
  <c r="AN808" i="1"/>
  <c r="AN807" i="1" s="1"/>
  <c r="AN805" i="1"/>
  <c r="AN804" i="1" s="1"/>
  <c r="AN802" i="1"/>
  <c r="AN801" i="1" s="1"/>
  <c r="AN799" i="1"/>
  <c r="AN798" i="1" s="1"/>
  <c r="AN796" i="1"/>
  <c r="AN795" i="1" s="1"/>
  <c r="AN791" i="1"/>
  <c r="AN790" i="1" s="1"/>
  <c r="AN789" i="1" s="1"/>
  <c r="AN788" i="1" s="1"/>
  <c r="AN785" i="1"/>
  <c r="AN784" i="1" s="1"/>
  <c r="AN783" i="1" s="1"/>
  <c r="AN782" i="1" s="1"/>
  <c r="AN778" i="1"/>
  <c r="AN777" i="1" s="1"/>
  <c r="AN776" i="1" s="1"/>
  <c r="AN775" i="1" s="1"/>
  <c r="AN772" i="1"/>
  <c r="AN771" i="1" s="1"/>
  <c r="AN770" i="1" s="1"/>
  <c r="AN769" i="1" s="1"/>
  <c r="AN765" i="1"/>
  <c r="AN764" i="1" s="1"/>
  <c r="AN763" i="1" s="1"/>
  <c r="AN762" i="1" s="1"/>
  <c r="AN761" i="1"/>
  <c r="AN747" i="1"/>
  <c r="AN744" i="1"/>
  <c r="AN743" i="1" s="1"/>
  <c r="AN742" i="1" s="1"/>
  <c r="AN737" i="1"/>
  <c r="AN736" i="1" s="1"/>
  <c r="AN735" i="1" s="1"/>
  <c r="AN732" i="1"/>
  <c r="AN728" i="1"/>
  <c r="AN722" i="1"/>
  <c r="AN721" i="1" s="1"/>
  <c r="AN716" i="1"/>
  <c r="AN715" i="1" s="1"/>
  <c r="AN714" i="1" s="1"/>
  <c r="AN712" i="1"/>
  <c r="AN705" i="1"/>
  <c r="AN704" i="1" s="1"/>
  <c r="AN701" i="1"/>
  <c r="AN693" i="1"/>
  <c r="AN692" i="1" s="1"/>
  <c r="AN689" i="1"/>
  <c r="AN682" i="1"/>
  <c r="AN681" i="1" s="1"/>
  <c r="AN678" i="1"/>
  <c r="AN671" i="1"/>
  <c r="AN670" i="1" s="1"/>
  <c r="AN663" i="1"/>
  <c r="AN655" i="1"/>
  <c r="AN654" i="1" s="1"/>
  <c r="AN652" i="1"/>
  <c r="AN640" i="1" s="1"/>
  <c r="AN648" i="1"/>
  <c r="AN636" i="1" s="1"/>
  <c r="AN647" i="1"/>
  <c r="AN635" i="1" s="1"/>
  <c r="AN646" i="1"/>
  <c r="AN633" i="1" s="1"/>
  <c r="AN644" i="1"/>
  <c r="AN632" i="1" s="1"/>
  <c r="AN637" i="1"/>
  <c r="AN634" i="1"/>
  <c r="AN622" i="1"/>
  <c r="AN321" i="1" s="1"/>
  <c r="AN621" i="1"/>
  <c r="AN320" i="1" s="1"/>
  <c r="AN608" i="1"/>
  <c r="AN604" i="1"/>
  <c r="AN603" i="1" s="1"/>
  <c r="AN598" i="1"/>
  <c r="AN594" i="1"/>
  <c r="AN593" i="1" s="1"/>
  <c r="AN589" i="1"/>
  <c r="AN587" i="1"/>
  <c r="AN586" i="1" s="1"/>
  <c r="AN583" i="1"/>
  <c r="AN581" i="1"/>
  <c r="AN580" i="1" s="1"/>
  <c r="AN577" i="1"/>
  <c r="AN575" i="1"/>
  <c r="AN574" i="1"/>
  <c r="AN573" i="1"/>
  <c r="AN572" i="1"/>
  <c r="AN566" i="1"/>
  <c r="AN334" i="1" s="1"/>
  <c r="AN306" i="1" s="1"/>
  <c r="AN550" i="1"/>
  <c r="AN549" i="1" s="1"/>
  <c r="AN548" i="1" s="1"/>
  <c r="AN547" i="1" s="1"/>
  <c r="AN545" i="1"/>
  <c r="AN540" i="1"/>
  <c r="AN336" i="1" s="1"/>
  <c r="AN535" i="1"/>
  <c r="AN534" i="1" s="1"/>
  <c r="AN532" i="1"/>
  <c r="AN531" i="1" s="1"/>
  <c r="AN530" i="1" s="1"/>
  <c r="AN527" i="1"/>
  <c r="AN526" i="1" s="1"/>
  <c r="AN521" i="1"/>
  <c r="AN520" i="1" s="1"/>
  <c r="AN519" i="1" s="1"/>
  <c r="AN514" i="1"/>
  <c r="AN513" i="1" s="1"/>
  <c r="AN511" i="1"/>
  <c r="AN505" i="1"/>
  <c r="AN504" i="1" s="1"/>
  <c r="AN502" i="1"/>
  <c r="AN496" i="1"/>
  <c r="AN495" i="1"/>
  <c r="AN493" i="1"/>
  <c r="AN487" i="1"/>
  <c r="AN486" i="1" s="1"/>
  <c r="AN482" i="1"/>
  <c r="AN481" i="1" s="1"/>
  <c r="AN480" i="1" s="1"/>
  <c r="AN476" i="1"/>
  <c r="AN475" i="1" s="1"/>
  <c r="AN474" i="1" s="1"/>
  <c r="AN470" i="1"/>
  <c r="AN469" i="1" s="1"/>
  <c r="AN468" i="1" s="1"/>
  <c r="AN464" i="1"/>
  <c r="AN463" i="1" s="1"/>
  <c r="AN462" i="1" s="1"/>
  <c r="AN458" i="1"/>
  <c r="AN457" i="1" s="1"/>
  <c r="AN456" i="1" s="1"/>
  <c r="AN452" i="1"/>
  <c r="AN451" i="1" s="1"/>
  <c r="AN450" i="1" s="1"/>
  <c r="AN428" i="1"/>
  <c r="AN427" i="1" s="1"/>
  <c r="AN426" i="1" s="1"/>
  <c r="AN422" i="1"/>
  <c r="AN421" i="1" s="1"/>
  <c r="AN420" i="1" s="1"/>
  <c r="AN416" i="1"/>
  <c r="AN415" i="1" s="1"/>
  <c r="AN414" i="1" s="1"/>
  <c r="AN410" i="1"/>
  <c r="AN404" i="1"/>
  <c r="AN403" i="1" s="1"/>
  <c r="AN402" i="1" s="1"/>
  <c r="AN398" i="1"/>
  <c r="AN369" i="1" s="1"/>
  <c r="AN346" i="1" s="1"/>
  <c r="AN393" i="1"/>
  <c r="AN387" i="1"/>
  <c r="AN384" i="1"/>
  <c r="AN383" i="1"/>
  <c r="AN382" i="1"/>
  <c r="AN378" i="1"/>
  <c r="AN377" i="1"/>
  <c r="AN145" i="1" s="1"/>
  <c r="AN376" i="1"/>
  <c r="AN374" i="1"/>
  <c r="AN373" i="1"/>
  <c r="AN141" i="1" s="1"/>
  <c r="AN140" i="1" s="1"/>
  <c r="AN288" i="1" s="1"/>
  <c r="AN372" i="1"/>
  <c r="AN359" i="1"/>
  <c r="AN357" i="1" s="1"/>
  <c r="AN352" i="1"/>
  <c r="AN344" i="1"/>
  <c r="AN343" i="1"/>
  <c r="AN341" i="1"/>
  <c r="AN339" i="1"/>
  <c r="AN338" i="1"/>
  <c r="AN337" i="1"/>
  <c r="AN335" i="1"/>
  <c r="AN308" i="1" s="1"/>
  <c r="AN332" i="1"/>
  <c r="AN307" i="1"/>
  <c r="AN296" i="1"/>
  <c r="AN281" i="1"/>
  <c r="AN280" i="1"/>
  <c r="AN279" i="1"/>
  <c r="AN274" i="1"/>
  <c r="AN264" i="1"/>
  <c r="AN263" i="1"/>
  <c r="AN261" i="1"/>
  <c r="AN260" i="1"/>
  <c r="AN259" i="1"/>
  <c r="AN248" i="1"/>
  <c r="AN247" i="1"/>
  <c r="AN244" i="1"/>
  <c r="AN241" i="1"/>
  <c r="AN228" i="1"/>
  <c r="AN223" i="1"/>
  <c r="AN221" i="1"/>
  <c r="AN214" i="1"/>
  <c r="AN213" i="1"/>
  <c r="AN210" i="1"/>
  <c r="AN233" i="1" s="1"/>
  <c r="AN232" i="1" s="1"/>
  <c r="AN209" i="1"/>
  <c r="AN207" i="1"/>
  <c r="AN205" i="1" s="1"/>
  <c r="AN204" i="1"/>
  <c r="AN203" i="1" s="1"/>
  <c r="AN202" i="1"/>
  <c r="AN199" i="1"/>
  <c r="AN198" i="1"/>
  <c r="AN197" i="1"/>
  <c r="AN195" i="1"/>
  <c r="AN194" i="1" s="1"/>
  <c r="AN192" i="1"/>
  <c r="AN191" i="1"/>
  <c r="AN189" i="1"/>
  <c r="AN187" i="1"/>
  <c r="AN186" i="1"/>
  <c r="AN185" i="1"/>
  <c r="AN182" i="1"/>
  <c r="AN181" i="1"/>
  <c r="AN179" i="1"/>
  <c r="AN177" i="1"/>
  <c r="AN173" i="1"/>
  <c r="AN172" i="1"/>
  <c r="AN171" i="1"/>
  <c r="AN170" i="1"/>
  <c r="AN169" i="1"/>
  <c r="AN166" i="1"/>
  <c r="AN165" i="1"/>
  <c r="AN164" i="1"/>
  <c r="AN150" i="1"/>
  <c r="AN297" i="1" s="1"/>
  <c r="AN137" i="1"/>
  <c r="AN129" i="1"/>
  <c r="AN278" i="1" s="1"/>
  <c r="AN128" i="1"/>
  <c r="AN275" i="1" s="1"/>
  <c r="AN126" i="1"/>
  <c r="AN273" i="1" s="1"/>
  <c r="AN122" i="1"/>
  <c r="AN270" i="1" s="1"/>
  <c r="AN121" i="1"/>
  <c r="AN269" i="1" s="1"/>
  <c r="AN120" i="1"/>
  <c r="AN268" i="1" s="1"/>
  <c r="AN118" i="1"/>
  <c r="AN266" i="1" s="1"/>
  <c r="AN114" i="1"/>
  <c r="AN262" i="1" s="1"/>
  <c r="AN110" i="1"/>
  <c r="AN258" i="1" s="1"/>
  <c r="AN105" i="1"/>
  <c r="AN253" i="1" s="1"/>
  <c r="AN103" i="1"/>
  <c r="AN229" i="1" s="1"/>
  <c r="AN101" i="1"/>
  <c r="AN250" i="1" s="1"/>
  <c r="AN82" i="1"/>
  <c r="AN81" i="1"/>
  <c r="AN240" i="1" s="1"/>
  <c r="AN74" i="1"/>
  <c r="AN71" i="1"/>
  <c r="AN212" i="1" s="1"/>
  <c r="AN69" i="1"/>
  <c r="AN66" i="1"/>
  <c r="AN62" i="1"/>
  <c r="AN60" i="1"/>
  <c r="AN53" i="1"/>
  <c r="AN51" i="1"/>
  <c r="AN47" i="1"/>
  <c r="AN44" i="1" s="1"/>
  <c r="AN188" i="1" s="1"/>
  <c r="AN40" i="1"/>
  <c r="AN31" i="1"/>
  <c r="AN176" i="1" s="1"/>
  <c r="AN12" i="1"/>
  <c r="AN10" i="1"/>
  <c r="AN162" i="1" s="1"/>
  <c r="AN161" i="1" s="1"/>
  <c r="AM1446" i="1"/>
  <c r="AM1445" i="1" s="1"/>
  <c r="AM1444" i="1" s="1"/>
  <c r="AM1438" i="1"/>
  <c r="AM1437" i="1" s="1"/>
  <c r="AM1436" i="1" s="1"/>
  <c r="AM1432" i="1"/>
  <c r="AM1426" i="1"/>
  <c r="AM1425" i="1" s="1"/>
  <c r="AM1424" i="1" s="1"/>
  <c r="AM1419" i="1"/>
  <c r="AM1418" i="1" s="1"/>
  <c r="AM1417" i="1" s="1"/>
  <c r="AM1413" i="1"/>
  <c r="AM1408" i="1"/>
  <c r="AM1407" i="1" s="1"/>
  <c r="AM1406" i="1" s="1"/>
  <c r="AM1397" i="1"/>
  <c r="AM1394" i="1"/>
  <c r="AM1385" i="1"/>
  <c r="AM1374" i="1" s="1"/>
  <c r="AM1382" i="1"/>
  <c r="AM1340" i="1" s="1"/>
  <c r="AM1377" i="1"/>
  <c r="AM1376" i="1"/>
  <c r="AM1353" i="1"/>
  <c r="AM1343" i="1" s="1"/>
  <c r="AM1349" i="1"/>
  <c r="AM1346" i="1" s="1"/>
  <c r="AM1347" i="1"/>
  <c r="AM1335" i="1" s="1"/>
  <c r="AM323" i="1" s="1"/>
  <c r="AM1344" i="1"/>
  <c r="AM1324" i="1"/>
  <c r="AM1308" i="1" s="1"/>
  <c r="AM1309" i="1"/>
  <c r="AM1304" i="1"/>
  <c r="AM1267" i="1" s="1"/>
  <c r="AM1254" i="1" s="1"/>
  <c r="AM1297" i="1"/>
  <c r="AM1289" i="1"/>
  <c r="AM1287" i="1" s="1"/>
  <c r="AM1279" i="1"/>
  <c r="AM1278" i="1" s="1"/>
  <c r="AM1276" i="1"/>
  <c r="AM1272" i="1"/>
  <c r="AM1260" i="1" s="1"/>
  <c r="AM1269" i="1"/>
  <c r="AM1257" i="1" s="1"/>
  <c r="AM1268" i="1"/>
  <c r="AM1256" i="1" s="1"/>
  <c r="AM1263" i="1"/>
  <c r="AM1262" i="1"/>
  <c r="AM1261" i="1"/>
  <c r="AM1249" i="1" s="1"/>
  <c r="AM1251" i="1"/>
  <c r="AM1239" i="1"/>
  <c r="AM1238" i="1" s="1"/>
  <c r="AM1237" i="1" s="1"/>
  <c r="AM1232" i="1"/>
  <c r="AM1231" i="1" s="1"/>
  <c r="AM1230" i="1" s="1"/>
  <c r="AM1229" i="1" s="1"/>
  <c r="AM1227" i="1"/>
  <c r="AM1191" i="1" s="1"/>
  <c r="AM959" i="1" s="1"/>
  <c r="AM1223" i="1"/>
  <c r="AM1222" i="1" s="1"/>
  <c r="AM1221" i="1" s="1"/>
  <c r="AM1218" i="1"/>
  <c r="AM1213" i="1"/>
  <c r="AM1212" i="1" s="1"/>
  <c r="AM1211" i="1" s="1"/>
  <c r="AM1208" i="1"/>
  <c r="AM1204" i="1"/>
  <c r="AM1203" i="1" s="1"/>
  <c r="AM1202" i="1" s="1"/>
  <c r="AM1199" i="1"/>
  <c r="AM1195" i="1"/>
  <c r="AM1194" i="1" s="1"/>
  <c r="AM1193" i="1" s="1"/>
  <c r="AM1189" i="1"/>
  <c r="AM1180" i="1"/>
  <c r="AM1176" i="1"/>
  <c r="AM1175" i="1" s="1"/>
  <c r="AM1172" i="1"/>
  <c r="AM1168" i="1"/>
  <c r="AM1167" i="1" s="1"/>
  <c r="AM1161" i="1"/>
  <c r="AM1157" i="1"/>
  <c r="AM1152" i="1"/>
  <c r="AM1151" i="1" s="1"/>
  <c r="AM1148" i="1"/>
  <c r="AM1144" i="1"/>
  <c r="AM1143" i="1" s="1"/>
  <c r="AM1140" i="1"/>
  <c r="AM1136" i="1"/>
  <c r="AM1135" i="1" s="1"/>
  <c r="AM1132" i="1"/>
  <c r="AM1128" i="1"/>
  <c r="AM1127" i="1" s="1"/>
  <c r="AM1124" i="1"/>
  <c r="AM1120" i="1"/>
  <c r="AM1119" i="1" s="1"/>
  <c r="AM1116" i="1"/>
  <c r="AM1112" i="1"/>
  <c r="AM1111" i="1" s="1"/>
  <c r="AM1108" i="1"/>
  <c r="AM1104" i="1"/>
  <c r="AM1103" i="1" s="1"/>
  <c r="AM1100" i="1"/>
  <c r="AM1096" i="1"/>
  <c r="AM1095" i="1" s="1"/>
  <c r="AM1092" i="1"/>
  <c r="AM1088" i="1"/>
  <c r="AM1087" i="1" s="1"/>
  <c r="AM1084" i="1"/>
  <c r="AM1080" i="1"/>
  <c r="AM1079" i="1" s="1"/>
  <c r="AM1077" i="1"/>
  <c r="AM966" i="1" s="1"/>
  <c r="AM1076" i="1"/>
  <c r="AM109" i="1" s="1"/>
  <c r="AM1075" i="1"/>
  <c r="AM1074" i="1"/>
  <c r="AM107" i="1" s="1"/>
  <c r="AM1071" i="1"/>
  <c r="AM1070" i="1"/>
  <c r="AM952" i="1" s="1"/>
  <c r="AM1069" i="1"/>
  <c r="AM951" i="1" s="1"/>
  <c r="AM1052" i="1"/>
  <c r="AM1051" i="1" s="1"/>
  <c r="AM1050" i="1" s="1"/>
  <c r="AM1046" i="1"/>
  <c r="AM1045" i="1" s="1"/>
  <c r="AM1044" i="1" s="1"/>
  <c r="AM1040" i="1"/>
  <c r="AM1038" i="1" s="1"/>
  <c r="AM1034" i="1"/>
  <c r="AM1033" i="1" s="1"/>
  <c r="AM1028" i="1"/>
  <c r="AM1027" i="1" s="1"/>
  <c r="AM1026" i="1" s="1"/>
  <c r="AM1022" i="1"/>
  <c r="AM1021" i="1" s="1"/>
  <c r="AM1017" i="1"/>
  <c r="AM1016" i="1" s="1"/>
  <c r="AM1012" i="1"/>
  <c r="AM1011" i="1" s="1"/>
  <c r="AM1007" i="1"/>
  <c r="AM1006" i="1" s="1"/>
  <c r="AM996" i="1"/>
  <c r="AM995" i="1" s="1"/>
  <c r="AM994" i="1" s="1"/>
  <c r="AM979" i="1"/>
  <c r="AM977" i="1" s="1"/>
  <c r="AM972" i="1"/>
  <c r="AM969" i="1" s="1"/>
  <c r="AM968" i="1" s="1"/>
  <c r="AM954" i="1"/>
  <c r="AM616" i="1" s="1"/>
  <c r="AM946" i="1"/>
  <c r="AM945" i="1"/>
  <c r="AM944" i="1" s="1"/>
  <c r="AM940" i="1"/>
  <c r="AM937" i="1" s="1"/>
  <c r="AM936" i="1" s="1"/>
  <c r="AM934" i="1"/>
  <c r="AM933" i="1" s="1"/>
  <c r="AM932" i="1" s="1"/>
  <c r="AM925" i="1"/>
  <c r="AM924" i="1" s="1"/>
  <c r="AM923" i="1" s="1"/>
  <c r="AM922" i="1" s="1"/>
  <c r="AM919" i="1"/>
  <c r="AM918" i="1" s="1"/>
  <c r="AM917" i="1" s="1"/>
  <c r="AM915" i="1"/>
  <c r="AM910" i="1"/>
  <c r="AM909" i="1" s="1"/>
  <c r="AM908" i="1" s="1"/>
  <c r="AM905" i="1"/>
  <c r="AM901" i="1"/>
  <c r="AM900" i="1" s="1"/>
  <c r="AM899" i="1" s="1"/>
  <c r="AM896" i="1"/>
  <c r="AM892" i="1"/>
  <c r="AM891" i="1" s="1"/>
  <c r="AM890" i="1" s="1"/>
  <c r="AM887" i="1"/>
  <c r="AM882" i="1"/>
  <c r="AM881" i="1" s="1"/>
  <c r="AM880" i="1" s="1"/>
  <c r="AM876" i="1"/>
  <c r="AM872" i="1"/>
  <c r="AM871" i="1" s="1"/>
  <c r="AM870" i="1" s="1"/>
  <c r="AM865" i="1"/>
  <c r="AM827" i="1" s="1"/>
  <c r="AM855" i="1"/>
  <c r="AM851" i="1"/>
  <c r="AM850" i="1" s="1"/>
  <c r="AM849" i="1" s="1"/>
  <c r="AM844" i="1"/>
  <c r="AM832" i="1"/>
  <c r="AM831" i="1" s="1"/>
  <c r="AM829" i="1"/>
  <c r="AM826" i="1"/>
  <c r="AM825" i="1"/>
  <c r="AM823" i="1"/>
  <c r="AM817" i="1"/>
  <c r="AM816" i="1"/>
  <c r="AM811" i="1"/>
  <c r="AM810" i="1" s="1"/>
  <c r="AM808" i="1"/>
  <c r="AM807" i="1" s="1"/>
  <c r="AM805" i="1"/>
  <c r="AM804" i="1" s="1"/>
  <c r="AM802" i="1"/>
  <c r="AM801" i="1" s="1"/>
  <c r="AM799" i="1"/>
  <c r="AM798" i="1" s="1"/>
  <c r="AM796" i="1"/>
  <c r="AM795" i="1" s="1"/>
  <c r="AM791" i="1"/>
  <c r="AM790" i="1" s="1"/>
  <c r="AM789" i="1" s="1"/>
  <c r="AM788" i="1" s="1"/>
  <c r="AM785" i="1"/>
  <c r="AM784" i="1" s="1"/>
  <c r="AM783" i="1" s="1"/>
  <c r="AM782" i="1" s="1"/>
  <c r="AM778" i="1"/>
  <c r="AM777" i="1" s="1"/>
  <c r="AM776" i="1" s="1"/>
  <c r="AM775" i="1" s="1"/>
  <c r="AM772" i="1"/>
  <c r="AM771" i="1" s="1"/>
  <c r="AM770" i="1" s="1"/>
  <c r="AM769" i="1" s="1"/>
  <c r="AM765" i="1"/>
  <c r="AM764" i="1" s="1"/>
  <c r="AM763" i="1" s="1"/>
  <c r="AM761" i="1"/>
  <c r="AM747" i="1"/>
  <c r="AM744" i="1"/>
  <c r="AM743" i="1" s="1"/>
  <c r="AM742" i="1" s="1"/>
  <c r="AM737" i="1"/>
  <c r="AM736" i="1" s="1"/>
  <c r="AM735" i="1" s="1"/>
  <c r="AM732" i="1"/>
  <c r="AM731" i="1" s="1"/>
  <c r="AM730" i="1" s="1"/>
  <c r="AM728" i="1"/>
  <c r="AM722" i="1"/>
  <c r="AM721" i="1" s="1"/>
  <c r="AM716" i="1"/>
  <c r="AM715" i="1" s="1"/>
  <c r="AM714" i="1" s="1"/>
  <c r="AM712" i="1"/>
  <c r="AM705" i="1"/>
  <c r="AM704" i="1" s="1"/>
  <c r="AM701" i="1"/>
  <c r="AM693" i="1"/>
  <c r="AM692" i="1" s="1"/>
  <c r="AM689" i="1"/>
  <c r="AM682" i="1"/>
  <c r="AM681" i="1" s="1"/>
  <c r="AM678" i="1"/>
  <c r="AM671" i="1"/>
  <c r="AM670" i="1" s="1"/>
  <c r="AM663" i="1"/>
  <c r="AM655" i="1"/>
  <c r="AM654" i="1" s="1"/>
  <c r="AM652" i="1"/>
  <c r="AM640" i="1" s="1"/>
  <c r="AM648" i="1"/>
  <c r="AM636" i="1" s="1"/>
  <c r="AM647" i="1"/>
  <c r="AM635" i="1" s="1"/>
  <c r="AM646" i="1"/>
  <c r="AM633" i="1" s="1"/>
  <c r="AM644" i="1"/>
  <c r="AM632" i="1" s="1"/>
  <c r="AM637" i="1"/>
  <c r="AM634" i="1"/>
  <c r="AM622" i="1"/>
  <c r="AM321" i="1" s="1"/>
  <c r="AM621" i="1"/>
  <c r="AM320" i="1" s="1"/>
  <c r="AM608" i="1"/>
  <c r="AM604" i="1"/>
  <c r="AM603" i="1" s="1"/>
  <c r="AM598" i="1"/>
  <c r="AM594" i="1"/>
  <c r="AM593" i="1" s="1"/>
  <c r="AM589" i="1"/>
  <c r="AM587" i="1"/>
  <c r="AM583" i="1"/>
  <c r="AM581" i="1"/>
  <c r="AM580" i="1" s="1"/>
  <c r="AM577" i="1"/>
  <c r="AM575" i="1"/>
  <c r="AM574" i="1"/>
  <c r="AM573" i="1"/>
  <c r="AM572" i="1"/>
  <c r="AM566" i="1"/>
  <c r="AM334" i="1" s="1"/>
  <c r="AM306" i="1" s="1"/>
  <c r="AM550" i="1"/>
  <c r="AM549" i="1" s="1"/>
  <c r="AM545" i="1"/>
  <c r="AM540" i="1"/>
  <c r="AM336" i="1" s="1"/>
  <c r="AM535" i="1"/>
  <c r="AM534" i="1" s="1"/>
  <c r="AM532" i="1"/>
  <c r="AM531" i="1" s="1"/>
  <c r="AM530" i="1" s="1"/>
  <c r="AM527" i="1"/>
  <c r="AM526" i="1" s="1"/>
  <c r="AM521" i="1"/>
  <c r="AM520" i="1" s="1"/>
  <c r="AM519" i="1" s="1"/>
  <c r="AM514" i="1"/>
  <c r="AM513" i="1" s="1"/>
  <c r="AM511" i="1"/>
  <c r="AM505" i="1"/>
  <c r="AM504" i="1" s="1"/>
  <c r="AM502" i="1"/>
  <c r="AM496" i="1"/>
  <c r="AM495" i="1"/>
  <c r="AM493" i="1"/>
  <c r="AM487" i="1"/>
  <c r="AM486" i="1" s="1"/>
  <c r="AM482" i="1"/>
  <c r="AM481" i="1" s="1"/>
  <c r="AM480" i="1" s="1"/>
  <c r="AM476" i="1"/>
  <c r="AM475" i="1" s="1"/>
  <c r="AM474" i="1" s="1"/>
  <c r="AM470" i="1"/>
  <c r="AM469" i="1" s="1"/>
  <c r="AM468" i="1" s="1"/>
  <c r="AM464" i="1"/>
  <c r="AM458" i="1"/>
  <c r="AM457" i="1" s="1"/>
  <c r="AM456" i="1" s="1"/>
  <c r="AM452" i="1"/>
  <c r="AM451" i="1" s="1"/>
  <c r="AM450" i="1" s="1"/>
  <c r="AM428" i="1"/>
  <c r="AM427" i="1" s="1"/>
  <c r="AM426" i="1" s="1"/>
  <c r="AM422" i="1"/>
  <c r="AM421" i="1" s="1"/>
  <c r="AM420" i="1" s="1"/>
  <c r="AM416" i="1"/>
  <c r="AM415" i="1" s="1"/>
  <c r="AM414" i="1" s="1"/>
  <c r="AM410" i="1"/>
  <c r="AM409" i="1" s="1"/>
  <c r="AM408" i="1" s="1"/>
  <c r="AM404" i="1"/>
  <c r="AM403" i="1" s="1"/>
  <c r="AM402" i="1" s="1"/>
  <c r="AM398" i="1"/>
  <c r="AM397" i="1" s="1"/>
  <c r="AM396" i="1" s="1"/>
  <c r="AM393" i="1"/>
  <c r="AM387" i="1"/>
  <c r="AM384" i="1"/>
  <c r="AM383" i="1"/>
  <c r="AM382" i="1"/>
  <c r="AM378" i="1"/>
  <c r="AM377" i="1"/>
  <c r="AM145" i="1" s="1"/>
  <c r="AM292" i="1" s="1"/>
  <c r="AM291" i="1" s="1"/>
  <c r="AM376" i="1"/>
  <c r="AM374" i="1"/>
  <c r="AM373" i="1"/>
  <c r="AM141" i="1" s="1"/>
  <c r="AM140" i="1" s="1"/>
  <c r="AM288" i="1" s="1"/>
  <c r="AM372" i="1"/>
  <c r="AM359" i="1"/>
  <c r="AM357" i="1" s="1"/>
  <c r="AM352" i="1"/>
  <c r="AM344" i="1"/>
  <c r="AM343" i="1"/>
  <c r="AM341" i="1"/>
  <c r="AM339" i="1"/>
  <c r="AM338" i="1"/>
  <c r="AM337" i="1"/>
  <c r="AM335" i="1"/>
  <c r="AM308" i="1" s="1"/>
  <c r="AM332" i="1"/>
  <c r="AM307" i="1"/>
  <c r="AM296" i="1"/>
  <c r="AM281" i="1"/>
  <c r="AM280" i="1"/>
  <c r="AM279" i="1"/>
  <c r="AM274" i="1"/>
  <c r="AM264" i="1"/>
  <c r="AM263" i="1"/>
  <c r="AM261" i="1"/>
  <c r="AM260" i="1"/>
  <c r="AM259" i="1"/>
  <c r="AM248" i="1"/>
  <c r="AM247" i="1"/>
  <c r="AM244" i="1"/>
  <c r="AM241" i="1"/>
  <c r="AM228" i="1"/>
  <c r="AM223" i="1"/>
  <c r="AM221" i="1"/>
  <c r="AM214" i="1"/>
  <c r="AM213" i="1"/>
  <c r="AM210" i="1"/>
  <c r="AM233" i="1" s="1"/>
  <c r="AM232" i="1" s="1"/>
  <c r="AM209" i="1"/>
  <c r="AM207" i="1"/>
  <c r="AM205" i="1" s="1"/>
  <c r="AM204" i="1"/>
  <c r="AM203" i="1" s="1"/>
  <c r="AM202" i="1"/>
  <c r="AM199" i="1"/>
  <c r="AM198" i="1"/>
  <c r="AM197" i="1"/>
  <c r="AM195" i="1"/>
  <c r="AM194" i="1" s="1"/>
  <c r="AM192" i="1"/>
  <c r="AM191" i="1"/>
  <c r="AM189" i="1"/>
  <c r="AM187" i="1"/>
  <c r="AM186" i="1"/>
  <c r="AM185" i="1"/>
  <c r="AM182" i="1"/>
  <c r="AM181" i="1"/>
  <c r="AM179" i="1"/>
  <c r="AM177" i="1"/>
  <c r="AM173" i="1"/>
  <c r="AM172" i="1"/>
  <c r="AM171" i="1"/>
  <c r="AM170" i="1"/>
  <c r="AM169" i="1"/>
  <c r="AM166" i="1"/>
  <c r="AM165" i="1"/>
  <c r="AM164" i="1"/>
  <c r="AM150" i="1"/>
  <c r="AM297" i="1" s="1"/>
  <c r="AM137" i="1"/>
  <c r="AM129" i="1"/>
  <c r="AM278" i="1" s="1"/>
  <c r="AM128" i="1"/>
  <c r="AM275" i="1" s="1"/>
  <c r="AM126" i="1"/>
  <c r="AM273" i="1" s="1"/>
  <c r="AM122" i="1"/>
  <c r="AM270" i="1" s="1"/>
  <c r="AM121" i="1"/>
  <c r="AM269" i="1" s="1"/>
  <c r="AM120" i="1"/>
  <c r="AM268" i="1" s="1"/>
  <c r="AM118" i="1"/>
  <c r="AM266" i="1" s="1"/>
  <c r="AM114" i="1"/>
  <c r="AM262" i="1" s="1"/>
  <c r="AM110" i="1"/>
  <c r="AM258" i="1" s="1"/>
  <c r="AM105" i="1"/>
  <c r="AM253" i="1" s="1"/>
  <c r="AM103" i="1"/>
  <c r="AM229" i="1" s="1"/>
  <c r="AM101" i="1"/>
  <c r="AM250" i="1" s="1"/>
  <c r="AM82" i="1"/>
  <c r="AM81" i="1"/>
  <c r="AM240" i="1" s="1"/>
  <c r="AM74" i="1"/>
  <c r="AM71" i="1"/>
  <c r="AM212" i="1" s="1"/>
  <c r="AM69" i="1"/>
  <c r="AM66" i="1"/>
  <c r="AM62" i="1"/>
  <c r="AM60" i="1"/>
  <c r="AM53" i="1"/>
  <c r="AM51" i="1"/>
  <c r="AM47" i="1"/>
  <c r="AM44" i="1" s="1"/>
  <c r="AM188" i="1" s="1"/>
  <c r="AM40" i="1"/>
  <c r="AM31" i="1"/>
  <c r="AM176" i="1" s="1"/>
  <c r="AM12" i="1"/>
  <c r="AM10" i="1"/>
  <c r="AM162" i="1" s="1"/>
  <c r="AM161" i="1" s="1"/>
  <c r="AL1446" i="1"/>
  <c r="AL1445" i="1" s="1"/>
  <c r="AL1444" i="1" s="1"/>
  <c r="AL1438" i="1"/>
  <c r="AL1437" i="1" s="1"/>
  <c r="AL1436" i="1" s="1"/>
  <c r="AL1432" i="1"/>
  <c r="AL1431" i="1" s="1"/>
  <c r="AL1430" i="1" s="1"/>
  <c r="AL1426" i="1"/>
  <c r="AL1425" i="1" s="1"/>
  <c r="AL1424" i="1" s="1"/>
  <c r="AL1419" i="1"/>
  <c r="AL1418" i="1" s="1"/>
  <c r="AL1417" i="1" s="1"/>
  <c r="AL1413" i="1"/>
  <c r="AL1412" i="1" s="1"/>
  <c r="AL1411" i="1" s="1"/>
  <c r="AL1408" i="1"/>
  <c r="AL1407" i="1" s="1"/>
  <c r="AL1406" i="1" s="1"/>
  <c r="AL1397" i="1"/>
  <c r="AL1394" i="1"/>
  <c r="AL1385" i="1"/>
  <c r="AL1374" i="1" s="1"/>
  <c r="AL1382" i="1"/>
  <c r="AL1340" i="1" s="1"/>
  <c r="AL1377" i="1"/>
  <c r="AL1376" i="1"/>
  <c r="AL1353" i="1"/>
  <c r="AL1343" i="1" s="1"/>
  <c r="AL1349" i="1"/>
  <c r="AL1346" i="1" s="1"/>
  <c r="AL1347" i="1"/>
  <c r="AL1335" i="1" s="1"/>
  <c r="AL323" i="1" s="1"/>
  <c r="AL1344" i="1"/>
  <c r="AL1324" i="1"/>
  <c r="AL1308" i="1" s="1"/>
  <c r="AL1309" i="1"/>
  <c r="AL1304" i="1"/>
  <c r="AL1267" i="1" s="1"/>
  <c r="AL1254" i="1" s="1"/>
  <c r="AL1297" i="1"/>
  <c r="AL1289" i="1"/>
  <c r="AL1288" i="1" s="1"/>
  <c r="AL1279" i="1"/>
  <c r="AL1278" i="1" s="1"/>
  <c r="AL1276" i="1"/>
  <c r="AL1272" i="1"/>
  <c r="AL1260" i="1" s="1"/>
  <c r="AL1269" i="1"/>
  <c r="AL1257" i="1" s="1"/>
  <c r="AL1268" i="1"/>
  <c r="AL1256" i="1" s="1"/>
  <c r="AL1263" i="1"/>
  <c r="AL1262" i="1"/>
  <c r="AL1261" i="1"/>
  <c r="AL1249" i="1" s="1"/>
  <c r="AL1251" i="1"/>
  <c r="AL1239" i="1"/>
  <c r="AL1238" i="1" s="1"/>
  <c r="AL1237" i="1" s="1"/>
  <c r="AL1232" i="1"/>
  <c r="AL1231" i="1" s="1"/>
  <c r="AL1230" i="1" s="1"/>
  <c r="AL1229" i="1" s="1"/>
  <c r="AL1227" i="1"/>
  <c r="AL1191" i="1" s="1"/>
  <c r="AL959" i="1" s="1"/>
  <c r="AL1223" i="1"/>
  <c r="AL1222" i="1" s="1"/>
  <c r="AL1221" i="1" s="1"/>
  <c r="AL1218" i="1"/>
  <c r="AL1213" i="1"/>
  <c r="AL1212" i="1" s="1"/>
  <c r="AL1211" i="1" s="1"/>
  <c r="AL1208" i="1"/>
  <c r="AL1204" i="1"/>
  <c r="AL1203" i="1" s="1"/>
  <c r="AL1202" i="1" s="1"/>
  <c r="AL1199" i="1"/>
  <c r="AL1195" i="1"/>
  <c r="AL1194" i="1" s="1"/>
  <c r="AL1193" i="1" s="1"/>
  <c r="AL1189" i="1"/>
  <c r="AL1180" i="1"/>
  <c r="AL1176" i="1"/>
  <c r="AL1175" i="1" s="1"/>
  <c r="AL1172" i="1"/>
  <c r="AL1168" i="1"/>
  <c r="AL1167" i="1" s="1"/>
  <c r="AL1161" i="1"/>
  <c r="AL1157" i="1"/>
  <c r="AL1152" i="1"/>
  <c r="AL1151" i="1" s="1"/>
  <c r="AL1148" i="1"/>
  <c r="AL1144" i="1"/>
  <c r="AL1143" i="1" s="1"/>
  <c r="AL1140" i="1"/>
  <c r="AL1136" i="1"/>
  <c r="AL1135" i="1" s="1"/>
  <c r="AL1132" i="1"/>
  <c r="AL1128" i="1"/>
  <c r="AL1127" i="1" s="1"/>
  <c r="AL1124" i="1"/>
  <c r="AL1120" i="1"/>
  <c r="AL1119" i="1" s="1"/>
  <c r="AL1116" i="1"/>
  <c r="AL1112" i="1"/>
  <c r="AL1111" i="1" s="1"/>
  <c r="AL1108" i="1"/>
  <c r="AL1104" i="1"/>
  <c r="AL1103" i="1" s="1"/>
  <c r="AL1100" i="1"/>
  <c r="AL1096" i="1"/>
  <c r="AL1095" i="1" s="1"/>
  <c r="AL1092" i="1"/>
  <c r="AL1088" i="1"/>
  <c r="AL1087" i="1" s="1"/>
  <c r="AL1084" i="1"/>
  <c r="AL1080" i="1"/>
  <c r="AL1079" i="1" s="1"/>
  <c r="AL1077" i="1"/>
  <c r="AL966" i="1" s="1"/>
  <c r="AL1076" i="1"/>
  <c r="AL109" i="1" s="1"/>
  <c r="AL1075" i="1"/>
  <c r="AL1074" i="1"/>
  <c r="AL107" i="1" s="1"/>
  <c r="AL1071" i="1"/>
  <c r="AL1070" i="1"/>
  <c r="AL1069" i="1"/>
  <c r="AL1052" i="1"/>
  <c r="AL1051" i="1" s="1"/>
  <c r="AL1050" i="1" s="1"/>
  <c r="AL1046" i="1"/>
  <c r="AL1045" i="1" s="1"/>
  <c r="AL1044" i="1" s="1"/>
  <c r="AL1040" i="1"/>
  <c r="AL1039" i="1" s="1"/>
  <c r="AL1034" i="1"/>
  <c r="AL1033" i="1" s="1"/>
  <c r="AL1028" i="1"/>
  <c r="AL1027" i="1" s="1"/>
  <c r="AL1026" i="1" s="1"/>
  <c r="AL1022" i="1"/>
  <c r="AL1021" i="1" s="1"/>
  <c r="AL1017" i="1"/>
  <c r="AL1016" i="1" s="1"/>
  <c r="AL1012" i="1"/>
  <c r="AL1011" i="1" s="1"/>
  <c r="AL1007" i="1"/>
  <c r="AL1006" i="1" s="1"/>
  <c r="AL996" i="1"/>
  <c r="AL995" i="1" s="1"/>
  <c r="AL994" i="1" s="1"/>
  <c r="AL979" i="1"/>
  <c r="AL977" i="1" s="1"/>
  <c r="AL972" i="1"/>
  <c r="AL954" i="1"/>
  <c r="AL616" i="1" s="1"/>
  <c r="AL946" i="1"/>
  <c r="AL945" i="1"/>
  <c r="AL944" i="1" s="1"/>
  <c r="AL940" i="1"/>
  <c r="AL937" i="1" s="1"/>
  <c r="AL936" i="1" s="1"/>
  <c r="AL934" i="1"/>
  <c r="AL933" i="1" s="1"/>
  <c r="AL932" i="1" s="1"/>
  <c r="AL925" i="1"/>
  <c r="AL924" i="1" s="1"/>
  <c r="AL923" i="1" s="1"/>
  <c r="AL922" i="1" s="1"/>
  <c r="AL919" i="1"/>
  <c r="AL918" i="1" s="1"/>
  <c r="AL917" i="1" s="1"/>
  <c r="AL915" i="1"/>
  <c r="AL910" i="1"/>
  <c r="AL909" i="1" s="1"/>
  <c r="AL908" i="1" s="1"/>
  <c r="AL905" i="1"/>
  <c r="AL901" i="1"/>
  <c r="AL900" i="1" s="1"/>
  <c r="AL899" i="1" s="1"/>
  <c r="AL896" i="1"/>
  <c r="AL892" i="1"/>
  <c r="AL891" i="1" s="1"/>
  <c r="AL890" i="1" s="1"/>
  <c r="AL887" i="1"/>
  <c r="AL882" i="1"/>
  <c r="AL881" i="1" s="1"/>
  <c r="AL880" i="1" s="1"/>
  <c r="AL876" i="1"/>
  <c r="AL872" i="1"/>
  <c r="AL871" i="1" s="1"/>
  <c r="AL870" i="1" s="1"/>
  <c r="AL865" i="1"/>
  <c r="AL827" i="1" s="1"/>
  <c r="AL855" i="1"/>
  <c r="AL851" i="1"/>
  <c r="AL850" i="1" s="1"/>
  <c r="AL849" i="1" s="1"/>
  <c r="AL844" i="1"/>
  <c r="AL832" i="1"/>
  <c r="AL831" i="1" s="1"/>
  <c r="AL829" i="1"/>
  <c r="AL826" i="1"/>
  <c r="AL825" i="1"/>
  <c r="AL823" i="1"/>
  <c r="AL817" i="1"/>
  <c r="AL816" i="1"/>
  <c r="AL811" i="1"/>
  <c r="AL810" i="1" s="1"/>
  <c r="AL808" i="1"/>
  <c r="AL807" i="1" s="1"/>
  <c r="AL805" i="1"/>
  <c r="AL804" i="1" s="1"/>
  <c r="AL802" i="1"/>
  <c r="AL801" i="1" s="1"/>
  <c r="AL799" i="1"/>
  <c r="AL798" i="1" s="1"/>
  <c r="AL796" i="1"/>
  <c r="AL795" i="1" s="1"/>
  <c r="AL791" i="1"/>
  <c r="AL790" i="1" s="1"/>
  <c r="AL789" i="1" s="1"/>
  <c r="AL788" i="1" s="1"/>
  <c r="AL785" i="1"/>
  <c r="AL784" i="1" s="1"/>
  <c r="AL783" i="1" s="1"/>
  <c r="AL782" i="1" s="1"/>
  <c r="AL778" i="1"/>
  <c r="AL777" i="1" s="1"/>
  <c r="AL776" i="1" s="1"/>
  <c r="AL775" i="1" s="1"/>
  <c r="AL772" i="1"/>
  <c r="AL771" i="1" s="1"/>
  <c r="AL770" i="1" s="1"/>
  <c r="AL769" i="1" s="1"/>
  <c r="AL765" i="1"/>
  <c r="AL764" i="1" s="1"/>
  <c r="AL763" i="1" s="1"/>
  <c r="AL761" i="1"/>
  <c r="AL747" i="1"/>
  <c r="AL744" i="1"/>
  <c r="AL743" i="1" s="1"/>
  <c r="AL742" i="1" s="1"/>
  <c r="AL737" i="1"/>
  <c r="AL736" i="1" s="1"/>
  <c r="AL735" i="1" s="1"/>
  <c r="AL732" i="1"/>
  <c r="AL731" i="1" s="1"/>
  <c r="AL730" i="1" s="1"/>
  <c r="AL728" i="1"/>
  <c r="AL722" i="1"/>
  <c r="AL721" i="1" s="1"/>
  <c r="AL716" i="1"/>
  <c r="AL715" i="1" s="1"/>
  <c r="AL714" i="1" s="1"/>
  <c r="AL712" i="1"/>
  <c r="AL705" i="1"/>
  <c r="AL704" i="1" s="1"/>
  <c r="AL701" i="1"/>
  <c r="AL693" i="1"/>
  <c r="AL692" i="1" s="1"/>
  <c r="AL689" i="1"/>
  <c r="AL682" i="1"/>
  <c r="AL681" i="1" s="1"/>
  <c r="AL678" i="1"/>
  <c r="AL671" i="1"/>
  <c r="AL670" i="1" s="1"/>
  <c r="AL663" i="1"/>
  <c r="AL655" i="1"/>
  <c r="AL654" i="1" s="1"/>
  <c r="AL652" i="1"/>
  <c r="AL640" i="1" s="1"/>
  <c r="AL648" i="1"/>
  <c r="AL636" i="1" s="1"/>
  <c r="AL647" i="1"/>
  <c r="AL635" i="1" s="1"/>
  <c r="AL646" i="1"/>
  <c r="AL633" i="1" s="1"/>
  <c r="AL644" i="1"/>
  <c r="AL632" i="1" s="1"/>
  <c r="AL637" i="1"/>
  <c r="AL634" i="1"/>
  <c r="AL622" i="1"/>
  <c r="AL321" i="1" s="1"/>
  <c r="AL621" i="1"/>
  <c r="AL320" i="1" s="1"/>
  <c r="AL608" i="1"/>
  <c r="AL604" i="1"/>
  <c r="AL603" i="1" s="1"/>
  <c r="AL598" i="1"/>
  <c r="AL594" i="1"/>
  <c r="AL593" i="1" s="1"/>
  <c r="AL589" i="1"/>
  <c r="AL587" i="1"/>
  <c r="AL583" i="1"/>
  <c r="AL581" i="1"/>
  <c r="AL580" i="1" s="1"/>
  <c r="AL577" i="1"/>
  <c r="AL575" i="1"/>
  <c r="AL574" i="1"/>
  <c r="AL573" i="1"/>
  <c r="AL572" i="1"/>
  <c r="AL566" i="1"/>
  <c r="AL334" i="1" s="1"/>
  <c r="AL306" i="1" s="1"/>
  <c r="AL550" i="1"/>
  <c r="AL549" i="1" s="1"/>
  <c r="AL545" i="1"/>
  <c r="AL540" i="1"/>
  <c r="AL336" i="1" s="1"/>
  <c r="AL535" i="1"/>
  <c r="AL534" i="1" s="1"/>
  <c r="AL532" i="1"/>
  <c r="AL531" i="1" s="1"/>
  <c r="AL530" i="1" s="1"/>
  <c r="AL527" i="1"/>
  <c r="AL526" i="1" s="1"/>
  <c r="AL521" i="1"/>
  <c r="AL520" i="1" s="1"/>
  <c r="AL519" i="1" s="1"/>
  <c r="AL514" i="1"/>
  <c r="AL513" i="1" s="1"/>
  <c r="AL511" i="1"/>
  <c r="AL505" i="1"/>
  <c r="AL504" i="1" s="1"/>
  <c r="AL502" i="1"/>
  <c r="AL496" i="1"/>
  <c r="AL495" i="1"/>
  <c r="AL493" i="1"/>
  <c r="AL487" i="1"/>
  <c r="AL486" i="1" s="1"/>
  <c r="AL482" i="1"/>
  <c r="AL481" i="1" s="1"/>
  <c r="AL480" i="1" s="1"/>
  <c r="AL476" i="1"/>
  <c r="AL475" i="1" s="1"/>
  <c r="AL474" i="1" s="1"/>
  <c r="AL470" i="1"/>
  <c r="AL469" i="1" s="1"/>
  <c r="AL468" i="1" s="1"/>
  <c r="AL464" i="1"/>
  <c r="AL458" i="1"/>
  <c r="AL457" i="1" s="1"/>
  <c r="AL456" i="1" s="1"/>
  <c r="AL452" i="1"/>
  <c r="AL451" i="1" s="1"/>
  <c r="AL450" i="1" s="1"/>
  <c r="AL428" i="1"/>
  <c r="AL427" i="1" s="1"/>
  <c r="AL426" i="1" s="1"/>
  <c r="AL422" i="1"/>
  <c r="AL421" i="1" s="1"/>
  <c r="AL420" i="1" s="1"/>
  <c r="AL416" i="1"/>
  <c r="AL415" i="1" s="1"/>
  <c r="AL414" i="1" s="1"/>
  <c r="AL410" i="1"/>
  <c r="AL409" i="1" s="1"/>
  <c r="AL408" i="1" s="1"/>
  <c r="AL404" i="1"/>
  <c r="AL403" i="1" s="1"/>
  <c r="AL402" i="1" s="1"/>
  <c r="AL398" i="1"/>
  <c r="AL397" i="1" s="1"/>
  <c r="AL396" i="1" s="1"/>
  <c r="AL393" i="1"/>
  <c r="AL387" i="1"/>
  <c r="AL384" i="1"/>
  <c r="AL383" i="1"/>
  <c r="AL382" i="1"/>
  <c r="AL378" i="1"/>
  <c r="AL377" i="1"/>
  <c r="AL145" i="1" s="1"/>
  <c r="AL376" i="1"/>
  <c r="AL374" i="1"/>
  <c r="AL373" i="1"/>
  <c r="AL141" i="1" s="1"/>
  <c r="AL140" i="1" s="1"/>
  <c r="AL372" i="1"/>
  <c r="AL359" i="1"/>
  <c r="AL357" i="1" s="1"/>
  <c r="AL333" i="1" s="1"/>
  <c r="AL352" i="1"/>
  <c r="AL344" i="1"/>
  <c r="AL343" i="1"/>
  <c r="AL341" i="1"/>
  <c r="AL339" i="1"/>
  <c r="AL338" i="1"/>
  <c r="AL337" i="1"/>
  <c r="AL335" i="1"/>
  <c r="AL308" i="1" s="1"/>
  <c r="AL332" i="1"/>
  <c r="AL307" i="1"/>
  <c r="AL296" i="1"/>
  <c r="AL281" i="1"/>
  <c r="AL280" i="1"/>
  <c r="AL279" i="1"/>
  <c r="AL274" i="1"/>
  <c r="AL263" i="1"/>
  <c r="AL261" i="1"/>
  <c r="AL260" i="1"/>
  <c r="AL259" i="1"/>
  <c r="AL248" i="1"/>
  <c r="AL247" i="1"/>
  <c r="AL244" i="1"/>
  <c r="AL241" i="1"/>
  <c r="AL228" i="1"/>
  <c r="AL223" i="1"/>
  <c r="AL221" i="1"/>
  <c r="AL214" i="1"/>
  <c r="AL213" i="1"/>
  <c r="AL210" i="1"/>
  <c r="AL233" i="1" s="1"/>
  <c r="AL232" i="1" s="1"/>
  <c r="AL209" i="1"/>
  <c r="AL207" i="1"/>
  <c r="AL205" i="1" s="1"/>
  <c r="AL204" i="1"/>
  <c r="AL203" i="1" s="1"/>
  <c r="AL202" i="1"/>
  <c r="AL199" i="1"/>
  <c r="AL198" i="1"/>
  <c r="AL197" i="1"/>
  <c r="AL195" i="1"/>
  <c r="AL194" i="1" s="1"/>
  <c r="AL192" i="1"/>
  <c r="AL191" i="1"/>
  <c r="AL189" i="1"/>
  <c r="AL187" i="1"/>
  <c r="AL186" i="1"/>
  <c r="AL185" i="1"/>
  <c r="AL182" i="1"/>
  <c r="AL181" i="1"/>
  <c r="AL179" i="1"/>
  <c r="AL177" i="1"/>
  <c r="AL173" i="1"/>
  <c r="AL172" i="1"/>
  <c r="AL171" i="1"/>
  <c r="AL170" i="1"/>
  <c r="AL169" i="1"/>
  <c r="AL166" i="1"/>
  <c r="AL165" i="1"/>
  <c r="AL164" i="1"/>
  <c r="AL150" i="1"/>
  <c r="AL297" i="1" s="1"/>
  <c r="AL137" i="1"/>
  <c r="AL129" i="1"/>
  <c r="AL278" i="1" s="1"/>
  <c r="AL128" i="1"/>
  <c r="AL275" i="1" s="1"/>
  <c r="AL126" i="1"/>
  <c r="AL273" i="1" s="1"/>
  <c r="AL122" i="1"/>
  <c r="AL270" i="1" s="1"/>
  <c r="AL121" i="1"/>
  <c r="AL269" i="1" s="1"/>
  <c r="AL120" i="1"/>
  <c r="AL268" i="1" s="1"/>
  <c r="AL118" i="1"/>
  <c r="AL266" i="1" s="1"/>
  <c r="AL264" i="1"/>
  <c r="AL114" i="1"/>
  <c r="AL262" i="1" s="1"/>
  <c r="AL110" i="1"/>
  <c r="AL258" i="1" s="1"/>
  <c r="AL105" i="1"/>
  <c r="AL253" i="1" s="1"/>
  <c r="AL103" i="1"/>
  <c r="AL229" i="1" s="1"/>
  <c r="AL101" i="1"/>
  <c r="AL250" i="1" s="1"/>
  <c r="AL82" i="1"/>
  <c r="AL81" i="1"/>
  <c r="AL240" i="1" s="1"/>
  <c r="AL74" i="1"/>
  <c r="AL71" i="1"/>
  <c r="AL212" i="1" s="1"/>
  <c r="AL69" i="1"/>
  <c r="AL66" i="1"/>
  <c r="AL62" i="1"/>
  <c r="AL60" i="1"/>
  <c r="AL53" i="1"/>
  <c r="AL51" i="1"/>
  <c r="AL47" i="1"/>
  <c r="AL44" i="1" s="1"/>
  <c r="AL188" i="1" s="1"/>
  <c r="AL40" i="1"/>
  <c r="AL31" i="1"/>
  <c r="AL176" i="1" s="1"/>
  <c r="AL12" i="1"/>
  <c r="AL10" i="1"/>
  <c r="AL162" i="1" s="1"/>
  <c r="AL161" i="1" s="1"/>
  <c r="AE103" i="1"/>
  <c r="AE229" i="1" s="1"/>
  <c r="H116" i="1"/>
  <c r="I116" i="1"/>
  <c r="J116" i="1"/>
  <c r="M116" i="1"/>
  <c r="N116" i="1"/>
  <c r="O116" i="1"/>
  <c r="P116" i="1"/>
  <c r="Q116" i="1"/>
  <c r="R116" i="1"/>
  <c r="S116" i="1"/>
  <c r="T116" i="1"/>
  <c r="U116" i="1"/>
  <c r="W116" i="1"/>
  <c r="X116" i="1"/>
  <c r="Y116" i="1"/>
  <c r="Z116" i="1"/>
  <c r="AA116" i="1"/>
  <c r="AB116" i="1"/>
  <c r="AC116" i="1"/>
  <c r="AF264" i="1"/>
  <c r="AK264" i="1"/>
  <c r="AK114" i="1"/>
  <c r="AK262" i="1" s="1"/>
  <c r="AK275" i="1"/>
  <c r="AE128" i="1"/>
  <c r="AE275" i="1" s="1"/>
  <c r="G126" i="1"/>
  <c r="H126" i="1"/>
  <c r="I126" i="1"/>
  <c r="J126" i="1"/>
  <c r="M126" i="1"/>
  <c r="N126" i="1"/>
  <c r="O126" i="1"/>
  <c r="P126" i="1"/>
  <c r="Q126" i="1"/>
  <c r="R126" i="1"/>
  <c r="S126" i="1"/>
  <c r="T126" i="1"/>
  <c r="U126" i="1"/>
  <c r="V126" i="1"/>
  <c r="W126" i="1"/>
  <c r="X126" i="1"/>
  <c r="Y126" i="1"/>
  <c r="Z126" i="1"/>
  <c r="AA126" i="1"/>
  <c r="AB126" i="1"/>
  <c r="AC126" i="1"/>
  <c r="AE126" i="1"/>
  <c r="AE273" i="1" s="1"/>
  <c r="AK126" i="1"/>
  <c r="AK273" i="1" s="1"/>
  <c r="AK1446" i="1"/>
  <c r="AK1445" i="1" s="1"/>
  <c r="AK1444" i="1" s="1"/>
  <c r="AK1438" i="1"/>
  <c r="AK1437" i="1" s="1"/>
  <c r="AK1436" i="1" s="1"/>
  <c r="AK1432" i="1"/>
  <c r="AK1431" i="1" s="1"/>
  <c r="AK1430" i="1" s="1"/>
  <c r="AK1426" i="1"/>
  <c r="AK1425" i="1" s="1"/>
  <c r="AK1424" i="1" s="1"/>
  <c r="AK1419" i="1"/>
  <c r="AK1418" i="1" s="1"/>
  <c r="AK1417" i="1" s="1"/>
  <c r="AK1413" i="1"/>
  <c r="AK1412" i="1" s="1"/>
  <c r="AK1411" i="1" s="1"/>
  <c r="AK1408" i="1"/>
  <c r="AK1407" i="1" s="1"/>
  <c r="AK1406" i="1" s="1"/>
  <c r="AK1397" i="1"/>
  <c r="AK1394" i="1"/>
  <c r="AK1385" i="1"/>
  <c r="AK1374" i="1" s="1"/>
  <c r="AK1382" i="1"/>
  <c r="AK1340" i="1" s="1"/>
  <c r="AK1377" i="1"/>
  <c r="AK1376" i="1"/>
  <c r="AK1353" i="1"/>
  <c r="AK1343" i="1" s="1"/>
  <c r="AK1349" i="1"/>
  <c r="AK1348" i="1" s="1"/>
  <c r="AK1347" i="1"/>
  <c r="AK1335" i="1" s="1"/>
  <c r="AK323" i="1" s="1"/>
  <c r="AK1344" i="1"/>
  <c r="AK1324" i="1"/>
  <c r="AK1308" i="1" s="1"/>
  <c r="AK1309" i="1"/>
  <c r="AK1304" i="1"/>
  <c r="AK1303" i="1" s="1"/>
  <c r="AK1302" i="1" s="1"/>
  <c r="AK1297" i="1"/>
  <c r="AK1289" i="1"/>
  <c r="AK1288" i="1" s="1"/>
  <c r="AK1279" i="1"/>
  <c r="AK1278" i="1" s="1"/>
  <c r="AK1276" i="1"/>
  <c r="AK1272" i="1"/>
  <c r="AK1260" i="1" s="1"/>
  <c r="AK1269" i="1"/>
  <c r="AK1257" i="1" s="1"/>
  <c r="AK1268" i="1"/>
  <c r="AK1256" i="1" s="1"/>
  <c r="AK1263" i="1"/>
  <c r="AK1262" i="1"/>
  <c r="AK1261" i="1"/>
  <c r="AK1249" i="1" s="1"/>
  <c r="AK1251" i="1"/>
  <c r="AK1239" i="1"/>
  <c r="AK1238" i="1" s="1"/>
  <c r="AK1237" i="1" s="1"/>
  <c r="AK1232" i="1"/>
  <c r="AK1231" i="1" s="1"/>
  <c r="AK1230" i="1" s="1"/>
  <c r="AK1229" i="1" s="1"/>
  <c r="AK1227" i="1"/>
  <c r="AK1191" i="1" s="1"/>
  <c r="AK959" i="1" s="1"/>
  <c r="AK1223" i="1"/>
  <c r="AK1222" i="1" s="1"/>
  <c r="AK1221" i="1" s="1"/>
  <c r="AK1218" i="1"/>
  <c r="AK1213" i="1"/>
  <c r="AK1212" i="1" s="1"/>
  <c r="AK1211" i="1" s="1"/>
  <c r="AK1208" i="1"/>
  <c r="AK1204" i="1"/>
  <c r="AK1203" i="1" s="1"/>
  <c r="AK1202" i="1" s="1"/>
  <c r="AK1199" i="1"/>
  <c r="AK1195" i="1"/>
  <c r="AK1194" i="1" s="1"/>
  <c r="AK1193" i="1" s="1"/>
  <c r="AK1189" i="1"/>
  <c r="AK1180" i="1"/>
  <c r="AK1176" i="1"/>
  <c r="AK1175" i="1" s="1"/>
  <c r="AK1172" i="1"/>
  <c r="AK1168" i="1"/>
  <c r="AK1167" i="1" s="1"/>
  <c r="AK1161" i="1"/>
  <c r="AK1157" i="1"/>
  <c r="AK1152" i="1"/>
  <c r="AK1151" i="1" s="1"/>
  <c r="AK1148" i="1"/>
  <c r="AK1144" i="1"/>
  <c r="AK1143" i="1" s="1"/>
  <c r="AK1140" i="1"/>
  <c r="AK1136" i="1"/>
  <c r="AK1135" i="1" s="1"/>
  <c r="AK1132" i="1"/>
  <c r="AK1128" i="1"/>
  <c r="AK1127" i="1" s="1"/>
  <c r="AK1124" i="1"/>
  <c r="AK1120" i="1"/>
  <c r="AK1119" i="1" s="1"/>
  <c r="AK1116" i="1"/>
  <c r="AK1112" i="1"/>
  <c r="AK1111" i="1" s="1"/>
  <c r="AK1108" i="1"/>
  <c r="AK1104" i="1"/>
  <c r="AK1103" i="1" s="1"/>
  <c r="AK1100" i="1"/>
  <c r="AK1096" i="1"/>
  <c r="AK1095" i="1" s="1"/>
  <c r="AK1092" i="1"/>
  <c r="AK1088" i="1"/>
  <c r="AK1087" i="1" s="1"/>
  <c r="AK1084" i="1"/>
  <c r="AK1080" i="1"/>
  <c r="AK1079" i="1" s="1"/>
  <c r="AK1077" i="1"/>
  <c r="AK966" i="1" s="1"/>
  <c r="AK1076" i="1"/>
  <c r="AK109" i="1" s="1"/>
  <c r="AK1075" i="1"/>
  <c r="AK1074" i="1"/>
  <c r="AK107" i="1" s="1"/>
  <c r="AK1071" i="1"/>
  <c r="AK1070" i="1"/>
  <c r="AK952" i="1" s="1"/>
  <c r="AK1069" i="1"/>
  <c r="AK951" i="1" s="1"/>
  <c r="AK1052" i="1"/>
  <c r="AK1051" i="1" s="1"/>
  <c r="AK1050" i="1" s="1"/>
  <c r="AK1046" i="1"/>
  <c r="AK1045" i="1" s="1"/>
  <c r="AK1044" i="1" s="1"/>
  <c r="AK1040" i="1"/>
  <c r="AK1039" i="1" s="1"/>
  <c r="AK1034" i="1"/>
  <c r="AK1033" i="1" s="1"/>
  <c r="AK1028" i="1"/>
  <c r="AK1027" i="1" s="1"/>
  <c r="AK1026" i="1" s="1"/>
  <c r="AK1022" i="1"/>
  <c r="AK1021" i="1" s="1"/>
  <c r="AK1017" i="1"/>
  <c r="AK1016" i="1" s="1"/>
  <c r="AK1012" i="1"/>
  <c r="AK1011" i="1" s="1"/>
  <c r="AK1007" i="1"/>
  <c r="AK1006" i="1" s="1"/>
  <c r="AK996" i="1"/>
  <c r="AK995" i="1" s="1"/>
  <c r="AK994" i="1" s="1"/>
  <c r="AK979" i="1"/>
  <c r="AK977" i="1" s="1"/>
  <c r="AK972" i="1"/>
  <c r="AK969" i="1" s="1"/>
  <c r="AK954" i="1"/>
  <c r="AK616" i="1" s="1"/>
  <c r="AK946" i="1"/>
  <c r="AK945" i="1"/>
  <c r="AK944" i="1" s="1"/>
  <c r="AK940" i="1"/>
  <c r="AK937" i="1" s="1"/>
  <c r="AK936" i="1" s="1"/>
  <c r="AK934" i="1"/>
  <c r="AK933" i="1" s="1"/>
  <c r="AK932" i="1" s="1"/>
  <c r="AK925" i="1"/>
  <c r="AK924" i="1" s="1"/>
  <c r="AK923" i="1" s="1"/>
  <c r="AK922" i="1" s="1"/>
  <c r="AK919" i="1"/>
  <c r="AK918" i="1" s="1"/>
  <c r="AK917" i="1" s="1"/>
  <c r="AK915" i="1"/>
  <c r="AK910" i="1"/>
  <c r="AK909" i="1" s="1"/>
  <c r="AK908" i="1" s="1"/>
  <c r="AK905" i="1"/>
  <c r="AK901" i="1"/>
  <c r="AK900" i="1" s="1"/>
  <c r="AK899" i="1" s="1"/>
  <c r="AK896" i="1"/>
  <c r="AK892" i="1"/>
  <c r="AK891" i="1" s="1"/>
  <c r="AK890" i="1" s="1"/>
  <c r="AK887" i="1"/>
  <c r="AK882" i="1"/>
  <c r="AK876" i="1"/>
  <c r="AK872" i="1"/>
  <c r="AK871" i="1" s="1"/>
  <c r="AK870" i="1" s="1"/>
  <c r="AK865" i="1"/>
  <c r="AK827" i="1" s="1"/>
  <c r="AK855" i="1"/>
  <c r="AK851" i="1"/>
  <c r="AK850" i="1" s="1"/>
  <c r="AK849" i="1" s="1"/>
  <c r="AK844" i="1"/>
  <c r="AK838" i="1" s="1"/>
  <c r="AK832" i="1"/>
  <c r="AK831" i="1" s="1"/>
  <c r="AK829" i="1"/>
  <c r="AK826" i="1"/>
  <c r="AK825" i="1"/>
  <c r="AK823" i="1"/>
  <c r="AK817" i="1"/>
  <c r="AK816" i="1"/>
  <c r="AK811" i="1"/>
  <c r="AK810" i="1" s="1"/>
  <c r="AK808" i="1"/>
  <c r="AK807" i="1" s="1"/>
  <c r="AK805" i="1"/>
  <c r="AK804" i="1" s="1"/>
  <c r="AK802" i="1"/>
  <c r="AK801" i="1" s="1"/>
  <c r="AK799" i="1"/>
  <c r="AK798" i="1" s="1"/>
  <c r="AK796" i="1"/>
  <c r="AK795" i="1" s="1"/>
  <c r="AK791" i="1"/>
  <c r="AK790" i="1" s="1"/>
  <c r="AK789" i="1" s="1"/>
  <c r="AK788" i="1" s="1"/>
  <c r="AK785" i="1"/>
  <c r="AK784" i="1" s="1"/>
  <c r="AK783" i="1" s="1"/>
  <c r="AK782" i="1" s="1"/>
  <c r="AK778" i="1"/>
  <c r="AK777" i="1" s="1"/>
  <c r="AK776" i="1" s="1"/>
  <c r="AK775" i="1" s="1"/>
  <c r="AK772" i="1"/>
  <c r="AK771" i="1" s="1"/>
  <c r="AK770" i="1" s="1"/>
  <c r="AK769" i="1" s="1"/>
  <c r="AK765" i="1"/>
  <c r="AK764" i="1" s="1"/>
  <c r="AK761" i="1"/>
  <c r="AK747" i="1"/>
  <c r="AK744" i="1"/>
  <c r="AK743" i="1" s="1"/>
  <c r="AK742" i="1" s="1"/>
  <c r="AK737" i="1"/>
  <c r="AK736" i="1" s="1"/>
  <c r="AK735" i="1" s="1"/>
  <c r="AK732" i="1"/>
  <c r="AK731" i="1" s="1"/>
  <c r="AK730" i="1" s="1"/>
  <c r="AK728" i="1"/>
  <c r="AK722" i="1"/>
  <c r="AK721" i="1" s="1"/>
  <c r="AK716" i="1"/>
  <c r="AK715" i="1" s="1"/>
  <c r="AK714" i="1" s="1"/>
  <c r="AK712" i="1"/>
  <c r="AK705" i="1"/>
  <c r="AK704" i="1" s="1"/>
  <c r="AK701" i="1"/>
  <c r="AK693" i="1"/>
  <c r="AK692" i="1" s="1"/>
  <c r="AK689" i="1"/>
  <c r="AK682" i="1"/>
  <c r="AK681" i="1" s="1"/>
  <c r="AK678" i="1"/>
  <c r="AK671" i="1"/>
  <c r="AK670" i="1" s="1"/>
  <c r="AK663" i="1"/>
  <c r="AK655" i="1"/>
  <c r="AK654" i="1" s="1"/>
  <c r="AK652" i="1"/>
  <c r="AK640" i="1" s="1"/>
  <c r="AK648" i="1"/>
  <c r="AK647" i="1"/>
  <c r="AK635" i="1" s="1"/>
  <c r="AK646" i="1"/>
  <c r="AK633" i="1" s="1"/>
  <c r="AK644" i="1"/>
  <c r="AK632" i="1" s="1"/>
  <c r="AK637" i="1"/>
  <c r="AK634" i="1"/>
  <c r="AK622" i="1"/>
  <c r="AK321" i="1" s="1"/>
  <c r="AK621" i="1"/>
  <c r="AK320" i="1" s="1"/>
  <c r="AK608" i="1"/>
  <c r="AK604" i="1"/>
  <c r="AK603" i="1" s="1"/>
  <c r="AK598" i="1"/>
  <c r="AK594" i="1"/>
  <c r="AK593" i="1" s="1"/>
  <c r="AK589" i="1"/>
  <c r="AK587" i="1"/>
  <c r="AK586" i="1" s="1"/>
  <c r="AK583" i="1"/>
  <c r="AK581" i="1"/>
  <c r="AK580" i="1" s="1"/>
  <c r="AK577" i="1"/>
  <c r="AK575" i="1"/>
  <c r="AK574" i="1"/>
  <c r="AK573" i="1"/>
  <c r="AK572" i="1"/>
  <c r="AK566" i="1"/>
  <c r="AK334" i="1" s="1"/>
  <c r="AK306" i="1" s="1"/>
  <c r="AK550" i="1"/>
  <c r="AK549" i="1" s="1"/>
  <c r="AK545" i="1"/>
  <c r="AK540" i="1"/>
  <c r="AK336" i="1" s="1"/>
  <c r="AK535" i="1"/>
  <c r="AK534" i="1" s="1"/>
  <c r="AK532" i="1"/>
  <c r="AK531" i="1" s="1"/>
  <c r="AK530" i="1" s="1"/>
  <c r="AK527" i="1"/>
  <c r="AK526" i="1" s="1"/>
  <c r="AK521" i="1"/>
  <c r="AK520" i="1" s="1"/>
  <c r="AK519" i="1" s="1"/>
  <c r="AK514" i="1"/>
  <c r="AK513" i="1" s="1"/>
  <c r="AK511" i="1"/>
  <c r="AK505" i="1"/>
  <c r="AK504" i="1" s="1"/>
  <c r="AK502" i="1"/>
  <c r="AK496" i="1"/>
  <c r="AK495" i="1"/>
  <c r="AK493" i="1"/>
  <c r="AK487" i="1"/>
  <c r="AK482" i="1"/>
  <c r="AK481" i="1" s="1"/>
  <c r="AK480" i="1" s="1"/>
  <c r="AK476" i="1"/>
  <c r="AK475" i="1" s="1"/>
  <c r="AK474" i="1" s="1"/>
  <c r="AK470" i="1"/>
  <c r="AK469" i="1" s="1"/>
  <c r="AK468" i="1" s="1"/>
  <c r="AK464" i="1"/>
  <c r="AK463" i="1" s="1"/>
  <c r="AK462" i="1" s="1"/>
  <c r="AK458" i="1"/>
  <c r="AK457" i="1" s="1"/>
  <c r="AK456" i="1" s="1"/>
  <c r="AK452" i="1"/>
  <c r="AK451" i="1" s="1"/>
  <c r="AK450" i="1" s="1"/>
  <c r="AK428" i="1"/>
  <c r="AK427" i="1" s="1"/>
  <c r="AK426" i="1" s="1"/>
  <c r="AK422" i="1"/>
  <c r="AK421" i="1" s="1"/>
  <c r="AK420" i="1" s="1"/>
  <c r="AK416" i="1"/>
  <c r="AK415" i="1" s="1"/>
  <c r="AK414" i="1" s="1"/>
  <c r="AK410" i="1"/>
  <c r="AK409" i="1" s="1"/>
  <c r="AK408" i="1" s="1"/>
  <c r="AK404" i="1"/>
  <c r="AK398" i="1"/>
  <c r="AK369" i="1" s="1"/>
  <c r="AK346" i="1" s="1"/>
  <c r="AK393" i="1"/>
  <c r="AK387" i="1"/>
  <c r="AK384" i="1"/>
  <c r="AK383" i="1"/>
  <c r="AK382" i="1"/>
  <c r="AK378" i="1"/>
  <c r="AK377" i="1"/>
  <c r="AK145" i="1" s="1"/>
  <c r="AK376" i="1"/>
  <c r="AK374" i="1"/>
  <c r="AK373" i="1"/>
  <c r="AK141" i="1" s="1"/>
  <c r="AK140" i="1" s="1"/>
  <c r="AK372" i="1"/>
  <c r="AK359" i="1"/>
  <c r="AK357" i="1" s="1"/>
  <c r="AK352" i="1"/>
  <c r="AK344" i="1"/>
  <c r="AK343" i="1"/>
  <c r="AK341" i="1"/>
  <c r="AK339" i="1"/>
  <c r="AK338" i="1"/>
  <c r="AK337" i="1"/>
  <c r="AK335" i="1"/>
  <c r="AK308" i="1" s="1"/>
  <c r="AK332" i="1"/>
  <c r="AK307" i="1"/>
  <c r="AK296" i="1"/>
  <c r="AK281" i="1"/>
  <c r="AK280" i="1"/>
  <c r="AK279" i="1"/>
  <c r="AK274" i="1"/>
  <c r="AK263" i="1"/>
  <c r="AK261" i="1"/>
  <c r="AK260" i="1"/>
  <c r="AK259" i="1"/>
  <c r="AK248" i="1"/>
  <c r="AK247" i="1"/>
  <c r="AK244" i="1"/>
  <c r="AK241" i="1"/>
  <c r="AK228" i="1"/>
  <c r="AK223" i="1"/>
  <c r="AK221" i="1"/>
  <c r="AK214" i="1"/>
  <c r="AK213" i="1"/>
  <c r="AK210" i="1"/>
  <c r="AK233" i="1" s="1"/>
  <c r="AK232" i="1" s="1"/>
  <c r="AK209" i="1"/>
  <c r="AK207" i="1"/>
  <c r="AK205" i="1" s="1"/>
  <c r="AK204" i="1"/>
  <c r="AK203" i="1" s="1"/>
  <c r="AK202" i="1"/>
  <c r="AK199" i="1"/>
  <c r="AK198" i="1"/>
  <c r="AK197" i="1"/>
  <c r="AK195" i="1"/>
  <c r="AK194" i="1" s="1"/>
  <c r="AK192" i="1"/>
  <c r="AK191" i="1"/>
  <c r="AK189" i="1"/>
  <c r="AK187" i="1"/>
  <c r="AK186" i="1"/>
  <c r="AK185" i="1"/>
  <c r="AK182" i="1"/>
  <c r="AK181" i="1"/>
  <c r="AK179" i="1"/>
  <c r="AK177" i="1"/>
  <c r="AK172" i="1"/>
  <c r="AK171" i="1"/>
  <c r="AK170" i="1"/>
  <c r="AK169" i="1"/>
  <c r="AK166" i="1"/>
  <c r="AK165" i="1"/>
  <c r="AK164" i="1"/>
  <c r="AK150" i="1"/>
  <c r="AK297" i="1" s="1"/>
  <c r="AK137" i="1"/>
  <c r="AK129" i="1"/>
  <c r="AK278" i="1" s="1"/>
  <c r="AK122" i="1"/>
  <c r="AK270" i="1" s="1"/>
  <c r="AK121" i="1"/>
  <c r="AK269" i="1" s="1"/>
  <c r="AK120" i="1"/>
  <c r="AK268" i="1" s="1"/>
  <c r="AK118" i="1"/>
  <c r="AK266" i="1" s="1"/>
  <c r="AK110" i="1"/>
  <c r="AK258" i="1" s="1"/>
  <c r="AK105" i="1"/>
  <c r="AK253" i="1" s="1"/>
  <c r="AK229" i="1"/>
  <c r="AK101" i="1"/>
  <c r="AK82" i="1"/>
  <c r="AK81" i="1"/>
  <c r="AK240" i="1" s="1"/>
  <c r="AK74" i="1"/>
  <c r="AK71" i="1"/>
  <c r="AK212" i="1" s="1"/>
  <c r="AK69" i="1"/>
  <c r="AK66" i="1"/>
  <c r="AK62" i="1"/>
  <c r="AK60" i="1"/>
  <c r="AK53" i="1"/>
  <c r="AK51" i="1"/>
  <c r="AK47" i="1"/>
  <c r="AK44" i="1" s="1"/>
  <c r="AK188" i="1" s="1"/>
  <c r="AK40" i="1"/>
  <c r="AK31" i="1"/>
  <c r="AK176" i="1" s="1"/>
  <c r="AK173" i="1"/>
  <c r="AK12" i="1"/>
  <c r="AK10" i="1"/>
  <c r="AK162" i="1" s="1"/>
  <c r="AK161" i="1" s="1"/>
  <c r="AF1446" i="1"/>
  <c r="AF1445" i="1" s="1"/>
  <c r="AF1444" i="1" s="1"/>
  <c r="AF1438" i="1"/>
  <c r="AF1437" i="1" s="1"/>
  <c r="AF1436" i="1" s="1"/>
  <c r="AF1432" i="1"/>
  <c r="AF1431" i="1" s="1"/>
  <c r="AF1430" i="1" s="1"/>
  <c r="AF1426" i="1"/>
  <c r="AF1425" i="1" s="1"/>
  <c r="AF1424" i="1" s="1"/>
  <c r="AF1419" i="1"/>
  <c r="AF1418" i="1" s="1"/>
  <c r="AF1417" i="1" s="1"/>
  <c r="AF1413" i="1"/>
  <c r="AF1412" i="1" s="1"/>
  <c r="AF1411" i="1" s="1"/>
  <c r="AF1408" i="1"/>
  <c r="AF1407" i="1" s="1"/>
  <c r="AF1406" i="1" s="1"/>
  <c r="AF1397" i="1"/>
  <c r="AF1394" i="1"/>
  <c r="AF1385" i="1"/>
  <c r="AF1374" i="1" s="1"/>
  <c r="AF1382" i="1"/>
  <c r="AF1340" i="1" s="1"/>
  <c r="AF1377" i="1"/>
  <c r="AF1376" i="1"/>
  <c r="AF1353" i="1"/>
  <c r="AF1343" i="1" s="1"/>
  <c r="AF1349" i="1"/>
  <c r="AF1348" i="1" s="1"/>
  <c r="AF1347" i="1"/>
  <c r="AF1335" i="1" s="1"/>
  <c r="AF323" i="1" s="1"/>
  <c r="AF1344" i="1"/>
  <c r="AF1324" i="1"/>
  <c r="AF1308" i="1" s="1"/>
  <c r="AF1309" i="1"/>
  <c r="AF1304" i="1"/>
  <c r="AF1267" i="1" s="1"/>
  <c r="AF1254" i="1" s="1"/>
  <c r="AF1297" i="1"/>
  <c r="AF1289" i="1"/>
  <c r="AF1288" i="1" s="1"/>
  <c r="AF1279" i="1"/>
  <c r="AF1278" i="1" s="1"/>
  <c r="AF1276" i="1"/>
  <c r="AF1272" i="1"/>
  <c r="AF1260" i="1" s="1"/>
  <c r="AF1269" i="1"/>
  <c r="AF1257" i="1" s="1"/>
  <c r="AF1268" i="1"/>
  <c r="AF1256" i="1" s="1"/>
  <c r="AF1263" i="1"/>
  <c r="AF1262" i="1"/>
  <c r="AF1261" i="1"/>
  <c r="AF1249" i="1" s="1"/>
  <c r="AF1251" i="1"/>
  <c r="AF1239" i="1"/>
  <c r="AF1238" i="1" s="1"/>
  <c r="AF1237" i="1" s="1"/>
  <c r="AF1232" i="1"/>
  <c r="AF1231" i="1" s="1"/>
  <c r="AF1230" i="1" s="1"/>
  <c r="AF1229" i="1" s="1"/>
  <c r="AF1227" i="1"/>
  <c r="AF1191" i="1" s="1"/>
  <c r="AF959" i="1" s="1"/>
  <c r="AF1223" i="1"/>
  <c r="AF1222" i="1" s="1"/>
  <c r="AF1221" i="1" s="1"/>
  <c r="AF1218" i="1"/>
  <c r="AF1213" i="1"/>
  <c r="AF1212" i="1" s="1"/>
  <c r="AF1211" i="1" s="1"/>
  <c r="AF1208" i="1"/>
  <c r="AF1204" i="1"/>
  <c r="AF1203" i="1" s="1"/>
  <c r="AF1202" i="1" s="1"/>
  <c r="AF1199" i="1"/>
  <c r="AF1195" i="1"/>
  <c r="AF1194" i="1" s="1"/>
  <c r="AF1193" i="1" s="1"/>
  <c r="AF1189" i="1"/>
  <c r="AF1180" i="1"/>
  <c r="AF1176" i="1"/>
  <c r="AF1175" i="1" s="1"/>
  <c r="AF1172" i="1"/>
  <c r="AF1168" i="1"/>
  <c r="AF1167" i="1" s="1"/>
  <c r="AF1161" i="1"/>
  <c r="AF1157" i="1"/>
  <c r="AF1152" i="1"/>
  <c r="AF1151" i="1" s="1"/>
  <c r="AF1148" i="1"/>
  <c r="AF1144" i="1"/>
  <c r="AF1143" i="1" s="1"/>
  <c r="AF1140" i="1"/>
  <c r="AF1136" i="1"/>
  <c r="AF1135" i="1" s="1"/>
  <c r="AF1132" i="1"/>
  <c r="AF1128" i="1"/>
  <c r="AF1127" i="1" s="1"/>
  <c r="AF1124" i="1"/>
  <c r="AF1120" i="1"/>
  <c r="AF1119" i="1" s="1"/>
  <c r="AF1116" i="1"/>
  <c r="AF1112" i="1"/>
  <c r="AF1111" i="1" s="1"/>
  <c r="AF1108" i="1"/>
  <c r="AF1104" i="1"/>
  <c r="AF1103" i="1" s="1"/>
  <c r="AF1100" i="1"/>
  <c r="AF1096" i="1"/>
  <c r="AF1095" i="1" s="1"/>
  <c r="AF1092" i="1"/>
  <c r="AF1088" i="1"/>
  <c r="AF1084" i="1"/>
  <c r="AF1080" i="1"/>
  <c r="AF1079" i="1" s="1"/>
  <c r="AF1077" i="1"/>
  <c r="AF966" i="1" s="1"/>
  <c r="AF1076" i="1"/>
  <c r="AF257" i="1" s="1"/>
  <c r="AF1075" i="1"/>
  <c r="AF108" i="1" s="1"/>
  <c r="AF256" i="1" s="1"/>
  <c r="AF1074" i="1"/>
  <c r="AF1071" i="1"/>
  <c r="AF1070" i="1"/>
  <c r="AF952" i="1" s="1"/>
  <c r="AF1069" i="1"/>
  <c r="AF951" i="1" s="1"/>
  <c r="AF1052" i="1"/>
  <c r="AF987" i="1" s="1"/>
  <c r="AF960" i="1" s="1"/>
  <c r="AF1046" i="1"/>
  <c r="AF1045" i="1" s="1"/>
  <c r="AF1044" i="1" s="1"/>
  <c r="AF1040" i="1"/>
  <c r="AF1038" i="1" s="1"/>
  <c r="AF1034" i="1"/>
  <c r="AF1032" i="1" s="1"/>
  <c r="AF1028" i="1"/>
  <c r="AF1027" i="1" s="1"/>
  <c r="AF1026" i="1" s="1"/>
  <c r="AF1022" i="1"/>
  <c r="AF1021" i="1" s="1"/>
  <c r="AF1017" i="1"/>
  <c r="AF1016" i="1" s="1"/>
  <c r="AF1012" i="1"/>
  <c r="AF1011" i="1" s="1"/>
  <c r="AF1007" i="1"/>
  <c r="AF1006" i="1" s="1"/>
  <c r="AF996" i="1"/>
  <c r="AF995" i="1" s="1"/>
  <c r="AF994" i="1" s="1"/>
  <c r="AF979" i="1"/>
  <c r="AF977" i="1" s="1"/>
  <c r="AF972" i="1"/>
  <c r="AF956" i="1"/>
  <c r="AF954" i="1"/>
  <c r="AF616" i="1" s="1"/>
  <c r="AF946" i="1"/>
  <c r="AF945" i="1"/>
  <c r="AF944" i="1" s="1"/>
  <c r="AF940" i="1"/>
  <c r="AF938" i="1" s="1"/>
  <c r="AF934" i="1"/>
  <c r="AF933" i="1" s="1"/>
  <c r="AF932" i="1" s="1"/>
  <c r="AF925" i="1"/>
  <c r="AF924" i="1" s="1"/>
  <c r="AF923" i="1" s="1"/>
  <c r="AF922" i="1" s="1"/>
  <c r="AF919" i="1"/>
  <c r="AF918" i="1" s="1"/>
  <c r="AF917" i="1" s="1"/>
  <c r="AF915" i="1"/>
  <c r="AF910" i="1"/>
  <c r="AF909" i="1" s="1"/>
  <c r="AF908" i="1" s="1"/>
  <c r="AF905" i="1"/>
  <c r="AF901" i="1"/>
  <c r="AF900" i="1" s="1"/>
  <c r="AF899" i="1" s="1"/>
  <c r="AF896" i="1"/>
  <c r="AF892" i="1"/>
  <c r="AF891" i="1" s="1"/>
  <c r="AF890" i="1" s="1"/>
  <c r="AF887" i="1"/>
  <c r="AF882" i="1"/>
  <c r="AF881" i="1" s="1"/>
  <c r="AF880" i="1" s="1"/>
  <c r="AF876" i="1"/>
  <c r="AF872" i="1"/>
  <c r="AF871" i="1" s="1"/>
  <c r="AF870" i="1" s="1"/>
  <c r="AF865" i="1"/>
  <c r="AF827" i="1" s="1"/>
  <c r="AF855" i="1"/>
  <c r="AF851" i="1"/>
  <c r="AF850" i="1" s="1"/>
  <c r="AF849" i="1" s="1"/>
  <c r="AF844" i="1"/>
  <c r="AF832" i="1"/>
  <c r="AF831" i="1" s="1"/>
  <c r="AF829" i="1"/>
  <c r="AF826" i="1"/>
  <c r="AF825" i="1"/>
  <c r="AF823" i="1"/>
  <c r="AF817" i="1"/>
  <c r="AF816" i="1"/>
  <c r="AF811" i="1"/>
  <c r="AF810" i="1" s="1"/>
  <c r="AF808" i="1"/>
  <c r="AF807" i="1" s="1"/>
  <c r="AF805" i="1"/>
  <c r="AF804" i="1" s="1"/>
  <c r="AF802" i="1"/>
  <c r="AF801" i="1" s="1"/>
  <c r="AF799" i="1"/>
  <c r="AF798" i="1" s="1"/>
  <c r="AF796" i="1"/>
  <c r="AF795" i="1" s="1"/>
  <c r="AF791" i="1"/>
  <c r="AF790" i="1" s="1"/>
  <c r="AF789" i="1" s="1"/>
  <c r="AF788" i="1" s="1"/>
  <c r="AF785" i="1"/>
  <c r="AF784" i="1" s="1"/>
  <c r="AF783" i="1" s="1"/>
  <c r="AF782" i="1" s="1"/>
  <c r="AF778" i="1"/>
  <c r="AF777" i="1" s="1"/>
  <c r="AF776" i="1" s="1"/>
  <c r="AF775" i="1" s="1"/>
  <c r="AF772" i="1"/>
  <c r="AF771" i="1" s="1"/>
  <c r="AF770" i="1" s="1"/>
  <c r="AF769" i="1" s="1"/>
  <c r="AF765" i="1"/>
  <c r="AF764" i="1" s="1"/>
  <c r="AF763" i="1" s="1"/>
  <c r="AF761" i="1"/>
  <c r="AF747" i="1"/>
  <c r="AF744" i="1"/>
  <c r="AF743" i="1" s="1"/>
  <c r="AF742" i="1" s="1"/>
  <c r="AF737" i="1"/>
  <c r="AF736" i="1" s="1"/>
  <c r="AF735" i="1" s="1"/>
  <c r="AF732" i="1"/>
  <c r="AF728" i="1"/>
  <c r="AF722" i="1"/>
  <c r="AF721" i="1" s="1"/>
  <c r="AF716" i="1"/>
  <c r="AF715" i="1" s="1"/>
  <c r="AF714" i="1" s="1"/>
  <c r="AF712" i="1"/>
  <c r="AF705" i="1"/>
  <c r="AF704" i="1" s="1"/>
  <c r="AF701" i="1"/>
  <c r="AF693" i="1"/>
  <c r="AF692" i="1" s="1"/>
  <c r="AF689" i="1"/>
  <c r="AF682" i="1"/>
  <c r="AF681" i="1" s="1"/>
  <c r="AF678" i="1"/>
  <c r="AF671" i="1"/>
  <c r="AF670" i="1" s="1"/>
  <c r="AF663" i="1"/>
  <c r="AF655" i="1"/>
  <c r="AF654" i="1" s="1"/>
  <c r="AF652" i="1"/>
  <c r="AF640" i="1" s="1"/>
  <c r="AF648" i="1"/>
  <c r="AF636" i="1" s="1"/>
  <c r="AF647" i="1"/>
  <c r="AF635" i="1" s="1"/>
  <c r="AF646" i="1"/>
  <c r="AF633" i="1" s="1"/>
  <c r="AF644" i="1"/>
  <c r="AF632" i="1" s="1"/>
  <c r="AF637" i="1"/>
  <c r="AF634" i="1"/>
  <c r="AF622" i="1"/>
  <c r="AF321" i="1" s="1"/>
  <c r="AF621" i="1"/>
  <c r="AF320" i="1" s="1"/>
  <c r="AF608" i="1"/>
  <c r="AF604" i="1"/>
  <c r="AF603" i="1" s="1"/>
  <c r="AF598" i="1"/>
  <c r="AF594" i="1"/>
  <c r="AF593" i="1" s="1"/>
  <c r="AF589" i="1"/>
  <c r="AF587" i="1"/>
  <c r="AF583" i="1"/>
  <c r="AF581" i="1"/>
  <c r="AF580" i="1" s="1"/>
  <c r="AF577" i="1"/>
  <c r="AF575" i="1"/>
  <c r="AF574" i="1"/>
  <c r="AF573" i="1"/>
  <c r="AF572" i="1"/>
  <c r="AF566" i="1"/>
  <c r="AF334" i="1" s="1"/>
  <c r="AF306" i="1" s="1"/>
  <c r="AF550" i="1"/>
  <c r="AF549" i="1" s="1"/>
  <c r="AF340" i="1" s="1"/>
  <c r="AF316" i="1" s="1"/>
  <c r="AF545" i="1"/>
  <c r="AF540" i="1"/>
  <c r="AF336" i="1" s="1"/>
  <c r="AF535" i="1"/>
  <c r="AF534" i="1" s="1"/>
  <c r="AF532" i="1"/>
  <c r="AF531" i="1" s="1"/>
  <c r="AF530" i="1" s="1"/>
  <c r="AF527" i="1"/>
  <c r="AF526" i="1" s="1"/>
  <c r="AF521" i="1"/>
  <c r="AF520" i="1" s="1"/>
  <c r="AF519" i="1" s="1"/>
  <c r="AF514" i="1"/>
  <c r="AF513" i="1" s="1"/>
  <c r="AF511" i="1"/>
  <c r="AF505" i="1"/>
  <c r="AF504" i="1" s="1"/>
  <c r="AF502" i="1"/>
  <c r="AF496" i="1"/>
  <c r="AF495" i="1"/>
  <c r="AF493" i="1"/>
  <c r="AF487" i="1"/>
  <c r="AF486" i="1" s="1"/>
  <c r="AF482" i="1"/>
  <c r="AF481" i="1" s="1"/>
  <c r="AF480" i="1" s="1"/>
  <c r="AF476" i="1"/>
  <c r="AF475" i="1" s="1"/>
  <c r="AF474" i="1" s="1"/>
  <c r="AF470" i="1"/>
  <c r="AF469" i="1" s="1"/>
  <c r="AF468" i="1" s="1"/>
  <c r="AF464" i="1"/>
  <c r="AF458" i="1"/>
  <c r="AF457" i="1" s="1"/>
  <c r="AF456" i="1" s="1"/>
  <c r="AF452" i="1"/>
  <c r="AF451" i="1" s="1"/>
  <c r="AF450" i="1" s="1"/>
  <c r="AF428" i="1"/>
  <c r="AF427" i="1" s="1"/>
  <c r="AF426" i="1" s="1"/>
  <c r="AF422" i="1"/>
  <c r="AF421" i="1" s="1"/>
  <c r="AF420" i="1" s="1"/>
  <c r="AF416" i="1"/>
  <c r="AF415" i="1" s="1"/>
  <c r="AF414" i="1" s="1"/>
  <c r="AF410" i="1"/>
  <c r="AF409" i="1" s="1"/>
  <c r="AF408" i="1" s="1"/>
  <c r="AF404" i="1"/>
  <c r="AF403" i="1" s="1"/>
  <c r="AF402" i="1" s="1"/>
  <c r="AF398" i="1"/>
  <c r="AF369" i="1" s="1"/>
  <c r="AF346" i="1" s="1"/>
  <c r="AF393" i="1"/>
  <c r="AF390" i="1"/>
  <c r="AF387" i="1"/>
  <c r="AF384" i="1"/>
  <c r="AF383" i="1"/>
  <c r="AF382" i="1"/>
  <c r="AF378" i="1"/>
  <c r="AF377" i="1"/>
  <c r="AF145" i="1" s="1"/>
  <c r="AF376" i="1"/>
  <c r="AF374" i="1"/>
  <c r="AF373" i="1"/>
  <c r="AF141" i="1" s="1"/>
  <c r="AF140" i="1" s="1"/>
  <c r="AF372" i="1"/>
  <c r="AF359" i="1"/>
  <c r="AF357" i="1" s="1"/>
  <c r="AF333" i="1" s="1"/>
  <c r="AF352" i="1"/>
  <c r="AF344" i="1"/>
  <c r="AF343" i="1"/>
  <c r="AF341" i="1"/>
  <c r="AF339" i="1"/>
  <c r="AF338" i="1"/>
  <c r="AF337" i="1"/>
  <c r="AF335" i="1"/>
  <c r="AF308" i="1" s="1"/>
  <c r="AF332" i="1"/>
  <c r="AF307" i="1"/>
  <c r="AF296" i="1"/>
  <c r="AF281" i="1"/>
  <c r="AF280" i="1"/>
  <c r="AF279" i="1"/>
  <c r="AF275" i="1"/>
  <c r="AF274" i="1"/>
  <c r="AF273" i="1"/>
  <c r="AF270" i="1"/>
  <c r="AF263" i="1"/>
  <c r="AF261" i="1"/>
  <c r="AF260" i="1"/>
  <c r="AF259" i="1"/>
  <c r="AF248" i="1"/>
  <c r="AF247" i="1"/>
  <c r="AF244" i="1"/>
  <c r="AF241" i="1"/>
  <c r="AF228" i="1"/>
  <c r="AF223" i="1"/>
  <c r="AF221" i="1"/>
  <c r="AF214" i="1"/>
  <c r="AF213" i="1"/>
  <c r="AF210" i="1"/>
  <c r="AF233" i="1" s="1"/>
  <c r="AF232" i="1" s="1"/>
  <c r="AF209" i="1"/>
  <c r="AF207" i="1"/>
  <c r="AF205" i="1" s="1"/>
  <c r="AF204" i="1"/>
  <c r="AF203" i="1" s="1"/>
  <c r="AF202" i="1"/>
  <c r="AF199" i="1"/>
  <c r="AF198" i="1"/>
  <c r="AF197" i="1"/>
  <c r="AF195" i="1"/>
  <c r="AF194" i="1" s="1"/>
  <c r="AF192" i="1"/>
  <c r="AF191" i="1"/>
  <c r="AF189" i="1"/>
  <c r="AF187" i="1"/>
  <c r="AF186" i="1"/>
  <c r="AF185" i="1"/>
  <c r="AF182" i="1"/>
  <c r="AF181" i="1"/>
  <c r="AF179" i="1"/>
  <c r="AF177" i="1"/>
  <c r="AF172" i="1"/>
  <c r="AF171" i="1"/>
  <c r="AF170" i="1"/>
  <c r="AF169" i="1"/>
  <c r="AF166" i="1"/>
  <c r="AF165" i="1"/>
  <c r="AF164" i="1"/>
  <c r="AF297" i="1"/>
  <c r="AF148" i="1"/>
  <c r="AF295" i="1" s="1"/>
  <c r="AF137" i="1"/>
  <c r="AF129" i="1"/>
  <c r="AF278" i="1" s="1"/>
  <c r="AF125" i="1"/>
  <c r="AF121" i="1"/>
  <c r="AF269" i="1" s="1"/>
  <c r="AF268" i="1"/>
  <c r="AF266" i="1"/>
  <c r="AF110" i="1"/>
  <c r="AF258" i="1" s="1"/>
  <c r="AF253" i="1"/>
  <c r="AF229" i="1"/>
  <c r="AF101" i="1"/>
  <c r="AF82" i="1"/>
  <c r="AF81" i="1"/>
  <c r="AF240" i="1" s="1"/>
  <c r="AF74" i="1"/>
  <c r="AF71" i="1"/>
  <c r="AF212" i="1" s="1"/>
  <c r="AF69" i="1"/>
  <c r="AF66" i="1"/>
  <c r="AF62" i="1"/>
  <c r="AF60" i="1"/>
  <c r="AF53" i="1"/>
  <c r="AF51" i="1"/>
  <c r="AF47" i="1"/>
  <c r="AF44" i="1" s="1"/>
  <c r="AF188" i="1" s="1"/>
  <c r="AF40" i="1"/>
  <c r="AF31" i="1"/>
  <c r="AF176" i="1" s="1"/>
  <c r="AF12" i="1"/>
  <c r="AF10" i="1"/>
  <c r="AF162" i="1" s="1"/>
  <c r="AF161" i="1" s="1"/>
  <c r="AE166" i="1"/>
  <c r="AE1446" i="1"/>
  <c r="AE1445" i="1" s="1"/>
  <c r="AE1444" i="1" s="1"/>
  <c r="AE1438" i="1"/>
  <c r="AE1437" i="1" s="1"/>
  <c r="AE1436" i="1" s="1"/>
  <c r="AE1432" i="1"/>
  <c r="AE1426" i="1"/>
  <c r="AE1425" i="1" s="1"/>
  <c r="AE1424" i="1" s="1"/>
  <c r="AE1419" i="1"/>
  <c r="AE1418" i="1" s="1"/>
  <c r="AE1417" i="1" s="1"/>
  <c r="AE1413" i="1"/>
  <c r="AE1412" i="1" s="1"/>
  <c r="AE1411" i="1" s="1"/>
  <c r="AE1408" i="1"/>
  <c r="AE1407" i="1" s="1"/>
  <c r="AE1406" i="1" s="1"/>
  <c r="AE1397" i="1"/>
  <c r="AE1394" i="1"/>
  <c r="AE1385" i="1"/>
  <c r="AE1374" i="1" s="1"/>
  <c r="AE1382" i="1"/>
  <c r="AE1340" i="1" s="1"/>
  <c r="AE1377" i="1"/>
  <c r="AE1376" i="1"/>
  <c r="AE1353" i="1"/>
  <c r="AE1352" i="1" s="1"/>
  <c r="AE1349" i="1"/>
  <c r="AE1348" i="1" s="1"/>
  <c r="AE1347" i="1"/>
  <c r="AE1335" i="1" s="1"/>
  <c r="AE323" i="1" s="1"/>
  <c r="AE1344" i="1"/>
  <c r="AE1324" i="1"/>
  <c r="AE1323" i="1" s="1"/>
  <c r="AE1309" i="1"/>
  <c r="AE1304" i="1"/>
  <c r="AE1267" i="1" s="1"/>
  <c r="AE1254" i="1" s="1"/>
  <c r="AE1297" i="1"/>
  <c r="AE1289" i="1"/>
  <c r="AE1288" i="1" s="1"/>
  <c r="AE1279" i="1"/>
  <c r="AE1278" i="1" s="1"/>
  <c r="AE1276" i="1"/>
  <c r="AE1272" i="1"/>
  <c r="AE1260" i="1" s="1"/>
  <c r="AE1269" i="1"/>
  <c r="AE1257" i="1" s="1"/>
  <c r="AE1268" i="1"/>
  <c r="AE1256" i="1" s="1"/>
  <c r="AE1263" i="1"/>
  <c r="AE1262" i="1"/>
  <c r="AE1261" i="1"/>
  <c r="AE1249" i="1" s="1"/>
  <c r="AE1251" i="1"/>
  <c r="AE1239" i="1"/>
  <c r="AE1238" i="1" s="1"/>
  <c r="AE1237" i="1" s="1"/>
  <c r="AE1232" i="1"/>
  <c r="AE1231" i="1" s="1"/>
  <c r="AE1230" i="1" s="1"/>
  <c r="AE1229" i="1" s="1"/>
  <c r="AE1227" i="1"/>
  <c r="AE1191" i="1" s="1"/>
  <c r="AE959" i="1" s="1"/>
  <c r="AE1223" i="1"/>
  <c r="AE1222" i="1" s="1"/>
  <c r="AE1221" i="1" s="1"/>
  <c r="AE1218" i="1"/>
  <c r="AE1213" i="1"/>
  <c r="AE1212" i="1" s="1"/>
  <c r="AE1211" i="1" s="1"/>
  <c r="AE1208" i="1"/>
  <c r="AE1204" i="1"/>
  <c r="AE1203" i="1" s="1"/>
  <c r="AE1202" i="1" s="1"/>
  <c r="AE1199" i="1"/>
  <c r="AE1195" i="1"/>
  <c r="AE1194" i="1" s="1"/>
  <c r="AE1193" i="1" s="1"/>
  <c r="AE1189" i="1"/>
  <c r="AE1180" i="1"/>
  <c r="AE1176" i="1"/>
  <c r="AE1175" i="1" s="1"/>
  <c r="AE1172" i="1"/>
  <c r="AE1168" i="1"/>
  <c r="AE1167" i="1" s="1"/>
  <c r="AE1161" i="1"/>
  <c r="AE1157" i="1"/>
  <c r="AE1152" i="1"/>
  <c r="AE1151" i="1" s="1"/>
  <c r="AE1148" i="1"/>
  <c r="AE1144" i="1"/>
  <c r="AE1143" i="1" s="1"/>
  <c r="AE1140" i="1"/>
  <c r="AE1136" i="1"/>
  <c r="AE1135" i="1" s="1"/>
  <c r="AE1132" i="1"/>
  <c r="AE1128" i="1"/>
  <c r="AE1127" i="1" s="1"/>
  <c r="AE1124" i="1"/>
  <c r="AE1120" i="1"/>
  <c r="AE1119" i="1" s="1"/>
  <c r="AE1116" i="1"/>
  <c r="AE1112" i="1"/>
  <c r="AE1111" i="1" s="1"/>
  <c r="AE1108" i="1"/>
  <c r="AE1104" i="1"/>
  <c r="AE1103" i="1" s="1"/>
  <c r="AE1100" i="1"/>
  <c r="AE1096" i="1"/>
  <c r="AE1095" i="1" s="1"/>
  <c r="AE1092" i="1"/>
  <c r="AE1088" i="1"/>
  <c r="AE1087" i="1" s="1"/>
  <c r="AE1084" i="1"/>
  <c r="AE1080" i="1"/>
  <c r="AE1079" i="1" s="1"/>
  <c r="AE1077" i="1"/>
  <c r="AE966" i="1" s="1"/>
  <c r="AE1076" i="1"/>
  <c r="AE965" i="1" s="1"/>
  <c r="AE1075" i="1"/>
  <c r="AE964" i="1" s="1"/>
  <c r="AE1074" i="1"/>
  <c r="AE963" i="1" s="1"/>
  <c r="AE1071" i="1"/>
  <c r="AE1070" i="1"/>
  <c r="AE952" i="1" s="1"/>
  <c r="AE1069" i="1"/>
  <c r="AE951" i="1" s="1"/>
  <c r="AE1052" i="1"/>
  <c r="AE987" i="1" s="1"/>
  <c r="AE960" i="1" s="1"/>
  <c r="AE1046" i="1"/>
  <c r="AE1045" i="1" s="1"/>
  <c r="AE1044" i="1" s="1"/>
  <c r="AE1040" i="1"/>
  <c r="AE1039" i="1" s="1"/>
  <c r="AE1034" i="1"/>
  <c r="AE1033" i="1" s="1"/>
  <c r="AE1028" i="1"/>
  <c r="AE1027" i="1" s="1"/>
  <c r="AE1026" i="1" s="1"/>
  <c r="AE1022" i="1"/>
  <c r="AE1021" i="1" s="1"/>
  <c r="AE1017" i="1"/>
  <c r="AE1016" i="1" s="1"/>
  <c r="AE1012" i="1"/>
  <c r="AE1011" i="1" s="1"/>
  <c r="AE1007" i="1"/>
  <c r="AE1006" i="1" s="1"/>
  <c r="AE996" i="1"/>
  <c r="AE995" i="1" s="1"/>
  <c r="AE994" i="1" s="1"/>
  <c r="AE979" i="1"/>
  <c r="AE977" i="1" s="1"/>
  <c r="AE972" i="1"/>
  <c r="AE969" i="1" s="1"/>
  <c r="AE968" i="1" s="1"/>
  <c r="AE956" i="1"/>
  <c r="AE954" i="1"/>
  <c r="AE616" i="1" s="1"/>
  <c r="AE946" i="1"/>
  <c r="AE945" i="1"/>
  <c r="AE944" i="1" s="1"/>
  <c r="AE940" i="1"/>
  <c r="AE934" i="1"/>
  <c r="AE933" i="1" s="1"/>
  <c r="AE932" i="1" s="1"/>
  <c r="AE925" i="1"/>
  <c r="AE924" i="1" s="1"/>
  <c r="AE923" i="1" s="1"/>
  <c r="AE922" i="1" s="1"/>
  <c r="AE919" i="1"/>
  <c r="AE918" i="1" s="1"/>
  <c r="AE917" i="1" s="1"/>
  <c r="AE915" i="1"/>
  <c r="AE910" i="1"/>
  <c r="AE909" i="1" s="1"/>
  <c r="AE908" i="1" s="1"/>
  <c r="AE905" i="1"/>
  <c r="AE901" i="1"/>
  <c r="AE900" i="1" s="1"/>
  <c r="AE899" i="1" s="1"/>
  <c r="AE896" i="1"/>
  <c r="AE892" i="1"/>
  <c r="AE891" i="1" s="1"/>
  <c r="AE890" i="1" s="1"/>
  <c r="AE887" i="1"/>
  <c r="AE882" i="1"/>
  <c r="AE881" i="1" s="1"/>
  <c r="AE880" i="1" s="1"/>
  <c r="AE876" i="1"/>
  <c r="AE872" i="1"/>
  <c r="AE865" i="1"/>
  <c r="AE855" i="1"/>
  <c r="AE851" i="1"/>
  <c r="AE850" i="1" s="1"/>
  <c r="AE849" i="1" s="1"/>
  <c r="AE844" i="1"/>
  <c r="AE832" i="1"/>
  <c r="AE831" i="1" s="1"/>
  <c r="AE829" i="1"/>
  <c r="AE826" i="1"/>
  <c r="AE825" i="1"/>
  <c r="AE823" i="1"/>
  <c r="AE817" i="1"/>
  <c r="AE816" i="1"/>
  <c r="AE811" i="1"/>
  <c r="AE810" i="1" s="1"/>
  <c r="AE808" i="1"/>
  <c r="AE807" i="1" s="1"/>
  <c r="AE805" i="1"/>
  <c r="AE804" i="1" s="1"/>
  <c r="AE802" i="1"/>
  <c r="AE801" i="1" s="1"/>
  <c r="AE799" i="1"/>
  <c r="AE798" i="1" s="1"/>
  <c r="AE796" i="1"/>
  <c r="AE795" i="1" s="1"/>
  <c r="AE791" i="1"/>
  <c r="AE790" i="1" s="1"/>
  <c r="AE789" i="1" s="1"/>
  <c r="AE788" i="1" s="1"/>
  <c r="AE785" i="1"/>
  <c r="AE784" i="1" s="1"/>
  <c r="AE783" i="1" s="1"/>
  <c r="AE782" i="1" s="1"/>
  <c r="AE778" i="1"/>
  <c r="AE777" i="1" s="1"/>
  <c r="AE776" i="1" s="1"/>
  <c r="AE775" i="1" s="1"/>
  <c r="AE772" i="1"/>
  <c r="AE771" i="1" s="1"/>
  <c r="AE770" i="1" s="1"/>
  <c r="AE769" i="1" s="1"/>
  <c r="AE765" i="1"/>
  <c r="AE761" i="1"/>
  <c r="AE747" i="1"/>
  <c r="AE744" i="1"/>
  <c r="AE743" i="1" s="1"/>
  <c r="AE742" i="1" s="1"/>
  <c r="AE737" i="1"/>
  <c r="AE736" i="1" s="1"/>
  <c r="AE735" i="1" s="1"/>
  <c r="AE732" i="1"/>
  <c r="AE731" i="1" s="1"/>
  <c r="AE730" i="1" s="1"/>
  <c r="AE728" i="1"/>
  <c r="AE722" i="1"/>
  <c r="AE721" i="1" s="1"/>
  <c r="AE716" i="1"/>
  <c r="AE715" i="1" s="1"/>
  <c r="AE714" i="1" s="1"/>
  <c r="AE712" i="1"/>
  <c r="AE705" i="1"/>
  <c r="AE704" i="1" s="1"/>
  <c r="AE701" i="1"/>
  <c r="AE693" i="1"/>
  <c r="AE692" i="1" s="1"/>
  <c r="AE689" i="1"/>
  <c r="AE682" i="1"/>
  <c r="AE681" i="1" s="1"/>
  <c r="AE678" i="1"/>
  <c r="AE671" i="1"/>
  <c r="AE670" i="1" s="1"/>
  <c r="AE663" i="1"/>
  <c r="AE655" i="1"/>
  <c r="AE654" i="1" s="1"/>
  <c r="AE652" i="1"/>
  <c r="AE640" i="1" s="1"/>
  <c r="AE648" i="1"/>
  <c r="AE636" i="1" s="1"/>
  <c r="AE647" i="1"/>
  <c r="AE635" i="1" s="1"/>
  <c r="AE646" i="1"/>
  <c r="AE633" i="1" s="1"/>
  <c r="AE644" i="1"/>
  <c r="AE632" i="1" s="1"/>
  <c r="AE637" i="1"/>
  <c r="AE634" i="1"/>
  <c r="AE622" i="1"/>
  <c r="AE321" i="1" s="1"/>
  <c r="AE621" i="1"/>
  <c r="AE320" i="1" s="1"/>
  <c r="AE608" i="1"/>
  <c r="AE604" i="1"/>
  <c r="AE603" i="1" s="1"/>
  <c r="AE598" i="1"/>
  <c r="AE594" i="1"/>
  <c r="AE593" i="1" s="1"/>
  <c r="AE589" i="1"/>
  <c r="AE587" i="1"/>
  <c r="AE586" i="1" s="1"/>
  <c r="AE583" i="1"/>
  <c r="AE581" i="1"/>
  <c r="AE580" i="1" s="1"/>
  <c r="AE577" i="1"/>
  <c r="AE575" i="1"/>
  <c r="AE574" i="1"/>
  <c r="AE573" i="1"/>
  <c r="AE572" i="1"/>
  <c r="AE566" i="1"/>
  <c r="AE334" i="1" s="1"/>
  <c r="AE306" i="1" s="1"/>
  <c r="AE550" i="1"/>
  <c r="AE549" i="1" s="1"/>
  <c r="AE545" i="1"/>
  <c r="AE540" i="1"/>
  <c r="AE336" i="1" s="1"/>
  <c r="AE535" i="1"/>
  <c r="AE534" i="1" s="1"/>
  <c r="AE532" i="1"/>
  <c r="AE531" i="1" s="1"/>
  <c r="AE530" i="1" s="1"/>
  <c r="AE527" i="1"/>
  <c r="AE526" i="1" s="1"/>
  <c r="AE521" i="1"/>
  <c r="AE520" i="1" s="1"/>
  <c r="AE519" i="1" s="1"/>
  <c r="AE514" i="1"/>
  <c r="AE513" i="1" s="1"/>
  <c r="AE511" i="1"/>
  <c r="AE505" i="1"/>
  <c r="AE504" i="1" s="1"/>
  <c r="AE502" i="1"/>
  <c r="AE496" i="1"/>
  <c r="AE495" i="1"/>
  <c r="AE493" i="1"/>
  <c r="AE487" i="1"/>
  <c r="AE486" i="1" s="1"/>
  <c r="AE482" i="1"/>
  <c r="AE481" i="1" s="1"/>
  <c r="AE480" i="1" s="1"/>
  <c r="AE476" i="1"/>
  <c r="AE475" i="1" s="1"/>
  <c r="AE474" i="1" s="1"/>
  <c r="AE470" i="1"/>
  <c r="AE469" i="1" s="1"/>
  <c r="AE468" i="1" s="1"/>
  <c r="AE464" i="1"/>
  <c r="AE375" i="1" s="1"/>
  <c r="AE458" i="1"/>
  <c r="AE457" i="1" s="1"/>
  <c r="AE456" i="1" s="1"/>
  <c r="AE452" i="1"/>
  <c r="AE451" i="1" s="1"/>
  <c r="AE450" i="1" s="1"/>
  <c r="AE428" i="1"/>
  <c r="AE427" i="1" s="1"/>
  <c r="AE426" i="1" s="1"/>
  <c r="AE422" i="1"/>
  <c r="AE421" i="1" s="1"/>
  <c r="AE420" i="1" s="1"/>
  <c r="AE416" i="1"/>
  <c r="AE415" i="1" s="1"/>
  <c r="AE414" i="1" s="1"/>
  <c r="AE410" i="1"/>
  <c r="AE409" i="1" s="1"/>
  <c r="AE408" i="1" s="1"/>
  <c r="AE404" i="1"/>
  <c r="AE403" i="1" s="1"/>
  <c r="AE402" i="1" s="1"/>
  <c r="AE398" i="1"/>
  <c r="AE369" i="1" s="1"/>
  <c r="AE393" i="1"/>
  <c r="AE390" i="1"/>
  <c r="AE387" i="1"/>
  <c r="AE384" i="1"/>
  <c r="AE383" i="1"/>
  <c r="AE382" i="1"/>
  <c r="AE378" i="1"/>
  <c r="AE377" i="1"/>
  <c r="AE145" i="1" s="1"/>
  <c r="AE376" i="1"/>
  <c r="AE374" i="1"/>
  <c r="AE373" i="1"/>
  <c r="AE141" i="1" s="1"/>
  <c r="AE140" i="1" s="1"/>
  <c r="AE288" i="1" s="1"/>
  <c r="AE372" i="1"/>
  <c r="AE359" i="1"/>
  <c r="AE357" i="1" s="1"/>
  <c r="AE333" i="1" s="1"/>
  <c r="AE352" i="1"/>
  <c r="AE344" i="1"/>
  <c r="AE343" i="1"/>
  <c r="AE341" i="1"/>
  <c r="AE339" i="1"/>
  <c r="AE338" i="1"/>
  <c r="AE337" i="1"/>
  <c r="AE335" i="1"/>
  <c r="AE308" i="1" s="1"/>
  <c r="AE332" i="1"/>
  <c r="AE307" i="1"/>
  <c r="AE296" i="1"/>
  <c r="AE281" i="1"/>
  <c r="AE280" i="1"/>
  <c r="AE279" i="1"/>
  <c r="AE274" i="1"/>
  <c r="AE263" i="1"/>
  <c r="AE261" i="1"/>
  <c r="AE260" i="1"/>
  <c r="AE259" i="1"/>
  <c r="AE248" i="1"/>
  <c r="AE247" i="1"/>
  <c r="AE244" i="1"/>
  <c r="AE241" i="1"/>
  <c r="AE228" i="1"/>
  <c r="AE223" i="1"/>
  <c r="AE221" i="1"/>
  <c r="AE214" i="1"/>
  <c r="AE213" i="1"/>
  <c r="AE210" i="1"/>
  <c r="AE233" i="1" s="1"/>
  <c r="AE232" i="1" s="1"/>
  <c r="AE209" i="1"/>
  <c r="AE207" i="1"/>
  <c r="AE205" i="1" s="1"/>
  <c r="AE204" i="1"/>
  <c r="AE203" i="1" s="1"/>
  <c r="AE202" i="1"/>
  <c r="AE199" i="1"/>
  <c r="AE198" i="1"/>
  <c r="AE197" i="1"/>
  <c r="AE195" i="1"/>
  <c r="AE194" i="1" s="1"/>
  <c r="AE192" i="1"/>
  <c r="AE191" i="1"/>
  <c r="AE189" i="1"/>
  <c r="AE187" i="1"/>
  <c r="AE186" i="1"/>
  <c r="AE185" i="1"/>
  <c r="AE182" i="1"/>
  <c r="AE181" i="1"/>
  <c r="AE179" i="1"/>
  <c r="AE177" i="1"/>
  <c r="AE172" i="1"/>
  <c r="AE171" i="1"/>
  <c r="AE170" i="1"/>
  <c r="AE169" i="1"/>
  <c r="AE165" i="1"/>
  <c r="AE164" i="1"/>
  <c r="AE150" i="1"/>
  <c r="AE297" i="1" s="1"/>
  <c r="AE137" i="1"/>
  <c r="AE129" i="1"/>
  <c r="AE122" i="1"/>
  <c r="AE270" i="1" s="1"/>
  <c r="AE121" i="1"/>
  <c r="AE269" i="1" s="1"/>
  <c r="AE120" i="1"/>
  <c r="AE268" i="1" s="1"/>
  <c r="AE118" i="1"/>
  <c r="AE266" i="1" s="1"/>
  <c r="AE110" i="1"/>
  <c r="AE258" i="1" s="1"/>
  <c r="AE105" i="1"/>
  <c r="AE253" i="1" s="1"/>
  <c r="AE101" i="1"/>
  <c r="AE250" i="1" s="1"/>
  <c r="AE82" i="1"/>
  <c r="AE240" i="1"/>
  <c r="AE74" i="1"/>
  <c r="AE71" i="1"/>
  <c r="AE212" i="1" s="1"/>
  <c r="AE69" i="1"/>
  <c r="AE66" i="1"/>
  <c r="AE62" i="1"/>
  <c r="AE60" i="1"/>
  <c r="AE53" i="1"/>
  <c r="AE51" i="1"/>
  <c r="AE47" i="1"/>
  <c r="AE44" i="1" s="1"/>
  <c r="AE188" i="1" s="1"/>
  <c r="AE40" i="1"/>
  <c r="AE31" i="1"/>
  <c r="AE176" i="1" s="1"/>
  <c r="AE12" i="1"/>
  <c r="AE10" i="1"/>
  <c r="AE162" i="1" s="1"/>
  <c r="AE161" i="1" s="1"/>
  <c r="P1401" i="1"/>
  <c r="AE907" i="1" l="1"/>
  <c r="AL955" i="1"/>
  <c r="AI967" i="1"/>
  <c r="AI948" i="1" s="1"/>
  <c r="AI610" i="1" s="1"/>
  <c r="AE1220" i="1"/>
  <c r="AH318" i="1"/>
  <c r="AH301" i="1" s="1"/>
  <c r="AH1449" i="1" s="1"/>
  <c r="AF124" i="1"/>
  <c r="AL907" i="1"/>
  <c r="AL1094" i="1"/>
  <c r="AN1210" i="1"/>
  <c r="AN196" i="1"/>
  <c r="AL108" i="1"/>
  <c r="AL256" i="1" s="1"/>
  <c r="AK196" i="1"/>
  <c r="AM108" i="1"/>
  <c r="AM256" i="1" s="1"/>
  <c r="AN108" i="1"/>
  <c r="AN256" i="1" s="1"/>
  <c r="AK964" i="1"/>
  <c r="AK108" i="1"/>
  <c r="AK256" i="1" s="1"/>
  <c r="AM196" i="1"/>
  <c r="AL196" i="1"/>
  <c r="AM965" i="1"/>
  <c r="AO109" i="1"/>
  <c r="AO257" i="1" s="1"/>
  <c r="AM492" i="1"/>
  <c r="AL965" i="1"/>
  <c r="AK1078" i="1"/>
  <c r="AO1348" i="1"/>
  <c r="AN720" i="1"/>
  <c r="AN828" i="1"/>
  <c r="AN838" i="1"/>
  <c r="AE864" i="1"/>
  <c r="AE863" i="1" s="1"/>
  <c r="AE827" i="1"/>
  <c r="AM828" i="1"/>
  <c r="AM838" i="1"/>
  <c r="AF828" i="1"/>
  <c r="AF838" i="1"/>
  <c r="AF830" i="1" s="1"/>
  <c r="AE828" i="1"/>
  <c r="AE838" i="1"/>
  <c r="AL828" i="1"/>
  <c r="AL838" i="1"/>
  <c r="AN564" i="1"/>
  <c r="AN563" i="1" s="1"/>
  <c r="AL1220" i="1"/>
  <c r="AL579" i="1"/>
  <c r="AO1166" i="1"/>
  <c r="AF397" i="1"/>
  <c r="AF396" i="1" s="1"/>
  <c r="AF592" i="1"/>
  <c r="AL1192" i="1"/>
  <c r="AO1156" i="1"/>
  <c r="AO1150" i="1" s="1"/>
  <c r="AK1192" i="1"/>
  <c r="AF1110" i="1"/>
  <c r="AM1073" i="1"/>
  <c r="AM962" i="1" s="1"/>
  <c r="AM627" i="1" s="1"/>
  <c r="AL691" i="1"/>
  <c r="AO1126" i="1"/>
  <c r="AO564" i="1"/>
  <c r="AO563" i="1" s="1"/>
  <c r="AO869" i="1"/>
  <c r="AO879" i="1"/>
  <c r="AL669" i="1"/>
  <c r="AE653" i="1"/>
  <c r="AM1220" i="1"/>
  <c r="AO501" i="1"/>
  <c r="AM1094" i="1"/>
  <c r="AN1192" i="1"/>
  <c r="AN1393" i="1"/>
  <c r="AE898" i="1"/>
  <c r="AK691" i="1"/>
  <c r="AL592" i="1"/>
  <c r="AK907" i="1"/>
  <c r="AF1303" i="1"/>
  <c r="AF1302" i="1" s="1"/>
  <c r="AL602" i="1"/>
  <c r="AM208" i="1"/>
  <c r="AN938" i="1"/>
  <c r="AN815" i="1" s="1"/>
  <c r="AJ301" i="1"/>
  <c r="AJ1449" i="1" s="1"/>
  <c r="AL889" i="1"/>
  <c r="AM691" i="1"/>
  <c r="AM848" i="1"/>
  <c r="AF1220" i="1"/>
  <c r="AL1118" i="1"/>
  <c r="AO1271" i="1"/>
  <c r="AO1259" i="1" s="1"/>
  <c r="AN1086" i="1"/>
  <c r="AN1379" i="1"/>
  <c r="AN1337" i="1" s="1"/>
  <c r="AO1134" i="1"/>
  <c r="AM1352" i="1"/>
  <c r="AM1342" i="1" s="1"/>
  <c r="AM1174" i="1"/>
  <c r="AO579" i="1"/>
  <c r="AM869" i="1"/>
  <c r="AE492" i="1"/>
  <c r="AM579" i="1"/>
  <c r="AL1038" i="1"/>
  <c r="AL1166" i="1"/>
  <c r="AM1288" i="1"/>
  <c r="AN1078" i="1"/>
  <c r="AO680" i="1"/>
  <c r="AO1073" i="1"/>
  <c r="AO962" i="1" s="1"/>
  <c r="AO627" i="1" s="1"/>
  <c r="AL703" i="1"/>
  <c r="AF539" i="1"/>
  <c r="AF538" i="1" s="1"/>
  <c r="AF537" i="1" s="1"/>
  <c r="AM1192" i="1"/>
  <c r="AO1118" i="1"/>
  <c r="AN907" i="1"/>
  <c r="AE1271" i="1"/>
  <c r="AE1259" i="1" s="1"/>
  <c r="AE1142" i="1"/>
  <c r="AO592" i="1"/>
  <c r="AK898" i="1"/>
  <c r="AG318" i="1"/>
  <c r="AG301" i="1" s="1"/>
  <c r="AG1449" i="1" s="1"/>
  <c r="AH1455" i="1" s="1"/>
  <c r="AK1073" i="1"/>
  <c r="AK962" i="1" s="1"/>
  <c r="AK627" i="1" s="1"/>
  <c r="AE602" i="1"/>
  <c r="AO828" i="1"/>
  <c r="AF1126" i="1"/>
  <c r="AI318" i="1"/>
  <c r="AI301" i="1" s="1"/>
  <c r="AI1449" i="1" s="1"/>
  <c r="AF955" i="1"/>
  <c r="AF617" i="1" s="1"/>
  <c r="AF314" i="1" s="1"/>
  <c r="AL102" i="1"/>
  <c r="AL251" i="1" s="1"/>
  <c r="AN848" i="1"/>
  <c r="AN1166" i="1"/>
  <c r="AO1379" i="1"/>
  <c r="AO1337" i="1" s="1"/>
  <c r="AN869" i="1"/>
  <c r="AF969" i="1"/>
  <c r="AF968" i="1" s="1"/>
  <c r="AF1287" i="1"/>
  <c r="AN653" i="1"/>
  <c r="AN1134" i="1"/>
  <c r="AO184" i="1"/>
  <c r="AO898" i="1"/>
  <c r="AO1393" i="1"/>
  <c r="AF1192" i="1"/>
  <c r="AK208" i="1"/>
  <c r="AL680" i="1"/>
  <c r="AN1174" i="1"/>
  <c r="AK1210" i="1"/>
  <c r="AK1110" i="1"/>
  <c r="AM720" i="1"/>
  <c r="AM879" i="1"/>
  <c r="AO741" i="1"/>
  <c r="AE1393" i="1"/>
  <c r="AM1393" i="1"/>
  <c r="AN955" i="1"/>
  <c r="AN617" i="1" s="1"/>
  <c r="AN314" i="1" s="1"/>
  <c r="AF492" i="1"/>
  <c r="AO651" i="1"/>
  <c r="AO639" i="1" s="1"/>
  <c r="AE539" i="1"/>
  <c r="AE538" i="1" s="1"/>
  <c r="AE537" i="1" s="1"/>
  <c r="AE1038" i="1"/>
  <c r="AK848" i="1"/>
  <c r="AM602" i="1"/>
  <c r="AG237" i="1"/>
  <c r="AG231" i="1"/>
  <c r="AJ237" i="1"/>
  <c r="AJ231" i="1"/>
  <c r="AI237" i="1"/>
  <c r="AI231" i="1"/>
  <c r="AL501" i="1"/>
  <c r="AK669" i="1"/>
  <c r="AK1166" i="1"/>
  <c r="AK1346" i="1"/>
  <c r="AM184" i="1"/>
  <c r="AL1303" i="1"/>
  <c r="AL1302" i="1" s="1"/>
  <c r="AO1303" i="1"/>
  <c r="AO1302" i="1" s="1"/>
  <c r="AL385" i="1"/>
  <c r="AL351" i="1" s="1"/>
  <c r="AM163" i="1"/>
  <c r="AL1102" i="1"/>
  <c r="AL492" i="1"/>
  <c r="AN163" i="1"/>
  <c r="AE1303" i="1"/>
  <c r="AE1302" i="1" s="1"/>
  <c r="AF898" i="1"/>
  <c r="AK1134" i="1"/>
  <c r="AL1210" i="1"/>
  <c r="AN1142" i="1"/>
  <c r="AO1142" i="1"/>
  <c r="AO1287" i="1"/>
  <c r="AL163" i="1"/>
  <c r="AE585" i="1"/>
  <c r="AM1039" i="1"/>
  <c r="AN579" i="1"/>
  <c r="AN741" i="1"/>
  <c r="AN1220" i="1"/>
  <c r="AO938" i="1"/>
  <c r="AO815" i="1" s="1"/>
  <c r="AK1220" i="1"/>
  <c r="AF1039" i="1"/>
  <c r="AM1392" i="1"/>
  <c r="AM1391" i="1" s="1"/>
  <c r="AN492" i="1"/>
  <c r="AL1348" i="1"/>
  <c r="AL741" i="1"/>
  <c r="AM907" i="1"/>
  <c r="AN208" i="1"/>
  <c r="AN1110" i="1"/>
  <c r="AM938" i="1"/>
  <c r="AM815" i="1" s="1"/>
  <c r="AL969" i="1"/>
  <c r="AL968" i="1" s="1"/>
  <c r="AN1102" i="1"/>
  <c r="AO889" i="1"/>
  <c r="AO1323" i="1"/>
  <c r="AL39" i="1"/>
  <c r="AE1192" i="1"/>
  <c r="AF907" i="1"/>
  <c r="AM1118" i="1"/>
  <c r="AO1192" i="1"/>
  <c r="AE1201" i="1"/>
  <c r="AF1392" i="1"/>
  <c r="AF1391" i="1" s="1"/>
  <c r="AM1126" i="1"/>
  <c r="AN680" i="1"/>
  <c r="AN1126" i="1"/>
  <c r="AO163" i="1"/>
  <c r="AO1201" i="1"/>
  <c r="AE1384" i="1"/>
  <c r="AE1373" i="1" s="1"/>
  <c r="AK1102" i="1"/>
  <c r="AL848" i="1"/>
  <c r="AL1134" i="1"/>
  <c r="AM1134" i="1"/>
  <c r="AN691" i="1"/>
  <c r="AO1078" i="1"/>
  <c r="AF119" i="1"/>
  <c r="AF267" i="1" s="1"/>
  <c r="AM564" i="1"/>
  <c r="AM563" i="1" s="1"/>
  <c r="AE1086" i="1"/>
  <c r="AE1392" i="1"/>
  <c r="AE1391" i="1" s="1"/>
  <c r="AF1102" i="1"/>
  <c r="AM703" i="1"/>
  <c r="AM1102" i="1"/>
  <c r="AE1102" i="1"/>
  <c r="AN1384" i="1"/>
  <c r="AN1373" i="1" s="1"/>
  <c r="AO864" i="1"/>
  <c r="AO863" i="1" s="1"/>
  <c r="AE1078" i="1"/>
  <c r="AM1379" i="1"/>
  <c r="AM1337" i="1" s="1"/>
  <c r="AF579" i="1"/>
  <c r="AL208" i="1"/>
  <c r="AM741" i="1"/>
  <c r="AN651" i="1"/>
  <c r="AN639" i="1" s="1"/>
  <c r="AN625" i="1" s="1"/>
  <c r="AO537" i="1"/>
  <c r="AO529" i="1" s="1"/>
  <c r="AO669" i="1"/>
  <c r="AL1393" i="1"/>
  <c r="AO703" i="1"/>
  <c r="AM539" i="1"/>
  <c r="AM538" i="1" s="1"/>
  <c r="AM537" i="1" s="1"/>
  <c r="AE720" i="1"/>
  <c r="AF879" i="1"/>
  <c r="AL1078" i="1"/>
  <c r="AM592" i="1"/>
  <c r="AL340" i="1"/>
  <c r="AL316" i="1" s="1"/>
  <c r="AL548" i="1"/>
  <c r="AL547" i="1" s="1"/>
  <c r="AN29" i="1"/>
  <c r="AN24" i="1" s="1"/>
  <c r="AN17" i="1" s="1"/>
  <c r="AN16" i="1" s="1"/>
  <c r="AK869" i="1"/>
  <c r="AL869" i="1"/>
  <c r="AF1346" i="1"/>
  <c r="AL1126" i="1"/>
  <c r="AM148" i="1"/>
  <c r="AM295" i="1" s="1"/>
  <c r="AM898" i="1"/>
  <c r="AN1201" i="1"/>
  <c r="AF669" i="1"/>
  <c r="AK1094" i="1"/>
  <c r="AL1323" i="1"/>
  <c r="AM669" i="1"/>
  <c r="AM1348" i="1"/>
  <c r="AL1352" i="1"/>
  <c r="AN539" i="1"/>
  <c r="AN538" i="1" s="1"/>
  <c r="AN537" i="1" s="1"/>
  <c r="AN529" i="1" s="1"/>
  <c r="AN1073" i="1"/>
  <c r="AN962" i="1" s="1"/>
  <c r="AN627" i="1" s="1"/>
  <c r="AO1110" i="1"/>
  <c r="AK397" i="1"/>
  <c r="AK396" i="1" s="1"/>
  <c r="AM1078" i="1"/>
  <c r="AN669" i="1"/>
  <c r="AF1033" i="1"/>
  <c r="AK1142" i="1"/>
  <c r="AM1271" i="1"/>
  <c r="AM1259" i="1" s="1"/>
  <c r="AN889" i="1"/>
  <c r="AF651" i="1"/>
  <c r="AF639" i="1" s="1"/>
  <c r="AF625" i="1" s="1"/>
  <c r="AE1308" i="1"/>
  <c r="AE1248" i="1" s="1"/>
  <c r="AF184" i="1"/>
  <c r="AK602" i="1"/>
  <c r="AM889" i="1"/>
  <c r="AE1174" i="1"/>
  <c r="AK1323" i="1"/>
  <c r="AK1307" i="1" s="1"/>
  <c r="AN703" i="1"/>
  <c r="AN969" i="1"/>
  <c r="AN968" i="1" s="1"/>
  <c r="AL1392" i="1"/>
  <c r="AL1391" i="1" s="1"/>
  <c r="AN602" i="1"/>
  <c r="AO571" i="1"/>
  <c r="AE1110" i="1"/>
  <c r="AF271" i="1"/>
  <c r="AF741" i="1"/>
  <c r="AK385" i="1"/>
  <c r="AK351" i="1" s="1"/>
  <c r="AK1118" i="1"/>
  <c r="AL879" i="1"/>
  <c r="AN1051" i="1"/>
  <c r="AN1050" i="1" s="1"/>
  <c r="AO125" i="1"/>
  <c r="AO208" i="1"/>
  <c r="AO576" i="1"/>
  <c r="AL1338" i="1"/>
  <c r="AN898" i="1"/>
  <c r="AO1431" i="1"/>
  <c r="AO1430" i="1" s="1"/>
  <c r="AF889" i="1"/>
  <c r="AF1156" i="1"/>
  <c r="AF1072" i="1" s="1"/>
  <c r="AL898" i="1"/>
  <c r="AL1142" i="1"/>
  <c r="AM1210" i="1"/>
  <c r="AN397" i="1"/>
  <c r="AN396" i="1" s="1"/>
  <c r="AN1271" i="1"/>
  <c r="AN1259" i="1" s="1"/>
  <c r="AO602" i="1"/>
  <c r="AO1352" i="1"/>
  <c r="AO1351" i="1" s="1"/>
  <c r="AF1051" i="1"/>
  <c r="AF1050" i="1" s="1"/>
  <c r="AO1374" i="1"/>
  <c r="AO1328" i="1" s="1"/>
  <c r="AN1267" i="1"/>
  <c r="AN1254" i="1" s="1"/>
  <c r="AE196" i="1"/>
  <c r="AL1287" i="1"/>
  <c r="AM1384" i="1"/>
  <c r="AM1373" i="1" s="1"/>
  <c r="AK579" i="1"/>
  <c r="AM864" i="1"/>
  <c r="AM863" i="1" s="1"/>
  <c r="AN1287" i="1"/>
  <c r="AM385" i="1"/>
  <c r="AM351" i="1" s="1"/>
  <c r="AM1142" i="1"/>
  <c r="AM102" i="1"/>
  <c r="AM251" i="1" s="1"/>
  <c r="AN957" i="1"/>
  <c r="AN619" i="1" s="1"/>
  <c r="AN317" i="1" s="1"/>
  <c r="AM340" i="1"/>
  <c r="AM316" i="1" s="1"/>
  <c r="AM548" i="1"/>
  <c r="AM547" i="1" s="1"/>
  <c r="AE1126" i="1"/>
  <c r="AK492" i="1"/>
  <c r="AO217" i="1"/>
  <c r="AO216" i="1" s="1"/>
  <c r="AO119" i="1"/>
  <c r="AO117" i="1" s="1"/>
  <c r="AO265" i="1" s="1"/>
  <c r="AK1201" i="1"/>
  <c r="AL1073" i="1"/>
  <c r="AL962" i="1" s="1"/>
  <c r="AL627" i="1" s="1"/>
  <c r="AM1380" i="1"/>
  <c r="AN1156" i="1"/>
  <c r="AN1072" i="1" s="1"/>
  <c r="AO907" i="1"/>
  <c r="AF1142" i="1"/>
  <c r="AF510" i="1"/>
  <c r="AE1156" i="1"/>
  <c r="AE1150" i="1" s="1"/>
  <c r="AM39" i="1"/>
  <c r="AF196" i="1"/>
  <c r="AM510" i="1"/>
  <c r="AL957" i="1"/>
  <c r="AL619" i="1" s="1"/>
  <c r="AL317" i="1" s="1"/>
  <c r="AK1267" i="1"/>
  <c r="AK1254" i="1" s="1"/>
  <c r="AL510" i="1"/>
  <c r="AO754" i="1"/>
  <c r="AM369" i="1"/>
  <c r="AM346" i="1" s="1"/>
  <c r="AN963" i="1"/>
  <c r="AN964" i="1"/>
  <c r="AN1094" i="1"/>
  <c r="AO830" i="1"/>
  <c r="AF680" i="1"/>
  <c r="AN1343" i="1"/>
  <c r="AN1328" i="1" s="1"/>
  <c r="AF703" i="1"/>
  <c r="AF965" i="1"/>
  <c r="AF1094" i="1"/>
  <c r="AF1393" i="1"/>
  <c r="AK741" i="1"/>
  <c r="AK1156" i="1"/>
  <c r="AK1150" i="1" s="1"/>
  <c r="AL1110" i="1"/>
  <c r="AO397" i="1"/>
  <c r="AO396" i="1" s="1"/>
  <c r="AO757" i="1"/>
  <c r="AO987" i="1"/>
  <c r="AO960" i="1" s="1"/>
  <c r="AO1220" i="1"/>
  <c r="AD797" i="2"/>
  <c r="F78" i="2"/>
  <c r="L79" i="2"/>
  <c r="AD79" i="2"/>
  <c r="I599" i="2"/>
  <c r="K938" i="2"/>
  <c r="G614" i="2"/>
  <c r="K614" i="2" s="1"/>
  <c r="K1352" i="2"/>
  <c r="L1352" i="2" s="1"/>
  <c r="G1308" i="2"/>
  <c r="K1308" i="2" s="1"/>
  <c r="AB233" i="2"/>
  <c r="AB227" i="2"/>
  <c r="L960" i="2"/>
  <c r="F959" i="2"/>
  <c r="AD960" i="2"/>
  <c r="F938" i="2"/>
  <c r="K944" i="2"/>
  <c r="G925" i="2"/>
  <c r="K925" i="2" s="1"/>
  <c r="X233" i="2"/>
  <c r="X227" i="2"/>
  <c r="K926" i="2"/>
  <c r="L926" i="2" s="1"/>
  <c r="P1346" i="2"/>
  <c r="P1300" i="2" s="1"/>
  <c r="AD1357" i="2"/>
  <c r="AD315" i="2"/>
  <c r="G316" i="2"/>
  <c r="K316" i="2" s="1"/>
  <c r="L316" i="2" s="1"/>
  <c r="R233" i="2"/>
  <c r="R227" i="2"/>
  <c r="F311" i="2"/>
  <c r="AD611" i="2"/>
  <c r="L611" i="2"/>
  <c r="F308" i="2"/>
  <c r="AD926" i="2"/>
  <c r="AD1166" i="2"/>
  <c r="F1159" i="2"/>
  <c r="L1184" i="2"/>
  <c r="AD1184" i="2"/>
  <c r="P16" i="2"/>
  <c r="AD17" i="2"/>
  <c r="AD1044" i="2"/>
  <c r="AD1312" i="2"/>
  <c r="L1312" i="2"/>
  <c r="T233" i="2"/>
  <c r="T227" i="2"/>
  <c r="K304" i="2"/>
  <c r="L304" i="2" s="1"/>
  <c r="G295" i="2"/>
  <c r="AD171" i="2"/>
  <c r="P164" i="2"/>
  <c r="L746" i="2"/>
  <c r="F741" i="2"/>
  <c r="AD746" i="2"/>
  <c r="AD1346" i="2"/>
  <c r="F1300" i="2"/>
  <c r="AD1160" i="2"/>
  <c r="Y307" i="2"/>
  <c r="Y293" i="2" s="1"/>
  <c r="Y1423" i="2" s="1"/>
  <c r="S233" i="2"/>
  <c r="S227" i="2"/>
  <c r="G318" i="2"/>
  <c r="K318" i="2" s="1"/>
  <c r="K342" i="2"/>
  <c r="K171" i="2"/>
  <c r="L171" i="2" s="1"/>
  <c r="K846" i="2"/>
  <c r="L846" i="2" s="1"/>
  <c r="I797" i="2"/>
  <c r="AD1232" i="2"/>
  <c r="F1220" i="2"/>
  <c r="L296" i="2"/>
  <c r="AD296" i="2"/>
  <c r="F295" i="2"/>
  <c r="U1423" i="2"/>
  <c r="K742" i="2"/>
  <c r="L742" i="2" s="1"/>
  <c r="Z598" i="2"/>
  <c r="AD626" i="2"/>
  <c r="K1357" i="2"/>
  <c r="L1357" i="2" s="1"/>
  <c r="G1346" i="2"/>
  <c r="U233" i="2"/>
  <c r="U227" i="2"/>
  <c r="AD353" i="2"/>
  <c r="L353" i="2"/>
  <c r="F342" i="2"/>
  <c r="W314" i="2"/>
  <c r="W331" i="2"/>
  <c r="W307" i="2" s="1"/>
  <c r="W293" i="2" s="1"/>
  <c r="W1423" i="2" s="1"/>
  <c r="AD1043" i="2"/>
  <c r="L1043" i="2"/>
  <c r="Z599" i="2"/>
  <c r="AD335" i="2"/>
  <c r="F331" i="2"/>
  <c r="L335" i="2"/>
  <c r="F313" i="2"/>
  <c r="K746" i="2"/>
  <c r="G741" i="2"/>
  <c r="K741" i="2" s="1"/>
  <c r="W925" i="2"/>
  <c r="W598" i="2" s="1"/>
  <c r="F156" i="2"/>
  <c r="AD866" i="2"/>
  <c r="J213" i="2"/>
  <c r="K217" i="2"/>
  <c r="L217" i="2" s="1"/>
  <c r="G935" i="2"/>
  <c r="K959" i="2"/>
  <c r="AB1423" i="2"/>
  <c r="G728" i="2"/>
  <c r="K729" i="2"/>
  <c r="L729" i="2" s="1"/>
  <c r="AD1347" i="2"/>
  <c r="U1301" i="2"/>
  <c r="AD212" i="2"/>
  <c r="L1221" i="2"/>
  <c r="AD1221" i="2"/>
  <c r="AH598" i="2"/>
  <c r="K16" i="2"/>
  <c r="G9" i="2"/>
  <c r="L899" i="2"/>
  <c r="AD899" i="2"/>
  <c r="K17" i="2"/>
  <c r="L17" i="2" s="1"/>
  <c r="T925" i="2"/>
  <c r="T598" i="2" s="1"/>
  <c r="AD336" i="2"/>
  <c r="AD759" i="2"/>
  <c r="L759" i="2"/>
  <c r="J925" i="2"/>
  <c r="J598" i="2" s="1"/>
  <c r="G233" i="2"/>
  <c r="K234" i="2"/>
  <c r="G313" i="2"/>
  <c r="K313" i="2" s="1"/>
  <c r="H9" i="2"/>
  <c r="E1423" i="2"/>
  <c r="S1423" i="2"/>
  <c r="AI342" i="2"/>
  <c r="AI318" i="2" s="1"/>
  <c r="AI319" i="2"/>
  <c r="K227" i="2"/>
  <c r="L228" i="2"/>
  <c r="J1220" i="2"/>
  <c r="K1220" i="2" s="1"/>
  <c r="AD1226" i="2"/>
  <c r="L1226" i="2"/>
  <c r="I233" i="2"/>
  <c r="I227" i="2"/>
  <c r="L1308" i="2"/>
  <c r="AD1308" i="2"/>
  <c r="Q314" i="2"/>
  <c r="Q331" i="2"/>
  <c r="Q307" i="2" s="1"/>
  <c r="Q293" i="2" s="1"/>
  <c r="Q1423" i="2" s="1"/>
  <c r="AD1352" i="2"/>
  <c r="G315" i="2"/>
  <c r="K315" i="2" s="1"/>
  <c r="L315" i="2" s="1"/>
  <c r="L619" i="2"/>
  <c r="AD619" i="2"/>
  <c r="F600" i="2"/>
  <c r="N307" i="2"/>
  <c r="N293" i="2" s="1"/>
  <c r="N1423" i="2" s="1"/>
  <c r="I925" i="2"/>
  <c r="K319" i="2"/>
  <c r="L319" i="2" s="1"/>
  <c r="L798" i="2"/>
  <c r="AD798" i="2"/>
  <c r="L385" i="2"/>
  <c r="AD385" i="2"/>
  <c r="AK1423" i="2"/>
  <c r="AE1423" i="2"/>
  <c r="U307" i="2"/>
  <c r="U293" i="2" s="1"/>
  <c r="F599" i="2"/>
  <c r="AD618" i="2"/>
  <c r="L618" i="2"/>
  <c r="K1166" i="2"/>
  <c r="L1166" i="2" s="1"/>
  <c r="G1159" i="2"/>
  <c r="K1159" i="2" s="1"/>
  <c r="E599" i="2"/>
  <c r="K629" i="2"/>
  <c r="K617" i="2" s="1"/>
  <c r="L641" i="2"/>
  <c r="L629" i="2" s="1"/>
  <c r="L617" i="2" s="1"/>
  <c r="X1423" i="2"/>
  <c r="L250" i="2"/>
  <c r="AD250" i="2"/>
  <c r="F234" i="2"/>
  <c r="J1423" i="2"/>
  <c r="AA233" i="2"/>
  <c r="AA227" i="2"/>
  <c r="AC1423" i="2"/>
  <c r="AH233" i="2"/>
  <c r="AH227" i="2"/>
  <c r="V233" i="2"/>
  <c r="V227" i="2"/>
  <c r="F557" i="2"/>
  <c r="AD566" i="2"/>
  <c r="L566" i="2"/>
  <c r="K866" i="2"/>
  <c r="L866" i="2" s="1"/>
  <c r="H797" i="2"/>
  <c r="H598" i="2" s="1"/>
  <c r="G314" i="2"/>
  <c r="K314" i="2" s="1"/>
  <c r="K336" i="2"/>
  <c r="L336" i="2" s="1"/>
  <c r="H78" i="2"/>
  <c r="K78" i="2" s="1"/>
  <c r="K79" i="2"/>
  <c r="G331" i="2"/>
  <c r="R1423" i="2"/>
  <c r="H233" i="2"/>
  <c r="H227" i="2"/>
  <c r="G227" i="2"/>
  <c r="K169" i="2"/>
  <c r="L169" i="2" s="1"/>
  <c r="H164" i="2"/>
  <c r="H163" i="2" s="1"/>
  <c r="H156" i="2" s="1"/>
  <c r="AD301" i="2"/>
  <c r="L301" i="2"/>
  <c r="AD1055" i="2"/>
  <c r="AH319" i="2"/>
  <c r="AH342" i="2"/>
  <c r="AH318" i="2" s="1"/>
  <c r="AD1301" i="2"/>
  <c r="K164" i="2"/>
  <c r="L164" i="2" s="1"/>
  <c r="G163" i="2"/>
  <c r="G599" i="2"/>
  <c r="K599" i="2" s="1"/>
  <c r="AG315" i="2"/>
  <c r="AG331" i="2"/>
  <c r="AG307" i="2" s="1"/>
  <c r="AG293" i="2" s="1"/>
  <c r="AG1423" i="2" s="1"/>
  <c r="L278" i="2"/>
  <c r="AD278" i="2"/>
  <c r="AD617" i="2"/>
  <c r="AD1280" i="2"/>
  <c r="L1280" i="2"/>
  <c r="Z1423" i="2"/>
  <c r="L613" i="2"/>
  <c r="AD613" i="2"/>
  <c r="V1423" i="2"/>
  <c r="Z233" i="2"/>
  <c r="Z227" i="2"/>
  <c r="R599" i="2"/>
  <c r="F728" i="2"/>
  <c r="AD729" i="2"/>
  <c r="AD742" i="2"/>
  <c r="AD1175" i="2"/>
  <c r="H293" i="2"/>
  <c r="AD753" i="2"/>
  <c r="L753" i="2"/>
  <c r="K1160" i="2"/>
  <c r="L1160" i="2" s="1"/>
  <c r="E598" i="2"/>
  <c r="AF307" i="2"/>
  <c r="AF293" i="2" s="1"/>
  <c r="AF1423" i="2" s="1"/>
  <c r="AO333" i="1"/>
  <c r="AO355" i="1"/>
  <c r="AO354" i="1" s="1"/>
  <c r="AN501" i="1"/>
  <c r="AO1392" i="1"/>
  <c r="AO1391" i="1" s="1"/>
  <c r="AO1383" i="1" s="1"/>
  <c r="AF1134" i="1"/>
  <c r="AO1380" i="1"/>
  <c r="AM623" i="1"/>
  <c r="AM322" i="1" s="1"/>
  <c r="AM1328" i="1"/>
  <c r="AN39" i="1"/>
  <c r="AE1032" i="1"/>
  <c r="AN102" i="1"/>
  <c r="AN251" i="1" s="1"/>
  <c r="AE669" i="1"/>
  <c r="AE889" i="1"/>
  <c r="AK102" i="1"/>
  <c r="AK251" i="1" s="1"/>
  <c r="AL1201" i="1"/>
  <c r="AN879" i="1"/>
  <c r="AO385" i="1"/>
  <c r="AO351" i="1" s="1"/>
  <c r="AO1094" i="1"/>
  <c r="AO957" i="1"/>
  <c r="AO619" i="1" s="1"/>
  <c r="AO317" i="1" s="1"/>
  <c r="AE691" i="1"/>
  <c r="AO492" i="1"/>
  <c r="AO570" i="1"/>
  <c r="AK965" i="1"/>
  <c r="AK257" i="1"/>
  <c r="AN385" i="1"/>
  <c r="AN351" i="1" s="1"/>
  <c r="AL1328" i="1"/>
  <c r="AN794" i="1"/>
  <c r="AN1032" i="1"/>
  <c r="AO691" i="1"/>
  <c r="AE355" i="1"/>
  <c r="AE354" i="1" s="1"/>
  <c r="AK1287" i="1"/>
  <c r="AL720" i="1"/>
  <c r="AN184" i="1"/>
  <c r="AN1118" i="1"/>
  <c r="AO510" i="1"/>
  <c r="AO1210" i="1"/>
  <c r="AL623" i="1"/>
  <c r="AL322" i="1" s="1"/>
  <c r="AM963" i="1"/>
  <c r="AM1166" i="1"/>
  <c r="AE119" i="1"/>
  <c r="AE579" i="1"/>
  <c r="AF1323" i="1"/>
  <c r="AK653" i="1"/>
  <c r="AK957" i="1"/>
  <c r="AK619" i="1" s="1"/>
  <c r="AK317" i="1" s="1"/>
  <c r="AM964" i="1"/>
  <c r="AM1412" i="1"/>
  <c r="AM1411" i="1" s="1"/>
  <c r="AM1338" i="1" s="1"/>
  <c r="AN1038" i="1"/>
  <c r="AO336" i="1"/>
  <c r="AL1384" i="1"/>
  <c r="AL1373" i="1" s="1"/>
  <c r="AM680" i="1"/>
  <c r="AO731" i="1"/>
  <c r="AO730" i="1" s="1"/>
  <c r="AO1033" i="1"/>
  <c r="AL651" i="1"/>
  <c r="AL639" i="1" s="1"/>
  <c r="AN1323" i="1"/>
  <c r="AN371" i="1"/>
  <c r="AO623" i="1"/>
  <c r="AO322" i="1" s="1"/>
  <c r="AM257" i="1"/>
  <c r="AM955" i="1"/>
  <c r="AM617" i="1" s="1"/>
  <c r="AM314" i="1" s="1"/>
  <c r="AN510" i="1"/>
  <c r="AL794" i="1"/>
  <c r="AK963" i="1"/>
  <c r="AE1190" i="1"/>
  <c r="AM501" i="1"/>
  <c r="AM794" i="1"/>
  <c r="AM957" i="1"/>
  <c r="AM619" i="1" s="1"/>
  <c r="AM317" i="1" s="1"/>
  <c r="AN1330" i="1"/>
  <c r="AE1343" i="1"/>
  <c r="AE1328" i="1" s="1"/>
  <c r="AL1156" i="1"/>
  <c r="AL1072" i="1" s="1"/>
  <c r="AM217" i="1"/>
  <c r="AM216" i="1" s="1"/>
  <c r="AM1303" i="1"/>
  <c r="AM1302" i="1" s="1"/>
  <c r="AM1431" i="1"/>
  <c r="AM1430" i="1" s="1"/>
  <c r="AN731" i="1"/>
  <c r="AN730" i="1" s="1"/>
  <c r="AN1346" i="1"/>
  <c r="AE1330" i="1"/>
  <c r="AL1271" i="1"/>
  <c r="AL1259" i="1" s="1"/>
  <c r="AO963" i="1"/>
  <c r="AM987" i="1"/>
  <c r="AM960" i="1" s="1"/>
  <c r="AE1346" i="1"/>
  <c r="AF864" i="1"/>
  <c r="AF863" i="1" s="1"/>
  <c r="AO964" i="1"/>
  <c r="AO965" i="1"/>
  <c r="AL379" i="1"/>
  <c r="AL348" i="1" s="1"/>
  <c r="AK1352" i="1"/>
  <c r="AK1351" i="1" s="1"/>
  <c r="AK1341" i="1" s="1"/>
  <c r="AL617" i="1"/>
  <c r="AL314" i="1" s="1"/>
  <c r="AL963" i="1"/>
  <c r="AL1380" i="1"/>
  <c r="AN125" i="1"/>
  <c r="AO39" i="1"/>
  <c r="AN257" i="1"/>
  <c r="AE510" i="1"/>
  <c r="AL964" i="1"/>
  <c r="AM1110" i="1"/>
  <c r="AM1201" i="1"/>
  <c r="AM1323" i="1"/>
  <c r="AN340" i="1"/>
  <c r="AN316" i="1" s="1"/>
  <c r="AO848" i="1"/>
  <c r="AN592" i="1"/>
  <c r="AM571" i="1"/>
  <c r="AL571" i="1"/>
  <c r="AK955" i="1"/>
  <c r="AK617" i="1" s="1"/>
  <c r="AK314" i="1" s="1"/>
  <c r="AN217" i="1"/>
  <c r="AN216" i="1" s="1"/>
  <c r="AL217" i="1"/>
  <c r="AL216" i="1" s="1"/>
  <c r="AL184" i="1"/>
  <c r="AL952" i="1"/>
  <c r="AL614" i="1" s="1"/>
  <c r="AN951" i="1"/>
  <c r="AN613" i="1" s="1"/>
  <c r="AN304" i="1" s="1"/>
  <c r="AL951" i="1"/>
  <c r="AL613" i="1" s="1"/>
  <c r="AL304" i="1" s="1"/>
  <c r="AK968" i="1"/>
  <c r="AN571" i="1"/>
  <c r="AK1384" i="1"/>
  <c r="AK1373" i="1" s="1"/>
  <c r="AL1379" i="1"/>
  <c r="AL1337" i="1" s="1"/>
  <c r="AK163" i="1"/>
  <c r="AL1056" i="1"/>
  <c r="AM1056" i="1"/>
  <c r="AN1056" i="1"/>
  <c r="AO1056" i="1"/>
  <c r="AE1307" i="1"/>
  <c r="AE1322" i="1"/>
  <c r="AE1306" i="1" s="1"/>
  <c r="AM613" i="1"/>
  <c r="AM304" i="1" s="1"/>
  <c r="AN1351" i="1"/>
  <c r="AN1341" i="1" s="1"/>
  <c r="AN1342" i="1"/>
  <c r="AM614" i="1"/>
  <c r="AO613" i="1"/>
  <c r="AO304" i="1" s="1"/>
  <c r="AO614" i="1"/>
  <c r="AN292" i="1"/>
  <c r="AN291" i="1" s="1"/>
  <c r="AN144" i="1"/>
  <c r="AM333" i="1"/>
  <c r="AM355" i="1"/>
  <c r="AM354" i="1" s="1"/>
  <c r="AO794" i="1"/>
  <c r="AO1373" i="1"/>
  <c r="AL292" i="1"/>
  <c r="AL291" i="1" s="1"/>
  <c r="AL144" i="1"/>
  <c r="AN614" i="1"/>
  <c r="AO1102" i="1"/>
  <c r="AM379" i="1"/>
  <c r="AM348" i="1" s="1"/>
  <c r="AO1183" i="1"/>
  <c r="AK1032" i="1"/>
  <c r="AM371" i="1"/>
  <c r="AM642" i="1"/>
  <c r="AM630" i="1" s="1"/>
  <c r="AN965" i="1"/>
  <c r="AN1380" i="1"/>
  <c r="AO1038" i="1"/>
  <c r="AO983" i="1" s="1"/>
  <c r="AO1184" i="1"/>
  <c r="AO1248" i="1"/>
  <c r="AE102" i="1"/>
  <c r="AE251" i="1" s="1"/>
  <c r="AE463" i="1"/>
  <c r="AE462" i="1" s="1"/>
  <c r="AE1166" i="1"/>
  <c r="AF602" i="1"/>
  <c r="AF1118" i="1"/>
  <c r="AK703" i="1"/>
  <c r="AO313" i="1"/>
  <c r="AO1185" i="1"/>
  <c r="AO953" i="1" s="1"/>
  <c r="AO1174" i="1"/>
  <c r="AN576" i="1"/>
  <c r="AN643" i="1"/>
  <c r="AN631" i="1" s="1"/>
  <c r="AN570" i="1"/>
  <c r="AL987" i="1"/>
  <c r="AL960" i="1" s="1"/>
  <c r="AO340" i="1"/>
  <c r="AO316" i="1" s="1"/>
  <c r="AO371" i="1"/>
  <c r="AO955" i="1"/>
  <c r="AO617" i="1" s="1"/>
  <c r="AO314" i="1" s="1"/>
  <c r="AE848" i="1"/>
  <c r="AL355" i="1"/>
  <c r="AL354" i="1" s="1"/>
  <c r="AM1156" i="1"/>
  <c r="AM1072" i="1" s="1"/>
  <c r="AF1201" i="1"/>
  <c r="AN642" i="1"/>
  <c r="AN630" i="1" s="1"/>
  <c r="AF794" i="1"/>
  <c r="AL371" i="1"/>
  <c r="AN1338" i="1"/>
  <c r="AO1190" i="1"/>
  <c r="AO379" i="1"/>
  <c r="AO348" i="1" s="1"/>
  <c r="AL1067" i="1"/>
  <c r="AL576" i="1"/>
  <c r="AM1330" i="1"/>
  <c r="AN623" i="1"/>
  <c r="AN322" i="1" s="1"/>
  <c r="AL1086" i="1"/>
  <c r="AM119" i="1"/>
  <c r="AM267" i="1" s="1"/>
  <c r="AN1068" i="1"/>
  <c r="AO653" i="1"/>
  <c r="AO328" i="1"/>
  <c r="AF385" i="1"/>
  <c r="AF351" i="1" s="1"/>
  <c r="AL119" i="1"/>
  <c r="AL267" i="1" s="1"/>
  <c r="AL1330" i="1"/>
  <c r="AE1287" i="1"/>
  <c r="AE1094" i="1"/>
  <c r="AF1352" i="1"/>
  <c r="AK576" i="1"/>
  <c r="AL369" i="1"/>
  <c r="AL346" i="1" s="1"/>
  <c r="AM576" i="1"/>
  <c r="AN1431" i="1"/>
  <c r="AN1430" i="1" s="1"/>
  <c r="AL29" i="1"/>
  <c r="AL24" i="1" s="1"/>
  <c r="AL175" i="1" s="1"/>
  <c r="AL168" i="1" s="1"/>
  <c r="AL167" i="1" s="1"/>
  <c r="AF208" i="1"/>
  <c r="AK1380" i="1"/>
  <c r="AL1174" i="1"/>
  <c r="AM29" i="1"/>
  <c r="AM24" i="1" s="1"/>
  <c r="AM175" i="1" s="1"/>
  <c r="AM168" i="1" s="1"/>
  <c r="AM167" i="1" s="1"/>
  <c r="AM1032" i="1"/>
  <c r="AM983" i="1" s="1"/>
  <c r="AO102" i="1"/>
  <c r="AO251" i="1" s="1"/>
  <c r="AE592" i="1"/>
  <c r="AF328" i="1"/>
  <c r="AE1210" i="1"/>
  <c r="AE1379" i="1"/>
  <c r="AE1337" i="1" s="1"/>
  <c r="AF564" i="1"/>
  <c r="AK1086" i="1"/>
  <c r="AK1271" i="1"/>
  <c r="AL539" i="1"/>
  <c r="AL538" i="1" s="1"/>
  <c r="AL537" i="1" s="1"/>
  <c r="AL864" i="1"/>
  <c r="AL863" i="1" s="1"/>
  <c r="AL1032" i="1"/>
  <c r="AN864" i="1"/>
  <c r="AN863" i="1" s="1"/>
  <c r="AN1250" i="1"/>
  <c r="AF964" i="1"/>
  <c r="AF1166" i="1"/>
  <c r="AF1271" i="1"/>
  <c r="AK864" i="1"/>
  <c r="AK863" i="1" s="1"/>
  <c r="AL148" i="1"/>
  <c r="AL295" i="1" s="1"/>
  <c r="AL938" i="1"/>
  <c r="AL815" i="1" s="1"/>
  <c r="AO196" i="1"/>
  <c r="AO29" i="1"/>
  <c r="AO24" i="1" s="1"/>
  <c r="AO17" i="1" s="1"/>
  <c r="AO16" i="1" s="1"/>
  <c r="AO1330" i="1"/>
  <c r="AL649" i="1"/>
  <c r="AL638" i="1" s="1"/>
  <c r="AK217" i="1"/>
  <c r="AK216" i="1" s="1"/>
  <c r="AM649" i="1"/>
  <c r="AM638" i="1" s="1"/>
  <c r="AM1250" i="1"/>
  <c r="AF869" i="1"/>
  <c r="AO756" i="1"/>
  <c r="AO1338" i="1"/>
  <c r="AL1250" i="1"/>
  <c r="AK1264" i="1"/>
  <c r="AK1252" i="1" s="1"/>
  <c r="AN1264" i="1"/>
  <c r="AN1252" i="1" s="1"/>
  <c r="AE29" i="1"/>
  <c r="AE24" i="1" s="1"/>
  <c r="AE175" i="1" s="1"/>
  <c r="AE703" i="1"/>
  <c r="AF1174" i="1"/>
  <c r="AE741" i="1"/>
  <c r="AF571" i="1"/>
  <c r="AL564" i="1"/>
  <c r="AM651" i="1"/>
  <c r="AM639" i="1" s="1"/>
  <c r="AN1392" i="1"/>
  <c r="AN1391" i="1" s="1"/>
  <c r="AO1250" i="1"/>
  <c r="AE385" i="1"/>
  <c r="AE351" i="1" s="1"/>
  <c r="AK501" i="1"/>
  <c r="AF163" i="1"/>
  <c r="AF576" i="1"/>
  <c r="AK564" i="1"/>
  <c r="AK563" i="1" s="1"/>
  <c r="AN409" i="1"/>
  <c r="AN408" i="1" s="1"/>
  <c r="AN379" i="1"/>
  <c r="AN348" i="1" s="1"/>
  <c r="AO720" i="1"/>
  <c r="AL288" i="1"/>
  <c r="AM144" i="1"/>
  <c r="AN148" i="1"/>
  <c r="AN295" i="1" s="1"/>
  <c r="AE148" i="1"/>
  <c r="AE295" i="1" s="1"/>
  <c r="AO144" i="1"/>
  <c r="AO148" i="1"/>
  <c r="AO295" i="1" s="1"/>
  <c r="AM628" i="1"/>
  <c r="AN628" i="1"/>
  <c r="AK1174" i="1"/>
  <c r="AO1067" i="1"/>
  <c r="AO1086" i="1"/>
  <c r="AO1068" i="1"/>
  <c r="AO288" i="1"/>
  <c r="AO287" i="1"/>
  <c r="AO814" i="1"/>
  <c r="AO1406" i="1"/>
  <c r="AO255" i="1"/>
  <c r="AO818" i="1"/>
  <c r="AO628" i="1"/>
  <c r="AO642" i="1"/>
  <c r="AO630" i="1" s="1"/>
  <c r="AO643" i="1"/>
  <c r="AO631" i="1" s="1"/>
  <c r="AO822" i="1"/>
  <c r="AO618" i="1" s="1"/>
  <c r="AO315" i="1" s="1"/>
  <c r="AO375" i="1"/>
  <c r="AO755" i="1"/>
  <c r="AO585" i="1"/>
  <c r="AN333" i="1"/>
  <c r="AN355" i="1"/>
  <c r="AN328" i="1"/>
  <c r="AN754" i="1"/>
  <c r="AN1183" i="1"/>
  <c r="AN756" i="1"/>
  <c r="AN1184" i="1"/>
  <c r="AN1248" i="1"/>
  <c r="AN757" i="1"/>
  <c r="AN1185" i="1"/>
  <c r="AN953" i="1" s="1"/>
  <c r="AN1190" i="1"/>
  <c r="AN119" i="1"/>
  <c r="AN814" i="1"/>
  <c r="AN1406" i="1"/>
  <c r="AN255" i="1"/>
  <c r="AN313" i="1"/>
  <c r="AN818" i="1"/>
  <c r="AN1067" i="1"/>
  <c r="AN822" i="1"/>
  <c r="AN618" i="1" s="1"/>
  <c r="AN315" i="1" s="1"/>
  <c r="AN287" i="1"/>
  <c r="AN375" i="1"/>
  <c r="AN755" i="1"/>
  <c r="AN585" i="1"/>
  <c r="AM255" i="1"/>
  <c r="AM313" i="1"/>
  <c r="AM643" i="1"/>
  <c r="AM631" i="1" s="1"/>
  <c r="AM328" i="1"/>
  <c r="AM762" i="1"/>
  <c r="AM754" i="1" s="1"/>
  <c r="AM755" i="1"/>
  <c r="AM756" i="1"/>
  <c r="AM1183" i="1"/>
  <c r="AM463" i="1"/>
  <c r="AM462" i="1" s="1"/>
  <c r="AM375" i="1"/>
  <c r="AM757" i="1"/>
  <c r="AM1184" i="1"/>
  <c r="AM1248" i="1"/>
  <c r="AM1185" i="1"/>
  <c r="AM953" i="1" s="1"/>
  <c r="AM1190" i="1"/>
  <c r="AM125" i="1"/>
  <c r="AM124" i="1" s="1"/>
  <c r="AM814" i="1"/>
  <c r="AM818" i="1"/>
  <c r="AM1067" i="1"/>
  <c r="AM1086" i="1"/>
  <c r="AM1068" i="1"/>
  <c r="AM586" i="1"/>
  <c r="AM570" i="1" s="1"/>
  <c r="AM585" i="1"/>
  <c r="AM653" i="1"/>
  <c r="AM822" i="1"/>
  <c r="AM618" i="1" s="1"/>
  <c r="AM315" i="1" s="1"/>
  <c r="AM287" i="1"/>
  <c r="AL814" i="1"/>
  <c r="AL313" i="1"/>
  <c r="AL818" i="1"/>
  <c r="AL642" i="1"/>
  <c r="AL630" i="1" s="1"/>
  <c r="AL643" i="1"/>
  <c r="AL631" i="1" s="1"/>
  <c r="AL328" i="1"/>
  <c r="AL762" i="1"/>
  <c r="AL754" i="1" s="1"/>
  <c r="AL755" i="1"/>
  <c r="AL756" i="1"/>
  <c r="AL1183" i="1"/>
  <c r="AL463" i="1"/>
  <c r="AL462" i="1" s="1"/>
  <c r="AL375" i="1"/>
  <c r="AL757" i="1"/>
  <c r="AL1184" i="1"/>
  <c r="AL1248" i="1"/>
  <c r="AL1185" i="1"/>
  <c r="AL953" i="1" s="1"/>
  <c r="AL1190" i="1"/>
  <c r="AL125" i="1"/>
  <c r="AL124" i="1" s="1"/>
  <c r="AL255" i="1"/>
  <c r="AL1068" i="1"/>
  <c r="AL628" i="1"/>
  <c r="AL586" i="1"/>
  <c r="AL570" i="1" s="1"/>
  <c r="AL585" i="1"/>
  <c r="AL653" i="1"/>
  <c r="AL822" i="1"/>
  <c r="AL618" i="1" s="1"/>
  <c r="AL315" i="1" s="1"/>
  <c r="AL287" i="1"/>
  <c r="AF1073" i="1"/>
  <c r="AF962" i="1" s="1"/>
  <c r="AF627" i="1" s="1"/>
  <c r="AF614" i="1"/>
  <c r="AF613" i="1"/>
  <c r="AF304" i="1" s="1"/>
  <c r="AF217" i="1"/>
  <c r="AF216" i="1" s="1"/>
  <c r="AE1351" i="1"/>
  <c r="AE1341" i="1" s="1"/>
  <c r="AE1342" i="1"/>
  <c r="AF292" i="1"/>
  <c r="AF291" i="1" s="1"/>
  <c r="AF144" i="1"/>
  <c r="AF139" i="1" s="1"/>
  <c r="AF286" i="1" s="1"/>
  <c r="AK756" i="1"/>
  <c r="AK763" i="1"/>
  <c r="AK762" i="1" s="1"/>
  <c r="AK754" i="1" s="1"/>
  <c r="AK333" i="1"/>
  <c r="AK355" i="1"/>
  <c r="AK354" i="1" s="1"/>
  <c r="AK830" i="1"/>
  <c r="AF1338" i="1"/>
  <c r="AK125" i="1"/>
  <c r="AF1380" i="1"/>
  <c r="AK987" i="1"/>
  <c r="AK960" i="1" s="1"/>
  <c r="AK1068" i="1"/>
  <c r="AK889" i="1"/>
  <c r="AK119" i="1"/>
  <c r="AK117" i="1" s="1"/>
  <c r="AK265" i="1" s="1"/>
  <c r="AK720" i="1"/>
  <c r="AE1051" i="1"/>
  <c r="AE1050" i="1" s="1"/>
  <c r="AK592" i="1"/>
  <c r="AF501" i="1"/>
  <c r="AK1338" i="1"/>
  <c r="AK539" i="1"/>
  <c r="AK538" i="1" s="1"/>
  <c r="AK537" i="1" s="1"/>
  <c r="AK828" i="1"/>
  <c r="AF39" i="1"/>
  <c r="AE1134" i="1"/>
  <c r="AF848" i="1"/>
  <c r="AK1038" i="1"/>
  <c r="AF1078" i="1"/>
  <c r="AE957" i="1"/>
  <c r="AE619" i="1" s="1"/>
  <c r="AE317" i="1" s="1"/>
  <c r="AE564" i="1"/>
  <c r="AK757" i="1"/>
  <c r="AF957" i="1"/>
  <c r="AF619" i="1" s="1"/>
  <c r="AF317" i="1" s="1"/>
  <c r="AK1183" i="1"/>
  <c r="AF1384" i="1"/>
  <c r="AF1373" i="1" s="1"/>
  <c r="AK938" i="1"/>
  <c r="AK510" i="1"/>
  <c r="AK1184" i="1"/>
  <c r="AE397" i="1"/>
  <c r="AE396" i="1" s="1"/>
  <c r="AE1250" i="1"/>
  <c r="AF731" i="1"/>
  <c r="AF730" i="1" s="1"/>
  <c r="AK1379" i="1"/>
  <c r="AK1337" i="1" s="1"/>
  <c r="AE340" i="1"/>
  <c r="AE316" i="1" s="1"/>
  <c r="AE548" i="1"/>
  <c r="AE547" i="1" s="1"/>
  <c r="AF548" i="1"/>
  <c r="AF547" i="1" s="1"/>
  <c r="AF355" i="1"/>
  <c r="AF354" i="1" s="1"/>
  <c r="AE208" i="1"/>
  <c r="AF272" i="1"/>
  <c r="AE125" i="1"/>
  <c r="AE501" i="1"/>
  <c r="AE379" i="1"/>
  <c r="AE348" i="1" s="1"/>
  <c r="AE879" i="1"/>
  <c r="AE613" i="1"/>
  <c r="AE304" i="1" s="1"/>
  <c r="AE614" i="1"/>
  <c r="AE955" i="1"/>
  <c r="AE617" i="1" s="1"/>
  <c r="AE314" i="1" s="1"/>
  <c r="AE1185" i="1"/>
  <c r="AE953" i="1" s="1"/>
  <c r="AE1431" i="1"/>
  <c r="AE1430" i="1" s="1"/>
  <c r="AE292" i="1"/>
  <c r="AE291" i="1" s="1"/>
  <c r="AE144" i="1"/>
  <c r="AK292" i="1"/>
  <c r="AK291" i="1" s="1"/>
  <c r="AK144" i="1"/>
  <c r="AK794" i="1"/>
  <c r="AK328" i="1"/>
  <c r="AF371" i="1"/>
  <c r="AK636" i="1"/>
  <c r="AK29" i="1"/>
  <c r="AK24" i="1" s="1"/>
  <c r="AE822" i="1"/>
  <c r="AE618" i="1" s="1"/>
  <c r="AE315" i="1" s="1"/>
  <c r="AE938" i="1"/>
  <c r="AE937" i="1"/>
  <c r="AE936" i="1" s="1"/>
  <c r="AK642" i="1"/>
  <c r="AK630" i="1" s="1"/>
  <c r="AK379" i="1"/>
  <c r="AK348" i="1" s="1"/>
  <c r="AE1338" i="1"/>
  <c r="AK623" i="1"/>
  <c r="AK319" i="1" s="1"/>
  <c r="AE1068" i="1"/>
  <c r="AK39" i="1"/>
  <c r="AK818" i="1"/>
  <c r="AK881" i="1"/>
  <c r="AE757" i="1"/>
  <c r="AE764" i="1"/>
  <c r="AF815" i="1"/>
  <c r="AK1393" i="1"/>
  <c r="AK1392" i="1"/>
  <c r="AK1391" i="1" s="1"/>
  <c r="AE1118" i="1"/>
  <c r="AE278" i="1"/>
  <c r="AK288" i="1"/>
  <c r="AE1067" i="1"/>
  <c r="AE1073" i="1"/>
  <c r="AE962" i="1" s="1"/>
  <c r="AE627" i="1" s="1"/>
  <c r="AF1250" i="1"/>
  <c r="AK148" i="1"/>
  <c r="AE163" i="1"/>
  <c r="AK613" i="1"/>
  <c r="AK304" i="1" s="1"/>
  <c r="AE184" i="1"/>
  <c r="AE1183" i="1"/>
  <c r="AK614" i="1"/>
  <c r="AE1184" i="1"/>
  <c r="AK184" i="1"/>
  <c r="AE39" i="1"/>
  <c r="AF720" i="1"/>
  <c r="AF114" i="1"/>
  <c r="AF262" i="1" s="1"/>
  <c r="AE794" i="1"/>
  <c r="AK649" i="1"/>
  <c r="AK638" i="1" s="1"/>
  <c r="AK1185" i="1"/>
  <c r="AK953" i="1" s="1"/>
  <c r="AK1190" i="1"/>
  <c r="AK1248" i="1"/>
  <c r="AE570" i="1"/>
  <c r="AE571" i="1"/>
  <c r="AK651" i="1"/>
  <c r="AK639" i="1" s="1"/>
  <c r="AK1126" i="1"/>
  <c r="AF623" i="1"/>
  <c r="AF322" i="1" s="1"/>
  <c r="AK371" i="1"/>
  <c r="AE371" i="1"/>
  <c r="AE370" i="1" s="1"/>
  <c r="AE347" i="1" s="1"/>
  <c r="AK1330" i="1"/>
  <c r="AE1380" i="1"/>
  <c r="AF313" i="1"/>
  <c r="AF379" i="1"/>
  <c r="AF348" i="1" s="1"/>
  <c r="AF642" i="1"/>
  <c r="AF630" i="1" s="1"/>
  <c r="AK570" i="1"/>
  <c r="AF643" i="1"/>
  <c r="AF631" i="1" s="1"/>
  <c r="AF1379" i="1"/>
  <c r="AF1337" i="1" s="1"/>
  <c r="AE651" i="1"/>
  <c r="AE639" i="1" s="1"/>
  <c r="AE313" i="1"/>
  <c r="AF1330" i="1"/>
  <c r="AK1250" i="1"/>
  <c r="AE217" i="1"/>
  <c r="AE216" i="1" s="1"/>
  <c r="AK628" i="1"/>
  <c r="AK548" i="1"/>
  <c r="AK547" i="1" s="1"/>
  <c r="AK340" i="1"/>
  <c r="AK316" i="1" s="1"/>
  <c r="AK1067" i="1"/>
  <c r="AK643" i="1"/>
  <c r="AK631" i="1" s="1"/>
  <c r="AK680" i="1"/>
  <c r="AK1328" i="1"/>
  <c r="AK313" i="1"/>
  <c r="AK822" i="1"/>
  <c r="AK403" i="1"/>
  <c r="AK402" i="1" s="1"/>
  <c r="AK486" i="1"/>
  <c r="AK571" i="1"/>
  <c r="AK375" i="1"/>
  <c r="AK250" i="1"/>
  <c r="AK287" i="1"/>
  <c r="AK585" i="1"/>
  <c r="AF288" i="1"/>
  <c r="AF287" i="1"/>
  <c r="AF1183" i="1"/>
  <c r="AF1184" i="1"/>
  <c r="AF463" i="1"/>
  <c r="AF462" i="1" s="1"/>
  <c r="AF375" i="1"/>
  <c r="AF762" i="1"/>
  <c r="AF754" i="1" s="1"/>
  <c r="AF755" i="1"/>
  <c r="AF1185" i="1"/>
  <c r="AF953" i="1" s="1"/>
  <c r="AF1248" i="1"/>
  <c r="AF756" i="1"/>
  <c r="AF1190" i="1"/>
  <c r="AF757" i="1"/>
  <c r="AF963" i="1"/>
  <c r="AF691" i="1"/>
  <c r="AF29" i="1"/>
  <c r="AF24" i="1" s="1"/>
  <c r="AF1210" i="1"/>
  <c r="AF255" i="1"/>
  <c r="AF106" i="1"/>
  <c r="AF254" i="1" s="1"/>
  <c r="AF173" i="1"/>
  <c r="AF983" i="1"/>
  <c r="AF818" i="1"/>
  <c r="AF1328" i="1"/>
  <c r="AF1068" i="1"/>
  <c r="AF1087" i="1"/>
  <c r="AF937" i="1"/>
  <c r="AF936" i="1" s="1"/>
  <c r="AF822" i="1"/>
  <c r="AF618" i="1" s="1"/>
  <c r="AF315" i="1" s="1"/>
  <c r="AF250" i="1"/>
  <c r="AF586" i="1"/>
  <c r="AF570" i="1" s="1"/>
  <c r="AF585" i="1"/>
  <c r="AF628" i="1"/>
  <c r="AF653" i="1"/>
  <c r="AE346" i="1"/>
  <c r="AE173" i="1"/>
  <c r="AE628" i="1"/>
  <c r="AE871" i="1"/>
  <c r="AE818" i="1"/>
  <c r="AE328" i="1"/>
  <c r="AE680" i="1"/>
  <c r="AE649" i="1"/>
  <c r="AE638" i="1" s="1"/>
  <c r="AE576" i="1"/>
  <c r="AE643" i="1"/>
  <c r="AE631" i="1" s="1"/>
  <c r="AE642" i="1"/>
  <c r="AE630" i="1" s="1"/>
  <c r="AE623" i="1"/>
  <c r="AE107" i="1"/>
  <c r="AE108" i="1"/>
  <c r="AE256" i="1" s="1"/>
  <c r="AE109" i="1"/>
  <c r="AE257" i="1" s="1"/>
  <c r="AE287" i="1"/>
  <c r="AD1442" i="1"/>
  <c r="AD1443" i="1"/>
  <c r="AD1447" i="1"/>
  <c r="AD1448" i="1"/>
  <c r="AD11" i="1"/>
  <c r="AD13" i="1"/>
  <c r="AD14" i="1"/>
  <c r="AD15" i="1"/>
  <c r="AD18" i="1"/>
  <c r="AD19" i="1"/>
  <c r="AD20" i="1"/>
  <c r="AD21" i="1"/>
  <c r="AD23" i="1"/>
  <c r="AD25" i="1"/>
  <c r="AD26" i="1"/>
  <c r="AD27" i="1"/>
  <c r="AD30" i="1"/>
  <c r="AD32" i="1"/>
  <c r="AD33" i="1"/>
  <c r="AD34" i="1"/>
  <c r="AD35" i="1"/>
  <c r="AD38" i="1"/>
  <c r="AD41" i="1"/>
  <c r="AD43" i="1"/>
  <c r="AD45" i="1"/>
  <c r="AD46" i="1"/>
  <c r="AD48" i="1"/>
  <c r="AD50" i="1"/>
  <c r="AD52" i="1"/>
  <c r="AD54" i="1"/>
  <c r="AD55" i="1"/>
  <c r="AD56" i="1"/>
  <c r="AD57" i="1"/>
  <c r="AD58" i="1"/>
  <c r="AD201" i="1" s="1"/>
  <c r="AD59" i="1"/>
  <c r="AD61" i="1"/>
  <c r="AD63" i="1"/>
  <c r="AD64" i="1"/>
  <c r="AD65" i="1"/>
  <c r="AD67" i="1"/>
  <c r="AD70" i="1"/>
  <c r="AD72" i="1"/>
  <c r="AD73" i="1"/>
  <c r="AD75" i="1"/>
  <c r="AD76" i="1"/>
  <c r="AD77" i="1"/>
  <c r="AD80" i="1"/>
  <c r="AD83" i="1"/>
  <c r="AD84" i="1"/>
  <c r="AD85" i="1"/>
  <c r="AD86" i="1"/>
  <c r="AD87" i="1"/>
  <c r="AD88" i="1"/>
  <c r="AD89" i="1"/>
  <c r="AD90" i="1"/>
  <c r="AD91" i="1"/>
  <c r="AD92" i="1"/>
  <c r="AD94" i="1"/>
  <c r="AD95" i="1"/>
  <c r="AD96" i="1"/>
  <c r="AD97" i="1"/>
  <c r="AD98" i="1"/>
  <c r="AD99" i="1"/>
  <c r="AD100" i="1"/>
  <c r="AD104" i="1"/>
  <c r="AD111" i="1"/>
  <c r="AD112" i="1"/>
  <c r="AD113" i="1"/>
  <c r="AD115" i="1"/>
  <c r="AD123" i="1"/>
  <c r="AD127" i="1"/>
  <c r="AD130" i="1"/>
  <c r="AD131" i="1"/>
  <c r="AD132" i="1"/>
  <c r="AD138" i="1"/>
  <c r="AD142" i="1"/>
  <c r="AD143" i="1"/>
  <c r="AD146" i="1"/>
  <c r="AD147" i="1"/>
  <c r="AD149" i="1"/>
  <c r="AD151" i="1"/>
  <c r="AD152" i="1"/>
  <c r="AD153" i="1"/>
  <c r="AD154" i="1"/>
  <c r="AD155" i="1"/>
  <c r="AD156" i="1"/>
  <c r="AD157" i="1"/>
  <c r="AD158" i="1"/>
  <c r="AD159" i="1"/>
  <c r="AD174" i="1"/>
  <c r="AD178" i="1"/>
  <c r="AD180" i="1"/>
  <c r="AD190" i="1"/>
  <c r="AD193" i="1"/>
  <c r="AD200" i="1"/>
  <c r="AD206" i="1"/>
  <c r="AD211" i="1"/>
  <c r="AD215" i="1"/>
  <c r="AD218" i="1"/>
  <c r="AD219" i="1"/>
  <c r="AD220" i="1"/>
  <c r="AD222" i="1"/>
  <c r="AD224" i="1"/>
  <c r="AD225" i="1"/>
  <c r="AD226" i="1"/>
  <c r="AD227" i="1"/>
  <c r="AD230" i="1"/>
  <c r="AD234" i="1"/>
  <c r="AD235" i="1"/>
  <c r="AD236" i="1"/>
  <c r="AD239" i="1"/>
  <c r="AD242" i="1"/>
  <c r="AD243" i="1"/>
  <c r="AD245" i="1"/>
  <c r="AD246" i="1"/>
  <c r="AD249" i="1"/>
  <c r="AD252" i="1"/>
  <c r="AD276" i="1"/>
  <c r="AD277" i="1"/>
  <c r="AD289" i="1"/>
  <c r="AD290" i="1"/>
  <c r="AD293" i="1"/>
  <c r="AD294" i="1"/>
  <c r="AD298" i="1"/>
  <c r="AD299" i="1"/>
  <c r="AD300" i="1"/>
  <c r="AD345" i="1"/>
  <c r="AD349" i="1"/>
  <c r="AD350" i="1"/>
  <c r="AD360" i="1"/>
  <c r="AD361" i="1"/>
  <c r="AD362" i="1"/>
  <c r="AD363" i="1"/>
  <c r="AD365" i="1"/>
  <c r="AD366" i="1"/>
  <c r="AD367" i="1"/>
  <c r="AD368" i="1"/>
  <c r="AD380" i="1"/>
  <c r="AD381" i="1"/>
  <c r="AD388" i="1"/>
  <c r="AD389" i="1"/>
  <c r="AD391" i="1"/>
  <c r="AD394" i="1"/>
  <c r="AD395" i="1"/>
  <c r="AD400" i="1"/>
  <c r="AD401" i="1"/>
  <c r="AD405" i="1"/>
  <c r="AD406" i="1"/>
  <c r="AD407" i="1"/>
  <c r="AD411" i="1"/>
  <c r="AD412" i="1"/>
  <c r="AD413" i="1"/>
  <c r="AD417" i="1"/>
  <c r="AD418" i="1"/>
  <c r="AD419" i="1"/>
  <c r="AD423" i="1"/>
  <c r="AD424" i="1"/>
  <c r="AD425" i="1"/>
  <c r="AD429" i="1"/>
  <c r="AD430" i="1"/>
  <c r="AD431" i="1"/>
  <c r="AD432" i="1"/>
  <c r="AD433" i="1"/>
  <c r="AD434" i="1"/>
  <c r="AD435" i="1"/>
  <c r="AD436" i="1"/>
  <c r="AD437" i="1"/>
  <c r="AD438" i="1"/>
  <c r="AD439" i="1"/>
  <c r="AD440" i="1"/>
  <c r="AD441" i="1"/>
  <c r="AD442" i="1"/>
  <c r="AD443" i="1"/>
  <c r="AD444" i="1"/>
  <c r="AD445" i="1"/>
  <c r="AD446" i="1"/>
  <c r="AD447" i="1"/>
  <c r="AD448" i="1"/>
  <c r="AD449" i="1"/>
  <c r="AD453" i="1"/>
  <c r="AD454" i="1"/>
  <c r="AD455" i="1"/>
  <c r="AD459" i="1"/>
  <c r="AD460" i="1"/>
  <c r="AD461" i="1"/>
  <c r="AD465" i="1"/>
  <c r="AD466" i="1"/>
  <c r="AD467" i="1"/>
  <c r="AD471" i="1"/>
  <c r="AD472" i="1"/>
  <c r="AD473" i="1"/>
  <c r="AD477" i="1"/>
  <c r="AD478" i="1"/>
  <c r="AD479" i="1"/>
  <c r="AD483" i="1"/>
  <c r="AD484" i="1"/>
  <c r="AD485" i="1"/>
  <c r="AD488" i="1"/>
  <c r="AD489" i="1"/>
  <c r="AD490" i="1"/>
  <c r="AD494" i="1"/>
  <c r="AD497" i="1"/>
  <c r="AD498" i="1"/>
  <c r="AD499" i="1"/>
  <c r="AD500" i="1"/>
  <c r="AD503" i="1"/>
  <c r="AD506" i="1"/>
  <c r="AD507" i="1"/>
  <c r="AD508" i="1"/>
  <c r="AD509" i="1"/>
  <c r="AD512" i="1"/>
  <c r="AD515" i="1"/>
  <c r="AD516" i="1"/>
  <c r="AD517" i="1"/>
  <c r="AD518" i="1"/>
  <c r="AD522" i="1"/>
  <c r="AD523" i="1"/>
  <c r="AD524" i="1"/>
  <c r="AD525" i="1"/>
  <c r="AD528" i="1"/>
  <c r="AD533" i="1"/>
  <c r="AD536" i="1"/>
  <c r="AD541" i="1"/>
  <c r="AD542" i="1"/>
  <c r="AD543" i="1"/>
  <c r="AD544" i="1"/>
  <c r="AD546" i="1"/>
  <c r="AD551" i="1"/>
  <c r="AD552" i="1"/>
  <c r="AD554" i="1"/>
  <c r="AD555" i="1"/>
  <c r="AD556" i="1"/>
  <c r="AD557" i="1"/>
  <c r="AD558" i="1"/>
  <c r="AD559" i="1"/>
  <c r="AD560" i="1"/>
  <c r="AD561" i="1"/>
  <c r="AD565" i="1"/>
  <c r="AD567" i="1"/>
  <c r="AD568" i="1"/>
  <c r="AD582" i="1"/>
  <c r="AD584" i="1"/>
  <c r="AD588" i="1"/>
  <c r="AD590" i="1"/>
  <c r="AD595" i="1"/>
  <c r="AD596" i="1"/>
  <c r="AD597" i="1"/>
  <c r="AD599" i="1"/>
  <c r="AD600" i="1"/>
  <c r="AD601" i="1"/>
  <c r="AD605" i="1"/>
  <c r="AD606" i="1"/>
  <c r="AD607" i="1"/>
  <c r="AD624" i="1"/>
  <c r="AD645" i="1"/>
  <c r="AD650" i="1"/>
  <c r="AD656" i="1"/>
  <c r="AD657" i="1"/>
  <c r="AD658" i="1"/>
  <c r="AD659" i="1"/>
  <c r="AD660" i="1"/>
  <c r="AD661" i="1"/>
  <c r="AD662" i="1"/>
  <c r="AD664" i="1"/>
  <c r="AD665" i="1"/>
  <c r="AD666" i="1"/>
  <c r="AD667" i="1"/>
  <c r="AD668" i="1"/>
  <c r="AD672" i="1"/>
  <c r="AD673" i="1"/>
  <c r="AD674" i="1"/>
  <c r="AD675" i="1"/>
  <c r="AD676" i="1"/>
  <c r="AD677" i="1"/>
  <c r="AD679" i="1"/>
  <c r="AD683" i="1"/>
  <c r="AD684" i="1"/>
  <c r="AD685" i="1"/>
  <c r="AD686" i="1"/>
  <c r="AD687" i="1"/>
  <c r="AD688" i="1"/>
  <c r="AD690" i="1"/>
  <c r="AD694" i="1"/>
  <c r="AD695" i="1"/>
  <c r="AD696" i="1"/>
  <c r="AD697" i="1"/>
  <c r="AD698" i="1"/>
  <c r="AD699" i="1"/>
  <c r="AD700" i="1"/>
  <c r="AD702" i="1"/>
  <c r="AD706" i="1"/>
  <c r="AD707" i="1"/>
  <c r="AD708" i="1"/>
  <c r="AD709" i="1"/>
  <c r="AD710" i="1"/>
  <c r="AD711" i="1"/>
  <c r="AD713" i="1"/>
  <c r="AD717" i="1"/>
  <c r="AD718" i="1"/>
  <c r="AD719" i="1"/>
  <c r="AD723" i="1"/>
  <c r="AD724" i="1"/>
  <c r="AD725" i="1"/>
  <c r="AD726" i="1"/>
  <c r="AD727" i="1"/>
  <c r="AD729" i="1"/>
  <c r="AD733" i="1"/>
  <c r="AD734" i="1"/>
  <c r="AD738" i="1"/>
  <c r="AD739" i="1"/>
  <c r="AD745" i="1"/>
  <c r="AD746" i="1" s="1"/>
  <c r="AD748" i="1"/>
  <c r="AD749" i="1"/>
  <c r="AD750" i="1"/>
  <c r="AD751" i="1"/>
  <c r="AD752" i="1"/>
  <c r="AD753" i="1"/>
  <c r="AD766" i="1"/>
  <c r="AD767" i="1"/>
  <c r="AD759" i="1" s="1"/>
  <c r="AD768" i="1"/>
  <c r="AD773" i="1"/>
  <c r="AD774" i="1"/>
  <c r="AD779" i="1"/>
  <c r="AD780" i="1"/>
  <c r="AD781" i="1"/>
  <c r="AD786" i="1"/>
  <c r="AD787" i="1"/>
  <c r="AD792" i="1"/>
  <c r="AD793" i="1"/>
  <c r="AD797" i="1"/>
  <c r="AD800" i="1"/>
  <c r="AD803" i="1"/>
  <c r="AD806" i="1"/>
  <c r="AD809" i="1"/>
  <c r="AD812" i="1"/>
  <c r="AD833" i="1"/>
  <c r="AD834" i="1"/>
  <c r="AD835" i="1"/>
  <c r="AD836" i="1"/>
  <c r="AD837" i="1"/>
  <c r="AD839" i="1"/>
  <c r="AD845" i="1"/>
  <c r="AD846" i="1"/>
  <c r="AD847" i="1"/>
  <c r="AD852" i="1"/>
  <c r="AD853" i="1"/>
  <c r="AD854" i="1"/>
  <c r="AD857" i="1"/>
  <c r="AD858" i="1"/>
  <c r="AD859" i="1"/>
  <c r="AD860" i="1"/>
  <c r="AD861" i="1"/>
  <c r="AD862" i="1"/>
  <c r="AD866" i="1"/>
  <c r="AD867" i="1"/>
  <c r="AD868" i="1"/>
  <c r="AD873" i="1"/>
  <c r="AD874" i="1"/>
  <c r="AD875" i="1"/>
  <c r="AD877" i="1"/>
  <c r="AD878" i="1"/>
  <c r="AD883" i="1"/>
  <c r="AD884" i="1"/>
  <c r="AD885" i="1"/>
  <c r="AD886" i="1"/>
  <c r="AD888" i="1"/>
  <c r="AD893" i="1"/>
  <c r="AD894" i="1"/>
  <c r="AD895" i="1"/>
  <c r="AD897" i="1"/>
  <c r="AD902" i="1"/>
  <c r="AD903" i="1"/>
  <c r="AD904" i="1"/>
  <c r="AD906" i="1"/>
  <c r="AD911" i="1"/>
  <c r="AD912" i="1"/>
  <c r="AD913" i="1"/>
  <c r="AD914" i="1"/>
  <c r="AD920" i="1"/>
  <c r="AD921" i="1"/>
  <c r="AD926" i="1"/>
  <c r="AD927" i="1"/>
  <c r="AD928" i="1"/>
  <c r="AD929" i="1"/>
  <c r="AD930" i="1"/>
  <c r="AD931" i="1"/>
  <c r="AD935" i="1"/>
  <c r="AD939" i="1"/>
  <c r="AD941" i="1"/>
  <c r="AD942" i="1"/>
  <c r="AD943" i="1"/>
  <c r="AD947" i="1"/>
  <c r="AD975" i="1"/>
  <c r="AD976" i="1"/>
  <c r="AD978" i="1"/>
  <c r="AD980" i="1"/>
  <c r="AD981" i="1"/>
  <c r="AD984" i="1"/>
  <c r="AD985" i="1"/>
  <c r="AD986" i="1"/>
  <c r="AD989" i="1"/>
  <c r="AD990" i="1"/>
  <c r="AD991" i="1"/>
  <c r="AD992" i="1"/>
  <c r="AD993" i="1"/>
  <c r="AD997" i="1"/>
  <c r="AD998" i="1"/>
  <c r="AD999" i="1"/>
  <c r="AD1000" i="1"/>
  <c r="AD1001" i="1"/>
  <c r="AD1002" i="1"/>
  <c r="AD1003" i="1"/>
  <c r="AD1004" i="1"/>
  <c r="AD1005" i="1"/>
  <c r="AD1008" i="1"/>
  <c r="AD1009" i="1"/>
  <c r="AD1010" i="1"/>
  <c r="AD1013" i="1"/>
  <c r="AD1014" i="1"/>
  <c r="AD1015" i="1"/>
  <c r="AD1018" i="1"/>
  <c r="AD1019" i="1"/>
  <c r="AD1020" i="1"/>
  <c r="AD1023" i="1"/>
  <c r="AD1024" i="1"/>
  <c r="AD1025" i="1"/>
  <c r="AD1029" i="1"/>
  <c r="AD1030" i="1"/>
  <c r="AD1031" i="1"/>
  <c r="AD1035" i="1"/>
  <c r="AD1036" i="1"/>
  <c r="AD1037" i="1"/>
  <c r="AD1041" i="1"/>
  <c r="AD1042" i="1"/>
  <c r="AD1043" i="1"/>
  <c r="AD1047" i="1"/>
  <c r="AD1048" i="1"/>
  <c r="AD1049" i="1"/>
  <c r="AD1054" i="1"/>
  <c r="AD1055" i="1"/>
  <c r="AD1081" i="1"/>
  <c r="AD1083" i="1"/>
  <c r="AD1085" i="1"/>
  <c r="AD1089" i="1"/>
  <c r="AD1090" i="1"/>
  <c r="AD1091" i="1"/>
  <c r="AD1093" i="1"/>
  <c r="AD1097" i="1"/>
  <c r="AD1098" i="1"/>
  <c r="AD1099" i="1"/>
  <c r="AD1101" i="1"/>
  <c r="AD1106" i="1"/>
  <c r="AD1107" i="1"/>
  <c r="AD1109" i="1"/>
  <c r="AD1113" i="1"/>
  <c r="AD1114" i="1"/>
  <c r="AD1115" i="1"/>
  <c r="AD1117" i="1"/>
  <c r="AD1121" i="1"/>
  <c r="AD1122" i="1"/>
  <c r="AD1123" i="1"/>
  <c r="AD1125" i="1"/>
  <c r="AD1129" i="1"/>
  <c r="AD1130" i="1"/>
  <c r="AD1131" i="1"/>
  <c r="AD1133" i="1"/>
  <c r="AD1137" i="1"/>
  <c r="AD1138" i="1"/>
  <c r="AD1139" i="1"/>
  <c r="AD1141" i="1"/>
  <c r="AD1145" i="1"/>
  <c r="AD1146" i="1"/>
  <c r="AD1147" i="1"/>
  <c r="AD1149" i="1"/>
  <c r="AD1153" i="1"/>
  <c r="AD1154" i="1"/>
  <c r="AD1155" i="1"/>
  <c r="AD1158" i="1"/>
  <c r="AD1159" i="1"/>
  <c r="AD1160" i="1"/>
  <c r="AD1162" i="1"/>
  <c r="AD1163" i="1"/>
  <c r="AD1164" i="1"/>
  <c r="AD1165" i="1"/>
  <c r="AD1169" i="1"/>
  <c r="AD1170" i="1"/>
  <c r="AD1171" i="1"/>
  <c r="AD1173" i="1"/>
  <c r="AD1177" i="1"/>
  <c r="AD1178" i="1"/>
  <c r="AD1179" i="1"/>
  <c r="AD1181" i="1"/>
  <c r="AD1196" i="1"/>
  <c r="AD1197" i="1"/>
  <c r="AD1198" i="1"/>
  <c r="AD1200" i="1"/>
  <c r="AD1205" i="1"/>
  <c r="AD1206" i="1"/>
  <c r="AD1207" i="1"/>
  <c r="AD1214" i="1"/>
  <c r="AD1215" i="1"/>
  <c r="AD1216" i="1"/>
  <c r="AD1188" i="1" s="1"/>
  <c r="AD1217" i="1"/>
  <c r="AD1219" i="1"/>
  <c r="AD1224" i="1"/>
  <c r="AD1225" i="1"/>
  <c r="AD1226" i="1"/>
  <c r="AD1228" i="1"/>
  <c r="AD1233" i="1"/>
  <c r="AD1234" i="1"/>
  <c r="AD1235" i="1"/>
  <c r="AD1236" i="1"/>
  <c r="AD1240" i="1"/>
  <c r="AD1241" i="1"/>
  <c r="AD1242" i="1"/>
  <c r="AD1243" i="1"/>
  <c r="AD1244" i="1"/>
  <c r="AD1245" i="1"/>
  <c r="AD1253" i="1"/>
  <c r="AD1255" i="1"/>
  <c r="AD1265" i="1"/>
  <c r="AD1266" i="1"/>
  <c r="AD1273" i="1"/>
  <c r="AD1274" i="1"/>
  <c r="AD1275" i="1"/>
  <c r="AD1277" i="1"/>
  <c r="AD1280" i="1"/>
  <c r="AD1281" i="1"/>
  <c r="AD1282" i="1"/>
  <c r="AD1283" i="1"/>
  <c r="AD1284" i="1"/>
  <c r="AD1285" i="1"/>
  <c r="AD1286" i="1"/>
  <c r="AD1290" i="1"/>
  <c r="AD1291" i="1"/>
  <c r="AD1292" i="1"/>
  <c r="AD1293" i="1"/>
  <c r="AD1294" i="1"/>
  <c r="AD1295" i="1"/>
  <c r="AD1296" i="1"/>
  <c r="AD1298" i="1"/>
  <c r="AD1299" i="1"/>
  <c r="AD1300" i="1"/>
  <c r="AD1301" i="1"/>
  <c r="AD1305" i="1"/>
  <c r="AD1310" i="1"/>
  <c r="AD1311" i="1"/>
  <c r="AD1312" i="1"/>
  <c r="AD1313" i="1"/>
  <c r="AD1314" i="1"/>
  <c r="AD1315" i="1"/>
  <c r="AD1316" i="1"/>
  <c r="AD1317" i="1"/>
  <c r="AD1318" i="1"/>
  <c r="AD1319" i="1"/>
  <c r="AD1320" i="1"/>
  <c r="AD1321" i="1"/>
  <c r="AD1325" i="1"/>
  <c r="AD1329" i="1"/>
  <c r="AD1331" i="1"/>
  <c r="AD1332" i="1"/>
  <c r="AD1333" i="1"/>
  <c r="AD1336" i="1"/>
  <c r="AD1345" i="1"/>
  <c r="AD1350" i="1"/>
  <c r="AD1354" i="1"/>
  <c r="AD1355" i="1"/>
  <c r="AD1356" i="1"/>
  <c r="AD1357" i="1"/>
  <c r="AD1358" i="1"/>
  <c r="AD1359" i="1"/>
  <c r="AD1360" i="1"/>
  <c r="AD1361" i="1"/>
  <c r="AD1362" i="1"/>
  <c r="AD1363" i="1"/>
  <c r="AD1364" i="1"/>
  <c r="AD1365" i="1"/>
  <c r="AD1366" i="1"/>
  <c r="AD1367" i="1"/>
  <c r="AD1368" i="1"/>
  <c r="AD1369" i="1"/>
  <c r="AD1370" i="1"/>
  <c r="AD1371" i="1"/>
  <c r="AD1375" i="1"/>
  <c r="AD1386" i="1"/>
  <c r="AD1388" i="1"/>
  <c r="AD1389" i="1"/>
  <c r="AD1390" i="1"/>
  <c r="AD1395" i="1"/>
  <c r="AD1398" i="1"/>
  <c r="AD1399" i="1"/>
  <c r="AD1402" i="1"/>
  <c r="AD1403" i="1"/>
  <c r="AD1404" i="1"/>
  <c r="AD1405" i="1"/>
  <c r="AD1409" i="1"/>
  <c r="AD1414" i="1"/>
  <c r="AD1415" i="1"/>
  <c r="AD1416" i="1"/>
  <c r="AD1420" i="1"/>
  <c r="AD1421" i="1"/>
  <c r="AD1422" i="1"/>
  <c r="AD1423" i="1"/>
  <c r="AD1427" i="1"/>
  <c r="AD1428" i="1"/>
  <c r="AD1429" i="1"/>
  <c r="AD1434" i="1"/>
  <c r="AD1435" i="1"/>
  <c r="AD1440" i="1"/>
  <c r="AD1441" i="1"/>
  <c r="X10" i="1"/>
  <c r="X162" i="1" s="1"/>
  <c r="X161" i="1" s="1"/>
  <c r="Y10" i="1"/>
  <c r="Y162" i="1" s="1"/>
  <c r="Y161" i="1" s="1"/>
  <c r="X12" i="1"/>
  <c r="Y12" i="1"/>
  <c r="X31" i="1"/>
  <c r="X176" i="1" s="1"/>
  <c r="Y31" i="1"/>
  <c r="Y176" i="1" s="1"/>
  <c r="X40" i="1"/>
  <c r="Y40" i="1"/>
  <c r="X47" i="1"/>
  <c r="X44" i="1" s="1"/>
  <c r="X188" i="1" s="1"/>
  <c r="Y47" i="1"/>
  <c r="Y44" i="1" s="1"/>
  <c r="Y188" i="1" s="1"/>
  <c r="X51" i="1"/>
  <c r="Y51" i="1"/>
  <c r="X53" i="1"/>
  <c r="Y53" i="1"/>
  <c r="X60" i="1"/>
  <c r="Y60" i="1"/>
  <c r="X62" i="1"/>
  <c r="Y62" i="1"/>
  <c r="X66" i="1"/>
  <c r="Y66" i="1"/>
  <c r="X69" i="1"/>
  <c r="Y69" i="1"/>
  <c r="X71" i="1"/>
  <c r="X212" i="1" s="1"/>
  <c r="Y71" i="1"/>
  <c r="Y212" i="1" s="1"/>
  <c r="X74" i="1"/>
  <c r="Y74" i="1"/>
  <c r="X81" i="1"/>
  <c r="X240" i="1" s="1"/>
  <c r="Y81" i="1"/>
  <c r="Y240" i="1" s="1"/>
  <c r="X82" i="1"/>
  <c r="Y82" i="1"/>
  <c r="X101" i="1"/>
  <c r="X250" i="1" s="1"/>
  <c r="Y101" i="1"/>
  <c r="Y250" i="1" s="1"/>
  <c r="X103" i="1"/>
  <c r="X229" i="1" s="1"/>
  <c r="Y103" i="1"/>
  <c r="Y229" i="1" s="1"/>
  <c r="X105" i="1"/>
  <c r="X253" i="1" s="1"/>
  <c r="Y105" i="1"/>
  <c r="Y253" i="1" s="1"/>
  <c r="X110" i="1"/>
  <c r="X258" i="1" s="1"/>
  <c r="Y110" i="1"/>
  <c r="Y258" i="1" s="1"/>
  <c r="Y114" i="1"/>
  <c r="Y262" i="1" s="1"/>
  <c r="X118" i="1"/>
  <c r="X266" i="1" s="1"/>
  <c r="Y118" i="1"/>
  <c r="Y266" i="1" s="1"/>
  <c r="X120" i="1"/>
  <c r="Y120" i="1"/>
  <c r="X121" i="1"/>
  <c r="X269" i="1" s="1"/>
  <c r="Y121" i="1"/>
  <c r="Y269" i="1" s="1"/>
  <c r="X122" i="1"/>
  <c r="X270" i="1" s="1"/>
  <c r="Y122" i="1"/>
  <c r="Y270" i="1" s="1"/>
  <c r="X128" i="1"/>
  <c r="X275" i="1" s="1"/>
  <c r="Y128" i="1"/>
  <c r="Y275" i="1" s="1"/>
  <c r="X129" i="1"/>
  <c r="X278" i="1" s="1"/>
  <c r="Y129" i="1"/>
  <c r="Y278" i="1" s="1"/>
  <c r="X137" i="1"/>
  <c r="Y137" i="1"/>
  <c r="X150" i="1"/>
  <c r="X148" i="1" s="1"/>
  <c r="X295" i="1" s="1"/>
  <c r="Y150" i="1"/>
  <c r="Y148" i="1" s="1"/>
  <c r="Y295" i="1" s="1"/>
  <c r="X164" i="1"/>
  <c r="Y164" i="1"/>
  <c r="X165" i="1"/>
  <c r="Y165" i="1"/>
  <c r="X166" i="1"/>
  <c r="Y166" i="1"/>
  <c r="X169" i="1"/>
  <c r="Y169" i="1"/>
  <c r="X170" i="1"/>
  <c r="Y170" i="1"/>
  <c r="X171" i="1"/>
  <c r="Y171" i="1"/>
  <c r="X172" i="1"/>
  <c r="Y172" i="1"/>
  <c r="X177" i="1"/>
  <c r="Y177" i="1"/>
  <c r="X179" i="1"/>
  <c r="Y179" i="1"/>
  <c r="X181" i="1"/>
  <c r="Y181" i="1"/>
  <c r="X182" i="1"/>
  <c r="Y182" i="1"/>
  <c r="X185" i="1"/>
  <c r="Y185" i="1"/>
  <c r="X186" i="1"/>
  <c r="Y186" i="1"/>
  <c r="X187" i="1"/>
  <c r="Y187" i="1"/>
  <c r="X189" i="1"/>
  <c r="Y189" i="1"/>
  <c r="X191" i="1"/>
  <c r="Y191" i="1"/>
  <c r="X192" i="1"/>
  <c r="Y192" i="1"/>
  <c r="X195" i="1"/>
  <c r="X194" i="1" s="1"/>
  <c r="Y195" i="1"/>
  <c r="Y194" i="1" s="1"/>
  <c r="X197" i="1"/>
  <c r="Y197" i="1"/>
  <c r="X198" i="1"/>
  <c r="Y198" i="1"/>
  <c r="X199" i="1"/>
  <c r="Y199" i="1"/>
  <c r="X202" i="1"/>
  <c r="Y202" i="1"/>
  <c r="X204" i="1"/>
  <c r="X203" i="1" s="1"/>
  <c r="Y204" i="1"/>
  <c r="Y203" i="1" s="1"/>
  <c r="X207" i="1"/>
  <c r="X205" i="1" s="1"/>
  <c r="Y207" i="1"/>
  <c r="Y205" i="1" s="1"/>
  <c r="X209" i="1"/>
  <c r="Y209" i="1"/>
  <c r="X210" i="1"/>
  <c r="X233" i="1" s="1"/>
  <c r="X232" i="1" s="1"/>
  <c r="Y210" i="1"/>
  <c r="Y233" i="1" s="1"/>
  <c r="Y232" i="1" s="1"/>
  <c r="X213" i="1"/>
  <c r="Y213" i="1"/>
  <c r="X214" i="1"/>
  <c r="Y214" i="1"/>
  <c r="X221" i="1"/>
  <c r="Y221" i="1"/>
  <c r="X223" i="1"/>
  <c r="Y223" i="1"/>
  <c r="X228" i="1"/>
  <c r="Y228" i="1"/>
  <c r="X241" i="1"/>
  <c r="Y241" i="1"/>
  <c r="X244" i="1"/>
  <c r="Y244" i="1"/>
  <c r="X247" i="1"/>
  <c r="Y247" i="1"/>
  <c r="X248" i="1"/>
  <c r="Y248" i="1"/>
  <c r="X259" i="1"/>
  <c r="Y259" i="1"/>
  <c r="X260" i="1"/>
  <c r="Y260" i="1"/>
  <c r="X261" i="1"/>
  <c r="Y261" i="1"/>
  <c r="X263" i="1"/>
  <c r="Y263" i="1"/>
  <c r="Y264" i="1"/>
  <c r="X273" i="1"/>
  <c r="Y273" i="1"/>
  <c r="X274" i="1"/>
  <c r="Y274" i="1"/>
  <c r="X279" i="1"/>
  <c r="Y279" i="1"/>
  <c r="X280" i="1"/>
  <c r="Y280" i="1"/>
  <c r="X281" i="1"/>
  <c r="Y281" i="1"/>
  <c r="X296" i="1"/>
  <c r="Y296" i="1"/>
  <c r="X307" i="1"/>
  <c r="Y307" i="1"/>
  <c r="X332" i="1"/>
  <c r="Y332" i="1"/>
  <c r="X335" i="1"/>
  <c r="X308" i="1" s="1"/>
  <c r="Y335" i="1"/>
  <c r="Y308" i="1" s="1"/>
  <c r="X337" i="1"/>
  <c r="Y337" i="1"/>
  <c r="X338" i="1"/>
  <c r="Y338" i="1"/>
  <c r="X339" i="1"/>
  <c r="Y339" i="1"/>
  <c r="X341" i="1"/>
  <c r="Y341" i="1"/>
  <c r="X343" i="1"/>
  <c r="Y343" i="1"/>
  <c r="X344" i="1"/>
  <c r="Y344" i="1"/>
  <c r="X352" i="1"/>
  <c r="Y352" i="1"/>
  <c r="X359" i="1"/>
  <c r="X357" i="1" s="1"/>
  <c r="X355" i="1" s="1"/>
  <c r="Y359" i="1"/>
  <c r="Y357" i="1" s="1"/>
  <c r="X372" i="1"/>
  <c r="Y372" i="1"/>
  <c r="X373" i="1"/>
  <c r="X141" i="1" s="1"/>
  <c r="X140" i="1" s="1"/>
  <c r="X287" i="1" s="1"/>
  <c r="Y373" i="1"/>
  <c r="Y141" i="1" s="1"/>
  <c r="Y140" i="1" s="1"/>
  <c r="X374" i="1"/>
  <c r="Y374" i="1"/>
  <c r="X376" i="1"/>
  <c r="Y376" i="1"/>
  <c r="X377" i="1"/>
  <c r="X145" i="1" s="1"/>
  <c r="Y377" i="1"/>
  <c r="Y145" i="1" s="1"/>
  <c r="X378" i="1"/>
  <c r="Y378" i="1"/>
  <c r="X382" i="1"/>
  <c r="Y382" i="1"/>
  <c r="X383" i="1"/>
  <c r="Y383" i="1"/>
  <c r="X384" i="1"/>
  <c r="Y384" i="1"/>
  <c r="X387" i="1"/>
  <c r="Y387" i="1"/>
  <c r="X390" i="1"/>
  <c r="Y390" i="1"/>
  <c r="X393" i="1"/>
  <c r="Y393" i="1"/>
  <c r="X398" i="1"/>
  <c r="X397" i="1" s="1"/>
  <c r="X396" i="1" s="1"/>
  <c r="Y398" i="1"/>
  <c r="Y397" i="1" s="1"/>
  <c r="Y396" i="1" s="1"/>
  <c r="X404" i="1"/>
  <c r="Y404" i="1"/>
  <c r="Y403" i="1" s="1"/>
  <c r="Y402" i="1" s="1"/>
  <c r="X410" i="1"/>
  <c r="X409" i="1" s="1"/>
  <c r="X408" i="1" s="1"/>
  <c r="Y410" i="1"/>
  <c r="Y409" i="1" s="1"/>
  <c r="Y408" i="1" s="1"/>
  <c r="X416" i="1"/>
  <c r="X415" i="1" s="1"/>
  <c r="X414" i="1" s="1"/>
  <c r="Y416" i="1"/>
  <c r="Y415" i="1" s="1"/>
  <c r="Y414" i="1" s="1"/>
  <c r="X422" i="1"/>
  <c r="X421" i="1" s="1"/>
  <c r="X420" i="1" s="1"/>
  <c r="Y422" i="1"/>
  <c r="Y421" i="1" s="1"/>
  <c r="Y420" i="1" s="1"/>
  <c r="X428" i="1"/>
  <c r="X427" i="1" s="1"/>
  <c r="X426" i="1" s="1"/>
  <c r="Y428" i="1"/>
  <c r="Y427" i="1" s="1"/>
  <c r="Y426" i="1" s="1"/>
  <c r="X452" i="1"/>
  <c r="X451" i="1" s="1"/>
  <c r="X450" i="1" s="1"/>
  <c r="Y452" i="1"/>
  <c r="Y451" i="1" s="1"/>
  <c r="Y450" i="1" s="1"/>
  <c r="X458" i="1"/>
  <c r="X457" i="1" s="1"/>
  <c r="X456" i="1" s="1"/>
  <c r="Y458" i="1"/>
  <c r="Y457" i="1" s="1"/>
  <c r="Y456" i="1" s="1"/>
  <c r="X464" i="1"/>
  <c r="Y464" i="1"/>
  <c r="X470" i="1"/>
  <c r="X469" i="1" s="1"/>
  <c r="X468" i="1" s="1"/>
  <c r="Y470" i="1"/>
  <c r="Y469" i="1" s="1"/>
  <c r="Y468" i="1" s="1"/>
  <c r="X476" i="1"/>
  <c r="X475" i="1" s="1"/>
  <c r="X474" i="1" s="1"/>
  <c r="Y476" i="1"/>
  <c r="Y475" i="1" s="1"/>
  <c r="Y474" i="1" s="1"/>
  <c r="X482" i="1"/>
  <c r="X481" i="1" s="1"/>
  <c r="X480" i="1" s="1"/>
  <c r="Y482" i="1"/>
  <c r="Y481" i="1" s="1"/>
  <c r="Y480" i="1" s="1"/>
  <c r="X487" i="1"/>
  <c r="Y487" i="1"/>
  <c r="X493" i="1"/>
  <c r="Y493" i="1"/>
  <c r="X495" i="1"/>
  <c r="Y495" i="1"/>
  <c r="X496" i="1"/>
  <c r="Y496" i="1"/>
  <c r="X502" i="1"/>
  <c r="Y502" i="1"/>
  <c r="X505" i="1"/>
  <c r="X504" i="1" s="1"/>
  <c r="Y505" i="1"/>
  <c r="Y504" i="1" s="1"/>
  <c r="X511" i="1"/>
  <c r="Y511" i="1"/>
  <c r="X514" i="1"/>
  <c r="X513" i="1" s="1"/>
  <c r="Y514" i="1"/>
  <c r="Y513" i="1" s="1"/>
  <c r="X521" i="1"/>
  <c r="X520" i="1" s="1"/>
  <c r="X519" i="1" s="1"/>
  <c r="Y521" i="1"/>
  <c r="Y520" i="1" s="1"/>
  <c r="Y519" i="1" s="1"/>
  <c r="X527" i="1"/>
  <c r="X526" i="1" s="1"/>
  <c r="Y527" i="1"/>
  <c r="Y526" i="1" s="1"/>
  <c r="X532" i="1"/>
  <c r="X531" i="1" s="1"/>
  <c r="X530" i="1" s="1"/>
  <c r="Y532" i="1"/>
  <c r="Y531" i="1" s="1"/>
  <c r="Y530" i="1" s="1"/>
  <c r="X535" i="1"/>
  <c r="X534" i="1" s="1"/>
  <c r="Y535" i="1"/>
  <c r="Y534" i="1" s="1"/>
  <c r="X540" i="1"/>
  <c r="Y540" i="1"/>
  <c r="Y539" i="1" s="1"/>
  <c r="Y538" i="1" s="1"/>
  <c r="X545" i="1"/>
  <c r="Y545" i="1"/>
  <c r="X550" i="1"/>
  <c r="X549" i="1" s="1"/>
  <c r="Y550" i="1"/>
  <c r="Y549" i="1" s="1"/>
  <c r="X566" i="1"/>
  <c r="Y566" i="1"/>
  <c r="X572" i="1"/>
  <c r="Y572" i="1"/>
  <c r="X573" i="1"/>
  <c r="Y573" i="1"/>
  <c r="X574" i="1"/>
  <c r="Y574" i="1"/>
  <c r="X575" i="1"/>
  <c r="Y575" i="1"/>
  <c r="X577" i="1"/>
  <c r="Y577" i="1"/>
  <c r="X581" i="1"/>
  <c r="Y581" i="1"/>
  <c r="Y580" i="1" s="1"/>
  <c r="X583" i="1"/>
  <c r="Y583" i="1"/>
  <c r="X587" i="1"/>
  <c r="X586" i="1" s="1"/>
  <c r="Y587" i="1"/>
  <c r="Y586" i="1" s="1"/>
  <c r="X589" i="1"/>
  <c r="Y589" i="1"/>
  <c r="X594" i="1"/>
  <c r="X593" i="1" s="1"/>
  <c r="Y594" i="1"/>
  <c r="Y593" i="1" s="1"/>
  <c r="X598" i="1"/>
  <c r="Y598" i="1"/>
  <c r="X604" i="1"/>
  <c r="X603" i="1" s="1"/>
  <c r="Y604" i="1"/>
  <c r="Y603" i="1" s="1"/>
  <c r="X608" i="1"/>
  <c r="Y608" i="1"/>
  <c r="X621" i="1"/>
  <c r="X320" i="1" s="1"/>
  <c r="Y621" i="1"/>
  <c r="Y320" i="1" s="1"/>
  <c r="X622" i="1"/>
  <c r="X321" i="1" s="1"/>
  <c r="Y622" i="1"/>
  <c r="Y321" i="1" s="1"/>
  <c r="X634" i="1"/>
  <c r="Y634" i="1"/>
  <c r="X637" i="1"/>
  <c r="Y637" i="1"/>
  <c r="X644" i="1"/>
  <c r="X632" i="1" s="1"/>
  <c r="Y644" i="1"/>
  <c r="Y632" i="1" s="1"/>
  <c r="X646" i="1"/>
  <c r="X633" i="1" s="1"/>
  <c r="Y646" i="1"/>
  <c r="Y633" i="1" s="1"/>
  <c r="X647" i="1"/>
  <c r="Y647" i="1"/>
  <c r="Y28" i="1" s="1"/>
  <c r="X648" i="1"/>
  <c r="X636" i="1" s="1"/>
  <c r="Y648" i="1"/>
  <c r="Y636" i="1" s="1"/>
  <c r="X652" i="1"/>
  <c r="X640" i="1" s="1"/>
  <c r="Y652" i="1"/>
  <c r="Y640" i="1" s="1"/>
  <c r="X655" i="1"/>
  <c r="X654" i="1" s="1"/>
  <c r="Y655" i="1"/>
  <c r="Y654" i="1" s="1"/>
  <c r="X663" i="1"/>
  <c r="Y663" i="1"/>
  <c r="X671" i="1"/>
  <c r="X670" i="1" s="1"/>
  <c r="Y671" i="1"/>
  <c r="Y670" i="1" s="1"/>
  <c r="X678" i="1"/>
  <c r="Y678" i="1"/>
  <c r="X682" i="1"/>
  <c r="X681" i="1" s="1"/>
  <c r="Y682" i="1"/>
  <c r="Y681" i="1" s="1"/>
  <c r="X689" i="1"/>
  <c r="Y689" i="1"/>
  <c r="X693" i="1"/>
  <c r="X692" i="1" s="1"/>
  <c r="Y693" i="1"/>
  <c r="Y692" i="1" s="1"/>
  <c r="X701" i="1"/>
  <c r="Y701" i="1"/>
  <c r="X705" i="1"/>
  <c r="X704" i="1" s="1"/>
  <c r="Y705" i="1"/>
  <c r="Y704" i="1" s="1"/>
  <c r="X712" i="1"/>
  <c r="Y712" i="1"/>
  <c r="X716" i="1"/>
  <c r="X715" i="1" s="1"/>
  <c r="X714" i="1" s="1"/>
  <c r="X22" i="1" s="1"/>
  <c r="Y716" i="1"/>
  <c r="Y715" i="1" s="1"/>
  <c r="Y714" i="1" s="1"/>
  <c r="Y22" i="1" s="1"/>
  <c r="X722" i="1"/>
  <c r="X721" i="1" s="1"/>
  <c r="Y722" i="1"/>
  <c r="Y721" i="1" s="1"/>
  <c r="X728" i="1"/>
  <c r="Y728" i="1"/>
  <c r="X732" i="1"/>
  <c r="Y732" i="1"/>
  <c r="Y731" i="1" s="1"/>
  <c r="X737" i="1"/>
  <c r="X736" i="1" s="1"/>
  <c r="X735" i="1" s="1"/>
  <c r="Y737" i="1"/>
  <c r="Y736" i="1" s="1"/>
  <c r="Y735" i="1" s="1"/>
  <c r="X744" i="1"/>
  <c r="X743" i="1" s="1"/>
  <c r="X742" i="1" s="1"/>
  <c r="Y744" i="1"/>
  <c r="Y743" i="1" s="1"/>
  <c r="Y742" i="1" s="1"/>
  <c r="X747" i="1"/>
  <c r="Y747" i="1"/>
  <c r="X761" i="1"/>
  <c r="Y761" i="1"/>
  <c r="X765" i="1"/>
  <c r="X764" i="1" s="1"/>
  <c r="X763" i="1" s="1"/>
  <c r="Y765" i="1"/>
  <c r="Y764" i="1" s="1"/>
  <c r="Y763" i="1" s="1"/>
  <c r="X772" i="1"/>
  <c r="X771" i="1" s="1"/>
  <c r="X770" i="1" s="1"/>
  <c r="X769" i="1" s="1"/>
  <c r="Y772" i="1"/>
  <c r="Y771" i="1" s="1"/>
  <c r="Y770" i="1" s="1"/>
  <c r="Y769" i="1" s="1"/>
  <c r="X778" i="1"/>
  <c r="X777" i="1" s="1"/>
  <c r="X776" i="1" s="1"/>
  <c r="X775" i="1" s="1"/>
  <c r="Y778" i="1"/>
  <c r="Y777" i="1" s="1"/>
  <c r="Y776" i="1" s="1"/>
  <c r="Y775" i="1" s="1"/>
  <c r="X785" i="1"/>
  <c r="X784" i="1" s="1"/>
  <c r="X783" i="1" s="1"/>
  <c r="X782" i="1" s="1"/>
  <c r="Y785" i="1"/>
  <c r="Y784" i="1" s="1"/>
  <c r="Y783" i="1" s="1"/>
  <c r="Y782" i="1" s="1"/>
  <c r="X791" i="1"/>
  <c r="X790" i="1" s="1"/>
  <c r="X789" i="1" s="1"/>
  <c r="X788" i="1" s="1"/>
  <c r="Y791" i="1"/>
  <c r="X796" i="1"/>
  <c r="X795" i="1" s="1"/>
  <c r="Y796" i="1"/>
  <c r="Y795" i="1" s="1"/>
  <c r="X799" i="1"/>
  <c r="X798" i="1" s="1"/>
  <c r="Y799" i="1"/>
  <c r="Y798" i="1" s="1"/>
  <c r="X802" i="1"/>
  <c r="X801" i="1" s="1"/>
  <c r="Y802" i="1"/>
  <c r="Y801" i="1" s="1"/>
  <c r="X805" i="1"/>
  <c r="X804" i="1" s="1"/>
  <c r="Y805" i="1"/>
  <c r="Y804" i="1" s="1"/>
  <c r="X808" i="1"/>
  <c r="X807" i="1" s="1"/>
  <c r="Y808" i="1"/>
  <c r="Y807" i="1" s="1"/>
  <c r="X811" i="1"/>
  <c r="X810" i="1" s="1"/>
  <c r="Y811" i="1"/>
  <c r="Y810" i="1" s="1"/>
  <c r="X816" i="1"/>
  <c r="Y816" i="1"/>
  <c r="X817" i="1"/>
  <c r="Y817" i="1"/>
  <c r="X823" i="1"/>
  <c r="Y823" i="1"/>
  <c r="X825" i="1"/>
  <c r="Y825" i="1"/>
  <c r="X826" i="1"/>
  <c r="Y826" i="1"/>
  <c r="X829" i="1"/>
  <c r="Y829" i="1"/>
  <c r="X832" i="1"/>
  <c r="X831" i="1" s="1"/>
  <c r="Y832" i="1"/>
  <c r="Y831" i="1" s="1"/>
  <c r="X844" i="1"/>
  <c r="Y844" i="1"/>
  <c r="X851" i="1"/>
  <c r="X850" i="1" s="1"/>
  <c r="Y851" i="1"/>
  <c r="Y850" i="1" s="1"/>
  <c r="Y849" i="1" s="1"/>
  <c r="X855" i="1"/>
  <c r="Y855" i="1"/>
  <c r="X865" i="1"/>
  <c r="X827" i="1" s="1"/>
  <c r="Y865" i="1"/>
  <c r="Y827" i="1" s="1"/>
  <c r="X872" i="1"/>
  <c r="X871" i="1" s="1"/>
  <c r="X870" i="1" s="1"/>
  <c r="Y872" i="1"/>
  <c r="Y871" i="1" s="1"/>
  <c r="X876" i="1"/>
  <c r="Y876" i="1"/>
  <c r="X882" i="1"/>
  <c r="X881" i="1" s="1"/>
  <c r="X880" i="1" s="1"/>
  <c r="Y882" i="1"/>
  <c r="Y881" i="1" s="1"/>
  <c r="Y880" i="1" s="1"/>
  <c r="X887" i="1"/>
  <c r="Y887" i="1"/>
  <c r="X892" i="1"/>
  <c r="X891" i="1" s="1"/>
  <c r="X890" i="1" s="1"/>
  <c r="Y892" i="1"/>
  <c r="Y891" i="1" s="1"/>
  <c r="Y890" i="1" s="1"/>
  <c r="X896" i="1"/>
  <c r="Y896" i="1"/>
  <c r="X901" i="1"/>
  <c r="X900" i="1" s="1"/>
  <c r="X899" i="1" s="1"/>
  <c r="Y901" i="1"/>
  <c r="Y900" i="1" s="1"/>
  <c r="Y899" i="1" s="1"/>
  <c r="X905" i="1"/>
  <c r="Y905" i="1"/>
  <c r="X910" i="1"/>
  <c r="Y910" i="1"/>
  <c r="Y909" i="1" s="1"/>
  <c r="Y908" i="1" s="1"/>
  <c r="X915" i="1"/>
  <c r="Y915" i="1"/>
  <c r="X919" i="1"/>
  <c r="X918" i="1" s="1"/>
  <c r="X917" i="1" s="1"/>
  <c r="Y919" i="1"/>
  <c r="Y918" i="1" s="1"/>
  <c r="Y917" i="1" s="1"/>
  <c r="X925" i="1"/>
  <c r="X924" i="1" s="1"/>
  <c r="X923" i="1" s="1"/>
  <c r="X922" i="1" s="1"/>
  <c r="Y925" i="1"/>
  <c r="Y924" i="1" s="1"/>
  <c r="Y923" i="1" s="1"/>
  <c r="Y922" i="1" s="1"/>
  <c r="X934" i="1"/>
  <c r="X933" i="1" s="1"/>
  <c r="X932" i="1" s="1"/>
  <c r="Y934" i="1"/>
  <c r="Y933" i="1" s="1"/>
  <c r="Y932" i="1" s="1"/>
  <c r="X940" i="1"/>
  <c r="Y940" i="1"/>
  <c r="X945" i="1"/>
  <c r="X944" i="1" s="1"/>
  <c r="Y945" i="1"/>
  <c r="Y944" i="1" s="1"/>
  <c r="X946" i="1"/>
  <c r="Y946" i="1"/>
  <c r="X954" i="1"/>
  <c r="X616" i="1" s="1"/>
  <c r="Y954" i="1"/>
  <c r="Y616" i="1" s="1"/>
  <c r="X956" i="1"/>
  <c r="Y956" i="1"/>
  <c r="X972" i="1"/>
  <c r="X969" i="1" s="1"/>
  <c r="Y972" i="1"/>
  <c r="X979" i="1"/>
  <c r="X977" i="1" s="1"/>
  <c r="Y979" i="1"/>
  <c r="Y977" i="1" s="1"/>
  <c r="X996" i="1"/>
  <c r="X995" i="1" s="1"/>
  <c r="X994" i="1" s="1"/>
  <c r="Y996" i="1"/>
  <c r="Y995" i="1" s="1"/>
  <c r="Y994" i="1" s="1"/>
  <c r="X1007" i="1"/>
  <c r="X1006" i="1" s="1"/>
  <c r="Y1007" i="1"/>
  <c r="Y1006" i="1" s="1"/>
  <c r="X1012" i="1"/>
  <c r="X1011" i="1" s="1"/>
  <c r="Y1012" i="1"/>
  <c r="Y1011" i="1" s="1"/>
  <c r="X1017" i="1"/>
  <c r="X1016" i="1" s="1"/>
  <c r="Y1017" i="1"/>
  <c r="Y1016" i="1" s="1"/>
  <c r="X1022" i="1"/>
  <c r="X1021" i="1" s="1"/>
  <c r="Y1022" i="1"/>
  <c r="Y1021" i="1" s="1"/>
  <c r="X1028" i="1"/>
  <c r="X1027" i="1" s="1"/>
  <c r="X1026" i="1" s="1"/>
  <c r="Y1028" i="1"/>
  <c r="Y1027" i="1" s="1"/>
  <c r="Y1026" i="1" s="1"/>
  <c r="X1034" i="1"/>
  <c r="X1032" i="1" s="1"/>
  <c r="Y1034" i="1"/>
  <c r="Y1032" i="1" s="1"/>
  <c r="X1040" i="1"/>
  <c r="Y1040" i="1"/>
  <c r="X1046" i="1"/>
  <c r="X1045" i="1" s="1"/>
  <c r="X1044" i="1" s="1"/>
  <c r="Y1046" i="1"/>
  <c r="Y1045" i="1" s="1"/>
  <c r="Y1044" i="1" s="1"/>
  <c r="X1052" i="1"/>
  <c r="X987" i="1" s="1"/>
  <c r="X960" i="1" s="1"/>
  <c r="Y1052" i="1"/>
  <c r="Y987" i="1" s="1"/>
  <c r="Y960" i="1" s="1"/>
  <c r="X1069" i="1"/>
  <c r="X951" i="1" s="1"/>
  <c r="Y1069" i="1"/>
  <c r="Y951" i="1" s="1"/>
  <c r="X1070" i="1"/>
  <c r="X952" i="1" s="1"/>
  <c r="Y1070" i="1"/>
  <c r="Y952" i="1" s="1"/>
  <c r="X1071" i="1"/>
  <c r="Y1071" i="1"/>
  <c r="X1074" i="1"/>
  <c r="X107" i="1" s="1"/>
  <c r="X255" i="1" s="1"/>
  <c r="Y1074" i="1"/>
  <c r="X1075" i="1"/>
  <c r="Y1075" i="1"/>
  <c r="Y108" i="1" s="1"/>
  <c r="Y256" i="1" s="1"/>
  <c r="X1076" i="1"/>
  <c r="X109" i="1" s="1"/>
  <c r="X257" i="1" s="1"/>
  <c r="Y1076" i="1"/>
  <c r="X1077" i="1"/>
  <c r="X966" i="1" s="1"/>
  <c r="Y1077" i="1"/>
  <c r="Y966" i="1" s="1"/>
  <c r="X1080" i="1"/>
  <c r="Y1080" i="1"/>
  <c r="X1084" i="1"/>
  <c r="Y1084" i="1"/>
  <c r="X1088" i="1"/>
  <c r="X1087" i="1" s="1"/>
  <c r="Y1088" i="1"/>
  <c r="Y1087" i="1" s="1"/>
  <c r="X1092" i="1"/>
  <c r="Y1092" i="1"/>
  <c r="X1096" i="1"/>
  <c r="X1095" i="1" s="1"/>
  <c r="Y1096" i="1"/>
  <c r="Y1095" i="1" s="1"/>
  <c r="X1100" i="1"/>
  <c r="Y1100" i="1"/>
  <c r="X1104" i="1"/>
  <c r="X1103" i="1" s="1"/>
  <c r="Y1104" i="1"/>
  <c r="Y1103" i="1" s="1"/>
  <c r="X1108" i="1"/>
  <c r="Y1108" i="1"/>
  <c r="X1112" i="1"/>
  <c r="X1111" i="1" s="1"/>
  <c r="Y1112" i="1"/>
  <c r="Y1111" i="1" s="1"/>
  <c r="X1116" i="1"/>
  <c r="Y1116" i="1"/>
  <c r="X1120" i="1"/>
  <c r="X1119" i="1" s="1"/>
  <c r="Y1120" i="1"/>
  <c r="Y1119" i="1" s="1"/>
  <c r="X1124" i="1"/>
  <c r="Y1124" i="1"/>
  <c r="X1128" i="1"/>
  <c r="X1127" i="1" s="1"/>
  <c r="Y1128" i="1"/>
  <c r="Y1127" i="1" s="1"/>
  <c r="X1132" i="1"/>
  <c r="Y1132" i="1"/>
  <c r="X1136" i="1"/>
  <c r="X1135" i="1" s="1"/>
  <c r="Y1136" i="1"/>
  <c r="Y1135" i="1" s="1"/>
  <c r="X1140" i="1"/>
  <c r="Y1140" i="1"/>
  <c r="X1144" i="1"/>
  <c r="X1143" i="1" s="1"/>
  <c r="Y1144" i="1"/>
  <c r="Y1143" i="1" s="1"/>
  <c r="X1148" i="1"/>
  <c r="Y1148" i="1"/>
  <c r="X1152" i="1"/>
  <c r="X1151" i="1" s="1"/>
  <c r="Y1152" i="1"/>
  <c r="Y1151" i="1" s="1"/>
  <c r="X1157" i="1"/>
  <c r="Y1157" i="1"/>
  <c r="X1161" i="1"/>
  <c r="Y1161" i="1"/>
  <c r="X1168" i="1"/>
  <c r="X1167" i="1" s="1"/>
  <c r="Y1168" i="1"/>
  <c r="Y1167" i="1" s="1"/>
  <c r="X1172" i="1"/>
  <c r="Y1172" i="1"/>
  <c r="X1176" i="1"/>
  <c r="X1175" i="1" s="1"/>
  <c r="Y1176" i="1"/>
  <c r="Y1175" i="1" s="1"/>
  <c r="X1180" i="1"/>
  <c r="Y1180" i="1"/>
  <c r="X1189" i="1"/>
  <c r="Y1189" i="1"/>
  <c r="X1195" i="1"/>
  <c r="Y1195" i="1"/>
  <c r="X1199" i="1"/>
  <c r="Y1199" i="1"/>
  <c r="X1204" i="1"/>
  <c r="X1203" i="1" s="1"/>
  <c r="X1202" i="1" s="1"/>
  <c r="Y1204" i="1"/>
  <c r="Y1203" i="1" s="1"/>
  <c r="Y1202" i="1" s="1"/>
  <c r="X1208" i="1"/>
  <c r="Y1208" i="1"/>
  <c r="X1213" i="1"/>
  <c r="X1212" i="1" s="1"/>
  <c r="X1211" i="1" s="1"/>
  <c r="Y1213" i="1"/>
  <c r="Y1212" i="1" s="1"/>
  <c r="Y1211" i="1" s="1"/>
  <c r="X1218" i="1"/>
  <c r="Y1218" i="1"/>
  <c r="X1223" i="1"/>
  <c r="X1222" i="1" s="1"/>
  <c r="X1221" i="1" s="1"/>
  <c r="Y1223" i="1"/>
  <c r="Y1222" i="1" s="1"/>
  <c r="Y1221" i="1" s="1"/>
  <c r="X1227" i="1"/>
  <c r="X1191" i="1" s="1"/>
  <c r="X959" i="1" s="1"/>
  <c r="Y1227" i="1"/>
  <c r="Y1191" i="1" s="1"/>
  <c r="Y959" i="1" s="1"/>
  <c r="X1232" i="1"/>
  <c r="X1231" i="1" s="1"/>
  <c r="X1230" i="1" s="1"/>
  <c r="X1229" i="1" s="1"/>
  <c r="Y1232" i="1"/>
  <c r="Y1231" i="1" s="1"/>
  <c r="Y1230" i="1" s="1"/>
  <c r="Y1229" i="1" s="1"/>
  <c r="X1239" i="1"/>
  <c r="X1238" i="1" s="1"/>
  <c r="X1237" i="1" s="1"/>
  <c r="Y1239" i="1"/>
  <c r="Y1238" i="1" s="1"/>
  <c r="Y1237" i="1" s="1"/>
  <c r="X1251" i="1"/>
  <c r="Y1251" i="1"/>
  <c r="X1261" i="1"/>
  <c r="X1249" i="1" s="1"/>
  <c r="Y1261" i="1"/>
  <c r="Y1249" i="1" s="1"/>
  <c r="X1262" i="1"/>
  <c r="Y1262" i="1"/>
  <c r="X1263" i="1"/>
  <c r="Y1263" i="1"/>
  <c r="X1268" i="1"/>
  <c r="X1256" i="1" s="1"/>
  <c r="Y1268" i="1"/>
  <c r="Y1256" i="1" s="1"/>
  <c r="X1269" i="1"/>
  <c r="X1257" i="1" s="1"/>
  <c r="Y1269" i="1"/>
  <c r="Y1257" i="1" s="1"/>
  <c r="X1272" i="1"/>
  <c r="X1260" i="1" s="1"/>
  <c r="Y1272" i="1"/>
  <c r="X1276" i="1"/>
  <c r="Y1276" i="1"/>
  <c r="X1279" i="1"/>
  <c r="X1278" i="1" s="1"/>
  <c r="Y1279" i="1"/>
  <c r="Y1278" i="1" s="1"/>
  <c r="X1289" i="1"/>
  <c r="Y1289" i="1"/>
  <c r="Y1288" i="1" s="1"/>
  <c r="X1297" i="1"/>
  <c r="Y1297" i="1"/>
  <c r="X1304" i="1"/>
  <c r="X1303" i="1" s="1"/>
  <c r="X1302" i="1" s="1"/>
  <c r="Y1304" i="1"/>
  <c r="Y1303" i="1" s="1"/>
  <c r="Y1302" i="1" s="1"/>
  <c r="X1309" i="1"/>
  <c r="Y1309" i="1"/>
  <c r="X1324" i="1"/>
  <c r="X1308" i="1" s="1"/>
  <c r="Y1324" i="1"/>
  <c r="Y1323" i="1" s="1"/>
  <c r="Y1307" i="1" s="1"/>
  <c r="X1344" i="1"/>
  <c r="Y1344" i="1"/>
  <c r="X1347" i="1"/>
  <c r="X1335" i="1" s="1"/>
  <c r="X323" i="1" s="1"/>
  <c r="Y1347" i="1"/>
  <c r="Y1335" i="1" s="1"/>
  <c r="Y323" i="1" s="1"/>
  <c r="X1349" i="1"/>
  <c r="X1346" i="1" s="1"/>
  <c r="Y1349" i="1"/>
  <c r="Y1346" i="1" s="1"/>
  <c r="X1353" i="1"/>
  <c r="X1352" i="1" s="1"/>
  <c r="X1342" i="1" s="1"/>
  <c r="Y1353" i="1"/>
  <c r="Y1352" i="1" s="1"/>
  <c r="Y1351" i="1" s="1"/>
  <c r="X1376" i="1"/>
  <c r="Y1376" i="1"/>
  <c r="X1377" i="1"/>
  <c r="Y1377" i="1"/>
  <c r="X1382" i="1"/>
  <c r="X1340" i="1" s="1"/>
  <c r="Y1382" i="1"/>
  <c r="Y1340" i="1" s="1"/>
  <c r="X1385" i="1"/>
  <c r="X1374" i="1" s="1"/>
  <c r="Y1385" i="1"/>
  <c r="Y1374" i="1" s="1"/>
  <c r="X1394" i="1"/>
  <c r="Y1394" i="1"/>
  <c r="X1397" i="1"/>
  <c r="Y1397" i="1"/>
  <c r="X1408" i="1"/>
  <c r="X1407" i="1" s="1"/>
  <c r="X1406" i="1" s="1"/>
  <c r="Y1408" i="1"/>
  <c r="Y1407" i="1" s="1"/>
  <c r="Y1406" i="1" s="1"/>
  <c r="X1413" i="1"/>
  <c r="Y1413" i="1"/>
  <c r="X1419" i="1"/>
  <c r="X1418" i="1" s="1"/>
  <c r="X1417" i="1" s="1"/>
  <c r="Y1419" i="1"/>
  <c r="Y1418" i="1" s="1"/>
  <c r="Y1417" i="1" s="1"/>
  <c r="X1426" i="1"/>
  <c r="X1425" i="1" s="1"/>
  <c r="X1424" i="1" s="1"/>
  <c r="Y1426" i="1"/>
  <c r="Y1425" i="1" s="1"/>
  <c r="Y1424" i="1" s="1"/>
  <c r="X1432" i="1"/>
  <c r="X1431" i="1" s="1"/>
  <c r="X1430" i="1" s="1"/>
  <c r="Y1432" i="1"/>
  <c r="X1438" i="1"/>
  <c r="X1437" i="1" s="1"/>
  <c r="X1436" i="1" s="1"/>
  <c r="Y1438" i="1"/>
  <c r="Y1437" i="1" s="1"/>
  <c r="Y1436" i="1" s="1"/>
  <c r="X1446" i="1"/>
  <c r="X1445" i="1" s="1"/>
  <c r="X1444" i="1" s="1"/>
  <c r="Y1446" i="1"/>
  <c r="Y1445" i="1" s="1"/>
  <c r="Y1444" i="1" s="1"/>
  <c r="AC1446" i="1"/>
  <c r="AC1445" i="1" s="1"/>
  <c r="AC1444" i="1" s="1"/>
  <c r="AC1438" i="1"/>
  <c r="AC1437" i="1" s="1"/>
  <c r="AC1436" i="1" s="1"/>
  <c r="AC1432" i="1"/>
  <c r="AC1431" i="1" s="1"/>
  <c r="AC1430" i="1" s="1"/>
  <c r="AC1426" i="1"/>
  <c r="AC1425" i="1" s="1"/>
  <c r="AC1424" i="1" s="1"/>
  <c r="AC1419" i="1"/>
  <c r="AC1418" i="1" s="1"/>
  <c r="AC1417" i="1" s="1"/>
  <c r="AC1413" i="1"/>
  <c r="AC1412" i="1" s="1"/>
  <c r="AC1411" i="1" s="1"/>
  <c r="AC1408" i="1"/>
  <c r="AC1407" i="1" s="1"/>
  <c r="AC1397" i="1"/>
  <c r="AC1394" i="1"/>
  <c r="AC1385" i="1"/>
  <c r="AC1374" i="1" s="1"/>
  <c r="AC1382" i="1"/>
  <c r="AC1340" i="1" s="1"/>
  <c r="AC1377" i="1"/>
  <c r="AC1376" i="1"/>
  <c r="AC1353" i="1"/>
  <c r="AC1343" i="1" s="1"/>
  <c r="AC1349" i="1"/>
  <c r="AC1346" i="1" s="1"/>
  <c r="AC1347" i="1"/>
  <c r="AC1335" i="1" s="1"/>
  <c r="AC323" i="1" s="1"/>
  <c r="AC1344" i="1"/>
  <c r="AC1324" i="1"/>
  <c r="AC1308" i="1" s="1"/>
  <c r="AC1309" i="1"/>
  <c r="AC1304" i="1"/>
  <c r="AC1267" i="1" s="1"/>
  <c r="AC1254" i="1" s="1"/>
  <c r="AC1297" i="1"/>
  <c r="AC1289" i="1"/>
  <c r="AC1288" i="1" s="1"/>
  <c r="AC1279" i="1"/>
  <c r="AC1278" i="1" s="1"/>
  <c r="AC1276" i="1"/>
  <c r="AC1272" i="1"/>
  <c r="AC1260" i="1" s="1"/>
  <c r="AC1269" i="1"/>
  <c r="AC1257" i="1" s="1"/>
  <c r="AC1268" i="1"/>
  <c r="AC1256" i="1" s="1"/>
  <c r="AC1263" i="1"/>
  <c r="AC1262" i="1"/>
  <c r="AC1261" i="1"/>
  <c r="AC1249" i="1" s="1"/>
  <c r="AC1251" i="1"/>
  <c r="AC1239" i="1"/>
  <c r="AC1238" i="1" s="1"/>
  <c r="AC1237" i="1" s="1"/>
  <c r="AC1232" i="1"/>
  <c r="AC1231" i="1" s="1"/>
  <c r="AC1230" i="1" s="1"/>
  <c r="AC1229" i="1" s="1"/>
  <c r="AC1227" i="1"/>
  <c r="AC1191" i="1" s="1"/>
  <c r="AC959" i="1" s="1"/>
  <c r="AC1223" i="1"/>
  <c r="AC1222" i="1" s="1"/>
  <c r="AC1221" i="1" s="1"/>
  <c r="AC1218" i="1"/>
  <c r="AC1213" i="1"/>
  <c r="AC1212" i="1" s="1"/>
  <c r="AC1211" i="1" s="1"/>
  <c r="AC1208" i="1"/>
  <c r="AC1204" i="1"/>
  <c r="AC1203" i="1" s="1"/>
  <c r="AC1202" i="1" s="1"/>
  <c r="AC1199" i="1"/>
  <c r="AC1195" i="1"/>
  <c r="AC1194" i="1" s="1"/>
  <c r="AC1193" i="1" s="1"/>
  <c r="AC1189" i="1"/>
  <c r="AC1180" i="1"/>
  <c r="AC1176" i="1"/>
  <c r="AC1175" i="1" s="1"/>
  <c r="AC1172" i="1"/>
  <c r="AC1168" i="1"/>
  <c r="AC1167" i="1" s="1"/>
  <c r="AC1161" i="1"/>
  <c r="AC1157" i="1"/>
  <c r="AC1152" i="1"/>
  <c r="AC1151" i="1" s="1"/>
  <c r="AC1148" i="1"/>
  <c r="AC1144" i="1"/>
  <c r="AC1143" i="1" s="1"/>
  <c r="AC1140" i="1"/>
  <c r="AC1136" i="1"/>
  <c r="AC1135" i="1" s="1"/>
  <c r="AC1132" i="1"/>
  <c r="AC1128" i="1"/>
  <c r="AC1127" i="1" s="1"/>
  <c r="AC1124" i="1"/>
  <c r="AC1120" i="1"/>
  <c r="AC1119" i="1" s="1"/>
  <c r="AC1116" i="1"/>
  <c r="AC1112" i="1"/>
  <c r="AC1111" i="1" s="1"/>
  <c r="AC1108" i="1"/>
  <c r="AC1104" i="1"/>
  <c r="AC1103" i="1" s="1"/>
  <c r="AC1100" i="1"/>
  <c r="AC1096" i="1"/>
  <c r="AC1095" i="1" s="1"/>
  <c r="AC1092" i="1"/>
  <c r="AC1088" i="1"/>
  <c r="AC1087" i="1" s="1"/>
  <c r="AC1084" i="1"/>
  <c r="AC1080" i="1"/>
  <c r="AC1079" i="1" s="1"/>
  <c r="AC1077" i="1"/>
  <c r="AC966" i="1" s="1"/>
  <c r="AC1076" i="1"/>
  <c r="AC109" i="1" s="1"/>
  <c r="AC257" i="1" s="1"/>
  <c r="AC1075" i="1"/>
  <c r="AC108" i="1" s="1"/>
  <c r="AC256" i="1" s="1"/>
  <c r="AC1074" i="1"/>
  <c r="AC107" i="1" s="1"/>
  <c r="AC1071" i="1"/>
  <c r="AC1070" i="1"/>
  <c r="AC952" i="1" s="1"/>
  <c r="AC1069" i="1"/>
  <c r="AC951" i="1" s="1"/>
  <c r="AC1052" i="1"/>
  <c r="AC987" i="1" s="1"/>
  <c r="AC960" i="1" s="1"/>
  <c r="AC1046" i="1"/>
  <c r="AC1045" i="1" s="1"/>
  <c r="AC1044" i="1" s="1"/>
  <c r="AC1040" i="1"/>
  <c r="AC1038" i="1" s="1"/>
  <c r="AC1034" i="1"/>
  <c r="AC1033" i="1" s="1"/>
  <c r="AC1028" i="1"/>
  <c r="AC1027" i="1" s="1"/>
  <c r="AC1026" i="1" s="1"/>
  <c r="AC1022" i="1"/>
  <c r="AC1021" i="1" s="1"/>
  <c r="AC1017" i="1"/>
  <c r="AC1016" i="1" s="1"/>
  <c r="AC1012" i="1"/>
  <c r="AC1011" i="1" s="1"/>
  <c r="AC1007" i="1"/>
  <c r="AC1006" i="1" s="1"/>
  <c r="AC996" i="1"/>
  <c r="AC995" i="1" s="1"/>
  <c r="AC994" i="1" s="1"/>
  <c r="AC979" i="1"/>
  <c r="AC977" i="1" s="1"/>
  <c r="AC972" i="1"/>
  <c r="AC969" i="1" s="1"/>
  <c r="AC968" i="1" s="1"/>
  <c r="AC956" i="1"/>
  <c r="AC954" i="1"/>
  <c r="AC616" i="1" s="1"/>
  <c r="AC946" i="1"/>
  <c r="AC945" i="1"/>
  <c r="AC944" i="1" s="1"/>
  <c r="AC940" i="1"/>
  <c r="AC937" i="1" s="1"/>
  <c r="AC936" i="1" s="1"/>
  <c r="AC934" i="1"/>
  <c r="AC933" i="1" s="1"/>
  <c r="AC932" i="1" s="1"/>
  <c r="AC925" i="1"/>
  <c r="AC924" i="1" s="1"/>
  <c r="AC923" i="1" s="1"/>
  <c r="AC922" i="1" s="1"/>
  <c r="AC919" i="1"/>
  <c r="AC918" i="1" s="1"/>
  <c r="AC917" i="1" s="1"/>
  <c r="AC915" i="1"/>
  <c r="AC910" i="1"/>
  <c r="AC909" i="1" s="1"/>
  <c r="AC908" i="1" s="1"/>
  <c r="AC905" i="1"/>
  <c r="AC901" i="1"/>
  <c r="AC900" i="1" s="1"/>
  <c r="AC899" i="1" s="1"/>
  <c r="AC896" i="1"/>
  <c r="AC892" i="1"/>
  <c r="AC891" i="1" s="1"/>
  <c r="AC890" i="1" s="1"/>
  <c r="AC887" i="1"/>
  <c r="AC882" i="1"/>
  <c r="AC881" i="1" s="1"/>
  <c r="AC880" i="1" s="1"/>
  <c r="AC876" i="1"/>
  <c r="AC872" i="1"/>
  <c r="AC871" i="1" s="1"/>
  <c r="AC870" i="1" s="1"/>
  <c r="AC865" i="1"/>
  <c r="AC827" i="1" s="1"/>
  <c r="AC855" i="1"/>
  <c r="AC851" i="1"/>
  <c r="AC850" i="1" s="1"/>
  <c r="AC849" i="1" s="1"/>
  <c r="AC848" i="1" s="1"/>
  <c r="AC844" i="1"/>
  <c r="AC838" i="1" s="1"/>
  <c r="AC832" i="1"/>
  <c r="AC831" i="1" s="1"/>
  <c r="AC829" i="1"/>
  <c r="AC826" i="1"/>
  <c r="AC825" i="1"/>
  <c r="AC823" i="1"/>
  <c r="AC817" i="1"/>
  <c r="AC816" i="1"/>
  <c r="AC811" i="1"/>
  <c r="AC810" i="1" s="1"/>
  <c r="AC808" i="1"/>
  <c r="AC807" i="1" s="1"/>
  <c r="AC805" i="1"/>
  <c r="AC804" i="1" s="1"/>
  <c r="AC802" i="1"/>
  <c r="AC801" i="1" s="1"/>
  <c r="AC799" i="1"/>
  <c r="AC798" i="1" s="1"/>
  <c r="AC796" i="1"/>
  <c r="AC795" i="1" s="1"/>
  <c r="AC791" i="1"/>
  <c r="AC790" i="1" s="1"/>
  <c r="AC789" i="1" s="1"/>
  <c r="AC788" i="1" s="1"/>
  <c r="AC785" i="1"/>
  <c r="AC784" i="1" s="1"/>
  <c r="AC783" i="1" s="1"/>
  <c r="AC782" i="1" s="1"/>
  <c r="AC778" i="1"/>
  <c r="AC777" i="1" s="1"/>
  <c r="AC776" i="1" s="1"/>
  <c r="AC775" i="1" s="1"/>
  <c r="AC772" i="1"/>
  <c r="AC771" i="1" s="1"/>
  <c r="AC770" i="1" s="1"/>
  <c r="AC769" i="1" s="1"/>
  <c r="AC765" i="1"/>
  <c r="AC764" i="1" s="1"/>
  <c r="AC763" i="1" s="1"/>
  <c r="AC762" i="1" s="1"/>
  <c r="AC761" i="1"/>
  <c r="AC747" i="1"/>
  <c r="AC744" i="1"/>
  <c r="AC743" i="1" s="1"/>
  <c r="AC742" i="1" s="1"/>
  <c r="AC737" i="1"/>
  <c r="AC736" i="1" s="1"/>
  <c r="AC735" i="1" s="1"/>
  <c r="AC732" i="1"/>
  <c r="AC731" i="1" s="1"/>
  <c r="AC730" i="1" s="1"/>
  <c r="AC728" i="1"/>
  <c r="AC722" i="1"/>
  <c r="AC721" i="1" s="1"/>
  <c r="AC716" i="1"/>
  <c r="AC715" i="1" s="1"/>
  <c r="AC714" i="1" s="1"/>
  <c r="AC22" i="1" s="1"/>
  <c r="AC712" i="1"/>
  <c r="AC705" i="1"/>
  <c r="AC704" i="1" s="1"/>
  <c r="AC701" i="1"/>
  <c r="AC693" i="1"/>
  <c r="AC692" i="1" s="1"/>
  <c r="AC689" i="1"/>
  <c r="AC682" i="1"/>
  <c r="AC681" i="1" s="1"/>
  <c r="AC678" i="1"/>
  <c r="AC671" i="1"/>
  <c r="AC670" i="1" s="1"/>
  <c r="AC663" i="1"/>
  <c r="AC655" i="1"/>
  <c r="AC654" i="1" s="1"/>
  <c r="AC652" i="1"/>
  <c r="AC640" i="1" s="1"/>
  <c r="AC648" i="1"/>
  <c r="AC636" i="1" s="1"/>
  <c r="AC647" i="1"/>
  <c r="AC635" i="1" s="1"/>
  <c r="AC646" i="1"/>
  <c r="AC633" i="1" s="1"/>
  <c r="AC644" i="1"/>
  <c r="AC632" i="1" s="1"/>
  <c r="AC637" i="1"/>
  <c r="AC634" i="1"/>
  <c r="AC622" i="1"/>
  <c r="AC321" i="1" s="1"/>
  <c r="AC621" i="1"/>
  <c r="AC320" i="1" s="1"/>
  <c r="AC608" i="1"/>
  <c r="AC604" i="1"/>
  <c r="AC603" i="1" s="1"/>
  <c r="AC598" i="1"/>
  <c r="AC594" i="1"/>
  <c r="AC593" i="1" s="1"/>
  <c r="AC589" i="1"/>
  <c r="AC587" i="1"/>
  <c r="AC586" i="1" s="1"/>
  <c r="AC583" i="1"/>
  <c r="AC581" i="1"/>
  <c r="AC580" i="1" s="1"/>
  <c r="AC577" i="1"/>
  <c r="AC575" i="1"/>
  <c r="AC574" i="1"/>
  <c r="AC573" i="1"/>
  <c r="AC572" i="1"/>
  <c r="AC566" i="1"/>
  <c r="AC334" i="1" s="1"/>
  <c r="AC306" i="1" s="1"/>
  <c r="AC550" i="1"/>
  <c r="AC549" i="1" s="1"/>
  <c r="AC545" i="1"/>
  <c r="AC540" i="1"/>
  <c r="AC336" i="1" s="1"/>
  <c r="AC535" i="1"/>
  <c r="AC534" i="1" s="1"/>
  <c r="AC532" i="1"/>
  <c r="AC531" i="1" s="1"/>
  <c r="AC530" i="1" s="1"/>
  <c r="AC527" i="1"/>
  <c r="AC526" i="1" s="1"/>
  <c r="AC521" i="1"/>
  <c r="AC520" i="1" s="1"/>
  <c r="AC519" i="1" s="1"/>
  <c r="AC514" i="1"/>
  <c r="AC513" i="1" s="1"/>
  <c r="AC511" i="1"/>
  <c r="AC505" i="1"/>
  <c r="AC504" i="1" s="1"/>
  <c r="AC502" i="1"/>
  <c r="AC496" i="1"/>
  <c r="AC495" i="1"/>
  <c r="AC493" i="1"/>
  <c r="AC487" i="1"/>
  <c r="AC482" i="1"/>
  <c r="AC481" i="1" s="1"/>
  <c r="AC480" i="1" s="1"/>
  <c r="AC476" i="1"/>
  <c r="AC475" i="1" s="1"/>
  <c r="AC474" i="1" s="1"/>
  <c r="AC470" i="1"/>
  <c r="AC469" i="1" s="1"/>
  <c r="AC468" i="1" s="1"/>
  <c r="AC464" i="1"/>
  <c r="AC463" i="1" s="1"/>
  <c r="AC462" i="1" s="1"/>
  <c r="AC458" i="1"/>
  <c r="AC457" i="1" s="1"/>
  <c r="AC456" i="1" s="1"/>
  <c r="AC452" i="1"/>
  <c r="AC451" i="1" s="1"/>
  <c r="AC450" i="1" s="1"/>
  <c r="AC428" i="1"/>
  <c r="AC427" i="1" s="1"/>
  <c r="AC426" i="1" s="1"/>
  <c r="AC422" i="1"/>
  <c r="AC421" i="1" s="1"/>
  <c r="AC420" i="1" s="1"/>
  <c r="AC416" i="1"/>
  <c r="AC415" i="1" s="1"/>
  <c r="AC414" i="1" s="1"/>
  <c r="AC410" i="1"/>
  <c r="AC409" i="1" s="1"/>
  <c r="AC408" i="1" s="1"/>
  <c r="AC404" i="1"/>
  <c r="AC398" i="1"/>
  <c r="AC369" i="1" s="1"/>
  <c r="AC346" i="1" s="1"/>
  <c r="AC393" i="1"/>
  <c r="AC390" i="1"/>
  <c r="AC387" i="1"/>
  <c r="AC384" i="1"/>
  <c r="AC383" i="1"/>
  <c r="AC382" i="1"/>
  <c r="AC378" i="1"/>
  <c r="AC377" i="1"/>
  <c r="AC145" i="1" s="1"/>
  <c r="AC376" i="1"/>
  <c r="AC374" i="1"/>
  <c r="AC373" i="1"/>
  <c r="AC141" i="1" s="1"/>
  <c r="AC140" i="1" s="1"/>
  <c r="AC372" i="1"/>
  <c r="AC359" i="1"/>
  <c r="AC357" i="1" s="1"/>
  <c r="AC352" i="1"/>
  <c r="AC344" i="1"/>
  <c r="AC343" i="1"/>
  <c r="AC341" i="1"/>
  <c r="AC339" i="1"/>
  <c r="AC338" i="1"/>
  <c r="AC337" i="1"/>
  <c r="AC335" i="1"/>
  <c r="AC308" i="1" s="1"/>
  <c r="AC332" i="1"/>
  <c r="AC307" i="1"/>
  <c r="AC296" i="1"/>
  <c r="AC281" i="1"/>
  <c r="AC280" i="1"/>
  <c r="AC279" i="1"/>
  <c r="AC274" i="1"/>
  <c r="AC273" i="1"/>
  <c r="AC263" i="1"/>
  <c r="AC261" i="1"/>
  <c r="AC260" i="1"/>
  <c r="AC259" i="1"/>
  <c r="AC248" i="1"/>
  <c r="AC247" i="1"/>
  <c r="AC244" i="1"/>
  <c r="AC241" i="1"/>
  <c r="AC228" i="1"/>
  <c r="AC223" i="1"/>
  <c r="AC221" i="1"/>
  <c r="AC214" i="1"/>
  <c r="AC213" i="1"/>
  <c r="AC210" i="1"/>
  <c r="AC233" i="1" s="1"/>
  <c r="AC232" i="1" s="1"/>
  <c r="AC209" i="1"/>
  <c r="AC207" i="1"/>
  <c r="AC205" i="1" s="1"/>
  <c r="AC204" i="1"/>
  <c r="AC203" i="1" s="1"/>
  <c r="AC202" i="1"/>
  <c r="AC199" i="1"/>
  <c r="AC198" i="1"/>
  <c r="AC197" i="1"/>
  <c r="AC195" i="1"/>
  <c r="AC194" i="1" s="1"/>
  <c r="AC192" i="1"/>
  <c r="AC191" i="1"/>
  <c r="AC189" i="1"/>
  <c r="AC187" i="1"/>
  <c r="AC186" i="1"/>
  <c r="AC185" i="1"/>
  <c r="AC182" i="1"/>
  <c r="AC181" i="1"/>
  <c r="AC179" i="1"/>
  <c r="AC177" i="1"/>
  <c r="AC172" i="1"/>
  <c r="AC171" i="1"/>
  <c r="AC170" i="1"/>
  <c r="AC169" i="1"/>
  <c r="AC166" i="1"/>
  <c r="AC165" i="1"/>
  <c r="AC164" i="1"/>
  <c r="AC150" i="1"/>
  <c r="AC137" i="1"/>
  <c r="AC129" i="1"/>
  <c r="AC278" i="1" s="1"/>
  <c r="AC128" i="1"/>
  <c r="AC275" i="1" s="1"/>
  <c r="AC122" i="1"/>
  <c r="AC270" i="1" s="1"/>
  <c r="AC121" i="1"/>
  <c r="AC269" i="1" s="1"/>
  <c r="AC120" i="1"/>
  <c r="AC268" i="1" s="1"/>
  <c r="AC118" i="1"/>
  <c r="AC266" i="1" s="1"/>
  <c r="AC264" i="1"/>
  <c r="AC114" i="1"/>
  <c r="AC262" i="1" s="1"/>
  <c r="AC110" i="1"/>
  <c r="AC258" i="1" s="1"/>
  <c r="AC105" i="1"/>
  <c r="AC253" i="1" s="1"/>
  <c r="AC103" i="1"/>
  <c r="AC229" i="1" s="1"/>
  <c r="AC101" i="1"/>
  <c r="AC250" i="1" s="1"/>
  <c r="AC82" i="1"/>
  <c r="AC81" i="1"/>
  <c r="AC240" i="1" s="1"/>
  <c r="AC74" i="1"/>
  <c r="AC71" i="1"/>
  <c r="AC212" i="1" s="1"/>
  <c r="AC69" i="1"/>
  <c r="AC66" i="1"/>
  <c r="AC62" i="1"/>
  <c r="AC60" i="1"/>
  <c r="AC53" i="1"/>
  <c r="AC51" i="1"/>
  <c r="AC47" i="1"/>
  <c r="AC44" i="1" s="1"/>
  <c r="AC188" i="1" s="1"/>
  <c r="AC40" i="1"/>
  <c r="AC31" i="1"/>
  <c r="AC176" i="1" s="1"/>
  <c r="AC12" i="1"/>
  <c r="AC10" i="1"/>
  <c r="AC162" i="1" s="1"/>
  <c r="AC161" i="1" s="1"/>
  <c r="AD820" i="1" l="1"/>
  <c r="AD819" i="1"/>
  <c r="AD821" i="1"/>
  <c r="AD312" i="1" s="1"/>
  <c r="AD758" i="1"/>
  <c r="AD1187" i="1"/>
  <c r="AL106" i="1"/>
  <c r="AL254" i="1" s="1"/>
  <c r="AD1186" i="1"/>
  <c r="AO1341" i="1"/>
  <c r="AO106" i="1"/>
  <c r="AO254" i="1" s="1"/>
  <c r="AO238" i="1" s="1"/>
  <c r="AE824" i="1"/>
  <c r="AO1072" i="1"/>
  <c r="AL578" i="1"/>
  <c r="AO562" i="1"/>
  <c r="Y828" i="1"/>
  <c r="Y838" i="1"/>
  <c r="AN562" i="1"/>
  <c r="X828" i="1"/>
  <c r="X838" i="1"/>
  <c r="AM326" i="1"/>
  <c r="AO330" i="1"/>
  <c r="AL591" i="1"/>
  <c r="AF591" i="1"/>
  <c r="AE272" i="1"/>
  <c r="AE124" i="1"/>
  <c r="AE271" i="1" s="1"/>
  <c r="AK272" i="1"/>
  <c r="AK124" i="1"/>
  <c r="AK271" i="1" s="1"/>
  <c r="AN272" i="1"/>
  <c r="AN124" i="1"/>
  <c r="AN271" i="1" s="1"/>
  <c r="AO272" i="1"/>
  <c r="AO124" i="1"/>
  <c r="AO271" i="1" s="1"/>
  <c r="AF1264" i="1"/>
  <c r="AF1252" i="1" s="1"/>
  <c r="AC501" i="1"/>
  <c r="AC1271" i="1"/>
  <c r="AC1259" i="1" s="1"/>
  <c r="AC1094" i="1"/>
  <c r="AM578" i="1"/>
  <c r="AC898" i="1"/>
  <c r="AC1134" i="1"/>
  <c r="AC741" i="1"/>
  <c r="AO578" i="1"/>
  <c r="AL983" i="1"/>
  <c r="AL982" i="1" s="1"/>
  <c r="AL958" i="1" s="1"/>
  <c r="AO1270" i="1"/>
  <c r="AO1258" i="1" s="1"/>
  <c r="AM1327" i="1"/>
  <c r="AM1351" i="1"/>
  <c r="AM1341" i="1" s="1"/>
  <c r="AK326" i="1"/>
  <c r="AF529" i="1"/>
  <c r="AO591" i="1"/>
  <c r="AE1247" i="1"/>
  <c r="AO326" i="1"/>
  <c r="AE1270" i="1"/>
  <c r="AE1258" i="1" s="1"/>
  <c r="AE1246" i="1" s="1"/>
  <c r="AC1201" i="1"/>
  <c r="AC119" i="1"/>
  <c r="AC267" i="1" s="1"/>
  <c r="AC1166" i="1"/>
  <c r="AE591" i="1"/>
  <c r="AC1126" i="1"/>
  <c r="AO625" i="1"/>
  <c r="AO324" i="1" s="1"/>
  <c r="AL1264" i="1"/>
  <c r="AL1252" i="1" s="1"/>
  <c r="X585" i="1"/>
  <c r="AM591" i="1"/>
  <c r="AM183" i="1"/>
  <c r="AM160" i="1" s="1"/>
  <c r="AE578" i="1"/>
  <c r="AE983" i="1"/>
  <c r="AE961" i="1" s="1"/>
  <c r="AE626" i="1" s="1"/>
  <c r="AE325" i="1" s="1"/>
  <c r="AO1264" i="1"/>
  <c r="AO1252" i="1" s="1"/>
  <c r="AC1142" i="1"/>
  <c r="AC1303" i="1"/>
  <c r="AC1302" i="1" s="1"/>
  <c r="AF1381" i="1"/>
  <c r="AF1339" i="1" s="1"/>
  <c r="AF327" i="1" s="1"/>
  <c r="AE1182" i="1"/>
  <c r="AL1182" i="1"/>
  <c r="AN1327" i="1"/>
  <c r="AE1264" i="1"/>
  <c r="AE1252" i="1" s="1"/>
  <c r="AM1381" i="1"/>
  <c r="AM1339" i="1" s="1"/>
  <c r="AM327" i="1" s="1"/>
  <c r="AE1383" i="1"/>
  <c r="AE1372" i="1" s="1"/>
  <c r="AE1326" i="1" s="1"/>
  <c r="AN578" i="1"/>
  <c r="AN1383" i="1"/>
  <c r="AN1372" i="1" s="1"/>
  <c r="AN1326" i="1" s="1"/>
  <c r="AN1182" i="1"/>
  <c r="AF117" i="1"/>
  <c r="AF265" i="1" s="1"/>
  <c r="AK591" i="1"/>
  <c r="AK1182" i="1"/>
  <c r="AK950" i="1"/>
  <c r="AN183" i="1"/>
  <c r="AO824" i="1"/>
  <c r="AO740" i="1"/>
  <c r="AN591" i="1"/>
  <c r="AE1381" i="1"/>
  <c r="AE1339" i="1" s="1"/>
  <c r="AE327" i="1" s="1"/>
  <c r="AC1032" i="1"/>
  <c r="AC983" i="1" s="1"/>
  <c r="AC982" i="1" s="1"/>
  <c r="AC1287" i="1"/>
  <c r="AO1342" i="1"/>
  <c r="AO1327" i="1" s="1"/>
  <c r="AL326" i="1"/>
  <c r="AE1327" i="1"/>
  <c r="AO1307" i="1"/>
  <c r="AO1247" i="1" s="1"/>
  <c r="AO1322" i="1"/>
  <c r="AO1306" i="1" s="1"/>
  <c r="AC579" i="1"/>
  <c r="AM562" i="1"/>
  <c r="AL529" i="1"/>
  <c r="AM824" i="1"/>
  <c r="AK1322" i="1"/>
  <c r="AK1306" i="1" s="1"/>
  <c r="AC889" i="1"/>
  <c r="AO1182" i="1"/>
  <c r="AL139" i="1"/>
  <c r="AL286" i="1" s="1"/>
  <c r="AM740" i="1"/>
  <c r="AM139" i="1"/>
  <c r="AM286" i="1" s="1"/>
  <c r="AF1383" i="1"/>
  <c r="AF1372" i="1" s="1"/>
  <c r="AO1381" i="1"/>
  <c r="AO1339" i="1" s="1"/>
  <c r="AO327" i="1" s="1"/>
  <c r="AM529" i="1"/>
  <c r="AM1182" i="1"/>
  <c r="AL319" i="1"/>
  <c r="AL641" i="1"/>
  <c r="AL629" i="1" s="1"/>
  <c r="AN175" i="1"/>
  <c r="AN168" i="1" s="1"/>
  <c r="AN167" i="1" s="1"/>
  <c r="AC1110" i="1"/>
  <c r="AC397" i="1"/>
  <c r="AC396" i="1" s="1"/>
  <c r="AC539" i="1"/>
  <c r="AC538" i="1" s="1"/>
  <c r="AC537" i="1" s="1"/>
  <c r="AF578" i="1"/>
  <c r="AK578" i="1"/>
  <c r="AC703" i="1"/>
  <c r="Y585" i="1"/>
  <c r="AN1150" i="1"/>
  <c r="AN1066" i="1" s="1"/>
  <c r="AL740" i="1"/>
  <c r="AN326" i="1"/>
  <c r="AL370" i="1"/>
  <c r="AL347" i="1" s="1"/>
  <c r="AL342" i="1" s="1"/>
  <c r="AN641" i="1"/>
  <c r="AN629" i="1" s="1"/>
  <c r="AM1383" i="1"/>
  <c r="AM1372" i="1" s="1"/>
  <c r="AM1270" i="1"/>
  <c r="AM1258" i="1" s="1"/>
  <c r="AL1342" i="1"/>
  <c r="AL1327" i="1" s="1"/>
  <c r="AL1351" i="1"/>
  <c r="AL1341" i="1" s="1"/>
  <c r="AE529" i="1"/>
  <c r="AN370" i="1"/>
  <c r="AN347" i="1" s="1"/>
  <c r="AL1307" i="1"/>
  <c r="AL1247" i="1" s="1"/>
  <c r="AL1322" i="1"/>
  <c r="AL1306" i="1" s="1"/>
  <c r="AN1270" i="1"/>
  <c r="AN1258" i="1" s="1"/>
  <c r="AM117" i="1"/>
  <c r="AM265" i="1" s="1"/>
  <c r="AC669" i="1"/>
  <c r="AF1150" i="1"/>
  <c r="AM106" i="1"/>
  <c r="AM254" i="1" s="1"/>
  <c r="AM238" i="1" s="1"/>
  <c r="AM830" i="1"/>
  <c r="AM813" i="1" s="1"/>
  <c r="AM625" i="1"/>
  <c r="AM324" i="1" s="1"/>
  <c r="AC907" i="1"/>
  <c r="AC1174" i="1"/>
  <c r="AN1381" i="1"/>
  <c r="AN1339" i="1" s="1"/>
  <c r="AN327" i="1" s="1"/>
  <c r="AK1072" i="1"/>
  <c r="AF183" i="1"/>
  <c r="AO183" i="1"/>
  <c r="AC653" i="1"/>
  <c r="AC1078" i="1"/>
  <c r="X333" i="1"/>
  <c r="AO950" i="1"/>
  <c r="AO612" i="1" s="1"/>
  <c r="AE830" i="1"/>
  <c r="AO319" i="1"/>
  <c r="AM330" i="1"/>
  <c r="AC1086" i="1"/>
  <c r="AO949" i="1"/>
  <c r="AO611" i="1" s="1"/>
  <c r="AN983" i="1"/>
  <c r="AN961" i="1" s="1"/>
  <c r="AN626" i="1" s="1"/>
  <c r="AC1210" i="1"/>
  <c r="AL1381" i="1"/>
  <c r="AL1339" i="1" s="1"/>
  <c r="AL327" i="1" s="1"/>
  <c r="AK755" i="1"/>
  <c r="AO813" i="1"/>
  <c r="Y196" i="1"/>
  <c r="X196" i="1"/>
  <c r="AO1066" i="1"/>
  <c r="AO305" i="1"/>
  <c r="AE1072" i="1"/>
  <c r="AN740" i="1"/>
  <c r="AO267" i="1"/>
  <c r="AO370" i="1"/>
  <c r="AO347" i="1" s="1"/>
  <c r="AN324" i="1"/>
  <c r="AC196" i="1"/>
  <c r="AF824" i="1"/>
  <c r="AF649" i="1"/>
  <c r="AF638" i="1" s="1"/>
  <c r="AC1379" i="1"/>
  <c r="AC1337" i="1" s="1"/>
  <c r="AO331" i="1"/>
  <c r="AK1342" i="1"/>
  <c r="AK1327" i="1" s="1"/>
  <c r="AK740" i="1"/>
  <c r="AN106" i="1"/>
  <c r="AN254" i="1" s="1"/>
  <c r="AN238" i="1" s="1"/>
  <c r="K9" i="2"/>
  <c r="L16" i="2"/>
  <c r="L234" i="2"/>
  <c r="AD234" i="2"/>
  <c r="F233" i="2"/>
  <c r="F227" i="2"/>
  <c r="AD227" i="2" s="1"/>
  <c r="AD313" i="2"/>
  <c r="L313" i="2"/>
  <c r="L311" i="2"/>
  <c r="AD311" i="2"/>
  <c r="AD331" i="2"/>
  <c r="K797" i="2"/>
  <c r="L797" i="2" s="1"/>
  <c r="AD1300" i="2"/>
  <c r="L1300" i="2"/>
  <c r="AD557" i="2"/>
  <c r="L557" i="2"/>
  <c r="AD600" i="2"/>
  <c r="L600" i="2"/>
  <c r="L741" i="2"/>
  <c r="AD741" i="2"/>
  <c r="K295" i="2"/>
  <c r="G294" i="2"/>
  <c r="K728" i="2"/>
  <c r="L728" i="2" s="1"/>
  <c r="G598" i="2"/>
  <c r="K935" i="2"/>
  <c r="G608" i="2"/>
  <c r="K608" i="2" s="1"/>
  <c r="I598" i="2"/>
  <c r="K331" i="2"/>
  <c r="L331" i="2" s="1"/>
  <c r="G307" i="2"/>
  <c r="K307" i="2" s="1"/>
  <c r="AD78" i="2"/>
  <c r="L78" i="2"/>
  <c r="F9" i="2"/>
  <c r="K233" i="2"/>
  <c r="AD308" i="2"/>
  <c r="L308" i="2"/>
  <c r="L342" i="2"/>
  <c r="F318" i="2"/>
  <c r="AD342" i="2"/>
  <c r="P163" i="2"/>
  <c r="AD164" i="2"/>
  <c r="K163" i="2"/>
  <c r="L163" i="2" s="1"/>
  <c r="G156" i="2"/>
  <c r="K1346" i="2"/>
  <c r="L1346" i="2" s="1"/>
  <c r="G1300" i="2"/>
  <c r="K1300" i="2" s="1"/>
  <c r="AD938" i="2"/>
  <c r="F614" i="2"/>
  <c r="L938" i="2"/>
  <c r="F935" i="2"/>
  <c r="AD959" i="2"/>
  <c r="L959" i="2"/>
  <c r="F944" i="2"/>
  <c r="L227" i="2"/>
  <c r="F294" i="2"/>
  <c r="AD295" i="2"/>
  <c r="L295" i="2"/>
  <c r="P9" i="2"/>
  <c r="P1423" i="2" s="1"/>
  <c r="AD16" i="2"/>
  <c r="J212" i="2"/>
  <c r="K213" i="2"/>
  <c r="L213" i="2" s="1"/>
  <c r="AD1220" i="2"/>
  <c r="L1220" i="2"/>
  <c r="L1159" i="2"/>
  <c r="AD1159" i="2"/>
  <c r="H1423" i="2"/>
  <c r="AD728" i="2"/>
  <c r="L599" i="2"/>
  <c r="AD599" i="2"/>
  <c r="AC1118" i="1"/>
  <c r="AC602" i="1"/>
  <c r="AE1066" i="1"/>
  <c r="AC510" i="1"/>
  <c r="AO615" i="1"/>
  <c r="AO309" i="1" s="1"/>
  <c r="AO649" i="1"/>
  <c r="AO638" i="1" s="1"/>
  <c r="AE267" i="1"/>
  <c r="AE117" i="1"/>
  <c r="AE265" i="1" s="1"/>
  <c r="AF1307" i="1"/>
  <c r="AF1322" i="1"/>
  <c r="AF1306" i="1" s="1"/>
  <c r="AM1264" i="1"/>
  <c r="AM1252" i="1" s="1"/>
  <c r="AM319" i="1"/>
  <c r="Y1264" i="1"/>
  <c r="Y1252" i="1" s="1"/>
  <c r="AN824" i="1"/>
  <c r="AL1150" i="1"/>
  <c r="AL1066" i="1" s="1"/>
  <c r="Y1086" i="1"/>
  <c r="AL257" i="1"/>
  <c r="X1380" i="1"/>
  <c r="X613" i="1"/>
  <c r="X304" i="1" s="1"/>
  <c r="AO175" i="1"/>
  <c r="AO168" i="1" s="1"/>
  <c r="AO167" i="1" s="1"/>
  <c r="AN1307" i="1"/>
  <c r="AN1247" i="1" s="1"/>
  <c r="AN1322" i="1"/>
  <c r="AN1306" i="1" s="1"/>
  <c r="AM1307" i="1"/>
  <c r="AM1247" i="1" s="1"/>
  <c r="AM1322" i="1"/>
  <c r="AM1306" i="1" s="1"/>
  <c r="Y1156" i="1"/>
  <c r="Y1072" i="1" s="1"/>
  <c r="X898" i="1"/>
  <c r="AK983" i="1"/>
  <c r="AK982" i="1" s="1"/>
  <c r="AL1383" i="1"/>
  <c r="AL1372" i="1" s="1"/>
  <c r="AL824" i="1"/>
  <c r="AE625" i="1"/>
  <c r="AE324" i="1" s="1"/>
  <c r="AM641" i="1"/>
  <c r="AM629" i="1" s="1"/>
  <c r="AM370" i="1"/>
  <c r="AM347" i="1" s="1"/>
  <c r="AM342" i="1" s="1"/>
  <c r="AC828" i="1"/>
  <c r="AC1384" i="1"/>
  <c r="AC1373" i="1" s="1"/>
  <c r="Y336" i="1"/>
  <c r="AE331" i="1"/>
  <c r="AL117" i="1"/>
  <c r="AL265" i="1" s="1"/>
  <c r="AL1270" i="1"/>
  <c r="AL1258" i="1" s="1"/>
  <c r="AK824" i="1"/>
  <c r="AN649" i="1"/>
  <c r="AN638" i="1" s="1"/>
  <c r="AN319" i="1"/>
  <c r="AO641" i="1"/>
  <c r="AO629" i="1" s="1"/>
  <c r="AM331" i="1"/>
  <c r="AC1220" i="1"/>
  <c r="AL625" i="1"/>
  <c r="AL324" i="1" s="1"/>
  <c r="AL950" i="1"/>
  <c r="AL612" i="1" s="1"/>
  <c r="AL949" i="1"/>
  <c r="AL611" i="1" s="1"/>
  <c r="AM949" i="1"/>
  <c r="AM611" i="1" s="1"/>
  <c r="AN949" i="1"/>
  <c r="AN611" i="1" s="1"/>
  <c r="AN950" i="1"/>
  <c r="AN612" i="1" s="1"/>
  <c r="AF950" i="1"/>
  <c r="AF612" i="1" s="1"/>
  <c r="AM950" i="1"/>
  <c r="AM612" i="1" s="1"/>
  <c r="AK615" i="1"/>
  <c r="AK309" i="1" s="1"/>
  <c r="AM17" i="1"/>
  <c r="AM16" i="1" s="1"/>
  <c r="AM305" i="1"/>
  <c r="AK562" i="1"/>
  <c r="AL183" i="1"/>
  <c r="AL160" i="1" s="1"/>
  <c r="AK949" i="1"/>
  <c r="AL305" i="1"/>
  <c r="AK1383" i="1"/>
  <c r="AK1372" i="1" s="1"/>
  <c r="AK1326" i="1" s="1"/>
  <c r="AN305" i="1"/>
  <c r="AC333" i="1"/>
  <c r="AC355" i="1"/>
  <c r="AC354" i="1" s="1"/>
  <c r="AE183" i="1"/>
  <c r="Y879" i="1"/>
  <c r="AF1342" i="1"/>
  <c r="AF1327" i="1" s="1"/>
  <c r="AF1351" i="1"/>
  <c r="AF1341" i="1" s="1"/>
  <c r="AF1259" i="1"/>
  <c r="AF1270" i="1"/>
  <c r="AF1258" i="1" s="1"/>
  <c r="Y537" i="1"/>
  <c r="Y1267" i="1"/>
  <c r="Y1254" i="1" s="1"/>
  <c r="AL331" i="1"/>
  <c r="AM1150" i="1"/>
  <c r="AM1066" i="1" s="1"/>
  <c r="AC125" i="1"/>
  <c r="Y848" i="1"/>
  <c r="AF1182" i="1"/>
  <c r="AL563" i="1"/>
  <c r="AL330" i="1" s="1"/>
  <c r="AL562" i="1"/>
  <c r="X1190" i="1"/>
  <c r="AE641" i="1"/>
  <c r="AE629" i="1" s="1"/>
  <c r="AE326" i="1"/>
  <c r="AK1259" i="1"/>
  <c r="AK1247" i="1" s="1"/>
  <c r="AK1270" i="1"/>
  <c r="AK1258" i="1" s="1"/>
  <c r="Y184" i="1"/>
  <c r="AK625" i="1"/>
  <c r="AK324" i="1" s="1"/>
  <c r="Y1094" i="1"/>
  <c r="X369" i="1"/>
  <c r="X346" i="1" s="1"/>
  <c r="AN615" i="1"/>
  <c r="AN309" i="1" s="1"/>
  <c r="AF562" i="1"/>
  <c r="AF563" i="1"/>
  <c r="AF330" i="1" s="1"/>
  <c r="AK183" i="1"/>
  <c r="AK1066" i="1"/>
  <c r="AK322" i="1"/>
  <c r="AC1323" i="1"/>
  <c r="AC1307" i="1" s="1"/>
  <c r="AF740" i="1"/>
  <c r="AL17" i="1"/>
  <c r="AL16" i="1" s="1"/>
  <c r="AO1372" i="1"/>
  <c r="AO1326" i="1" s="1"/>
  <c r="Y208" i="1"/>
  <c r="AE615" i="1"/>
  <c r="AE309" i="1" s="1"/>
  <c r="X1094" i="1"/>
  <c r="AE17" i="1"/>
  <c r="AE16" i="1" s="1"/>
  <c r="AK529" i="1"/>
  <c r="AE168" i="1"/>
  <c r="AE167" i="1" s="1"/>
  <c r="AC1348" i="1"/>
  <c r="Y898" i="1"/>
  <c r="X208" i="1"/>
  <c r="AE305" i="1"/>
  <c r="AN830" i="1"/>
  <c r="AN813" i="1" s="1"/>
  <c r="AF326" i="1"/>
  <c r="AC1156" i="1"/>
  <c r="AC1150" i="1" s="1"/>
  <c r="AL830" i="1"/>
  <c r="AL813" i="1" s="1"/>
  <c r="AC1102" i="1"/>
  <c r="AC1352" i="1"/>
  <c r="AN139" i="1"/>
  <c r="AN286" i="1" s="1"/>
  <c r="AE139" i="1"/>
  <c r="AE286" i="1" s="1"/>
  <c r="AO139" i="1"/>
  <c r="AO286" i="1" s="1"/>
  <c r="Y628" i="1"/>
  <c r="AO982" i="1"/>
  <c r="AO961" i="1"/>
  <c r="AO626" i="1" s="1"/>
  <c r="AN267" i="1"/>
  <c r="AN117" i="1"/>
  <c r="AN265" i="1" s="1"/>
  <c r="AN331" i="1"/>
  <c r="AN354" i="1"/>
  <c r="AM615" i="1"/>
  <c r="AM309" i="1" s="1"/>
  <c r="AM982" i="1"/>
  <c r="AM958" i="1" s="1"/>
  <c r="AM961" i="1"/>
  <c r="AM626" i="1" s="1"/>
  <c r="AM272" i="1"/>
  <c r="AM271" i="1"/>
  <c r="AL615" i="1"/>
  <c r="AL309" i="1" s="1"/>
  <c r="AL79" i="1"/>
  <c r="AL238" i="1"/>
  <c r="AL272" i="1"/>
  <c r="AL271" i="1"/>
  <c r="AF813" i="1"/>
  <c r="AF324" i="1"/>
  <c r="AF641" i="1"/>
  <c r="AF629" i="1" s="1"/>
  <c r="AK641" i="1"/>
  <c r="AK629" i="1" s="1"/>
  <c r="AC1338" i="1"/>
  <c r="AC1380" i="1"/>
  <c r="AF319" i="1"/>
  <c r="AC102" i="1"/>
  <c r="AC251" i="1" s="1"/>
  <c r="Y592" i="1"/>
  <c r="AF331" i="1"/>
  <c r="AF305" i="1"/>
  <c r="AC564" i="1"/>
  <c r="AC680" i="1"/>
  <c r="AC955" i="1"/>
  <c r="AC617" i="1" s="1"/>
  <c r="AC314" i="1" s="1"/>
  <c r="X102" i="1"/>
  <c r="X251" i="1" s="1"/>
  <c r="AK331" i="1"/>
  <c r="Y741" i="1"/>
  <c r="Y614" i="1"/>
  <c r="Y501" i="1"/>
  <c r="Y1343" i="1"/>
  <c r="Y1328" i="1" s="1"/>
  <c r="X720" i="1"/>
  <c r="Y1342" i="1"/>
  <c r="AE563" i="1"/>
  <c r="AE330" i="1" s="1"/>
  <c r="AE562" i="1"/>
  <c r="AC965" i="1"/>
  <c r="Y163" i="1"/>
  <c r="Y720" i="1"/>
  <c r="Y613" i="1"/>
  <c r="Y304" i="1" s="1"/>
  <c r="X1343" i="1"/>
  <c r="X1328" i="1" s="1"/>
  <c r="Y635" i="1"/>
  <c r="X1201" i="1"/>
  <c r="X879" i="1"/>
  <c r="X184" i="1"/>
  <c r="AC1051" i="1"/>
  <c r="AC1050" i="1" s="1"/>
  <c r="AK267" i="1"/>
  <c r="Y955" i="1"/>
  <c r="Y1185" i="1"/>
  <c r="Y953" i="1" s="1"/>
  <c r="Y579" i="1"/>
  <c r="AK370" i="1"/>
  <c r="AK347" i="1" s="1"/>
  <c r="X1126" i="1"/>
  <c r="X957" i="1"/>
  <c r="X619" i="1" s="1"/>
  <c r="X317" i="1" s="1"/>
  <c r="X614" i="1"/>
  <c r="Y1308" i="1"/>
  <c r="X1086" i="1"/>
  <c r="Y1126" i="1"/>
  <c r="X1267" i="1"/>
  <c r="X1254" i="1" s="1"/>
  <c r="Y1330" i="1"/>
  <c r="X313" i="1"/>
  <c r="AK1381" i="1"/>
  <c r="AK1339" i="1" s="1"/>
  <c r="AK327" i="1" s="1"/>
  <c r="AE364" i="1"/>
  <c r="AE353" i="1" s="1"/>
  <c r="AE949" i="1"/>
  <c r="Y463" i="1"/>
  <c r="Y462" i="1" s="1"/>
  <c r="Y375" i="1"/>
  <c r="X463" i="1"/>
  <c r="X462" i="1" s="1"/>
  <c r="X375" i="1"/>
  <c r="Y957" i="1"/>
  <c r="Y619" i="1" s="1"/>
  <c r="Y317" i="1" s="1"/>
  <c r="X963" i="1"/>
  <c r="X292" i="1"/>
  <c r="X291" i="1" s="1"/>
  <c r="X144" i="1"/>
  <c r="X139" i="1" s="1"/>
  <c r="X286" i="1" s="1"/>
  <c r="X592" i="1"/>
  <c r="X108" i="1"/>
  <c r="X256" i="1" s="1"/>
  <c r="X964" i="1"/>
  <c r="Y107" i="1"/>
  <c r="Y255" i="1" s="1"/>
  <c r="Y963" i="1"/>
  <c r="X1185" i="1"/>
  <c r="X953" i="1" s="1"/>
  <c r="Y1118" i="1"/>
  <c r="X1118" i="1"/>
  <c r="X1330" i="1"/>
  <c r="Y1379" i="1"/>
  <c r="Y1337" i="1" s="1"/>
  <c r="Y651" i="1"/>
  <c r="Y639" i="1" s="1"/>
  <c r="Y625" i="1" s="1"/>
  <c r="X571" i="1"/>
  <c r="X28" i="1"/>
  <c r="X635" i="1"/>
  <c r="Y102" i="1"/>
  <c r="Y251" i="1" s="1"/>
  <c r="AF251" i="1"/>
  <c r="AF238" i="1" s="1"/>
  <c r="AF79" i="1"/>
  <c r="AK175" i="1"/>
  <c r="AK168" i="1" s="1"/>
  <c r="AK167" i="1" s="1"/>
  <c r="AK17" i="1"/>
  <c r="AK16" i="1" s="1"/>
  <c r="X163" i="1"/>
  <c r="X1287" i="1"/>
  <c r="X1288" i="1"/>
  <c r="X1264" i="1" s="1"/>
  <c r="X1252" i="1" s="1"/>
  <c r="X403" i="1"/>
  <c r="X402" i="1" s="1"/>
  <c r="X371" i="1"/>
  <c r="X741" i="1"/>
  <c r="X651" i="1"/>
  <c r="X639" i="1" s="1"/>
  <c r="X625" i="1" s="1"/>
  <c r="AK295" i="1"/>
  <c r="AK139" i="1"/>
  <c r="AK286" i="1" s="1"/>
  <c r="Y1393" i="1"/>
  <c r="X623" i="1"/>
  <c r="X319" i="1" s="1"/>
  <c r="X680" i="1"/>
  <c r="AE756" i="1"/>
  <c r="AE763" i="1"/>
  <c r="Y1220" i="1"/>
  <c r="AC571" i="1"/>
  <c r="X1220" i="1"/>
  <c r="Y1033" i="1"/>
  <c r="AK880" i="1"/>
  <c r="AK815" i="1"/>
  <c r="AC385" i="1"/>
  <c r="AC351" i="1" s="1"/>
  <c r="X1033" i="1"/>
  <c r="AC1192" i="1"/>
  <c r="Y907" i="1"/>
  <c r="Y1380" i="1"/>
  <c r="X818" i="1"/>
  <c r="Y297" i="1"/>
  <c r="AC963" i="1"/>
  <c r="X114" i="1"/>
  <c r="X262" i="1" s="1"/>
  <c r="X264" i="1"/>
  <c r="AC864" i="1"/>
  <c r="AC863" i="1" s="1"/>
  <c r="Y1250" i="1"/>
  <c r="X1250" i="1"/>
  <c r="Y703" i="1"/>
  <c r="Y1102" i="1"/>
  <c r="Y1166" i="1"/>
  <c r="Y1051" i="1"/>
  <c r="Y1050" i="1" s="1"/>
  <c r="X501" i="1"/>
  <c r="X297" i="1"/>
  <c r="AK305" i="1"/>
  <c r="X1166" i="1"/>
  <c r="Y691" i="1"/>
  <c r="X691" i="1"/>
  <c r="AK618" i="1"/>
  <c r="AK315" i="1" s="1"/>
  <c r="AE950" i="1"/>
  <c r="AC184" i="1"/>
  <c r="AC720" i="1"/>
  <c r="X1248" i="1"/>
  <c r="Y313" i="1"/>
  <c r="AC592" i="1"/>
  <c r="AC1073" i="1"/>
  <c r="AC962" i="1" s="1"/>
  <c r="AC627" i="1" s="1"/>
  <c r="Y1210" i="1"/>
  <c r="Y492" i="1"/>
  <c r="Y328" i="1"/>
  <c r="X328" i="1"/>
  <c r="Y1134" i="1"/>
  <c r="Y1068" i="1"/>
  <c r="AF370" i="1"/>
  <c r="AF347" i="1" s="1"/>
  <c r="AC938" i="1"/>
  <c r="AC815" i="1" s="1"/>
  <c r="X1134" i="1"/>
  <c r="X1068" i="1"/>
  <c r="Y669" i="1"/>
  <c r="Y889" i="1"/>
  <c r="X1210" i="1"/>
  <c r="X889" i="1"/>
  <c r="Y1190" i="1"/>
  <c r="X669" i="1"/>
  <c r="AK330" i="1"/>
  <c r="AK255" i="1"/>
  <c r="AK106" i="1"/>
  <c r="AF175" i="1"/>
  <c r="AF168" i="1" s="1"/>
  <c r="AF167" i="1" s="1"/>
  <c r="AF17" i="1"/>
  <c r="AF16" i="1" s="1"/>
  <c r="AF982" i="1"/>
  <c r="AF961" i="1"/>
  <c r="AF626" i="1" s="1"/>
  <c r="AF814" i="1"/>
  <c r="AF1067" i="1"/>
  <c r="AF949" i="1" s="1"/>
  <c r="AF1086" i="1"/>
  <c r="AF615" i="1"/>
  <c r="AF309" i="1" s="1"/>
  <c r="AE870" i="1"/>
  <c r="AE815" i="1"/>
  <c r="AE342" i="1"/>
  <c r="AE106" i="1"/>
  <c r="AE255" i="1"/>
  <c r="AE322" i="1"/>
  <c r="AE319" i="1"/>
  <c r="Y762" i="1"/>
  <c r="X755" i="1"/>
  <c r="X762" i="1"/>
  <c r="X754" i="1" s="1"/>
  <c r="X653" i="1"/>
  <c r="X642" i="1"/>
  <c r="X630" i="1" s="1"/>
  <c r="Y794" i="1"/>
  <c r="X794" i="1"/>
  <c r="Y602" i="1"/>
  <c r="Y1038" i="1"/>
  <c r="Y983" i="1" s="1"/>
  <c r="Y1039" i="1"/>
  <c r="X1039" i="1"/>
  <c r="X1038" i="1"/>
  <c r="X983" i="1" s="1"/>
  <c r="Y870" i="1"/>
  <c r="Y869" i="1" s="1"/>
  <c r="X1348" i="1"/>
  <c r="Y1079" i="1"/>
  <c r="X379" i="1"/>
  <c r="X348" i="1" s="1"/>
  <c r="Y1412" i="1"/>
  <c r="Y1411" i="1" s="1"/>
  <c r="Y1338" i="1" s="1"/>
  <c r="X909" i="1"/>
  <c r="X908" i="1" s="1"/>
  <c r="X907" i="1" s="1"/>
  <c r="X1412" i="1"/>
  <c r="X1411" i="1" s="1"/>
  <c r="X1338" i="1" s="1"/>
  <c r="X849" i="1"/>
  <c r="X848" i="1" s="1"/>
  <c r="Y1110" i="1"/>
  <c r="X580" i="1"/>
  <c r="Y369" i="1"/>
  <c r="X354" i="1"/>
  <c r="X1351" i="1"/>
  <c r="X602" i="1"/>
  <c r="X1110" i="1"/>
  <c r="X1393" i="1"/>
  <c r="X1073" i="1"/>
  <c r="X962" i="1" s="1"/>
  <c r="X627" i="1" s="1"/>
  <c r="Y1322" i="1"/>
  <c r="Y1306" i="1" s="1"/>
  <c r="X1156" i="1"/>
  <c r="X1150" i="1" s="1"/>
  <c r="Y642" i="1"/>
  <c r="Y630" i="1" s="1"/>
  <c r="Y790" i="1"/>
  <c r="Y789" i="1" s="1"/>
  <c r="Y788" i="1" s="1"/>
  <c r="Y757" i="1"/>
  <c r="X385" i="1"/>
  <c r="X351" i="1" s="1"/>
  <c r="AC570" i="1"/>
  <c r="AC492" i="1"/>
  <c r="X1194" i="1"/>
  <c r="Y818" i="1"/>
  <c r="Y287" i="1"/>
  <c r="Y288" i="1"/>
  <c r="Y340" i="1"/>
  <c r="Y316" i="1" s="1"/>
  <c r="Y548" i="1"/>
  <c r="Y547" i="1" s="1"/>
  <c r="X548" i="1"/>
  <c r="X547" i="1" s="1"/>
  <c r="X340" i="1"/>
  <c r="X316" i="1" s="1"/>
  <c r="Y1348" i="1"/>
  <c r="Y1341" i="1" s="1"/>
  <c r="X1392" i="1"/>
  <c r="Y653" i="1"/>
  <c r="X1051" i="1"/>
  <c r="X1050" i="1" s="1"/>
  <c r="Y1194" i="1"/>
  <c r="AC879" i="1"/>
  <c r="X173" i="1"/>
  <c r="X703" i="1"/>
  <c r="X492" i="1"/>
  <c r="X869" i="1"/>
  <c r="X756" i="1"/>
  <c r="X336" i="1"/>
  <c r="X539" i="1"/>
  <c r="X538" i="1" s="1"/>
  <c r="X537" i="1" s="1"/>
  <c r="X1079" i="1"/>
  <c r="Y680" i="1"/>
  <c r="Y643" i="1"/>
  <c r="Y631" i="1" s="1"/>
  <c r="Y570" i="1"/>
  <c r="Y1392" i="1"/>
  <c r="Y1073" i="1"/>
  <c r="Y962" i="1" s="1"/>
  <c r="Y627" i="1" s="1"/>
  <c r="X1323" i="1"/>
  <c r="X643" i="1"/>
  <c r="X631" i="1" s="1"/>
  <c r="Y333" i="1"/>
  <c r="Y355" i="1"/>
  <c r="Y1201" i="1"/>
  <c r="Y385" i="1"/>
  <c r="Y351" i="1" s="1"/>
  <c r="Y730" i="1"/>
  <c r="Y649" i="1"/>
  <c r="Y638" i="1" s="1"/>
  <c r="Y623" i="1"/>
  <c r="X731" i="1"/>
  <c r="X730" i="1" s="1"/>
  <c r="Y39" i="1"/>
  <c r="X39" i="1"/>
  <c r="X628" i="1"/>
  <c r="AC613" i="1"/>
  <c r="AC304" i="1" s="1"/>
  <c r="AC964" i="1"/>
  <c r="Y173" i="1"/>
  <c r="X757" i="1"/>
  <c r="Y969" i="1"/>
  <c r="Y822" i="1"/>
  <c r="Y618" i="1" s="1"/>
  <c r="Y315" i="1" s="1"/>
  <c r="Y937" i="1"/>
  <c r="Y936" i="1" s="1"/>
  <c r="Y938" i="1"/>
  <c r="Y815" i="1" s="1"/>
  <c r="Y1384" i="1"/>
  <c r="AC1393" i="1"/>
  <c r="AC1392" i="1"/>
  <c r="AC1391" i="1" s="1"/>
  <c r="X1384" i="1"/>
  <c r="X965" i="1"/>
  <c r="Y125" i="1"/>
  <c r="Y124" i="1" s="1"/>
  <c r="X125" i="1"/>
  <c r="X124" i="1" s="1"/>
  <c r="Y144" i="1"/>
  <c r="Y139" i="1" s="1"/>
  <c r="Y286" i="1" s="1"/>
  <c r="Y292" i="1"/>
  <c r="Y291" i="1" s="1"/>
  <c r="Y268" i="1"/>
  <c r="Y119" i="1"/>
  <c r="Y576" i="1"/>
  <c r="Y510" i="1"/>
  <c r="X268" i="1"/>
  <c r="X119" i="1"/>
  <c r="Y965" i="1"/>
  <c r="Y109" i="1"/>
  <c r="Y257" i="1" s="1"/>
  <c r="Y379" i="1"/>
  <c r="Y348" i="1" s="1"/>
  <c r="X968" i="1"/>
  <c r="AC297" i="1"/>
  <c r="AC148" i="1"/>
  <c r="AC295" i="1" s="1"/>
  <c r="X486" i="1"/>
  <c r="X288" i="1"/>
  <c r="X938" i="1"/>
  <c r="X937" i="1"/>
  <c r="X936" i="1" s="1"/>
  <c r="X822" i="1"/>
  <c r="X618" i="1" s="1"/>
  <c r="X315" i="1" s="1"/>
  <c r="Y29" i="1"/>
  <c r="Y24" i="1" s="1"/>
  <c r="Y175" i="1" s="1"/>
  <c r="X334" i="1"/>
  <c r="X306" i="1" s="1"/>
  <c r="X564" i="1"/>
  <c r="Y217" i="1"/>
  <c r="Y216" i="1" s="1"/>
  <c r="X217" i="1"/>
  <c r="X216" i="1" s="1"/>
  <c r="X1379" i="1"/>
  <c r="X576" i="1"/>
  <c r="X510" i="1"/>
  <c r="Y371" i="1"/>
  <c r="Y486" i="1"/>
  <c r="AC163" i="1"/>
  <c r="Y1431" i="1"/>
  <c r="Y1430" i="1" s="1"/>
  <c r="Y964" i="1"/>
  <c r="X29" i="1"/>
  <c r="Y1142" i="1"/>
  <c r="Y334" i="1"/>
  <c r="Y306" i="1" s="1"/>
  <c r="Y564" i="1"/>
  <c r="X1142" i="1"/>
  <c r="Y1287" i="1"/>
  <c r="Y1174" i="1"/>
  <c r="AC691" i="1"/>
  <c r="X1174" i="1"/>
  <c r="AC869" i="1"/>
  <c r="Y1260" i="1"/>
  <c r="Y1271" i="1"/>
  <c r="X955" i="1"/>
  <c r="Y571" i="1"/>
  <c r="X1102" i="1"/>
  <c r="AC651" i="1"/>
  <c r="AC639" i="1" s="1"/>
  <c r="AC794" i="1"/>
  <c r="Y864" i="1"/>
  <c r="Y863" i="1" s="1"/>
  <c r="AC208" i="1"/>
  <c r="X1271" i="1"/>
  <c r="X864" i="1"/>
  <c r="X863" i="1" s="1"/>
  <c r="AC957" i="1"/>
  <c r="AC619" i="1" s="1"/>
  <c r="AC317" i="1" s="1"/>
  <c r="AC1039" i="1"/>
  <c r="AC287" i="1"/>
  <c r="AC292" i="1"/>
  <c r="AC291" i="1" s="1"/>
  <c r="AC144" i="1"/>
  <c r="AC614" i="1"/>
  <c r="AC576" i="1"/>
  <c r="AC1068" i="1"/>
  <c r="AC623" i="1"/>
  <c r="AC322" i="1" s="1"/>
  <c r="AC649" i="1"/>
  <c r="AC638" i="1" s="1"/>
  <c r="AC39" i="1"/>
  <c r="AC217" i="1"/>
  <c r="AC216" i="1" s="1"/>
  <c r="AC1067" i="1"/>
  <c r="AC818" i="1"/>
  <c r="AC1328" i="1"/>
  <c r="AC1330" i="1"/>
  <c r="AC628" i="1"/>
  <c r="AC1250" i="1"/>
  <c r="AC548" i="1"/>
  <c r="AC547" i="1" s="1"/>
  <c r="AC340" i="1"/>
  <c r="AC316" i="1" s="1"/>
  <c r="AC1406" i="1"/>
  <c r="AC754" i="1"/>
  <c r="AC756" i="1"/>
  <c r="AC757" i="1"/>
  <c r="AC1183" i="1"/>
  <c r="AC328" i="1"/>
  <c r="AC1184" i="1"/>
  <c r="AC1185" i="1"/>
  <c r="AC953" i="1" s="1"/>
  <c r="AC1190" i="1"/>
  <c r="AC1248" i="1"/>
  <c r="AC830" i="1"/>
  <c r="AC814" i="1"/>
  <c r="AC379" i="1"/>
  <c r="AC348" i="1" s="1"/>
  <c r="AC486" i="1"/>
  <c r="AC643" i="1"/>
  <c r="AC631" i="1" s="1"/>
  <c r="AC371" i="1"/>
  <c r="AC403" i="1"/>
  <c r="AC402" i="1" s="1"/>
  <c r="AC313" i="1"/>
  <c r="AC173" i="1"/>
  <c r="AC28" i="1"/>
  <c r="AC29" i="1"/>
  <c r="AC642" i="1"/>
  <c r="AC630" i="1" s="1"/>
  <c r="AC255" i="1"/>
  <c r="AC106" i="1"/>
  <c r="AC254" i="1" s="1"/>
  <c r="AC822" i="1"/>
  <c r="AC618" i="1" s="1"/>
  <c r="AC315" i="1" s="1"/>
  <c r="AC288" i="1"/>
  <c r="AC375" i="1"/>
  <c r="AC755" i="1"/>
  <c r="AC585" i="1"/>
  <c r="AD311" i="1" l="1"/>
  <c r="AD310" i="1"/>
  <c r="AL569" i="1"/>
  <c r="AO958" i="1"/>
  <c r="AO79" i="1"/>
  <c r="AO78" i="1" s="1"/>
  <c r="AF569" i="1"/>
  <c r="AC1247" i="1"/>
  <c r="AO569" i="1"/>
  <c r="AL961" i="1"/>
  <c r="AL626" i="1" s="1"/>
  <c r="AL325" i="1" s="1"/>
  <c r="AC272" i="1"/>
  <c r="AC124" i="1"/>
  <c r="AC271" i="1" s="1"/>
  <c r="AM569" i="1"/>
  <c r="AC1270" i="1"/>
  <c r="AC1258" i="1" s="1"/>
  <c r="AE569" i="1"/>
  <c r="AC1264" i="1"/>
  <c r="AC1252" i="1" s="1"/>
  <c r="AF1326" i="1"/>
  <c r="AC117" i="1"/>
  <c r="AC265" i="1" s="1"/>
  <c r="AC578" i="1"/>
  <c r="AF1378" i="1"/>
  <c r="AF1334" i="1" s="1"/>
  <c r="AE1378" i="1"/>
  <c r="AE1334" i="1" s="1"/>
  <c r="AE982" i="1"/>
  <c r="AE958" i="1" s="1"/>
  <c r="AE620" i="1" s="1"/>
  <c r="AF1246" i="1"/>
  <c r="AF1247" i="1"/>
  <c r="AO1246" i="1"/>
  <c r="Y578" i="1"/>
  <c r="AN160" i="1"/>
  <c r="AF78" i="1"/>
  <c r="AF9" i="1" s="1"/>
  <c r="AF237" i="1"/>
  <c r="AK612" i="1"/>
  <c r="AK569" i="1"/>
  <c r="AN569" i="1"/>
  <c r="AM1378" i="1"/>
  <c r="AM1334" i="1" s="1"/>
  <c r="AL1246" i="1"/>
  <c r="AO160" i="1"/>
  <c r="AM79" i="1"/>
  <c r="AM78" i="1" s="1"/>
  <c r="AM9" i="1" s="1"/>
  <c r="AK1246" i="1"/>
  <c r="AM1326" i="1"/>
  <c r="AC529" i="1"/>
  <c r="AN364" i="1"/>
  <c r="AN353" i="1" s="1"/>
  <c r="AN329" i="1" s="1"/>
  <c r="AO1378" i="1"/>
  <c r="AO1334" i="1" s="1"/>
  <c r="AL364" i="1"/>
  <c r="AL353" i="1" s="1"/>
  <c r="AL329" i="1" s="1"/>
  <c r="AK958" i="1"/>
  <c r="AK620" i="1" s="1"/>
  <c r="AL1326" i="1"/>
  <c r="AN1378" i="1"/>
  <c r="AN1334" i="1" s="1"/>
  <c r="AF1066" i="1"/>
  <c r="AN1246" i="1"/>
  <c r="AF160" i="1"/>
  <c r="AL78" i="1"/>
  <c r="AL9" i="1" s="1"/>
  <c r="AM325" i="1"/>
  <c r="AM303" i="1"/>
  <c r="AM302" i="1" s="1"/>
  <c r="AN982" i="1"/>
  <c r="AN958" i="1" s="1"/>
  <c r="AN620" i="1" s="1"/>
  <c r="AO9" i="1"/>
  <c r="X815" i="1"/>
  <c r="Y1150" i="1"/>
  <c r="AL1378" i="1"/>
  <c r="AL1334" i="1" s="1"/>
  <c r="AE160" i="1"/>
  <c r="AO231" i="1"/>
  <c r="AC1383" i="1"/>
  <c r="AC1372" i="1" s="1"/>
  <c r="Y617" i="1"/>
  <c r="Y314" i="1" s="1"/>
  <c r="AC740" i="1"/>
  <c r="AC591" i="1"/>
  <c r="AN237" i="1"/>
  <c r="AM1246" i="1"/>
  <c r="AK961" i="1"/>
  <c r="AK626" i="1" s="1"/>
  <c r="AK325" i="1" s="1"/>
  <c r="AN79" i="1"/>
  <c r="AN78" i="1" s="1"/>
  <c r="AN9" i="1" s="1"/>
  <c r="AO364" i="1"/>
  <c r="AO353" i="1" s="1"/>
  <c r="AO329" i="1" s="1"/>
  <c r="AC1322" i="1"/>
  <c r="AC1306" i="1" s="1"/>
  <c r="Y529" i="1"/>
  <c r="X305" i="1"/>
  <c r="AN231" i="1"/>
  <c r="AO303" i="1"/>
  <c r="AO302" i="1" s="1"/>
  <c r="X106" i="1"/>
  <c r="X254" i="1" s="1"/>
  <c r="X238" i="1" s="1"/>
  <c r="K212" i="2"/>
  <c r="L212" i="2" s="1"/>
  <c r="J156" i="2"/>
  <c r="K598" i="2"/>
  <c r="G293" i="2"/>
  <c r="K294" i="2"/>
  <c r="L294" i="2"/>
  <c r="AD294" i="2"/>
  <c r="L944" i="2"/>
  <c r="F925" i="2"/>
  <c r="AD944" i="2"/>
  <c r="L614" i="2"/>
  <c r="AD614" i="2"/>
  <c r="F314" i="2"/>
  <c r="P156" i="2"/>
  <c r="AD156" i="2" s="1"/>
  <c r="AD163" i="2"/>
  <c r="L318" i="2"/>
  <c r="AD318" i="2"/>
  <c r="L233" i="2"/>
  <c r="AD233" i="2"/>
  <c r="L9" i="2"/>
  <c r="AD935" i="2"/>
  <c r="L935" i="2"/>
  <c r="F608" i="2"/>
  <c r="K156" i="2"/>
  <c r="L156" i="2" s="1"/>
  <c r="AD9" i="2"/>
  <c r="AK160" i="1"/>
  <c r="AL231" i="1"/>
  <c r="AE329" i="1"/>
  <c r="AM364" i="1"/>
  <c r="AM353" i="1" s="1"/>
  <c r="AM329" i="1" s="1"/>
  <c r="AC1066" i="1"/>
  <c r="AC1182" i="1"/>
  <c r="AC641" i="1"/>
  <c r="AC629" i="1" s="1"/>
  <c r="AE303" i="1"/>
  <c r="AE302" i="1" s="1"/>
  <c r="AM231" i="1"/>
  <c r="AC331" i="1"/>
  <c r="AN303" i="1"/>
  <c r="AN302" i="1" s="1"/>
  <c r="AL303" i="1"/>
  <c r="AL302" i="1" s="1"/>
  <c r="AK967" i="1"/>
  <c r="AK948" i="1" s="1"/>
  <c r="X331" i="1"/>
  <c r="X322" i="1"/>
  <c r="AC1072" i="1"/>
  <c r="AC958" i="1" s="1"/>
  <c r="Y183" i="1"/>
  <c r="AC1342" i="1"/>
  <c r="AC1327" i="1" s="1"/>
  <c r="AC1351" i="1"/>
  <c r="AC1341" i="1" s="1"/>
  <c r="AC625" i="1"/>
  <c r="AC324" i="1" s="1"/>
  <c r="Y1248" i="1"/>
  <c r="X183" i="1"/>
  <c r="X591" i="1"/>
  <c r="AC79" i="1"/>
  <c r="AC238" i="1"/>
  <c r="AO620" i="1"/>
  <c r="AO967" i="1"/>
  <c r="AO237" i="1"/>
  <c r="AO325" i="1"/>
  <c r="AO342" i="1"/>
  <c r="AN330" i="1"/>
  <c r="AN325" i="1"/>
  <c r="AN342" i="1"/>
  <c r="AM967" i="1"/>
  <c r="AM620" i="1"/>
  <c r="AM237" i="1"/>
  <c r="AL967" i="1"/>
  <c r="AL620" i="1"/>
  <c r="AL237" i="1"/>
  <c r="AF303" i="1"/>
  <c r="AF302" i="1" s="1"/>
  <c r="X326" i="1"/>
  <c r="Y305" i="1"/>
  <c r="Y824" i="1"/>
  <c r="Y370" i="1"/>
  <c r="Y347" i="1" s="1"/>
  <c r="X529" i="1"/>
  <c r="Y591" i="1"/>
  <c r="AC139" i="1"/>
  <c r="AC286" i="1" s="1"/>
  <c r="AK364" i="1"/>
  <c r="AK353" i="1" s="1"/>
  <c r="AK329" i="1" s="1"/>
  <c r="AK303" i="1"/>
  <c r="AK302" i="1" s="1"/>
  <c r="X1341" i="1"/>
  <c r="AC563" i="1"/>
  <c r="AC330" i="1" s="1"/>
  <c r="AC562" i="1"/>
  <c r="AK1378" i="1"/>
  <c r="AK1334" i="1" s="1"/>
  <c r="AC824" i="1"/>
  <c r="AK342" i="1"/>
  <c r="AE612" i="1"/>
  <c r="AF231" i="1"/>
  <c r="AC1381" i="1"/>
  <c r="AC1339" i="1" s="1"/>
  <c r="AC327" i="1" s="1"/>
  <c r="Y615" i="1"/>
  <c r="Y309" i="1" s="1"/>
  <c r="AF364" i="1"/>
  <c r="AF353" i="1" s="1"/>
  <c r="AF329" i="1" s="1"/>
  <c r="AK879" i="1"/>
  <c r="AK813" i="1" s="1"/>
  <c r="AK814" i="1"/>
  <c r="AK611" i="1" s="1"/>
  <c r="X615" i="1"/>
  <c r="X309" i="1" s="1"/>
  <c r="X617" i="1"/>
  <c r="X314" i="1" s="1"/>
  <c r="X740" i="1"/>
  <c r="AE755" i="1"/>
  <c r="AE762" i="1"/>
  <c r="AE754" i="1" s="1"/>
  <c r="AE740" i="1" s="1"/>
  <c r="AC949" i="1"/>
  <c r="AC611" i="1" s="1"/>
  <c r="AC326" i="1"/>
  <c r="AC961" i="1"/>
  <c r="AC626" i="1" s="1"/>
  <c r="Y106" i="1"/>
  <c r="Y254" i="1" s="1"/>
  <c r="Y238" i="1" s="1"/>
  <c r="X814" i="1"/>
  <c r="X24" i="1"/>
  <c r="X175" i="1" s="1"/>
  <c r="X168" i="1" s="1"/>
  <c r="X167" i="1" s="1"/>
  <c r="X370" i="1"/>
  <c r="X347" i="1" s="1"/>
  <c r="X342" i="1" s="1"/>
  <c r="AK254" i="1"/>
  <c r="AK238" i="1" s="1"/>
  <c r="AK231" i="1" s="1"/>
  <c r="AK79" i="1"/>
  <c r="AK78" i="1" s="1"/>
  <c r="AK9" i="1" s="1"/>
  <c r="AF611" i="1"/>
  <c r="AF967" i="1"/>
  <c r="AF958" i="1"/>
  <c r="AF620" i="1" s="1"/>
  <c r="AF325" i="1"/>
  <c r="AF342" i="1"/>
  <c r="AE254" i="1"/>
  <c r="AE869" i="1"/>
  <c r="AE813" i="1" s="1"/>
  <c r="AE814" i="1"/>
  <c r="AC319" i="1"/>
  <c r="X961" i="1"/>
  <c r="X626" i="1" s="1"/>
  <c r="X982" i="1"/>
  <c r="X967" i="1" s="1"/>
  <c r="Y961" i="1"/>
  <c r="Y626" i="1" s="1"/>
  <c r="Y982" i="1"/>
  <c r="Y958" i="1" s="1"/>
  <c r="Y1184" i="1"/>
  <c r="Y950" i="1" s="1"/>
  <c r="Y1193" i="1"/>
  <c r="X272" i="1"/>
  <c r="X271" i="1"/>
  <c r="Y272" i="1"/>
  <c r="Y271" i="1"/>
  <c r="X824" i="1"/>
  <c r="X1307" i="1"/>
  <c r="X1322" i="1"/>
  <c r="X1306" i="1" s="1"/>
  <c r="Y1381" i="1"/>
  <c r="Y1391" i="1"/>
  <c r="Y1383" i="1" s="1"/>
  <c r="Y1372" i="1" s="1"/>
  <c r="Y1326" i="1" s="1"/>
  <c r="Y1373" i="1"/>
  <c r="Y1327" i="1" s="1"/>
  <c r="Y814" i="1"/>
  <c r="X1072" i="1"/>
  <c r="AC183" i="1"/>
  <c r="Y968" i="1"/>
  <c r="X1078" i="1"/>
  <c r="X1066" i="1" s="1"/>
  <c r="X1067" i="1"/>
  <c r="X570" i="1"/>
  <c r="X579" i="1"/>
  <c r="X578" i="1" s="1"/>
  <c r="Y755" i="1"/>
  <c r="X1184" i="1"/>
  <c r="X950" i="1" s="1"/>
  <c r="X1193" i="1"/>
  <c r="Y830" i="1"/>
  <c r="Y813" i="1" s="1"/>
  <c r="X267" i="1"/>
  <c r="X117" i="1"/>
  <c r="X265" i="1" s="1"/>
  <c r="Y319" i="1"/>
  <c r="Y322" i="1"/>
  <c r="Y1078" i="1"/>
  <c r="Y1067" i="1"/>
  <c r="Y267" i="1"/>
  <c r="Y117" i="1"/>
  <c r="Y265" i="1" s="1"/>
  <c r="Y354" i="1"/>
  <c r="Y331" i="1"/>
  <c r="Y641" i="1"/>
  <c r="Y629" i="1" s="1"/>
  <c r="X1259" i="1"/>
  <c r="X1270" i="1"/>
  <c r="X1258" i="1" s="1"/>
  <c r="X1337" i="1"/>
  <c r="X324" i="1" s="1"/>
  <c r="X1373" i="1"/>
  <c r="X1327" i="1" s="1"/>
  <c r="X1381" i="1"/>
  <c r="X1339" i="1" s="1"/>
  <c r="X327" i="1" s="1"/>
  <c r="X1391" i="1"/>
  <c r="X1383" i="1" s="1"/>
  <c r="X1372" i="1" s="1"/>
  <c r="AC305" i="1"/>
  <c r="X830" i="1"/>
  <c r="X813" i="1" s="1"/>
  <c r="X563" i="1"/>
  <c r="X330" i="1" s="1"/>
  <c r="X562" i="1"/>
  <c r="X641" i="1"/>
  <c r="X629" i="1" s="1"/>
  <c r="Y1259" i="1"/>
  <c r="Y1247" i="1" s="1"/>
  <c r="Y1270" i="1"/>
  <c r="Y1258" i="1" s="1"/>
  <c r="Y1246" i="1" s="1"/>
  <c r="X649" i="1"/>
  <c r="X638" i="1" s="1"/>
  <c r="Y17" i="1"/>
  <c r="Y16" i="1" s="1"/>
  <c r="AC813" i="1"/>
  <c r="Y168" i="1"/>
  <c r="Y167" i="1" s="1"/>
  <c r="Y346" i="1"/>
  <c r="Y754" i="1"/>
  <c r="Y740" i="1" s="1"/>
  <c r="Y326" i="1"/>
  <c r="AC950" i="1"/>
  <c r="AC612" i="1" s="1"/>
  <c r="Y756" i="1"/>
  <c r="Y563" i="1"/>
  <c r="Y562" i="1"/>
  <c r="AC615" i="1"/>
  <c r="AC309" i="1" s="1"/>
  <c r="AC24" i="1"/>
  <c r="AC370" i="1"/>
  <c r="AC967" i="1"/>
  <c r="AE318" i="1" l="1"/>
  <c r="AE301" i="1" s="1"/>
  <c r="AC569" i="1"/>
  <c r="AE967" i="1"/>
  <c r="AE948" i="1" s="1"/>
  <c r="AE610" i="1" s="1"/>
  <c r="AC237" i="1"/>
  <c r="AC78" i="1"/>
  <c r="AC1246" i="1"/>
  <c r="AM318" i="1"/>
  <c r="AF948" i="1"/>
  <c r="AF610" i="1" s="1"/>
  <c r="Y569" i="1"/>
  <c r="Y1066" i="1"/>
  <c r="AC948" i="1"/>
  <c r="AC610" i="1" s="1"/>
  <c r="X612" i="1"/>
  <c r="X569" i="1"/>
  <c r="AN967" i="1"/>
  <c r="AN948" i="1" s="1"/>
  <c r="AN610" i="1" s="1"/>
  <c r="AM301" i="1"/>
  <c r="AM1449" i="1" s="1"/>
  <c r="AN318" i="1"/>
  <c r="AN301" i="1" s="1"/>
  <c r="AN1449" i="1" s="1"/>
  <c r="Y325" i="1"/>
  <c r="AL318" i="1"/>
  <c r="AL301" i="1" s="1"/>
  <c r="AL1449" i="1" s="1"/>
  <c r="X79" i="1"/>
  <c r="X78" i="1" s="1"/>
  <c r="X160" i="1"/>
  <c r="Y160" i="1"/>
  <c r="L608" i="2"/>
  <c r="AD608" i="2"/>
  <c r="F307" i="2"/>
  <c r="AD314" i="2"/>
  <c r="L314" i="2"/>
  <c r="AD925" i="2"/>
  <c r="L925" i="2"/>
  <c r="F598" i="2"/>
  <c r="K293" i="2"/>
  <c r="G1423" i="2"/>
  <c r="K1423" i="2" s="1"/>
  <c r="AK610" i="1"/>
  <c r="AC1326" i="1"/>
  <c r="AC231" i="1"/>
  <c r="X303" i="1"/>
  <c r="X302" i="1" s="1"/>
  <c r="AO948" i="1"/>
  <c r="AO610" i="1" s="1"/>
  <c r="Y303" i="1"/>
  <c r="Y302" i="1" s="1"/>
  <c r="Y364" i="1"/>
  <c r="Y353" i="1" s="1"/>
  <c r="Y329" i="1" s="1"/>
  <c r="AM948" i="1"/>
  <c r="AM610" i="1" s="1"/>
  <c r="AL948" i="1"/>
  <c r="AL610" i="1" s="1"/>
  <c r="AK318" i="1"/>
  <c r="AK301" i="1" s="1"/>
  <c r="AK1449" i="1" s="1"/>
  <c r="X1326" i="1"/>
  <c r="X1247" i="1"/>
  <c r="Y620" i="1"/>
  <c r="AO318" i="1"/>
  <c r="AO301" i="1" s="1"/>
  <c r="AO1449" i="1" s="1"/>
  <c r="AF318" i="1"/>
  <c r="AF301" i="1" s="1"/>
  <c r="AF1449" i="1" s="1"/>
  <c r="AC620" i="1"/>
  <c r="Y237" i="1"/>
  <c r="AC303" i="1"/>
  <c r="AC302" i="1" s="1"/>
  <c r="Y612" i="1"/>
  <c r="X231" i="1"/>
  <c r="Y79" i="1"/>
  <c r="Y78" i="1" s="1"/>
  <c r="Y9" i="1" s="1"/>
  <c r="X325" i="1"/>
  <c r="X17" i="1"/>
  <c r="X16" i="1" s="1"/>
  <c r="X364" i="1"/>
  <c r="X353" i="1" s="1"/>
  <c r="X329" i="1" s="1"/>
  <c r="AE611" i="1"/>
  <c r="X1378" i="1"/>
  <c r="X1334" i="1" s="1"/>
  <c r="AC1378" i="1"/>
  <c r="AC1334" i="1" s="1"/>
  <c r="X1246" i="1"/>
  <c r="AK237" i="1"/>
  <c r="Y330" i="1"/>
  <c r="Y1339" i="1"/>
  <c r="Y327" i="1" s="1"/>
  <c r="Y1378" i="1"/>
  <c r="Y1334" i="1" s="1"/>
  <c r="Y231" i="1"/>
  <c r="X237" i="1"/>
  <c r="Y1183" i="1"/>
  <c r="Y949" i="1" s="1"/>
  <c r="Y611" i="1" s="1"/>
  <c r="Y1192" i="1"/>
  <c r="Y1182" i="1" s="1"/>
  <c r="Y967" i="1"/>
  <c r="Y342" i="1"/>
  <c r="Y324" i="1"/>
  <c r="X1183" i="1"/>
  <c r="X949" i="1" s="1"/>
  <c r="X611" i="1" s="1"/>
  <c r="X1192" i="1"/>
  <c r="X1182" i="1" s="1"/>
  <c r="X948" i="1" s="1"/>
  <c r="X610" i="1" s="1"/>
  <c r="X958" i="1"/>
  <c r="X620" i="1" s="1"/>
  <c r="AC364" i="1"/>
  <c r="AC353" i="1" s="1"/>
  <c r="AC329" i="1" s="1"/>
  <c r="AC347" i="1"/>
  <c r="AC175" i="1"/>
  <c r="AC168" i="1" s="1"/>
  <c r="AC167" i="1" s="1"/>
  <c r="AC160" i="1" s="1"/>
  <c r="AC17" i="1"/>
  <c r="AC16" i="1" s="1"/>
  <c r="AC9" i="1" s="1"/>
  <c r="X9" i="1" l="1"/>
  <c r="AD598" i="2"/>
  <c r="L598" i="2"/>
  <c r="L307" i="2"/>
  <c r="AD307" i="2"/>
  <c r="F293" i="2"/>
  <c r="Y318" i="1"/>
  <c r="Y301" i="1" s="1"/>
  <c r="Y948" i="1"/>
  <c r="Y610" i="1" s="1"/>
  <c r="Y1449" i="1"/>
  <c r="X318" i="1"/>
  <c r="X301" i="1" s="1"/>
  <c r="AC325" i="1"/>
  <c r="AC342" i="1"/>
  <c r="AC318" i="1" s="1"/>
  <c r="AC301" i="1" s="1"/>
  <c r="AC1449" i="1" s="1"/>
  <c r="X1449" i="1" l="1"/>
  <c r="L293" i="2"/>
  <c r="AD293" i="2"/>
  <c r="F1423" i="2"/>
  <c r="Z970" i="1"/>
  <c r="AD970" i="1" s="1"/>
  <c r="Z1387" i="1"/>
  <c r="W974" i="1"/>
  <c r="AD974" i="1" s="1"/>
  <c r="W973" i="1"/>
  <c r="W971" i="1"/>
  <c r="G166" i="1"/>
  <c r="H166" i="1"/>
  <c r="I166" i="1"/>
  <c r="J166" i="1"/>
  <c r="M166" i="1"/>
  <c r="N166" i="1"/>
  <c r="O166" i="1"/>
  <c r="P166" i="1"/>
  <c r="Q166" i="1"/>
  <c r="R166" i="1"/>
  <c r="S166" i="1"/>
  <c r="T166" i="1"/>
  <c r="U166" i="1"/>
  <c r="V166" i="1"/>
  <c r="W166" i="1"/>
  <c r="Z166" i="1"/>
  <c r="AA166" i="1"/>
  <c r="AB166" i="1"/>
  <c r="F166" i="1"/>
  <c r="G1304" i="1"/>
  <c r="G1303" i="1" s="1"/>
  <c r="G1302" i="1" s="1"/>
  <c r="H1304" i="1"/>
  <c r="H1303" i="1" s="1"/>
  <c r="H1302" i="1" s="1"/>
  <c r="I1304" i="1"/>
  <c r="I1303" i="1" s="1"/>
  <c r="I1302" i="1" s="1"/>
  <c r="J1304" i="1"/>
  <c r="J1303" i="1" s="1"/>
  <c r="J1302" i="1" s="1"/>
  <c r="K1304" i="1"/>
  <c r="K1303" i="1" s="1"/>
  <c r="K1302" i="1" s="1"/>
  <c r="L1304" i="1"/>
  <c r="L1303" i="1" s="1"/>
  <c r="L1302" i="1" s="1"/>
  <c r="M1304" i="1"/>
  <c r="M1303" i="1" s="1"/>
  <c r="M1302" i="1" s="1"/>
  <c r="N1304" i="1"/>
  <c r="N1303" i="1" s="1"/>
  <c r="N1302" i="1" s="1"/>
  <c r="O1304" i="1"/>
  <c r="O1303" i="1" s="1"/>
  <c r="O1302" i="1" s="1"/>
  <c r="P1304" i="1"/>
  <c r="P1303" i="1" s="1"/>
  <c r="P1302" i="1" s="1"/>
  <c r="Q1304" i="1"/>
  <c r="Q1303" i="1" s="1"/>
  <c r="Q1302" i="1" s="1"/>
  <c r="R1304" i="1"/>
  <c r="R1303" i="1" s="1"/>
  <c r="R1302" i="1" s="1"/>
  <c r="S1304" i="1"/>
  <c r="S1303" i="1" s="1"/>
  <c r="S1302" i="1" s="1"/>
  <c r="T1304" i="1"/>
  <c r="T1303" i="1" s="1"/>
  <c r="T1302" i="1" s="1"/>
  <c r="U1304" i="1"/>
  <c r="U1303" i="1" s="1"/>
  <c r="U1302" i="1" s="1"/>
  <c r="V1304" i="1"/>
  <c r="V1267" i="1" s="1"/>
  <c r="W1304" i="1"/>
  <c r="W1267" i="1" s="1"/>
  <c r="Z1304" i="1"/>
  <c r="Z1303" i="1" s="1"/>
  <c r="Z1302" i="1" s="1"/>
  <c r="AA1304" i="1"/>
  <c r="AA1267" i="1" s="1"/>
  <c r="AB1304" i="1"/>
  <c r="AB1303" i="1" s="1"/>
  <c r="AB1302" i="1" s="1"/>
  <c r="F1304" i="1"/>
  <c r="V1303" i="1"/>
  <c r="V1302" i="1" s="1"/>
  <c r="W1303" i="1"/>
  <c r="W1302" i="1" s="1"/>
  <c r="G732" i="1"/>
  <c r="G731" i="1" s="1"/>
  <c r="G730" i="1" s="1"/>
  <c r="H732" i="1"/>
  <c r="H731" i="1" s="1"/>
  <c r="H730" i="1" s="1"/>
  <c r="I732" i="1"/>
  <c r="J732" i="1"/>
  <c r="J731" i="1" s="1"/>
  <c r="J730" i="1" s="1"/>
  <c r="K732" i="1"/>
  <c r="K731" i="1" s="1"/>
  <c r="K730" i="1" s="1"/>
  <c r="L732" i="1"/>
  <c r="M732" i="1"/>
  <c r="M731" i="1" s="1"/>
  <c r="M730" i="1" s="1"/>
  <c r="N732" i="1"/>
  <c r="N731" i="1" s="1"/>
  <c r="N730" i="1" s="1"/>
  <c r="O732" i="1"/>
  <c r="O731" i="1" s="1"/>
  <c r="O730" i="1" s="1"/>
  <c r="P732" i="1"/>
  <c r="P731" i="1" s="1"/>
  <c r="P730" i="1" s="1"/>
  <c r="Q732" i="1"/>
  <c r="Q731" i="1" s="1"/>
  <c r="Q730" i="1" s="1"/>
  <c r="R732" i="1"/>
  <c r="R731" i="1" s="1"/>
  <c r="R730" i="1" s="1"/>
  <c r="S732" i="1"/>
  <c r="S731" i="1" s="1"/>
  <c r="S730" i="1" s="1"/>
  <c r="T732" i="1"/>
  <c r="T731" i="1" s="1"/>
  <c r="T730" i="1" s="1"/>
  <c r="U732" i="1"/>
  <c r="U731" i="1" s="1"/>
  <c r="U730" i="1" s="1"/>
  <c r="V732" i="1"/>
  <c r="V731" i="1" s="1"/>
  <c r="V730" i="1" s="1"/>
  <c r="W732" i="1"/>
  <c r="W731" i="1" s="1"/>
  <c r="W730" i="1" s="1"/>
  <c r="Z732" i="1"/>
  <c r="Z731" i="1" s="1"/>
  <c r="Z730" i="1" s="1"/>
  <c r="AA732" i="1"/>
  <c r="AA731" i="1" s="1"/>
  <c r="AA730" i="1" s="1"/>
  <c r="AB732" i="1"/>
  <c r="AB731" i="1" s="1"/>
  <c r="AB730" i="1" s="1"/>
  <c r="F732" i="1"/>
  <c r="G737" i="1"/>
  <c r="G736" i="1" s="1"/>
  <c r="G735" i="1" s="1"/>
  <c r="H737" i="1"/>
  <c r="H736" i="1" s="1"/>
  <c r="H735" i="1" s="1"/>
  <c r="I737" i="1"/>
  <c r="I736" i="1" s="1"/>
  <c r="I735" i="1" s="1"/>
  <c r="J737" i="1"/>
  <c r="J736" i="1" s="1"/>
  <c r="J735" i="1" s="1"/>
  <c r="K737" i="1"/>
  <c r="K736" i="1" s="1"/>
  <c r="K735" i="1" s="1"/>
  <c r="L737" i="1"/>
  <c r="L736" i="1" s="1"/>
  <c r="L735" i="1" s="1"/>
  <c r="M737" i="1"/>
  <c r="M736" i="1" s="1"/>
  <c r="M735" i="1" s="1"/>
  <c r="N737" i="1"/>
  <c r="N736" i="1" s="1"/>
  <c r="N735" i="1" s="1"/>
  <c r="O737" i="1"/>
  <c r="O736" i="1" s="1"/>
  <c r="O735" i="1" s="1"/>
  <c r="P737" i="1"/>
  <c r="P736" i="1" s="1"/>
  <c r="P735" i="1" s="1"/>
  <c r="Q737" i="1"/>
  <c r="Q736" i="1" s="1"/>
  <c r="Q735" i="1" s="1"/>
  <c r="R737" i="1"/>
  <c r="R736" i="1" s="1"/>
  <c r="R735" i="1" s="1"/>
  <c r="S737" i="1"/>
  <c r="S736" i="1" s="1"/>
  <c r="S735" i="1" s="1"/>
  <c r="T737" i="1"/>
  <c r="T736" i="1" s="1"/>
  <c r="T735" i="1" s="1"/>
  <c r="U737" i="1"/>
  <c r="U736" i="1" s="1"/>
  <c r="U735" i="1" s="1"/>
  <c r="V737" i="1"/>
  <c r="V736" i="1" s="1"/>
  <c r="V735" i="1" s="1"/>
  <c r="W737" i="1"/>
  <c r="W736" i="1" s="1"/>
  <c r="W735" i="1" s="1"/>
  <c r="Z737" i="1"/>
  <c r="Z736" i="1" s="1"/>
  <c r="Z735" i="1" s="1"/>
  <c r="AA737" i="1"/>
  <c r="AA736" i="1" s="1"/>
  <c r="AA735" i="1" s="1"/>
  <c r="AB737" i="1"/>
  <c r="AB736" i="1" s="1"/>
  <c r="AB735" i="1" s="1"/>
  <c r="F737" i="1"/>
  <c r="AD166" i="1" l="1"/>
  <c r="AD1423" i="2"/>
  <c r="L1423" i="2"/>
  <c r="F736" i="1"/>
  <c r="AD737" i="1"/>
  <c r="F1303" i="1"/>
  <c r="AD1304" i="1"/>
  <c r="F731" i="1"/>
  <c r="AD732" i="1"/>
  <c r="J1267" i="1"/>
  <c r="I1267" i="1"/>
  <c r="H1267" i="1"/>
  <c r="G1267" i="1"/>
  <c r="L651" i="1"/>
  <c r="L639" i="1" s="1"/>
  <c r="I651" i="1"/>
  <c r="I639" i="1" s="1"/>
  <c r="R1267" i="1"/>
  <c r="AB1267" i="1"/>
  <c r="Z1267" i="1"/>
  <c r="T1267" i="1"/>
  <c r="Q1267" i="1"/>
  <c r="F651" i="1"/>
  <c r="AA651" i="1"/>
  <c r="AA639" i="1" s="1"/>
  <c r="W651" i="1"/>
  <c r="W639" i="1" s="1"/>
  <c r="AA1303" i="1"/>
  <c r="AA1302" i="1" s="1"/>
  <c r="P1267" i="1"/>
  <c r="F1267" i="1"/>
  <c r="Z651" i="1"/>
  <c r="Z639" i="1" s="1"/>
  <c r="U1267" i="1"/>
  <c r="S1267" i="1"/>
  <c r="O1267" i="1"/>
  <c r="N1267" i="1"/>
  <c r="M1267" i="1"/>
  <c r="AB651" i="1"/>
  <c r="AB639" i="1" s="1"/>
  <c r="V651" i="1"/>
  <c r="V639" i="1" s="1"/>
  <c r="L731" i="1"/>
  <c r="L730" i="1" s="1"/>
  <c r="S651" i="1"/>
  <c r="S639" i="1" s="1"/>
  <c r="P651" i="1"/>
  <c r="P639" i="1" s="1"/>
  <c r="O651" i="1"/>
  <c r="O639" i="1" s="1"/>
  <c r="K651" i="1"/>
  <c r="K639" i="1" s="1"/>
  <c r="I731" i="1"/>
  <c r="I730" i="1" s="1"/>
  <c r="U651" i="1"/>
  <c r="U639" i="1" s="1"/>
  <c r="T651" i="1"/>
  <c r="T639" i="1" s="1"/>
  <c r="R651" i="1"/>
  <c r="R639" i="1" s="1"/>
  <c r="Q651" i="1"/>
  <c r="Q639" i="1" s="1"/>
  <c r="N651" i="1"/>
  <c r="N639" i="1" s="1"/>
  <c r="J651" i="1"/>
  <c r="J639" i="1" s="1"/>
  <c r="M651" i="1"/>
  <c r="M639" i="1" s="1"/>
  <c r="H651" i="1"/>
  <c r="H639" i="1" s="1"/>
  <c r="G651" i="1"/>
  <c r="G639" i="1" s="1"/>
  <c r="AD1267" i="1" l="1"/>
  <c r="F639" i="1"/>
  <c r="AD639" i="1" s="1"/>
  <c r="AD651" i="1"/>
  <c r="F730" i="1"/>
  <c r="AD730" i="1" s="1"/>
  <c r="AD731" i="1"/>
  <c r="F1302" i="1"/>
  <c r="AD1302" i="1" s="1"/>
  <c r="AD1303" i="1"/>
  <c r="F735" i="1"/>
  <c r="AD735" i="1" s="1"/>
  <c r="AD736" i="1"/>
  <c r="AB1446" i="1"/>
  <c r="AB1445" i="1" s="1"/>
  <c r="AB1444" i="1" s="1"/>
  <c r="AB1438" i="1"/>
  <c r="AB1437" i="1" s="1"/>
  <c r="AB1436" i="1" s="1"/>
  <c r="AB1432" i="1"/>
  <c r="AB1426" i="1"/>
  <c r="AB1425" i="1" s="1"/>
  <c r="AB1424" i="1" s="1"/>
  <c r="AB1419" i="1"/>
  <c r="AB1418" i="1"/>
  <c r="AB1417" i="1" s="1"/>
  <c r="AB1413" i="1"/>
  <c r="AB1408" i="1"/>
  <c r="AB1407" i="1" s="1"/>
  <c r="AB1406" i="1" s="1"/>
  <c r="AB1397" i="1"/>
  <c r="AB1394" i="1"/>
  <c r="AB1385" i="1"/>
  <c r="AB1374" i="1" s="1"/>
  <c r="AB1382" i="1"/>
  <c r="AB1340" i="1" s="1"/>
  <c r="AB1377" i="1"/>
  <c r="AB1376" i="1"/>
  <c r="AB1353" i="1"/>
  <c r="AB1343" i="1" s="1"/>
  <c r="AB1352" i="1"/>
  <c r="AB1351" i="1" s="1"/>
  <c r="AB1349" i="1"/>
  <c r="AB1348" i="1" s="1"/>
  <c r="AB1347" i="1"/>
  <c r="AB1344" i="1"/>
  <c r="AB1335" i="1"/>
  <c r="AB323" i="1" s="1"/>
  <c r="AB1324" i="1"/>
  <c r="AB1308" i="1" s="1"/>
  <c r="AB1309" i="1"/>
  <c r="AB1297" i="1"/>
  <c r="AB1289" i="1"/>
  <c r="AB1288" i="1" s="1"/>
  <c r="AB1279" i="1"/>
  <c r="AB1278" i="1" s="1"/>
  <c r="AB1276" i="1"/>
  <c r="AB1272" i="1"/>
  <c r="AB1260" i="1" s="1"/>
  <c r="AB1269" i="1"/>
  <c r="AB1257" i="1" s="1"/>
  <c r="AB1268" i="1"/>
  <c r="AB1256" i="1" s="1"/>
  <c r="AB1254" i="1"/>
  <c r="AB1263" i="1"/>
  <c r="AB1262" i="1"/>
  <c r="AB1261" i="1"/>
  <c r="AB1249" i="1" s="1"/>
  <c r="AB1251" i="1"/>
  <c r="AB1239" i="1"/>
  <c r="AB1238" i="1" s="1"/>
  <c r="AB1237" i="1" s="1"/>
  <c r="AB1232" i="1"/>
  <c r="AB1231" i="1" s="1"/>
  <c r="AB1230" i="1" s="1"/>
  <c r="AB1229" i="1" s="1"/>
  <c r="AB1227" i="1"/>
  <c r="AB1191" i="1" s="1"/>
  <c r="AB1223" i="1"/>
  <c r="AB1222" i="1" s="1"/>
  <c r="AB1221" i="1" s="1"/>
  <c r="AB1220" i="1" s="1"/>
  <c r="AB1218" i="1"/>
  <c r="AB1213" i="1"/>
  <c r="AB1212" i="1" s="1"/>
  <c r="AB1211" i="1" s="1"/>
  <c r="AB1208" i="1"/>
  <c r="AB1204" i="1"/>
  <c r="AB1203" i="1" s="1"/>
  <c r="AB1202" i="1" s="1"/>
  <c r="AB1199" i="1"/>
  <c r="AB1195" i="1"/>
  <c r="AB1194" i="1" s="1"/>
  <c r="AB1193" i="1" s="1"/>
  <c r="AB1189" i="1"/>
  <c r="AB1180" i="1"/>
  <c r="AB1176" i="1"/>
  <c r="AB1175" i="1" s="1"/>
  <c r="AB1174" i="1" s="1"/>
  <c r="AB1172" i="1"/>
  <c r="AB1168" i="1"/>
  <c r="AB1167" i="1" s="1"/>
  <c r="AB1161" i="1"/>
  <c r="AB1157" i="1"/>
  <c r="AB1073" i="1" s="1"/>
  <c r="AB962" i="1" s="1"/>
  <c r="AB627" i="1" s="1"/>
  <c r="AB1152" i="1"/>
  <c r="AB1151" i="1" s="1"/>
  <c r="AB1148" i="1"/>
  <c r="AB1144" i="1"/>
  <c r="AB1143" i="1" s="1"/>
  <c r="AB1142" i="1" s="1"/>
  <c r="AB1140" i="1"/>
  <c r="AB1136" i="1"/>
  <c r="AB1135" i="1" s="1"/>
  <c r="AB1132" i="1"/>
  <c r="AB1128" i="1"/>
  <c r="AB1127" i="1" s="1"/>
  <c r="AB1124" i="1"/>
  <c r="AB1120" i="1"/>
  <c r="AB1119" i="1" s="1"/>
  <c r="AB1116" i="1"/>
  <c r="AB1112" i="1"/>
  <c r="AB1111" i="1" s="1"/>
  <c r="AB1108" i="1"/>
  <c r="AB1104" i="1"/>
  <c r="AB1103" i="1" s="1"/>
  <c r="AB1100" i="1"/>
  <c r="AB1096" i="1"/>
  <c r="AB1095" i="1" s="1"/>
  <c r="AB1092" i="1"/>
  <c r="AB1088" i="1"/>
  <c r="AB1087" i="1" s="1"/>
  <c r="AB1084" i="1"/>
  <c r="AB1080" i="1"/>
  <c r="AB1079" i="1" s="1"/>
  <c r="AB1077" i="1"/>
  <c r="AB966" i="1" s="1"/>
  <c r="AB1076" i="1"/>
  <c r="AB109" i="1" s="1"/>
  <c r="AB257" i="1" s="1"/>
  <c r="AB1075" i="1"/>
  <c r="AB964" i="1" s="1"/>
  <c r="AB1074" i="1"/>
  <c r="AB963" i="1" s="1"/>
  <c r="AB1071" i="1"/>
  <c r="AB1070" i="1"/>
  <c r="AB952" i="1" s="1"/>
  <c r="AB1069" i="1"/>
  <c r="AB951" i="1" s="1"/>
  <c r="AB1052" i="1"/>
  <c r="AB987" i="1" s="1"/>
  <c r="AB960" i="1" s="1"/>
  <c r="AB1046" i="1"/>
  <c r="AB1045" i="1" s="1"/>
  <c r="AB1044" i="1" s="1"/>
  <c r="AB1040" i="1"/>
  <c r="AB1039" i="1" s="1"/>
  <c r="AB1034" i="1"/>
  <c r="AB1032" i="1" s="1"/>
  <c r="AB1033" i="1"/>
  <c r="AB1028" i="1"/>
  <c r="AB1027" i="1" s="1"/>
  <c r="AB1026" i="1" s="1"/>
  <c r="AB1022" i="1"/>
  <c r="AB1021" i="1" s="1"/>
  <c r="AB1017" i="1"/>
  <c r="AB1016" i="1" s="1"/>
  <c r="AB1012" i="1"/>
  <c r="AB1011" i="1" s="1"/>
  <c r="AB1007" i="1"/>
  <c r="AB1006" i="1" s="1"/>
  <c r="AB996" i="1"/>
  <c r="AB995" i="1" s="1"/>
  <c r="AB994" i="1" s="1"/>
  <c r="AB979" i="1"/>
  <c r="AB972" i="1"/>
  <c r="AB969" i="1" s="1"/>
  <c r="AB968" i="1" s="1"/>
  <c r="AB956" i="1"/>
  <c r="AB954" i="1"/>
  <c r="AB616" i="1" s="1"/>
  <c r="AB946" i="1"/>
  <c r="AB945" i="1"/>
  <c r="AB944" i="1" s="1"/>
  <c r="AB940" i="1"/>
  <c r="AB822" i="1" s="1"/>
  <c r="AB934" i="1"/>
  <c r="AB933" i="1" s="1"/>
  <c r="AB932" i="1" s="1"/>
  <c r="AB925" i="1"/>
  <c r="AB924" i="1" s="1"/>
  <c r="AB923" i="1" s="1"/>
  <c r="AB922" i="1" s="1"/>
  <c r="AB919" i="1"/>
  <c r="AB918" i="1" s="1"/>
  <c r="AB917" i="1" s="1"/>
  <c r="AB915" i="1"/>
  <c r="AB910" i="1"/>
  <c r="AB909" i="1" s="1"/>
  <c r="AB908" i="1" s="1"/>
  <c r="AB905" i="1"/>
  <c r="AB901" i="1"/>
  <c r="AB900" i="1" s="1"/>
  <c r="AB899" i="1" s="1"/>
  <c r="AB896" i="1"/>
  <c r="AB892" i="1"/>
  <c r="AB891" i="1" s="1"/>
  <c r="AB890" i="1" s="1"/>
  <c r="AB887" i="1"/>
  <c r="AB882" i="1"/>
  <c r="AB881" i="1" s="1"/>
  <c r="AB880" i="1" s="1"/>
  <c r="AB876" i="1"/>
  <c r="AB872" i="1"/>
  <c r="AB871" i="1" s="1"/>
  <c r="AB865" i="1"/>
  <c r="AB827" i="1" s="1"/>
  <c r="AB855" i="1"/>
  <c r="AB851" i="1"/>
  <c r="AB850" i="1" s="1"/>
  <c r="AB849" i="1" s="1"/>
  <c r="AB848" i="1" s="1"/>
  <c r="AB844" i="1"/>
  <c r="AB832" i="1"/>
  <c r="AB831" i="1" s="1"/>
  <c r="AB829" i="1"/>
  <c r="AB826" i="1"/>
  <c r="AB825" i="1"/>
  <c r="AB823" i="1"/>
  <c r="AB817" i="1"/>
  <c r="AB816" i="1"/>
  <c r="AB811" i="1"/>
  <c r="AB810" i="1" s="1"/>
  <c r="AB808" i="1"/>
  <c r="AB807" i="1" s="1"/>
  <c r="AB805" i="1"/>
  <c r="AB804" i="1" s="1"/>
  <c r="AB802" i="1"/>
  <c r="AB801" i="1" s="1"/>
  <c r="AB799" i="1"/>
  <c r="AB798" i="1" s="1"/>
  <c r="AB796" i="1"/>
  <c r="AB795" i="1" s="1"/>
  <c r="AB791" i="1"/>
  <c r="AB790" i="1" s="1"/>
  <c r="AB789" i="1" s="1"/>
  <c r="AB788" i="1" s="1"/>
  <c r="AB785" i="1"/>
  <c r="AB784" i="1" s="1"/>
  <c r="AB783" i="1" s="1"/>
  <c r="AB782" i="1" s="1"/>
  <c r="AB778" i="1"/>
  <c r="AB777" i="1" s="1"/>
  <c r="AB776" i="1" s="1"/>
  <c r="AB775" i="1" s="1"/>
  <c r="AB772" i="1"/>
  <c r="AB771" i="1" s="1"/>
  <c r="AB770" i="1" s="1"/>
  <c r="AB769" i="1" s="1"/>
  <c r="AB765" i="1"/>
  <c r="AB764" i="1" s="1"/>
  <c r="AB761" i="1"/>
  <c r="AB747" i="1"/>
  <c r="AB744" i="1"/>
  <c r="AB743" i="1" s="1"/>
  <c r="AB742" i="1" s="1"/>
  <c r="AB728" i="1"/>
  <c r="AB722" i="1"/>
  <c r="AB721" i="1" s="1"/>
  <c r="AB716" i="1"/>
  <c r="AB715" i="1" s="1"/>
  <c r="AB714" i="1" s="1"/>
  <c r="AB22" i="1" s="1"/>
  <c r="AB712" i="1"/>
  <c r="AB705" i="1"/>
  <c r="AB704" i="1" s="1"/>
  <c r="AB701" i="1"/>
  <c r="AB693" i="1"/>
  <c r="AB689" i="1"/>
  <c r="AB682" i="1"/>
  <c r="AB681" i="1" s="1"/>
  <c r="AB678" i="1"/>
  <c r="AB671" i="1"/>
  <c r="AB670" i="1" s="1"/>
  <c r="AB663" i="1"/>
  <c r="AB655" i="1"/>
  <c r="AB652" i="1"/>
  <c r="AB640" i="1" s="1"/>
  <c r="AB648" i="1"/>
  <c r="AB29" i="1" s="1"/>
  <c r="AB647" i="1"/>
  <c r="AB646" i="1"/>
  <c r="AB633" i="1" s="1"/>
  <c r="AB644" i="1"/>
  <c r="AB632" i="1" s="1"/>
  <c r="AB637" i="1"/>
  <c r="AB634" i="1"/>
  <c r="AB622" i="1"/>
  <c r="AB321" i="1" s="1"/>
  <c r="AB621" i="1"/>
  <c r="AB320" i="1" s="1"/>
  <c r="AB608" i="1"/>
  <c r="AB604" i="1"/>
  <c r="AB603" i="1" s="1"/>
  <c r="AB598" i="1"/>
  <c r="AB594" i="1"/>
  <c r="AB593" i="1" s="1"/>
  <c r="AB589" i="1"/>
  <c r="AB587" i="1"/>
  <c r="AB583" i="1"/>
  <c r="AB581" i="1"/>
  <c r="AB577" i="1"/>
  <c r="AB575" i="1"/>
  <c r="AB574" i="1"/>
  <c r="AB573" i="1"/>
  <c r="AB572" i="1"/>
  <c r="AB566" i="1"/>
  <c r="AB334" i="1" s="1"/>
  <c r="AB306" i="1" s="1"/>
  <c r="AB550" i="1"/>
  <c r="AB549" i="1" s="1"/>
  <c r="AB340" i="1" s="1"/>
  <c r="AB316" i="1" s="1"/>
  <c r="AB545" i="1"/>
  <c r="AB540" i="1"/>
  <c r="AB336" i="1" s="1"/>
  <c r="AB535" i="1"/>
  <c r="AB534" i="1" s="1"/>
  <c r="AB532" i="1"/>
  <c r="AB531" i="1" s="1"/>
  <c r="AB530" i="1" s="1"/>
  <c r="AB527" i="1"/>
  <c r="AB526" i="1" s="1"/>
  <c r="AB521" i="1"/>
  <c r="AB520" i="1" s="1"/>
  <c r="AB519" i="1" s="1"/>
  <c r="AB514" i="1"/>
  <c r="AB513" i="1" s="1"/>
  <c r="AB511" i="1"/>
  <c r="AB505" i="1"/>
  <c r="AB504" i="1" s="1"/>
  <c r="AB502" i="1"/>
  <c r="AB496" i="1"/>
  <c r="AB495" i="1"/>
  <c r="AB493" i="1"/>
  <c r="AB487" i="1"/>
  <c r="AB486" i="1" s="1"/>
  <c r="AB482" i="1"/>
  <c r="AB481" i="1" s="1"/>
  <c r="AB480" i="1" s="1"/>
  <c r="AB476" i="1"/>
  <c r="AB475" i="1" s="1"/>
  <c r="AB474" i="1" s="1"/>
  <c r="AB470" i="1"/>
  <c r="AB469" i="1" s="1"/>
  <c r="AB468" i="1" s="1"/>
  <c r="AB464" i="1"/>
  <c r="AB375" i="1" s="1"/>
  <c r="AB458" i="1"/>
  <c r="AB457" i="1" s="1"/>
  <c r="AB456" i="1" s="1"/>
  <c r="AB452" i="1"/>
  <c r="AB451" i="1" s="1"/>
  <c r="AB450" i="1" s="1"/>
  <c r="AB428" i="1"/>
  <c r="AB427" i="1" s="1"/>
  <c r="AB426" i="1" s="1"/>
  <c r="AB422" i="1"/>
  <c r="AB421" i="1" s="1"/>
  <c r="AB420" i="1" s="1"/>
  <c r="AB416" i="1"/>
  <c r="AB415" i="1" s="1"/>
  <c r="AB414" i="1" s="1"/>
  <c r="AB410" i="1"/>
  <c r="AB409" i="1" s="1"/>
  <c r="AB408" i="1" s="1"/>
  <c r="AB404" i="1"/>
  <c r="AB403" i="1" s="1"/>
  <c r="AB402" i="1" s="1"/>
  <c r="AB398" i="1"/>
  <c r="AB369" i="1" s="1"/>
  <c r="AB393" i="1"/>
  <c r="AB390" i="1"/>
  <c r="AB387" i="1"/>
  <c r="AB384" i="1"/>
  <c r="AB383" i="1"/>
  <c r="AB382" i="1"/>
  <c r="AB378" i="1"/>
  <c r="AB377" i="1"/>
  <c r="AB145" i="1" s="1"/>
  <c r="AB292" i="1" s="1"/>
  <c r="AB291" i="1" s="1"/>
  <c r="AB376" i="1"/>
  <c r="AB374" i="1"/>
  <c r="AB373" i="1"/>
  <c r="AB141" i="1" s="1"/>
  <c r="AB140" i="1" s="1"/>
  <c r="AB372" i="1"/>
  <c r="AB359" i="1"/>
  <c r="AB357" i="1" s="1"/>
  <c r="AB333" i="1" s="1"/>
  <c r="AB352" i="1"/>
  <c r="AB344" i="1"/>
  <c r="AB343" i="1"/>
  <c r="AB341" i="1"/>
  <c r="AB339" i="1"/>
  <c r="AB338" i="1"/>
  <c r="AB337" i="1"/>
  <c r="AB335" i="1"/>
  <c r="AB308" i="1" s="1"/>
  <c r="AB332" i="1"/>
  <c r="AB307" i="1"/>
  <c r="AB296" i="1"/>
  <c r="AB281" i="1"/>
  <c r="AB280" i="1"/>
  <c r="AB279" i="1"/>
  <c r="AB274" i="1"/>
  <c r="AB273" i="1"/>
  <c r="AB263" i="1"/>
  <c r="AB261" i="1"/>
  <c r="AB260" i="1"/>
  <c r="AB259" i="1"/>
  <c r="AB248" i="1"/>
  <c r="AB247" i="1"/>
  <c r="AB244" i="1"/>
  <c r="AB241" i="1"/>
  <c r="AB228" i="1"/>
  <c r="AB223" i="1"/>
  <c r="AB221" i="1"/>
  <c r="AB214" i="1"/>
  <c r="AB213" i="1"/>
  <c r="AB210" i="1"/>
  <c r="AB233" i="1" s="1"/>
  <c r="AB232" i="1" s="1"/>
  <c r="AB209" i="1"/>
  <c r="AB207" i="1"/>
  <c r="AB205" i="1" s="1"/>
  <c r="AB204" i="1"/>
  <c r="AB203" i="1" s="1"/>
  <c r="AB202" i="1"/>
  <c r="AB199" i="1"/>
  <c r="AB198" i="1"/>
  <c r="AB197" i="1"/>
  <c r="AB195" i="1"/>
  <c r="AB194" i="1" s="1"/>
  <c r="AB192" i="1"/>
  <c r="AB191" i="1"/>
  <c r="AB189" i="1"/>
  <c r="AB187" i="1"/>
  <c r="AB186" i="1"/>
  <c r="AB185" i="1"/>
  <c r="AB182" i="1"/>
  <c r="AB181" i="1"/>
  <c r="AB179" i="1"/>
  <c r="AB177" i="1"/>
  <c r="AB172" i="1"/>
  <c r="AB171" i="1"/>
  <c r="AB170" i="1"/>
  <c r="AB169" i="1"/>
  <c r="AB165" i="1"/>
  <c r="AB164" i="1"/>
  <c r="AB150" i="1"/>
  <c r="AB297" i="1" s="1"/>
  <c r="AB137" i="1"/>
  <c r="AB129" i="1"/>
  <c r="AB128" i="1"/>
  <c r="AB275" i="1" s="1"/>
  <c r="AB122" i="1"/>
  <c r="AB270" i="1" s="1"/>
  <c r="AB121" i="1"/>
  <c r="AB269" i="1" s="1"/>
  <c r="AB120" i="1"/>
  <c r="AB268" i="1" s="1"/>
  <c r="AB118" i="1"/>
  <c r="AB266" i="1" s="1"/>
  <c r="AB264" i="1"/>
  <c r="AB114" i="1"/>
  <c r="AB262" i="1" s="1"/>
  <c r="AB110" i="1"/>
  <c r="AB258" i="1" s="1"/>
  <c r="AB105" i="1"/>
  <c r="AB253" i="1" s="1"/>
  <c r="AB103" i="1"/>
  <c r="AB229" i="1" s="1"/>
  <c r="AB101" i="1"/>
  <c r="AB250" i="1" s="1"/>
  <c r="AB82" i="1"/>
  <c r="AB81" i="1"/>
  <c r="AB240" i="1" s="1"/>
  <c r="AB74" i="1"/>
  <c r="AB71" i="1"/>
  <c r="AB212" i="1" s="1"/>
  <c r="AB69" i="1"/>
  <c r="AB66" i="1"/>
  <c r="AB62" i="1"/>
  <c r="AB60" i="1"/>
  <c r="AB53" i="1"/>
  <c r="AB51" i="1"/>
  <c r="AB47" i="1"/>
  <c r="AB44" i="1" s="1"/>
  <c r="AB188" i="1" s="1"/>
  <c r="AB40" i="1"/>
  <c r="AB31" i="1"/>
  <c r="AB176" i="1" s="1"/>
  <c r="AB12" i="1"/>
  <c r="AB10" i="1"/>
  <c r="AB162" i="1" s="1"/>
  <c r="AB161" i="1" s="1"/>
  <c r="AA1446" i="1"/>
  <c r="AA1445" i="1" s="1"/>
  <c r="AA1444" i="1" s="1"/>
  <c r="AA1438" i="1"/>
  <c r="AA1437" i="1" s="1"/>
  <c r="AA1436" i="1" s="1"/>
  <c r="AA1432" i="1"/>
  <c r="AA1431" i="1" s="1"/>
  <c r="AA1430" i="1" s="1"/>
  <c r="AA1426" i="1"/>
  <c r="AA1425" i="1" s="1"/>
  <c r="AA1424" i="1" s="1"/>
  <c r="AA1419" i="1"/>
  <c r="AA1418" i="1" s="1"/>
  <c r="AA1417" i="1" s="1"/>
  <c r="AA1413" i="1"/>
  <c r="AA1412" i="1" s="1"/>
  <c r="AA1411" i="1" s="1"/>
  <c r="AA1408" i="1"/>
  <c r="AA1407" i="1" s="1"/>
  <c r="AA1397" i="1"/>
  <c r="AA1394" i="1"/>
  <c r="AA1385" i="1"/>
  <c r="AA1382" i="1"/>
  <c r="AA1340" i="1" s="1"/>
  <c r="AA1377" i="1"/>
  <c r="AA1376" i="1"/>
  <c r="AA1353" i="1"/>
  <c r="AA1352" i="1" s="1"/>
  <c r="AA1349" i="1"/>
  <c r="AA1348" i="1" s="1"/>
  <c r="AA1347" i="1"/>
  <c r="AA1335" i="1" s="1"/>
  <c r="AA323" i="1" s="1"/>
  <c r="AA1344" i="1"/>
  <c r="AA1324" i="1"/>
  <c r="AA1308" i="1" s="1"/>
  <c r="AA1309" i="1"/>
  <c r="AA1297" i="1"/>
  <c r="AA1289" i="1"/>
  <c r="AA1288" i="1" s="1"/>
  <c r="AA1279" i="1"/>
  <c r="AA1278" i="1" s="1"/>
  <c r="AA1276" i="1"/>
  <c r="AA1272" i="1"/>
  <c r="AA1260" i="1" s="1"/>
  <c r="AA1269" i="1"/>
  <c r="AA1257" i="1" s="1"/>
  <c r="AA1268" i="1"/>
  <c r="AA1256" i="1" s="1"/>
  <c r="AA1254" i="1"/>
  <c r="AA1263" i="1"/>
  <c r="AA1262" i="1"/>
  <c r="AA1261" i="1"/>
  <c r="AA1249" i="1" s="1"/>
  <c r="AA1251" i="1"/>
  <c r="AA1239" i="1"/>
  <c r="AA1238" i="1" s="1"/>
  <c r="AA1237" i="1" s="1"/>
  <c r="AA1232" i="1"/>
  <c r="AA1231" i="1" s="1"/>
  <c r="AA1230" i="1" s="1"/>
  <c r="AA1229" i="1" s="1"/>
  <c r="AA1227" i="1"/>
  <c r="AA1191" i="1" s="1"/>
  <c r="AA959" i="1" s="1"/>
  <c r="AA1223" i="1"/>
  <c r="AA1222" i="1" s="1"/>
  <c r="AA1221" i="1" s="1"/>
  <c r="AA1218" i="1"/>
  <c r="AA1213" i="1"/>
  <c r="AA1212" i="1" s="1"/>
  <c r="AA1211" i="1" s="1"/>
  <c r="AA1208" i="1"/>
  <c r="AA1204" i="1"/>
  <c r="AA1203" i="1" s="1"/>
  <c r="AA1202" i="1" s="1"/>
  <c r="AA1199" i="1"/>
  <c r="AA1195" i="1"/>
  <c r="AA1194" i="1" s="1"/>
  <c r="AA1193" i="1" s="1"/>
  <c r="AA1189" i="1"/>
  <c r="AA1180" i="1"/>
  <c r="AA1176" i="1"/>
  <c r="AA1175" i="1" s="1"/>
  <c r="AA1174" i="1" s="1"/>
  <c r="AA1172" i="1"/>
  <c r="AA1168" i="1"/>
  <c r="AA1167" i="1" s="1"/>
  <c r="AA1161" i="1"/>
  <c r="AA1157" i="1"/>
  <c r="AA1152" i="1"/>
  <c r="AA1151" i="1" s="1"/>
  <c r="AA1148" i="1"/>
  <c r="AA1144" i="1"/>
  <c r="AA1143" i="1" s="1"/>
  <c r="AA1140" i="1"/>
  <c r="AA1136" i="1"/>
  <c r="AA1135" i="1" s="1"/>
  <c r="AA1134" i="1" s="1"/>
  <c r="AA1132" i="1"/>
  <c r="AA1128" i="1"/>
  <c r="AA1127" i="1" s="1"/>
  <c r="AA1124" i="1"/>
  <c r="AA1120" i="1"/>
  <c r="AA1119" i="1" s="1"/>
  <c r="AA1116" i="1"/>
  <c r="AA1112" i="1"/>
  <c r="AA1111" i="1" s="1"/>
  <c r="AA1108" i="1"/>
  <c r="AA1104" i="1"/>
  <c r="AA1103" i="1" s="1"/>
  <c r="AA1100" i="1"/>
  <c r="AA1096" i="1"/>
  <c r="AA1095" i="1" s="1"/>
  <c r="AA1092" i="1"/>
  <c r="AA1088" i="1"/>
  <c r="AA1087" i="1" s="1"/>
  <c r="AA1084" i="1"/>
  <c r="AA1080" i="1"/>
  <c r="AA1077" i="1"/>
  <c r="AA966" i="1" s="1"/>
  <c r="AA1076" i="1"/>
  <c r="AA109" i="1" s="1"/>
  <c r="AA257" i="1" s="1"/>
  <c r="AA1075" i="1"/>
  <c r="AA964" i="1" s="1"/>
  <c r="AA1074" i="1"/>
  <c r="AA107" i="1" s="1"/>
  <c r="AA1071" i="1"/>
  <c r="AA1070" i="1"/>
  <c r="AA1069" i="1"/>
  <c r="AA1052" i="1"/>
  <c r="AA987" i="1" s="1"/>
  <c r="AA960" i="1" s="1"/>
  <c r="AA1046" i="1"/>
  <c r="AA1045" i="1" s="1"/>
  <c r="AA1044" i="1" s="1"/>
  <c r="AA1040" i="1"/>
  <c r="AA1039" i="1" s="1"/>
  <c r="AA1034" i="1"/>
  <c r="AA1033" i="1" s="1"/>
  <c r="AA1028" i="1"/>
  <c r="AA1027" i="1" s="1"/>
  <c r="AA1026" i="1" s="1"/>
  <c r="AA1022" i="1"/>
  <c r="AA1021" i="1" s="1"/>
  <c r="AA1017" i="1"/>
  <c r="AA1016" i="1" s="1"/>
  <c r="AA1012" i="1"/>
  <c r="AA1011" i="1" s="1"/>
  <c r="AA1007" i="1"/>
  <c r="AA1006" i="1" s="1"/>
  <c r="AA996" i="1"/>
  <c r="AA995" i="1" s="1"/>
  <c r="AA994" i="1" s="1"/>
  <c r="AA979" i="1"/>
  <c r="AA972" i="1"/>
  <c r="AA969" i="1" s="1"/>
  <c r="AA956" i="1"/>
  <c r="AA954" i="1"/>
  <c r="AA616" i="1" s="1"/>
  <c r="AA946" i="1"/>
  <c r="AA945" i="1"/>
  <c r="AA944" i="1" s="1"/>
  <c r="AA940" i="1"/>
  <c r="AA822" i="1" s="1"/>
  <c r="AA934" i="1"/>
  <c r="AA933" i="1" s="1"/>
  <c r="AA932" i="1" s="1"/>
  <c r="AA925" i="1"/>
  <c r="AA924" i="1" s="1"/>
  <c r="AA923" i="1" s="1"/>
  <c r="AA922" i="1" s="1"/>
  <c r="AA919" i="1"/>
  <c r="AA918" i="1" s="1"/>
  <c r="AA917" i="1" s="1"/>
  <c r="AA915" i="1"/>
  <c r="AA910" i="1"/>
  <c r="AA909" i="1" s="1"/>
  <c r="AA908" i="1" s="1"/>
  <c r="AA905" i="1"/>
  <c r="AA901" i="1"/>
  <c r="AA900" i="1" s="1"/>
  <c r="AA899" i="1" s="1"/>
  <c r="AA896" i="1"/>
  <c r="AA892" i="1"/>
  <c r="AA891" i="1" s="1"/>
  <c r="AA890" i="1" s="1"/>
  <c r="AA887" i="1"/>
  <c r="AA882" i="1"/>
  <c r="AA881" i="1" s="1"/>
  <c r="AA880" i="1" s="1"/>
  <c r="AA876" i="1"/>
  <c r="AA872" i="1"/>
  <c r="AA871" i="1" s="1"/>
  <c r="AA865" i="1"/>
  <c r="AA827" i="1" s="1"/>
  <c r="AA855" i="1"/>
  <c r="AA851" i="1"/>
  <c r="AA850" i="1" s="1"/>
  <c r="AA849" i="1" s="1"/>
  <c r="AA844" i="1"/>
  <c r="AA832" i="1"/>
  <c r="AA831" i="1" s="1"/>
  <c r="AA829" i="1"/>
  <c r="AA826" i="1"/>
  <c r="AA825" i="1"/>
  <c r="AA823" i="1"/>
  <c r="AA817" i="1"/>
  <c r="AA816" i="1"/>
  <c r="AA811" i="1"/>
  <c r="AA810" i="1" s="1"/>
  <c r="AA808" i="1"/>
  <c r="AA807" i="1" s="1"/>
  <c r="AA805" i="1"/>
  <c r="AA804" i="1" s="1"/>
  <c r="AA802" i="1"/>
  <c r="AA801" i="1" s="1"/>
  <c r="AA799" i="1"/>
  <c r="AA798" i="1" s="1"/>
  <c r="AA796" i="1"/>
  <c r="AA795" i="1" s="1"/>
  <c r="AA791" i="1"/>
  <c r="AA790" i="1" s="1"/>
  <c r="AA789" i="1" s="1"/>
  <c r="AA788" i="1" s="1"/>
  <c r="AA785" i="1"/>
  <c r="AA784" i="1" s="1"/>
  <c r="AA783" i="1" s="1"/>
  <c r="AA782" i="1" s="1"/>
  <c r="AA778" i="1"/>
  <c r="AA777" i="1" s="1"/>
  <c r="AA776" i="1" s="1"/>
  <c r="AA775" i="1" s="1"/>
  <c r="AA772" i="1"/>
  <c r="AA771" i="1" s="1"/>
  <c r="AA770" i="1" s="1"/>
  <c r="AA769" i="1" s="1"/>
  <c r="AA765" i="1"/>
  <c r="AA764" i="1" s="1"/>
  <c r="AA763" i="1" s="1"/>
  <c r="AA762" i="1" s="1"/>
  <c r="AA761" i="1"/>
  <c r="AA747" i="1"/>
  <c r="AA744" i="1"/>
  <c r="AA743" i="1" s="1"/>
  <c r="AA742" i="1" s="1"/>
  <c r="AA728" i="1"/>
  <c r="AA722" i="1"/>
  <c r="AA721" i="1" s="1"/>
  <c r="AA716" i="1"/>
  <c r="AA715" i="1" s="1"/>
  <c r="AA714" i="1" s="1"/>
  <c r="AA22" i="1" s="1"/>
  <c r="AA712" i="1"/>
  <c r="AA705" i="1"/>
  <c r="AA704" i="1" s="1"/>
  <c r="AA701" i="1"/>
  <c r="AA693" i="1"/>
  <c r="AA692" i="1" s="1"/>
  <c r="AA689" i="1"/>
  <c r="AA682" i="1"/>
  <c r="AA681" i="1" s="1"/>
  <c r="AA678" i="1"/>
  <c r="AA671" i="1"/>
  <c r="AA670" i="1" s="1"/>
  <c r="AA663" i="1"/>
  <c r="AA655" i="1"/>
  <c r="AA654" i="1" s="1"/>
  <c r="AA652" i="1"/>
  <c r="AA640" i="1" s="1"/>
  <c r="AA648" i="1"/>
  <c r="AA29" i="1" s="1"/>
  <c r="AA647" i="1"/>
  <c r="AA28" i="1" s="1"/>
  <c r="AA646" i="1"/>
  <c r="AA633" i="1" s="1"/>
  <c r="AA644" i="1"/>
  <c r="AA632" i="1" s="1"/>
  <c r="AA637" i="1"/>
  <c r="AA634" i="1"/>
  <c r="AA622" i="1"/>
  <c r="AA321" i="1" s="1"/>
  <c r="AA621" i="1"/>
  <c r="AA608" i="1"/>
  <c r="AA604" i="1"/>
  <c r="AA603" i="1" s="1"/>
  <c r="AA598" i="1"/>
  <c r="AA594" i="1"/>
  <c r="AA593" i="1" s="1"/>
  <c r="AA589" i="1"/>
  <c r="AA587" i="1"/>
  <c r="AA586" i="1" s="1"/>
  <c r="AA583" i="1"/>
  <c r="AA581" i="1"/>
  <c r="AA580" i="1" s="1"/>
  <c r="AA577" i="1"/>
  <c r="AA575" i="1"/>
  <c r="AA574" i="1"/>
  <c r="AA573" i="1"/>
  <c r="AA572" i="1"/>
  <c r="AA566" i="1"/>
  <c r="AA334" i="1" s="1"/>
  <c r="AA306" i="1" s="1"/>
  <c r="AA550" i="1"/>
  <c r="AA549" i="1" s="1"/>
  <c r="AA340" i="1" s="1"/>
  <c r="AA316" i="1" s="1"/>
  <c r="AA545" i="1"/>
  <c r="AA540" i="1"/>
  <c r="AA336" i="1" s="1"/>
  <c r="AA535" i="1"/>
  <c r="AA534" i="1" s="1"/>
  <c r="AA532" i="1"/>
  <c r="AA531" i="1" s="1"/>
  <c r="AA530" i="1" s="1"/>
  <c r="AA527" i="1"/>
  <c r="AA526" i="1" s="1"/>
  <c r="AA521" i="1"/>
  <c r="AA520" i="1" s="1"/>
  <c r="AA519" i="1" s="1"/>
  <c r="AA514" i="1"/>
  <c r="AA511" i="1"/>
  <c r="AA505" i="1"/>
  <c r="AA504" i="1" s="1"/>
  <c r="AA502" i="1"/>
  <c r="AA496" i="1"/>
  <c r="AA495" i="1"/>
  <c r="AA493" i="1"/>
  <c r="AA487" i="1"/>
  <c r="AA486" i="1" s="1"/>
  <c r="AA482" i="1"/>
  <c r="AA481" i="1" s="1"/>
  <c r="AA480" i="1" s="1"/>
  <c r="AA476" i="1"/>
  <c r="AA475" i="1" s="1"/>
  <c r="AA474" i="1" s="1"/>
  <c r="AA470" i="1"/>
  <c r="AA469" i="1" s="1"/>
  <c r="AA468" i="1" s="1"/>
  <c r="AA464" i="1"/>
  <c r="AA375" i="1" s="1"/>
  <c r="AA458" i="1"/>
  <c r="AA457" i="1" s="1"/>
  <c r="AA456" i="1" s="1"/>
  <c r="AA452" i="1"/>
  <c r="AA451" i="1" s="1"/>
  <c r="AA450" i="1" s="1"/>
  <c r="AA428" i="1"/>
  <c r="AA427" i="1" s="1"/>
  <c r="AA426" i="1" s="1"/>
  <c r="AA422" i="1"/>
  <c r="AA421" i="1" s="1"/>
  <c r="AA420" i="1" s="1"/>
  <c r="AA416" i="1"/>
  <c r="AA415" i="1" s="1"/>
  <c r="AA414" i="1" s="1"/>
  <c r="AA410" i="1"/>
  <c r="AA409" i="1" s="1"/>
  <c r="AA408" i="1" s="1"/>
  <c r="AA404" i="1"/>
  <c r="AA403" i="1" s="1"/>
  <c r="AA402" i="1" s="1"/>
  <c r="AA398" i="1"/>
  <c r="AA369" i="1" s="1"/>
  <c r="AA393" i="1"/>
  <c r="AA390" i="1"/>
  <c r="AA387" i="1"/>
  <c r="AA384" i="1"/>
  <c r="AA383" i="1"/>
  <c r="AA382" i="1"/>
  <c r="AA378" i="1"/>
  <c r="AA377" i="1"/>
  <c r="AA145" i="1" s="1"/>
  <c r="AA376" i="1"/>
  <c r="AA374" i="1"/>
  <c r="AA373" i="1"/>
  <c r="AA141" i="1" s="1"/>
  <c r="AA140" i="1" s="1"/>
  <c r="AA372" i="1"/>
  <c r="AA359" i="1"/>
  <c r="AA357" i="1" s="1"/>
  <c r="AA352" i="1"/>
  <c r="AA344" i="1"/>
  <c r="AA343" i="1"/>
  <c r="AA341" i="1"/>
  <c r="AA339" i="1"/>
  <c r="AA338" i="1"/>
  <c r="AA337" i="1"/>
  <c r="AA335" i="1"/>
  <c r="AA308" i="1" s="1"/>
  <c r="AA332" i="1"/>
  <c r="AA307" i="1"/>
  <c r="AA296" i="1"/>
  <c r="AA281" i="1"/>
  <c r="AA280" i="1"/>
  <c r="AA279" i="1"/>
  <c r="AA274" i="1"/>
  <c r="AA273" i="1"/>
  <c r="AA263" i="1"/>
  <c r="AA261" i="1"/>
  <c r="AA260" i="1"/>
  <c r="AA259" i="1"/>
  <c r="AA248" i="1"/>
  <c r="AA247" i="1"/>
  <c r="AA244" i="1"/>
  <c r="AA241" i="1"/>
  <c r="AA228" i="1"/>
  <c r="AA223" i="1"/>
  <c r="AA221" i="1"/>
  <c r="AA214" i="1"/>
  <c r="AA213" i="1"/>
  <c r="AA210" i="1"/>
  <c r="AA209" i="1"/>
  <c r="AA207" i="1"/>
  <c r="AA205" i="1" s="1"/>
  <c r="AA204" i="1"/>
  <c r="AA203" i="1" s="1"/>
  <c r="AA202" i="1"/>
  <c r="AA199" i="1"/>
  <c r="AA198" i="1"/>
  <c r="AA197" i="1"/>
  <c r="AA195" i="1"/>
  <c r="AA194" i="1" s="1"/>
  <c r="AA192" i="1"/>
  <c r="AA191" i="1"/>
  <c r="AA189" i="1"/>
  <c r="AA187" i="1"/>
  <c r="AA186" i="1"/>
  <c r="AA185" i="1"/>
  <c r="AA182" i="1"/>
  <c r="AA181" i="1"/>
  <c r="AA179" i="1"/>
  <c r="AA177" i="1"/>
  <c r="AA172" i="1"/>
  <c r="AA171" i="1"/>
  <c r="AA170" i="1"/>
  <c r="AA169" i="1"/>
  <c r="AA165" i="1"/>
  <c r="AA164" i="1"/>
  <c r="AA150" i="1"/>
  <c r="AA297" i="1" s="1"/>
  <c r="AA137" i="1"/>
  <c r="AA129" i="1"/>
  <c r="AA128" i="1"/>
  <c r="AA275" i="1" s="1"/>
  <c r="AA122" i="1"/>
  <c r="AA270" i="1" s="1"/>
  <c r="AA121" i="1"/>
  <c r="AA120" i="1"/>
  <c r="AA268" i="1" s="1"/>
  <c r="AA118" i="1"/>
  <c r="AA266" i="1" s="1"/>
  <c r="AA264" i="1"/>
  <c r="AA110" i="1"/>
  <c r="AA258" i="1" s="1"/>
  <c r="AA105" i="1"/>
  <c r="AA253" i="1" s="1"/>
  <c r="AA103" i="1"/>
  <c r="AA229" i="1" s="1"/>
  <c r="AA101" i="1"/>
  <c r="AA250" i="1" s="1"/>
  <c r="AA82" i="1"/>
  <c r="AA81" i="1"/>
  <c r="AA240" i="1" s="1"/>
  <c r="AA74" i="1"/>
  <c r="AA71" i="1"/>
  <c r="AA212" i="1" s="1"/>
  <c r="AA69" i="1"/>
  <c r="AA66" i="1"/>
  <c r="AA62" i="1"/>
  <c r="AA60" i="1"/>
  <c r="AA53" i="1"/>
  <c r="AA51" i="1"/>
  <c r="AA47" i="1"/>
  <c r="AA44" i="1" s="1"/>
  <c r="AA188" i="1" s="1"/>
  <c r="AA40" i="1"/>
  <c r="AA31" i="1"/>
  <c r="AA176" i="1" s="1"/>
  <c r="AA12" i="1"/>
  <c r="AA10" i="1"/>
  <c r="AA162" i="1" s="1"/>
  <c r="AA161" i="1" s="1"/>
  <c r="AB1166" i="1" l="1"/>
  <c r="AB125" i="1"/>
  <c r="AA720" i="1"/>
  <c r="AA828" i="1"/>
  <c r="AA838" i="1"/>
  <c r="AB828" i="1"/>
  <c r="AB838" i="1"/>
  <c r="AB830" i="1" s="1"/>
  <c r="AB163" i="1"/>
  <c r="AB1126" i="1"/>
  <c r="AB1380" i="1"/>
  <c r="AB272" i="1"/>
  <c r="AB124" i="1"/>
  <c r="AB271" i="1" s="1"/>
  <c r="AB1102" i="1"/>
  <c r="AB585" i="1"/>
  <c r="AA1142" i="1"/>
  <c r="AB1118" i="1"/>
  <c r="AA680" i="1"/>
  <c r="AA148" i="1"/>
  <c r="AA295" i="1" s="1"/>
  <c r="AA864" i="1"/>
  <c r="AA863" i="1" s="1"/>
  <c r="AA385" i="1"/>
  <c r="AA351" i="1" s="1"/>
  <c r="AA163" i="1"/>
  <c r="AA564" i="1"/>
  <c r="AA562" i="1" s="1"/>
  <c r="AA703" i="1"/>
  <c r="AB1094" i="1"/>
  <c r="AA1201" i="1"/>
  <c r="AA1166" i="1"/>
  <c r="AB938" i="1"/>
  <c r="AB815" i="1" s="1"/>
  <c r="AB1264" i="1"/>
  <c r="AB1252" i="1" s="1"/>
  <c r="AA1220" i="1"/>
  <c r="AB1134" i="1"/>
  <c r="AA907" i="1"/>
  <c r="AB539" i="1"/>
  <c r="AB538" i="1" s="1"/>
  <c r="AB537" i="1" s="1"/>
  <c r="AB907" i="1"/>
  <c r="AA653" i="1"/>
  <c r="AA1094" i="1"/>
  <c r="AB463" i="1"/>
  <c r="AB462" i="1" s="1"/>
  <c r="AB196" i="1"/>
  <c r="AA196" i="1"/>
  <c r="AA602" i="1"/>
  <c r="AA24" i="1"/>
  <c r="AA175" i="1" s="1"/>
  <c r="AB1384" i="1"/>
  <c r="AB1373" i="1" s="1"/>
  <c r="AB669" i="1"/>
  <c r="AB680" i="1"/>
  <c r="AA848" i="1"/>
  <c r="AA691" i="1"/>
  <c r="AB741" i="1"/>
  <c r="AB879" i="1"/>
  <c r="AB1156" i="1"/>
  <c r="AB1072" i="1" s="1"/>
  <c r="AA1126" i="1"/>
  <c r="AA1264" i="1"/>
  <c r="AA1252" i="1" s="1"/>
  <c r="AA879" i="1"/>
  <c r="AA1073" i="1"/>
  <c r="AA962" i="1" s="1"/>
  <c r="AA627" i="1" s="1"/>
  <c r="AA1323" i="1"/>
  <c r="AB1379" i="1"/>
  <c r="AB1337" i="1" s="1"/>
  <c r="AA1051" i="1"/>
  <c r="AA1050" i="1" s="1"/>
  <c r="AB1271" i="1"/>
  <c r="AB1259" i="1" s="1"/>
  <c r="AA1392" i="1"/>
  <c r="AA1391" i="1" s="1"/>
  <c r="AA1210" i="1"/>
  <c r="AB208" i="1"/>
  <c r="AB898" i="1"/>
  <c r="AB959" i="1"/>
  <c r="AB623" i="1" s="1"/>
  <c r="AB692" i="1"/>
  <c r="AB28" i="1"/>
  <c r="AB654" i="1"/>
  <c r="AA1374" i="1"/>
  <c r="AA968" i="1"/>
  <c r="AA952" i="1"/>
  <c r="AA951" i="1"/>
  <c r="AA613" i="1" s="1"/>
  <c r="AA1079" i="1"/>
  <c r="AA1067" i="1" s="1"/>
  <c r="AA579" i="1"/>
  <c r="AA233" i="1"/>
  <c r="AB635" i="1"/>
  <c r="AA898" i="1"/>
  <c r="AB649" i="1"/>
  <c r="AB638" i="1" s="1"/>
  <c r="AB625" i="1"/>
  <c r="AB586" i="1"/>
  <c r="AB720" i="1"/>
  <c r="AB592" i="1"/>
  <c r="AB501" i="1"/>
  <c r="AB864" i="1"/>
  <c r="AB863" i="1" s="1"/>
  <c r="AB148" i="1"/>
  <c r="AB295" i="1" s="1"/>
  <c r="AB510" i="1"/>
  <c r="AA741" i="1"/>
  <c r="AA1110" i="1"/>
  <c r="AB1192" i="1"/>
  <c r="AB1210" i="1"/>
  <c r="AB636" i="1"/>
  <c r="AB618" i="1" s="1"/>
  <c r="AB315" i="1" s="1"/>
  <c r="AA548" i="1"/>
  <c r="AA547" i="1" s="1"/>
  <c r="AA649" i="1"/>
  <c r="AA638" i="1" s="1"/>
  <c r="AB889" i="1"/>
  <c r="AB1038" i="1"/>
  <c r="AB983" i="1" s="1"/>
  <c r="AB961" i="1" s="1"/>
  <c r="AA1192" i="1"/>
  <c r="AB548" i="1"/>
  <c r="AB547" i="1" s="1"/>
  <c r="AB1346" i="1"/>
  <c r="AA208" i="1"/>
  <c r="AA1343" i="1"/>
  <c r="AA125" i="1"/>
  <c r="AB1086" i="1"/>
  <c r="AB1201" i="1"/>
  <c r="AA397" i="1"/>
  <c r="AA396" i="1" s="1"/>
  <c r="AB1393" i="1"/>
  <c r="AA1379" i="1"/>
  <c r="AA1337" i="1" s="1"/>
  <c r="AB355" i="1"/>
  <c r="AB354" i="1" s="1"/>
  <c r="AA492" i="1"/>
  <c r="AA957" i="1"/>
  <c r="AA619" i="1" s="1"/>
  <c r="AA317" i="1" s="1"/>
  <c r="AB102" i="1"/>
  <c r="AB251" i="1" s="1"/>
  <c r="AB937" i="1"/>
  <c r="AB936" i="1" s="1"/>
  <c r="AB1051" i="1"/>
  <c r="AB1050" i="1" s="1"/>
  <c r="AB564" i="1"/>
  <c r="AB563" i="1" s="1"/>
  <c r="AB1392" i="1"/>
  <c r="AA1118" i="1"/>
  <c r="AB1412" i="1"/>
  <c r="AB1411" i="1" s="1"/>
  <c r="AB1338" i="1" s="1"/>
  <c r="AB613" i="1"/>
  <c r="AB304" i="1" s="1"/>
  <c r="AA1032" i="1"/>
  <c r="AA1384" i="1"/>
  <c r="AB1078" i="1"/>
  <c r="AB397" i="1"/>
  <c r="AB396" i="1" s="1"/>
  <c r="AB1110" i="1"/>
  <c r="AA1102" i="1"/>
  <c r="AB1287" i="1"/>
  <c r="AA114" i="1"/>
  <c r="AA262" i="1" s="1"/>
  <c r="AB957" i="1"/>
  <c r="AB619" i="1" s="1"/>
  <c r="AA635" i="1"/>
  <c r="AA585" i="1"/>
  <c r="AA636" i="1"/>
  <c r="AA618" i="1" s="1"/>
  <c r="AA315" i="1" s="1"/>
  <c r="AA625" i="1"/>
  <c r="AA1380" i="1"/>
  <c r="AB703" i="1"/>
  <c r="AA119" i="1"/>
  <c r="AA267" i="1" s="1"/>
  <c r="AB313" i="1"/>
  <c r="AB1323" i="1"/>
  <c r="AB1307" i="1" s="1"/>
  <c r="AB614" i="1"/>
  <c r="AA1338" i="1"/>
  <c r="AA830" i="1"/>
  <c r="AA1271" i="1"/>
  <c r="AA1259" i="1" s="1"/>
  <c r="AB602" i="1"/>
  <c r="AA1406" i="1"/>
  <c r="AA371" i="1"/>
  <c r="AA370" i="1" s="1"/>
  <c r="AA347" i="1" s="1"/>
  <c r="AB385" i="1"/>
  <c r="AB351" i="1" s="1"/>
  <c r="AB571" i="1"/>
  <c r="AB492" i="1"/>
  <c r="AB576" i="1"/>
  <c r="AB1341" i="1"/>
  <c r="AB119" i="1"/>
  <c r="AA102" i="1"/>
  <c r="AA251" i="1" s="1"/>
  <c r="AA463" i="1"/>
  <c r="AA462" i="1" s="1"/>
  <c r="AA539" i="1"/>
  <c r="AA538" i="1" s="1"/>
  <c r="AA537" i="1" s="1"/>
  <c r="AB1330" i="1"/>
  <c r="AA1346" i="1"/>
  <c r="AA1330" i="1"/>
  <c r="AA269" i="1"/>
  <c r="AA501" i="1"/>
  <c r="AA576" i="1"/>
  <c r="AA379" i="1"/>
  <c r="AA348" i="1" s="1"/>
  <c r="AA1393" i="1"/>
  <c r="AA292" i="1"/>
  <c r="AA291" i="1" s="1"/>
  <c r="AA144" i="1"/>
  <c r="AA1342" i="1"/>
  <c r="AA1351" i="1"/>
  <c r="AA1341" i="1" s="1"/>
  <c r="AB756" i="1"/>
  <c r="AB763" i="1"/>
  <c r="AB755" i="1" s="1"/>
  <c r="AA937" i="1"/>
  <c r="AA936" i="1" s="1"/>
  <c r="AA1038" i="1"/>
  <c r="AA938" i="1"/>
  <c r="AA815" i="1" s="1"/>
  <c r="AB1190" i="1"/>
  <c r="AB1250" i="1"/>
  <c r="AA756" i="1"/>
  <c r="AA628" i="1"/>
  <c r="AA757" i="1"/>
  <c r="AB1431" i="1"/>
  <c r="AB1430" i="1" s="1"/>
  <c r="AA754" i="1"/>
  <c r="AB1342" i="1"/>
  <c r="AA1086" i="1"/>
  <c r="AA592" i="1"/>
  <c r="AA1250" i="1"/>
  <c r="AA313" i="1"/>
  <c r="AA1156" i="1"/>
  <c r="AA1150" i="1" s="1"/>
  <c r="AB371" i="1"/>
  <c r="AB370" i="1" s="1"/>
  <c r="AB347" i="1" s="1"/>
  <c r="AB1328" i="1"/>
  <c r="AA1190" i="1"/>
  <c r="AB628" i="1"/>
  <c r="AA570" i="1"/>
  <c r="AB757" i="1"/>
  <c r="AA889" i="1"/>
  <c r="AA755" i="1"/>
  <c r="AA571" i="1"/>
  <c r="AB144" i="1"/>
  <c r="AA355" i="1"/>
  <c r="AA333" i="1"/>
  <c r="AB328" i="1"/>
  <c r="AA642" i="1"/>
  <c r="AA630" i="1" s="1"/>
  <c r="AA328" i="1"/>
  <c r="AA643" i="1"/>
  <c r="AA631" i="1" s="1"/>
  <c r="AB1067" i="1"/>
  <c r="AA1287" i="1"/>
  <c r="AA217" i="1"/>
  <c r="AA216" i="1" s="1"/>
  <c r="AB818" i="1"/>
  <c r="AA184" i="1"/>
  <c r="AA1183" i="1"/>
  <c r="AB794" i="1"/>
  <c r="AB1184" i="1"/>
  <c r="AB1185" i="1"/>
  <c r="AB953" i="1" s="1"/>
  <c r="AB1248" i="1"/>
  <c r="AB184" i="1"/>
  <c r="AB1183" i="1"/>
  <c r="AA794" i="1"/>
  <c r="AB379" i="1"/>
  <c r="AB348" i="1" s="1"/>
  <c r="AB326" i="1" s="1"/>
  <c r="AA1248" i="1"/>
  <c r="AB217" i="1"/>
  <c r="AA818" i="1"/>
  <c r="AA623" i="1"/>
  <c r="AA322" i="1" s="1"/>
  <c r="AA1184" i="1"/>
  <c r="AA1185" i="1"/>
  <c r="AA953" i="1" s="1"/>
  <c r="AA513" i="1"/>
  <c r="AA510" i="1" s="1"/>
  <c r="AB580" i="1"/>
  <c r="AB39" i="1"/>
  <c r="AB346" i="1"/>
  <c r="AB173" i="1"/>
  <c r="AB870" i="1"/>
  <c r="AB1068" i="1"/>
  <c r="AB278" i="1"/>
  <c r="AB977" i="1"/>
  <c r="AB955" i="1"/>
  <c r="AB288" i="1"/>
  <c r="AB287" i="1"/>
  <c r="AB107" i="1"/>
  <c r="AB108" i="1"/>
  <c r="AB256" i="1" s="1"/>
  <c r="AB965" i="1"/>
  <c r="AA39" i="1"/>
  <c r="AA320" i="1"/>
  <c r="AA346" i="1"/>
  <c r="AA173" i="1"/>
  <c r="AA278" i="1"/>
  <c r="AA1068" i="1"/>
  <c r="AA870" i="1"/>
  <c r="AA977" i="1"/>
  <c r="AA955" i="1"/>
  <c r="AA288" i="1"/>
  <c r="AA287" i="1"/>
  <c r="AA669" i="1"/>
  <c r="AA255" i="1"/>
  <c r="AA108" i="1"/>
  <c r="AA256" i="1" s="1"/>
  <c r="AA963" i="1"/>
  <c r="AA965" i="1"/>
  <c r="G281" i="1"/>
  <c r="H281" i="1"/>
  <c r="I281" i="1"/>
  <c r="J281" i="1"/>
  <c r="K281" i="1"/>
  <c r="L281" i="1"/>
  <c r="M281" i="1"/>
  <c r="N281" i="1"/>
  <c r="O281" i="1"/>
  <c r="P281" i="1"/>
  <c r="Q281" i="1"/>
  <c r="R281" i="1"/>
  <c r="S281" i="1"/>
  <c r="T281" i="1"/>
  <c r="U281" i="1"/>
  <c r="V281" i="1"/>
  <c r="W281" i="1"/>
  <c r="Z281" i="1"/>
  <c r="G280" i="1"/>
  <c r="H280" i="1"/>
  <c r="I280" i="1"/>
  <c r="J280" i="1"/>
  <c r="K280" i="1"/>
  <c r="L280" i="1"/>
  <c r="M280" i="1"/>
  <c r="N280" i="1"/>
  <c r="O280" i="1"/>
  <c r="P280" i="1"/>
  <c r="Q280" i="1"/>
  <c r="R280" i="1"/>
  <c r="S280" i="1"/>
  <c r="T280" i="1"/>
  <c r="U280" i="1"/>
  <c r="V280" i="1"/>
  <c r="W280" i="1"/>
  <c r="Z280" i="1"/>
  <c r="G279" i="1"/>
  <c r="H279" i="1"/>
  <c r="I279" i="1"/>
  <c r="J279" i="1"/>
  <c r="K279" i="1"/>
  <c r="L279" i="1"/>
  <c r="M279" i="1"/>
  <c r="N279" i="1"/>
  <c r="O279" i="1"/>
  <c r="P279" i="1"/>
  <c r="Q279" i="1"/>
  <c r="R279" i="1"/>
  <c r="S279" i="1"/>
  <c r="T279" i="1"/>
  <c r="U279" i="1"/>
  <c r="V279" i="1"/>
  <c r="W279" i="1"/>
  <c r="Z279" i="1"/>
  <c r="F281" i="1"/>
  <c r="F280" i="1"/>
  <c r="F279" i="1"/>
  <c r="F10" i="1"/>
  <c r="F12" i="1"/>
  <c r="F31" i="1"/>
  <c r="F36" i="1"/>
  <c r="AD36" i="1" s="1"/>
  <c r="F37" i="1"/>
  <c r="AD37" i="1" s="1"/>
  <c r="F42" i="1"/>
  <c r="F49" i="1"/>
  <c r="F51" i="1"/>
  <c r="F53" i="1"/>
  <c r="F60" i="1"/>
  <c r="F62" i="1"/>
  <c r="F66" i="1"/>
  <c r="F68" i="1"/>
  <c r="AD68" i="1" s="1"/>
  <c r="F71" i="1"/>
  <c r="F74" i="1"/>
  <c r="F81" i="1"/>
  <c r="F82" i="1"/>
  <c r="F93" i="1"/>
  <c r="AD93" i="1" s="1"/>
  <c r="G129" i="1"/>
  <c r="G278" i="1" s="1"/>
  <c r="H129" i="1"/>
  <c r="H278" i="1" s="1"/>
  <c r="I129" i="1"/>
  <c r="I278" i="1" s="1"/>
  <c r="J129" i="1"/>
  <c r="J278" i="1" s="1"/>
  <c r="K129" i="1"/>
  <c r="K278" i="1" s="1"/>
  <c r="L129" i="1"/>
  <c r="L278" i="1" s="1"/>
  <c r="M129" i="1"/>
  <c r="M278" i="1" s="1"/>
  <c r="N129" i="1"/>
  <c r="N278" i="1" s="1"/>
  <c r="O129" i="1"/>
  <c r="O278" i="1" s="1"/>
  <c r="P129" i="1"/>
  <c r="P278" i="1" s="1"/>
  <c r="Q129" i="1"/>
  <c r="Q278" i="1" s="1"/>
  <c r="R129" i="1"/>
  <c r="R278" i="1" s="1"/>
  <c r="S129" i="1"/>
  <c r="S278" i="1" s="1"/>
  <c r="T129" i="1"/>
  <c r="T278" i="1" s="1"/>
  <c r="U129" i="1"/>
  <c r="U278" i="1" s="1"/>
  <c r="V129" i="1"/>
  <c r="V278" i="1" s="1"/>
  <c r="W129" i="1"/>
  <c r="W278" i="1" s="1"/>
  <c r="Z129" i="1"/>
  <c r="Z278" i="1" s="1"/>
  <c r="F129" i="1"/>
  <c r="V1053" i="1"/>
  <c r="G1052" i="1"/>
  <c r="G987" i="1" s="1"/>
  <c r="G960" i="1" s="1"/>
  <c r="H1052" i="1"/>
  <c r="H1051" i="1" s="1"/>
  <c r="H1050" i="1" s="1"/>
  <c r="I1052" i="1"/>
  <c r="I987" i="1" s="1"/>
  <c r="I960" i="1" s="1"/>
  <c r="J1052" i="1"/>
  <c r="J987" i="1" s="1"/>
  <c r="J960" i="1" s="1"/>
  <c r="K1052" i="1"/>
  <c r="K1051" i="1" s="1"/>
  <c r="K1050" i="1" s="1"/>
  <c r="L1052" i="1"/>
  <c r="L1051" i="1" s="1"/>
  <c r="L1050" i="1" s="1"/>
  <c r="M1052" i="1"/>
  <c r="M1051" i="1" s="1"/>
  <c r="M1050" i="1" s="1"/>
  <c r="N1052" i="1"/>
  <c r="N1051" i="1" s="1"/>
  <c r="N1050" i="1" s="1"/>
  <c r="O1052" i="1"/>
  <c r="O1051" i="1" s="1"/>
  <c r="O1050" i="1" s="1"/>
  <c r="P1052" i="1"/>
  <c r="P1051" i="1" s="1"/>
  <c r="P1050" i="1" s="1"/>
  <c r="Q1052" i="1"/>
  <c r="Q1051" i="1" s="1"/>
  <c r="Q1050" i="1" s="1"/>
  <c r="R1052" i="1"/>
  <c r="R1051" i="1" s="1"/>
  <c r="R1050" i="1" s="1"/>
  <c r="S1052" i="1"/>
  <c r="S1051" i="1" s="1"/>
  <c r="S1050" i="1" s="1"/>
  <c r="T1052" i="1"/>
  <c r="T987" i="1" s="1"/>
  <c r="T960" i="1" s="1"/>
  <c r="U1052" i="1"/>
  <c r="U987" i="1" s="1"/>
  <c r="U960" i="1" s="1"/>
  <c r="W1052" i="1"/>
  <c r="W987" i="1" s="1"/>
  <c r="W960" i="1" s="1"/>
  <c r="Z1052" i="1"/>
  <c r="Z1051" i="1" s="1"/>
  <c r="Z1050" i="1" s="1"/>
  <c r="F1052" i="1"/>
  <c r="AA139" i="1" l="1"/>
  <c r="AA286" i="1" s="1"/>
  <c r="AB626" i="1"/>
  <c r="AA272" i="1"/>
  <c r="AA124" i="1"/>
  <c r="AA1182" i="1"/>
  <c r="AA563" i="1"/>
  <c r="AA641" i="1"/>
  <c r="AA629" i="1" s="1"/>
  <c r="AA591" i="1"/>
  <c r="AB1327" i="1"/>
  <c r="AA168" i="1"/>
  <c r="AA167" i="1" s="1"/>
  <c r="AA17" i="1"/>
  <c r="AA16" i="1" s="1"/>
  <c r="AB529" i="1"/>
  <c r="AB1150" i="1"/>
  <c r="AB1066" i="1" s="1"/>
  <c r="AB642" i="1"/>
  <c r="AB630" i="1" s="1"/>
  <c r="AA326" i="1"/>
  <c r="AD129" i="1"/>
  <c r="F69" i="1"/>
  <c r="AB1247" i="1"/>
  <c r="AA529" i="1"/>
  <c r="AD1053" i="1"/>
  <c r="AE116" i="1"/>
  <c r="V116" i="1"/>
  <c r="AA1307" i="1"/>
  <c r="AA1247" i="1" s="1"/>
  <c r="AA1322" i="1"/>
  <c r="AA1306" i="1" s="1"/>
  <c r="AB1270" i="1"/>
  <c r="AB1258" i="1" s="1"/>
  <c r="AA1381" i="1"/>
  <c r="AA1339" i="1" s="1"/>
  <c r="AA327" i="1" s="1"/>
  <c r="AA271" i="1"/>
  <c r="AB643" i="1"/>
  <c r="AB631" i="1" s="1"/>
  <c r="F47" i="1"/>
  <c r="AD49" i="1"/>
  <c r="AA614" i="1"/>
  <c r="AA305" i="1" s="1"/>
  <c r="AA578" i="1"/>
  <c r="F40" i="1"/>
  <c r="AD42" i="1"/>
  <c r="AB691" i="1"/>
  <c r="AB653" i="1"/>
  <c r="AB641" i="1" s="1"/>
  <c r="AD279" i="1"/>
  <c r="AD280" i="1"/>
  <c r="AD281" i="1"/>
  <c r="AA1328" i="1"/>
  <c r="F987" i="1"/>
  <c r="AB1391" i="1"/>
  <c r="AB1182" i="1"/>
  <c r="AB322" i="1"/>
  <c r="AB317" i="1"/>
  <c r="AB24" i="1"/>
  <c r="AB17" i="1" s="1"/>
  <c r="AB617" i="1"/>
  <c r="AB314" i="1" s="1"/>
  <c r="AB216" i="1"/>
  <c r="AA304" i="1"/>
  <c r="AA1078" i="1"/>
  <c r="AA1066" i="1" s="1"/>
  <c r="AA232" i="1"/>
  <c r="AB139" i="1"/>
  <c r="AB286" i="1" s="1"/>
  <c r="AA824" i="1"/>
  <c r="AB824" i="1"/>
  <c r="AB591" i="1"/>
  <c r="AB330" i="1"/>
  <c r="AB331" i="1"/>
  <c r="AB562" i="1"/>
  <c r="AB364" i="1"/>
  <c r="AB353" i="1" s="1"/>
  <c r="AA1270" i="1"/>
  <c r="AA1258" i="1" s="1"/>
  <c r="AA1246" i="1" s="1"/>
  <c r="AA319" i="1"/>
  <c r="AB1322" i="1"/>
  <c r="AB1306" i="1" s="1"/>
  <c r="AB762" i="1"/>
  <c r="AB754" i="1" s="1"/>
  <c r="AB740" i="1" s="1"/>
  <c r="AA740" i="1"/>
  <c r="AA364" i="1"/>
  <c r="AA983" i="1"/>
  <c r="AA982" i="1" s="1"/>
  <c r="AA117" i="1"/>
  <c r="AA265" i="1" s="1"/>
  <c r="AA617" i="1"/>
  <c r="AB1381" i="1"/>
  <c r="AA1373" i="1"/>
  <c r="AA1383" i="1"/>
  <c r="AB183" i="1"/>
  <c r="AB267" i="1"/>
  <c r="AB117" i="1"/>
  <c r="AB265" i="1" s="1"/>
  <c r="AB305" i="1"/>
  <c r="AB325" i="1"/>
  <c r="AA1072" i="1"/>
  <c r="AB982" i="1"/>
  <c r="AA183" i="1"/>
  <c r="AA615" i="1"/>
  <c r="AA309" i="1" s="1"/>
  <c r="AB615" i="1"/>
  <c r="AB309" i="1" s="1"/>
  <c r="AB319" i="1"/>
  <c r="AB570" i="1"/>
  <c r="AB579" i="1"/>
  <c r="AB578" i="1" s="1"/>
  <c r="AA331" i="1"/>
  <c r="AA354" i="1"/>
  <c r="AA330" i="1" s="1"/>
  <c r="AB950" i="1"/>
  <c r="AB949" i="1"/>
  <c r="AB869" i="1"/>
  <c r="AB813" i="1" s="1"/>
  <c r="AB814" i="1"/>
  <c r="AB324" i="1"/>
  <c r="AB342" i="1"/>
  <c r="AB106" i="1"/>
  <c r="AB255" i="1"/>
  <c r="AA950" i="1"/>
  <c r="AA949" i="1"/>
  <c r="AA814" i="1"/>
  <c r="AA869" i="1"/>
  <c r="AA813" i="1" s="1"/>
  <c r="AA324" i="1"/>
  <c r="AA342" i="1"/>
  <c r="AA106" i="1"/>
  <c r="V1052" i="1"/>
  <c r="V1051" i="1" s="1"/>
  <c r="V1050" i="1" s="1"/>
  <c r="F278" i="1"/>
  <c r="AD278" i="1" s="1"/>
  <c r="S987" i="1"/>
  <c r="S960" i="1" s="1"/>
  <c r="J1051" i="1"/>
  <c r="J1050" i="1" s="1"/>
  <c r="G1051" i="1"/>
  <c r="G1050" i="1" s="1"/>
  <c r="P987" i="1"/>
  <c r="P960" i="1" s="1"/>
  <c r="O987" i="1"/>
  <c r="O960" i="1" s="1"/>
  <c r="M987" i="1"/>
  <c r="M960" i="1" s="1"/>
  <c r="H987" i="1"/>
  <c r="H960" i="1" s="1"/>
  <c r="R987" i="1"/>
  <c r="R960" i="1" s="1"/>
  <c r="Q987" i="1"/>
  <c r="Q960" i="1" s="1"/>
  <c r="L987" i="1"/>
  <c r="L960" i="1" s="1"/>
  <c r="I1051" i="1"/>
  <c r="I1050" i="1" s="1"/>
  <c r="N987" i="1"/>
  <c r="N960" i="1" s="1"/>
  <c r="K987" i="1"/>
  <c r="K960" i="1" s="1"/>
  <c r="Z987" i="1"/>
  <c r="Z960" i="1" s="1"/>
  <c r="F1051" i="1"/>
  <c r="W1051" i="1"/>
  <c r="W1050" i="1" s="1"/>
  <c r="U1051" i="1"/>
  <c r="U1050" i="1" s="1"/>
  <c r="T1051" i="1"/>
  <c r="T1050" i="1" s="1"/>
  <c r="AB329" i="1" l="1"/>
  <c r="AA1378" i="1"/>
  <c r="AA1334" i="1" s="1"/>
  <c r="AA611" i="1"/>
  <c r="AB175" i="1"/>
  <c r="AD1052" i="1"/>
  <c r="AB1246" i="1"/>
  <c r="AE264" i="1"/>
  <c r="AE114" i="1"/>
  <c r="AB303" i="1"/>
  <c r="AB302" i="1" s="1"/>
  <c r="AB569" i="1"/>
  <c r="F1050" i="1"/>
  <c r="AD1050" i="1" s="1"/>
  <c r="AD1051" i="1"/>
  <c r="AB168" i="1"/>
  <c r="AB167" i="1" s="1"/>
  <c r="F960" i="1"/>
  <c r="F44" i="1"/>
  <c r="AA569" i="1"/>
  <c r="AB1339" i="1"/>
  <c r="AB1383" i="1"/>
  <c r="AB1372" i="1" s="1"/>
  <c r="AB1326" i="1" s="1"/>
  <c r="AB611" i="1"/>
  <c r="AB629" i="1"/>
  <c r="AB16" i="1"/>
  <c r="AB612" i="1"/>
  <c r="AA1372" i="1"/>
  <c r="AA1327" i="1"/>
  <c r="AA314" i="1"/>
  <c r="AA612" i="1"/>
  <c r="AA160" i="1"/>
  <c r="AB1378" i="1"/>
  <c r="AA961" i="1"/>
  <c r="AA626" i="1" s="1"/>
  <c r="AA325" i="1" s="1"/>
  <c r="V987" i="1"/>
  <c r="V960" i="1" s="1"/>
  <c r="AB967" i="1"/>
  <c r="AB948" i="1" s="1"/>
  <c r="AB958" i="1"/>
  <c r="AA967" i="1"/>
  <c r="AA958" i="1"/>
  <c r="AA620" i="1" s="1"/>
  <c r="AA353" i="1"/>
  <c r="AB254" i="1"/>
  <c r="AB238" i="1" s="1"/>
  <c r="AB79" i="1"/>
  <c r="AA254" i="1"/>
  <c r="AA238" i="1" s="1"/>
  <c r="AA79" i="1"/>
  <c r="AA78" i="1" s="1"/>
  <c r="AA9" i="1" s="1"/>
  <c r="AB610" i="1" l="1"/>
  <c r="AE262" i="1"/>
  <c r="AE238" i="1" s="1"/>
  <c r="AE79" i="1"/>
  <c r="AE78" i="1" s="1"/>
  <c r="AE9" i="1" s="1"/>
  <c r="AE1449" i="1" s="1"/>
  <c r="AB160" i="1"/>
  <c r="F39" i="1"/>
  <c r="AD987" i="1"/>
  <c r="AD960" i="1"/>
  <c r="AB1334" i="1"/>
  <c r="AB327" i="1"/>
  <c r="AB620" i="1"/>
  <c r="AB318" i="1" s="1"/>
  <c r="AB301" i="1" s="1"/>
  <c r="AB78" i="1"/>
  <c r="AA1326" i="1"/>
  <c r="AA303" i="1"/>
  <c r="AA302" i="1" s="1"/>
  <c r="AA948" i="1"/>
  <c r="AA610" i="1" s="1"/>
  <c r="AA318" i="1"/>
  <c r="AA329" i="1"/>
  <c r="AB237" i="1"/>
  <c r="AB231" i="1"/>
  <c r="AA237" i="1"/>
  <c r="AA231" i="1"/>
  <c r="U1387" i="1"/>
  <c r="U1376" i="1" s="1"/>
  <c r="G535" i="1"/>
  <c r="G534" i="1" s="1"/>
  <c r="H535" i="1"/>
  <c r="H534" i="1" s="1"/>
  <c r="I535" i="1"/>
  <c r="I534" i="1" s="1"/>
  <c r="J535" i="1"/>
  <c r="J534" i="1" s="1"/>
  <c r="K535" i="1"/>
  <c r="K534" i="1" s="1"/>
  <c r="L535" i="1"/>
  <c r="L534" i="1" s="1"/>
  <c r="M535" i="1"/>
  <c r="M534" i="1" s="1"/>
  <c r="N535" i="1"/>
  <c r="N534" i="1" s="1"/>
  <c r="O535" i="1"/>
  <c r="O534" i="1" s="1"/>
  <c r="P535" i="1"/>
  <c r="P534" i="1" s="1"/>
  <c r="Q535" i="1"/>
  <c r="Q534" i="1" s="1"/>
  <c r="R535" i="1"/>
  <c r="R534" i="1" s="1"/>
  <c r="S535" i="1"/>
  <c r="S534" i="1" s="1"/>
  <c r="T535" i="1"/>
  <c r="T534" i="1" s="1"/>
  <c r="U535" i="1"/>
  <c r="U534" i="1" s="1"/>
  <c r="V535" i="1"/>
  <c r="V534" i="1" s="1"/>
  <c r="W535" i="1"/>
  <c r="W534" i="1" s="1"/>
  <c r="Z535" i="1"/>
  <c r="Z534" i="1" s="1"/>
  <c r="F535" i="1"/>
  <c r="T973" i="1"/>
  <c r="AD973" i="1" s="1"/>
  <c r="T971" i="1"/>
  <c r="AD971" i="1" s="1"/>
  <c r="T1082" i="1"/>
  <c r="W1446" i="1"/>
  <c r="W1445" i="1" s="1"/>
  <c r="W1444" i="1" s="1"/>
  <c r="W1438" i="1"/>
  <c r="W1437" i="1" s="1"/>
  <c r="W1436" i="1" s="1"/>
  <c r="W1432" i="1"/>
  <c r="W1426" i="1"/>
  <c r="W1425" i="1" s="1"/>
  <c r="W1424" i="1" s="1"/>
  <c r="W1419" i="1"/>
  <c r="W1418" i="1" s="1"/>
  <c r="W1417" i="1" s="1"/>
  <c r="W1413" i="1"/>
  <c r="W1412" i="1" s="1"/>
  <c r="W1411" i="1" s="1"/>
  <c r="W1408" i="1"/>
  <c r="W1407" i="1" s="1"/>
  <c r="W1406" i="1" s="1"/>
  <c r="W1397" i="1"/>
  <c r="W1394" i="1"/>
  <c r="W1385" i="1"/>
  <c r="W1374" i="1" s="1"/>
  <c r="W1382" i="1"/>
  <c r="W1340" i="1" s="1"/>
  <c r="W1377" i="1"/>
  <c r="W1376" i="1"/>
  <c r="W1353" i="1"/>
  <c r="W1352" i="1" s="1"/>
  <c r="W1349" i="1"/>
  <c r="W1348" i="1" s="1"/>
  <c r="W1347" i="1"/>
  <c r="W1335" i="1" s="1"/>
  <c r="W323" i="1" s="1"/>
  <c r="W1344" i="1"/>
  <c r="W1324" i="1"/>
  <c r="W1308" i="1" s="1"/>
  <c r="W1309" i="1"/>
  <c r="W1297" i="1"/>
  <c r="W1289" i="1"/>
  <c r="W1279" i="1"/>
  <c r="W1278" i="1" s="1"/>
  <c r="W1276" i="1"/>
  <c r="W1272" i="1"/>
  <c r="W1269" i="1"/>
  <c r="W1257" i="1" s="1"/>
  <c r="W1268" i="1"/>
  <c r="W1256" i="1" s="1"/>
  <c r="W1254" i="1"/>
  <c r="W1263" i="1"/>
  <c r="W1262" i="1"/>
  <c r="W1261" i="1"/>
  <c r="W1249" i="1" s="1"/>
  <c r="W1251" i="1"/>
  <c r="W1239" i="1"/>
  <c r="W1238" i="1" s="1"/>
  <c r="W1237" i="1" s="1"/>
  <c r="W1232" i="1"/>
  <c r="W1231" i="1" s="1"/>
  <c r="W1230" i="1" s="1"/>
  <c r="W1229" i="1" s="1"/>
  <c r="W1227" i="1"/>
  <c r="W1191" i="1" s="1"/>
  <c r="W959" i="1" s="1"/>
  <c r="W1223" i="1"/>
  <c r="W1222" i="1" s="1"/>
  <c r="W1221" i="1" s="1"/>
  <c r="W1218" i="1"/>
  <c r="W1213" i="1"/>
  <c r="W1212" i="1" s="1"/>
  <c r="W1211" i="1" s="1"/>
  <c r="W1208" i="1"/>
  <c r="W1204" i="1"/>
  <c r="W1203" i="1" s="1"/>
  <c r="W1202" i="1" s="1"/>
  <c r="W1199" i="1"/>
  <c r="W1195" i="1"/>
  <c r="W1189" i="1"/>
  <c r="W1180" i="1"/>
  <c r="W1176" i="1"/>
  <c r="W1175" i="1" s="1"/>
  <c r="W1172" i="1"/>
  <c r="W1168" i="1"/>
  <c r="W1167" i="1" s="1"/>
  <c r="W1161" i="1"/>
  <c r="W1157" i="1"/>
  <c r="W1152" i="1"/>
  <c r="W1151" i="1" s="1"/>
  <c r="W1148" i="1"/>
  <c r="W1144" i="1"/>
  <c r="W1143" i="1" s="1"/>
  <c r="W1140" i="1"/>
  <c r="W1136" i="1"/>
  <c r="W1135" i="1" s="1"/>
  <c r="W1132" i="1"/>
  <c r="W1128" i="1"/>
  <c r="W1127" i="1" s="1"/>
  <c r="W1124" i="1"/>
  <c r="W1120" i="1"/>
  <c r="W1119" i="1" s="1"/>
  <c r="W1116" i="1"/>
  <c r="W1112" i="1"/>
  <c r="W1111" i="1" s="1"/>
  <c r="W1108" i="1"/>
  <c r="W1104" i="1"/>
  <c r="W1100" i="1"/>
  <c r="W1096" i="1"/>
  <c r="W1095" i="1" s="1"/>
  <c r="W1092" i="1"/>
  <c r="W1088" i="1"/>
  <c r="W1087" i="1" s="1"/>
  <c r="W1084" i="1"/>
  <c r="W1080" i="1"/>
  <c r="W1079" i="1" s="1"/>
  <c r="W1077" i="1"/>
  <c r="W966" i="1" s="1"/>
  <c r="W1076" i="1"/>
  <c r="W965" i="1" s="1"/>
  <c r="W1075" i="1"/>
  <c r="W108" i="1" s="1"/>
  <c r="W256" i="1" s="1"/>
  <c r="W1074" i="1"/>
  <c r="W107" i="1" s="1"/>
  <c r="W1071" i="1"/>
  <c r="W1070" i="1"/>
  <c r="W952" i="1" s="1"/>
  <c r="W1069" i="1"/>
  <c r="W951" i="1" s="1"/>
  <c r="W1046" i="1"/>
  <c r="W1045" i="1" s="1"/>
  <c r="W1044" i="1" s="1"/>
  <c r="W1040" i="1"/>
  <c r="W1034" i="1"/>
  <c r="W1033" i="1" s="1"/>
  <c r="W1028" i="1"/>
  <c r="W1027" i="1" s="1"/>
  <c r="W1026" i="1" s="1"/>
  <c r="W1022" i="1"/>
  <c r="W1021" i="1" s="1"/>
  <c r="W1017" i="1"/>
  <c r="W1016" i="1" s="1"/>
  <c r="W1012" i="1"/>
  <c r="W1011" i="1" s="1"/>
  <c r="W1007" i="1"/>
  <c r="W1006" i="1" s="1"/>
  <c r="W996" i="1"/>
  <c r="W995" i="1" s="1"/>
  <c r="W994" i="1" s="1"/>
  <c r="W979" i="1"/>
  <c r="W977" i="1" s="1"/>
  <c r="W972" i="1"/>
  <c r="W969" i="1" s="1"/>
  <c r="W968" i="1" s="1"/>
  <c r="W956" i="1"/>
  <c r="W954" i="1"/>
  <c r="W616" i="1" s="1"/>
  <c r="W946" i="1"/>
  <c r="W945" i="1"/>
  <c r="W944" i="1" s="1"/>
  <c r="W940" i="1"/>
  <c r="W822" i="1" s="1"/>
  <c r="W934" i="1"/>
  <c r="W933" i="1" s="1"/>
  <c r="W932" i="1" s="1"/>
  <c r="W925" i="1"/>
  <c r="W924" i="1" s="1"/>
  <c r="W923" i="1" s="1"/>
  <c r="W922" i="1" s="1"/>
  <c r="W919" i="1"/>
  <c r="W918" i="1" s="1"/>
  <c r="W917" i="1" s="1"/>
  <c r="W915" i="1"/>
  <c r="W910" i="1"/>
  <c r="W909" i="1" s="1"/>
  <c r="W908" i="1" s="1"/>
  <c r="W905" i="1"/>
  <c r="W901" i="1"/>
  <c r="W900" i="1" s="1"/>
  <c r="W899" i="1" s="1"/>
  <c r="W896" i="1"/>
  <c r="W892" i="1"/>
  <c r="W891" i="1" s="1"/>
  <c r="W890" i="1" s="1"/>
  <c r="W887" i="1"/>
  <c r="W882" i="1"/>
  <c r="W881" i="1" s="1"/>
  <c r="W880" i="1" s="1"/>
  <c r="W876" i="1"/>
  <c r="W872" i="1"/>
  <c r="W865" i="1"/>
  <c r="W855" i="1"/>
  <c r="W851" i="1"/>
  <c r="W850" i="1" s="1"/>
  <c r="W844" i="1"/>
  <c r="W838" i="1" s="1"/>
  <c r="W832" i="1"/>
  <c r="W831" i="1" s="1"/>
  <c r="W829" i="1"/>
  <c r="W826" i="1"/>
  <c r="W825" i="1"/>
  <c r="W823" i="1"/>
  <c r="W817" i="1"/>
  <c r="W816" i="1"/>
  <c r="W811" i="1"/>
  <c r="W810" i="1"/>
  <c r="W808" i="1"/>
  <c r="W807" i="1" s="1"/>
  <c r="W805" i="1"/>
  <c r="W804" i="1" s="1"/>
  <c r="W802" i="1"/>
  <c r="W801" i="1" s="1"/>
  <c r="W799" i="1"/>
  <c r="W798" i="1" s="1"/>
  <c r="W796" i="1"/>
  <c r="W795" i="1" s="1"/>
  <c r="W791" i="1"/>
  <c r="W790" i="1" s="1"/>
  <c r="W789" i="1" s="1"/>
  <c r="W788" i="1" s="1"/>
  <c r="W785" i="1"/>
  <c r="W784" i="1" s="1"/>
  <c r="W783" i="1" s="1"/>
  <c r="W782" i="1" s="1"/>
  <c r="W778" i="1"/>
  <c r="W777" i="1" s="1"/>
  <c r="W776" i="1" s="1"/>
  <c r="W775" i="1" s="1"/>
  <c r="W772" i="1"/>
  <c r="W771" i="1" s="1"/>
  <c r="W770" i="1" s="1"/>
  <c r="W769" i="1" s="1"/>
  <c r="W765" i="1"/>
  <c r="W764" i="1" s="1"/>
  <c r="W763" i="1" s="1"/>
  <c r="W762" i="1" s="1"/>
  <c r="W761" i="1"/>
  <c r="W747" i="1"/>
  <c r="W744" i="1"/>
  <c r="W743" i="1" s="1"/>
  <c r="W742" i="1" s="1"/>
  <c r="W728" i="1"/>
  <c r="W722" i="1"/>
  <c r="W721" i="1" s="1"/>
  <c r="W716" i="1"/>
  <c r="W715" i="1" s="1"/>
  <c r="W714" i="1" s="1"/>
  <c r="W712" i="1"/>
  <c r="W705" i="1"/>
  <c r="W704" i="1" s="1"/>
  <c r="W701" i="1"/>
  <c r="W693" i="1"/>
  <c r="W692" i="1" s="1"/>
  <c r="W689" i="1"/>
  <c r="W682" i="1"/>
  <c r="W681" i="1" s="1"/>
  <c r="W678" i="1"/>
  <c r="W671" i="1"/>
  <c r="W670" i="1" s="1"/>
  <c r="W663" i="1"/>
  <c r="W655" i="1"/>
  <c r="W654" i="1" s="1"/>
  <c r="W652" i="1"/>
  <c r="W640" i="1" s="1"/>
  <c r="W648" i="1"/>
  <c r="W29" i="1" s="1"/>
  <c r="W647" i="1"/>
  <c r="W28" i="1" s="1"/>
  <c r="W646" i="1"/>
  <c r="W633" i="1" s="1"/>
  <c r="W644" i="1"/>
  <c r="W632" i="1" s="1"/>
  <c r="W637" i="1"/>
  <c r="W634" i="1"/>
  <c r="W622" i="1"/>
  <c r="W321" i="1" s="1"/>
  <c r="W621" i="1"/>
  <c r="W320" i="1" s="1"/>
  <c r="W608" i="1"/>
  <c r="W604" i="1"/>
  <c r="W603" i="1" s="1"/>
  <c r="W598" i="1"/>
  <c r="W594" i="1"/>
  <c r="W593" i="1" s="1"/>
  <c r="W589" i="1"/>
  <c r="W587" i="1"/>
  <c r="W586" i="1" s="1"/>
  <c r="W583" i="1"/>
  <c r="W581" i="1"/>
  <c r="W580" i="1" s="1"/>
  <c r="W577" i="1"/>
  <c r="W575" i="1"/>
  <c r="W574" i="1"/>
  <c r="W573" i="1"/>
  <c r="W572" i="1"/>
  <c r="W566" i="1"/>
  <c r="W334" i="1" s="1"/>
  <c r="W306" i="1" s="1"/>
  <c r="W550" i="1"/>
  <c r="W549" i="1" s="1"/>
  <c r="W545" i="1"/>
  <c r="W540" i="1"/>
  <c r="W336" i="1" s="1"/>
  <c r="W532" i="1"/>
  <c r="W531" i="1" s="1"/>
  <c r="W530" i="1" s="1"/>
  <c r="W527" i="1"/>
  <c r="W526" i="1" s="1"/>
  <c r="W521" i="1"/>
  <c r="W520" i="1" s="1"/>
  <c r="W519" i="1" s="1"/>
  <c r="W514" i="1"/>
  <c r="W513" i="1" s="1"/>
  <c r="W511" i="1"/>
  <c r="W505" i="1"/>
  <c r="W504" i="1" s="1"/>
  <c r="W502" i="1"/>
  <c r="W496" i="1"/>
  <c r="W495" i="1"/>
  <c r="W493" i="1"/>
  <c r="W487" i="1"/>
  <c r="W486" i="1" s="1"/>
  <c r="W482" i="1"/>
  <c r="W481" i="1" s="1"/>
  <c r="W480" i="1" s="1"/>
  <c r="W476" i="1"/>
  <c r="W475" i="1" s="1"/>
  <c r="W474" i="1" s="1"/>
  <c r="W470" i="1"/>
  <c r="W469" i="1" s="1"/>
  <c r="W468" i="1" s="1"/>
  <c r="W464" i="1"/>
  <c r="W375" i="1" s="1"/>
  <c r="W458" i="1"/>
  <c r="W457" i="1" s="1"/>
  <c r="W456" i="1" s="1"/>
  <c r="W452" i="1"/>
  <c r="W451" i="1" s="1"/>
  <c r="W450" i="1" s="1"/>
  <c r="W428" i="1"/>
  <c r="W427" i="1" s="1"/>
  <c r="W426" i="1" s="1"/>
  <c r="W422" i="1"/>
  <c r="W421" i="1" s="1"/>
  <c r="W420" i="1" s="1"/>
  <c r="W416" i="1"/>
  <c r="W415" i="1" s="1"/>
  <c r="W414" i="1" s="1"/>
  <c r="W410" i="1"/>
  <c r="W409" i="1" s="1"/>
  <c r="W408" i="1" s="1"/>
  <c r="W404" i="1"/>
  <c r="W403" i="1" s="1"/>
  <c r="W402" i="1" s="1"/>
  <c r="W398" i="1"/>
  <c r="W369" i="1" s="1"/>
  <c r="W346" i="1" s="1"/>
  <c r="W393" i="1"/>
  <c r="W390" i="1"/>
  <c r="W387" i="1"/>
  <c r="W384" i="1"/>
  <c r="W383" i="1"/>
  <c r="W382" i="1"/>
  <c r="W378" i="1"/>
  <c r="W377" i="1"/>
  <c r="W145" i="1" s="1"/>
  <c r="W376" i="1"/>
  <c r="W374" i="1"/>
  <c r="W373" i="1"/>
  <c r="W141" i="1" s="1"/>
  <c r="W140" i="1" s="1"/>
  <c r="W372" i="1"/>
  <c r="W359" i="1"/>
  <c r="W357" i="1" s="1"/>
  <c r="W352" i="1"/>
  <c r="W344" i="1"/>
  <c r="W343" i="1"/>
  <c r="W341" i="1"/>
  <c r="W339" i="1"/>
  <c r="W338" i="1"/>
  <c r="W337" i="1"/>
  <c r="W335" i="1"/>
  <c r="W308" i="1" s="1"/>
  <c r="W332" i="1"/>
  <c r="W307" i="1"/>
  <c r="W296" i="1"/>
  <c r="W274" i="1"/>
  <c r="W273" i="1"/>
  <c r="W263" i="1"/>
  <c r="W261" i="1"/>
  <c r="W260" i="1"/>
  <c r="W259" i="1"/>
  <c r="W248" i="1"/>
  <c r="W247" i="1"/>
  <c r="W244" i="1"/>
  <c r="W241" i="1"/>
  <c r="W228" i="1"/>
  <c r="W223" i="1"/>
  <c r="W214" i="1"/>
  <c r="W213" i="1"/>
  <c r="W210" i="1"/>
  <c r="W233" i="1" s="1"/>
  <c r="W232" i="1" s="1"/>
  <c r="W209" i="1"/>
  <c r="W207" i="1"/>
  <c r="W205" i="1" s="1"/>
  <c r="W204" i="1"/>
  <c r="W203" i="1" s="1"/>
  <c r="W202" i="1"/>
  <c r="W199" i="1"/>
  <c r="W198" i="1"/>
  <c r="W197" i="1"/>
  <c r="W195" i="1"/>
  <c r="W194" i="1" s="1"/>
  <c r="W192" i="1"/>
  <c r="W191" i="1"/>
  <c r="W189" i="1"/>
  <c r="W187" i="1"/>
  <c r="W186" i="1"/>
  <c r="W185" i="1"/>
  <c r="W182" i="1"/>
  <c r="W181" i="1"/>
  <c r="W179" i="1"/>
  <c r="W177" i="1"/>
  <c r="W172" i="1"/>
  <c r="W171" i="1"/>
  <c r="W170" i="1"/>
  <c r="W169" i="1"/>
  <c r="W165" i="1"/>
  <c r="W164" i="1"/>
  <c r="W150" i="1"/>
  <c r="W137" i="1"/>
  <c r="W128" i="1"/>
  <c r="W275" i="1" s="1"/>
  <c r="W122" i="1"/>
  <c r="W270" i="1" s="1"/>
  <c r="W121" i="1"/>
  <c r="W269" i="1" s="1"/>
  <c r="W120" i="1"/>
  <c r="W268" i="1" s="1"/>
  <c r="W118" i="1"/>
  <c r="W266" i="1" s="1"/>
  <c r="W110" i="1"/>
  <c r="W258" i="1" s="1"/>
  <c r="W105" i="1"/>
  <c r="W253" i="1" s="1"/>
  <c r="W103" i="1"/>
  <c r="W229" i="1" s="1"/>
  <c r="W101" i="1"/>
  <c r="W250" i="1" s="1"/>
  <c r="W82" i="1"/>
  <c r="W81" i="1"/>
  <c r="W240" i="1" s="1"/>
  <c r="W74" i="1"/>
  <c r="W71" i="1"/>
  <c r="W69" i="1"/>
  <c r="W66" i="1"/>
  <c r="W62" i="1"/>
  <c r="W60" i="1"/>
  <c r="W53" i="1"/>
  <c r="W51" i="1"/>
  <c r="W47" i="1"/>
  <c r="W44" i="1" s="1"/>
  <c r="W188" i="1" s="1"/>
  <c r="W40" i="1"/>
  <c r="W31" i="1"/>
  <c r="W176" i="1" s="1"/>
  <c r="W12" i="1"/>
  <c r="W10" i="1"/>
  <c r="W162" i="1" s="1"/>
  <c r="W161" i="1" s="1"/>
  <c r="V1446" i="1"/>
  <c r="V1445" i="1" s="1"/>
  <c r="V1444" i="1" s="1"/>
  <c r="V1438" i="1"/>
  <c r="V1437" i="1" s="1"/>
  <c r="V1436" i="1" s="1"/>
  <c r="V1432" i="1"/>
  <c r="V1426" i="1"/>
  <c r="V1425" i="1" s="1"/>
  <c r="V1424" i="1" s="1"/>
  <c r="V1419" i="1"/>
  <c r="V1418" i="1" s="1"/>
  <c r="V1417" i="1" s="1"/>
  <c r="V1413" i="1"/>
  <c r="V1412" i="1" s="1"/>
  <c r="V1411" i="1" s="1"/>
  <c r="V1408" i="1"/>
  <c r="V1407" i="1" s="1"/>
  <c r="V1397" i="1"/>
  <c r="V1394" i="1"/>
  <c r="V1385" i="1"/>
  <c r="V1374" i="1" s="1"/>
  <c r="V1382" i="1"/>
  <c r="V1340" i="1" s="1"/>
  <c r="V1377" i="1"/>
  <c r="V1376" i="1"/>
  <c r="V1353" i="1"/>
  <c r="V1349" i="1"/>
  <c r="V1346" i="1" s="1"/>
  <c r="V1347" i="1"/>
  <c r="V1335" i="1" s="1"/>
  <c r="V323" i="1" s="1"/>
  <c r="V1344" i="1"/>
  <c r="V1324" i="1"/>
  <c r="V1308" i="1" s="1"/>
  <c r="V1309" i="1"/>
  <c r="V1297" i="1"/>
  <c r="V1289" i="1"/>
  <c r="V1288" i="1" s="1"/>
  <c r="V1279" i="1"/>
  <c r="V1278" i="1" s="1"/>
  <c r="V1276" i="1"/>
  <c r="V1272" i="1"/>
  <c r="V1269" i="1"/>
  <c r="V1257" i="1" s="1"/>
  <c r="V1268" i="1"/>
  <c r="V1256" i="1" s="1"/>
  <c r="V1254" i="1"/>
  <c r="V1263" i="1"/>
  <c r="V1262" i="1"/>
  <c r="V1261" i="1"/>
  <c r="V1249" i="1" s="1"/>
  <c r="V1251" i="1"/>
  <c r="V1239" i="1"/>
  <c r="V1238" i="1" s="1"/>
  <c r="V1237" i="1" s="1"/>
  <c r="V1232" i="1"/>
  <c r="V1231" i="1" s="1"/>
  <c r="V1230" i="1" s="1"/>
  <c r="V1229" i="1" s="1"/>
  <c r="V1227" i="1"/>
  <c r="V1191" i="1" s="1"/>
  <c r="V959" i="1" s="1"/>
  <c r="V1223" i="1"/>
  <c r="V1222" i="1" s="1"/>
  <c r="V1221" i="1" s="1"/>
  <c r="V1218" i="1"/>
  <c r="V1213" i="1"/>
  <c r="V1212" i="1" s="1"/>
  <c r="V1211" i="1" s="1"/>
  <c r="V1208" i="1"/>
  <c r="V1204" i="1"/>
  <c r="V1203" i="1" s="1"/>
  <c r="V1202" i="1" s="1"/>
  <c r="V1199" i="1"/>
  <c r="V1195" i="1"/>
  <c r="V1194" i="1" s="1"/>
  <c r="V1189" i="1"/>
  <c r="V1180" i="1"/>
  <c r="V1176" i="1"/>
  <c r="V1175" i="1" s="1"/>
  <c r="V1172" i="1"/>
  <c r="V1168" i="1"/>
  <c r="V1167" i="1" s="1"/>
  <c r="V1161" i="1"/>
  <c r="V1157" i="1"/>
  <c r="V1152" i="1"/>
  <c r="V1151" i="1" s="1"/>
  <c r="V1148" i="1"/>
  <c r="V1144" i="1"/>
  <c r="V1143" i="1" s="1"/>
  <c r="V1140" i="1"/>
  <c r="V1136" i="1"/>
  <c r="V1135" i="1" s="1"/>
  <c r="V1132" i="1"/>
  <c r="V1128" i="1"/>
  <c r="V1127" i="1" s="1"/>
  <c r="V1124" i="1"/>
  <c r="V1120" i="1"/>
  <c r="V1119" i="1" s="1"/>
  <c r="V1116" i="1"/>
  <c r="V1112" i="1"/>
  <c r="V1111" i="1" s="1"/>
  <c r="V1108" i="1"/>
  <c r="V1104" i="1"/>
  <c r="V1103" i="1" s="1"/>
  <c r="V1100" i="1"/>
  <c r="V1096" i="1"/>
  <c r="V1095" i="1" s="1"/>
  <c r="V1092" i="1"/>
  <c r="V1088" i="1"/>
  <c r="V1087" i="1" s="1"/>
  <c r="V1084" i="1"/>
  <c r="V1080" i="1"/>
  <c r="V1079" i="1" s="1"/>
  <c r="V1077" i="1"/>
  <c r="V966" i="1" s="1"/>
  <c r="V1076" i="1"/>
  <c r="V1075" i="1"/>
  <c r="V108" i="1" s="1"/>
  <c r="V256" i="1" s="1"/>
  <c r="V1074" i="1"/>
  <c r="V963" i="1" s="1"/>
  <c r="V1071" i="1"/>
  <c r="V1070" i="1"/>
  <c r="V952" i="1" s="1"/>
  <c r="V1069" i="1"/>
  <c r="V951" i="1" s="1"/>
  <c r="V1046" i="1"/>
  <c r="V1045" i="1" s="1"/>
  <c r="V1044" i="1" s="1"/>
  <c r="V1040" i="1"/>
  <c r="V1039" i="1" s="1"/>
  <c r="V1034" i="1"/>
  <c r="V1033" i="1" s="1"/>
  <c r="V1028" i="1"/>
  <c r="V1027" i="1" s="1"/>
  <c r="V1026" i="1" s="1"/>
  <c r="V1022" i="1"/>
  <c r="V1021" i="1" s="1"/>
  <c r="V1017" i="1"/>
  <c r="V1016" i="1" s="1"/>
  <c r="V1012" i="1"/>
  <c r="V1011" i="1" s="1"/>
  <c r="V1007" i="1"/>
  <c r="V1006" i="1" s="1"/>
  <c r="V996" i="1"/>
  <c r="V995" i="1" s="1"/>
  <c r="V994" i="1" s="1"/>
  <c r="V979" i="1"/>
  <c r="V977" i="1" s="1"/>
  <c r="V972" i="1"/>
  <c r="V969" i="1" s="1"/>
  <c r="V968" i="1" s="1"/>
  <c r="V956" i="1"/>
  <c r="V954" i="1"/>
  <c r="V616" i="1" s="1"/>
  <c r="V946" i="1"/>
  <c r="V945" i="1"/>
  <c r="V944" i="1" s="1"/>
  <c r="V940" i="1"/>
  <c r="V822" i="1" s="1"/>
  <c r="V934" i="1"/>
  <c r="V933" i="1" s="1"/>
  <c r="V932" i="1" s="1"/>
  <c r="V925" i="1"/>
  <c r="V924" i="1" s="1"/>
  <c r="V923" i="1" s="1"/>
  <c r="V922" i="1" s="1"/>
  <c r="V919" i="1"/>
  <c r="V918" i="1" s="1"/>
  <c r="V917" i="1" s="1"/>
  <c r="V915" i="1"/>
  <c r="V910" i="1"/>
  <c r="V909" i="1" s="1"/>
  <c r="V908" i="1" s="1"/>
  <c r="V905" i="1"/>
  <c r="V901" i="1"/>
  <c r="V900" i="1" s="1"/>
  <c r="V899" i="1" s="1"/>
  <c r="V896" i="1"/>
  <c r="V892" i="1"/>
  <c r="V891" i="1" s="1"/>
  <c r="V890" i="1" s="1"/>
  <c r="V887" i="1"/>
  <c r="V882" i="1"/>
  <c r="V881" i="1" s="1"/>
  <c r="V880" i="1" s="1"/>
  <c r="V876" i="1"/>
  <c r="V872" i="1"/>
  <c r="V871" i="1" s="1"/>
  <c r="V870" i="1" s="1"/>
  <c r="V865" i="1"/>
  <c r="V855" i="1"/>
  <c r="V851" i="1"/>
  <c r="V850" i="1" s="1"/>
  <c r="V849" i="1" s="1"/>
  <c r="V844" i="1"/>
  <c r="V832" i="1"/>
  <c r="V831" i="1" s="1"/>
  <c r="V829" i="1"/>
  <c r="V826" i="1"/>
  <c r="V825" i="1"/>
  <c r="V823" i="1"/>
  <c r="V817" i="1"/>
  <c r="V816" i="1"/>
  <c r="V811" i="1"/>
  <c r="V810" i="1" s="1"/>
  <c r="V808" i="1"/>
  <c r="V807" i="1" s="1"/>
  <c r="V805" i="1"/>
  <c r="V804" i="1" s="1"/>
  <c r="V802" i="1"/>
  <c r="V801" i="1" s="1"/>
  <c r="V799" i="1"/>
  <c r="V798" i="1" s="1"/>
  <c r="V796" i="1"/>
  <c r="V795" i="1" s="1"/>
  <c r="V791" i="1"/>
  <c r="V790" i="1" s="1"/>
  <c r="V789" i="1" s="1"/>
  <c r="V788" i="1" s="1"/>
  <c r="V785" i="1"/>
  <c r="V784" i="1" s="1"/>
  <c r="V783" i="1" s="1"/>
  <c r="V782" i="1" s="1"/>
  <c r="V778" i="1"/>
  <c r="V777" i="1" s="1"/>
  <c r="V772" i="1"/>
  <c r="V771" i="1" s="1"/>
  <c r="V770" i="1" s="1"/>
  <c r="V769" i="1" s="1"/>
  <c r="V765" i="1"/>
  <c r="V764" i="1" s="1"/>
  <c r="V763" i="1" s="1"/>
  <c r="V762" i="1" s="1"/>
  <c r="V761" i="1"/>
  <c r="V747" i="1"/>
  <c r="V744" i="1"/>
  <c r="V743" i="1" s="1"/>
  <c r="V742" i="1" s="1"/>
  <c r="V728" i="1"/>
  <c r="V722" i="1"/>
  <c r="V721" i="1" s="1"/>
  <c r="V716" i="1"/>
  <c r="V715" i="1" s="1"/>
  <c r="V714" i="1" s="1"/>
  <c r="V22" i="1" s="1"/>
  <c r="V173" i="1" s="1"/>
  <c r="V712" i="1"/>
  <c r="V705" i="1"/>
  <c r="V704" i="1" s="1"/>
  <c r="V701" i="1"/>
  <c r="V693" i="1"/>
  <c r="V692" i="1" s="1"/>
  <c r="V689" i="1"/>
  <c r="V682" i="1"/>
  <c r="V681" i="1" s="1"/>
  <c r="V678" i="1"/>
  <c r="V671" i="1"/>
  <c r="V670" i="1" s="1"/>
  <c r="V663" i="1"/>
  <c r="V655" i="1"/>
  <c r="V654" i="1" s="1"/>
  <c r="V652" i="1"/>
  <c r="V640" i="1" s="1"/>
  <c r="V648" i="1"/>
  <c r="V647" i="1"/>
  <c r="V646" i="1"/>
  <c r="V633" i="1" s="1"/>
  <c r="V644" i="1"/>
  <c r="V632" i="1" s="1"/>
  <c r="V637" i="1"/>
  <c r="V634" i="1"/>
  <c r="V622" i="1"/>
  <c r="V321" i="1" s="1"/>
  <c r="V621" i="1"/>
  <c r="V320" i="1" s="1"/>
  <c r="V608" i="1"/>
  <c r="V604" i="1"/>
  <c r="V603" i="1" s="1"/>
  <c r="V598" i="1"/>
  <c r="V594" i="1"/>
  <c r="V593" i="1" s="1"/>
  <c r="V589" i="1"/>
  <c r="V587" i="1"/>
  <c r="V583" i="1"/>
  <c r="V581" i="1"/>
  <c r="V580" i="1" s="1"/>
  <c r="V577" i="1"/>
  <c r="V575" i="1"/>
  <c r="V574" i="1"/>
  <c r="V573" i="1"/>
  <c r="V572" i="1"/>
  <c r="V566" i="1"/>
  <c r="V334" i="1" s="1"/>
  <c r="V306" i="1" s="1"/>
  <c r="V550" i="1"/>
  <c r="V549" i="1" s="1"/>
  <c r="V340" i="1" s="1"/>
  <c r="V316" i="1" s="1"/>
  <c r="V545" i="1"/>
  <c r="V540" i="1"/>
  <c r="V336" i="1" s="1"/>
  <c r="V532" i="1"/>
  <c r="V531" i="1" s="1"/>
  <c r="V530" i="1" s="1"/>
  <c r="V527" i="1"/>
  <c r="V526" i="1" s="1"/>
  <c r="V521" i="1"/>
  <c r="V520" i="1" s="1"/>
  <c r="V519" i="1" s="1"/>
  <c r="V514" i="1"/>
  <c r="V513" i="1" s="1"/>
  <c r="V511" i="1"/>
  <c r="V505" i="1"/>
  <c r="V504" i="1" s="1"/>
  <c r="V502" i="1"/>
  <c r="V496" i="1"/>
  <c r="V495" i="1"/>
  <c r="V493" i="1"/>
  <c r="V487" i="1"/>
  <c r="V486" i="1" s="1"/>
  <c r="V482" i="1"/>
  <c r="V481" i="1" s="1"/>
  <c r="V480" i="1" s="1"/>
  <c r="V476" i="1"/>
  <c r="V475" i="1" s="1"/>
  <c r="V474" i="1" s="1"/>
  <c r="V470" i="1"/>
  <c r="V469" i="1" s="1"/>
  <c r="V468" i="1" s="1"/>
  <c r="V464" i="1"/>
  <c r="V458" i="1"/>
  <c r="V457" i="1" s="1"/>
  <c r="V456" i="1" s="1"/>
  <c r="V452" i="1"/>
  <c r="V451" i="1" s="1"/>
  <c r="V450" i="1" s="1"/>
  <c r="V428" i="1"/>
  <c r="V427" i="1" s="1"/>
  <c r="V426" i="1" s="1"/>
  <c r="V422" i="1"/>
  <c r="V421" i="1" s="1"/>
  <c r="V420" i="1" s="1"/>
  <c r="V416" i="1"/>
  <c r="V415" i="1" s="1"/>
  <c r="V414" i="1" s="1"/>
  <c r="V410" i="1"/>
  <c r="V409" i="1" s="1"/>
  <c r="V408" i="1" s="1"/>
  <c r="V404" i="1"/>
  <c r="V403" i="1" s="1"/>
  <c r="V402" i="1" s="1"/>
  <c r="V398" i="1"/>
  <c r="V369" i="1" s="1"/>
  <c r="V346" i="1" s="1"/>
  <c r="V393" i="1"/>
  <c r="V390" i="1"/>
  <c r="V387" i="1"/>
  <c r="V384" i="1"/>
  <c r="V383" i="1"/>
  <c r="V382" i="1"/>
  <c r="V378" i="1"/>
  <c r="V377" i="1"/>
  <c r="V145" i="1" s="1"/>
  <c r="V376" i="1"/>
  <c r="V374" i="1"/>
  <c r="V373" i="1"/>
  <c r="V141" i="1" s="1"/>
  <c r="V140" i="1" s="1"/>
  <c r="V372" i="1"/>
  <c r="V359" i="1"/>
  <c r="V357" i="1" s="1"/>
  <c r="V352" i="1"/>
  <c r="V344" i="1"/>
  <c r="V343" i="1"/>
  <c r="V341" i="1"/>
  <c r="V339" i="1"/>
  <c r="V338" i="1"/>
  <c r="V337" i="1"/>
  <c r="V335" i="1"/>
  <c r="V308" i="1" s="1"/>
  <c r="V332" i="1"/>
  <c r="V307" i="1"/>
  <c r="V296" i="1"/>
  <c r="V274" i="1"/>
  <c r="V273" i="1"/>
  <c r="V263" i="1"/>
  <c r="V261" i="1"/>
  <c r="V260" i="1"/>
  <c r="V259" i="1"/>
  <c r="V248" i="1"/>
  <c r="V247" i="1"/>
  <c r="V244" i="1"/>
  <c r="V241" i="1"/>
  <c r="V228" i="1"/>
  <c r="V223" i="1"/>
  <c r="V214" i="1"/>
  <c r="V213" i="1"/>
  <c r="V210" i="1"/>
  <c r="V233" i="1" s="1"/>
  <c r="V232" i="1" s="1"/>
  <c r="V209" i="1"/>
  <c r="V207" i="1"/>
  <c r="V205" i="1" s="1"/>
  <c r="V204" i="1"/>
  <c r="V203" i="1" s="1"/>
  <c r="V202" i="1"/>
  <c r="V199" i="1"/>
  <c r="V198" i="1"/>
  <c r="V197" i="1"/>
  <c r="V195" i="1"/>
  <c r="V194" i="1" s="1"/>
  <c r="V192" i="1"/>
  <c r="V191" i="1"/>
  <c r="V189" i="1"/>
  <c r="V187" i="1"/>
  <c r="V186" i="1"/>
  <c r="V185" i="1"/>
  <c r="V182" i="1"/>
  <c r="V181" i="1"/>
  <c r="V179" i="1"/>
  <c r="V177" i="1"/>
  <c r="V172" i="1"/>
  <c r="V171" i="1"/>
  <c r="V170" i="1"/>
  <c r="V169" i="1"/>
  <c r="V165" i="1"/>
  <c r="V164" i="1"/>
  <c r="V150" i="1"/>
  <c r="V297" i="1" s="1"/>
  <c r="V137" i="1"/>
  <c r="V128" i="1"/>
  <c r="V275" i="1" s="1"/>
  <c r="V122" i="1"/>
  <c r="V270" i="1" s="1"/>
  <c r="V121" i="1"/>
  <c r="V269" i="1" s="1"/>
  <c r="V120" i="1"/>
  <c r="V268" i="1" s="1"/>
  <c r="V118" i="1"/>
  <c r="V266" i="1" s="1"/>
  <c r="V264" i="1"/>
  <c r="V114" i="1"/>
  <c r="V262" i="1" s="1"/>
  <c r="V110" i="1"/>
  <c r="V258" i="1" s="1"/>
  <c r="V105" i="1"/>
  <c r="V253" i="1" s="1"/>
  <c r="V103" i="1"/>
  <c r="V229" i="1" s="1"/>
  <c r="V101" i="1"/>
  <c r="V250" i="1" s="1"/>
  <c r="V82" i="1"/>
  <c r="V81" i="1"/>
  <c r="V240" i="1" s="1"/>
  <c r="V74" i="1"/>
  <c r="V71" i="1"/>
  <c r="V212" i="1" s="1"/>
  <c r="V69" i="1"/>
  <c r="V66" i="1"/>
  <c r="V62" i="1"/>
  <c r="V60" i="1"/>
  <c r="V53" i="1"/>
  <c r="V51" i="1"/>
  <c r="V47" i="1"/>
  <c r="V44" i="1" s="1"/>
  <c r="V188" i="1" s="1"/>
  <c r="V40" i="1"/>
  <c r="V31" i="1"/>
  <c r="V176" i="1" s="1"/>
  <c r="V12" i="1"/>
  <c r="V10" i="1"/>
  <c r="V162" i="1" s="1"/>
  <c r="V161" i="1" s="1"/>
  <c r="U1446" i="1"/>
  <c r="U1445" i="1" s="1"/>
  <c r="U1444" i="1" s="1"/>
  <c r="U1438" i="1"/>
  <c r="U1437" i="1" s="1"/>
  <c r="U1436" i="1" s="1"/>
  <c r="U1432" i="1"/>
  <c r="U1431" i="1" s="1"/>
  <c r="U1430" i="1" s="1"/>
  <c r="U1426" i="1"/>
  <c r="U1425" i="1" s="1"/>
  <c r="U1424" i="1" s="1"/>
  <c r="U1419" i="1"/>
  <c r="U1418" i="1" s="1"/>
  <c r="U1417" i="1" s="1"/>
  <c r="U1413" i="1"/>
  <c r="U1412" i="1" s="1"/>
  <c r="U1411" i="1" s="1"/>
  <c r="U1408" i="1"/>
  <c r="U1407" i="1" s="1"/>
  <c r="U1406" i="1" s="1"/>
  <c r="U1397" i="1"/>
  <c r="U1394" i="1"/>
  <c r="U1382" i="1"/>
  <c r="U1340" i="1" s="1"/>
  <c r="U1377" i="1"/>
  <c r="U1353" i="1"/>
  <c r="U1352" i="1" s="1"/>
  <c r="U1349" i="1"/>
  <c r="U1348" i="1" s="1"/>
  <c r="U1347" i="1"/>
  <c r="U1335" i="1" s="1"/>
  <c r="U323" i="1" s="1"/>
  <c r="U1344" i="1"/>
  <c r="U1324" i="1"/>
  <c r="U1308" i="1" s="1"/>
  <c r="U1309" i="1"/>
  <c r="U1297" i="1"/>
  <c r="U1289" i="1"/>
  <c r="U1288" i="1" s="1"/>
  <c r="U1279" i="1"/>
  <c r="U1278" i="1" s="1"/>
  <c r="U1276" i="1"/>
  <c r="U1272" i="1"/>
  <c r="U1271" i="1" s="1"/>
  <c r="U1269" i="1"/>
  <c r="U1257" i="1" s="1"/>
  <c r="U1268" i="1"/>
  <c r="U1256" i="1" s="1"/>
  <c r="U1254" i="1"/>
  <c r="U1263" i="1"/>
  <c r="U1262" i="1"/>
  <c r="U1261" i="1"/>
  <c r="U1249" i="1" s="1"/>
  <c r="U1251" i="1"/>
  <c r="U1239" i="1"/>
  <c r="U1238" i="1" s="1"/>
  <c r="U1237" i="1" s="1"/>
  <c r="U1232" i="1"/>
  <c r="U1231" i="1" s="1"/>
  <c r="U1230" i="1" s="1"/>
  <c r="U1229" i="1" s="1"/>
  <c r="U1227" i="1"/>
  <c r="U1223" i="1"/>
  <c r="U1222" i="1" s="1"/>
  <c r="U1221" i="1" s="1"/>
  <c r="U1218" i="1"/>
  <c r="U1213" i="1"/>
  <c r="U1212" i="1" s="1"/>
  <c r="U1211" i="1" s="1"/>
  <c r="U1208" i="1"/>
  <c r="U1204" i="1"/>
  <c r="U1203" i="1" s="1"/>
  <c r="U1202" i="1" s="1"/>
  <c r="U1199" i="1"/>
  <c r="U1195" i="1"/>
  <c r="U1189" i="1"/>
  <c r="U1180" i="1"/>
  <c r="U1176" i="1"/>
  <c r="U1175" i="1" s="1"/>
  <c r="U1172" i="1"/>
  <c r="U1168" i="1"/>
  <c r="U1167" i="1" s="1"/>
  <c r="U1161" i="1"/>
  <c r="U1157" i="1"/>
  <c r="U1152" i="1"/>
  <c r="U1151" i="1" s="1"/>
  <c r="U1148" i="1"/>
  <c r="U1144" i="1"/>
  <c r="U1143" i="1" s="1"/>
  <c r="U1140" i="1"/>
  <c r="U1136" i="1"/>
  <c r="U1135" i="1" s="1"/>
  <c r="U1132" i="1"/>
  <c r="U1128" i="1"/>
  <c r="U1127" i="1" s="1"/>
  <c r="U1124" i="1"/>
  <c r="U1120" i="1"/>
  <c r="U1119" i="1" s="1"/>
  <c r="U1116" i="1"/>
  <c r="U1112" i="1"/>
  <c r="U1111" i="1" s="1"/>
  <c r="U1108" i="1"/>
  <c r="U1104" i="1"/>
  <c r="U1103" i="1" s="1"/>
  <c r="U1100" i="1"/>
  <c r="U1096" i="1"/>
  <c r="U1095" i="1" s="1"/>
  <c r="U1092" i="1"/>
  <c r="U1088" i="1"/>
  <c r="U1087" i="1" s="1"/>
  <c r="U1084" i="1"/>
  <c r="U1080" i="1"/>
  <c r="U1079" i="1" s="1"/>
  <c r="U1077" i="1"/>
  <c r="U966" i="1" s="1"/>
  <c r="U1076" i="1"/>
  <c r="U965" i="1" s="1"/>
  <c r="U1075" i="1"/>
  <c r="U108" i="1" s="1"/>
  <c r="U256" i="1" s="1"/>
  <c r="U1074" i="1"/>
  <c r="U107" i="1" s="1"/>
  <c r="U1071" i="1"/>
  <c r="U1070" i="1"/>
  <c r="U952" i="1" s="1"/>
  <c r="U1069" i="1"/>
  <c r="U951" i="1" s="1"/>
  <c r="U1046" i="1"/>
  <c r="U1045" i="1" s="1"/>
  <c r="U1044" i="1" s="1"/>
  <c r="U1040" i="1"/>
  <c r="U1039" i="1" s="1"/>
  <c r="U1034" i="1"/>
  <c r="U1032" i="1" s="1"/>
  <c r="U1028" i="1"/>
  <c r="U1027" i="1" s="1"/>
  <c r="U1026" i="1" s="1"/>
  <c r="U1022" i="1"/>
  <c r="U1021" i="1" s="1"/>
  <c r="U1017" i="1"/>
  <c r="U1016" i="1" s="1"/>
  <c r="U1012" i="1"/>
  <c r="U1011" i="1" s="1"/>
  <c r="U1007" i="1"/>
  <c r="U1006" i="1" s="1"/>
  <c r="U996" i="1"/>
  <c r="U995" i="1" s="1"/>
  <c r="U994" i="1" s="1"/>
  <c r="U979" i="1"/>
  <c r="U977" i="1" s="1"/>
  <c r="U972" i="1"/>
  <c r="U956" i="1"/>
  <c r="U954" i="1"/>
  <c r="U616" i="1" s="1"/>
  <c r="U946" i="1"/>
  <c r="U945" i="1"/>
  <c r="U944" i="1" s="1"/>
  <c r="U940" i="1"/>
  <c r="U822" i="1" s="1"/>
  <c r="U934" i="1"/>
  <c r="U933" i="1" s="1"/>
  <c r="U932" i="1" s="1"/>
  <c r="U925" i="1"/>
  <c r="U924" i="1" s="1"/>
  <c r="U923" i="1" s="1"/>
  <c r="U922" i="1" s="1"/>
  <c r="U919" i="1"/>
  <c r="U918" i="1" s="1"/>
  <c r="U917" i="1" s="1"/>
  <c r="U915" i="1"/>
  <c r="U910" i="1"/>
  <c r="U909" i="1" s="1"/>
  <c r="U908" i="1" s="1"/>
  <c r="U905" i="1"/>
  <c r="U901" i="1"/>
  <c r="U900" i="1" s="1"/>
  <c r="U899" i="1" s="1"/>
  <c r="U896" i="1"/>
  <c r="U892" i="1"/>
  <c r="U891" i="1" s="1"/>
  <c r="U890" i="1" s="1"/>
  <c r="U887" i="1"/>
  <c r="U882" i="1"/>
  <c r="U881" i="1" s="1"/>
  <c r="U880" i="1" s="1"/>
  <c r="U876" i="1"/>
  <c r="U872" i="1"/>
  <c r="U871" i="1" s="1"/>
  <c r="U870" i="1" s="1"/>
  <c r="U865" i="1"/>
  <c r="U855" i="1"/>
  <c r="U851" i="1"/>
  <c r="U850" i="1" s="1"/>
  <c r="U844" i="1"/>
  <c r="U832" i="1"/>
  <c r="U831" i="1" s="1"/>
  <c r="U829" i="1"/>
  <c r="U826" i="1"/>
  <c r="U825" i="1"/>
  <c r="U823" i="1"/>
  <c r="U817" i="1"/>
  <c r="U816" i="1"/>
  <c r="U811" i="1"/>
  <c r="U810" i="1" s="1"/>
  <c r="U808" i="1"/>
  <c r="U807" i="1" s="1"/>
  <c r="U805" i="1"/>
  <c r="U804" i="1" s="1"/>
  <c r="U802" i="1"/>
  <c r="U801" i="1" s="1"/>
  <c r="U799" i="1"/>
  <c r="U798" i="1" s="1"/>
  <c r="U796" i="1"/>
  <c r="U795" i="1" s="1"/>
  <c r="U791" i="1"/>
  <c r="U790" i="1" s="1"/>
  <c r="U789" i="1" s="1"/>
  <c r="U788" i="1" s="1"/>
  <c r="U785" i="1"/>
  <c r="U784" i="1" s="1"/>
  <c r="U783" i="1" s="1"/>
  <c r="U782" i="1" s="1"/>
  <c r="U778" i="1"/>
  <c r="U777" i="1" s="1"/>
  <c r="U776" i="1" s="1"/>
  <c r="U775" i="1" s="1"/>
  <c r="U772" i="1"/>
  <c r="U771" i="1" s="1"/>
  <c r="U770" i="1" s="1"/>
  <c r="U765" i="1"/>
  <c r="U764" i="1" s="1"/>
  <c r="U763" i="1" s="1"/>
  <c r="U762" i="1" s="1"/>
  <c r="U761" i="1"/>
  <c r="U747" i="1"/>
  <c r="U744" i="1"/>
  <c r="U743" i="1" s="1"/>
  <c r="U742" i="1" s="1"/>
  <c r="U728" i="1"/>
  <c r="U722" i="1"/>
  <c r="U721" i="1" s="1"/>
  <c r="U716" i="1"/>
  <c r="U715" i="1" s="1"/>
  <c r="U714" i="1" s="1"/>
  <c r="U22" i="1" s="1"/>
  <c r="U712" i="1"/>
  <c r="U705" i="1"/>
  <c r="U704" i="1" s="1"/>
  <c r="U701" i="1"/>
  <c r="U693" i="1"/>
  <c r="U692" i="1" s="1"/>
  <c r="U689" i="1"/>
  <c r="U682" i="1"/>
  <c r="U681" i="1" s="1"/>
  <c r="U678" i="1"/>
  <c r="U671" i="1"/>
  <c r="U670" i="1" s="1"/>
  <c r="U663" i="1"/>
  <c r="U655" i="1"/>
  <c r="U654" i="1" s="1"/>
  <c r="U652" i="1"/>
  <c r="U640" i="1" s="1"/>
  <c r="U648" i="1"/>
  <c r="U29" i="1" s="1"/>
  <c r="U647" i="1"/>
  <c r="U635" i="1" s="1"/>
  <c r="U646" i="1"/>
  <c r="U633" i="1" s="1"/>
  <c r="U644" i="1"/>
  <c r="U632" i="1" s="1"/>
  <c r="U637" i="1"/>
  <c r="U634" i="1"/>
  <c r="U622" i="1"/>
  <c r="U321" i="1" s="1"/>
  <c r="U621" i="1"/>
  <c r="U320" i="1" s="1"/>
  <c r="U608" i="1"/>
  <c r="U604" i="1"/>
  <c r="U603" i="1" s="1"/>
  <c r="U598" i="1"/>
  <c r="U594" i="1"/>
  <c r="U593" i="1" s="1"/>
  <c r="U589" i="1"/>
  <c r="U587" i="1"/>
  <c r="U586" i="1" s="1"/>
  <c r="U583" i="1"/>
  <c r="U581" i="1"/>
  <c r="U580" i="1" s="1"/>
  <c r="U577" i="1"/>
  <c r="U575" i="1"/>
  <c r="U574" i="1"/>
  <c r="U573" i="1"/>
  <c r="U572" i="1"/>
  <c r="U566" i="1"/>
  <c r="U564" i="1" s="1"/>
  <c r="U563" i="1" s="1"/>
  <c r="U550" i="1"/>
  <c r="U549" i="1" s="1"/>
  <c r="U545" i="1"/>
  <c r="U540" i="1"/>
  <c r="U539" i="1" s="1"/>
  <c r="U538" i="1" s="1"/>
  <c r="U532" i="1"/>
  <c r="U531" i="1" s="1"/>
  <c r="U530" i="1" s="1"/>
  <c r="U527" i="1"/>
  <c r="U526" i="1" s="1"/>
  <c r="U521" i="1"/>
  <c r="U520" i="1" s="1"/>
  <c r="U519" i="1" s="1"/>
  <c r="U514" i="1"/>
  <c r="U513" i="1" s="1"/>
  <c r="U511" i="1"/>
  <c r="U505" i="1"/>
  <c r="U504" i="1" s="1"/>
  <c r="U502" i="1"/>
  <c r="U496" i="1"/>
  <c r="U495" i="1"/>
  <c r="U493" i="1"/>
  <c r="U487" i="1"/>
  <c r="U486" i="1" s="1"/>
  <c r="U482" i="1"/>
  <c r="U481" i="1" s="1"/>
  <c r="U480" i="1" s="1"/>
  <c r="U476" i="1"/>
  <c r="U475" i="1" s="1"/>
  <c r="U474" i="1" s="1"/>
  <c r="U470" i="1"/>
  <c r="U469" i="1" s="1"/>
  <c r="U468" i="1" s="1"/>
  <c r="U464" i="1"/>
  <c r="U375" i="1" s="1"/>
  <c r="U458" i="1"/>
  <c r="U457" i="1" s="1"/>
  <c r="U456" i="1" s="1"/>
  <c r="U452" i="1"/>
  <c r="U451" i="1" s="1"/>
  <c r="U450" i="1" s="1"/>
  <c r="U428" i="1"/>
  <c r="U427" i="1" s="1"/>
  <c r="U426" i="1" s="1"/>
  <c r="U422" i="1"/>
  <c r="U421" i="1" s="1"/>
  <c r="U420" i="1" s="1"/>
  <c r="U416" i="1"/>
  <c r="U415" i="1" s="1"/>
  <c r="U414" i="1" s="1"/>
  <c r="U410" i="1"/>
  <c r="U409" i="1" s="1"/>
  <c r="U408" i="1" s="1"/>
  <c r="U404" i="1"/>
  <c r="U403" i="1" s="1"/>
  <c r="U402" i="1" s="1"/>
  <c r="U398" i="1"/>
  <c r="U397" i="1" s="1"/>
  <c r="U396" i="1" s="1"/>
  <c r="U393" i="1"/>
  <c r="U390" i="1"/>
  <c r="U387" i="1"/>
  <c r="U384" i="1"/>
  <c r="U383" i="1"/>
  <c r="U382" i="1"/>
  <c r="U378" i="1"/>
  <c r="U377" i="1"/>
  <c r="U145" i="1" s="1"/>
  <c r="U376" i="1"/>
  <c r="U374" i="1"/>
  <c r="U373" i="1"/>
  <c r="U141" i="1" s="1"/>
  <c r="U140" i="1" s="1"/>
  <c r="U288" i="1" s="1"/>
  <c r="U372" i="1"/>
  <c r="U359" i="1"/>
  <c r="U357" i="1" s="1"/>
  <c r="U352" i="1"/>
  <c r="U344" i="1"/>
  <c r="U343" i="1"/>
  <c r="U341" i="1"/>
  <c r="U339" i="1"/>
  <c r="U338" i="1"/>
  <c r="U337" i="1"/>
  <c r="U335" i="1"/>
  <c r="U308" i="1" s="1"/>
  <c r="U332" i="1"/>
  <c r="U307" i="1"/>
  <c r="U296" i="1"/>
  <c r="U274" i="1"/>
  <c r="U273" i="1"/>
  <c r="U263" i="1"/>
  <c r="U261" i="1"/>
  <c r="U260" i="1"/>
  <c r="U259" i="1"/>
  <c r="U248" i="1"/>
  <c r="U247" i="1"/>
  <c r="U244" i="1"/>
  <c r="U241" i="1"/>
  <c r="U228" i="1"/>
  <c r="U223" i="1"/>
  <c r="U214" i="1"/>
  <c r="U213" i="1"/>
  <c r="U210" i="1"/>
  <c r="U233" i="1" s="1"/>
  <c r="U232" i="1" s="1"/>
  <c r="U209" i="1"/>
  <c r="U207" i="1"/>
  <c r="U205" i="1" s="1"/>
  <c r="U204" i="1"/>
  <c r="U203" i="1" s="1"/>
  <c r="U202" i="1"/>
  <c r="U199" i="1"/>
  <c r="U198" i="1"/>
  <c r="U197" i="1"/>
  <c r="U195" i="1"/>
  <c r="U194" i="1" s="1"/>
  <c r="U192" i="1"/>
  <c r="U191" i="1"/>
  <c r="U189" i="1"/>
  <c r="U187" i="1"/>
  <c r="U186" i="1"/>
  <c r="U185" i="1"/>
  <c r="U182" i="1"/>
  <c r="U181" i="1"/>
  <c r="U179" i="1"/>
  <c r="U177" i="1"/>
  <c r="U172" i="1"/>
  <c r="U171" i="1"/>
  <c r="U170" i="1"/>
  <c r="U169" i="1"/>
  <c r="U165" i="1"/>
  <c r="U164" i="1"/>
  <c r="U150" i="1"/>
  <c r="U297" i="1" s="1"/>
  <c r="U137" i="1"/>
  <c r="U128" i="1"/>
  <c r="U275" i="1" s="1"/>
  <c r="U122" i="1"/>
  <c r="U270" i="1" s="1"/>
  <c r="U121" i="1"/>
  <c r="U269" i="1" s="1"/>
  <c r="U120" i="1"/>
  <c r="U118" i="1"/>
  <c r="U266" i="1" s="1"/>
  <c r="U264" i="1"/>
  <c r="U110" i="1"/>
  <c r="U258" i="1" s="1"/>
  <c r="U105" i="1"/>
  <c r="U253" i="1" s="1"/>
  <c r="U103" i="1"/>
  <c r="U229" i="1" s="1"/>
  <c r="U101" i="1"/>
  <c r="U250" i="1" s="1"/>
  <c r="U82" i="1"/>
  <c r="U81" i="1"/>
  <c r="U240" i="1" s="1"/>
  <c r="U74" i="1"/>
  <c r="U71" i="1"/>
  <c r="U212" i="1" s="1"/>
  <c r="U69" i="1"/>
  <c r="U66" i="1"/>
  <c r="U62" i="1"/>
  <c r="U60" i="1"/>
  <c r="U53" i="1"/>
  <c r="U51" i="1"/>
  <c r="U47" i="1"/>
  <c r="U44" i="1" s="1"/>
  <c r="U188" i="1" s="1"/>
  <c r="U40" i="1"/>
  <c r="U31" i="1"/>
  <c r="U176" i="1" s="1"/>
  <c r="U12" i="1"/>
  <c r="U10" i="1"/>
  <c r="U162" i="1" s="1"/>
  <c r="U161" i="1" s="1"/>
  <c r="Z1446" i="1"/>
  <c r="Z1445" i="1" s="1"/>
  <c r="Z1444" i="1" s="1"/>
  <c r="Z1438" i="1"/>
  <c r="Z1437" i="1" s="1"/>
  <c r="Z1436" i="1" s="1"/>
  <c r="Z1432" i="1"/>
  <c r="Z1426" i="1"/>
  <c r="Z1425" i="1" s="1"/>
  <c r="Z1424" i="1" s="1"/>
  <c r="Z1419" i="1"/>
  <c r="Z1418" i="1" s="1"/>
  <c r="Z1417" i="1" s="1"/>
  <c r="Z1413" i="1"/>
  <c r="Z1408" i="1"/>
  <c r="Z1407" i="1" s="1"/>
  <c r="Z1397" i="1"/>
  <c r="Z1394" i="1"/>
  <c r="Z1385" i="1"/>
  <c r="Z1384" i="1" s="1"/>
  <c r="Z1382" i="1"/>
  <c r="Z1340" i="1" s="1"/>
  <c r="Z1377" i="1"/>
  <c r="Z1376" i="1"/>
  <c r="Z1353" i="1"/>
  <c r="Z1352" i="1" s="1"/>
  <c r="Z1349" i="1"/>
  <c r="Z1346" i="1" s="1"/>
  <c r="Z1347" i="1"/>
  <c r="Z1335" i="1" s="1"/>
  <c r="Z323" i="1" s="1"/>
  <c r="Z1344" i="1"/>
  <c r="Z1324" i="1"/>
  <c r="Z1308" i="1" s="1"/>
  <c r="Z1309" i="1"/>
  <c r="Z1297" i="1"/>
  <c r="Z1289" i="1"/>
  <c r="Z1287" i="1" s="1"/>
  <c r="Z1279" i="1"/>
  <c r="Z1278" i="1" s="1"/>
  <c r="Z1276" i="1"/>
  <c r="Z1272" i="1"/>
  <c r="Z1271" i="1" s="1"/>
  <c r="Z1269" i="1"/>
  <c r="Z1257" i="1" s="1"/>
  <c r="Z1268" i="1"/>
  <c r="Z1256" i="1" s="1"/>
  <c r="Z1254" i="1"/>
  <c r="Z1263" i="1"/>
  <c r="Z1262" i="1"/>
  <c r="Z1261" i="1"/>
  <c r="Z1249" i="1" s="1"/>
  <c r="Z1251" i="1"/>
  <c r="Z1239" i="1"/>
  <c r="Z1238" i="1" s="1"/>
  <c r="Z1237" i="1" s="1"/>
  <c r="Z1232" i="1"/>
  <c r="Z1231" i="1" s="1"/>
  <c r="Z1230" i="1" s="1"/>
  <c r="Z1229" i="1" s="1"/>
  <c r="Z1227" i="1"/>
  <c r="Z1191" i="1" s="1"/>
  <c r="Z959" i="1" s="1"/>
  <c r="Z1223" i="1"/>
  <c r="Z1222" i="1" s="1"/>
  <c r="Z1221" i="1" s="1"/>
  <c r="Z1218" i="1"/>
  <c r="Z1213" i="1"/>
  <c r="Z1208" i="1"/>
  <c r="Z1204" i="1"/>
  <c r="Z1203" i="1" s="1"/>
  <c r="Z1202" i="1" s="1"/>
  <c r="Z1199" i="1"/>
  <c r="Z1195" i="1"/>
  <c r="Z1194" i="1" s="1"/>
  <c r="Z1189" i="1"/>
  <c r="Z1180" i="1"/>
  <c r="Z1176" i="1"/>
  <c r="Z1175" i="1" s="1"/>
  <c r="Z1172" i="1"/>
  <c r="Z1168" i="1"/>
  <c r="Z1167" i="1" s="1"/>
  <c r="Z1161" i="1"/>
  <c r="Z1157" i="1"/>
  <c r="Z1152" i="1"/>
  <c r="Z1151" i="1" s="1"/>
  <c r="Z1148" i="1"/>
  <c r="Z1144" i="1"/>
  <c r="Z1143" i="1" s="1"/>
  <c r="Z1140" i="1"/>
  <c r="Z1136" i="1"/>
  <c r="Z1135" i="1" s="1"/>
  <c r="Z1132" i="1"/>
  <c r="Z1128" i="1"/>
  <c r="Z1127" i="1" s="1"/>
  <c r="Z1124" i="1"/>
  <c r="Z1120" i="1"/>
  <c r="Z1119" i="1" s="1"/>
  <c r="Z1116" i="1"/>
  <c r="Z1112" i="1"/>
  <c r="Z1111" i="1" s="1"/>
  <c r="Z1108" i="1"/>
  <c r="Z1104" i="1"/>
  <c r="Z1103" i="1" s="1"/>
  <c r="Z1100" i="1"/>
  <c r="Z1096" i="1"/>
  <c r="Z1095" i="1" s="1"/>
  <c r="Z1092" i="1"/>
  <c r="Z1088" i="1"/>
  <c r="Z1084" i="1"/>
  <c r="Z1080" i="1"/>
  <c r="Z1079" i="1" s="1"/>
  <c r="Z1077" i="1"/>
  <c r="Z966" i="1" s="1"/>
  <c r="Z1076" i="1"/>
  <c r="Z965" i="1" s="1"/>
  <c r="Z1075" i="1"/>
  <c r="Z964" i="1" s="1"/>
  <c r="Z1074" i="1"/>
  <c r="Z963" i="1" s="1"/>
  <c r="Z1071" i="1"/>
  <c r="Z1070" i="1"/>
  <c r="Z952" i="1" s="1"/>
  <c r="Z1069" i="1"/>
  <c r="Z951" i="1" s="1"/>
  <c r="Z1046" i="1"/>
  <c r="Z1045" i="1" s="1"/>
  <c r="Z1044" i="1" s="1"/>
  <c r="Z1040" i="1"/>
  <c r="Z1039" i="1" s="1"/>
  <c r="Z1034" i="1"/>
  <c r="Z1032" i="1" s="1"/>
  <c r="Z1028" i="1"/>
  <c r="Z1027" i="1" s="1"/>
  <c r="Z1026" i="1" s="1"/>
  <c r="Z1022" i="1"/>
  <c r="Z1021" i="1" s="1"/>
  <c r="Z1017" i="1"/>
  <c r="Z1016" i="1" s="1"/>
  <c r="Z1012" i="1"/>
  <c r="Z1011" i="1" s="1"/>
  <c r="Z1007" i="1"/>
  <c r="Z1006" i="1" s="1"/>
  <c r="Z996" i="1"/>
  <c r="Z995" i="1" s="1"/>
  <c r="Z994" i="1" s="1"/>
  <c r="Z979" i="1"/>
  <c r="Z977" i="1" s="1"/>
  <c r="Z221" i="1" s="1"/>
  <c r="Z972" i="1"/>
  <c r="Z969" i="1" s="1"/>
  <c r="Z956" i="1"/>
  <c r="Z954" i="1"/>
  <c r="Z616" i="1" s="1"/>
  <c r="Z946" i="1"/>
  <c r="Z945" i="1"/>
  <c r="Z944" i="1" s="1"/>
  <c r="Z940" i="1"/>
  <c r="Z938" i="1" s="1"/>
  <c r="Z934" i="1"/>
  <c r="Z933" i="1" s="1"/>
  <c r="Z932" i="1" s="1"/>
  <c r="Z925" i="1"/>
  <c r="Z924" i="1" s="1"/>
  <c r="Z923" i="1" s="1"/>
  <c r="Z922" i="1" s="1"/>
  <c r="Z919" i="1"/>
  <c r="Z918" i="1" s="1"/>
  <c r="Z917" i="1" s="1"/>
  <c r="Z915" i="1"/>
  <c r="Z910" i="1"/>
  <c r="Z909" i="1" s="1"/>
  <c r="Z908" i="1" s="1"/>
  <c r="Z905" i="1"/>
  <c r="Z901" i="1"/>
  <c r="Z900" i="1" s="1"/>
  <c r="Z899" i="1" s="1"/>
  <c r="Z896" i="1"/>
  <c r="Z892" i="1"/>
  <c r="Z891" i="1" s="1"/>
  <c r="Z890" i="1" s="1"/>
  <c r="Z887" i="1"/>
  <c r="Z882" i="1"/>
  <c r="Z881" i="1" s="1"/>
  <c r="Z880" i="1" s="1"/>
  <c r="Z876" i="1"/>
  <c r="Z872" i="1"/>
  <c r="Z871" i="1" s="1"/>
  <c r="Z870" i="1" s="1"/>
  <c r="Z865" i="1"/>
  <c r="Z855" i="1"/>
  <c r="Z851" i="1"/>
  <c r="Z844" i="1"/>
  <c r="Z832" i="1"/>
  <c r="Z829" i="1"/>
  <c r="Z826" i="1"/>
  <c r="Z825" i="1"/>
  <c r="Z823" i="1"/>
  <c r="Z817" i="1"/>
  <c r="Z816" i="1"/>
  <c r="Z811" i="1"/>
  <c r="Z810" i="1" s="1"/>
  <c r="Z808" i="1"/>
  <c r="Z807" i="1" s="1"/>
  <c r="Z805" i="1"/>
  <c r="Z804" i="1" s="1"/>
  <c r="Z802" i="1"/>
  <c r="Z801" i="1" s="1"/>
  <c r="Z799" i="1"/>
  <c r="Z798" i="1" s="1"/>
  <c r="Z796" i="1"/>
  <c r="Z795" i="1" s="1"/>
  <c r="Z791" i="1"/>
  <c r="Z790" i="1" s="1"/>
  <c r="Z789" i="1" s="1"/>
  <c r="Z788" i="1" s="1"/>
  <c r="Z785" i="1"/>
  <c r="Z784" i="1" s="1"/>
  <c r="Z783" i="1" s="1"/>
  <c r="Z782" i="1" s="1"/>
  <c r="Z778" i="1"/>
  <c r="Z777" i="1" s="1"/>
  <c r="Z776" i="1" s="1"/>
  <c r="Z775" i="1" s="1"/>
  <c r="Z772" i="1"/>
  <c r="Z771" i="1" s="1"/>
  <c r="Z770" i="1" s="1"/>
  <c r="Z769" i="1" s="1"/>
  <c r="Z765" i="1"/>
  <c r="Z761" i="1"/>
  <c r="Z747" i="1"/>
  <c r="Z744" i="1"/>
  <c r="Z743" i="1" s="1"/>
  <c r="Z742" i="1" s="1"/>
  <c r="Z728" i="1"/>
  <c r="Z722" i="1"/>
  <c r="Z721" i="1" s="1"/>
  <c r="Z716" i="1"/>
  <c r="Z715" i="1" s="1"/>
  <c r="Z714" i="1" s="1"/>
  <c r="Z22" i="1" s="1"/>
  <c r="Z712" i="1"/>
  <c r="Z705" i="1"/>
  <c r="Z704" i="1" s="1"/>
  <c r="Z701" i="1"/>
  <c r="Z693" i="1"/>
  <c r="Z692" i="1" s="1"/>
  <c r="Z689" i="1"/>
  <c r="Z682" i="1"/>
  <c r="Z681" i="1" s="1"/>
  <c r="Z678" i="1"/>
  <c r="Z671" i="1"/>
  <c r="Z670" i="1" s="1"/>
  <c r="Z663" i="1"/>
  <c r="Z655" i="1"/>
  <c r="Z654" i="1" s="1"/>
  <c r="Z652" i="1"/>
  <c r="Z640" i="1" s="1"/>
  <c r="Z648" i="1"/>
  <c r="Z636" i="1" s="1"/>
  <c r="Z647" i="1"/>
  <c r="Z646" i="1"/>
  <c r="Z633" i="1" s="1"/>
  <c r="Z644" i="1"/>
  <c r="Z632" i="1" s="1"/>
  <c r="Z637" i="1"/>
  <c r="Z634" i="1"/>
  <c r="Z622" i="1"/>
  <c r="Z321" i="1" s="1"/>
  <c r="Z621" i="1"/>
  <c r="Z320" i="1" s="1"/>
  <c r="Z608" i="1"/>
  <c r="Z604" i="1"/>
  <c r="Z603" i="1" s="1"/>
  <c r="Z598" i="1"/>
  <c r="Z594" i="1"/>
  <c r="Z593" i="1" s="1"/>
  <c r="Z589" i="1"/>
  <c r="Z587" i="1"/>
  <c r="Z586" i="1" s="1"/>
  <c r="Z583" i="1"/>
  <c r="Z581" i="1"/>
  <c r="Z580" i="1" s="1"/>
  <c r="Z577" i="1"/>
  <c r="Z575" i="1"/>
  <c r="Z574" i="1"/>
  <c r="Z573" i="1"/>
  <c r="Z572" i="1"/>
  <c r="Z566" i="1"/>
  <c r="Z564" i="1" s="1"/>
  <c r="Z550" i="1"/>
  <c r="Z549" i="1" s="1"/>
  <c r="Z545" i="1"/>
  <c r="Z540" i="1"/>
  <c r="Z336" i="1" s="1"/>
  <c r="Z532" i="1"/>
  <c r="Z531" i="1" s="1"/>
  <c r="Z530" i="1" s="1"/>
  <c r="Z527" i="1"/>
  <c r="Z526" i="1" s="1"/>
  <c r="Z521" i="1"/>
  <c r="Z520" i="1" s="1"/>
  <c r="Z519" i="1" s="1"/>
  <c r="Z514" i="1"/>
  <c r="Z513" i="1" s="1"/>
  <c r="Z511" i="1"/>
  <c r="Z505" i="1"/>
  <c r="Z504" i="1" s="1"/>
  <c r="Z502" i="1"/>
  <c r="Z496" i="1"/>
  <c r="Z495" i="1"/>
  <c r="Z493" i="1"/>
  <c r="Z487" i="1"/>
  <c r="Z486" i="1" s="1"/>
  <c r="Z482" i="1"/>
  <c r="Z481" i="1" s="1"/>
  <c r="Z480" i="1" s="1"/>
  <c r="Z476" i="1"/>
  <c r="Z475" i="1" s="1"/>
  <c r="Z474" i="1" s="1"/>
  <c r="Z470" i="1"/>
  <c r="Z469" i="1" s="1"/>
  <c r="Z468" i="1" s="1"/>
  <c r="Z464" i="1"/>
  <c r="Z375" i="1" s="1"/>
  <c r="Z458" i="1"/>
  <c r="Z457" i="1" s="1"/>
  <c r="Z456" i="1" s="1"/>
  <c r="Z452" i="1"/>
  <c r="Z451" i="1" s="1"/>
  <c r="Z450" i="1" s="1"/>
  <c r="Z428" i="1"/>
  <c r="Z427" i="1" s="1"/>
  <c r="Z426" i="1" s="1"/>
  <c r="Z422" i="1"/>
  <c r="Z416" i="1"/>
  <c r="Z415" i="1" s="1"/>
  <c r="Z414" i="1" s="1"/>
  <c r="Z410" i="1"/>
  <c r="Z409" i="1" s="1"/>
  <c r="Z408" i="1" s="1"/>
  <c r="Z404" i="1"/>
  <c r="Z403" i="1" s="1"/>
  <c r="Z402" i="1" s="1"/>
  <c r="Z398" i="1"/>
  <c r="Z369" i="1" s="1"/>
  <c r="Z393" i="1"/>
  <c r="Z390" i="1"/>
  <c r="Z387" i="1"/>
  <c r="Z384" i="1"/>
  <c r="Z383" i="1"/>
  <c r="Z382" i="1"/>
  <c r="Z378" i="1"/>
  <c r="Z377" i="1"/>
  <c r="Z145" i="1" s="1"/>
  <c r="Z292" i="1" s="1"/>
  <c r="Z291" i="1" s="1"/>
  <c r="Z376" i="1"/>
  <c r="Z374" i="1"/>
  <c r="Z373" i="1"/>
  <c r="Z141" i="1" s="1"/>
  <c r="Z140" i="1" s="1"/>
  <c r="Z372" i="1"/>
  <c r="Z359" i="1"/>
  <c r="Z357" i="1" s="1"/>
  <c r="Z352" i="1"/>
  <c r="Z344" i="1"/>
  <c r="Z343" i="1"/>
  <c r="Z341" i="1"/>
  <c r="Z339" i="1"/>
  <c r="Z338" i="1"/>
  <c r="Z337" i="1"/>
  <c r="Z335" i="1"/>
  <c r="Z308" i="1" s="1"/>
  <c r="Z332" i="1"/>
  <c r="Z307" i="1"/>
  <c r="Z296" i="1"/>
  <c r="Z274" i="1"/>
  <c r="Z273" i="1"/>
  <c r="Z263" i="1"/>
  <c r="Z261" i="1"/>
  <c r="Z260" i="1"/>
  <c r="Z259" i="1"/>
  <c r="Z248" i="1"/>
  <c r="Z247" i="1"/>
  <c r="Z244" i="1"/>
  <c r="Z241" i="1"/>
  <c r="Z228" i="1"/>
  <c r="Z223" i="1"/>
  <c r="Z214" i="1"/>
  <c r="Z213" i="1"/>
  <c r="Z210" i="1"/>
  <c r="Z233" i="1" s="1"/>
  <c r="Z232" i="1" s="1"/>
  <c r="Z209" i="1"/>
  <c r="Z207" i="1"/>
  <c r="Z205" i="1" s="1"/>
  <c r="Z204" i="1"/>
  <c r="Z203" i="1" s="1"/>
  <c r="Z202" i="1"/>
  <c r="Z199" i="1"/>
  <c r="Z198" i="1"/>
  <c r="Z197" i="1"/>
  <c r="Z195" i="1"/>
  <c r="Z194" i="1" s="1"/>
  <c r="Z192" i="1"/>
  <c r="Z191" i="1"/>
  <c r="Z189" i="1"/>
  <c r="Z187" i="1"/>
  <c r="Z186" i="1"/>
  <c r="Z185" i="1"/>
  <c r="Z182" i="1"/>
  <c r="Z181" i="1"/>
  <c r="Z179" i="1"/>
  <c r="Z177" i="1"/>
  <c r="Z172" i="1"/>
  <c r="Z171" i="1"/>
  <c r="Z170" i="1"/>
  <c r="Z169" i="1"/>
  <c r="Z165" i="1"/>
  <c r="Z164" i="1"/>
  <c r="Z150" i="1"/>
  <c r="Z297" i="1" s="1"/>
  <c r="Z137" i="1"/>
  <c r="Z128" i="1"/>
  <c r="Z275" i="1" s="1"/>
  <c r="Z122" i="1"/>
  <c r="Z270" i="1" s="1"/>
  <c r="Z121" i="1"/>
  <c r="Z269" i="1" s="1"/>
  <c r="Z120" i="1"/>
  <c r="Z118" i="1"/>
  <c r="Z266" i="1" s="1"/>
  <c r="Z264" i="1"/>
  <c r="Z110" i="1"/>
  <c r="Z258" i="1" s="1"/>
  <c r="Z105" i="1"/>
  <c r="Z253" i="1" s="1"/>
  <c r="Z103" i="1"/>
  <c r="Z229" i="1" s="1"/>
  <c r="Z101" i="1"/>
  <c r="Z250" i="1" s="1"/>
  <c r="Z82" i="1"/>
  <c r="Z81" i="1"/>
  <c r="Z240" i="1" s="1"/>
  <c r="Z74" i="1"/>
  <c r="Z71" i="1"/>
  <c r="Z212" i="1" s="1"/>
  <c r="Z69" i="1"/>
  <c r="Z66" i="1"/>
  <c r="Z62" i="1"/>
  <c r="Z60" i="1"/>
  <c r="Z53" i="1"/>
  <c r="Z51" i="1"/>
  <c r="Z47" i="1"/>
  <c r="Z44" i="1" s="1"/>
  <c r="Z40" i="1"/>
  <c r="Z31" i="1"/>
  <c r="Z176" i="1" s="1"/>
  <c r="Z12" i="1"/>
  <c r="Z10" i="1"/>
  <c r="Z162" i="1" s="1"/>
  <c r="Z161" i="1" s="1"/>
  <c r="T1446" i="1"/>
  <c r="T1445" i="1" s="1"/>
  <c r="T1444" i="1" s="1"/>
  <c r="T1438" i="1"/>
  <c r="T1437" i="1" s="1"/>
  <c r="T1436" i="1" s="1"/>
  <c r="T1432" i="1"/>
  <c r="T1426" i="1"/>
  <c r="T1425" i="1" s="1"/>
  <c r="T1424" i="1" s="1"/>
  <c r="T1419" i="1"/>
  <c r="T1418" i="1" s="1"/>
  <c r="T1417" i="1" s="1"/>
  <c r="T1413" i="1"/>
  <c r="T1408" i="1"/>
  <c r="T1407" i="1" s="1"/>
  <c r="T1406" i="1" s="1"/>
  <c r="T1397" i="1"/>
  <c r="T1394" i="1"/>
  <c r="T1385" i="1"/>
  <c r="T1384" i="1" s="1"/>
  <c r="T1382" i="1"/>
  <c r="T1340" i="1" s="1"/>
  <c r="T1377" i="1"/>
  <c r="T1376" i="1"/>
  <c r="T1353" i="1"/>
  <c r="T1352" i="1" s="1"/>
  <c r="T1349" i="1"/>
  <c r="T1346" i="1" s="1"/>
  <c r="T1347" i="1"/>
  <c r="T1335" i="1" s="1"/>
  <c r="T323" i="1" s="1"/>
  <c r="T1344" i="1"/>
  <c r="T1324" i="1"/>
  <c r="T1309" i="1"/>
  <c r="T1297" i="1"/>
  <c r="T1289" i="1"/>
  <c r="T1287" i="1" s="1"/>
  <c r="T1279" i="1"/>
  <c r="T1278" i="1" s="1"/>
  <c r="T1276" i="1"/>
  <c r="T1272" i="1"/>
  <c r="T1271" i="1" s="1"/>
  <c r="T1269" i="1"/>
  <c r="T1257" i="1" s="1"/>
  <c r="T1268" i="1"/>
  <c r="T1256" i="1" s="1"/>
  <c r="T1254" i="1"/>
  <c r="T1263" i="1"/>
  <c r="T1262" i="1"/>
  <c r="T1261" i="1"/>
  <c r="T1249" i="1" s="1"/>
  <c r="T1251" i="1"/>
  <c r="T1239" i="1"/>
  <c r="T1238" i="1" s="1"/>
  <c r="T1237" i="1" s="1"/>
  <c r="T1232" i="1"/>
  <c r="T1231" i="1" s="1"/>
  <c r="T1230" i="1" s="1"/>
  <c r="T1229" i="1" s="1"/>
  <c r="T1227" i="1"/>
  <c r="T1191" i="1" s="1"/>
  <c r="T959" i="1" s="1"/>
  <c r="T1223" i="1"/>
  <c r="T1222" i="1" s="1"/>
  <c r="T1221" i="1" s="1"/>
  <c r="T1218" i="1"/>
  <c r="T1213" i="1"/>
  <c r="T1208" i="1"/>
  <c r="T1204" i="1"/>
  <c r="T1203" i="1" s="1"/>
  <c r="T1202" i="1" s="1"/>
  <c r="T1199" i="1"/>
  <c r="T1195" i="1"/>
  <c r="T1194" i="1" s="1"/>
  <c r="T1189" i="1"/>
  <c r="T1180" i="1"/>
  <c r="T1176" i="1"/>
  <c r="T1175" i="1" s="1"/>
  <c r="T1172" i="1"/>
  <c r="T1168" i="1"/>
  <c r="T1167" i="1" s="1"/>
  <c r="T1161" i="1"/>
  <c r="T1157" i="1"/>
  <c r="T1152" i="1"/>
  <c r="T1151" i="1" s="1"/>
  <c r="T1148" i="1"/>
  <c r="T1144" i="1"/>
  <c r="T1143" i="1" s="1"/>
  <c r="T1140" i="1"/>
  <c r="T1136" i="1"/>
  <c r="T1135" i="1" s="1"/>
  <c r="T1132" i="1"/>
  <c r="T1128" i="1"/>
  <c r="T1127" i="1" s="1"/>
  <c r="T1124" i="1"/>
  <c r="T1120" i="1"/>
  <c r="T1119" i="1" s="1"/>
  <c r="T1116" i="1"/>
  <c r="T1112" i="1"/>
  <c r="T1111" i="1" s="1"/>
  <c r="T1108" i="1"/>
  <c r="T1104" i="1"/>
  <c r="T1103" i="1" s="1"/>
  <c r="T1100" i="1"/>
  <c r="T1096" i="1"/>
  <c r="T1095" i="1" s="1"/>
  <c r="T1092" i="1"/>
  <c r="T1088" i="1"/>
  <c r="T1084" i="1"/>
  <c r="T1077" i="1"/>
  <c r="T966" i="1" s="1"/>
  <c r="T1076" i="1"/>
  <c r="T965" i="1" s="1"/>
  <c r="T1075" i="1"/>
  <c r="T964" i="1" s="1"/>
  <c r="T1074" i="1"/>
  <c r="T963" i="1" s="1"/>
  <c r="T1071" i="1"/>
  <c r="T1069" i="1"/>
  <c r="T951" i="1" s="1"/>
  <c r="T1046" i="1"/>
  <c r="T1045" i="1" s="1"/>
  <c r="T1044" i="1" s="1"/>
  <c r="T1040" i="1"/>
  <c r="T1039" i="1" s="1"/>
  <c r="T1034" i="1"/>
  <c r="T1032" i="1" s="1"/>
  <c r="T1028" i="1"/>
  <c r="T1027" i="1" s="1"/>
  <c r="T1026" i="1" s="1"/>
  <c r="T1022" i="1"/>
  <c r="T1021" i="1" s="1"/>
  <c r="T1017" i="1"/>
  <c r="T1016" i="1" s="1"/>
  <c r="T1012" i="1"/>
  <c r="T1011" i="1" s="1"/>
  <c r="T1007" i="1"/>
  <c r="T1006" i="1" s="1"/>
  <c r="T996" i="1"/>
  <c r="T995" i="1" s="1"/>
  <c r="T994" i="1" s="1"/>
  <c r="T979" i="1"/>
  <c r="T977" i="1" s="1"/>
  <c r="T221" i="1" s="1"/>
  <c r="T956" i="1"/>
  <c r="T954" i="1"/>
  <c r="T616" i="1" s="1"/>
  <c r="T946" i="1"/>
  <c r="T945" i="1"/>
  <c r="T944" i="1" s="1"/>
  <c r="T940" i="1"/>
  <c r="T934" i="1"/>
  <c r="T933" i="1" s="1"/>
  <c r="T932" i="1" s="1"/>
  <c r="T925" i="1"/>
  <c r="T924" i="1" s="1"/>
  <c r="T923" i="1" s="1"/>
  <c r="T922" i="1" s="1"/>
  <c r="T919" i="1"/>
  <c r="T918" i="1" s="1"/>
  <c r="T917" i="1" s="1"/>
  <c r="T915" i="1"/>
  <c r="T910" i="1"/>
  <c r="T909" i="1" s="1"/>
  <c r="T908" i="1" s="1"/>
  <c r="T905" i="1"/>
  <c r="T901" i="1"/>
  <c r="T900" i="1" s="1"/>
  <c r="T899" i="1" s="1"/>
  <c r="T896" i="1"/>
  <c r="T892" i="1"/>
  <c r="T891" i="1" s="1"/>
  <c r="T890" i="1" s="1"/>
  <c r="T887" i="1"/>
  <c r="T882" i="1"/>
  <c r="T881" i="1" s="1"/>
  <c r="T880" i="1" s="1"/>
  <c r="T876" i="1"/>
  <c r="T872" i="1"/>
  <c r="T871" i="1" s="1"/>
  <c r="T870" i="1" s="1"/>
  <c r="T865" i="1"/>
  <c r="T855" i="1"/>
  <c r="T851" i="1"/>
  <c r="T844" i="1"/>
  <c r="T832" i="1"/>
  <c r="T829" i="1"/>
  <c r="T826" i="1"/>
  <c r="T825" i="1"/>
  <c r="T823" i="1"/>
  <c r="T817" i="1"/>
  <c r="T816" i="1"/>
  <c r="T811" i="1"/>
  <c r="T810" i="1" s="1"/>
  <c r="T808" i="1"/>
  <c r="T807" i="1" s="1"/>
  <c r="T805" i="1"/>
  <c r="T804" i="1" s="1"/>
  <c r="T802" i="1"/>
  <c r="T801" i="1" s="1"/>
  <c r="T799" i="1"/>
  <c r="T798" i="1" s="1"/>
  <c r="T796" i="1"/>
  <c r="T795" i="1" s="1"/>
  <c r="T791" i="1"/>
  <c r="T790" i="1" s="1"/>
  <c r="T789" i="1" s="1"/>
  <c r="T788" i="1" s="1"/>
  <c r="T785" i="1"/>
  <c r="T784" i="1" s="1"/>
  <c r="T783" i="1" s="1"/>
  <c r="T782" i="1" s="1"/>
  <c r="T778" i="1"/>
  <c r="T777" i="1" s="1"/>
  <c r="T776" i="1" s="1"/>
  <c r="T775" i="1" s="1"/>
  <c r="T772" i="1"/>
  <c r="T771" i="1" s="1"/>
  <c r="T770" i="1" s="1"/>
  <c r="T769" i="1" s="1"/>
  <c r="T765" i="1"/>
  <c r="T764" i="1" s="1"/>
  <c r="T761" i="1"/>
  <c r="T747" i="1"/>
  <c r="T744" i="1"/>
  <c r="T743" i="1" s="1"/>
  <c r="T742" i="1" s="1"/>
  <c r="T728" i="1"/>
  <c r="T722" i="1"/>
  <c r="T721" i="1" s="1"/>
  <c r="T716" i="1"/>
  <c r="T715" i="1" s="1"/>
  <c r="T714" i="1" s="1"/>
  <c r="T22" i="1" s="1"/>
  <c r="T712" i="1"/>
  <c r="T705" i="1"/>
  <c r="T704" i="1" s="1"/>
  <c r="T701" i="1"/>
  <c r="T693" i="1"/>
  <c r="T692" i="1" s="1"/>
  <c r="T689" i="1"/>
  <c r="T682" i="1"/>
  <c r="T681" i="1" s="1"/>
  <c r="T678" i="1"/>
  <c r="T671" i="1"/>
  <c r="T670" i="1" s="1"/>
  <c r="T663" i="1"/>
  <c r="T655" i="1"/>
  <c r="T654" i="1" s="1"/>
  <c r="T652" i="1"/>
  <c r="T640" i="1" s="1"/>
  <c r="T648" i="1"/>
  <c r="T647" i="1"/>
  <c r="T635" i="1" s="1"/>
  <c r="T646" i="1"/>
  <c r="T633" i="1" s="1"/>
  <c r="T644" i="1"/>
  <c r="T632" i="1" s="1"/>
  <c r="T637" i="1"/>
  <c r="T634" i="1"/>
  <c r="T622" i="1"/>
  <c r="T321" i="1" s="1"/>
  <c r="T621" i="1"/>
  <c r="T320" i="1" s="1"/>
  <c r="T608" i="1"/>
  <c r="T604" i="1"/>
  <c r="T603" i="1" s="1"/>
  <c r="T598" i="1"/>
  <c r="T594" i="1"/>
  <c r="T593" i="1" s="1"/>
  <c r="T589" i="1"/>
  <c r="T587" i="1"/>
  <c r="T586" i="1" s="1"/>
  <c r="T583" i="1"/>
  <c r="T581" i="1"/>
  <c r="T580" i="1" s="1"/>
  <c r="T577" i="1"/>
  <c r="T575" i="1"/>
  <c r="T574" i="1"/>
  <c r="T573" i="1"/>
  <c r="T572" i="1"/>
  <c r="T566" i="1"/>
  <c r="T564" i="1" s="1"/>
  <c r="T550" i="1"/>
  <c r="T549" i="1" s="1"/>
  <c r="T545" i="1"/>
  <c r="T540" i="1"/>
  <c r="T532" i="1"/>
  <c r="T531" i="1" s="1"/>
  <c r="T530" i="1" s="1"/>
  <c r="T527" i="1"/>
  <c r="T526" i="1" s="1"/>
  <c r="T521" i="1"/>
  <c r="T520" i="1" s="1"/>
  <c r="T519" i="1" s="1"/>
  <c r="T514" i="1"/>
  <c r="T513" i="1" s="1"/>
  <c r="T511" i="1"/>
  <c r="T505" i="1"/>
  <c r="T504" i="1" s="1"/>
  <c r="T502" i="1"/>
  <c r="T496" i="1"/>
  <c r="T495" i="1"/>
  <c r="T493" i="1"/>
  <c r="T487" i="1"/>
  <c r="T486" i="1" s="1"/>
  <c r="T482" i="1"/>
  <c r="T481" i="1" s="1"/>
  <c r="T480" i="1" s="1"/>
  <c r="T476" i="1"/>
  <c r="T475" i="1" s="1"/>
  <c r="T474" i="1" s="1"/>
  <c r="T470" i="1"/>
  <c r="T469" i="1" s="1"/>
  <c r="T468" i="1" s="1"/>
  <c r="T464" i="1"/>
  <c r="T463" i="1" s="1"/>
  <c r="T462" i="1" s="1"/>
  <c r="T458" i="1"/>
  <c r="T457" i="1" s="1"/>
  <c r="T456" i="1" s="1"/>
  <c r="T452" i="1"/>
  <c r="T451" i="1" s="1"/>
  <c r="T450" i="1" s="1"/>
  <c r="T428" i="1"/>
  <c r="T427" i="1" s="1"/>
  <c r="T426" i="1" s="1"/>
  <c r="T422" i="1"/>
  <c r="T421" i="1" s="1"/>
  <c r="T420" i="1" s="1"/>
  <c r="T416" i="1"/>
  <c r="T415" i="1" s="1"/>
  <c r="T414" i="1" s="1"/>
  <c r="T410" i="1"/>
  <c r="T409" i="1" s="1"/>
  <c r="T408" i="1" s="1"/>
  <c r="T404" i="1"/>
  <c r="T403" i="1" s="1"/>
  <c r="T402" i="1" s="1"/>
  <c r="T398" i="1"/>
  <c r="T397" i="1" s="1"/>
  <c r="T396" i="1" s="1"/>
  <c r="T393" i="1"/>
  <c r="T390" i="1"/>
  <c r="T387" i="1"/>
  <c r="T384" i="1"/>
  <c r="T383" i="1"/>
  <c r="T382" i="1"/>
  <c r="T378" i="1"/>
  <c r="T377" i="1"/>
  <c r="T145" i="1" s="1"/>
  <c r="T292" i="1" s="1"/>
  <c r="T291" i="1" s="1"/>
  <c r="T376" i="1"/>
  <c r="T374" i="1"/>
  <c r="T373" i="1"/>
  <c r="T141" i="1" s="1"/>
  <c r="T140" i="1" s="1"/>
  <c r="T372" i="1"/>
  <c r="T359" i="1"/>
  <c r="T357" i="1" s="1"/>
  <c r="T352" i="1"/>
  <c r="T344" i="1"/>
  <c r="T343" i="1"/>
  <c r="T341" i="1"/>
  <c r="T339" i="1"/>
  <c r="T338" i="1"/>
  <c r="T337" i="1"/>
  <c r="T335" i="1"/>
  <c r="T308" i="1" s="1"/>
  <c r="T332" i="1"/>
  <c r="T307" i="1"/>
  <c r="T296" i="1"/>
  <c r="T274" i="1"/>
  <c r="T273" i="1"/>
  <c r="T263" i="1"/>
  <c r="T261" i="1"/>
  <c r="T260" i="1"/>
  <c r="T259" i="1"/>
  <c r="T248" i="1"/>
  <c r="T247" i="1"/>
  <c r="T244" i="1"/>
  <c r="T241" i="1"/>
  <c r="T228" i="1"/>
  <c r="T223" i="1"/>
  <c r="T214" i="1"/>
  <c r="T213" i="1"/>
  <c r="T210" i="1"/>
  <c r="T233" i="1" s="1"/>
  <c r="T232" i="1" s="1"/>
  <c r="T209" i="1"/>
  <c r="T207" i="1"/>
  <c r="T205" i="1" s="1"/>
  <c r="T204" i="1"/>
  <c r="T203" i="1" s="1"/>
  <c r="T202" i="1"/>
  <c r="T199" i="1"/>
  <c r="T198" i="1"/>
  <c r="T197" i="1"/>
  <c r="T195" i="1"/>
  <c r="T194" i="1" s="1"/>
  <c r="T192" i="1"/>
  <c r="T191" i="1"/>
  <c r="T189" i="1"/>
  <c r="T187" i="1"/>
  <c r="T186" i="1"/>
  <c r="T185" i="1"/>
  <c r="T182" i="1"/>
  <c r="T181" i="1"/>
  <c r="T179" i="1"/>
  <c r="T177" i="1"/>
  <c r="T172" i="1"/>
  <c r="T171" i="1"/>
  <c r="T170" i="1"/>
  <c r="T169" i="1"/>
  <c r="T165" i="1"/>
  <c r="T164" i="1"/>
  <c r="T150" i="1"/>
  <c r="T297" i="1" s="1"/>
  <c r="T137" i="1"/>
  <c r="T128" i="1"/>
  <c r="T275" i="1" s="1"/>
  <c r="T122" i="1"/>
  <c r="T270" i="1" s="1"/>
  <c r="T121" i="1"/>
  <c r="T269" i="1" s="1"/>
  <c r="T120" i="1"/>
  <c r="T268" i="1" s="1"/>
  <c r="T118" i="1"/>
  <c r="T266" i="1" s="1"/>
  <c r="T264" i="1"/>
  <c r="T110" i="1"/>
  <c r="T258" i="1" s="1"/>
  <c r="T105" i="1"/>
  <c r="T253" i="1" s="1"/>
  <c r="T103" i="1"/>
  <c r="T229" i="1" s="1"/>
  <c r="T101" i="1"/>
  <c r="T250" i="1" s="1"/>
  <c r="T82" i="1"/>
  <c r="T81" i="1"/>
  <c r="T240" i="1" s="1"/>
  <c r="T74" i="1"/>
  <c r="T71" i="1"/>
  <c r="T212" i="1" s="1"/>
  <c r="T69" i="1"/>
  <c r="T66" i="1"/>
  <c r="T62" i="1"/>
  <c r="T60" i="1"/>
  <c r="T53" i="1"/>
  <c r="T51" i="1"/>
  <c r="T47" i="1"/>
  <c r="T44" i="1" s="1"/>
  <c r="T40" i="1"/>
  <c r="T31" i="1"/>
  <c r="T176" i="1" s="1"/>
  <c r="T12" i="1"/>
  <c r="T10" i="1"/>
  <c r="T162" i="1" s="1"/>
  <c r="T161" i="1" s="1"/>
  <c r="S1446" i="1"/>
  <c r="S1445" i="1" s="1"/>
  <c r="S1444" i="1" s="1"/>
  <c r="S1438" i="1"/>
  <c r="S1437" i="1" s="1"/>
  <c r="S1436" i="1" s="1"/>
  <c r="S1432" i="1"/>
  <c r="S1426" i="1"/>
  <c r="S1425" i="1" s="1"/>
  <c r="S1424" i="1" s="1"/>
  <c r="S1419" i="1"/>
  <c r="S1418" i="1" s="1"/>
  <c r="S1417" i="1" s="1"/>
  <c r="S1413" i="1"/>
  <c r="S1408" i="1"/>
  <c r="S1407" i="1" s="1"/>
  <c r="S1406" i="1" s="1"/>
  <c r="S1397" i="1"/>
  <c r="S1394" i="1"/>
  <c r="S1385" i="1"/>
  <c r="S1384" i="1" s="1"/>
  <c r="S1382" i="1"/>
  <c r="S1340" i="1" s="1"/>
  <c r="S1377" i="1"/>
  <c r="S1376" i="1"/>
  <c r="S1353" i="1"/>
  <c r="S1352" i="1" s="1"/>
  <c r="S1349" i="1"/>
  <c r="S1346" i="1" s="1"/>
  <c r="S1347" i="1"/>
  <c r="S1335" i="1" s="1"/>
  <c r="S323" i="1" s="1"/>
  <c r="S1344" i="1"/>
  <c r="S1324" i="1"/>
  <c r="S1308" i="1" s="1"/>
  <c r="S1309" i="1"/>
  <c r="S1297" i="1"/>
  <c r="S1289" i="1"/>
  <c r="S1279" i="1"/>
  <c r="S1278" i="1" s="1"/>
  <c r="S1276" i="1"/>
  <c r="S1272" i="1"/>
  <c r="S1260" i="1" s="1"/>
  <c r="S1269" i="1"/>
  <c r="S1257" i="1" s="1"/>
  <c r="S1268" i="1"/>
  <c r="S1256" i="1" s="1"/>
  <c r="S1254" i="1"/>
  <c r="S1263" i="1"/>
  <c r="S1262" i="1"/>
  <c r="S1261" i="1"/>
  <c r="S1249" i="1" s="1"/>
  <c r="S1251" i="1"/>
  <c r="S1239" i="1"/>
  <c r="S1238" i="1" s="1"/>
  <c r="S1237" i="1" s="1"/>
  <c r="S1232" i="1"/>
  <c r="S1231" i="1" s="1"/>
  <c r="S1230" i="1" s="1"/>
  <c r="S1229" i="1" s="1"/>
  <c r="S1227" i="1"/>
  <c r="S1191" i="1" s="1"/>
  <c r="S959" i="1" s="1"/>
  <c r="S1223" i="1"/>
  <c r="S1222" i="1" s="1"/>
  <c r="S1221" i="1" s="1"/>
  <c r="S1218" i="1"/>
  <c r="S1213" i="1"/>
  <c r="S1208" i="1"/>
  <c r="S1204" i="1"/>
  <c r="S1203" i="1" s="1"/>
  <c r="S1202" i="1" s="1"/>
  <c r="S1199" i="1"/>
  <c r="S1195" i="1"/>
  <c r="S1194" i="1" s="1"/>
  <c r="S1189" i="1"/>
  <c r="S1180" i="1"/>
  <c r="S1176" i="1"/>
  <c r="S1175" i="1" s="1"/>
  <c r="S1172" i="1"/>
  <c r="S1168" i="1"/>
  <c r="S1167" i="1" s="1"/>
  <c r="S1161" i="1"/>
  <c r="S1157" i="1"/>
  <c r="S1152" i="1"/>
  <c r="S1151" i="1" s="1"/>
  <c r="S1148" i="1"/>
  <c r="S1144" i="1"/>
  <c r="S1143" i="1" s="1"/>
  <c r="S1140" i="1"/>
  <c r="S1136" i="1"/>
  <c r="S1135" i="1" s="1"/>
  <c r="S1132" i="1"/>
  <c r="S1128" i="1"/>
  <c r="S1127" i="1" s="1"/>
  <c r="S1124" i="1"/>
  <c r="S1120" i="1"/>
  <c r="S1119" i="1" s="1"/>
  <c r="S1116" i="1"/>
  <c r="S1112" i="1"/>
  <c r="S1111" i="1" s="1"/>
  <c r="S1108" i="1"/>
  <c r="S1104" i="1"/>
  <c r="S1103" i="1" s="1"/>
  <c r="S1100" i="1"/>
  <c r="S1096" i="1"/>
  <c r="S1095" i="1" s="1"/>
  <c r="S1092" i="1"/>
  <c r="S1088" i="1"/>
  <c r="S1084" i="1"/>
  <c r="S1080" i="1"/>
  <c r="S1079" i="1" s="1"/>
  <c r="S1077" i="1"/>
  <c r="S966" i="1" s="1"/>
  <c r="S1076" i="1"/>
  <c r="S1075" i="1"/>
  <c r="S964" i="1" s="1"/>
  <c r="S1074" i="1"/>
  <c r="S963" i="1" s="1"/>
  <c r="S1071" i="1"/>
  <c r="S1070" i="1"/>
  <c r="S952" i="1" s="1"/>
  <c r="S1069" i="1"/>
  <c r="S951" i="1" s="1"/>
  <c r="S1046" i="1"/>
  <c r="S1045" i="1" s="1"/>
  <c r="S1044" i="1" s="1"/>
  <c r="S1040" i="1"/>
  <c r="S1039" i="1" s="1"/>
  <c r="S1034" i="1"/>
  <c r="S1033" i="1" s="1"/>
  <c r="S1028" i="1"/>
  <c r="S1027" i="1" s="1"/>
  <c r="S1026" i="1" s="1"/>
  <c r="S1022" i="1"/>
  <c r="S1021" i="1" s="1"/>
  <c r="S1017" i="1"/>
  <c r="S1016" i="1" s="1"/>
  <c r="S1012" i="1"/>
  <c r="S1011" i="1" s="1"/>
  <c r="S1007" i="1"/>
  <c r="S1006" i="1" s="1"/>
  <c r="S996" i="1"/>
  <c r="S995" i="1" s="1"/>
  <c r="S994" i="1" s="1"/>
  <c r="S979" i="1"/>
  <c r="S977" i="1" s="1"/>
  <c r="S221" i="1" s="1"/>
  <c r="S972" i="1"/>
  <c r="S969" i="1" s="1"/>
  <c r="S956" i="1"/>
  <c r="S954" i="1"/>
  <c r="S616" i="1" s="1"/>
  <c r="S946" i="1"/>
  <c r="S945" i="1"/>
  <c r="S944" i="1" s="1"/>
  <c r="S940" i="1"/>
  <c r="S938" i="1" s="1"/>
  <c r="S934" i="1"/>
  <c r="S933" i="1" s="1"/>
  <c r="S932" i="1" s="1"/>
  <c r="S925" i="1"/>
  <c r="S924" i="1" s="1"/>
  <c r="S923" i="1" s="1"/>
  <c r="S922" i="1" s="1"/>
  <c r="S919" i="1"/>
  <c r="S918" i="1" s="1"/>
  <c r="S917" i="1" s="1"/>
  <c r="S915" i="1"/>
  <c r="S910" i="1"/>
  <c r="S909" i="1" s="1"/>
  <c r="S908" i="1" s="1"/>
  <c r="S905" i="1"/>
  <c r="S901" i="1"/>
  <c r="S900" i="1" s="1"/>
  <c r="S899" i="1" s="1"/>
  <c r="S896" i="1"/>
  <c r="S892" i="1"/>
  <c r="S891" i="1" s="1"/>
  <c r="S890" i="1" s="1"/>
  <c r="S887" i="1"/>
  <c r="S882" i="1"/>
  <c r="S881" i="1" s="1"/>
  <c r="S880" i="1" s="1"/>
  <c r="S876" i="1"/>
  <c r="S872" i="1"/>
  <c r="S871" i="1" s="1"/>
  <c r="S870" i="1" s="1"/>
  <c r="S865" i="1"/>
  <c r="S855" i="1"/>
  <c r="S851" i="1"/>
  <c r="S844" i="1"/>
  <c r="S832" i="1"/>
  <c r="S829" i="1"/>
  <c r="S826" i="1"/>
  <c r="S825" i="1"/>
  <c r="S823" i="1"/>
  <c r="S817" i="1"/>
  <c r="S816" i="1"/>
  <c r="S811" i="1"/>
  <c r="S810" i="1" s="1"/>
  <c r="S808" i="1"/>
  <c r="S807" i="1" s="1"/>
  <c r="S805" i="1"/>
  <c r="S804" i="1" s="1"/>
  <c r="S802" i="1"/>
  <c r="S801" i="1" s="1"/>
  <c r="S799" i="1"/>
  <c r="S798" i="1" s="1"/>
  <c r="S796" i="1"/>
  <c r="S795" i="1" s="1"/>
  <c r="S791" i="1"/>
  <c r="S790" i="1" s="1"/>
  <c r="S789" i="1" s="1"/>
  <c r="S788" i="1" s="1"/>
  <c r="S785" i="1"/>
  <c r="S784" i="1" s="1"/>
  <c r="S783" i="1" s="1"/>
  <c r="S782" i="1" s="1"/>
  <c r="S778" i="1"/>
  <c r="S777" i="1" s="1"/>
  <c r="S776" i="1" s="1"/>
  <c r="S775" i="1" s="1"/>
  <c r="S772" i="1"/>
  <c r="S771" i="1" s="1"/>
  <c r="S770" i="1" s="1"/>
  <c r="S769" i="1" s="1"/>
  <c r="S765" i="1"/>
  <c r="S764" i="1" s="1"/>
  <c r="S761" i="1"/>
  <c r="S747" i="1"/>
  <c r="S744" i="1"/>
  <c r="S743" i="1" s="1"/>
  <c r="S742" i="1" s="1"/>
  <c r="S728" i="1"/>
  <c r="S722" i="1"/>
  <c r="S721" i="1" s="1"/>
  <c r="S716" i="1"/>
  <c r="S715" i="1" s="1"/>
  <c r="S714" i="1" s="1"/>
  <c r="S22" i="1" s="1"/>
  <c r="S712" i="1"/>
  <c r="S705" i="1"/>
  <c r="S704" i="1" s="1"/>
  <c r="S701" i="1"/>
  <c r="S693" i="1"/>
  <c r="S692" i="1" s="1"/>
  <c r="S689" i="1"/>
  <c r="S682" i="1"/>
  <c r="S681" i="1" s="1"/>
  <c r="S678" i="1"/>
  <c r="S671" i="1"/>
  <c r="S670" i="1" s="1"/>
  <c r="S663" i="1"/>
  <c r="S655" i="1"/>
  <c r="S654" i="1" s="1"/>
  <c r="S652" i="1"/>
  <c r="S640" i="1" s="1"/>
  <c r="S648" i="1"/>
  <c r="S636" i="1" s="1"/>
  <c r="S647" i="1"/>
  <c r="S635" i="1" s="1"/>
  <c r="S646" i="1"/>
  <c r="S633" i="1" s="1"/>
  <c r="S644" i="1"/>
  <c r="S632" i="1" s="1"/>
  <c r="S637" i="1"/>
  <c r="S634" i="1"/>
  <c r="S622" i="1"/>
  <c r="S321" i="1" s="1"/>
  <c r="S621" i="1"/>
  <c r="S320" i="1" s="1"/>
  <c r="S608" i="1"/>
  <c r="S604" i="1"/>
  <c r="S603" i="1" s="1"/>
  <c r="S598" i="1"/>
  <c r="S594" i="1"/>
  <c r="S593" i="1" s="1"/>
  <c r="S589" i="1"/>
  <c r="S587" i="1"/>
  <c r="S586" i="1" s="1"/>
  <c r="S583" i="1"/>
  <c r="S581" i="1"/>
  <c r="S580" i="1" s="1"/>
  <c r="S577" i="1"/>
  <c r="S575" i="1"/>
  <c r="S574" i="1"/>
  <c r="S573" i="1"/>
  <c r="S572" i="1"/>
  <c r="S566" i="1"/>
  <c r="S564" i="1" s="1"/>
  <c r="S550" i="1"/>
  <c r="S549" i="1" s="1"/>
  <c r="S545" i="1"/>
  <c r="S540" i="1"/>
  <c r="S336" i="1" s="1"/>
  <c r="S532" i="1"/>
  <c r="S531" i="1" s="1"/>
  <c r="S530" i="1" s="1"/>
  <c r="S527" i="1"/>
  <c r="S526" i="1" s="1"/>
  <c r="S521" i="1"/>
  <c r="S520" i="1" s="1"/>
  <c r="S519" i="1" s="1"/>
  <c r="S514" i="1"/>
  <c r="S513" i="1" s="1"/>
  <c r="S511" i="1"/>
  <c r="S505" i="1"/>
  <c r="S504" i="1" s="1"/>
  <c r="S502" i="1"/>
  <c r="S496" i="1"/>
  <c r="S495" i="1"/>
  <c r="S493" i="1"/>
  <c r="S487" i="1"/>
  <c r="S486" i="1" s="1"/>
  <c r="S482" i="1"/>
  <c r="S481" i="1" s="1"/>
  <c r="S480" i="1" s="1"/>
  <c r="S476" i="1"/>
  <c r="S475" i="1" s="1"/>
  <c r="S474" i="1" s="1"/>
  <c r="S470" i="1"/>
  <c r="S469" i="1" s="1"/>
  <c r="S468" i="1" s="1"/>
  <c r="S464" i="1"/>
  <c r="S463" i="1" s="1"/>
  <c r="S462" i="1" s="1"/>
  <c r="S458" i="1"/>
  <c r="S457" i="1" s="1"/>
  <c r="S456" i="1" s="1"/>
  <c r="S452" i="1"/>
  <c r="S451" i="1" s="1"/>
  <c r="S450" i="1" s="1"/>
  <c r="S428" i="1"/>
  <c r="S427" i="1" s="1"/>
  <c r="S426" i="1" s="1"/>
  <c r="S422" i="1"/>
  <c r="S416" i="1"/>
  <c r="S415" i="1" s="1"/>
  <c r="S414" i="1" s="1"/>
  <c r="S410" i="1"/>
  <c r="S409" i="1" s="1"/>
  <c r="S408" i="1" s="1"/>
  <c r="S404" i="1"/>
  <c r="S403" i="1" s="1"/>
  <c r="S402" i="1" s="1"/>
  <c r="S398" i="1"/>
  <c r="S397" i="1" s="1"/>
  <c r="S396" i="1" s="1"/>
  <c r="S393" i="1"/>
  <c r="S390" i="1"/>
  <c r="S387" i="1"/>
  <c r="S384" i="1"/>
  <c r="S383" i="1"/>
  <c r="S382" i="1"/>
  <c r="S378" i="1"/>
  <c r="S377" i="1"/>
  <c r="S145" i="1" s="1"/>
  <c r="S292" i="1" s="1"/>
  <c r="S291" i="1" s="1"/>
  <c r="S376" i="1"/>
  <c r="S374" i="1"/>
  <c r="S373" i="1"/>
  <c r="S141" i="1" s="1"/>
  <c r="S140" i="1" s="1"/>
  <c r="S372" i="1"/>
  <c r="S359" i="1"/>
  <c r="S357" i="1" s="1"/>
  <c r="S352" i="1"/>
  <c r="S344" i="1"/>
  <c r="S343" i="1"/>
  <c r="S341" i="1"/>
  <c r="S339" i="1"/>
  <c r="S338" i="1"/>
  <c r="S337" i="1"/>
  <c r="S335" i="1"/>
  <c r="S308" i="1" s="1"/>
  <c r="S332" i="1"/>
  <c r="S307" i="1"/>
  <c r="S296" i="1"/>
  <c r="S274" i="1"/>
  <c r="S273" i="1"/>
  <c r="S263" i="1"/>
  <c r="S261" i="1"/>
  <c r="S260" i="1"/>
  <c r="S259" i="1"/>
  <c r="S248" i="1"/>
  <c r="S247" i="1"/>
  <c r="S244" i="1"/>
  <c r="S241" i="1"/>
  <c r="S228" i="1"/>
  <c r="S223" i="1"/>
  <c r="S214" i="1"/>
  <c r="S213" i="1"/>
  <c r="S210" i="1"/>
  <c r="S233" i="1" s="1"/>
  <c r="S232" i="1" s="1"/>
  <c r="S209" i="1"/>
  <c r="S207" i="1"/>
  <c r="S205" i="1" s="1"/>
  <c r="S204" i="1"/>
  <c r="S203" i="1" s="1"/>
  <c r="S202" i="1"/>
  <c r="S199" i="1"/>
  <c r="S198" i="1"/>
  <c r="S197" i="1"/>
  <c r="S195" i="1"/>
  <c r="S194" i="1" s="1"/>
  <c r="S192" i="1"/>
  <c r="S191" i="1"/>
  <c r="S189" i="1"/>
  <c r="S187" i="1"/>
  <c r="S186" i="1"/>
  <c r="S185" i="1"/>
  <c r="S182" i="1"/>
  <c r="S181" i="1"/>
  <c r="S179" i="1"/>
  <c r="S177" i="1"/>
  <c r="S172" i="1"/>
  <c r="S171" i="1"/>
  <c r="S170" i="1"/>
  <c r="S169" i="1"/>
  <c r="S165" i="1"/>
  <c r="S164" i="1"/>
  <c r="S150" i="1"/>
  <c r="S297" i="1" s="1"/>
  <c r="S137" i="1"/>
  <c r="S128" i="1"/>
  <c r="S275" i="1" s="1"/>
  <c r="S122" i="1"/>
  <c r="S270" i="1" s="1"/>
  <c r="S121" i="1"/>
  <c r="S269" i="1" s="1"/>
  <c r="S120" i="1"/>
  <c r="S268" i="1" s="1"/>
  <c r="S118" i="1"/>
  <c r="S266" i="1" s="1"/>
  <c r="S264" i="1"/>
  <c r="S110" i="1"/>
  <c r="S258" i="1" s="1"/>
  <c r="S105" i="1"/>
  <c r="S253" i="1" s="1"/>
  <c r="S103" i="1"/>
  <c r="S229" i="1" s="1"/>
  <c r="S101" i="1"/>
  <c r="S250" i="1" s="1"/>
  <c r="S82" i="1"/>
  <c r="S81" i="1"/>
  <c r="S240" i="1" s="1"/>
  <c r="S74" i="1"/>
  <c r="S71" i="1"/>
  <c r="S212" i="1" s="1"/>
  <c r="S69" i="1"/>
  <c r="S66" i="1"/>
  <c r="S62" i="1"/>
  <c r="S60" i="1"/>
  <c r="S53" i="1"/>
  <c r="S51" i="1"/>
  <c r="S47" i="1"/>
  <c r="S44" i="1" s="1"/>
  <c r="S40" i="1"/>
  <c r="S31" i="1"/>
  <c r="S176" i="1" s="1"/>
  <c r="S12" i="1"/>
  <c r="S10" i="1"/>
  <c r="S162" i="1" s="1"/>
  <c r="S161" i="1" s="1"/>
  <c r="R1446" i="1"/>
  <c r="R1445" i="1" s="1"/>
  <c r="R1444" i="1" s="1"/>
  <c r="R1438" i="1"/>
  <c r="R1437" i="1" s="1"/>
  <c r="R1436" i="1" s="1"/>
  <c r="R1432" i="1"/>
  <c r="R1426" i="1"/>
  <c r="R1425" i="1" s="1"/>
  <c r="R1424" i="1" s="1"/>
  <c r="R1419" i="1"/>
  <c r="R1418" i="1" s="1"/>
  <c r="R1417" i="1" s="1"/>
  <c r="R1413" i="1"/>
  <c r="R1408" i="1"/>
  <c r="R1407" i="1" s="1"/>
  <c r="R1406" i="1" s="1"/>
  <c r="R1397" i="1"/>
  <c r="R1394" i="1"/>
  <c r="R1385" i="1"/>
  <c r="R1384" i="1" s="1"/>
  <c r="R1382" i="1"/>
  <c r="R1340" i="1" s="1"/>
  <c r="R1377" i="1"/>
  <c r="R1376" i="1"/>
  <c r="R1353" i="1"/>
  <c r="R1352" i="1" s="1"/>
  <c r="R1349" i="1"/>
  <c r="R1346" i="1" s="1"/>
  <c r="R1347" i="1"/>
  <c r="R1335" i="1" s="1"/>
  <c r="R323" i="1" s="1"/>
  <c r="R1344" i="1"/>
  <c r="R1324" i="1"/>
  <c r="R1308" i="1" s="1"/>
  <c r="R1309" i="1"/>
  <c r="R1297" i="1"/>
  <c r="R1289" i="1"/>
  <c r="R1287" i="1" s="1"/>
  <c r="R1279" i="1"/>
  <c r="R1278" i="1" s="1"/>
  <c r="R1276" i="1"/>
  <c r="R1272" i="1"/>
  <c r="R1271" i="1" s="1"/>
  <c r="R1269" i="1"/>
  <c r="R1257" i="1" s="1"/>
  <c r="R1268" i="1"/>
  <c r="R1256" i="1" s="1"/>
  <c r="R1254" i="1"/>
  <c r="R1263" i="1"/>
  <c r="R1262" i="1"/>
  <c r="R1261" i="1"/>
  <c r="R1249" i="1" s="1"/>
  <c r="R1251" i="1"/>
  <c r="R1239" i="1"/>
  <c r="R1238" i="1" s="1"/>
  <c r="R1237" i="1" s="1"/>
  <c r="R1232" i="1"/>
  <c r="R1231" i="1" s="1"/>
  <c r="R1230" i="1" s="1"/>
  <c r="R1229" i="1" s="1"/>
  <c r="R1227" i="1"/>
  <c r="R1191" i="1" s="1"/>
  <c r="R959" i="1" s="1"/>
  <c r="R1223" i="1"/>
  <c r="R1222" i="1" s="1"/>
  <c r="R1221" i="1" s="1"/>
  <c r="R1218" i="1"/>
  <c r="R1213" i="1"/>
  <c r="R1212" i="1" s="1"/>
  <c r="R1211" i="1" s="1"/>
  <c r="R1208" i="1"/>
  <c r="R1204" i="1"/>
  <c r="R1203" i="1" s="1"/>
  <c r="R1202" i="1" s="1"/>
  <c r="R1199" i="1"/>
  <c r="R1195" i="1"/>
  <c r="R1189" i="1"/>
  <c r="R1180" i="1"/>
  <c r="R1176" i="1"/>
  <c r="R1175" i="1" s="1"/>
  <c r="R1172" i="1"/>
  <c r="R1168" i="1"/>
  <c r="R1167" i="1" s="1"/>
  <c r="R1161" i="1"/>
  <c r="R1157" i="1"/>
  <c r="R1152" i="1"/>
  <c r="R1151" i="1" s="1"/>
  <c r="R1148" i="1"/>
  <c r="R1144" i="1"/>
  <c r="R1143" i="1" s="1"/>
  <c r="R1140" i="1"/>
  <c r="R1136" i="1"/>
  <c r="R1135" i="1" s="1"/>
  <c r="R1132" i="1"/>
  <c r="R1128" i="1"/>
  <c r="R1127" i="1" s="1"/>
  <c r="R1124" i="1"/>
  <c r="R1120" i="1"/>
  <c r="R1119" i="1" s="1"/>
  <c r="R1116" i="1"/>
  <c r="R1112" i="1"/>
  <c r="R1111" i="1" s="1"/>
  <c r="R1108" i="1"/>
  <c r="R1104" i="1"/>
  <c r="R1103" i="1" s="1"/>
  <c r="R1100" i="1"/>
  <c r="R1096" i="1"/>
  <c r="R1095" i="1" s="1"/>
  <c r="R1092" i="1"/>
  <c r="R1088" i="1"/>
  <c r="R1084" i="1"/>
  <c r="R1080" i="1"/>
  <c r="R1079" i="1" s="1"/>
  <c r="R1077" i="1"/>
  <c r="R966" i="1" s="1"/>
  <c r="R1076" i="1"/>
  <c r="R965" i="1" s="1"/>
  <c r="R1075" i="1"/>
  <c r="R1074" i="1"/>
  <c r="R963" i="1" s="1"/>
  <c r="R1071" i="1"/>
  <c r="R1070" i="1"/>
  <c r="R952" i="1" s="1"/>
  <c r="R1069" i="1"/>
  <c r="R951" i="1" s="1"/>
  <c r="R1046" i="1"/>
  <c r="R1045" i="1" s="1"/>
  <c r="R1044" i="1" s="1"/>
  <c r="R1040" i="1"/>
  <c r="R1039" i="1" s="1"/>
  <c r="R1034" i="1"/>
  <c r="R1032" i="1" s="1"/>
  <c r="R1028" i="1"/>
  <c r="R1027" i="1" s="1"/>
  <c r="R1026" i="1" s="1"/>
  <c r="R1022" i="1"/>
  <c r="R1021" i="1" s="1"/>
  <c r="R1017" i="1"/>
  <c r="R1016" i="1" s="1"/>
  <c r="R1012" i="1"/>
  <c r="R1011" i="1" s="1"/>
  <c r="R1007" i="1"/>
  <c r="R1006" i="1" s="1"/>
  <c r="R996" i="1"/>
  <c r="R995" i="1" s="1"/>
  <c r="R994" i="1" s="1"/>
  <c r="R979" i="1"/>
  <c r="R977" i="1" s="1"/>
  <c r="R221" i="1" s="1"/>
  <c r="R972" i="1"/>
  <c r="R969" i="1" s="1"/>
  <c r="R956" i="1"/>
  <c r="R954" i="1"/>
  <c r="R616" i="1" s="1"/>
  <c r="R946" i="1"/>
  <c r="R945" i="1"/>
  <c r="R944" i="1" s="1"/>
  <c r="R940" i="1"/>
  <c r="R934" i="1"/>
  <c r="R933" i="1" s="1"/>
  <c r="R932" i="1" s="1"/>
  <c r="R925" i="1"/>
  <c r="R924" i="1" s="1"/>
  <c r="R923" i="1" s="1"/>
  <c r="R922" i="1" s="1"/>
  <c r="R919" i="1"/>
  <c r="R918" i="1" s="1"/>
  <c r="R917" i="1" s="1"/>
  <c r="R915" i="1"/>
  <c r="R910" i="1"/>
  <c r="R909" i="1" s="1"/>
  <c r="R908" i="1" s="1"/>
  <c r="R905" i="1"/>
  <c r="R901" i="1"/>
  <c r="R900" i="1" s="1"/>
  <c r="R899" i="1" s="1"/>
  <c r="R896" i="1"/>
  <c r="R892" i="1"/>
  <c r="R891" i="1" s="1"/>
  <c r="R890" i="1" s="1"/>
  <c r="R887" i="1"/>
  <c r="R882" i="1"/>
  <c r="R881" i="1" s="1"/>
  <c r="R880" i="1" s="1"/>
  <c r="R876" i="1"/>
  <c r="R872" i="1"/>
  <c r="R871" i="1" s="1"/>
  <c r="R870" i="1" s="1"/>
  <c r="R865" i="1"/>
  <c r="R855" i="1"/>
  <c r="R851" i="1"/>
  <c r="R844" i="1"/>
  <c r="R832" i="1"/>
  <c r="R831" i="1" s="1"/>
  <c r="R829" i="1"/>
  <c r="R826" i="1"/>
  <c r="R825" i="1"/>
  <c r="R823" i="1"/>
  <c r="R817" i="1"/>
  <c r="R816" i="1"/>
  <c r="R811" i="1"/>
  <c r="R810" i="1" s="1"/>
  <c r="R808" i="1"/>
  <c r="R807" i="1" s="1"/>
  <c r="R805" i="1"/>
  <c r="R804" i="1" s="1"/>
  <c r="R802" i="1"/>
  <c r="R801" i="1" s="1"/>
  <c r="R799" i="1"/>
  <c r="R798" i="1" s="1"/>
  <c r="R796" i="1"/>
  <c r="R795" i="1" s="1"/>
  <c r="R791" i="1"/>
  <c r="R790" i="1" s="1"/>
  <c r="R789" i="1" s="1"/>
  <c r="R788" i="1" s="1"/>
  <c r="R785" i="1"/>
  <c r="R784" i="1" s="1"/>
  <c r="R783" i="1" s="1"/>
  <c r="R782" i="1" s="1"/>
  <c r="R778" i="1"/>
  <c r="R777" i="1" s="1"/>
  <c r="R776" i="1" s="1"/>
  <c r="R775" i="1" s="1"/>
  <c r="R772" i="1"/>
  <c r="R771" i="1" s="1"/>
  <c r="R770" i="1" s="1"/>
  <c r="R769" i="1" s="1"/>
  <c r="R765" i="1"/>
  <c r="R761" i="1"/>
  <c r="R747" i="1"/>
  <c r="R744" i="1"/>
  <c r="R743" i="1" s="1"/>
  <c r="R742" i="1" s="1"/>
  <c r="R728" i="1"/>
  <c r="R722" i="1"/>
  <c r="R721" i="1" s="1"/>
  <c r="R716" i="1"/>
  <c r="R715" i="1" s="1"/>
  <c r="R714" i="1" s="1"/>
  <c r="R22" i="1" s="1"/>
  <c r="R712" i="1"/>
  <c r="R705" i="1"/>
  <c r="R704" i="1" s="1"/>
  <c r="R701" i="1"/>
  <c r="R693" i="1"/>
  <c r="R692" i="1" s="1"/>
  <c r="R689" i="1"/>
  <c r="R682" i="1"/>
  <c r="R681" i="1" s="1"/>
  <c r="R678" i="1"/>
  <c r="R671" i="1"/>
  <c r="R670" i="1" s="1"/>
  <c r="R663" i="1"/>
  <c r="R655" i="1"/>
  <c r="R654" i="1" s="1"/>
  <c r="R652" i="1"/>
  <c r="R640" i="1" s="1"/>
  <c r="R648" i="1"/>
  <c r="R647" i="1"/>
  <c r="R646" i="1"/>
  <c r="R633" i="1" s="1"/>
  <c r="R644" i="1"/>
  <c r="R632" i="1" s="1"/>
  <c r="R637" i="1"/>
  <c r="R634" i="1"/>
  <c r="R622" i="1"/>
  <c r="R321" i="1" s="1"/>
  <c r="R621" i="1"/>
  <c r="R320" i="1" s="1"/>
  <c r="R608" i="1"/>
  <c r="R604" i="1"/>
  <c r="R603" i="1" s="1"/>
  <c r="R598" i="1"/>
  <c r="R594" i="1"/>
  <c r="R589" i="1"/>
  <c r="R587" i="1"/>
  <c r="R586" i="1" s="1"/>
  <c r="R583" i="1"/>
  <c r="R581" i="1"/>
  <c r="R580" i="1" s="1"/>
  <c r="R577" i="1"/>
  <c r="R575" i="1"/>
  <c r="R574" i="1"/>
  <c r="R573" i="1"/>
  <c r="R572" i="1"/>
  <c r="R566" i="1"/>
  <c r="R564" i="1" s="1"/>
  <c r="R550" i="1"/>
  <c r="R549" i="1" s="1"/>
  <c r="R545" i="1"/>
  <c r="R540" i="1"/>
  <c r="R336" i="1" s="1"/>
  <c r="R532" i="1"/>
  <c r="R531" i="1" s="1"/>
  <c r="R530" i="1" s="1"/>
  <c r="R527" i="1"/>
  <c r="R526" i="1" s="1"/>
  <c r="R521" i="1"/>
  <c r="R520" i="1" s="1"/>
  <c r="R519" i="1" s="1"/>
  <c r="R514" i="1"/>
  <c r="R513" i="1" s="1"/>
  <c r="R511" i="1"/>
  <c r="R505" i="1"/>
  <c r="R504" i="1" s="1"/>
  <c r="R502" i="1"/>
  <c r="R496" i="1"/>
  <c r="R495" i="1"/>
  <c r="R493" i="1"/>
  <c r="R487" i="1"/>
  <c r="R486" i="1" s="1"/>
  <c r="R482" i="1"/>
  <c r="R481" i="1" s="1"/>
  <c r="R480" i="1" s="1"/>
  <c r="R476" i="1"/>
  <c r="R475" i="1" s="1"/>
  <c r="R474" i="1" s="1"/>
  <c r="R470" i="1"/>
  <c r="R469" i="1" s="1"/>
  <c r="R468" i="1" s="1"/>
  <c r="R464" i="1"/>
  <c r="R463" i="1" s="1"/>
  <c r="R462" i="1" s="1"/>
  <c r="R458" i="1"/>
  <c r="R457" i="1" s="1"/>
  <c r="R456" i="1" s="1"/>
  <c r="R452" i="1"/>
  <c r="R451" i="1" s="1"/>
  <c r="R450" i="1" s="1"/>
  <c r="R428" i="1"/>
  <c r="R427" i="1" s="1"/>
  <c r="R426" i="1" s="1"/>
  <c r="R422" i="1"/>
  <c r="R421" i="1" s="1"/>
  <c r="R420" i="1" s="1"/>
  <c r="R416" i="1"/>
  <c r="R415" i="1" s="1"/>
  <c r="R414" i="1" s="1"/>
  <c r="R410" i="1"/>
  <c r="R409" i="1" s="1"/>
  <c r="R408" i="1" s="1"/>
  <c r="R404" i="1"/>
  <c r="R403" i="1" s="1"/>
  <c r="R402" i="1" s="1"/>
  <c r="R398" i="1"/>
  <c r="R397" i="1" s="1"/>
  <c r="R396" i="1" s="1"/>
  <c r="R393" i="1"/>
  <c r="R390" i="1"/>
  <c r="R387" i="1"/>
  <c r="R384" i="1"/>
  <c r="R383" i="1"/>
  <c r="R382" i="1"/>
  <c r="R378" i="1"/>
  <c r="R377" i="1"/>
  <c r="R145" i="1" s="1"/>
  <c r="R292" i="1" s="1"/>
  <c r="R291" i="1" s="1"/>
  <c r="R376" i="1"/>
  <c r="R374" i="1"/>
  <c r="R373" i="1"/>
  <c r="R141" i="1" s="1"/>
  <c r="R140" i="1" s="1"/>
  <c r="R372" i="1"/>
  <c r="R359" i="1"/>
  <c r="R357" i="1" s="1"/>
  <c r="R352" i="1"/>
  <c r="R344" i="1"/>
  <c r="R343" i="1"/>
  <c r="R341" i="1"/>
  <c r="R339" i="1"/>
  <c r="R338" i="1"/>
  <c r="R337" i="1"/>
  <c r="R335" i="1"/>
  <c r="R308" i="1" s="1"/>
  <c r="R332" i="1"/>
  <c r="R307" i="1"/>
  <c r="R296" i="1"/>
  <c r="R274" i="1"/>
  <c r="R273" i="1"/>
  <c r="R263" i="1"/>
  <c r="R261" i="1"/>
  <c r="R260" i="1"/>
  <c r="R259" i="1"/>
  <c r="R248" i="1"/>
  <c r="R247" i="1"/>
  <c r="R244" i="1"/>
  <c r="R241" i="1"/>
  <c r="R228" i="1"/>
  <c r="R223" i="1"/>
  <c r="R214" i="1"/>
  <c r="R213" i="1"/>
  <c r="R210" i="1"/>
  <c r="R209" i="1"/>
  <c r="R207" i="1"/>
  <c r="R205" i="1" s="1"/>
  <c r="R204" i="1"/>
  <c r="R203" i="1" s="1"/>
  <c r="R202" i="1"/>
  <c r="R199" i="1"/>
  <c r="R198" i="1"/>
  <c r="R197" i="1"/>
  <c r="R195" i="1"/>
  <c r="R194" i="1" s="1"/>
  <c r="R192" i="1"/>
  <c r="R191" i="1"/>
  <c r="R189" i="1"/>
  <c r="R187" i="1"/>
  <c r="R186" i="1"/>
  <c r="R185" i="1"/>
  <c r="R182" i="1"/>
  <c r="R181" i="1"/>
  <c r="R179" i="1"/>
  <c r="R177" i="1"/>
  <c r="R172" i="1"/>
  <c r="R171" i="1"/>
  <c r="R170" i="1"/>
  <c r="R169" i="1"/>
  <c r="R165" i="1"/>
  <c r="R164" i="1"/>
  <c r="R150" i="1"/>
  <c r="R297" i="1" s="1"/>
  <c r="R137" i="1"/>
  <c r="R128" i="1"/>
  <c r="R275" i="1" s="1"/>
  <c r="R122" i="1"/>
  <c r="R270" i="1" s="1"/>
  <c r="R121" i="1"/>
  <c r="R269" i="1" s="1"/>
  <c r="R120" i="1"/>
  <c r="R268" i="1" s="1"/>
  <c r="R118" i="1"/>
  <c r="R266" i="1" s="1"/>
  <c r="R264" i="1"/>
  <c r="R110" i="1"/>
  <c r="R258" i="1" s="1"/>
  <c r="R105" i="1"/>
  <c r="R253" i="1" s="1"/>
  <c r="R229" i="1"/>
  <c r="R101" i="1"/>
  <c r="R250" i="1" s="1"/>
  <c r="R82" i="1"/>
  <c r="R81" i="1"/>
  <c r="R240" i="1" s="1"/>
  <c r="R74" i="1"/>
  <c r="R71" i="1"/>
  <c r="R212" i="1" s="1"/>
  <c r="R69" i="1"/>
  <c r="R66" i="1"/>
  <c r="R62" i="1"/>
  <c r="R60" i="1"/>
  <c r="R53" i="1"/>
  <c r="R51" i="1"/>
  <c r="R47" i="1"/>
  <c r="R44" i="1" s="1"/>
  <c r="R40" i="1"/>
  <c r="R31" i="1"/>
  <c r="R176" i="1" s="1"/>
  <c r="R12" i="1"/>
  <c r="R10" i="1"/>
  <c r="R162" i="1" s="1"/>
  <c r="R161" i="1" s="1"/>
  <c r="Q1446" i="1"/>
  <c r="Q1445" i="1" s="1"/>
  <c r="Q1444" i="1" s="1"/>
  <c r="Q1438" i="1"/>
  <c r="Q1432" i="1"/>
  <c r="Q1431" i="1" s="1"/>
  <c r="Q1430" i="1" s="1"/>
  <c r="Q1426" i="1"/>
  <c r="Q1425" i="1" s="1"/>
  <c r="Q1424" i="1" s="1"/>
  <c r="Q1419" i="1"/>
  <c r="Q1418" i="1" s="1"/>
  <c r="Q1417" i="1" s="1"/>
  <c r="Q1413" i="1"/>
  <c r="Q1412" i="1" s="1"/>
  <c r="Q1411" i="1" s="1"/>
  <c r="Q1408" i="1"/>
  <c r="Q1407" i="1" s="1"/>
  <c r="Q1406" i="1" s="1"/>
  <c r="Q1397" i="1"/>
  <c r="Q1394" i="1"/>
  <c r="Q1385" i="1"/>
  <c r="Q1374" i="1" s="1"/>
  <c r="Q1382" i="1"/>
  <c r="Q1340" i="1" s="1"/>
  <c r="Q1377" i="1"/>
  <c r="Q1376" i="1"/>
  <c r="Q1353" i="1"/>
  <c r="Q1352" i="1" s="1"/>
  <c r="Q1349" i="1"/>
  <c r="Q1346" i="1" s="1"/>
  <c r="Q1347" i="1"/>
  <c r="Q1335" i="1" s="1"/>
  <c r="Q323" i="1" s="1"/>
  <c r="Q1344" i="1"/>
  <c r="Q1324" i="1"/>
  <c r="Q1308" i="1" s="1"/>
  <c r="Q1309" i="1"/>
  <c r="Q1297" i="1"/>
  <c r="Q1289" i="1"/>
  <c r="Q1287" i="1" s="1"/>
  <c r="Q1279" i="1"/>
  <c r="Q1278" i="1" s="1"/>
  <c r="Q1276" i="1"/>
  <c r="Q1272" i="1"/>
  <c r="Q1271" i="1" s="1"/>
  <c r="Q1269" i="1"/>
  <c r="Q1257" i="1" s="1"/>
  <c r="Q1268" i="1"/>
  <c r="Q1256" i="1" s="1"/>
  <c r="Q1254" i="1"/>
  <c r="Q1263" i="1"/>
  <c r="Q1262" i="1"/>
  <c r="Q1261" i="1"/>
  <c r="Q1249" i="1" s="1"/>
  <c r="Q1251" i="1"/>
  <c r="Q1239" i="1"/>
  <c r="Q1238" i="1" s="1"/>
  <c r="Q1237" i="1" s="1"/>
  <c r="Q1232" i="1"/>
  <c r="Q1231" i="1" s="1"/>
  <c r="Q1230" i="1" s="1"/>
  <c r="Q1229" i="1" s="1"/>
  <c r="Q1227" i="1"/>
  <c r="Q1191" i="1" s="1"/>
  <c r="Q959" i="1" s="1"/>
  <c r="Q1223" i="1"/>
  <c r="Q1222" i="1" s="1"/>
  <c r="Q1221" i="1" s="1"/>
  <c r="Q1218" i="1"/>
  <c r="Q1213" i="1"/>
  <c r="Q1212" i="1" s="1"/>
  <c r="Q1211" i="1" s="1"/>
  <c r="Q1208" i="1"/>
  <c r="Q1204" i="1"/>
  <c r="Q1203" i="1" s="1"/>
  <c r="Q1202" i="1" s="1"/>
  <c r="Q1199" i="1"/>
  <c r="Q1195" i="1"/>
  <c r="Q1189" i="1"/>
  <c r="Q1180" i="1"/>
  <c r="Q1176" i="1"/>
  <c r="Q1175" i="1" s="1"/>
  <c r="Q1172" i="1"/>
  <c r="Q1168" i="1"/>
  <c r="Q1167" i="1" s="1"/>
  <c r="Q1161" i="1"/>
  <c r="Q1157" i="1"/>
  <c r="Q1152" i="1"/>
  <c r="Q1151" i="1" s="1"/>
  <c r="Q1148" i="1"/>
  <c r="Q1144" i="1"/>
  <c r="Q1143" i="1" s="1"/>
  <c r="Q1140" i="1"/>
  <c r="Q1136" i="1"/>
  <c r="Q1135" i="1" s="1"/>
  <c r="Q1132" i="1"/>
  <c r="Q1128" i="1"/>
  <c r="Q1127" i="1" s="1"/>
  <c r="Q1124" i="1"/>
  <c r="Q1120" i="1"/>
  <c r="Q1119" i="1" s="1"/>
  <c r="Q1116" i="1"/>
  <c r="Q1112" i="1"/>
  <c r="Q1111" i="1" s="1"/>
  <c r="Q1108" i="1"/>
  <c r="Q1104" i="1"/>
  <c r="Q1103" i="1" s="1"/>
  <c r="Q1100" i="1"/>
  <c r="Q1096" i="1"/>
  <c r="Q1095" i="1" s="1"/>
  <c r="Q1092" i="1"/>
  <c r="Q1088" i="1"/>
  <c r="Q1087" i="1" s="1"/>
  <c r="Q1084" i="1"/>
  <c r="Q1080" i="1"/>
  <c r="Q1079" i="1" s="1"/>
  <c r="Q1077" i="1"/>
  <c r="Q966" i="1" s="1"/>
  <c r="Q1076" i="1"/>
  <c r="Q109" i="1" s="1"/>
  <c r="Q257" i="1" s="1"/>
  <c r="Q1075" i="1"/>
  <c r="Q964" i="1" s="1"/>
  <c r="Q1074" i="1"/>
  <c r="Q963" i="1" s="1"/>
  <c r="Q1071" i="1"/>
  <c r="Q1070" i="1"/>
  <c r="Q952" i="1" s="1"/>
  <c r="Q1069" i="1"/>
  <c r="Q951" i="1" s="1"/>
  <c r="Q1046" i="1"/>
  <c r="Q1045" i="1" s="1"/>
  <c r="Q1044" i="1" s="1"/>
  <c r="Q1040" i="1"/>
  <c r="Q1039" i="1" s="1"/>
  <c r="Q1034" i="1"/>
  <c r="Q1033" i="1" s="1"/>
  <c r="Q1028" i="1"/>
  <c r="Q1027" i="1" s="1"/>
  <c r="Q1026" i="1" s="1"/>
  <c r="Q1022" i="1"/>
  <c r="Q1021" i="1" s="1"/>
  <c r="Q1017" i="1"/>
  <c r="Q1016" i="1" s="1"/>
  <c r="Q1012" i="1"/>
  <c r="Q1011" i="1" s="1"/>
  <c r="Q1007" i="1"/>
  <c r="Q1006" i="1" s="1"/>
  <c r="Q996" i="1"/>
  <c r="Q995" i="1" s="1"/>
  <c r="Q994" i="1" s="1"/>
  <c r="Q979" i="1"/>
  <c r="Q977" i="1" s="1"/>
  <c r="Q221" i="1" s="1"/>
  <c r="Q972" i="1"/>
  <c r="Q969" i="1" s="1"/>
  <c r="Q956" i="1"/>
  <c r="Q954" i="1"/>
  <c r="Q616" i="1" s="1"/>
  <c r="Q946" i="1"/>
  <c r="Q945" i="1"/>
  <c r="Q944" i="1" s="1"/>
  <c r="Q940" i="1"/>
  <c r="Q938" i="1" s="1"/>
  <c r="Q934" i="1"/>
  <c r="Q933" i="1" s="1"/>
  <c r="Q932" i="1" s="1"/>
  <c r="Q925" i="1"/>
  <c r="Q924" i="1" s="1"/>
  <c r="Q923" i="1" s="1"/>
  <c r="Q922" i="1" s="1"/>
  <c r="Q919" i="1"/>
  <c r="Q918" i="1" s="1"/>
  <c r="Q917" i="1" s="1"/>
  <c r="Q915" i="1"/>
  <c r="Q910" i="1"/>
  <c r="Q909" i="1" s="1"/>
  <c r="Q908" i="1" s="1"/>
  <c r="Q905" i="1"/>
  <c r="Q901" i="1"/>
  <c r="Q900" i="1" s="1"/>
  <c r="Q899" i="1" s="1"/>
  <c r="Q896" i="1"/>
  <c r="Q892" i="1"/>
  <c r="Q891" i="1" s="1"/>
  <c r="Q890" i="1" s="1"/>
  <c r="Q887" i="1"/>
  <c r="Q882" i="1"/>
  <c r="Q881" i="1" s="1"/>
  <c r="Q880" i="1" s="1"/>
  <c r="Q876" i="1"/>
  <c r="Q872" i="1"/>
  <c r="Q871" i="1" s="1"/>
  <c r="Q870" i="1" s="1"/>
  <c r="Q865" i="1"/>
  <c r="Q827" i="1" s="1"/>
  <c r="Q855" i="1"/>
  <c r="Q851" i="1"/>
  <c r="Q844" i="1"/>
  <c r="Q832" i="1"/>
  <c r="Q831" i="1" s="1"/>
  <c r="Q829" i="1"/>
  <c r="Q826" i="1"/>
  <c r="Q825" i="1"/>
  <c r="Q823" i="1"/>
  <c r="Q817" i="1"/>
  <c r="Q816" i="1"/>
  <c r="Q811" i="1"/>
  <c r="Q810" i="1" s="1"/>
  <c r="Q808" i="1"/>
  <c r="Q807" i="1" s="1"/>
  <c r="Q805" i="1"/>
  <c r="Q804" i="1" s="1"/>
  <c r="Q802" i="1"/>
  <c r="Q801" i="1" s="1"/>
  <c r="Q799" i="1"/>
  <c r="Q798" i="1" s="1"/>
  <c r="Q796" i="1"/>
  <c r="Q795" i="1" s="1"/>
  <c r="Q791" i="1"/>
  <c r="Q790" i="1" s="1"/>
  <c r="Q789" i="1" s="1"/>
  <c r="Q788" i="1" s="1"/>
  <c r="Q785" i="1"/>
  <c r="Q784" i="1" s="1"/>
  <c r="Q783" i="1" s="1"/>
  <c r="Q782" i="1" s="1"/>
  <c r="Q778" i="1"/>
  <c r="Q777" i="1" s="1"/>
  <c r="Q776" i="1" s="1"/>
  <c r="Q775" i="1" s="1"/>
  <c r="Q772" i="1"/>
  <c r="Q765" i="1"/>
  <c r="Q764" i="1" s="1"/>
  <c r="Q761" i="1"/>
  <c r="Q747" i="1"/>
  <c r="Q744" i="1"/>
  <c r="Q743" i="1" s="1"/>
  <c r="Q742" i="1" s="1"/>
  <c r="Q728" i="1"/>
  <c r="Q722" i="1"/>
  <c r="Q721" i="1" s="1"/>
  <c r="Q716" i="1"/>
  <c r="Q715" i="1" s="1"/>
  <c r="Q714" i="1" s="1"/>
  <c r="Q22" i="1" s="1"/>
  <c r="Q712" i="1"/>
  <c r="Q705" i="1"/>
  <c r="Q704" i="1" s="1"/>
  <c r="Q701" i="1"/>
  <c r="Q693" i="1"/>
  <c r="Q692" i="1" s="1"/>
  <c r="Q689" i="1"/>
  <c r="Q682" i="1"/>
  <c r="Q681" i="1" s="1"/>
  <c r="Q678" i="1"/>
  <c r="Q671" i="1"/>
  <c r="Q670" i="1" s="1"/>
  <c r="Q663" i="1"/>
  <c r="Q655" i="1"/>
  <c r="Q654" i="1" s="1"/>
  <c r="Q652" i="1"/>
  <c r="Q640" i="1" s="1"/>
  <c r="Q648" i="1"/>
  <c r="Q636" i="1" s="1"/>
  <c r="Q647" i="1"/>
  <c r="Q635" i="1" s="1"/>
  <c r="Q646" i="1"/>
  <c r="Q633" i="1" s="1"/>
  <c r="Q644" i="1"/>
  <c r="Q632" i="1" s="1"/>
  <c r="Q637" i="1"/>
  <c r="Q634" i="1"/>
  <c r="Q622" i="1"/>
  <c r="Q321" i="1" s="1"/>
  <c r="Q621" i="1"/>
  <c r="Q320" i="1" s="1"/>
  <c r="Q608" i="1"/>
  <c r="Q604" i="1"/>
  <c r="Q603" i="1" s="1"/>
  <c r="Q598" i="1"/>
  <c r="Q594" i="1"/>
  <c r="Q593" i="1" s="1"/>
  <c r="Q589" i="1"/>
  <c r="Q587" i="1"/>
  <c r="Q586" i="1" s="1"/>
  <c r="Q583" i="1"/>
  <c r="Q581" i="1"/>
  <c r="Q577" i="1"/>
  <c r="Q575" i="1"/>
  <c r="Q574" i="1"/>
  <c r="Q573" i="1"/>
  <c r="Q572" i="1"/>
  <c r="Q566" i="1"/>
  <c r="Q334" i="1" s="1"/>
  <c r="Q306" i="1" s="1"/>
  <c r="Q550" i="1"/>
  <c r="Q549" i="1" s="1"/>
  <c r="Q545" i="1"/>
  <c r="Q540" i="1"/>
  <c r="Q336" i="1" s="1"/>
  <c r="Q532" i="1"/>
  <c r="Q531" i="1" s="1"/>
  <c r="Q530" i="1" s="1"/>
  <c r="Q527" i="1"/>
  <c r="Q526" i="1" s="1"/>
  <c r="Q521" i="1"/>
  <c r="Q520" i="1" s="1"/>
  <c r="Q519" i="1" s="1"/>
  <c r="Q514" i="1"/>
  <c r="Q513" i="1" s="1"/>
  <c r="Q511" i="1"/>
  <c r="Q505" i="1"/>
  <c r="Q504" i="1" s="1"/>
  <c r="Q502" i="1"/>
  <c r="Q496" i="1"/>
  <c r="Q495" i="1"/>
  <c r="Q493" i="1"/>
  <c r="Q487" i="1"/>
  <c r="Q482" i="1"/>
  <c r="Q481" i="1" s="1"/>
  <c r="Q480" i="1" s="1"/>
  <c r="Q476" i="1"/>
  <c r="Q475" i="1" s="1"/>
  <c r="Q474" i="1" s="1"/>
  <c r="Q470" i="1"/>
  <c r="Q469" i="1" s="1"/>
  <c r="Q468" i="1" s="1"/>
  <c r="Q464" i="1"/>
  <c r="Q375" i="1" s="1"/>
  <c r="Q458" i="1"/>
  <c r="Q457" i="1" s="1"/>
  <c r="Q456" i="1" s="1"/>
  <c r="Q452" i="1"/>
  <c r="Q451" i="1" s="1"/>
  <c r="Q450" i="1" s="1"/>
  <c r="Q428" i="1"/>
  <c r="Q427" i="1" s="1"/>
  <c r="Q426" i="1" s="1"/>
  <c r="Q422" i="1"/>
  <c r="Q421" i="1" s="1"/>
  <c r="Q420" i="1" s="1"/>
  <c r="Q416" i="1"/>
  <c r="Q410" i="1"/>
  <c r="Q409" i="1" s="1"/>
  <c r="Q408" i="1" s="1"/>
  <c r="Q404" i="1"/>
  <c r="Q403" i="1" s="1"/>
  <c r="Q402" i="1" s="1"/>
  <c r="Q398" i="1"/>
  <c r="Q369" i="1" s="1"/>
  <c r="Q393" i="1"/>
  <c r="Q390" i="1"/>
  <c r="Q387" i="1"/>
  <c r="Q384" i="1"/>
  <c r="Q383" i="1"/>
  <c r="Q382" i="1"/>
  <c r="Q378" i="1"/>
  <c r="Q377" i="1"/>
  <c r="Q145" i="1" s="1"/>
  <c r="Q144" i="1" s="1"/>
  <c r="Q376" i="1"/>
  <c r="Q374" i="1"/>
  <c r="Q373" i="1"/>
  <c r="Q141" i="1" s="1"/>
  <c r="Q140" i="1" s="1"/>
  <c r="Q372" i="1"/>
  <c r="Q359" i="1"/>
  <c r="Q357" i="1" s="1"/>
  <c r="Q352" i="1"/>
  <c r="Q344" i="1"/>
  <c r="Q343" i="1"/>
  <c r="Q341" i="1"/>
  <c r="Q339" i="1"/>
  <c r="Q338" i="1"/>
  <c r="Q337" i="1"/>
  <c r="Q335" i="1"/>
  <c r="Q308" i="1" s="1"/>
  <c r="Q332" i="1"/>
  <c r="Q307" i="1"/>
  <c r="Q296" i="1"/>
  <c r="Q274" i="1"/>
  <c r="Q273" i="1"/>
  <c r="Q263" i="1"/>
  <c r="Q261" i="1"/>
  <c r="Q260" i="1"/>
  <c r="Q259" i="1"/>
  <c r="Q248" i="1"/>
  <c r="Q247" i="1"/>
  <c r="Q244" i="1"/>
  <c r="Q241" i="1"/>
  <c r="Q228" i="1"/>
  <c r="Q223" i="1"/>
  <c r="Q214" i="1"/>
  <c r="Q213" i="1"/>
  <c r="Q210" i="1"/>
  <c r="Q233" i="1" s="1"/>
  <c r="Q232" i="1" s="1"/>
  <c r="Q209" i="1"/>
  <c r="Q207" i="1"/>
  <c r="Q205" i="1" s="1"/>
  <c r="Q204" i="1"/>
  <c r="Q203" i="1" s="1"/>
  <c r="Q202" i="1"/>
  <c r="Q199" i="1"/>
  <c r="Q198" i="1"/>
  <c r="Q197" i="1"/>
  <c r="Q195" i="1"/>
  <c r="Q194" i="1" s="1"/>
  <c r="Q192" i="1"/>
  <c r="Q191" i="1"/>
  <c r="Q189" i="1"/>
  <c r="Q187" i="1"/>
  <c r="Q186" i="1"/>
  <c r="Q185" i="1"/>
  <c r="Q182" i="1"/>
  <c r="Q181" i="1"/>
  <c r="Q179" i="1"/>
  <c r="Q177" i="1"/>
  <c r="Q172" i="1"/>
  <c r="Q171" i="1"/>
  <c r="Q170" i="1"/>
  <c r="Q169" i="1"/>
  <c r="Q165" i="1"/>
  <c r="Q164" i="1"/>
  <c r="Q150" i="1"/>
  <c r="Q148" i="1" s="1"/>
  <c r="Q295" i="1" s="1"/>
  <c r="Q137" i="1"/>
  <c r="Q128" i="1"/>
  <c r="Q275" i="1" s="1"/>
  <c r="Q122" i="1"/>
  <c r="Q270" i="1" s="1"/>
  <c r="Q121" i="1"/>
  <c r="Q120" i="1"/>
  <c r="Q268" i="1" s="1"/>
  <c r="Q118" i="1"/>
  <c r="Q266" i="1" s="1"/>
  <c r="Q110" i="1"/>
  <c r="Q258" i="1" s="1"/>
  <c r="Q105" i="1"/>
  <c r="Q253" i="1" s="1"/>
  <c r="Q103" i="1"/>
  <c r="Q229" i="1" s="1"/>
  <c r="Q101" i="1"/>
  <c r="Q250" i="1" s="1"/>
  <c r="Q82" i="1"/>
  <c r="Q81" i="1"/>
  <c r="Q240" i="1" s="1"/>
  <c r="Q74" i="1"/>
  <c r="Q71" i="1"/>
  <c r="Q212" i="1" s="1"/>
  <c r="Q69" i="1"/>
  <c r="Q66" i="1"/>
  <c r="Q62" i="1"/>
  <c r="Q60" i="1"/>
  <c r="Q53" i="1"/>
  <c r="Q51" i="1"/>
  <c r="Q47" i="1"/>
  <c r="Q44" i="1" s="1"/>
  <c r="Q40" i="1"/>
  <c r="Q31" i="1"/>
  <c r="Q176" i="1" s="1"/>
  <c r="Q12" i="1"/>
  <c r="Q10" i="1"/>
  <c r="Q162" i="1" s="1"/>
  <c r="Q161" i="1" s="1"/>
  <c r="G1401" i="1"/>
  <c r="I1401" i="1"/>
  <c r="I68" i="1"/>
  <c r="I36" i="1"/>
  <c r="J18" i="1"/>
  <c r="I18" i="1"/>
  <c r="J19" i="1"/>
  <c r="I19" i="1"/>
  <c r="H18" i="1"/>
  <c r="H19" i="1"/>
  <c r="F358" i="1"/>
  <c r="AD358" i="1" s="1"/>
  <c r="J358" i="1"/>
  <c r="I358" i="1"/>
  <c r="H358" i="1"/>
  <c r="G358" i="1"/>
  <c r="J356" i="1"/>
  <c r="I356" i="1"/>
  <c r="H356" i="1"/>
  <c r="G356" i="1"/>
  <c r="F356" i="1"/>
  <c r="AD356" i="1" s="1"/>
  <c r="J49" i="1"/>
  <c r="I49" i="1"/>
  <c r="H49" i="1"/>
  <c r="G49" i="1"/>
  <c r="J93" i="1"/>
  <c r="I93" i="1"/>
  <c r="H93" i="1"/>
  <c r="G93" i="1"/>
  <c r="Q828" i="1" l="1"/>
  <c r="Q838" i="1"/>
  <c r="Z864" i="1"/>
  <c r="Z863" i="1" s="1"/>
  <c r="Z827" i="1"/>
  <c r="Z828" i="1"/>
  <c r="Z838" i="1"/>
  <c r="T828" i="1"/>
  <c r="T838" i="1"/>
  <c r="W827" i="1"/>
  <c r="W625" i="1" s="1"/>
  <c r="T864" i="1"/>
  <c r="T863" i="1" s="1"/>
  <c r="T827" i="1"/>
  <c r="T625" i="1" s="1"/>
  <c r="S828" i="1"/>
  <c r="S838" i="1"/>
  <c r="V827" i="1"/>
  <c r="V625" i="1" s="1"/>
  <c r="S827" i="1"/>
  <c r="S625" i="1" s="1"/>
  <c r="R864" i="1"/>
  <c r="R863" i="1" s="1"/>
  <c r="R827" i="1"/>
  <c r="R625" i="1" s="1"/>
  <c r="U828" i="1"/>
  <c r="U838" i="1"/>
  <c r="U830" i="1" s="1"/>
  <c r="V828" i="1"/>
  <c r="V838" i="1"/>
  <c r="V830" i="1" s="1"/>
  <c r="R828" i="1"/>
  <c r="R838" i="1"/>
  <c r="U827" i="1"/>
  <c r="U625" i="1" s="1"/>
  <c r="R163" i="1"/>
  <c r="V848" i="1"/>
  <c r="U1210" i="1"/>
  <c r="U163" i="1"/>
  <c r="W579" i="1"/>
  <c r="W898" i="1"/>
  <c r="U680" i="1"/>
  <c r="U1102" i="1"/>
  <c r="Q196" i="1"/>
  <c r="W196" i="1"/>
  <c r="T196" i="1"/>
  <c r="Z163" i="1"/>
  <c r="R196" i="1"/>
  <c r="S741" i="1"/>
  <c r="V579" i="1"/>
  <c r="V907" i="1"/>
  <c r="V196" i="1"/>
  <c r="S196" i="1"/>
  <c r="U196" i="1"/>
  <c r="Z196" i="1"/>
  <c r="V1287" i="1"/>
  <c r="Q163" i="1"/>
  <c r="U1385" i="1"/>
  <c r="U1374" i="1" s="1"/>
  <c r="Q184" i="1"/>
  <c r="U1264" i="1"/>
  <c r="U1252" i="1" s="1"/>
  <c r="W680" i="1"/>
  <c r="V208" i="1"/>
  <c r="T163" i="1"/>
  <c r="W163" i="1"/>
  <c r="U869" i="1"/>
  <c r="Q1174" i="1"/>
  <c r="AE237" i="1"/>
  <c r="AE231" i="1"/>
  <c r="U649" i="1"/>
  <c r="U638" i="1" s="1"/>
  <c r="T1080" i="1"/>
  <c r="T1079" i="1" s="1"/>
  <c r="T1078" i="1" s="1"/>
  <c r="AD1082" i="1"/>
  <c r="F534" i="1"/>
  <c r="AD534" i="1" s="1"/>
  <c r="AD535" i="1"/>
  <c r="Z649" i="1"/>
  <c r="Z638" i="1" s="1"/>
  <c r="S163" i="1"/>
  <c r="U889" i="1"/>
  <c r="V163" i="1"/>
  <c r="AA301" i="1"/>
  <c r="AA1449" i="1" s="1"/>
  <c r="AB9" i="1"/>
  <c r="V653" i="1"/>
  <c r="R649" i="1"/>
  <c r="R638" i="1" s="1"/>
  <c r="W937" i="1"/>
  <c r="W936" i="1" s="1"/>
  <c r="U898" i="1"/>
  <c r="V1264" i="1"/>
  <c r="V1252" i="1" s="1"/>
  <c r="W649" i="1"/>
  <c r="W638" i="1" s="1"/>
  <c r="V898" i="1"/>
  <c r="V1086" i="1"/>
  <c r="Q649" i="1"/>
  <c r="Q638" i="1" s="1"/>
  <c r="T649" i="1"/>
  <c r="T638" i="1" s="1"/>
  <c r="W1156" i="1"/>
  <c r="W1150" i="1" s="1"/>
  <c r="W1166" i="1"/>
  <c r="S649" i="1"/>
  <c r="S638" i="1" s="1"/>
  <c r="V649" i="1"/>
  <c r="V638" i="1" s="1"/>
  <c r="V1126" i="1"/>
  <c r="W1134" i="1"/>
  <c r="V669" i="1"/>
  <c r="V539" i="1"/>
  <c r="V538" i="1" s="1"/>
  <c r="V537" i="1" s="1"/>
  <c r="W879" i="1"/>
  <c r="R1210" i="1"/>
  <c r="T720" i="1"/>
  <c r="Q1038" i="1"/>
  <c r="Q879" i="1"/>
  <c r="W463" i="1"/>
  <c r="W462" i="1" s="1"/>
  <c r="W720" i="1"/>
  <c r="T1166" i="1"/>
  <c r="U907" i="1"/>
  <c r="V585" i="1"/>
  <c r="V1094" i="1"/>
  <c r="W907" i="1"/>
  <c r="U510" i="1"/>
  <c r="V1142" i="1"/>
  <c r="W1126" i="1"/>
  <c r="R869" i="1"/>
  <c r="U208" i="1"/>
  <c r="V1166" i="1"/>
  <c r="U1126" i="1"/>
  <c r="V125" i="1"/>
  <c r="W208" i="1"/>
  <c r="S680" i="1"/>
  <c r="Z602" i="1"/>
  <c r="V1201" i="1"/>
  <c r="W564" i="1"/>
  <c r="W563" i="1" s="1"/>
  <c r="W703" i="1"/>
  <c r="U1174" i="1"/>
  <c r="V592" i="1"/>
  <c r="W1384" i="1"/>
  <c r="W1373" i="1" s="1"/>
  <c r="V1174" i="1"/>
  <c r="S937" i="1"/>
  <c r="S936" i="1" s="1"/>
  <c r="U119" i="1"/>
  <c r="U267" i="1" s="1"/>
  <c r="V1220" i="1"/>
  <c r="U125" i="1"/>
  <c r="U864" i="1"/>
  <c r="U863" i="1" s="1"/>
  <c r="W1393" i="1"/>
  <c r="V1134" i="1"/>
  <c r="T1110" i="1"/>
  <c r="U1110" i="1"/>
  <c r="V148" i="1"/>
  <c r="V295" i="1" s="1"/>
  <c r="Z703" i="1"/>
  <c r="V720" i="1"/>
  <c r="V879" i="1"/>
  <c r="U703" i="1"/>
  <c r="W1118" i="1"/>
  <c r="U1033" i="1"/>
  <c r="W1142" i="1"/>
  <c r="Z592" i="1"/>
  <c r="W1190" i="1"/>
  <c r="W1086" i="1"/>
  <c r="W1201" i="1"/>
  <c r="V576" i="1"/>
  <c r="S879" i="1"/>
  <c r="U602" i="1"/>
  <c r="V602" i="1"/>
  <c r="U148" i="1"/>
  <c r="U295" i="1" s="1"/>
  <c r="U691" i="1"/>
  <c r="U1250" i="1"/>
  <c r="W741" i="1"/>
  <c r="W571" i="1"/>
  <c r="U1134" i="1"/>
  <c r="V703" i="1"/>
  <c r="T972" i="1"/>
  <c r="T969" i="1" s="1"/>
  <c r="T968" i="1" s="1"/>
  <c r="V1078" i="1"/>
  <c r="U114" i="1"/>
  <c r="U262" i="1" s="1"/>
  <c r="U636" i="1"/>
  <c r="U618" i="1" s="1"/>
  <c r="U315" i="1" s="1"/>
  <c r="U1038" i="1"/>
  <c r="U983" i="1" s="1"/>
  <c r="Z720" i="1"/>
  <c r="U537" i="1"/>
  <c r="T1070" i="1"/>
  <c r="T952" i="1" s="1"/>
  <c r="T614" i="1" s="1"/>
  <c r="U669" i="1"/>
  <c r="T1201" i="1"/>
  <c r="V1110" i="1"/>
  <c r="U1086" i="1"/>
  <c r="W125" i="1"/>
  <c r="W124" i="1" s="1"/>
  <c r="W539" i="1"/>
  <c r="W538" i="1" s="1"/>
  <c r="W537" i="1" s="1"/>
  <c r="W669" i="1"/>
  <c r="W1379" i="1"/>
  <c r="W1337" i="1" s="1"/>
  <c r="V501" i="1"/>
  <c r="U28" i="1"/>
  <c r="U24" i="1" s="1"/>
  <c r="U175" i="1" s="1"/>
  <c r="V1032" i="1"/>
  <c r="V1038" i="1"/>
  <c r="W864" i="1"/>
  <c r="W863" i="1" s="1"/>
  <c r="U463" i="1"/>
  <c r="U462" i="1" s="1"/>
  <c r="U720" i="1"/>
  <c r="V119" i="1"/>
  <c r="V267" i="1" s="1"/>
  <c r="V333" i="1"/>
  <c r="V355" i="1"/>
  <c r="V354" i="1" s="1"/>
  <c r="W1220" i="1"/>
  <c r="V691" i="1"/>
  <c r="V1156" i="1"/>
  <c r="V1150" i="1" s="1"/>
  <c r="V937" i="1"/>
  <c r="V936" i="1" s="1"/>
  <c r="R680" i="1"/>
  <c r="S720" i="1"/>
  <c r="T907" i="1"/>
  <c r="Z937" i="1"/>
  <c r="Z936" i="1" s="1"/>
  <c r="U385" i="1"/>
  <c r="U351" i="1" s="1"/>
  <c r="V938" i="1"/>
  <c r="V815" i="1" s="1"/>
  <c r="R889" i="1"/>
  <c r="R1379" i="1"/>
  <c r="R1337" i="1" s="1"/>
  <c r="V1185" i="1"/>
  <c r="V953" i="1" s="1"/>
  <c r="W184" i="1"/>
  <c r="U1287" i="1"/>
  <c r="V869" i="1"/>
  <c r="V1102" i="1"/>
  <c r="W889" i="1"/>
  <c r="W1250" i="1"/>
  <c r="U585" i="1"/>
  <c r="V510" i="1"/>
  <c r="U501" i="1"/>
  <c r="U1323" i="1"/>
  <c r="W510" i="1"/>
  <c r="V397" i="1"/>
  <c r="V396" i="1" s="1"/>
  <c r="T1038" i="1"/>
  <c r="T983" i="1" s="1"/>
  <c r="T982" i="1" s="1"/>
  <c r="U1094" i="1"/>
  <c r="U1201" i="1"/>
  <c r="U1343" i="1"/>
  <c r="W1174" i="1"/>
  <c r="W292" i="1"/>
  <c r="W291" i="1" s="1"/>
  <c r="W144" i="1"/>
  <c r="U1338" i="1"/>
  <c r="U1380" i="1"/>
  <c r="V680" i="1"/>
  <c r="V1338" i="1"/>
  <c r="W109" i="1"/>
  <c r="W257" i="1" s="1"/>
  <c r="Q1118" i="1"/>
  <c r="R1142" i="1"/>
  <c r="T208" i="1"/>
  <c r="T1174" i="1"/>
  <c r="W102" i="1"/>
  <c r="W251" i="1" s="1"/>
  <c r="W1323" i="1"/>
  <c r="W1307" i="1" s="1"/>
  <c r="V741" i="1"/>
  <c r="W1078" i="1"/>
  <c r="V1260" i="1"/>
  <c r="V1248" i="1" s="1"/>
  <c r="V1271" i="1"/>
  <c r="S1287" i="1"/>
  <c r="S1288" i="1"/>
  <c r="S1264" i="1" s="1"/>
  <c r="U1342" i="1"/>
  <c r="U1351" i="1"/>
  <c r="U1341" i="1" s="1"/>
  <c r="U184" i="1"/>
  <c r="W1039" i="1"/>
  <c r="W1038" i="1"/>
  <c r="V1393" i="1"/>
  <c r="V1392" i="1"/>
  <c r="V1391" i="1" s="1"/>
  <c r="W1288" i="1"/>
  <c r="W1287" i="1"/>
  <c r="U336" i="1"/>
  <c r="T539" i="1"/>
  <c r="T538" i="1" s="1"/>
  <c r="T537" i="1" s="1"/>
  <c r="T336" i="1"/>
  <c r="Q889" i="1"/>
  <c r="Z1134" i="1"/>
  <c r="V889" i="1"/>
  <c r="W828" i="1"/>
  <c r="W830" i="1"/>
  <c r="T1323" i="1"/>
  <c r="T1307" i="1" s="1"/>
  <c r="T1308" i="1"/>
  <c r="U333" i="1"/>
  <c r="U355" i="1"/>
  <c r="U331" i="1" s="1"/>
  <c r="V586" i="1"/>
  <c r="V570" i="1" s="1"/>
  <c r="V757" i="1"/>
  <c r="S1118" i="1"/>
  <c r="V1380" i="1"/>
  <c r="W1073" i="1"/>
  <c r="W962" i="1" s="1"/>
  <c r="W627" i="1" s="1"/>
  <c r="V1190" i="1"/>
  <c r="U268" i="1"/>
  <c r="U1073" i="1"/>
  <c r="U962" i="1" s="1"/>
  <c r="U627" i="1" s="1"/>
  <c r="T869" i="1"/>
  <c r="U957" i="1"/>
  <c r="U619" i="1" s="1"/>
  <c r="U317" i="1" s="1"/>
  <c r="W635" i="1"/>
  <c r="T879" i="1"/>
  <c r="V548" i="1"/>
  <c r="V547" i="1" s="1"/>
  <c r="V1348" i="1"/>
  <c r="W1330" i="1"/>
  <c r="V564" i="1"/>
  <c r="V563" i="1" s="1"/>
  <c r="W623" i="1"/>
  <c r="W319" i="1" s="1"/>
  <c r="U570" i="1"/>
  <c r="U1346" i="1"/>
  <c r="W1392" i="1"/>
  <c r="W1391" i="1" s="1"/>
  <c r="U571" i="1"/>
  <c r="V1073" i="1"/>
  <c r="V962" i="1" s="1"/>
  <c r="V627" i="1" s="1"/>
  <c r="V1384" i="1"/>
  <c r="U102" i="1"/>
  <c r="U251" i="1" s="1"/>
  <c r="U1330" i="1"/>
  <c r="U937" i="1"/>
  <c r="U938" i="1"/>
  <c r="U815" i="1" s="1"/>
  <c r="V756" i="1"/>
  <c r="V776" i="1"/>
  <c r="V775" i="1" s="1"/>
  <c r="V754" i="1" s="1"/>
  <c r="S1142" i="1"/>
  <c r="W1338" i="1"/>
  <c r="U1068" i="1"/>
  <c r="W1094" i="1"/>
  <c r="Q492" i="1"/>
  <c r="R102" i="1"/>
  <c r="R251" i="1" s="1"/>
  <c r="U492" i="1"/>
  <c r="U879" i="1"/>
  <c r="W119" i="1"/>
  <c r="W117" i="1" s="1"/>
  <c r="W265" i="1" s="1"/>
  <c r="W1346" i="1"/>
  <c r="U592" i="1"/>
  <c r="V864" i="1"/>
  <c r="V863" i="1" s="1"/>
  <c r="V1210" i="1"/>
  <c r="V1323" i="1"/>
  <c r="W1110" i="1"/>
  <c r="W1210" i="1"/>
  <c r="V313" i="1"/>
  <c r="U741" i="1"/>
  <c r="V39" i="1"/>
  <c r="W636" i="1"/>
  <c r="W618" i="1" s="1"/>
  <c r="W315" i="1" s="1"/>
  <c r="Q1384" i="1"/>
  <c r="Q1373" i="1" s="1"/>
  <c r="U334" i="1"/>
  <c r="U306" i="1" s="1"/>
  <c r="W501" i="1"/>
  <c r="W397" i="1"/>
  <c r="W396" i="1" s="1"/>
  <c r="W938" i="1"/>
  <c r="V385" i="1"/>
  <c r="V351" i="1" s="1"/>
  <c r="V1330" i="1"/>
  <c r="W691" i="1"/>
  <c r="R1118" i="1"/>
  <c r="Z1118" i="1"/>
  <c r="U1156" i="1"/>
  <c r="U1072" i="1" s="1"/>
  <c r="U1191" i="1"/>
  <c r="U959" i="1" s="1"/>
  <c r="U623" i="1" s="1"/>
  <c r="U1190" i="1"/>
  <c r="W333" i="1"/>
  <c r="W355" i="1"/>
  <c r="V1067" i="1"/>
  <c r="V1068" i="1"/>
  <c r="V1343" i="1"/>
  <c r="V1328" i="1" s="1"/>
  <c r="V1352" i="1"/>
  <c r="W148" i="1"/>
  <c r="W295" i="1" s="1"/>
  <c r="W297" i="1"/>
  <c r="V463" i="1"/>
  <c r="V462" i="1" s="1"/>
  <c r="V375" i="1"/>
  <c r="W24" i="1"/>
  <c r="W175" i="1" s="1"/>
  <c r="U1393" i="1"/>
  <c r="U1392" i="1"/>
  <c r="U173" i="1"/>
  <c r="U653" i="1"/>
  <c r="W576" i="1"/>
  <c r="V635" i="1"/>
  <c r="V28" i="1"/>
  <c r="V1250" i="1"/>
  <c r="W602" i="1"/>
  <c r="Z669" i="1"/>
  <c r="U1166" i="1"/>
  <c r="V636" i="1"/>
  <c r="V618" i="1" s="1"/>
  <c r="V315" i="1" s="1"/>
  <c r="V29" i="1"/>
  <c r="W212" i="1"/>
  <c r="W39" i="1"/>
  <c r="U955" i="1"/>
  <c r="U617" i="1" s="1"/>
  <c r="U314" i="1" s="1"/>
  <c r="U969" i="1"/>
  <c r="U968" i="1" s="1"/>
  <c r="V571" i="1"/>
  <c r="W1103" i="1"/>
  <c r="W1102" i="1" s="1"/>
  <c r="W1068" i="1"/>
  <c r="W643" i="1"/>
  <c r="W631" i="1" s="1"/>
  <c r="V1406" i="1"/>
  <c r="V1184" i="1"/>
  <c r="V1193" i="1"/>
  <c r="W1185" i="1"/>
  <c r="W953" i="1" s="1"/>
  <c r="W642" i="1"/>
  <c r="W630" i="1" s="1"/>
  <c r="W653" i="1"/>
  <c r="U313" i="1"/>
  <c r="U1220" i="1"/>
  <c r="V818" i="1"/>
  <c r="V613" i="1"/>
  <c r="V304" i="1" s="1"/>
  <c r="W794" i="1"/>
  <c r="U579" i="1"/>
  <c r="V614" i="1"/>
  <c r="W492" i="1"/>
  <c r="U1078" i="1"/>
  <c r="V955" i="1"/>
  <c r="Q1134" i="1"/>
  <c r="U794" i="1"/>
  <c r="V492" i="1"/>
  <c r="V965" i="1"/>
  <c r="V109" i="1"/>
  <c r="V257" i="1" s="1"/>
  <c r="W592" i="1"/>
  <c r="W264" i="1"/>
  <c r="W114" i="1"/>
  <c r="W262" i="1" s="1"/>
  <c r="U369" i="1"/>
  <c r="U346" i="1" s="1"/>
  <c r="W755" i="1"/>
  <c r="V102" i="1"/>
  <c r="V251" i="1" s="1"/>
  <c r="R1094" i="1"/>
  <c r="U818" i="1"/>
  <c r="U1379" i="1"/>
  <c r="V957" i="1"/>
  <c r="V619" i="1" s="1"/>
  <c r="V317" i="1" s="1"/>
  <c r="W957" i="1"/>
  <c r="W619" i="1" s="1"/>
  <c r="W317" i="1" s="1"/>
  <c r="V642" i="1"/>
  <c r="V630" i="1" s="1"/>
  <c r="V643" i="1"/>
  <c r="V631" i="1" s="1"/>
  <c r="U613" i="1"/>
  <c r="U304" i="1" s="1"/>
  <c r="W613" i="1"/>
  <c r="W304" i="1" s="1"/>
  <c r="U614" i="1"/>
  <c r="U1185" i="1"/>
  <c r="U953" i="1" s="1"/>
  <c r="U1194" i="1"/>
  <c r="W614" i="1"/>
  <c r="U109" i="1"/>
  <c r="U257" i="1" s="1"/>
  <c r="V1379" i="1"/>
  <c r="V1337" i="1" s="1"/>
  <c r="V1431" i="1"/>
  <c r="V1430" i="1" s="1"/>
  <c r="W754" i="1"/>
  <c r="V184" i="1"/>
  <c r="W313" i="1"/>
  <c r="W1271" i="1"/>
  <c r="W1259" i="1" s="1"/>
  <c r="W1260" i="1"/>
  <c r="W1248" i="1" s="1"/>
  <c r="W1380" i="1"/>
  <c r="W818" i="1"/>
  <c r="W955" i="1"/>
  <c r="V794" i="1"/>
  <c r="V623" i="1"/>
  <c r="V322" i="1" s="1"/>
  <c r="U1142" i="1"/>
  <c r="R741" i="1"/>
  <c r="R898" i="1"/>
  <c r="V1118" i="1"/>
  <c r="W385" i="1"/>
  <c r="W351" i="1" s="1"/>
  <c r="U39" i="1"/>
  <c r="W757" i="1"/>
  <c r="U642" i="1"/>
  <c r="U630" i="1" s="1"/>
  <c r="U757" i="1"/>
  <c r="U628" i="1"/>
  <c r="W756" i="1"/>
  <c r="T669" i="1"/>
  <c r="Z1330" i="1"/>
  <c r="U643" i="1"/>
  <c r="U631" i="1" s="1"/>
  <c r="U1118" i="1"/>
  <c r="U328" i="1"/>
  <c r="W173" i="1"/>
  <c r="W328" i="1"/>
  <c r="W849" i="1"/>
  <c r="W848" i="1" s="1"/>
  <c r="W628" i="1"/>
  <c r="W288" i="1"/>
  <c r="W287" i="1"/>
  <c r="W255" i="1"/>
  <c r="W221" i="1"/>
  <c r="W217" i="1" s="1"/>
  <c r="W216" i="1" s="1"/>
  <c r="W548" i="1"/>
  <c r="W547" i="1" s="1"/>
  <c r="W340" i="1"/>
  <c r="W316" i="1" s="1"/>
  <c r="W1351" i="1"/>
  <c r="W1341" i="1" s="1"/>
  <c r="W1342" i="1"/>
  <c r="W570" i="1"/>
  <c r="W871" i="1"/>
  <c r="W870" i="1" s="1"/>
  <c r="W869" i="1" s="1"/>
  <c r="W1194" i="1"/>
  <c r="W585" i="1"/>
  <c r="W1343" i="1"/>
  <c r="W1328" i="1" s="1"/>
  <c r="W1032" i="1"/>
  <c r="W1431" i="1"/>
  <c r="W1430" i="1" s="1"/>
  <c r="W379" i="1"/>
  <c r="W348" i="1" s="1"/>
  <c r="W371" i="1"/>
  <c r="W370" i="1" s="1"/>
  <c r="W347" i="1" s="1"/>
  <c r="W963" i="1"/>
  <c r="W964" i="1"/>
  <c r="V221" i="1"/>
  <c r="V217" i="1" s="1"/>
  <c r="V216" i="1" s="1"/>
  <c r="V288" i="1"/>
  <c r="V287" i="1"/>
  <c r="V144" i="1"/>
  <c r="V292" i="1"/>
  <c r="V291" i="1" s="1"/>
  <c r="V628" i="1"/>
  <c r="V328" i="1"/>
  <c r="V379" i="1"/>
  <c r="V348" i="1" s="1"/>
  <c r="V964" i="1"/>
  <c r="V107" i="1"/>
  <c r="V371" i="1"/>
  <c r="U144" i="1"/>
  <c r="U292" i="1"/>
  <c r="U291" i="1" s="1"/>
  <c r="U548" i="1"/>
  <c r="U547" i="1" s="1"/>
  <c r="U340" i="1"/>
  <c r="U316" i="1" s="1"/>
  <c r="U849" i="1"/>
  <c r="U255" i="1"/>
  <c r="U769" i="1"/>
  <c r="U754" i="1" s="1"/>
  <c r="U755" i="1"/>
  <c r="U1067" i="1"/>
  <c r="U221" i="1"/>
  <c r="U217" i="1" s="1"/>
  <c r="U216" i="1" s="1"/>
  <c r="U1270" i="1"/>
  <c r="U1259" i="1"/>
  <c r="U756" i="1"/>
  <c r="U576" i="1"/>
  <c r="U371" i="1"/>
  <c r="U370" i="1" s="1"/>
  <c r="U1260" i="1"/>
  <c r="U1248" i="1" s="1"/>
  <c r="U287" i="1"/>
  <c r="U379" i="1"/>
  <c r="U348" i="1" s="1"/>
  <c r="U963" i="1"/>
  <c r="U562" i="1"/>
  <c r="U964" i="1"/>
  <c r="T691" i="1"/>
  <c r="Z208" i="1"/>
  <c r="Z680" i="1"/>
  <c r="Z1174" i="1"/>
  <c r="Q907" i="1"/>
  <c r="Q592" i="1"/>
  <c r="Q1260" i="1"/>
  <c r="Q1248" i="1" s="1"/>
  <c r="Q937" i="1"/>
  <c r="Q936" i="1" s="1"/>
  <c r="Q1102" i="1"/>
  <c r="R691" i="1"/>
  <c r="S1032" i="1"/>
  <c r="S1166" i="1"/>
  <c r="Z102" i="1"/>
  <c r="Z251" i="1" s="1"/>
  <c r="R492" i="1"/>
  <c r="T602" i="1"/>
  <c r="S955" i="1"/>
  <c r="S617" i="1" s="1"/>
  <c r="S314" i="1" s="1"/>
  <c r="Z313" i="1"/>
  <c r="Q1110" i="1"/>
  <c r="R328" i="1"/>
  <c r="Z822" i="1"/>
  <c r="Z618" i="1" s="1"/>
  <c r="Z315" i="1" s="1"/>
  <c r="Q102" i="1"/>
  <c r="Q251" i="1" s="1"/>
  <c r="Q1270" i="1"/>
  <c r="Q1258" i="1" s="1"/>
  <c r="T703" i="1"/>
  <c r="R1156" i="1"/>
  <c r="R1150" i="1" s="1"/>
  <c r="S1110" i="1"/>
  <c r="T1380" i="1"/>
  <c r="S822" i="1"/>
  <c r="S618" i="1" s="1"/>
  <c r="S315" i="1" s="1"/>
  <c r="Z576" i="1"/>
  <c r="Z898" i="1"/>
  <c r="Z1220" i="1"/>
  <c r="S385" i="1"/>
  <c r="S351" i="1" s="1"/>
  <c r="S691" i="1"/>
  <c r="Z1379" i="1"/>
  <c r="Z1337" i="1" s="1"/>
  <c r="S864" i="1"/>
  <c r="S863" i="1" s="1"/>
  <c r="Q720" i="1"/>
  <c r="R107" i="1"/>
  <c r="R255" i="1" s="1"/>
  <c r="Q571" i="1"/>
  <c r="R1038" i="1"/>
  <c r="R983" i="1" s="1"/>
  <c r="S102" i="1"/>
  <c r="S251" i="1" s="1"/>
  <c r="T28" i="1"/>
  <c r="Q741" i="1"/>
  <c r="T741" i="1"/>
  <c r="Z691" i="1"/>
  <c r="R1392" i="1"/>
  <c r="R1391" i="1" s="1"/>
  <c r="R1383" i="1" s="1"/>
  <c r="Q108" i="1"/>
  <c r="Q256" i="1" s="1"/>
  <c r="Q208" i="1"/>
  <c r="R334" i="1"/>
  <c r="R306" i="1" s="1"/>
  <c r="R1250" i="1"/>
  <c r="R313" i="1"/>
  <c r="T1250" i="1"/>
  <c r="S1393" i="1"/>
  <c r="Q1379" i="1"/>
  <c r="Q1337" i="1" s="1"/>
  <c r="S28" i="1"/>
  <c r="R576" i="1"/>
  <c r="T334" i="1"/>
  <c r="T306" i="1" s="1"/>
  <c r="R109" i="1"/>
  <c r="R257" i="1" s="1"/>
  <c r="R385" i="1"/>
  <c r="R351" i="1" s="1"/>
  <c r="T1330" i="1"/>
  <c r="T957" i="1"/>
  <c r="T619" i="1" s="1"/>
  <c r="T317" i="1" s="1"/>
  <c r="Q1156" i="1"/>
  <c r="Q1150" i="1" s="1"/>
  <c r="S1330" i="1"/>
  <c r="T107" i="1"/>
  <c r="T255" i="1" s="1"/>
  <c r="S585" i="1"/>
  <c r="T108" i="1"/>
  <c r="T256" i="1" s="1"/>
  <c r="T109" i="1"/>
  <c r="T257" i="1" s="1"/>
  <c r="S334" i="1"/>
  <c r="S306" i="1" s="1"/>
  <c r="S1185" i="1"/>
  <c r="S953" i="1" s="1"/>
  <c r="Z184" i="1"/>
  <c r="R1330" i="1"/>
  <c r="S107" i="1"/>
  <c r="S255" i="1" s="1"/>
  <c r="S623" i="1"/>
  <c r="S322" i="1" s="1"/>
  <c r="Z334" i="1"/>
  <c r="Z306" i="1" s="1"/>
  <c r="S108" i="1"/>
  <c r="S256" i="1" s="1"/>
  <c r="Q297" i="1"/>
  <c r="Q602" i="1"/>
  <c r="R703" i="1"/>
  <c r="R1201" i="1"/>
  <c r="S208" i="1"/>
  <c r="Z492" i="1"/>
  <c r="Z1110" i="1"/>
  <c r="S613" i="1"/>
  <c r="S304" i="1" s="1"/>
  <c r="Q1086" i="1"/>
  <c r="S1094" i="1"/>
  <c r="Q1094" i="1"/>
  <c r="R233" i="1"/>
  <c r="R232" i="1" s="1"/>
  <c r="R208" i="1"/>
  <c r="Q114" i="1"/>
  <c r="Q262" i="1" s="1"/>
  <c r="Q264" i="1"/>
  <c r="R964" i="1"/>
  <c r="R108" i="1"/>
  <c r="R256" i="1" s="1"/>
  <c r="Z109" i="1"/>
  <c r="Z257" i="1" s="1"/>
  <c r="Z628" i="1"/>
  <c r="S539" i="1"/>
  <c r="S538" i="1" s="1"/>
  <c r="S537" i="1" s="1"/>
  <c r="R938" i="1"/>
  <c r="R822" i="1"/>
  <c r="Z539" i="1"/>
  <c r="Z538" i="1" s="1"/>
  <c r="Z537" i="1" s="1"/>
  <c r="Q1330" i="1"/>
  <c r="S421" i="1"/>
  <c r="S420" i="1" s="1"/>
  <c r="S371" i="1"/>
  <c r="S579" i="1"/>
  <c r="S957" i="1"/>
  <c r="S619" i="1" s="1"/>
  <c r="S317" i="1" s="1"/>
  <c r="S1073" i="1"/>
  <c r="S962" i="1" s="1"/>
  <c r="S627" i="1" s="1"/>
  <c r="S1156" i="1"/>
  <c r="S1150" i="1" s="1"/>
  <c r="Q625" i="1"/>
  <c r="Q864" i="1"/>
  <c r="Q863" i="1" s="1"/>
  <c r="S576" i="1"/>
  <c r="Z635" i="1"/>
  <c r="Z28" i="1"/>
  <c r="Q614" i="1"/>
  <c r="T937" i="1"/>
  <c r="T936" i="1" s="1"/>
  <c r="T822" i="1"/>
  <c r="R635" i="1"/>
  <c r="R28" i="1"/>
  <c r="R636" i="1"/>
  <c r="R29" i="1"/>
  <c r="Q1190" i="1"/>
  <c r="Z119" i="1"/>
  <c r="Z267" i="1" s="1"/>
  <c r="Q1393" i="1"/>
  <c r="T898" i="1"/>
  <c r="T1392" i="1"/>
  <c r="T1391" i="1" s="1"/>
  <c r="T1383" i="1" s="1"/>
  <c r="R1185" i="1"/>
  <c r="R953" i="1" s="1"/>
  <c r="T492" i="1"/>
  <c r="Z328" i="1"/>
  <c r="Q119" i="1"/>
  <c r="Q267" i="1" s="1"/>
  <c r="S907" i="1"/>
  <c r="Q965" i="1"/>
  <c r="R879" i="1"/>
  <c r="S965" i="1"/>
  <c r="S109" i="1"/>
  <c r="S257" i="1" s="1"/>
  <c r="Z889" i="1"/>
  <c r="Z1393" i="1"/>
  <c r="T628" i="1"/>
  <c r="T636" i="1"/>
  <c r="T29" i="1"/>
  <c r="Z1068" i="1"/>
  <c r="S628" i="1"/>
  <c r="T680" i="1"/>
  <c r="Z1250" i="1"/>
  <c r="R602" i="1"/>
  <c r="T576" i="1"/>
  <c r="Q1185" i="1"/>
  <c r="Q953" i="1" s="1"/>
  <c r="R571" i="1"/>
  <c r="T592" i="1"/>
  <c r="Q107" i="1"/>
  <c r="Q255" i="1" s="1"/>
  <c r="Q576" i="1"/>
  <c r="S602" i="1"/>
  <c r="R628" i="1"/>
  <c r="T102" i="1"/>
  <c r="T251" i="1" s="1"/>
  <c r="Q955" i="1"/>
  <c r="Q617" i="1" s="1"/>
  <c r="Q314" i="1" s="1"/>
  <c r="R1134" i="1"/>
  <c r="S313" i="1"/>
  <c r="T1102" i="1"/>
  <c r="Q217" i="1"/>
  <c r="Q216" i="1" s="1"/>
  <c r="Z385" i="1"/>
  <c r="Z351" i="1" s="1"/>
  <c r="Q328" i="1"/>
  <c r="Q691" i="1"/>
  <c r="T1126" i="1"/>
  <c r="T328" i="1"/>
  <c r="S328" i="1"/>
  <c r="Q1142" i="1"/>
  <c r="T385" i="1"/>
  <c r="T351" i="1" s="1"/>
  <c r="Z1201" i="1"/>
  <c r="Q680" i="1"/>
  <c r="R371" i="1"/>
  <c r="R501" i="1"/>
  <c r="Q585" i="1"/>
  <c r="Q669" i="1"/>
  <c r="Q794" i="1"/>
  <c r="Q623" i="1"/>
  <c r="Q322" i="1" s="1"/>
  <c r="Q1068" i="1"/>
  <c r="Q1166" i="1"/>
  <c r="Q1220" i="1"/>
  <c r="Q1380" i="1"/>
  <c r="R585" i="1"/>
  <c r="R669" i="1"/>
  <c r="R720" i="1"/>
  <c r="R937" i="1"/>
  <c r="R936" i="1" s="1"/>
  <c r="R613" i="1"/>
  <c r="R304" i="1" s="1"/>
  <c r="S375" i="1"/>
  <c r="S669" i="1"/>
  <c r="S1271" i="1"/>
  <c r="S1270" i="1" s="1"/>
  <c r="S1380" i="1"/>
  <c r="T501" i="1"/>
  <c r="T1094" i="1"/>
  <c r="T1142" i="1"/>
  <c r="T1379" i="1"/>
  <c r="T1337" i="1" s="1"/>
  <c r="Z107" i="1"/>
  <c r="Z585" i="1"/>
  <c r="Z1102" i="1"/>
  <c r="Q371" i="1"/>
  <c r="Q370" i="1" s="1"/>
  <c r="Q347" i="1" s="1"/>
  <c r="T217" i="1"/>
  <c r="T216" i="1" s="1"/>
  <c r="T1190" i="1"/>
  <c r="Z613" i="1"/>
  <c r="Z304" i="1" s="1"/>
  <c r="Q269" i="1"/>
  <c r="Q379" i="1"/>
  <c r="Q348" i="1" s="1"/>
  <c r="Q580" i="1"/>
  <c r="Q579" i="1" s="1"/>
  <c r="Q822" i="1"/>
  <c r="Q618" i="1" s="1"/>
  <c r="Q315" i="1" s="1"/>
  <c r="Q869" i="1"/>
  <c r="Q1073" i="1"/>
  <c r="Q962" i="1" s="1"/>
  <c r="Q627" i="1" s="1"/>
  <c r="Q1250" i="1"/>
  <c r="R217" i="1"/>
  <c r="R216" i="1" s="1"/>
  <c r="R1190" i="1"/>
  <c r="S184" i="1"/>
  <c r="S869" i="1"/>
  <c r="S1220" i="1"/>
  <c r="S1392" i="1"/>
  <c r="S1391" i="1" s="1"/>
  <c r="S1383" i="1" s="1"/>
  <c r="T585" i="1"/>
  <c r="T889" i="1"/>
  <c r="T938" i="1"/>
  <c r="T1134" i="1"/>
  <c r="Z268" i="1"/>
  <c r="Z1094" i="1"/>
  <c r="Z1142" i="1"/>
  <c r="Q1210" i="1"/>
  <c r="R119" i="1"/>
  <c r="R379" i="1"/>
  <c r="R348" i="1" s="1"/>
  <c r="R653" i="1"/>
  <c r="R1068" i="1"/>
  <c r="Z794" i="1"/>
  <c r="Z879" i="1"/>
  <c r="Z217" i="1"/>
  <c r="Z216" i="1" s="1"/>
  <c r="Z1190" i="1"/>
  <c r="S1250" i="1"/>
  <c r="T379" i="1"/>
  <c r="T348" i="1" s="1"/>
  <c r="Q313" i="1"/>
  <c r="Q757" i="1"/>
  <c r="Q1201" i="1"/>
  <c r="R1126" i="1"/>
  <c r="S369" i="1"/>
  <c r="S346" i="1" s="1"/>
  <c r="S703" i="1"/>
  <c r="T794" i="1"/>
  <c r="T623" i="1"/>
  <c r="T322" i="1" s="1"/>
  <c r="Z869" i="1"/>
  <c r="Z1038" i="1"/>
  <c r="Z983" i="1" s="1"/>
  <c r="Q703" i="1"/>
  <c r="Q1288" i="1"/>
  <c r="R907" i="1"/>
  <c r="S510" i="1"/>
  <c r="S1102" i="1"/>
  <c r="Q125" i="1"/>
  <c r="Q124" i="1" s="1"/>
  <c r="Q385" i="1"/>
  <c r="Q351" i="1" s="1"/>
  <c r="Q818" i="1"/>
  <c r="Q898" i="1"/>
  <c r="Q1348" i="1"/>
  <c r="R184" i="1"/>
  <c r="R375" i="1"/>
  <c r="R955" i="1"/>
  <c r="R1174" i="1"/>
  <c r="R1380" i="1"/>
  <c r="S614" i="1"/>
  <c r="S818" i="1"/>
  <c r="S1201" i="1"/>
  <c r="T375" i="1"/>
  <c r="T1118" i="1"/>
  <c r="T1220" i="1"/>
  <c r="T1393" i="1"/>
  <c r="Z29" i="1"/>
  <c r="Z510" i="1"/>
  <c r="Z907" i="1"/>
  <c r="Z1126" i="1"/>
  <c r="Q613" i="1"/>
  <c r="Q304" i="1" s="1"/>
  <c r="R510" i="1"/>
  <c r="R614" i="1"/>
  <c r="R757" i="1"/>
  <c r="R818" i="1"/>
  <c r="R623" i="1"/>
  <c r="R319" i="1" s="1"/>
  <c r="S592" i="1"/>
  <c r="S898" i="1"/>
  <c r="S1190" i="1"/>
  <c r="Z955" i="1"/>
  <c r="Z1380" i="1"/>
  <c r="Q957" i="1"/>
  <c r="Q619" i="1" s="1"/>
  <c r="Q317" i="1" s="1"/>
  <c r="Q1392" i="1"/>
  <c r="Q1381" i="1" s="1"/>
  <c r="Q1339" i="1" s="1"/>
  <c r="R593" i="1"/>
  <c r="R592" i="1" s="1"/>
  <c r="R1166" i="1"/>
  <c r="R1220" i="1"/>
  <c r="S501" i="1"/>
  <c r="S757" i="1"/>
  <c r="T184" i="1"/>
  <c r="T313" i="1"/>
  <c r="T1185" i="1"/>
  <c r="T953" i="1" s="1"/>
  <c r="Z757" i="1"/>
  <c r="Z818" i="1"/>
  <c r="Z623" i="1"/>
  <c r="Z319" i="1" s="1"/>
  <c r="Q501" i="1"/>
  <c r="R1110" i="1"/>
  <c r="R1393" i="1"/>
  <c r="S29" i="1"/>
  <c r="S379" i="1"/>
  <c r="S348" i="1" s="1"/>
  <c r="S889" i="1"/>
  <c r="S1068" i="1"/>
  <c r="S1134" i="1"/>
  <c r="S1379" i="1"/>
  <c r="S1337" i="1" s="1"/>
  <c r="T510" i="1"/>
  <c r="T1156" i="1"/>
  <c r="T1072" i="1" s="1"/>
  <c r="Z501" i="1"/>
  <c r="Z1166" i="1"/>
  <c r="S217" i="1"/>
  <c r="S216" i="1" s="1"/>
  <c r="T371" i="1"/>
  <c r="T818" i="1"/>
  <c r="Z379" i="1"/>
  <c r="Z348" i="1" s="1"/>
  <c r="R957" i="1"/>
  <c r="R619" i="1" s="1"/>
  <c r="R317" i="1" s="1"/>
  <c r="Q1126" i="1"/>
  <c r="R369" i="1"/>
  <c r="R346" i="1" s="1"/>
  <c r="R1102" i="1"/>
  <c r="S571" i="1"/>
  <c r="S1038" i="1"/>
  <c r="S1126" i="1"/>
  <c r="S1174" i="1"/>
  <c r="T369" i="1"/>
  <c r="T346" i="1" s="1"/>
  <c r="T613" i="1"/>
  <c r="T304" i="1" s="1"/>
  <c r="T1288" i="1"/>
  <c r="T1264" i="1" s="1"/>
  <c r="Z108" i="1"/>
  <c r="Z256" i="1" s="1"/>
  <c r="Z371" i="1"/>
  <c r="Z370" i="1" s="1"/>
  <c r="Z347" i="1" s="1"/>
  <c r="Z741" i="1"/>
  <c r="Z957" i="1"/>
  <c r="Z619" i="1" s="1"/>
  <c r="Z317" i="1" s="1"/>
  <c r="Z1156" i="1"/>
  <c r="Z1072" i="1" s="1"/>
  <c r="Z1185" i="1"/>
  <c r="Z953" i="1" s="1"/>
  <c r="Z1392" i="1"/>
  <c r="Z1391" i="1" s="1"/>
  <c r="Z1383" i="1" s="1"/>
  <c r="Z579" i="1"/>
  <c r="Z570" i="1"/>
  <c r="Z188" i="1"/>
  <c r="Z39" i="1"/>
  <c r="Z346" i="1"/>
  <c r="Z653" i="1"/>
  <c r="Z642" i="1"/>
  <c r="Z630" i="1" s="1"/>
  <c r="Z173" i="1"/>
  <c r="Z968" i="1"/>
  <c r="Z1193" i="1"/>
  <c r="Z1351" i="1"/>
  <c r="Z1342" i="1"/>
  <c r="Z333" i="1"/>
  <c r="Z355" i="1"/>
  <c r="Z1078" i="1"/>
  <c r="Z1270" i="1"/>
  <c r="Z1258" i="1" s="1"/>
  <c r="Z1259" i="1"/>
  <c r="Z1406" i="1"/>
  <c r="Z614" i="1"/>
  <c r="Z562" i="1"/>
  <c r="Z563" i="1"/>
  <c r="Z548" i="1"/>
  <c r="Z547" i="1" s="1"/>
  <c r="Z340" i="1"/>
  <c r="Z316" i="1" s="1"/>
  <c r="Z287" i="1"/>
  <c r="Z288" i="1"/>
  <c r="Z1373" i="1"/>
  <c r="Z148" i="1"/>
  <c r="Z295" i="1" s="1"/>
  <c r="Z625" i="1"/>
  <c r="Z1343" i="1"/>
  <c r="Z571" i="1"/>
  <c r="Z1260" i="1"/>
  <c r="Z1248" i="1" s="1"/>
  <c r="Z1374" i="1"/>
  <c r="Z144" i="1"/>
  <c r="Z397" i="1"/>
  <c r="Z396" i="1" s="1"/>
  <c r="Z421" i="1"/>
  <c r="Z420" i="1" s="1"/>
  <c r="Z463" i="1"/>
  <c r="Z462" i="1" s="1"/>
  <c r="Z850" i="1"/>
  <c r="Z849" i="1" s="1"/>
  <c r="Z848" i="1" s="1"/>
  <c r="Z1323" i="1"/>
  <c r="Z1212" i="1"/>
  <c r="Z1211" i="1" s="1"/>
  <c r="Z1210" i="1" s="1"/>
  <c r="Z114" i="1"/>
  <c r="Z262" i="1" s="1"/>
  <c r="Z643" i="1"/>
  <c r="Z631" i="1" s="1"/>
  <c r="Z1412" i="1"/>
  <c r="Z1411" i="1" s="1"/>
  <c r="Z1338" i="1" s="1"/>
  <c r="Z764" i="1"/>
  <c r="Z824" i="1"/>
  <c r="Z1073" i="1"/>
  <c r="Z962" i="1" s="1"/>
  <c r="Z627" i="1" s="1"/>
  <c r="Z125" i="1"/>
  <c r="Z831" i="1"/>
  <c r="Z1087" i="1"/>
  <c r="Z1086" i="1" s="1"/>
  <c r="Z1348" i="1"/>
  <c r="Z1431" i="1"/>
  <c r="Z1430" i="1" s="1"/>
  <c r="Z1033" i="1"/>
  <c r="Z1288" i="1"/>
  <c r="Z1264" i="1" s="1"/>
  <c r="T1373" i="1"/>
  <c r="T287" i="1"/>
  <c r="T288" i="1"/>
  <c r="T756" i="1"/>
  <c r="T763" i="1"/>
  <c r="T1351" i="1"/>
  <c r="T1342" i="1"/>
  <c r="T188" i="1"/>
  <c r="T39" i="1"/>
  <c r="T333" i="1"/>
  <c r="T355" i="1"/>
  <c r="T562" i="1"/>
  <c r="T563" i="1"/>
  <c r="T548" i="1"/>
  <c r="T547" i="1" s="1"/>
  <c r="T340" i="1"/>
  <c r="T316" i="1" s="1"/>
  <c r="T1193" i="1"/>
  <c r="T1270" i="1"/>
  <c r="T1258" i="1" s="1"/>
  <c r="T1259" i="1"/>
  <c r="T579" i="1"/>
  <c r="T570" i="1"/>
  <c r="T173" i="1"/>
  <c r="T653" i="1"/>
  <c r="T642" i="1"/>
  <c r="T630" i="1" s="1"/>
  <c r="T148" i="1"/>
  <c r="T295" i="1" s="1"/>
  <c r="T1343" i="1"/>
  <c r="T119" i="1"/>
  <c r="T571" i="1"/>
  <c r="T1260" i="1"/>
  <c r="T1374" i="1"/>
  <c r="T144" i="1"/>
  <c r="T850" i="1"/>
  <c r="T849" i="1" s="1"/>
  <c r="T848" i="1" s="1"/>
  <c r="T1212" i="1"/>
  <c r="T1211" i="1" s="1"/>
  <c r="T1210" i="1" s="1"/>
  <c r="T114" i="1"/>
  <c r="T262" i="1" s="1"/>
  <c r="T643" i="1"/>
  <c r="T631" i="1" s="1"/>
  <c r="T1412" i="1"/>
  <c r="T1411" i="1" s="1"/>
  <c r="T1338" i="1" s="1"/>
  <c r="T1073" i="1"/>
  <c r="T962" i="1" s="1"/>
  <c r="T627" i="1" s="1"/>
  <c r="T125" i="1"/>
  <c r="T831" i="1"/>
  <c r="T1087" i="1"/>
  <c r="T1086" i="1" s="1"/>
  <c r="T1348" i="1"/>
  <c r="T1431" i="1"/>
  <c r="T1430" i="1" s="1"/>
  <c r="T1033" i="1"/>
  <c r="T757" i="1"/>
  <c r="S188" i="1"/>
  <c r="S39" i="1"/>
  <c r="S333" i="1"/>
  <c r="S355" i="1"/>
  <c r="S756" i="1"/>
  <c r="S763" i="1"/>
  <c r="S562" i="1"/>
  <c r="S563" i="1"/>
  <c r="S548" i="1"/>
  <c r="S547" i="1" s="1"/>
  <c r="S340" i="1"/>
  <c r="S316" i="1" s="1"/>
  <c r="S1193" i="1"/>
  <c r="S1351" i="1"/>
  <c r="S1342" i="1"/>
  <c r="S968" i="1"/>
  <c r="S1078" i="1"/>
  <c r="S1248" i="1"/>
  <c r="S794" i="1"/>
  <c r="S653" i="1"/>
  <c r="S642" i="1"/>
  <c r="S630" i="1" s="1"/>
  <c r="S173" i="1"/>
  <c r="S287" i="1"/>
  <c r="S288" i="1"/>
  <c r="S1373" i="1"/>
  <c r="S148" i="1"/>
  <c r="S295" i="1" s="1"/>
  <c r="S1343" i="1"/>
  <c r="S492" i="1"/>
  <c r="S1374" i="1"/>
  <c r="S119" i="1"/>
  <c r="S144" i="1"/>
  <c r="S570" i="1"/>
  <c r="S850" i="1"/>
  <c r="S849" i="1" s="1"/>
  <c r="S848" i="1" s="1"/>
  <c r="S1323" i="1"/>
  <c r="S1212" i="1"/>
  <c r="S1211" i="1" s="1"/>
  <c r="S1210" i="1" s="1"/>
  <c r="S114" i="1"/>
  <c r="S262" i="1" s="1"/>
  <c r="S643" i="1"/>
  <c r="S631" i="1" s="1"/>
  <c r="S1412" i="1"/>
  <c r="S1411" i="1" s="1"/>
  <c r="S1338" i="1" s="1"/>
  <c r="S125" i="1"/>
  <c r="S831" i="1"/>
  <c r="S1087" i="1"/>
  <c r="S1086" i="1" s="1"/>
  <c r="S1348" i="1"/>
  <c r="S1431" i="1"/>
  <c r="S1430" i="1" s="1"/>
  <c r="R1373" i="1"/>
  <c r="R333" i="1"/>
  <c r="R355" i="1"/>
  <c r="R39" i="1"/>
  <c r="R188" i="1"/>
  <c r="R287" i="1"/>
  <c r="R288" i="1"/>
  <c r="R562" i="1"/>
  <c r="R563" i="1"/>
  <c r="R548" i="1"/>
  <c r="R547" i="1" s="1"/>
  <c r="R340" i="1"/>
  <c r="R316" i="1" s="1"/>
  <c r="R579" i="1"/>
  <c r="R173" i="1"/>
  <c r="R643" i="1"/>
  <c r="R631" i="1" s="1"/>
  <c r="R794" i="1"/>
  <c r="R968" i="1"/>
  <c r="R1351" i="1"/>
  <c r="R1342" i="1"/>
  <c r="R1078" i="1"/>
  <c r="R1270" i="1"/>
  <c r="R1258" i="1" s="1"/>
  <c r="R1259" i="1"/>
  <c r="R148" i="1"/>
  <c r="R295" i="1" s="1"/>
  <c r="R1343" i="1"/>
  <c r="R1260" i="1"/>
  <c r="R1248" i="1" s="1"/>
  <c r="R1374" i="1"/>
  <c r="R144" i="1"/>
  <c r="R539" i="1"/>
  <c r="R538" i="1" s="1"/>
  <c r="R537" i="1" s="1"/>
  <c r="R850" i="1"/>
  <c r="R1194" i="1"/>
  <c r="R1323" i="1"/>
  <c r="R114" i="1"/>
  <c r="R262" i="1" s="1"/>
  <c r="R1412" i="1"/>
  <c r="R1411" i="1" s="1"/>
  <c r="R1338" i="1" s="1"/>
  <c r="R642" i="1"/>
  <c r="R630" i="1" s="1"/>
  <c r="R764" i="1"/>
  <c r="R1073" i="1"/>
  <c r="R962" i="1" s="1"/>
  <c r="R627" i="1" s="1"/>
  <c r="R125" i="1"/>
  <c r="R1087" i="1"/>
  <c r="R1086" i="1" s="1"/>
  <c r="R1348" i="1"/>
  <c r="R1431" i="1"/>
  <c r="R1430" i="1" s="1"/>
  <c r="R1033" i="1"/>
  <c r="R1288" i="1"/>
  <c r="Q968" i="1"/>
  <c r="Q642" i="1"/>
  <c r="Q630" i="1" s="1"/>
  <c r="Q653" i="1"/>
  <c r="Q333" i="1"/>
  <c r="Q355" i="1"/>
  <c r="Q39" i="1"/>
  <c r="Q188" i="1"/>
  <c r="Q1338" i="1"/>
  <c r="Q510" i="1"/>
  <c r="Q628" i="1"/>
  <c r="Q287" i="1"/>
  <c r="Q288" i="1"/>
  <c r="Q139" i="1"/>
  <c r="Q286" i="1" s="1"/>
  <c r="Q1351" i="1"/>
  <c r="Q1342" i="1"/>
  <c r="Q346" i="1"/>
  <c r="Q763" i="1"/>
  <c r="Q548" i="1"/>
  <c r="Q547" i="1" s="1"/>
  <c r="Q340" i="1"/>
  <c r="Q316" i="1" s="1"/>
  <c r="Q173" i="1"/>
  <c r="Q1078" i="1"/>
  <c r="Q1067" i="1"/>
  <c r="Q29" i="1"/>
  <c r="Q28" i="1"/>
  <c r="Q1032" i="1"/>
  <c r="Q1343" i="1"/>
  <c r="Q1328" i="1" s="1"/>
  <c r="Q463" i="1"/>
  <c r="Q462" i="1" s="1"/>
  <c r="Q771" i="1"/>
  <c r="Q770" i="1" s="1"/>
  <c r="Q769" i="1" s="1"/>
  <c r="Q397" i="1"/>
  <c r="Q396" i="1" s="1"/>
  <c r="Q539" i="1"/>
  <c r="Q538" i="1" s="1"/>
  <c r="Q537" i="1" s="1"/>
  <c r="Q850" i="1"/>
  <c r="Q849" i="1" s="1"/>
  <c r="Q848" i="1" s="1"/>
  <c r="Q1194" i="1"/>
  <c r="Q1259" i="1"/>
  <c r="Q1323" i="1"/>
  <c r="Q486" i="1"/>
  <c r="Q292" i="1"/>
  <c r="Q291" i="1" s="1"/>
  <c r="Q564" i="1"/>
  <c r="Q643" i="1"/>
  <c r="Q631" i="1" s="1"/>
  <c r="Q1437" i="1"/>
  <c r="Q1436" i="1" s="1"/>
  <c r="Q415" i="1"/>
  <c r="Q414" i="1" s="1"/>
  <c r="J68" i="1"/>
  <c r="F856" i="1"/>
  <c r="AD856" i="1" s="1"/>
  <c r="G856" i="1"/>
  <c r="G609" i="1"/>
  <c r="R824" i="1" l="1"/>
  <c r="T824" i="1"/>
  <c r="W578" i="1"/>
  <c r="W324" i="1"/>
  <c r="V324" i="1"/>
  <c r="S124" i="1"/>
  <c r="S271" i="1" s="1"/>
  <c r="T124" i="1"/>
  <c r="T271" i="1" s="1"/>
  <c r="V272" i="1"/>
  <c r="V124" i="1"/>
  <c r="V271" i="1" s="1"/>
  <c r="Z124" i="1"/>
  <c r="Z271" i="1" s="1"/>
  <c r="U272" i="1"/>
  <c r="U124" i="1"/>
  <c r="U271" i="1" s="1"/>
  <c r="R124" i="1"/>
  <c r="R271" i="1" s="1"/>
  <c r="U1384" i="1"/>
  <c r="U1373" i="1" s="1"/>
  <c r="U1327" i="1" s="1"/>
  <c r="V578" i="1"/>
  <c r="U1328" i="1"/>
  <c r="T1068" i="1"/>
  <c r="W1072" i="1"/>
  <c r="S1258" i="1"/>
  <c r="AB1449" i="1"/>
  <c r="W1264" i="1"/>
  <c r="W1252" i="1" s="1"/>
  <c r="Z1252" i="1"/>
  <c r="U641" i="1"/>
  <c r="U629" i="1" s="1"/>
  <c r="S1252" i="1"/>
  <c r="T1252" i="1"/>
  <c r="T641" i="1"/>
  <c r="T629" i="1" s="1"/>
  <c r="R1264" i="1"/>
  <c r="R1252" i="1" s="1"/>
  <c r="U1258" i="1"/>
  <c r="V641" i="1"/>
  <c r="V629" i="1" s="1"/>
  <c r="Q1264" i="1"/>
  <c r="Q1252" i="1" s="1"/>
  <c r="Z641" i="1"/>
  <c r="Z629" i="1" s="1"/>
  <c r="S641" i="1"/>
  <c r="S629" i="1" s="1"/>
  <c r="W641" i="1"/>
  <c r="W629" i="1" s="1"/>
  <c r="R641" i="1"/>
  <c r="R629" i="1" s="1"/>
  <c r="Q641" i="1"/>
  <c r="Q629" i="1" s="1"/>
  <c r="Q983" i="1"/>
  <c r="Q982" i="1" s="1"/>
  <c r="U183" i="1"/>
  <c r="W322" i="1"/>
  <c r="W1327" i="1"/>
  <c r="V591" i="1"/>
  <c r="V117" i="1"/>
  <c r="V265" i="1" s="1"/>
  <c r="Z591" i="1"/>
  <c r="W562" i="1"/>
  <c r="W1383" i="1"/>
  <c r="W1372" i="1" s="1"/>
  <c r="W1326" i="1" s="1"/>
  <c r="U117" i="1"/>
  <c r="U265" i="1" s="1"/>
  <c r="V139" i="1"/>
  <c r="V286" i="1" s="1"/>
  <c r="V529" i="1"/>
  <c r="Z529" i="1"/>
  <c r="U139" i="1"/>
  <c r="U286" i="1" s="1"/>
  <c r="V983" i="1"/>
  <c r="V961" i="1" s="1"/>
  <c r="V626" i="1" s="1"/>
  <c r="U591" i="1"/>
  <c r="Q272" i="1"/>
  <c r="Q271" i="1"/>
  <c r="U578" i="1"/>
  <c r="T955" i="1"/>
  <c r="T617" i="1" s="1"/>
  <c r="T314" i="1" s="1"/>
  <c r="U824" i="1"/>
  <c r="V1381" i="1"/>
  <c r="V1339" i="1" s="1"/>
  <c r="V327" i="1" s="1"/>
  <c r="W272" i="1"/>
  <c r="W271" i="1"/>
  <c r="R24" i="1"/>
  <c r="R175" i="1" s="1"/>
  <c r="R168" i="1" s="1"/>
  <c r="R167" i="1" s="1"/>
  <c r="W983" i="1"/>
  <c r="W961" i="1" s="1"/>
  <c r="W626" i="1" s="1"/>
  <c r="W325" i="1" s="1"/>
  <c r="W1381" i="1"/>
  <c r="W1339" i="1" s="1"/>
  <c r="W327" i="1" s="1"/>
  <c r="U529" i="1"/>
  <c r="W1270" i="1"/>
  <c r="W1258" i="1" s="1"/>
  <c r="V1072" i="1"/>
  <c r="W824" i="1"/>
  <c r="V824" i="1"/>
  <c r="U168" i="1"/>
  <c r="U167" i="1" s="1"/>
  <c r="R529" i="1"/>
  <c r="T1248" i="1"/>
  <c r="W1322" i="1"/>
  <c r="W1306" i="1" s="1"/>
  <c r="W326" i="1"/>
  <c r="V562" i="1"/>
  <c r="T1322" i="1"/>
  <c r="T1306" i="1" s="1"/>
  <c r="T1246" i="1" s="1"/>
  <c r="W1066" i="1"/>
  <c r="U354" i="1"/>
  <c r="U330" i="1" s="1"/>
  <c r="U1307" i="1"/>
  <c r="U1247" i="1" s="1"/>
  <c r="U1322" i="1"/>
  <c r="U1306" i="1" s="1"/>
  <c r="V615" i="1"/>
  <c r="V309" i="1" s="1"/>
  <c r="W183" i="1"/>
  <c r="V813" i="1"/>
  <c r="V814" i="1"/>
  <c r="V1066" i="1"/>
  <c r="V183" i="1"/>
  <c r="S529" i="1"/>
  <c r="U17" i="1"/>
  <c r="U16" i="1" s="1"/>
  <c r="V1373" i="1"/>
  <c r="V1383" i="1"/>
  <c r="V1372" i="1" s="1"/>
  <c r="V326" i="1"/>
  <c r="W1247" i="1"/>
  <c r="Q529" i="1"/>
  <c r="U326" i="1"/>
  <c r="U1150" i="1"/>
  <c r="U1066" i="1" s="1"/>
  <c r="V305" i="1"/>
  <c r="V319" i="1"/>
  <c r="V740" i="1"/>
  <c r="W106" i="1"/>
  <c r="W254" i="1" s="1"/>
  <c r="W238" i="1" s="1"/>
  <c r="W237" i="1" s="1"/>
  <c r="W617" i="1"/>
  <c r="W314" i="1" s="1"/>
  <c r="V331" i="1"/>
  <c r="V330" i="1"/>
  <c r="W529" i="1"/>
  <c r="V1259" i="1"/>
  <c r="V1270" i="1"/>
  <c r="V1258" i="1" s="1"/>
  <c r="T529" i="1"/>
  <c r="V755" i="1"/>
  <c r="U936" i="1"/>
  <c r="U305" i="1"/>
  <c r="W305" i="1"/>
  <c r="W139" i="1"/>
  <c r="W286" i="1" s="1"/>
  <c r="W1067" i="1"/>
  <c r="W168" i="1"/>
  <c r="W167" i="1" s="1"/>
  <c r="W267" i="1"/>
  <c r="U615" i="1"/>
  <c r="V617" i="1"/>
  <c r="V314" i="1" s="1"/>
  <c r="V950" i="1"/>
  <c r="V612" i="1" s="1"/>
  <c r="V1307" i="1"/>
  <c r="V1322" i="1"/>
  <c r="V1306" i="1" s="1"/>
  <c r="W740" i="1"/>
  <c r="U1391" i="1"/>
  <c r="U1381" i="1"/>
  <c r="U740" i="1"/>
  <c r="U106" i="1"/>
  <c r="U254" i="1" s="1"/>
  <c r="U238" i="1" s="1"/>
  <c r="U1184" i="1"/>
  <c r="U950" i="1" s="1"/>
  <c r="U612" i="1" s="1"/>
  <c r="U1193" i="1"/>
  <c r="V370" i="1"/>
  <c r="V347" i="1" s="1"/>
  <c r="W591" i="1"/>
  <c r="W569" i="1" s="1"/>
  <c r="V1342" i="1"/>
  <c r="V1351" i="1"/>
  <c r="V1341" i="1" s="1"/>
  <c r="V1183" i="1"/>
  <c r="V949" i="1" s="1"/>
  <c r="V1192" i="1"/>
  <c r="V1182" i="1" s="1"/>
  <c r="U1337" i="1"/>
  <c r="U324" i="1" s="1"/>
  <c r="W331" i="1"/>
  <c r="W354" i="1"/>
  <c r="W330" i="1" s="1"/>
  <c r="W17" i="1"/>
  <c r="W16" i="1" s="1"/>
  <c r="V24" i="1"/>
  <c r="Q591" i="1"/>
  <c r="W615" i="1"/>
  <c r="W309" i="1" s="1"/>
  <c r="T591" i="1"/>
  <c r="W364" i="1"/>
  <c r="W813" i="1"/>
  <c r="W814" i="1"/>
  <c r="W1184" i="1"/>
  <c r="W950" i="1" s="1"/>
  <c r="W1193" i="1"/>
  <c r="W342" i="1"/>
  <c r="W815" i="1"/>
  <c r="V255" i="1"/>
  <c r="V106" i="1"/>
  <c r="U848" i="1"/>
  <c r="U814" i="1"/>
  <c r="U319" i="1"/>
  <c r="U322" i="1"/>
  <c r="U347" i="1"/>
  <c r="U364" i="1"/>
  <c r="U961" i="1"/>
  <c r="U626" i="1" s="1"/>
  <c r="U982" i="1"/>
  <c r="Q756" i="1"/>
  <c r="R1072" i="1"/>
  <c r="R139" i="1"/>
  <c r="R286" i="1" s="1"/>
  <c r="T24" i="1"/>
  <c r="T175" i="1" s="1"/>
  <c r="T168" i="1" s="1"/>
  <c r="T167" i="1" s="1"/>
  <c r="Q570" i="1"/>
  <c r="S983" i="1"/>
  <c r="S961" i="1" s="1"/>
  <c r="S626" i="1" s="1"/>
  <c r="S824" i="1"/>
  <c r="S370" i="1"/>
  <c r="S347" i="1" s="1"/>
  <c r="Q1072" i="1"/>
  <c r="R1381" i="1"/>
  <c r="R1339" i="1" s="1"/>
  <c r="R327" i="1" s="1"/>
  <c r="Z24" i="1"/>
  <c r="Z175" i="1" s="1"/>
  <c r="Z168" i="1" s="1"/>
  <c r="Z167" i="1" s="1"/>
  <c r="Z183" i="1"/>
  <c r="Z1150" i="1"/>
  <c r="Z1066" i="1" s="1"/>
  <c r="S24" i="1"/>
  <c r="S175" i="1" s="1"/>
  <c r="S168" i="1" s="1"/>
  <c r="S167" i="1" s="1"/>
  <c r="R617" i="1"/>
  <c r="R314" i="1" s="1"/>
  <c r="T618" i="1"/>
  <c r="T315" i="1" s="1"/>
  <c r="S183" i="1"/>
  <c r="Z117" i="1"/>
  <c r="Z265" i="1" s="1"/>
  <c r="T106" i="1"/>
  <c r="T254" i="1" s="1"/>
  <c r="T238" i="1" s="1"/>
  <c r="Z615" i="1"/>
  <c r="Z309" i="1" s="1"/>
  <c r="S578" i="1"/>
  <c r="S591" i="1"/>
  <c r="T1381" i="1"/>
  <c r="T1339" i="1" s="1"/>
  <c r="T327" i="1" s="1"/>
  <c r="R591" i="1"/>
  <c r="R618" i="1"/>
  <c r="R315" i="1" s="1"/>
  <c r="R570" i="1"/>
  <c r="T1372" i="1"/>
  <c r="S1072" i="1"/>
  <c r="S319" i="1"/>
  <c r="S326" i="1"/>
  <c r="S106" i="1"/>
  <c r="S254" i="1" s="1"/>
  <c r="S238" i="1" s="1"/>
  <c r="R106" i="1"/>
  <c r="R254" i="1" s="1"/>
  <c r="R238" i="1" s="1"/>
  <c r="Z617" i="1"/>
  <c r="Z314" i="1" s="1"/>
  <c r="Q1378" i="1"/>
  <c r="Q1334" i="1" s="1"/>
  <c r="Q1391" i="1"/>
  <c r="Q1383" i="1" s="1"/>
  <c r="Q1372" i="1" s="1"/>
  <c r="S1184" i="1"/>
  <c r="S950" i="1" s="1"/>
  <c r="R322" i="1"/>
  <c r="Z322" i="1"/>
  <c r="Q327" i="1"/>
  <c r="S305" i="1"/>
  <c r="Z578" i="1"/>
  <c r="R326" i="1"/>
  <c r="T958" i="1"/>
  <c r="T620" i="1" s="1"/>
  <c r="Q824" i="1"/>
  <c r="R578" i="1"/>
  <c r="T578" i="1"/>
  <c r="Q1341" i="1"/>
  <c r="R305" i="1"/>
  <c r="Z305" i="1"/>
  <c r="Q183" i="1"/>
  <c r="T305" i="1"/>
  <c r="Q117" i="1"/>
  <c r="Q265" i="1" s="1"/>
  <c r="R183" i="1"/>
  <c r="S1381" i="1"/>
  <c r="S1339" i="1" s="1"/>
  <c r="S327" i="1" s="1"/>
  <c r="T961" i="1"/>
  <c r="T626" i="1" s="1"/>
  <c r="S615" i="1"/>
  <c r="S309" i="1" s="1"/>
  <c r="S1341" i="1"/>
  <c r="Z1184" i="1"/>
  <c r="Z950" i="1" s="1"/>
  <c r="Q319" i="1"/>
  <c r="Q305" i="1"/>
  <c r="R1372" i="1"/>
  <c r="T324" i="1"/>
  <c r="Z1067" i="1"/>
  <c r="R1328" i="1"/>
  <c r="Q106" i="1"/>
  <c r="Q254" i="1" s="1"/>
  <c r="Q238" i="1" s="1"/>
  <c r="T183" i="1"/>
  <c r="R267" i="1"/>
  <c r="R117" i="1"/>
  <c r="R265" i="1" s="1"/>
  <c r="Z326" i="1"/>
  <c r="T370" i="1"/>
  <c r="T347" i="1" s="1"/>
  <c r="T342" i="1" s="1"/>
  <c r="R324" i="1"/>
  <c r="Q615" i="1"/>
  <c r="Q309" i="1" s="1"/>
  <c r="Q326" i="1"/>
  <c r="R370" i="1"/>
  <c r="Q364" i="1"/>
  <c r="S1259" i="1"/>
  <c r="T615" i="1"/>
  <c r="T309" i="1" s="1"/>
  <c r="T1150" i="1"/>
  <c r="T1066" i="1" s="1"/>
  <c r="Z1381" i="1"/>
  <c r="Z1339" i="1" s="1"/>
  <c r="Z327" i="1" s="1"/>
  <c r="Q578" i="1"/>
  <c r="Z364" i="1"/>
  <c r="Z106" i="1"/>
  <c r="T1328" i="1"/>
  <c r="T319" i="1"/>
  <c r="R830" i="1"/>
  <c r="S324" i="1"/>
  <c r="S1328" i="1"/>
  <c r="T326" i="1"/>
  <c r="Z255" i="1"/>
  <c r="Z139" i="1"/>
  <c r="Z286" i="1" s="1"/>
  <c r="S1372" i="1"/>
  <c r="T1341" i="1"/>
  <c r="R615" i="1"/>
  <c r="R309" i="1" s="1"/>
  <c r="Z756" i="1"/>
  <c r="Z763" i="1"/>
  <c r="Z1307" i="1"/>
  <c r="Z1247" i="1" s="1"/>
  <c r="Z1322" i="1"/>
  <c r="Z1306" i="1" s="1"/>
  <c r="Z1246" i="1" s="1"/>
  <c r="Z1341" i="1"/>
  <c r="Z815" i="1"/>
  <c r="Z1328" i="1"/>
  <c r="Z272" i="1"/>
  <c r="Z814" i="1"/>
  <c r="Z830" i="1"/>
  <c r="Z813" i="1" s="1"/>
  <c r="Z342" i="1"/>
  <c r="Z324" i="1"/>
  <c r="Z331" i="1"/>
  <c r="Z354" i="1"/>
  <c r="Z1372" i="1"/>
  <c r="Z1327" i="1"/>
  <c r="Z1183" i="1"/>
  <c r="Z1192" i="1"/>
  <c r="Z1182" i="1" s="1"/>
  <c r="Z982" i="1"/>
  <c r="Z958" i="1" s="1"/>
  <c r="Z620" i="1" s="1"/>
  <c r="Z961" i="1"/>
  <c r="Z626" i="1" s="1"/>
  <c r="Z325" i="1" s="1"/>
  <c r="T967" i="1"/>
  <c r="T1183" i="1"/>
  <c r="T1192" i="1"/>
  <c r="T1182" i="1" s="1"/>
  <c r="T1184" i="1"/>
  <c r="T1327" i="1"/>
  <c r="T267" i="1"/>
  <c r="T117" i="1"/>
  <c r="T265" i="1" s="1"/>
  <c r="T272" i="1"/>
  <c r="T814" i="1"/>
  <c r="T830" i="1"/>
  <c r="T813" i="1" s="1"/>
  <c r="T331" i="1"/>
  <c r="T354" i="1"/>
  <c r="T762" i="1"/>
  <c r="T754" i="1" s="1"/>
  <c r="T740" i="1" s="1"/>
  <c r="T755" i="1"/>
  <c r="T1247" i="1"/>
  <c r="T815" i="1"/>
  <c r="T139" i="1"/>
  <c r="T286" i="1" s="1"/>
  <c r="T1067" i="1"/>
  <c r="S267" i="1"/>
  <c r="S117" i="1"/>
  <c r="S265" i="1" s="1"/>
  <c r="S815" i="1"/>
  <c r="S272" i="1"/>
  <c r="S814" i="1"/>
  <c r="S830" i="1"/>
  <c r="S813" i="1" s="1"/>
  <c r="S1183" i="1"/>
  <c r="S1192" i="1"/>
  <c r="S1182" i="1" s="1"/>
  <c r="S331" i="1"/>
  <c r="S354" i="1"/>
  <c r="S1307" i="1"/>
  <c r="S1322" i="1"/>
  <c r="S1306" i="1" s="1"/>
  <c r="S762" i="1"/>
  <c r="S754" i="1" s="1"/>
  <c r="S740" i="1" s="1"/>
  <c r="S755" i="1"/>
  <c r="S139" i="1"/>
  <c r="S286" i="1" s="1"/>
  <c r="S1066" i="1"/>
  <c r="S1327" i="1"/>
  <c r="S1067" i="1"/>
  <c r="R1184" i="1"/>
  <c r="R950" i="1" s="1"/>
  <c r="R1193" i="1"/>
  <c r="R982" i="1"/>
  <c r="R961" i="1"/>
  <c r="R626" i="1" s="1"/>
  <c r="R331" i="1"/>
  <c r="R354" i="1"/>
  <c r="R756" i="1"/>
  <c r="R763" i="1"/>
  <c r="R1067" i="1"/>
  <c r="R272" i="1"/>
  <c r="R815" i="1"/>
  <c r="R849" i="1"/>
  <c r="R1307" i="1"/>
  <c r="R1247" i="1" s="1"/>
  <c r="R1322" i="1"/>
  <c r="R1306" i="1" s="1"/>
  <c r="R1246" i="1" s="1"/>
  <c r="R1341" i="1"/>
  <c r="R1327" i="1"/>
  <c r="R1066" i="1"/>
  <c r="Q331" i="1"/>
  <c r="Q354" i="1"/>
  <c r="Q1307" i="1"/>
  <c r="Q1247" i="1" s="1"/>
  <c r="Q1322" i="1"/>
  <c r="Q1306" i="1" s="1"/>
  <c r="Q1246" i="1" s="1"/>
  <c r="Q342" i="1"/>
  <c r="Q324" i="1"/>
  <c r="Q562" i="1"/>
  <c r="Q563" i="1"/>
  <c r="Q762" i="1"/>
  <c r="Q754" i="1" s="1"/>
  <c r="Q740" i="1" s="1"/>
  <c r="Q755" i="1"/>
  <c r="Q1327" i="1"/>
  <c r="Q1066" i="1"/>
  <c r="Q1184" i="1"/>
  <c r="Q950" i="1" s="1"/>
  <c r="Q1193" i="1"/>
  <c r="Q815" i="1"/>
  <c r="Q830" i="1"/>
  <c r="Q813" i="1" s="1"/>
  <c r="Q24" i="1"/>
  <c r="Q814" i="1"/>
  <c r="G19" i="1"/>
  <c r="H20" i="1"/>
  <c r="G20" i="1"/>
  <c r="H1178" i="1"/>
  <c r="T950" i="1" l="1"/>
  <c r="V569" i="1"/>
  <c r="U569" i="1"/>
  <c r="Z569" i="1"/>
  <c r="V982" i="1"/>
  <c r="V967" i="1" s="1"/>
  <c r="Q961" i="1"/>
  <c r="Q626" i="1" s="1"/>
  <c r="Q325" i="1" s="1"/>
  <c r="U160" i="1"/>
  <c r="T231" i="1"/>
  <c r="R231" i="1"/>
  <c r="Q231" i="1"/>
  <c r="S231" i="1"/>
  <c r="U237" i="1"/>
  <c r="U231" i="1"/>
  <c r="U1246" i="1"/>
  <c r="W231" i="1"/>
  <c r="R17" i="1"/>
  <c r="R16" i="1" s="1"/>
  <c r="W982" i="1"/>
  <c r="W958" i="1" s="1"/>
  <c r="W620" i="1" s="1"/>
  <c r="W1378" i="1"/>
  <c r="W1334" i="1" s="1"/>
  <c r="V1378" i="1"/>
  <c r="V1334" i="1" s="1"/>
  <c r="U353" i="1"/>
  <c r="U329" i="1" s="1"/>
  <c r="S1246" i="1"/>
  <c r="V1247" i="1"/>
  <c r="W1246" i="1"/>
  <c r="V1246" i="1"/>
  <c r="V611" i="1"/>
  <c r="W160" i="1"/>
  <c r="V1327" i="1"/>
  <c r="V1326" i="1"/>
  <c r="W79" i="1"/>
  <c r="W78" i="1" s="1"/>
  <c r="W9" i="1" s="1"/>
  <c r="Z160" i="1"/>
  <c r="V948" i="1"/>
  <c r="V610" i="1" s="1"/>
  <c r="V303" i="1"/>
  <c r="V302" i="1" s="1"/>
  <c r="U813" i="1"/>
  <c r="U1339" i="1"/>
  <c r="U1383" i="1"/>
  <c r="U1372" i="1" s="1"/>
  <c r="U309" i="1"/>
  <c r="W303" i="1"/>
  <c r="W302" i="1" s="1"/>
  <c r="V364" i="1"/>
  <c r="V353" i="1" s="1"/>
  <c r="V329" i="1" s="1"/>
  <c r="R1378" i="1"/>
  <c r="R1334" i="1" s="1"/>
  <c r="V958" i="1"/>
  <c r="V620" i="1" s="1"/>
  <c r="Q569" i="1"/>
  <c r="W353" i="1"/>
  <c r="W329" i="1" s="1"/>
  <c r="U79" i="1"/>
  <c r="U78" i="1" s="1"/>
  <c r="U9" i="1" s="1"/>
  <c r="U1183" i="1"/>
  <c r="U949" i="1" s="1"/>
  <c r="U611" i="1" s="1"/>
  <c r="U1192" i="1"/>
  <c r="U1182" i="1" s="1"/>
  <c r="V17" i="1"/>
  <c r="V16" i="1" s="1"/>
  <c r="V175" i="1"/>
  <c r="V168" i="1" s="1"/>
  <c r="V167" i="1" s="1"/>
  <c r="V160" i="1" s="1"/>
  <c r="S982" i="1"/>
  <c r="S967" i="1" s="1"/>
  <c r="S948" i="1" s="1"/>
  <c r="S610" i="1" s="1"/>
  <c r="S364" i="1"/>
  <c r="S353" i="1" s="1"/>
  <c r="S329" i="1" s="1"/>
  <c r="T17" i="1"/>
  <c r="T16" i="1" s="1"/>
  <c r="Q612" i="1"/>
  <c r="R958" i="1"/>
  <c r="R620" i="1" s="1"/>
  <c r="U1378" i="1"/>
  <c r="W612" i="1"/>
  <c r="T569" i="1"/>
  <c r="W1183" i="1"/>
  <c r="W949" i="1" s="1"/>
  <c r="W611" i="1" s="1"/>
  <c r="W1192" i="1"/>
  <c r="W1182" i="1" s="1"/>
  <c r="V325" i="1"/>
  <c r="V342" i="1"/>
  <c r="V254" i="1"/>
  <c r="V238" i="1" s="1"/>
  <c r="V231" i="1" s="1"/>
  <c r="V79" i="1"/>
  <c r="U958" i="1"/>
  <c r="U967" i="1"/>
  <c r="U325" i="1"/>
  <c r="U342" i="1"/>
  <c r="S325" i="1"/>
  <c r="S160" i="1"/>
  <c r="Z17" i="1"/>
  <c r="Z16" i="1" s="1"/>
  <c r="S17" i="1"/>
  <c r="S16" i="1" s="1"/>
  <c r="S342" i="1"/>
  <c r="S1378" i="1"/>
  <c r="S1334" i="1" s="1"/>
  <c r="Q958" i="1"/>
  <c r="Q620" i="1" s="1"/>
  <c r="Q318" i="1" s="1"/>
  <c r="S1247" i="1"/>
  <c r="Q303" i="1"/>
  <c r="Q302" i="1" s="1"/>
  <c r="S1326" i="1"/>
  <c r="Q1326" i="1"/>
  <c r="R79" i="1"/>
  <c r="R78" i="1" s="1"/>
  <c r="T79" i="1"/>
  <c r="T78" i="1" s="1"/>
  <c r="T1378" i="1"/>
  <c r="T1334" i="1" s="1"/>
  <c r="T318" i="1" s="1"/>
  <c r="T1326" i="1"/>
  <c r="R569" i="1"/>
  <c r="S569" i="1"/>
  <c r="T160" i="1"/>
  <c r="Q79" i="1"/>
  <c r="Q78" i="1" s="1"/>
  <c r="Q237" i="1"/>
  <c r="S79" i="1"/>
  <c r="S78" i="1" s="1"/>
  <c r="T303" i="1"/>
  <c r="T302" i="1" s="1"/>
  <c r="R160" i="1"/>
  <c r="Z303" i="1"/>
  <c r="Z302" i="1" s="1"/>
  <c r="T237" i="1"/>
  <c r="R303" i="1"/>
  <c r="R302" i="1" s="1"/>
  <c r="S612" i="1"/>
  <c r="S303" i="1"/>
  <c r="S302" i="1" s="1"/>
  <c r="Z949" i="1"/>
  <c r="T325" i="1"/>
  <c r="Z1378" i="1"/>
  <c r="Z1334" i="1" s="1"/>
  <c r="Z318" i="1" s="1"/>
  <c r="R1326" i="1"/>
  <c r="T949" i="1"/>
  <c r="T611" i="1" s="1"/>
  <c r="Q967" i="1"/>
  <c r="R612" i="1"/>
  <c r="Z612" i="1"/>
  <c r="S949" i="1"/>
  <c r="S611" i="1" s="1"/>
  <c r="T612" i="1"/>
  <c r="R237" i="1"/>
  <c r="Z254" i="1"/>
  <c r="Z238" i="1" s="1"/>
  <c r="Z231" i="1" s="1"/>
  <c r="Z79" i="1"/>
  <c r="Z78" i="1" s="1"/>
  <c r="Z967" i="1"/>
  <c r="Z948" i="1" s="1"/>
  <c r="S237" i="1"/>
  <c r="T364" i="1"/>
  <c r="T353" i="1" s="1"/>
  <c r="T329" i="1" s="1"/>
  <c r="R347" i="1"/>
  <c r="R342" i="1" s="1"/>
  <c r="R364" i="1"/>
  <c r="R353" i="1" s="1"/>
  <c r="R329" i="1" s="1"/>
  <c r="Z762" i="1"/>
  <c r="Z754" i="1" s="1"/>
  <c r="Z740" i="1" s="1"/>
  <c r="Z755" i="1"/>
  <c r="Z330" i="1"/>
  <c r="Z353" i="1"/>
  <c r="Z329" i="1" s="1"/>
  <c r="Z1326" i="1"/>
  <c r="T948" i="1"/>
  <c r="T610" i="1" s="1"/>
  <c r="T330" i="1"/>
  <c r="S330" i="1"/>
  <c r="R848" i="1"/>
  <c r="R813" i="1" s="1"/>
  <c r="R814" i="1"/>
  <c r="R330" i="1"/>
  <c r="R762" i="1"/>
  <c r="R754" i="1" s="1"/>
  <c r="R740" i="1" s="1"/>
  <c r="R755" i="1"/>
  <c r="R967" i="1"/>
  <c r="R1183" i="1"/>
  <c r="R949" i="1" s="1"/>
  <c r="R1192" i="1"/>
  <c r="R1182" i="1" s="1"/>
  <c r="Q330" i="1"/>
  <c r="Q353" i="1"/>
  <c r="Q329" i="1" s="1"/>
  <c r="Q1192" i="1"/>
  <c r="Q1182" i="1" s="1"/>
  <c r="Q1183" i="1"/>
  <c r="Q949" i="1" s="1"/>
  <c r="Q611" i="1" s="1"/>
  <c r="Q175" i="1"/>
  <c r="Q168" i="1" s="1"/>
  <c r="Q167" i="1" s="1"/>
  <c r="Q160" i="1" s="1"/>
  <c r="Q17" i="1"/>
  <c r="Q16" i="1" s="1"/>
  <c r="F126" i="1"/>
  <c r="AD126" i="1" s="1"/>
  <c r="G128" i="1"/>
  <c r="H128" i="1"/>
  <c r="I128" i="1"/>
  <c r="J128" i="1"/>
  <c r="M128" i="1"/>
  <c r="N128" i="1"/>
  <c r="O128" i="1"/>
  <c r="F128" i="1"/>
  <c r="O358" i="1"/>
  <c r="N358" i="1"/>
  <c r="M358" i="1"/>
  <c r="W967" i="1" l="1"/>
  <c r="W948" i="1" s="1"/>
  <c r="W610" i="1" s="1"/>
  <c r="W318" i="1"/>
  <c r="W301" i="1" s="1"/>
  <c r="W1449" i="1" s="1"/>
  <c r="S9" i="1"/>
  <c r="Q9" i="1"/>
  <c r="R9" i="1"/>
  <c r="T9" i="1"/>
  <c r="Z9" i="1"/>
  <c r="V318" i="1"/>
  <c r="V301" i="1" s="1"/>
  <c r="V78" i="1"/>
  <c r="V9" i="1" s="1"/>
  <c r="U1334" i="1"/>
  <c r="U327" i="1"/>
  <c r="U1326" i="1"/>
  <c r="U620" i="1"/>
  <c r="U318" i="1" s="1"/>
  <c r="U303" i="1"/>
  <c r="U948" i="1"/>
  <c r="R318" i="1"/>
  <c r="R301" i="1" s="1"/>
  <c r="R1449" i="1" s="1"/>
  <c r="S958" i="1"/>
  <c r="S620" i="1" s="1"/>
  <c r="S318" i="1" s="1"/>
  <c r="S301" i="1" s="1"/>
  <c r="S1449" i="1" s="1"/>
  <c r="V237" i="1"/>
  <c r="T301" i="1"/>
  <c r="Q301" i="1"/>
  <c r="Z301" i="1"/>
  <c r="Z1449" i="1" s="1"/>
  <c r="Q948" i="1"/>
  <c r="Q610" i="1" s="1"/>
  <c r="Z611" i="1"/>
  <c r="R948" i="1"/>
  <c r="R610" i="1" s="1"/>
  <c r="R325" i="1"/>
  <c r="R611" i="1"/>
  <c r="Z610" i="1"/>
  <c r="Z237" i="1"/>
  <c r="J1401" i="1"/>
  <c r="J36" i="1"/>
  <c r="F1401" i="1"/>
  <c r="AD1401" i="1" s="1"/>
  <c r="G988" i="1"/>
  <c r="F988" i="1"/>
  <c r="AD988" i="1" s="1"/>
  <c r="T1449" i="1" l="1"/>
  <c r="Q1449" i="1"/>
  <c r="V1449" i="1"/>
  <c r="U610" i="1"/>
  <c r="U302" i="1"/>
  <c r="U301" i="1" s="1"/>
  <c r="G386" i="1"/>
  <c r="F386" i="1"/>
  <c r="AD386" i="1" s="1"/>
  <c r="U1449" i="1" l="1"/>
  <c r="G42" i="1"/>
  <c r="J42" i="1"/>
  <c r="I42" i="1"/>
  <c r="H42" i="1"/>
  <c r="J876" i="1" l="1"/>
  <c r="G1439" i="1"/>
  <c r="G1433" i="1"/>
  <c r="G399" i="1"/>
  <c r="G116" i="1" l="1"/>
  <c r="K116" i="1" s="1"/>
  <c r="G1209" i="1"/>
  <c r="F1209" i="1"/>
  <c r="AD1209" i="1" s="1"/>
  <c r="G916" i="1"/>
  <c r="F916" i="1"/>
  <c r="AD916" i="1" s="1"/>
  <c r="F609" i="1"/>
  <c r="AD609" i="1" s="1"/>
  <c r="F1105" i="1"/>
  <c r="AD1105" i="1" s="1"/>
  <c r="K1401" i="1" l="1"/>
  <c r="K11" i="1"/>
  <c r="K13" i="1"/>
  <c r="K14" i="1"/>
  <c r="K15" i="1"/>
  <c r="K166" i="1" s="1"/>
  <c r="K18" i="1"/>
  <c r="K19" i="1"/>
  <c r="K20" i="1"/>
  <c r="K21" i="1"/>
  <c r="K23" i="1"/>
  <c r="K25" i="1"/>
  <c r="K26" i="1"/>
  <c r="K27" i="1"/>
  <c r="K30" i="1"/>
  <c r="K32" i="1"/>
  <c r="K33" i="1"/>
  <c r="K34" i="1"/>
  <c r="K35" i="1"/>
  <c r="K36" i="1"/>
  <c r="K37" i="1"/>
  <c r="K38" i="1"/>
  <c r="K41" i="1"/>
  <c r="K42" i="1"/>
  <c r="K43" i="1"/>
  <c r="K45" i="1"/>
  <c r="K46" i="1"/>
  <c r="K48" i="1"/>
  <c r="K49" i="1"/>
  <c r="K50" i="1"/>
  <c r="K52" i="1"/>
  <c r="K54" i="1"/>
  <c r="K55" i="1"/>
  <c r="K56" i="1"/>
  <c r="K57" i="1"/>
  <c r="K58" i="1"/>
  <c r="K201" i="1" s="1"/>
  <c r="K59" i="1"/>
  <c r="K61" i="1"/>
  <c r="K63" i="1"/>
  <c r="K64" i="1"/>
  <c r="K65" i="1"/>
  <c r="K67" i="1"/>
  <c r="K68" i="1"/>
  <c r="K70" i="1"/>
  <c r="K72" i="1"/>
  <c r="K73" i="1"/>
  <c r="K75" i="1"/>
  <c r="K76" i="1"/>
  <c r="K77" i="1"/>
  <c r="K80" i="1"/>
  <c r="K83" i="1"/>
  <c r="K84" i="1"/>
  <c r="K85" i="1"/>
  <c r="K86" i="1"/>
  <c r="K87" i="1"/>
  <c r="K88" i="1"/>
  <c r="K90" i="1"/>
  <c r="K91" i="1"/>
  <c r="K92" i="1"/>
  <c r="K93" i="1"/>
  <c r="K94" i="1"/>
  <c r="K95" i="1"/>
  <c r="L95" i="1" s="1"/>
  <c r="K96" i="1"/>
  <c r="L96" i="1" s="1"/>
  <c r="K97" i="1"/>
  <c r="L97" i="1" s="1"/>
  <c r="K98" i="1"/>
  <c r="L98" i="1" s="1"/>
  <c r="K99" i="1"/>
  <c r="L99" i="1" s="1"/>
  <c r="K100" i="1"/>
  <c r="L100" i="1" s="1"/>
  <c r="K104" i="1"/>
  <c r="L104" i="1" s="1"/>
  <c r="K111" i="1"/>
  <c r="L111" i="1" s="1"/>
  <c r="K112" i="1"/>
  <c r="L112" i="1" s="1"/>
  <c r="K113" i="1"/>
  <c r="L113" i="1" s="1"/>
  <c r="K115" i="1"/>
  <c r="L115" i="1" s="1"/>
  <c r="K123" i="1"/>
  <c r="L123" i="1" s="1"/>
  <c r="K127" i="1"/>
  <c r="L127" i="1" s="1"/>
  <c r="K138" i="1"/>
  <c r="L138" i="1" s="1"/>
  <c r="K142" i="1"/>
  <c r="L142" i="1" s="1"/>
  <c r="K143" i="1"/>
  <c r="L143" i="1" s="1"/>
  <c r="K146" i="1"/>
  <c r="L146" i="1" s="1"/>
  <c r="K147" i="1"/>
  <c r="L147" i="1" s="1"/>
  <c r="K149" i="1"/>
  <c r="L149" i="1" s="1"/>
  <c r="K151" i="1"/>
  <c r="L151" i="1" s="1"/>
  <c r="K152" i="1"/>
  <c r="L152" i="1" s="1"/>
  <c r="K153" i="1"/>
  <c r="L153" i="1" s="1"/>
  <c r="K154" i="1"/>
  <c r="L154" i="1" s="1"/>
  <c r="K155" i="1"/>
  <c r="L155" i="1" s="1"/>
  <c r="K156" i="1"/>
  <c r="L156" i="1" s="1"/>
  <c r="K157" i="1"/>
  <c r="L157" i="1" s="1"/>
  <c r="K158" i="1"/>
  <c r="L158" i="1" s="1"/>
  <c r="K159" i="1"/>
  <c r="L159" i="1" s="1"/>
  <c r="K174" i="1"/>
  <c r="L174" i="1" s="1"/>
  <c r="K178" i="1"/>
  <c r="L178" i="1" s="1"/>
  <c r="K180" i="1"/>
  <c r="L180" i="1" s="1"/>
  <c r="K190" i="1"/>
  <c r="L190" i="1" s="1"/>
  <c r="K193" i="1"/>
  <c r="L193" i="1" s="1"/>
  <c r="K200" i="1"/>
  <c r="L200" i="1" s="1"/>
  <c r="K206" i="1"/>
  <c r="L206" i="1" s="1"/>
  <c r="K211" i="1"/>
  <c r="L211" i="1" s="1"/>
  <c r="K215" i="1"/>
  <c r="L215" i="1" s="1"/>
  <c r="K218" i="1"/>
  <c r="L218" i="1" s="1"/>
  <c r="K219" i="1"/>
  <c r="L219" i="1" s="1"/>
  <c r="K220" i="1"/>
  <c r="L220" i="1" s="1"/>
  <c r="K222" i="1"/>
  <c r="L222" i="1" s="1"/>
  <c r="K224" i="1"/>
  <c r="L224" i="1" s="1"/>
  <c r="K225" i="1"/>
  <c r="L225" i="1" s="1"/>
  <c r="K226" i="1"/>
  <c r="L226" i="1" s="1"/>
  <c r="K227" i="1"/>
  <c r="L227" i="1" s="1"/>
  <c r="K230" i="1"/>
  <c r="L230" i="1" s="1"/>
  <c r="K234" i="1"/>
  <c r="L234" i="1" s="1"/>
  <c r="K235" i="1"/>
  <c r="L235" i="1" s="1"/>
  <c r="K236" i="1"/>
  <c r="L236" i="1" s="1"/>
  <c r="K239" i="1"/>
  <c r="L239" i="1" s="1"/>
  <c r="K242" i="1"/>
  <c r="L242" i="1" s="1"/>
  <c r="K243" i="1"/>
  <c r="L243" i="1" s="1"/>
  <c r="K245" i="1"/>
  <c r="L245" i="1" s="1"/>
  <c r="K246" i="1"/>
  <c r="L246" i="1" s="1"/>
  <c r="K249" i="1"/>
  <c r="L249" i="1" s="1"/>
  <c r="K252" i="1"/>
  <c r="L252" i="1" s="1"/>
  <c r="K276" i="1"/>
  <c r="L276" i="1" s="1"/>
  <c r="K277" i="1"/>
  <c r="L277" i="1" s="1"/>
  <c r="K289" i="1"/>
  <c r="L289" i="1" s="1"/>
  <c r="K290" i="1"/>
  <c r="L290" i="1" s="1"/>
  <c r="K293" i="1"/>
  <c r="L293" i="1" s="1"/>
  <c r="K294" i="1"/>
  <c r="L294" i="1" s="1"/>
  <c r="K298" i="1"/>
  <c r="L298" i="1" s="1"/>
  <c r="K299" i="1"/>
  <c r="L299" i="1" s="1"/>
  <c r="K300" i="1"/>
  <c r="L300" i="1" s="1"/>
  <c r="K345" i="1"/>
  <c r="L345" i="1" s="1"/>
  <c r="K349" i="1"/>
  <c r="L349" i="1" s="1"/>
  <c r="K350" i="1"/>
  <c r="L350" i="1" s="1"/>
  <c r="K356" i="1"/>
  <c r="L356" i="1" s="1"/>
  <c r="K358" i="1"/>
  <c r="L358" i="1" s="1"/>
  <c r="K360" i="1"/>
  <c r="L360" i="1" s="1"/>
  <c r="K361" i="1"/>
  <c r="L361" i="1" s="1"/>
  <c r="K362" i="1"/>
  <c r="L362" i="1" s="1"/>
  <c r="K363" i="1"/>
  <c r="L363" i="1" s="1"/>
  <c r="K365" i="1"/>
  <c r="L365" i="1" s="1"/>
  <c r="K366" i="1"/>
  <c r="L366" i="1" s="1"/>
  <c r="K367" i="1"/>
  <c r="L367" i="1" s="1"/>
  <c r="K368" i="1"/>
  <c r="L368" i="1" s="1"/>
  <c r="K380" i="1"/>
  <c r="L380" i="1" s="1"/>
  <c r="K381" i="1"/>
  <c r="L381" i="1" s="1"/>
  <c r="K386" i="1"/>
  <c r="L386" i="1" s="1"/>
  <c r="K388" i="1"/>
  <c r="L388" i="1" s="1"/>
  <c r="K389" i="1"/>
  <c r="L389" i="1" s="1"/>
  <c r="K391" i="1"/>
  <c r="L391" i="1" s="1"/>
  <c r="K392" i="1"/>
  <c r="K394" i="1"/>
  <c r="L394" i="1" s="1"/>
  <c r="K395" i="1"/>
  <c r="L395" i="1" s="1"/>
  <c r="K399" i="1"/>
  <c r="K400" i="1"/>
  <c r="K126" i="1" s="1"/>
  <c r="K401" i="1"/>
  <c r="L401" i="1" s="1"/>
  <c r="K405" i="1"/>
  <c r="L405" i="1" s="1"/>
  <c r="K406" i="1"/>
  <c r="L406" i="1" s="1"/>
  <c r="K407" i="1"/>
  <c r="L407" i="1" s="1"/>
  <c r="K411" i="1"/>
  <c r="L411" i="1" s="1"/>
  <c r="K412" i="1"/>
  <c r="L412" i="1" s="1"/>
  <c r="K413" i="1"/>
  <c r="L413" i="1" s="1"/>
  <c r="K417" i="1"/>
  <c r="L417" i="1" s="1"/>
  <c r="K418" i="1"/>
  <c r="L418" i="1" s="1"/>
  <c r="K419" i="1"/>
  <c r="L419" i="1" s="1"/>
  <c r="K423" i="1"/>
  <c r="L423" i="1" s="1"/>
  <c r="K424" i="1"/>
  <c r="L424" i="1" s="1"/>
  <c r="K425" i="1"/>
  <c r="L425" i="1" s="1"/>
  <c r="K429" i="1"/>
  <c r="L429" i="1" s="1"/>
  <c r="K430" i="1"/>
  <c r="L430" i="1" s="1"/>
  <c r="K431" i="1"/>
  <c r="L431" i="1" s="1"/>
  <c r="K432" i="1"/>
  <c r="L432" i="1" s="1"/>
  <c r="K433" i="1"/>
  <c r="L433" i="1" s="1"/>
  <c r="K434" i="1"/>
  <c r="L434" i="1" s="1"/>
  <c r="K435" i="1"/>
  <c r="L435" i="1" s="1"/>
  <c r="K436" i="1"/>
  <c r="L436" i="1" s="1"/>
  <c r="K437" i="1"/>
  <c r="L437" i="1" s="1"/>
  <c r="K438" i="1"/>
  <c r="L438" i="1" s="1"/>
  <c r="K439" i="1"/>
  <c r="L439" i="1" s="1"/>
  <c r="K440" i="1"/>
  <c r="L440" i="1" s="1"/>
  <c r="K441" i="1"/>
  <c r="L441" i="1" s="1"/>
  <c r="K442" i="1"/>
  <c r="L442" i="1" s="1"/>
  <c r="K443" i="1"/>
  <c r="L443" i="1" s="1"/>
  <c r="K444" i="1"/>
  <c r="L444" i="1" s="1"/>
  <c r="K445" i="1"/>
  <c r="L445" i="1" s="1"/>
  <c r="K446" i="1"/>
  <c r="L446" i="1" s="1"/>
  <c r="K447" i="1"/>
  <c r="L447" i="1" s="1"/>
  <c r="K448" i="1"/>
  <c r="L448" i="1" s="1"/>
  <c r="K449" i="1"/>
  <c r="L449" i="1" s="1"/>
  <c r="K453" i="1"/>
  <c r="L453" i="1" s="1"/>
  <c r="K454" i="1"/>
  <c r="L454" i="1" s="1"/>
  <c r="K455" i="1"/>
  <c r="L455" i="1" s="1"/>
  <c r="K459" i="1"/>
  <c r="L459" i="1" s="1"/>
  <c r="K460" i="1"/>
  <c r="L460" i="1" s="1"/>
  <c r="K461" i="1"/>
  <c r="L461" i="1" s="1"/>
  <c r="K465" i="1"/>
  <c r="L465" i="1" s="1"/>
  <c r="K466" i="1"/>
  <c r="L466" i="1" s="1"/>
  <c r="K467" i="1"/>
  <c r="L467" i="1" s="1"/>
  <c r="K471" i="1"/>
  <c r="L471" i="1" s="1"/>
  <c r="K472" i="1"/>
  <c r="L472" i="1" s="1"/>
  <c r="K473" i="1"/>
  <c r="L473" i="1" s="1"/>
  <c r="K477" i="1"/>
  <c r="L477" i="1" s="1"/>
  <c r="K478" i="1"/>
  <c r="L478" i="1" s="1"/>
  <c r="K479" i="1"/>
  <c r="L479" i="1" s="1"/>
  <c r="K483" i="1"/>
  <c r="L483" i="1" s="1"/>
  <c r="K484" i="1"/>
  <c r="L484" i="1" s="1"/>
  <c r="K485" i="1"/>
  <c r="L485" i="1" s="1"/>
  <c r="K488" i="1"/>
  <c r="L488" i="1" s="1"/>
  <c r="K489" i="1"/>
  <c r="L489" i="1" s="1"/>
  <c r="K490" i="1"/>
  <c r="L490" i="1" s="1"/>
  <c r="K494" i="1"/>
  <c r="L494" i="1" s="1"/>
  <c r="K497" i="1"/>
  <c r="L497" i="1" s="1"/>
  <c r="K498" i="1"/>
  <c r="L498" i="1" s="1"/>
  <c r="K499" i="1"/>
  <c r="L499" i="1" s="1"/>
  <c r="K500" i="1"/>
  <c r="L500" i="1" s="1"/>
  <c r="K503" i="1"/>
  <c r="L503" i="1" s="1"/>
  <c r="K506" i="1"/>
  <c r="L506" i="1" s="1"/>
  <c r="K507" i="1"/>
  <c r="L507" i="1" s="1"/>
  <c r="K508" i="1"/>
  <c r="L508" i="1" s="1"/>
  <c r="K509" i="1"/>
  <c r="L509" i="1" s="1"/>
  <c r="K512" i="1"/>
  <c r="L512" i="1" s="1"/>
  <c r="K515" i="1"/>
  <c r="L515" i="1" s="1"/>
  <c r="K516" i="1"/>
  <c r="L516" i="1" s="1"/>
  <c r="K517" i="1"/>
  <c r="L517" i="1" s="1"/>
  <c r="K518" i="1"/>
  <c r="L518" i="1" s="1"/>
  <c r="K522" i="1"/>
  <c r="L522" i="1" s="1"/>
  <c r="K523" i="1"/>
  <c r="L523" i="1" s="1"/>
  <c r="K524" i="1"/>
  <c r="L524" i="1" s="1"/>
  <c r="K525" i="1"/>
  <c r="L525" i="1" s="1"/>
  <c r="K528" i="1"/>
  <c r="L528" i="1" s="1"/>
  <c r="K533" i="1"/>
  <c r="L533" i="1" s="1"/>
  <c r="K541" i="1"/>
  <c r="K542" i="1"/>
  <c r="K543" i="1"/>
  <c r="K544" i="1"/>
  <c r="L544" i="1" s="1"/>
  <c r="K546" i="1"/>
  <c r="L546" i="1" s="1"/>
  <c r="K551" i="1"/>
  <c r="L551" i="1" s="1"/>
  <c r="K552" i="1"/>
  <c r="L552" i="1" s="1"/>
  <c r="K554" i="1"/>
  <c r="L554" i="1" s="1"/>
  <c r="K555" i="1"/>
  <c r="L555" i="1" s="1"/>
  <c r="K556" i="1"/>
  <c r="L556" i="1" s="1"/>
  <c r="K557" i="1"/>
  <c r="L557" i="1" s="1"/>
  <c r="K558" i="1"/>
  <c r="L558" i="1" s="1"/>
  <c r="K559" i="1"/>
  <c r="L559" i="1" s="1"/>
  <c r="K560" i="1"/>
  <c r="L560" i="1" s="1"/>
  <c r="K561" i="1"/>
  <c r="L561" i="1" s="1"/>
  <c r="K565" i="1"/>
  <c r="L565" i="1" s="1"/>
  <c r="K567" i="1"/>
  <c r="L567" i="1" s="1"/>
  <c r="K568" i="1"/>
  <c r="L568" i="1" s="1"/>
  <c r="K582" i="1"/>
  <c r="L582" i="1" s="1"/>
  <c r="K584" i="1"/>
  <c r="L584" i="1" s="1"/>
  <c r="K588" i="1"/>
  <c r="L588" i="1" s="1"/>
  <c r="K590" i="1"/>
  <c r="L590" i="1" s="1"/>
  <c r="K595" i="1"/>
  <c r="L595" i="1" s="1"/>
  <c r="K596" i="1"/>
  <c r="L596" i="1" s="1"/>
  <c r="K597" i="1"/>
  <c r="L597" i="1" s="1"/>
  <c r="K599" i="1"/>
  <c r="L599" i="1" s="1"/>
  <c r="K600" i="1"/>
  <c r="L600" i="1" s="1"/>
  <c r="K601" i="1"/>
  <c r="L601" i="1" s="1"/>
  <c r="K605" i="1"/>
  <c r="L605" i="1" s="1"/>
  <c r="K606" i="1"/>
  <c r="L606" i="1" s="1"/>
  <c r="K607" i="1"/>
  <c r="L607" i="1" s="1"/>
  <c r="K609" i="1"/>
  <c r="L609" i="1" s="1"/>
  <c r="K624" i="1"/>
  <c r="L624" i="1" s="1"/>
  <c r="K645" i="1"/>
  <c r="L645" i="1" s="1"/>
  <c r="K650" i="1"/>
  <c r="L650" i="1" s="1"/>
  <c r="K656" i="1"/>
  <c r="L656" i="1" s="1"/>
  <c r="K657" i="1"/>
  <c r="L657" i="1" s="1"/>
  <c r="K658" i="1"/>
  <c r="L658" i="1" s="1"/>
  <c r="K659" i="1"/>
  <c r="L659" i="1" s="1"/>
  <c r="K660" i="1"/>
  <c r="L660" i="1" s="1"/>
  <c r="K661" i="1"/>
  <c r="L661" i="1" s="1"/>
  <c r="K662" i="1"/>
  <c r="L662" i="1" s="1"/>
  <c r="K664" i="1"/>
  <c r="L664" i="1" s="1"/>
  <c r="K665" i="1"/>
  <c r="L665" i="1" s="1"/>
  <c r="K666" i="1"/>
  <c r="L666" i="1" s="1"/>
  <c r="K667" i="1"/>
  <c r="L667" i="1" s="1"/>
  <c r="K668" i="1"/>
  <c r="L668" i="1" s="1"/>
  <c r="K672" i="1"/>
  <c r="L672" i="1" s="1"/>
  <c r="K673" i="1"/>
  <c r="L673" i="1" s="1"/>
  <c r="K674" i="1"/>
  <c r="L674" i="1" s="1"/>
  <c r="K675" i="1"/>
  <c r="L675" i="1" s="1"/>
  <c r="K676" i="1"/>
  <c r="L676" i="1" s="1"/>
  <c r="K677" i="1"/>
  <c r="L677" i="1" s="1"/>
  <c r="K679" i="1"/>
  <c r="L679" i="1" s="1"/>
  <c r="K683" i="1"/>
  <c r="L683" i="1" s="1"/>
  <c r="K684" i="1"/>
  <c r="L684" i="1" s="1"/>
  <c r="K685" i="1"/>
  <c r="L685" i="1" s="1"/>
  <c r="K686" i="1"/>
  <c r="L686" i="1" s="1"/>
  <c r="K687" i="1"/>
  <c r="L687" i="1" s="1"/>
  <c r="K688" i="1"/>
  <c r="L688" i="1" s="1"/>
  <c r="K690" i="1"/>
  <c r="L690" i="1" s="1"/>
  <c r="K694" i="1"/>
  <c r="L694" i="1" s="1"/>
  <c r="K695" i="1"/>
  <c r="L695" i="1" s="1"/>
  <c r="K696" i="1"/>
  <c r="L696" i="1" s="1"/>
  <c r="K697" i="1"/>
  <c r="L697" i="1" s="1"/>
  <c r="K698" i="1"/>
  <c r="L698" i="1" s="1"/>
  <c r="K699" i="1"/>
  <c r="L699" i="1" s="1"/>
  <c r="K700" i="1"/>
  <c r="L700" i="1" s="1"/>
  <c r="K702" i="1"/>
  <c r="L702" i="1" s="1"/>
  <c r="K706" i="1"/>
  <c r="L706" i="1" s="1"/>
  <c r="K707" i="1"/>
  <c r="L707" i="1" s="1"/>
  <c r="K708" i="1"/>
  <c r="L708" i="1" s="1"/>
  <c r="K709" i="1"/>
  <c r="L709" i="1" s="1"/>
  <c r="K710" i="1"/>
  <c r="L710" i="1" s="1"/>
  <c r="K711" i="1"/>
  <c r="L711" i="1" s="1"/>
  <c r="K713" i="1"/>
  <c r="L713" i="1" s="1"/>
  <c r="K717" i="1"/>
  <c r="L717" i="1" s="1"/>
  <c r="K718" i="1"/>
  <c r="L718" i="1" s="1"/>
  <c r="K719" i="1"/>
  <c r="L719" i="1" s="1"/>
  <c r="K723" i="1"/>
  <c r="L723" i="1" s="1"/>
  <c r="K724" i="1"/>
  <c r="L724" i="1" s="1"/>
  <c r="K725" i="1"/>
  <c r="L725" i="1" s="1"/>
  <c r="K726" i="1"/>
  <c r="L726" i="1" s="1"/>
  <c r="K727" i="1"/>
  <c r="L727" i="1" s="1"/>
  <c r="K729" i="1"/>
  <c r="L729" i="1" s="1"/>
  <c r="K745" i="1"/>
  <c r="K748" i="1"/>
  <c r="L748" i="1" s="1"/>
  <c r="K749" i="1"/>
  <c r="L749" i="1" s="1"/>
  <c r="K750" i="1"/>
  <c r="L750" i="1" s="1"/>
  <c r="K751" i="1"/>
  <c r="L751" i="1" s="1"/>
  <c r="K752" i="1"/>
  <c r="L752" i="1" s="1"/>
  <c r="K753" i="1"/>
  <c r="L753" i="1" s="1"/>
  <c r="K766" i="1"/>
  <c r="K767" i="1"/>
  <c r="K768" i="1"/>
  <c r="L768" i="1" s="1"/>
  <c r="K773" i="1"/>
  <c r="L773" i="1" s="1"/>
  <c r="K774" i="1"/>
  <c r="L774" i="1" s="1"/>
  <c r="K779" i="1"/>
  <c r="L779" i="1" s="1"/>
  <c r="K780" i="1"/>
  <c r="L780" i="1" s="1"/>
  <c r="K781" i="1"/>
  <c r="L781" i="1" s="1"/>
  <c r="K786" i="1"/>
  <c r="L786" i="1" s="1"/>
  <c r="K787" i="1"/>
  <c r="L787" i="1" s="1"/>
  <c r="K792" i="1"/>
  <c r="L792" i="1" s="1"/>
  <c r="K793" i="1"/>
  <c r="L793" i="1" s="1"/>
  <c r="K797" i="1"/>
  <c r="L797" i="1" s="1"/>
  <c r="K800" i="1"/>
  <c r="L800" i="1" s="1"/>
  <c r="K803" i="1"/>
  <c r="L803" i="1" s="1"/>
  <c r="K806" i="1"/>
  <c r="L806" i="1" s="1"/>
  <c r="K809" i="1"/>
  <c r="L809" i="1" s="1"/>
  <c r="K812" i="1"/>
  <c r="L812" i="1" s="1"/>
  <c r="K833" i="1"/>
  <c r="L833" i="1" s="1"/>
  <c r="K834" i="1"/>
  <c r="L834" i="1" s="1"/>
  <c r="K835" i="1"/>
  <c r="L835" i="1" s="1"/>
  <c r="K836" i="1"/>
  <c r="L836" i="1" s="1"/>
  <c r="K837" i="1"/>
  <c r="L837" i="1" s="1"/>
  <c r="K839" i="1"/>
  <c r="K845" i="1"/>
  <c r="L845" i="1" s="1"/>
  <c r="K846" i="1"/>
  <c r="L846" i="1" s="1"/>
  <c r="K847" i="1"/>
  <c r="L847" i="1" s="1"/>
  <c r="K852" i="1"/>
  <c r="K853" i="1"/>
  <c r="K854" i="1"/>
  <c r="K856" i="1"/>
  <c r="L856" i="1" s="1"/>
  <c r="K857" i="1"/>
  <c r="L857" i="1" s="1"/>
  <c r="K858" i="1"/>
  <c r="L858" i="1" s="1"/>
  <c r="K859" i="1"/>
  <c r="L859" i="1" s="1"/>
  <c r="K860" i="1"/>
  <c r="L860" i="1" s="1"/>
  <c r="K861" i="1"/>
  <c r="L861" i="1" s="1"/>
  <c r="K862" i="1"/>
  <c r="L862" i="1" s="1"/>
  <c r="K866" i="1"/>
  <c r="L866" i="1" s="1"/>
  <c r="K867" i="1"/>
  <c r="L867" i="1" s="1"/>
  <c r="K868" i="1"/>
  <c r="L868" i="1" s="1"/>
  <c r="K873" i="1"/>
  <c r="L873" i="1" s="1"/>
  <c r="K874" i="1"/>
  <c r="L874" i="1" s="1"/>
  <c r="K875" i="1"/>
  <c r="L875" i="1" s="1"/>
  <c r="K877" i="1"/>
  <c r="L877" i="1" s="1"/>
  <c r="K878" i="1"/>
  <c r="L878" i="1" s="1"/>
  <c r="K883" i="1"/>
  <c r="L883" i="1" s="1"/>
  <c r="K884" i="1"/>
  <c r="L884" i="1" s="1"/>
  <c r="K885" i="1"/>
  <c r="L885" i="1" s="1"/>
  <c r="K886" i="1"/>
  <c r="L886" i="1" s="1"/>
  <c r="K888" i="1"/>
  <c r="L888" i="1" s="1"/>
  <c r="K893" i="1"/>
  <c r="L893" i="1" s="1"/>
  <c r="K894" i="1"/>
  <c r="L894" i="1" s="1"/>
  <c r="K895" i="1"/>
  <c r="L895" i="1" s="1"/>
  <c r="K897" i="1"/>
  <c r="L897" i="1" s="1"/>
  <c r="K902" i="1"/>
  <c r="L902" i="1" s="1"/>
  <c r="K903" i="1"/>
  <c r="L903" i="1" s="1"/>
  <c r="K904" i="1"/>
  <c r="L904" i="1" s="1"/>
  <c r="K906" i="1"/>
  <c r="L906" i="1" s="1"/>
  <c r="K911" i="1"/>
  <c r="L911" i="1" s="1"/>
  <c r="K912" i="1"/>
  <c r="L912" i="1" s="1"/>
  <c r="K913" i="1"/>
  <c r="L913" i="1" s="1"/>
  <c r="K914" i="1"/>
  <c r="L914" i="1" s="1"/>
  <c r="K916" i="1"/>
  <c r="L916" i="1" s="1"/>
  <c r="K920" i="1"/>
  <c r="L920" i="1" s="1"/>
  <c r="K921" i="1"/>
  <c r="L921" i="1" s="1"/>
  <c r="K926" i="1"/>
  <c r="L926" i="1" s="1"/>
  <c r="K927" i="1"/>
  <c r="L927" i="1" s="1"/>
  <c r="K928" i="1"/>
  <c r="L928" i="1" s="1"/>
  <c r="K929" i="1"/>
  <c r="L929" i="1" s="1"/>
  <c r="K930" i="1"/>
  <c r="L930" i="1" s="1"/>
  <c r="K931" i="1"/>
  <c r="L931" i="1" s="1"/>
  <c r="K935" i="1"/>
  <c r="L935" i="1" s="1"/>
  <c r="K939" i="1"/>
  <c r="L939" i="1" s="1"/>
  <c r="K941" i="1"/>
  <c r="L941" i="1" s="1"/>
  <c r="K942" i="1"/>
  <c r="L942" i="1" s="1"/>
  <c r="K943" i="1"/>
  <c r="L943" i="1" s="1"/>
  <c r="K947" i="1"/>
  <c r="L947" i="1" s="1"/>
  <c r="K970" i="1"/>
  <c r="L970" i="1" s="1"/>
  <c r="K971" i="1"/>
  <c r="L971" i="1" s="1"/>
  <c r="K973" i="1"/>
  <c r="L973" i="1" s="1"/>
  <c r="K974" i="1"/>
  <c r="L974" i="1" s="1"/>
  <c r="K975" i="1"/>
  <c r="L975" i="1" s="1"/>
  <c r="K976" i="1"/>
  <c r="L976" i="1" s="1"/>
  <c r="K978" i="1"/>
  <c r="L978" i="1" s="1"/>
  <c r="K980" i="1"/>
  <c r="L980" i="1" s="1"/>
  <c r="K981" i="1"/>
  <c r="L981" i="1" s="1"/>
  <c r="K984" i="1"/>
  <c r="L984" i="1" s="1"/>
  <c r="K985" i="1"/>
  <c r="L985" i="1" s="1"/>
  <c r="K986" i="1"/>
  <c r="L986" i="1" s="1"/>
  <c r="K988" i="1"/>
  <c r="K989" i="1"/>
  <c r="L989" i="1" s="1"/>
  <c r="K990" i="1"/>
  <c r="L990" i="1" s="1"/>
  <c r="K991" i="1"/>
  <c r="L991" i="1" s="1"/>
  <c r="K992" i="1"/>
  <c r="L992" i="1" s="1"/>
  <c r="K993" i="1"/>
  <c r="L993" i="1" s="1"/>
  <c r="K997" i="1"/>
  <c r="L997" i="1" s="1"/>
  <c r="K998" i="1"/>
  <c r="L998" i="1" s="1"/>
  <c r="K999" i="1"/>
  <c r="L999" i="1" s="1"/>
  <c r="K1000" i="1"/>
  <c r="L1000" i="1" s="1"/>
  <c r="K1001" i="1"/>
  <c r="L1001" i="1" s="1"/>
  <c r="K1002" i="1"/>
  <c r="L1002" i="1" s="1"/>
  <c r="K1003" i="1"/>
  <c r="L1003" i="1" s="1"/>
  <c r="K1004" i="1"/>
  <c r="L1004" i="1" s="1"/>
  <c r="K1005" i="1"/>
  <c r="L1005" i="1" s="1"/>
  <c r="K1008" i="1"/>
  <c r="L1008" i="1" s="1"/>
  <c r="K1009" i="1"/>
  <c r="L1009" i="1" s="1"/>
  <c r="K1010" i="1"/>
  <c r="L1010" i="1" s="1"/>
  <c r="K1013" i="1"/>
  <c r="L1013" i="1" s="1"/>
  <c r="K1014" i="1"/>
  <c r="L1014" i="1" s="1"/>
  <c r="K1015" i="1"/>
  <c r="L1015" i="1" s="1"/>
  <c r="K1018" i="1"/>
  <c r="L1018" i="1" s="1"/>
  <c r="K1019" i="1"/>
  <c r="L1019" i="1" s="1"/>
  <c r="K1020" i="1"/>
  <c r="L1020" i="1" s="1"/>
  <c r="K1023" i="1"/>
  <c r="L1023" i="1" s="1"/>
  <c r="K1024" i="1"/>
  <c r="L1024" i="1" s="1"/>
  <c r="K1025" i="1"/>
  <c r="L1025" i="1" s="1"/>
  <c r="K1029" i="1"/>
  <c r="L1029" i="1" s="1"/>
  <c r="K1030" i="1"/>
  <c r="L1030" i="1" s="1"/>
  <c r="K1031" i="1"/>
  <c r="L1031" i="1" s="1"/>
  <c r="K1035" i="1"/>
  <c r="L1035" i="1" s="1"/>
  <c r="K1036" i="1"/>
  <c r="L1036" i="1" s="1"/>
  <c r="K1037" i="1"/>
  <c r="L1037" i="1" s="1"/>
  <c r="K1041" i="1"/>
  <c r="L1041" i="1" s="1"/>
  <c r="K1042" i="1"/>
  <c r="L1042" i="1" s="1"/>
  <c r="K1043" i="1"/>
  <c r="L1043" i="1" s="1"/>
  <c r="K1047" i="1"/>
  <c r="L1047" i="1" s="1"/>
  <c r="K1048" i="1"/>
  <c r="L1048" i="1" s="1"/>
  <c r="K1049" i="1"/>
  <c r="L1049" i="1" s="1"/>
  <c r="K1081" i="1"/>
  <c r="L1081" i="1" s="1"/>
  <c r="K1082" i="1"/>
  <c r="L1082" i="1" s="1"/>
  <c r="K1083" i="1"/>
  <c r="L1083" i="1" s="1"/>
  <c r="K1085" i="1"/>
  <c r="L1085" i="1" s="1"/>
  <c r="K1089" i="1"/>
  <c r="L1089" i="1" s="1"/>
  <c r="K1090" i="1"/>
  <c r="L1090" i="1" s="1"/>
  <c r="K1091" i="1"/>
  <c r="L1091" i="1" s="1"/>
  <c r="K1093" i="1"/>
  <c r="L1093" i="1" s="1"/>
  <c r="K1097" i="1"/>
  <c r="L1097" i="1" s="1"/>
  <c r="K1098" i="1"/>
  <c r="L1098" i="1" s="1"/>
  <c r="K1099" i="1"/>
  <c r="L1099" i="1" s="1"/>
  <c r="K1101" i="1"/>
  <c r="L1101" i="1" s="1"/>
  <c r="K1105" i="1"/>
  <c r="L1105" i="1" s="1"/>
  <c r="K1106" i="1"/>
  <c r="L1106" i="1" s="1"/>
  <c r="K1107" i="1"/>
  <c r="L1107" i="1" s="1"/>
  <c r="K1109" i="1"/>
  <c r="L1109" i="1" s="1"/>
  <c r="K1113" i="1"/>
  <c r="L1113" i="1" s="1"/>
  <c r="K1114" i="1"/>
  <c r="L1114" i="1" s="1"/>
  <c r="K1115" i="1"/>
  <c r="L1115" i="1" s="1"/>
  <c r="K1117" i="1"/>
  <c r="L1117" i="1" s="1"/>
  <c r="K1121" i="1"/>
  <c r="L1121" i="1" s="1"/>
  <c r="K1122" i="1"/>
  <c r="L1122" i="1" s="1"/>
  <c r="K1123" i="1"/>
  <c r="L1123" i="1" s="1"/>
  <c r="K1125" i="1"/>
  <c r="L1125" i="1" s="1"/>
  <c r="K1129" i="1"/>
  <c r="L1129" i="1" s="1"/>
  <c r="K1130" i="1"/>
  <c r="L1130" i="1" s="1"/>
  <c r="K1131" i="1"/>
  <c r="L1131" i="1" s="1"/>
  <c r="K1133" i="1"/>
  <c r="L1133" i="1" s="1"/>
  <c r="K1137" i="1"/>
  <c r="L1137" i="1" s="1"/>
  <c r="K1138" i="1"/>
  <c r="L1138" i="1" s="1"/>
  <c r="K1139" i="1"/>
  <c r="L1139" i="1" s="1"/>
  <c r="K1141" i="1"/>
  <c r="L1141" i="1" s="1"/>
  <c r="K1145" i="1"/>
  <c r="L1145" i="1" s="1"/>
  <c r="K1146" i="1"/>
  <c r="L1146" i="1" s="1"/>
  <c r="K1147" i="1"/>
  <c r="L1147" i="1" s="1"/>
  <c r="K1149" i="1"/>
  <c r="L1149" i="1" s="1"/>
  <c r="K1153" i="1"/>
  <c r="L1153" i="1" s="1"/>
  <c r="K1154" i="1"/>
  <c r="L1154" i="1" s="1"/>
  <c r="K1155" i="1"/>
  <c r="L1155" i="1" s="1"/>
  <c r="K1158" i="1"/>
  <c r="L1158" i="1" s="1"/>
  <c r="K1159" i="1"/>
  <c r="L1159" i="1" s="1"/>
  <c r="K1160" i="1"/>
  <c r="L1160" i="1" s="1"/>
  <c r="K1162" i="1"/>
  <c r="L1162" i="1" s="1"/>
  <c r="K1163" i="1"/>
  <c r="L1163" i="1" s="1"/>
  <c r="K1164" i="1"/>
  <c r="L1164" i="1" s="1"/>
  <c r="K1165" i="1"/>
  <c r="L1165" i="1" s="1"/>
  <c r="K1169" i="1"/>
  <c r="L1169" i="1" s="1"/>
  <c r="K1170" i="1"/>
  <c r="L1170" i="1" s="1"/>
  <c r="K1171" i="1"/>
  <c r="L1171" i="1" s="1"/>
  <c r="K1173" i="1"/>
  <c r="L1173" i="1" s="1"/>
  <c r="K1177" i="1"/>
  <c r="L1177" i="1" s="1"/>
  <c r="K1178" i="1"/>
  <c r="L1178" i="1" s="1"/>
  <c r="K1179" i="1"/>
  <c r="L1179" i="1" s="1"/>
  <c r="K1181" i="1"/>
  <c r="L1181" i="1" s="1"/>
  <c r="K1196" i="1"/>
  <c r="K1197" i="1"/>
  <c r="K1198" i="1"/>
  <c r="L1198" i="1" s="1"/>
  <c r="K1200" i="1"/>
  <c r="L1200" i="1" s="1"/>
  <c r="K1205" i="1"/>
  <c r="L1205" i="1" s="1"/>
  <c r="K1206" i="1"/>
  <c r="L1206" i="1" s="1"/>
  <c r="K1207" i="1"/>
  <c r="L1207" i="1" s="1"/>
  <c r="K1209" i="1"/>
  <c r="L1209" i="1" s="1"/>
  <c r="K1214" i="1"/>
  <c r="L1214" i="1" s="1"/>
  <c r="K1215" i="1"/>
  <c r="L1215" i="1" s="1"/>
  <c r="K1216" i="1"/>
  <c r="K1217" i="1"/>
  <c r="L1217" i="1" s="1"/>
  <c r="K1219" i="1"/>
  <c r="L1219" i="1" s="1"/>
  <c r="K1224" i="1"/>
  <c r="L1224" i="1" s="1"/>
  <c r="K1225" i="1"/>
  <c r="L1225" i="1" s="1"/>
  <c r="K1226" i="1"/>
  <c r="L1226" i="1" s="1"/>
  <c r="K1228" i="1"/>
  <c r="L1228" i="1" s="1"/>
  <c r="K1233" i="1"/>
  <c r="L1233" i="1" s="1"/>
  <c r="K1234" i="1"/>
  <c r="L1234" i="1" s="1"/>
  <c r="K1235" i="1"/>
  <c r="L1235" i="1" s="1"/>
  <c r="K1236" i="1"/>
  <c r="L1236" i="1" s="1"/>
  <c r="K1240" i="1"/>
  <c r="L1240" i="1" s="1"/>
  <c r="K1241" i="1"/>
  <c r="L1241" i="1" s="1"/>
  <c r="K1242" i="1"/>
  <c r="L1242" i="1" s="1"/>
  <c r="K1243" i="1"/>
  <c r="L1243" i="1" s="1"/>
  <c r="K1244" i="1"/>
  <c r="L1244" i="1" s="1"/>
  <c r="K1245" i="1"/>
  <c r="L1245" i="1" s="1"/>
  <c r="K1253" i="1"/>
  <c r="L1253" i="1" s="1"/>
  <c r="K1255" i="1"/>
  <c r="L1255" i="1" s="1"/>
  <c r="K1265" i="1"/>
  <c r="L1265" i="1" s="1"/>
  <c r="K1266" i="1"/>
  <c r="L1266" i="1" s="1"/>
  <c r="K1273" i="1"/>
  <c r="L1273" i="1" s="1"/>
  <c r="K1274" i="1"/>
  <c r="L1274" i="1" s="1"/>
  <c r="K1275" i="1"/>
  <c r="L1275" i="1" s="1"/>
  <c r="K1277" i="1"/>
  <c r="L1277" i="1" s="1"/>
  <c r="K1280" i="1"/>
  <c r="L1280" i="1" s="1"/>
  <c r="K1281" i="1"/>
  <c r="L1281" i="1" s="1"/>
  <c r="K1282" i="1"/>
  <c r="L1282" i="1" s="1"/>
  <c r="K1283" i="1"/>
  <c r="L1283" i="1" s="1"/>
  <c r="K1284" i="1"/>
  <c r="L1284" i="1" s="1"/>
  <c r="K1285" i="1"/>
  <c r="L1285" i="1" s="1"/>
  <c r="K1286" i="1"/>
  <c r="L1286" i="1" s="1"/>
  <c r="K1290" i="1"/>
  <c r="K1291" i="1"/>
  <c r="L1291" i="1" s="1"/>
  <c r="K1292" i="1"/>
  <c r="L1292" i="1" s="1"/>
  <c r="K1293" i="1"/>
  <c r="L1293" i="1" s="1"/>
  <c r="K1294" i="1"/>
  <c r="L1294" i="1" s="1"/>
  <c r="K1295" i="1"/>
  <c r="L1295" i="1" s="1"/>
  <c r="K1296" i="1"/>
  <c r="L1296" i="1" s="1"/>
  <c r="K1298" i="1"/>
  <c r="L1298" i="1" s="1"/>
  <c r="K1299" i="1"/>
  <c r="L1299" i="1" s="1"/>
  <c r="K1300" i="1"/>
  <c r="L1300" i="1" s="1"/>
  <c r="K1301" i="1"/>
  <c r="L1301" i="1" s="1"/>
  <c r="K1310" i="1"/>
  <c r="L1310" i="1" s="1"/>
  <c r="K1311" i="1"/>
  <c r="L1311" i="1" s="1"/>
  <c r="K1312" i="1"/>
  <c r="L1312" i="1" s="1"/>
  <c r="K1313" i="1"/>
  <c r="L1313" i="1" s="1"/>
  <c r="K1314" i="1"/>
  <c r="L1314" i="1" s="1"/>
  <c r="K1315" i="1"/>
  <c r="L1315" i="1" s="1"/>
  <c r="K1316" i="1"/>
  <c r="L1316" i="1" s="1"/>
  <c r="K1317" i="1"/>
  <c r="L1317" i="1" s="1"/>
  <c r="K1318" i="1"/>
  <c r="L1318" i="1" s="1"/>
  <c r="K1319" i="1"/>
  <c r="L1319" i="1" s="1"/>
  <c r="K1320" i="1"/>
  <c r="L1320" i="1" s="1"/>
  <c r="K1321" i="1"/>
  <c r="L1321" i="1" s="1"/>
  <c r="K1325" i="1"/>
  <c r="L1325" i="1" s="1"/>
  <c r="K1329" i="1"/>
  <c r="L1329" i="1" s="1"/>
  <c r="K1331" i="1"/>
  <c r="L1331" i="1" s="1"/>
  <c r="K1332" i="1"/>
  <c r="L1332" i="1" s="1"/>
  <c r="K1333" i="1"/>
  <c r="L1333" i="1" s="1"/>
  <c r="K1336" i="1"/>
  <c r="L1336" i="1" s="1"/>
  <c r="K1345" i="1"/>
  <c r="L1345" i="1" s="1"/>
  <c r="K1350" i="1"/>
  <c r="L1350" i="1" s="1"/>
  <c r="K1354" i="1"/>
  <c r="L1354" i="1" s="1"/>
  <c r="K1355" i="1"/>
  <c r="L1355" i="1" s="1"/>
  <c r="K1356" i="1"/>
  <c r="L1356" i="1" s="1"/>
  <c r="K1357" i="1"/>
  <c r="L1357" i="1" s="1"/>
  <c r="K1358" i="1"/>
  <c r="L1358" i="1" s="1"/>
  <c r="K1359" i="1"/>
  <c r="L1359" i="1" s="1"/>
  <c r="K1360" i="1"/>
  <c r="L1360" i="1" s="1"/>
  <c r="K1361" i="1"/>
  <c r="L1361" i="1" s="1"/>
  <c r="K1362" i="1"/>
  <c r="L1362" i="1" s="1"/>
  <c r="K1363" i="1"/>
  <c r="L1363" i="1" s="1"/>
  <c r="K1364" i="1"/>
  <c r="L1364" i="1" s="1"/>
  <c r="K1365" i="1"/>
  <c r="L1365" i="1" s="1"/>
  <c r="K1366" i="1"/>
  <c r="L1366" i="1" s="1"/>
  <c r="K1367" i="1"/>
  <c r="L1367" i="1" s="1"/>
  <c r="K1368" i="1"/>
  <c r="L1368" i="1" s="1"/>
  <c r="K1369" i="1"/>
  <c r="L1369" i="1" s="1"/>
  <c r="K1370" i="1"/>
  <c r="L1370" i="1" s="1"/>
  <c r="K1371" i="1"/>
  <c r="L1371" i="1" s="1"/>
  <c r="K1375" i="1"/>
  <c r="L1375" i="1" s="1"/>
  <c r="K1386" i="1"/>
  <c r="L1386" i="1" s="1"/>
  <c r="K1387" i="1"/>
  <c r="K1388" i="1"/>
  <c r="L1388" i="1" s="1"/>
  <c r="K1389" i="1"/>
  <c r="L1389" i="1" s="1"/>
  <c r="K1390" i="1"/>
  <c r="L1390" i="1" s="1"/>
  <c r="K1395" i="1"/>
  <c r="L1395" i="1" s="1"/>
  <c r="K1396" i="1"/>
  <c r="K1398" i="1"/>
  <c r="L1398" i="1" s="1"/>
  <c r="K1399" i="1"/>
  <c r="L1399" i="1" s="1"/>
  <c r="K1400" i="1"/>
  <c r="K1402" i="1"/>
  <c r="L1402" i="1" s="1"/>
  <c r="K1403" i="1"/>
  <c r="L1403" i="1" s="1"/>
  <c r="K1404" i="1"/>
  <c r="L1404" i="1" s="1"/>
  <c r="K1405" i="1"/>
  <c r="L1405" i="1" s="1"/>
  <c r="K1409" i="1"/>
  <c r="L1409" i="1" s="1"/>
  <c r="K1410" i="1"/>
  <c r="K1414" i="1"/>
  <c r="L1414" i="1" s="1"/>
  <c r="K1415" i="1"/>
  <c r="L1415" i="1" s="1"/>
  <c r="K1416" i="1"/>
  <c r="L1416" i="1" s="1"/>
  <c r="K1420" i="1"/>
  <c r="L1420" i="1" s="1"/>
  <c r="K1421" i="1"/>
  <c r="L1421" i="1" s="1"/>
  <c r="K1422" i="1"/>
  <c r="L1422" i="1" s="1"/>
  <c r="K1423" i="1"/>
  <c r="L1423" i="1" s="1"/>
  <c r="K1427" i="1"/>
  <c r="L1427" i="1" s="1"/>
  <c r="K1428" i="1"/>
  <c r="L1428" i="1" s="1"/>
  <c r="K1429" i="1"/>
  <c r="L1429" i="1" s="1"/>
  <c r="K1433" i="1"/>
  <c r="K1434" i="1"/>
  <c r="K1435" i="1"/>
  <c r="L1435" i="1" s="1"/>
  <c r="K1439" i="1"/>
  <c r="K1440" i="1"/>
  <c r="L1440" i="1" s="1"/>
  <c r="K1441" i="1"/>
  <c r="L1441" i="1" s="1"/>
  <c r="K1442" i="1"/>
  <c r="L1442" i="1" s="1"/>
  <c r="K1443" i="1"/>
  <c r="L1443" i="1" s="1"/>
  <c r="K1447" i="1"/>
  <c r="L1447" i="1" s="1"/>
  <c r="K1448" i="1"/>
  <c r="L1448" i="1" s="1"/>
  <c r="J1446" i="1"/>
  <c r="J1445" i="1" s="1"/>
  <c r="J1444" i="1" s="1"/>
  <c r="J1438" i="1"/>
  <c r="J1432" i="1"/>
  <c r="J1431" i="1" s="1"/>
  <c r="J1430" i="1" s="1"/>
  <c r="J1426" i="1"/>
  <c r="J1425" i="1" s="1"/>
  <c r="J1424" i="1" s="1"/>
  <c r="J1419" i="1"/>
  <c r="J1418" i="1" s="1"/>
  <c r="J1417" i="1" s="1"/>
  <c r="J1413" i="1"/>
  <c r="J1408" i="1"/>
  <c r="J1407" i="1" s="1"/>
  <c r="J1406" i="1" s="1"/>
  <c r="J1397" i="1"/>
  <c r="J1394" i="1"/>
  <c r="J1385" i="1"/>
  <c r="J1374" i="1" s="1"/>
  <c r="J1382" i="1"/>
  <c r="J1340" i="1" s="1"/>
  <c r="J1377" i="1"/>
  <c r="J1376" i="1"/>
  <c r="J1353" i="1"/>
  <c r="J1352" i="1" s="1"/>
  <c r="J1349" i="1"/>
  <c r="J1346" i="1" s="1"/>
  <c r="J1347" i="1"/>
  <c r="J1335" i="1" s="1"/>
  <c r="J323" i="1" s="1"/>
  <c r="J1344" i="1"/>
  <c r="J1324" i="1"/>
  <c r="J1323" i="1" s="1"/>
  <c r="J1309" i="1"/>
  <c r="J1297" i="1"/>
  <c r="J1289" i="1"/>
  <c r="J1287" i="1" s="1"/>
  <c r="J1279" i="1"/>
  <c r="J1278" i="1" s="1"/>
  <c r="J1276" i="1"/>
  <c r="J1272" i="1"/>
  <c r="J1260" i="1" s="1"/>
  <c r="J1269" i="1"/>
  <c r="J1257" i="1" s="1"/>
  <c r="J1268" i="1"/>
  <c r="J1256" i="1" s="1"/>
  <c r="J1254" i="1"/>
  <c r="J1263" i="1"/>
  <c r="J1262" i="1"/>
  <c r="J1261" i="1"/>
  <c r="J1249" i="1" s="1"/>
  <c r="J1251" i="1"/>
  <c r="J1239" i="1"/>
  <c r="J1238" i="1" s="1"/>
  <c r="J1237" i="1" s="1"/>
  <c r="J1232" i="1"/>
  <c r="J1231" i="1" s="1"/>
  <c r="J1230" i="1" s="1"/>
  <c r="J1229" i="1" s="1"/>
  <c r="J1227" i="1"/>
  <c r="J1191" i="1" s="1"/>
  <c r="J959" i="1" s="1"/>
  <c r="J1223" i="1"/>
  <c r="J1222" i="1" s="1"/>
  <c r="J1221" i="1" s="1"/>
  <c r="J1218" i="1"/>
  <c r="J1213" i="1"/>
  <c r="J1208" i="1"/>
  <c r="J1204" i="1"/>
  <c r="J1203" i="1" s="1"/>
  <c r="J1199" i="1"/>
  <c r="J1195" i="1"/>
  <c r="J1194" i="1" s="1"/>
  <c r="J1193" i="1" s="1"/>
  <c r="J1189" i="1"/>
  <c r="J1180" i="1"/>
  <c r="J1176" i="1"/>
  <c r="J1175" i="1" s="1"/>
  <c r="J1172" i="1"/>
  <c r="J1168" i="1"/>
  <c r="J1167" i="1" s="1"/>
  <c r="J1161" i="1"/>
  <c r="J1157" i="1"/>
  <c r="J1152" i="1"/>
  <c r="J1151" i="1" s="1"/>
  <c r="J1148" i="1"/>
  <c r="J1144" i="1"/>
  <c r="J1143" i="1" s="1"/>
  <c r="J1140" i="1"/>
  <c r="J1136" i="1"/>
  <c r="J1135" i="1" s="1"/>
  <c r="J1132" i="1"/>
  <c r="J1128" i="1"/>
  <c r="J1127" i="1" s="1"/>
  <c r="J1124" i="1"/>
  <c r="J1120" i="1"/>
  <c r="J1119" i="1" s="1"/>
  <c r="J1116" i="1"/>
  <c r="J1112" i="1"/>
  <c r="J1111" i="1" s="1"/>
  <c r="J1108" i="1"/>
  <c r="J1104" i="1"/>
  <c r="J1103" i="1" s="1"/>
  <c r="J1100" i="1"/>
  <c r="J1096" i="1"/>
  <c r="J1095" i="1" s="1"/>
  <c r="J1092" i="1"/>
  <c r="J1088" i="1"/>
  <c r="J1084" i="1"/>
  <c r="J1080" i="1"/>
  <c r="J1079" i="1" s="1"/>
  <c r="J1077" i="1"/>
  <c r="J966" i="1" s="1"/>
  <c r="J1076" i="1"/>
  <c r="J965" i="1" s="1"/>
  <c r="J1075" i="1"/>
  <c r="J964" i="1" s="1"/>
  <c r="J1074" i="1"/>
  <c r="J963" i="1" s="1"/>
  <c r="J1071" i="1"/>
  <c r="J1070" i="1"/>
  <c r="J952" i="1" s="1"/>
  <c r="J1069" i="1"/>
  <c r="J951" i="1" s="1"/>
  <c r="J1046" i="1"/>
  <c r="J1045" i="1" s="1"/>
  <c r="J1044" i="1" s="1"/>
  <c r="J1040" i="1"/>
  <c r="J1039" i="1" s="1"/>
  <c r="J1034" i="1"/>
  <c r="J1032" i="1" s="1"/>
  <c r="J1028" i="1"/>
  <c r="J1027" i="1" s="1"/>
  <c r="J1026" i="1" s="1"/>
  <c r="J1022" i="1"/>
  <c r="J1021" i="1" s="1"/>
  <c r="J1017" i="1"/>
  <c r="J1016" i="1" s="1"/>
  <c r="J1012" i="1"/>
  <c r="J1011" i="1" s="1"/>
  <c r="J1007" i="1"/>
  <c r="J1006" i="1" s="1"/>
  <c r="J996" i="1"/>
  <c r="J995" i="1" s="1"/>
  <c r="J994" i="1" s="1"/>
  <c r="J979" i="1"/>
  <c r="J977" i="1" s="1"/>
  <c r="J89" i="1" s="1"/>
  <c r="J221" i="1" s="1"/>
  <c r="J972" i="1"/>
  <c r="J956" i="1"/>
  <c r="J954" i="1"/>
  <c r="J616" i="1" s="1"/>
  <c r="J946" i="1"/>
  <c r="J945" i="1"/>
  <c r="J944" i="1" s="1"/>
  <c r="J940" i="1"/>
  <c r="J937" i="1" s="1"/>
  <c r="J936" i="1" s="1"/>
  <c r="J934" i="1"/>
  <c r="J933" i="1" s="1"/>
  <c r="J932" i="1" s="1"/>
  <c r="J925" i="1"/>
  <c r="J924" i="1" s="1"/>
  <c r="J923" i="1" s="1"/>
  <c r="J922" i="1" s="1"/>
  <c r="J919" i="1"/>
  <c r="J918" i="1" s="1"/>
  <c r="J917" i="1" s="1"/>
  <c r="J915" i="1"/>
  <c r="J910" i="1"/>
  <c r="J909" i="1" s="1"/>
  <c r="J908" i="1" s="1"/>
  <c r="J905" i="1"/>
  <c r="J901" i="1"/>
  <c r="J900" i="1" s="1"/>
  <c r="J899" i="1" s="1"/>
  <c r="J896" i="1"/>
  <c r="J892" i="1"/>
  <c r="J891" i="1" s="1"/>
  <c r="J890" i="1" s="1"/>
  <c r="J887" i="1"/>
  <c r="J882" i="1"/>
  <c r="J881" i="1" s="1"/>
  <c r="J880" i="1" s="1"/>
  <c r="J872" i="1"/>
  <c r="J871" i="1" s="1"/>
  <c r="J870" i="1" s="1"/>
  <c r="J869" i="1" s="1"/>
  <c r="J865" i="1"/>
  <c r="J855" i="1"/>
  <c r="J851" i="1"/>
  <c r="J850" i="1" s="1"/>
  <c r="J849" i="1" s="1"/>
  <c r="J844" i="1"/>
  <c r="J832" i="1"/>
  <c r="J829" i="1"/>
  <c r="J826" i="1"/>
  <c r="J825" i="1"/>
  <c r="J823" i="1"/>
  <c r="J817" i="1"/>
  <c r="J816" i="1"/>
  <c r="J811" i="1"/>
  <c r="J810" i="1" s="1"/>
  <c r="J808" i="1"/>
  <c r="J807" i="1" s="1"/>
  <c r="J805" i="1"/>
  <c r="J804" i="1" s="1"/>
  <c r="J802" i="1"/>
  <c r="J801" i="1" s="1"/>
  <c r="J799" i="1"/>
  <c r="J798" i="1" s="1"/>
  <c r="J796" i="1"/>
  <c r="J795" i="1" s="1"/>
  <c r="J791" i="1"/>
  <c r="J790" i="1" s="1"/>
  <c r="J789" i="1" s="1"/>
  <c r="J788" i="1" s="1"/>
  <c r="J785" i="1"/>
  <c r="J784" i="1" s="1"/>
  <c r="J783" i="1" s="1"/>
  <c r="J782" i="1" s="1"/>
  <c r="J778" i="1"/>
  <c r="J777" i="1" s="1"/>
  <c r="J776" i="1" s="1"/>
  <c r="J775" i="1" s="1"/>
  <c r="J772" i="1"/>
  <c r="J771" i="1" s="1"/>
  <c r="J770" i="1" s="1"/>
  <c r="J769" i="1" s="1"/>
  <c r="J765" i="1"/>
  <c r="J761" i="1"/>
  <c r="J747" i="1"/>
  <c r="J744" i="1"/>
  <c r="J743" i="1" s="1"/>
  <c r="J742" i="1" s="1"/>
  <c r="J728" i="1"/>
  <c r="J722" i="1"/>
  <c r="J721" i="1" s="1"/>
  <c r="J716" i="1"/>
  <c r="J715" i="1" s="1"/>
  <c r="J714" i="1" s="1"/>
  <c r="J22" i="1" s="1"/>
  <c r="J712" i="1"/>
  <c r="J705" i="1"/>
  <c r="J704" i="1" s="1"/>
  <c r="J701" i="1"/>
  <c r="J693" i="1"/>
  <c r="J692" i="1" s="1"/>
  <c r="J689" i="1"/>
  <c r="J682" i="1"/>
  <c r="J681" i="1" s="1"/>
  <c r="J678" i="1"/>
  <c r="J671" i="1"/>
  <c r="J670" i="1" s="1"/>
  <c r="J663" i="1"/>
  <c r="J655" i="1"/>
  <c r="J654" i="1" s="1"/>
  <c r="J652" i="1"/>
  <c r="J640" i="1" s="1"/>
  <c r="J648" i="1"/>
  <c r="J636" i="1" s="1"/>
  <c r="J647" i="1"/>
  <c r="J635" i="1" s="1"/>
  <c r="J646" i="1"/>
  <c r="J633" i="1" s="1"/>
  <c r="J644" i="1"/>
  <c r="J632" i="1" s="1"/>
  <c r="J637" i="1"/>
  <c r="J634" i="1"/>
  <c r="J622" i="1"/>
  <c r="J321" i="1" s="1"/>
  <c r="J621" i="1"/>
  <c r="J320" i="1" s="1"/>
  <c r="J608" i="1"/>
  <c r="J604" i="1"/>
  <c r="J603" i="1" s="1"/>
  <c r="J598" i="1"/>
  <c r="J594" i="1"/>
  <c r="J593" i="1" s="1"/>
  <c r="J589" i="1"/>
  <c r="J587" i="1"/>
  <c r="J583" i="1"/>
  <c r="J581" i="1"/>
  <c r="J577" i="1"/>
  <c r="J575" i="1"/>
  <c r="J574" i="1"/>
  <c r="J573" i="1"/>
  <c r="J572" i="1"/>
  <c r="J566" i="1"/>
  <c r="J564" i="1" s="1"/>
  <c r="J550" i="1"/>
  <c r="J549" i="1" s="1"/>
  <c r="J545" i="1"/>
  <c r="J540" i="1"/>
  <c r="J532" i="1"/>
  <c r="J531" i="1" s="1"/>
  <c r="J530" i="1" s="1"/>
  <c r="J527" i="1"/>
  <c r="J526" i="1" s="1"/>
  <c r="J521" i="1"/>
  <c r="J520" i="1" s="1"/>
  <c r="J519" i="1" s="1"/>
  <c r="J514" i="1"/>
  <c r="J513" i="1" s="1"/>
  <c r="J511" i="1"/>
  <c r="J505" i="1"/>
  <c r="J504" i="1" s="1"/>
  <c r="J502" i="1"/>
  <c r="J496" i="1"/>
  <c r="J495" i="1"/>
  <c r="J493" i="1"/>
  <c r="J487" i="1"/>
  <c r="J482" i="1"/>
  <c r="J481" i="1" s="1"/>
  <c r="J480" i="1" s="1"/>
  <c r="J476" i="1"/>
  <c r="J475" i="1" s="1"/>
  <c r="J474" i="1" s="1"/>
  <c r="J470" i="1"/>
  <c r="J469" i="1" s="1"/>
  <c r="J468" i="1" s="1"/>
  <c r="J464" i="1"/>
  <c r="J463" i="1" s="1"/>
  <c r="J462" i="1" s="1"/>
  <c r="J458" i="1"/>
  <c r="J457" i="1" s="1"/>
  <c r="J456" i="1" s="1"/>
  <c r="J452" i="1"/>
  <c r="J451" i="1" s="1"/>
  <c r="J450" i="1" s="1"/>
  <c r="J428" i="1"/>
  <c r="J427" i="1" s="1"/>
  <c r="J426" i="1" s="1"/>
  <c r="J422" i="1"/>
  <c r="J421" i="1" s="1"/>
  <c r="J420" i="1" s="1"/>
  <c r="J416" i="1"/>
  <c r="J410" i="1"/>
  <c r="J409" i="1" s="1"/>
  <c r="J408" i="1" s="1"/>
  <c r="J404" i="1"/>
  <c r="J403" i="1" s="1"/>
  <c r="J402" i="1" s="1"/>
  <c r="J398" i="1"/>
  <c r="J369" i="1" s="1"/>
  <c r="J346" i="1" s="1"/>
  <c r="J393" i="1"/>
  <c r="J390" i="1"/>
  <c r="J387" i="1"/>
  <c r="J384" i="1"/>
  <c r="J383" i="1"/>
  <c r="J382" i="1"/>
  <c r="J378" i="1"/>
  <c r="J377" i="1"/>
  <c r="J145" i="1" s="1"/>
  <c r="J292" i="1" s="1"/>
  <c r="J291" i="1" s="1"/>
  <c r="J376" i="1"/>
  <c r="J374" i="1"/>
  <c r="J373" i="1"/>
  <c r="J141" i="1" s="1"/>
  <c r="J140" i="1" s="1"/>
  <c r="J372" i="1"/>
  <c r="J359" i="1"/>
  <c r="J357" i="1" s="1"/>
  <c r="J352" i="1"/>
  <c r="J344" i="1"/>
  <c r="J343" i="1"/>
  <c r="J341" i="1"/>
  <c r="J339" i="1"/>
  <c r="J338" i="1"/>
  <c r="J337" i="1"/>
  <c r="J335" i="1"/>
  <c r="J308" i="1" s="1"/>
  <c r="J332" i="1"/>
  <c r="J307" i="1"/>
  <c r="J296" i="1"/>
  <c r="J274" i="1"/>
  <c r="J273" i="1"/>
  <c r="J263" i="1"/>
  <c r="J261" i="1"/>
  <c r="J260" i="1"/>
  <c r="J259" i="1"/>
  <c r="J248" i="1"/>
  <c r="J247" i="1"/>
  <c r="J244" i="1"/>
  <c r="J241" i="1"/>
  <c r="J228" i="1"/>
  <c r="J223" i="1"/>
  <c r="J214" i="1"/>
  <c r="J213" i="1"/>
  <c r="J210" i="1"/>
  <c r="J233" i="1" s="1"/>
  <c r="J232" i="1" s="1"/>
  <c r="J209" i="1"/>
  <c r="J207" i="1"/>
  <c r="J205" i="1" s="1"/>
  <c r="J204" i="1"/>
  <c r="J203" i="1" s="1"/>
  <c r="J202" i="1"/>
  <c r="J199" i="1"/>
  <c r="J198" i="1"/>
  <c r="J197" i="1"/>
  <c r="J195" i="1"/>
  <c r="J194" i="1" s="1"/>
  <c r="J192" i="1"/>
  <c r="J191" i="1"/>
  <c r="J189" i="1"/>
  <c r="J187" i="1"/>
  <c r="J186" i="1"/>
  <c r="J185" i="1"/>
  <c r="J182" i="1"/>
  <c r="J181" i="1"/>
  <c r="J179" i="1"/>
  <c r="J177" i="1"/>
  <c r="J172" i="1"/>
  <c r="J171" i="1"/>
  <c r="J170" i="1"/>
  <c r="J169" i="1"/>
  <c r="J165" i="1"/>
  <c r="J164" i="1"/>
  <c r="J150" i="1"/>
  <c r="J148" i="1" s="1"/>
  <c r="J295" i="1" s="1"/>
  <c r="J137" i="1"/>
  <c r="J275" i="1"/>
  <c r="J122" i="1"/>
  <c r="J270" i="1" s="1"/>
  <c r="J121" i="1"/>
  <c r="J120" i="1"/>
  <c r="J268" i="1" s="1"/>
  <c r="J118" i="1"/>
  <c r="J266" i="1" s="1"/>
  <c r="J264" i="1"/>
  <c r="J110" i="1"/>
  <c r="J258" i="1" s="1"/>
  <c r="J105" i="1"/>
  <c r="J253" i="1" s="1"/>
  <c r="J103" i="1"/>
  <c r="J229" i="1" s="1"/>
  <c r="J101" i="1"/>
  <c r="J250" i="1" s="1"/>
  <c r="J82" i="1"/>
  <c r="J81" i="1"/>
  <c r="J240" i="1" s="1"/>
  <c r="J74" i="1"/>
  <c r="J71" i="1"/>
  <c r="J212" i="1" s="1"/>
  <c r="J69" i="1"/>
  <c r="J66" i="1"/>
  <c r="J62" i="1"/>
  <c r="J60" i="1"/>
  <c r="J53" i="1"/>
  <c r="J51" i="1"/>
  <c r="J47" i="1"/>
  <c r="J44" i="1" s="1"/>
  <c r="J188" i="1" s="1"/>
  <c r="J40" i="1"/>
  <c r="J31" i="1"/>
  <c r="J176" i="1" s="1"/>
  <c r="J12" i="1"/>
  <c r="J10" i="1"/>
  <c r="J162" i="1" s="1"/>
  <c r="J161" i="1" s="1"/>
  <c r="I1446" i="1"/>
  <c r="I1445" i="1" s="1"/>
  <c r="I1444" i="1" s="1"/>
  <c r="I1438" i="1"/>
  <c r="I1437" i="1" s="1"/>
  <c r="I1436" i="1" s="1"/>
  <c r="I1432" i="1"/>
  <c r="I1426" i="1"/>
  <c r="I1425" i="1" s="1"/>
  <c r="I1424" i="1" s="1"/>
  <c r="I1419" i="1"/>
  <c r="I1418" i="1" s="1"/>
  <c r="I1417" i="1" s="1"/>
  <c r="I1413" i="1"/>
  <c r="I1408" i="1"/>
  <c r="I1407" i="1" s="1"/>
  <c r="I1397" i="1"/>
  <c r="I1394" i="1"/>
  <c r="I1385" i="1"/>
  <c r="I1374" i="1" s="1"/>
  <c r="I1382" i="1"/>
  <c r="I1340" i="1" s="1"/>
  <c r="I1377" i="1"/>
  <c r="I1376" i="1"/>
  <c r="I1353" i="1"/>
  <c r="I1352" i="1" s="1"/>
  <c r="I1349" i="1"/>
  <c r="I1346" i="1" s="1"/>
  <c r="I1347" i="1"/>
  <c r="I1335" i="1" s="1"/>
  <c r="I323" i="1" s="1"/>
  <c r="I1344" i="1"/>
  <c r="I1324" i="1"/>
  <c r="I1323" i="1" s="1"/>
  <c r="I1309" i="1"/>
  <c r="I1297" i="1"/>
  <c r="I1289" i="1"/>
  <c r="I1287" i="1" s="1"/>
  <c r="I1279" i="1"/>
  <c r="I1278" i="1" s="1"/>
  <c r="I1276" i="1"/>
  <c r="I1272" i="1"/>
  <c r="I1271" i="1" s="1"/>
  <c r="I1269" i="1"/>
  <c r="I1257" i="1" s="1"/>
  <c r="I1268" i="1"/>
  <c r="I1256" i="1" s="1"/>
  <c r="I1254" i="1"/>
  <c r="I1263" i="1"/>
  <c r="I1262" i="1"/>
  <c r="I1261" i="1"/>
  <c r="I1249" i="1" s="1"/>
  <c r="I1251" i="1"/>
  <c r="I1239" i="1"/>
  <c r="I1238" i="1" s="1"/>
  <c r="I1237" i="1" s="1"/>
  <c r="I1232" i="1"/>
  <c r="I1231" i="1" s="1"/>
  <c r="I1230" i="1" s="1"/>
  <c r="I1229" i="1" s="1"/>
  <c r="I1227" i="1"/>
  <c r="I1191" i="1" s="1"/>
  <c r="I959" i="1" s="1"/>
  <c r="I1223" i="1"/>
  <c r="I1222" i="1" s="1"/>
  <c r="I1221" i="1" s="1"/>
  <c r="I1218" i="1"/>
  <c r="I1213" i="1"/>
  <c r="I1212" i="1" s="1"/>
  <c r="I1211" i="1" s="1"/>
  <c r="I1208" i="1"/>
  <c r="I1204" i="1"/>
  <c r="I1203" i="1" s="1"/>
  <c r="I1202" i="1" s="1"/>
  <c r="I1199" i="1"/>
  <c r="I1195" i="1"/>
  <c r="I1189" i="1"/>
  <c r="I1180" i="1"/>
  <c r="I1176" i="1"/>
  <c r="I1175" i="1" s="1"/>
  <c r="I1172" i="1"/>
  <c r="I1168" i="1"/>
  <c r="I1167" i="1" s="1"/>
  <c r="I1161" i="1"/>
  <c r="I1157" i="1"/>
  <c r="I1152" i="1"/>
  <c r="I1151" i="1" s="1"/>
  <c r="I1148" i="1"/>
  <c r="I1144" i="1"/>
  <c r="I1143" i="1" s="1"/>
  <c r="I1140" i="1"/>
  <c r="I1136" i="1"/>
  <c r="I1135" i="1" s="1"/>
  <c r="I1132" i="1"/>
  <c r="I1128" i="1"/>
  <c r="I1127" i="1" s="1"/>
  <c r="I1124" i="1"/>
  <c r="I1120" i="1"/>
  <c r="I1119" i="1" s="1"/>
  <c r="I1116" i="1"/>
  <c r="I1112" i="1"/>
  <c r="I1111" i="1" s="1"/>
  <c r="I1108" i="1"/>
  <c r="I1104" i="1"/>
  <c r="I1103" i="1" s="1"/>
  <c r="I1100" i="1"/>
  <c r="I1096" i="1"/>
  <c r="I1095" i="1" s="1"/>
  <c r="I1092" i="1"/>
  <c r="I1088" i="1"/>
  <c r="I1084" i="1"/>
  <c r="I1080" i="1"/>
  <c r="I1079" i="1" s="1"/>
  <c r="I1077" i="1"/>
  <c r="I966" i="1" s="1"/>
  <c r="I1076" i="1"/>
  <c r="I965" i="1" s="1"/>
  <c r="I1075" i="1"/>
  <c r="I964" i="1" s="1"/>
  <c r="I1074" i="1"/>
  <c r="I963" i="1" s="1"/>
  <c r="I1071" i="1"/>
  <c r="I1070" i="1"/>
  <c r="I952" i="1" s="1"/>
  <c r="I1069" i="1"/>
  <c r="I951" i="1" s="1"/>
  <c r="I1046" i="1"/>
  <c r="I1045" i="1" s="1"/>
  <c r="I1044" i="1" s="1"/>
  <c r="I1040" i="1"/>
  <c r="I1039" i="1" s="1"/>
  <c r="I1034" i="1"/>
  <c r="I1032" i="1" s="1"/>
  <c r="I1028" i="1"/>
  <c r="I1027" i="1" s="1"/>
  <c r="I1026" i="1" s="1"/>
  <c r="I1022" i="1"/>
  <c r="I1021" i="1" s="1"/>
  <c r="I1017" i="1"/>
  <c r="I1016" i="1" s="1"/>
  <c r="I1012" i="1"/>
  <c r="I1011" i="1" s="1"/>
  <c r="I1007" i="1"/>
  <c r="I1006" i="1" s="1"/>
  <c r="I996" i="1"/>
  <c r="I995" i="1" s="1"/>
  <c r="I994" i="1" s="1"/>
  <c r="I979" i="1"/>
  <c r="I972" i="1"/>
  <c r="I969" i="1" s="1"/>
  <c r="I956" i="1"/>
  <c r="I954" i="1"/>
  <c r="I616" i="1" s="1"/>
  <c r="I946" i="1"/>
  <c r="I945" i="1"/>
  <c r="I944" i="1" s="1"/>
  <c r="I940" i="1"/>
  <c r="I937" i="1" s="1"/>
  <c r="I936" i="1" s="1"/>
  <c r="I934" i="1"/>
  <c r="I933" i="1" s="1"/>
  <c r="I932" i="1" s="1"/>
  <c r="I925" i="1"/>
  <c r="I924" i="1" s="1"/>
  <c r="I923" i="1" s="1"/>
  <c r="I922" i="1" s="1"/>
  <c r="I919" i="1"/>
  <c r="I918" i="1" s="1"/>
  <c r="I917" i="1" s="1"/>
  <c r="I915" i="1"/>
  <c r="I910" i="1"/>
  <c r="I909" i="1" s="1"/>
  <c r="I908" i="1" s="1"/>
  <c r="I905" i="1"/>
  <c r="I901" i="1"/>
  <c r="I900" i="1" s="1"/>
  <c r="I899" i="1" s="1"/>
  <c r="I896" i="1"/>
  <c r="I892" i="1"/>
  <c r="I891" i="1" s="1"/>
  <c r="I890" i="1" s="1"/>
  <c r="I887" i="1"/>
  <c r="I882" i="1"/>
  <c r="I881" i="1" s="1"/>
  <c r="I880" i="1" s="1"/>
  <c r="I876" i="1"/>
  <c r="I872" i="1"/>
  <c r="I871" i="1" s="1"/>
  <c r="I870" i="1" s="1"/>
  <c r="I865" i="1"/>
  <c r="I855" i="1"/>
  <c r="I851" i="1"/>
  <c r="I844" i="1"/>
  <c r="I832" i="1"/>
  <c r="I829" i="1"/>
  <c r="I826" i="1"/>
  <c r="I825" i="1"/>
  <c r="I823" i="1"/>
  <c r="I817" i="1"/>
  <c r="I816" i="1"/>
  <c r="I811" i="1"/>
  <c r="I810" i="1" s="1"/>
  <c r="I808" i="1"/>
  <c r="I807" i="1" s="1"/>
  <c r="I805" i="1"/>
  <c r="I804" i="1" s="1"/>
  <c r="I802" i="1"/>
  <c r="I801" i="1" s="1"/>
  <c r="I799" i="1"/>
  <c r="I798" i="1" s="1"/>
  <c r="I796" i="1"/>
  <c r="I795" i="1" s="1"/>
  <c r="I791" i="1"/>
  <c r="I790" i="1" s="1"/>
  <c r="I789" i="1" s="1"/>
  <c r="I788" i="1" s="1"/>
  <c r="I785" i="1"/>
  <c r="I784" i="1" s="1"/>
  <c r="I783" i="1" s="1"/>
  <c r="I782" i="1" s="1"/>
  <c r="I778" i="1"/>
  <c r="I777" i="1" s="1"/>
  <c r="I776" i="1" s="1"/>
  <c r="I775" i="1" s="1"/>
  <c r="I772" i="1"/>
  <c r="I771" i="1" s="1"/>
  <c r="I770" i="1" s="1"/>
  <c r="I769" i="1" s="1"/>
  <c r="I765" i="1"/>
  <c r="I761" i="1"/>
  <c r="I747" i="1"/>
  <c r="I744" i="1"/>
  <c r="I743" i="1" s="1"/>
  <c r="I742" i="1" s="1"/>
  <c r="I728" i="1"/>
  <c r="I722" i="1"/>
  <c r="I721" i="1" s="1"/>
  <c r="I716" i="1"/>
  <c r="I715" i="1" s="1"/>
  <c r="I714" i="1" s="1"/>
  <c r="I22" i="1" s="1"/>
  <c r="I712" i="1"/>
  <c r="I705" i="1"/>
  <c r="I704" i="1" s="1"/>
  <c r="I701" i="1"/>
  <c r="I693" i="1"/>
  <c r="I692" i="1" s="1"/>
  <c r="I689" i="1"/>
  <c r="I682" i="1"/>
  <c r="I681" i="1" s="1"/>
  <c r="I678" i="1"/>
  <c r="I671" i="1"/>
  <c r="I670" i="1" s="1"/>
  <c r="I663" i="1"/>
  <c r="I655" i="1"/>
  <c r="I654" i="1" s="1"/>
  <c r="I652" i="1"/>
  <c r="I640" i="1" s="1"/>
  <c r="I648" i="1"/>
  <c r="I636" i="1" s="1"/>
  <c r="I647" i="1"/>
  <c r="I28" i="1" s="1"/>
  <c r="I646" i="1"/>
  <c r="I633" i="1" s="1"/>
  <c r="I644" i="1"/>
  <c r="I632" i="1" s="1"/>
  <c r="I637" i="1"/>
  <c r="I634" i="1"/>
  <c r="I622" i="1"/>
  <c r="I321" i="1" s="1"/>
  <c r="I621" i="1"/>
  <c r="I320" i="1" s="1"/>
  <c r="I608" i="1"/>
  <c r="I604" i="1"/>
  <c r="I603" i="1" s="1"/>
  <c r="I598" i="1"/>
  <c r="I594" i="1"/>
  <c r="I593" i="1" s="1"/>
  <c r="I589" i="1"/>
  <c r="I587" i="1"/>
  <c r="I583" i="1"/>
  <c r="I581" i="1"/>
  <c r="I580" i="1" s="1"/>
  <c r="I577" i="1"/>
  <c r="I575" i="1"/>
  <c r="I574" i="1"/>
  <c r="I573" i="1"/>
  <c r="I572" i="1"/>
  <c r="I566" i="1"/>
  <c r="I564" i="1" s="1"/>
  <c r="I550" i="1"/>
  <c r="I549" i="1" s="1"/>
  <c r="I548" i="1" s="1"/>
  <c r="I547" i="1" s="1"/>
  <c r="I545" i="1"/>
  <c r="I540" i="1"/>
  <c r="I532" i="1"/>
  <c r="I531" i="1" s="1"/>
  <c r="I530" i="1" s="1"/>
  <c r="I527" i="1"/>
  <c r="I526" i="1" s="1"/>
  <c r="I521" i="1"/>
  <c r="I520" i="1" s="1"/>
  <c r="I519" i="1" s="1"/>
  <c r="I514" i="1"/>
  <c r="I513" i="1" s="1"/>
  <c r="I511" i="1"/>
  <c r="I505" i="1"/>
  <c r="I504" i="1" s="1"/>
  <c r="I502" i="1"/>
  <c r="I496" i="1"/>
  <c r="I495" i="1"/>
  <c r="I493" i="1"/>
  <c r="I487" i="1"/>
  <c r="I482" i="1"/>
  <c r="I481" i="1" s="1"/>
  <c r="I480" i="1" s="1"/>
  <c r="I476" i="1"/>
  <c r="I475" i="1" s="1"/>
  <c r="I474" i="1" s="1"/>
  <c r="I470" i="1"/>
  <c r="I469" i="1" s="1"/>
  <c r="I468" i="1" s="1"/>
  <c r="I464" i="1"/>
  <c r="I375" i="1" s="1"/>
  <c r="I458" i="1"/>
  <c r="I457" i="1" s="1"/>
  <c r="I456" i="1" s="1"/>
  <c r="I452" i="1"/>
  <c r="I451" i="1" s="1"/>
  <c r="I450" i="1" s="1"/>
  <c r="I428" i="1"/>
  <c r="I427" i="1" s="1"/>
  <c r="I426" i="1" s="1"/>
  <c r="I422" i="1"/>
  <c r="I421" i="1" s="1"/>
  <c r="I420" i="1" s="1"/>
  <c r="I416" i="1"/>
  <c r="I415" i="1" s="1"/>
  <c r="I414" i="1" s="1"/>
  <c r="I410" i="1"/>
  <c r="I404" i="1"/>
  <c r="I403" i="1" s="1"/>
  <c r="I402" i="1" s="1"/>
  <c r="I398" i="1"/>
  <c r="I397" i="1" s="1"/>
  <c r="I396" i="1" s="1"/>
  <c r="I393" i="1"/>
  <c r="I390" i="1"/>
  <c r="I387" i="1"/>
  <c r="I384" i="1"/>
  <c r="I383" i="1"/>
  <c r="I382" i="1"/>
  <c r="I378" i="1"/>
  <c r="I377" i="1"/>
  <c r="I145" i="1" s="1"/>
  <c r="I144" i="1" s="1"/>
  <c r="I376" i="1"/>
  <c r="I374" i="1"/>
  <c r="I373" i="1"/>
  <c r="I141" i="1" s="1"/>
  <c r="I140" i="1" s="1"/>
  <c r="I372" i="1"/>
  <c r="I359" i="1"/>
  <c r="I357" i="1" s="1"/>
  <c r="I333" i="1" s="1"/>
  <c r="I352" i="1"/>
  <c r="I344" i="1"/>
  <c r="I343" i="1"/>
  <c r="I341" i="1"/>
  <c r="I339" i="1"/>
  <c r="I338" i="1"/>
  <c r="I337" i="1"/>
  <c r="I335" i="1"/>
  <c r="I308" i="1" s="1"/>
  <c r="I332" i="1"/>
  <c r="I307" i="1"/>
  <c r="I296" i="1"/>
  <c r="I274" i="1"/>
  <c r="I273" i="1"/>
  <c r="I263" i="1"/>
  <c r="I261" i="1"/>
  <c r="I260" i="1"/>
  <c r="I259" i="1"/>
  <c r="I248" i="1"/>
  <c r="I247" i="1"/>
  <c r="I244" i="1"/>
  <c r="I241" i="1"/>
  <c r="I228" i="1"/>
  <c r="I223" i="1"/>
  <c r="I214" i="1"/>
  <c r="I213" i="1"/>
  <c r="I210" i="1"/>
  <c r="I233" i="1" s="1"/>
  <c r="I232" i="1" s="1"/>
  <c r="I209" i="1"/>
  <c r="I207" i="1"/>
  <c r="I205" i="1" s="1"/>
  <c r="I204" i="1"/>
  <c r="I203" i="1" s="1"/>
  <c r="I202" i="1"/>
  <c r="I199" i="1"/>
  <c r="I198" i="1"/>
  <c r="I197" i="1"/>
  <c r="I195" i="1"/>
  <c r="I194" i="1" s="1"/>
  <c r="I192" i="1"/>
  <c r="I191" i="1"/>
  <c r="I189" i="1"/>
  <c r="I187" i="1"/>
  <c r="I186" i="1"/>
  <c r="I185" i="1"/>
  <c r="I182" i="1"/>
  <c r="I181" i="1"/>
  <c r="I179" i="1"/>
  <c r="I177" i="1"/>
  <c r="I172" i="1"/>
  <c r="I171" i="1"/>
  <c r="I170" i="1"/>
  <c r="I169" i="1"/>
  <c r="I165" i="1"/>
  <c r="I164" i="1"/>
  <c r="I150" i="1"/>
  <c r="I297" i="1" s="1"/>
  <c r="I137" i="1"/>
  <c r="I275" i="1"/>
  <c r="I122" i="1"/>
  <c r="I270" i="1" s="1"/>
  <c r="I121" i="1"/>
  <c r="I269" i="1" s="1"/>
  <c r="I120" i="1"/>
  <c r="I118" i="1"/>
  <c r="I266" i="1" s="1"/>
  <c r="I264" i="1"/>
  <c r="I110" i="1"/>
  <c r="I258" i="1" s="1"/>
  <c r="I105" i="1"/>
  <c r="I253" i="1" s="1"/>
  <c r="I103" i="1"/>
  <c r="I229" i="1" s="1"/>
  <c r="I101" i="1"/>
  <c r="I250" i="1" s="1"/>
  <c r="I82" i="1"/>
  <c r="I81" i="1"/>
  <c r="I240" i="1" s="1"/>
  <c r="I74" i="1"/>
  <c r="I71" i="1"/>
  <c r="I212" i="1" s="1"/>
  <c r="I69" i="1"/>
  <c r="I66" i="1"/>
  <c r="I62" i="1"/>
  <c r="I60" i="1"/>
  <c r="I53" i="1"/>
  <c r="I51" i="1"/>
  <c r="I47" i="1"/>
  <c r="I44" i="1" s="1"/>
  <c r="I40" i="1"/>
  <c r="I31" i="1"/>
  <c r="I176" i="1" s="1"/>
  <c r="I12" i="1"/>
  <c r="I10" i="1"/>
  <c r="I162" i="1" s="1"/>
  <c r="I161" i="1" s="1"/>
  <c r="H1446" i="1"/>
  <c r="H1445" i="1" s="1"/>
  <c r="H1444" i="1" s="1"/>
  <c r="H1438" i="1"/>
  <c r="H1437" i="1" s="1"/>
  <c r="H1436" i="1" s="1"/>
  <c r="H1432" i="1"/>
  <c r="H1426" i="1"/>
  <c r="H1425" i="1" s="1"/>
  <c r="H1424" i="1" s="1"/>
  <c r="H1419" i="1"/>
  <c r="H1418" i="1" s="1"/>
  <c r="H1417" i="1" s="1"/>
  <c r="H1413" i="1"/>
  <c r="H1408" i="1"/>
  <c r="H1407" i="1" s="1"/>
  <c r="H1397" i="1"/>
  <c r="H1394" i="1"/>
  <c r="H1385" i="1"/>
  <c r="H1374" i="1" s="1"/>
  <c r="H1382" i="1"/>
  <c r="H1340" i="1" s="1"/>
  <c r="H1377" i="1"/>
  <c r="H1376" i="1"/>
  <c r="H1353" i="1"/>
  <c r="H1352" i="1" s="1"/>
  <c r="H1349" i="1"/>
  <c r="H1346" i="1" s="1"/>
  <c r="H1347" i="1"/>
  <c r="H1335" i="1" s="1"/>
  <c r="H323" i="1" s="1"/>
  <c r="H1344" i="1"/>
  <c r="H1324" i="1"/>
  <c r="H1323" i="1" s="1"/>
  <c r="H1309" i="1"/>
  <c r="H1297" i="1"/>
  <c r="H1289" i="1"/>
  <c r="H1287" i="1" s="1"/>
  <c r="H1279" i="1"/>
  <c r="H1278" i="1" s="1"/>
  <c r="H1276" i="1"/>
  <c r="H1272" i="1"/>
  <c r="H1260" i="1" s="1"/>
  <c r="H1269" i="1"/>
  <c r="H1257" i="1" s="1"/>
  <c r="H1268" i="1"/>
  <c r="H1256" i="1" s="1"/>
  <c r="H1254" i="1"/>
  <c r="H1263" i="1"/>
  <c r="H1262" i="1"/>
  <c r="H1261" i="1"/>
  <c r="H1249" i="1" s="1"/>
  <c r="H1251" i="1"/>
  <c r="H1239" i="1"/>
  <c r="H1238" i="1" s="1"/>
  <c r="H1237" i="1" s="1"/>
  <c r="H1232" i="1"/>
  <c r="H1231" i="1" s="1"/>
  <c r="H1230" i="1" s="1"/>
  <c r="H1229" i="1" s="1"/>
  <c r="H1227" i="1"/>
  <c r="H1191" i="1" s="1"/>
  <c r="H959" i="1" s="1"/>
  <c r="H1223" i="1"/>
  <c r="H1222" i="1" s="1"/>
  <c r="H1221" i="1" s="1"/>
  <c r="H1218" i="1"/>
  <c r="H1213" i="1"/>
  <c r="H1212" i="1" s="1"/>
  <c r="H1211" i="1" s="1"/>
  <c r="H1208" i="1"/>
  <c r="H1204" i="1"/>
  <c r="H1203" i="1" s="1"/>
  <c r="H1202" i="1" s="1"/>
  <c r="H1199" i="1"/>
  <c r="H1195" i="1"/>
  <c r="H1194" i="1" s="1"/>
  <c r="H1189" i="1"/>
  <c r="H1180" i="1"/>
  <c r="H1176" i="1"/>
  <c r="H1175" i="1" s="1"/>
  <c r="H1172" i="1"/>
  <c r="H1168" i="1"/>
  <c r="H1167" i="1" s="1"/>
  <c r="H1161" i="1"/>
  <c r="H1157" i="1"/>
  <c r="H1152" i="1"/>
  <c r="H1151" i="1" s="1"/>
  <c r="H1148" i="1"/>
  <c r="H1144" i="1"/>
  <c r="H1143" i="1" s="1"/>
  <c r="H1140" i="1"/>
  <c r="H1136" i="1"/>
  <c r="H1135" i="1" s="1"/>
  <c r="H1132" i="1"/>
  <c r="H1128" i="1"/>
  <c r="H1127" i="1" s="1"/>
  <c r="H1124" i="1"/>
  <c r="H1120" i="1"/>
  <c r="H1119" i="1" s="1"/>
  <c r="H1116" i="1"/>
  <c r="H1112" i="1"/>
  <c r="H1111" i="1" s="1"/>
  <c r="H1108" i="1"/>
  <c r="H1104" i="1"/>
  <c r="H1103" i="1" s="1"/>
  <c r="H1100" i="1"/>
  <c r="H1096" i="1"/>
  <c r="H1095" i="1" s="1"/>
  <c r="H1092" i="1"/>
  <c r="H1088" i="1"/>
  <c r="H1084" i="1"/>
  <c r="H1080" i="1"/>
  <c r="H1079" i="1" s="1"/>
  <c r="H1077" i="1"/>
  <c r="H966" i="1" s="1"/>
  <c r="H1076" i="1"/>
  <c r="H965" i="1" s="1"/>
  <c r="H1075" i="1"/>
  <c r="H964" i="1" s="1"/>
  <c r="H1074" i="1"/>
  <c r="H963" i="1" s="1"/>
  <c r="H1071" i="1"/>
  <c r="H1070" i="1"/>
  <c r="H952" i="1" s="1"/>
  <c r="H1069" i="1"/>
  <c r="H951" i="1" s="1"/>
  <c r="H1046" i="1"/>
  <c r="H1045" i="1" s="1"/>
  <c r="H1044" i="1" s="1"/>
  <c r="H1040" i="1"/>
  <c r="H1039" i="1" s="1"/>
  <c r="H1034" i="1"/>
  <c r="H1032" i="1" s="1"/>
  <c r="H1028" i="1"/>
  <c r="H1027" i="1" s="1"/>
  <c r="H1026" i="1" s="1"/>
  <c r="H1022" i="1"/>
  <c r="H1021" i="1" s="1"/>
  <c r="H1017" i="1"/>
  <c r="H1016" i="1" s="1"/>
  <c r="H1012" i="1"/>
  <c r="H1011" i="1" s="1"/>
  <c r="H1007" i="1"/>
  <c r="H1006" i="1" s="1"/>
  <c r="H996" i="1"/>
  <c r="H995" i="1" s="1"/>
  <c r="H994" i="1" s="1"/>
  <c r="H979" i="1"/>
  <c r="H977" i="1" s="1"/>
  <c r="H89" i="1" s="1"/>
  <c r="H221" i="1" s="1"/>
  <c r="H972" i="1"/>
  <c r="H969" i="1" s="1"/>
  <c r="H956" i="1"/>
  <c r="H954" i="1"/>
  <c r="H616" i="1" s="1"/>
  <c r="H946" i="1"/>
  <c r="H945" i="1"/>
  <c r="H944" i="1" s="1"/>
  <c r="H940" i="1"/>
  <c r="H822" i="1" s="1"/>
  <c r="H934" i="1"/>
  <c r="H933" i="1" s="1"/>
  <c r="H932" i="1" s="1"/>
  <c r="H925" i="1"/>
  <c r="H924" i="1" s="1"/>
  <c r="H923" i="1" s="1"/>
  <c r="H922" i="1" s="1"/>
  <c r="H919" i="1"/>
  <c r="H918" i="1" s="1"/>
  <c r="H917" i="1" s="1"/>
  <c r="H915" i="1"/>
  <c r="H910" i="1"/>
  <c r="H909" i="1" s="1"/>
  <c r="H908" i="1" s="1"/>
  <c r="H905" i="1"/>
  <c r="H901" i="1"/>
  <c r="H900" i="1" s="1"/>
  <c r="H899" i="1" s="1"/>
  <c r="H896" i="1"/>
  <c r="H892" i="1"/>
  <c r="H891" i="1" s="1"/>
  <c r="H890" i="1" s="1"/>
  <c r="H887" i="1"/>
  <c r="H882" i="1"/>
  <c r="H881" i="1" s="1"/>
  <c r="H880" i="1" s="1"/>
  <c r="H876" i="1"/>
  <c r="H872" i="1"/>
  <c r="H871" i="1" s="1"/>
  <c r="H870" i="1" s="1"/>
  <c r="H865" i="1"/>
  <c r="H855" i="1"/>
  <c r="H851" i="1"/>
  <c r="H844" i="1"/>
  <c r="H832" i="1"/>
  <c r="H829" i="1"/>
  <c r="H826" i="1"/>
  <c r="H825" i="1"/>
  <c r="H823" i="1"/>
  <c r="H817" i="1"/>
  <c r="H816" i="1"/>
  <c r="H811" i="1"/>
  <c r="H810" i="1" s="1"/>
  <c r="H808" i="1"/>
  <c r="H807" i="1" s="1"/>
  <c r="H805" i="1"/>
  <c r="H804" i="1" s="1"/>
  <c r="H802" i="1"/>
  <c r="H801" i="1" s="1"/>
  <c r="H799" i="1"/>
  <c r="H798" i="1" s="1"/>
  <c r="H796" i="1"/>
  <c r="H795" i="1" s="1"/>
  <c r="H791" i="1"/>
  <c r="H790" i="1" s="1"/>
  <c r="H789" i="1" s="1"/>
  <c r="H788" i="1" s="1"/>
  <c r="H785" i="1"/>
  <c r="H784" i="1" s="1"/>
  <c r="H783" i="1" s="1"/>
  <c r="H782" i="1" s="1"/>
  <c r="H778" i="1"/>
  <c r="H777" i="1" s="1"/>
  <c r="H776" i="1" s="1"/>
  <c r="H775" i="1" s="1"/>
  <c r="H772" i="1"/>
  <c r="H771" i="1" s="1"/>
  <c r="H770" i="1" s="1"/>
  <c r="H769" i="1" s="1"/>
  <c r="H765" i="1"/>
  <c r="H764" i="1" s="1"/>
  <c r="H761" i="1"/>
  <c r="H747" i="1"/>
  <c r="H744" i="1"/>
  <c r="H743" i="1" s="1"/>
  <c r="H742" i="1" s="1"/>
  <c r="H728" i="1"/>
  <c r="H722" i="1"/>
  <c r="H721" i="1" s="1"/>
  <c r="H716" i="1"/>
  <c r="H715" i="1" s="1"/>
  <c r="H714" i="1" s="1"/>
  <c r="H22" i="1" s="1"/>
  <c r="H712" i="1"/>
  <c r="H705" i="1"/>
  <c r="H704" i="1" s="1"/>
  <c r="H701" i="1"/>
  <c r="H693" i="1"/>
  <c r="H692" i="1" s="1"/>
  <c r="H689" i="1"/>
  <c r="H682" i="1"/>
  <c r="H681" i="1" s="1"/>
  <c r="H678" i="1"/>
  <c r="H671" i="1"/>
  <c r="H670" i="1" s="1"/>
  <c r="H663" i="1"/>
  <c r="H655" i="1"/>
  <c r="H654" i="1" s="1"/>
  <c r="H652" i="1"/>
  <c r="H640" i="1" s="1"/>
  <c r="H648" i="1"/>
  <c r="H636" i="1" s="1"/>
  <c r="H647" i="1"/>
  <c r="H635" i="1" s="1"/>
  <c r="H646" i="1"/>
  <c r="H633" i="1" s="1"/>
  <c r="H644" i="1"/>
  <c r="H632" i="1" s="1"/>
  <c r="H637" i="1"/>
  <c r="H634" i="1"/>
  <c r="H622" i="1"/>
  <c r="H321" i="1" s="1"/>
  <c r="H621" i="1"/>
  <c r="H320" i="1" s="1"/>
  <c r="H608" i="1"/>
  <c r="H604" i="1"/>
  <c r="H603" i="1" s="1"/>
  <c r="H598" i="1"/>
  <c r="H594" i="1"/>
  <c r="H593" i="1" s="1"/>
  <c r="H589" i="1"/>
  <c r="H587" i="1"/>
  <c r="H586" i="1" s="1"/>
  <c r="H583" i="1"/>
  <c r="H581" i="1"/>
  <c r="H577" i="1"/>
  <c r="H575" i="1"/>
  <c r="H574" i="1"/>
  <c r="H573" i="1"/>
  <c r="H572" i="1"/>
  <c r="H566" i="1"/>
  <c r="H564" i="1" s="1"/>
  <c r="H550" i="1"/>
  <c r="H549" i="1" s="1"/>
  <c r="H545" i="1"/>
  <c r="H540" i="1"/>
  <c r="H532" i="1"/>
  <c r="H531" i="1" s="1"/>
  <c r="H530" i="1" s="1"/>
  <c r="H527" i="1"/>
  <c r="H526" i="1" s="1"/>
  <c r="H521" i="1"/>
  <c r="H520" i="1" s="1"/>
  <c r="H519" i="1" s="1"/>
  <c r="H514" i="1"/>
  <c r="H513" i="1" s="1"/>
  <c r="H511" i="1"/>
  <c r="H505" i="1"/>
  <c r="H504" i="1" s="1"/>
  <c r="H502" i="1"/>
  <c r="H496" i="1"/>
  <c r="H495" i="1"/>
  <c r="H493" i="1"/>
  <c r="H487" i="1"/>
  <c r="H486" i="1" s="1"/>
  <c r="H482" i="1"/>
  <c r="H481" i="1" s="1"/>
  <c r="H480" i="1" s="1"/>
  <c r="H476" i="1"/>
  <c r="H475" i="1" s="1"/>
  <c r="H474" i="1" s="1"/>
  <c r="H470" i="1"/>
  <c r="H469" i="1" s="1"/>
  <c r="H468" i="1" s="1"/>
  <c r="H464" i="1"/>
  <c r="H463" i="1" s="1"/>
  <c r="H462" i="1" s="1"/>
  <c r="H458" i="1"/>
  <c r="H457" i="1" s="1"/>
  <c r="H456" i="1" s="1"/>
  <c r="H452" i="1"/>
  <c r="H451" i="1" s="1"/>
  <c r="H450" i="1" s="1"/>
  <c r="H428" i="1"/>
  <c r="H427" i="1" s="1"/>
  <c r="H426" i="1" s="1"/>
  <c r="H422" i="1"/>
  <c r="H421" i="1" s="1"/>
  <c r="H420" i="1" s="1"/>
  <c r="H416" i="1"/>
  <c r="H415" i="1" s="1"/>
  <c r="H414" i="1" s="1"/>
  <c r="H410" i="1"/>
  <c r="H409" i="1" s="1"/>
  <c r="H408" i="1" s="1"/>
  <c r="H404" i="1"/>
  <c r="H403" i="1" s="1"/>
  <c r="H402" i="1" s="1"/>
  <c r="H398" i="1"/>
  <c r="H397" i="1" s="1"/>
  <c r="H396" i="1" s="1"/>
  <c r="H393" i="1"/>
  <c r="H390" i="1"/>
  <c r="H387" i="1"/>
  <c r="H384" i="1"/>
  <c r="H383" i="1"/>
  <c r="H382" i="1"/>
  <c r="H378" i="1"/>
  <c r="H377" i="1"/>
  <c r="H145" i="1" s="1"/>
  <c r="H144" i="1" s="1"/>
  <c r="H376" i="1"/>
  <c r="H374" i="1"/>
  <c r="H373" i="1"/>
  <c r="H141" i="1" s="1"/>
  <c r="H140" i="1" s="1"/>
  <c r="H372" i="1"/>
  <c r="H359" i="1"/>
  <c r="H357" i="1" s="1"/>
  <c r="H352" i="1"/>
  <c r="H344" i="1"/>
  <c r="H343" i="1"/>
  <c r="H341" i="1"/>
  <c r="H339" i="1"/>
  <c r="H338" i="1"/>
  <c r="H337" i="1"/>
  <c r="H335" i="1"/>
  <c r="H308" i="1" s="1"/>
  <c r="H332" i="1"/>
  <c r="H307" i="1"/>
  <c r="H296" i="1"/>
  <c r="H274" i="1"/>
  <c r="H273" i="1"/>
  <c r="H263" i="1"/>
  <c r="H261" i="1"/>
  <c r="H260" i="1"/>
  <c r="H259" i="1"/>
  <c r="H248" i="1"/>
  <c r="H247" i="1"/>
  <c r="H244" i="1"/>
  <c r="H241" i="1"/>
  <c r="H228" i="1"/>
  <c r="H223" i="1"/>
  <c r="H214" i="1"/>
  <c r="H213" i="1"/>
  <c r="H210" i="1"/>
  <c r="H233" i="1" s="1"/>
  <c r="H232" i="1" s="1"/>
  <c r="H209" i="1"/>
  <c r="H207" i="1"/>
  <c r="H205" i="1" s="1"/>
  <c r="H204" i="1"/>
  <c r="H203" i="1" s="1"/>
  <c r="H202" i="1"/>
  <c r="H199" i="1"/>
  <c r="H198" i="1"/>
  <c r="H197" i="1"/>
  <c r="H195" i="1"/>
  <c r="H194" i="1" s="1"/>
  <c r="H192" i="1"/>
  <c r="H191" i="1"/>
  <c r="H189" i="1"/>
  <c r="H187" i="1"/>
  <c r="H186" i="1"/>
  <c r="H185" i="1"/>
  <c r="H182" i="1"/>
  <c r="H181" i="1"/>
  <c r="H179" i="1"/>
  <c r="H177" i="1"/>
  <c r="H172" i="1"/>
  <c r="H171" i="1"/>
  <c r="H170" i="1"/>
  <c r="H169" i="1"/>
  <c r="H165" i="1"/>
  <c r="H164" i="1"/>
  <c r="H150" i="1"/>
  <c r="H297" i="1" s="1"/>
  <c r="H137" i="1"/>
  <c r="H275" i="1"/>
  <c r="H122" i="1"/>
  <c r="H270" i="1" s="1"/>
  <c r="H121" i="1"/>
  <c r="H269" i="1" s="1"/>
  <c r="H120" i="1"/>
  <c r="H118" i="1"/>
  <c r="H266" i="1" s="1"/>
  <c r="H264" i="1"/>
  <c r="H110" i="1"/>
  <c r="H258" i="1" s="1"/>
  <c r="H105" i="1"/>
  <c r="H253" i="1" s="1"/>
  <c r="H103" i="1"/>
  <c r="H229" i="1" s="1"/>
  <c r="H101" i="1"/>
  <c r="H250" i="1" s="1"/>
  <c r="H82" i="1"/>
  <c r="H81" i="1"/>
  <c r="H240" i="1" s="1"/>
  <c r="H74" i="1"/>
  <c r="H71" i="1"/>
  <c r="H212" i="1" s="1"/>
  <c r="H69" i="1"/>
  <c r="H66" i="1"/>
  <c r="H62" i="1"/>
  <c r="H60" i="1"/>
  <c r="H53" i="1"/>
  <c r="H51" i="1"/>
  <c r="H47" i="1"/>
  <c r="H44" i="1" s="1"/>
  <c r="H40" i="1"/>
  <c r="H31" i="1"/>
  <c r="H176" i="1" s="1"/>
  <c r="H12" i="1"/>
  <c r="H10" i="1"/>
  <c r="H162" i="1" s="1"/>
  <c r="H161" i="1" s="1"/>
  <c r="G1446" i="1"/>
  <c r="G1438" i="1"/>
  <c r="G1437" i="1" s="1"/>
  <c r="G1436" i="1" s="1"/>
  <c r="G1432" i="1"/>
  <c r="G1431" i="1" s="1"/>
  <c r="G1430" i="1" s="1"/>
  <c r="G1426" i="1"/>
  <c r="G1419" i="1"/>
  <c r="G1418" i="1" s="1"/>
  <c r="G1417" i="1" s="1"/>
  <c r="G1413" i="1"/>
  <c r="G1408" i="1"/>
  <c r="G1407" i="1" s="1"/>
  <c r="G1406" i="1" s="1"/>
  <c r="G1397" i="1"/>
  <c r="G1394" i="1"/>
  <c r="G1385" i="1"/>
  <c r="G1384" i="1" s="1"/>
  <c r="G1382" i="1"/>
  <c r="G1340" i="1" s="1"/>
  <c r="G1377" i="1"/>
  <c r="G1376" i="1"/>
  <c r="G1353" i="1"/>
  <c r="G1352" i="1" s="1"/>
  <c r="G1349" i="1"/>
  <c r="G1348" i="1" s="1"/>
  <c r="G1347" i="1"/>
  <c r="G1335" i="1" s="1"/>
  <c r="G323" i="1" s="1"/>
  <c r="G1344" i="1"/>
  <c r="G1324" i="1"/>
  <c r="G1323" i="1" s="1"/>
  <c r="G1309" i="1"/>
  <c r="G1297" i="1"/>
  <c r="G1289" i="1"/>
  <c r="G1287" i="1" s="1"/>
  <c r="G1279" i="1"/>
  <c r="G1278" i="1" s="1"/>
  <c r="G1276" i="1"/>
  <c r="G1272" i="1"/>
  <c r="G1271" i="1" s="1"/>
  <c r="G1269" i="1"/>
  <c r="G1257" i="1" s="1"/>
  <c r="G1268" i="1"/>
  <c r="G1256" i="1" s="1"/>
  <c r="G1254" i="1"/>
  <c r="G1263" i="1"/>
  <c r="G1262" i="1"/>
  <c r="G1261" i="1"/>
  <c r="G1251" i="1"/>
  <c r="G1239" i="1"/>
  <c r="G1232" i="1"/>
  <c r="G1231" i="1" s="1"/>
  <c r="G1230" i="1" s="1"/>
  <c r="G1229" i="1" s="1"/>
  <c r="G1227" i="1"/>
  <c r="G1191" i="1" s="1"/>
  <c r="G1223" i="1"/>
  <c r="G1222" i="1" s="1"/>
  <c r="G1221" i="1" s="1"/>
  <c r="G1218" i="1"/>
  <c r="G1213" i="1"/>
  <c r="G1208" i="1"/>
  <c r="G1204" i="1"/>
  <c r="G1203" i="1" s="1"/>
  <c r="G1202" i="1" s="1"/>
  <c r="G1199" i="1"/>
  <c r="G1195" i="1"/>
  <c r="G1194" i="1" s="1"/>
  <c r="G1189" i="1"/>
  <c r="G1180" i="1"/>
  <c r="G1176" i="1"/>
  <c r="G1172" i="1"/>
  <c r="G1168" i="1"/>
  <c r="G1167" i="1" s="1"/>
  <c r="G1161" i="1"/>
  <c r="G1157" i="1"/>
  <c r="G1152" i="1"/>
  <c r="G1151" i="1" s="1"/>
  <c r="G1148" i="1"/>
  <c r="G1144" i="1"/>
  <c r="G1143" i="1" s="1"/>
  <c r="G1140" i="1"/>
  <c r="G1136" i="1"/>
  <c r="G1135" i="1" s="1"/>
  <c r="G1132" i="1"/>
  <c r="G1128" i="1"/>
  <c r="G1127" i="1" s="1"/>
  <c r="G1124" i="1"/>
  <c r="G1120" i="1"/>
  <c r="G1119" i="1" s="1"/>
  <c r="G1116" i="1"/>
  <c r="G1112" i="1"/>
  <c r="G1111" i="1" s="1"/>
  <c r="G1108" i="1"/>
  <c r="G1104" i="1"/>
  <c r="G1103" i="1" s="1"/>
  <c r="G1100" i="1"/>
  <c r="G1096" i="1"/>
  <c r="G1095" i="1" s="1"/>
  <c r="G1092" i="1"/>
  <c r="G1088" i="1"/>
  <c r="G1087" i="1" s="1"/>
  <c r="G1084" i="1"/>
  <c r="G1080" i="1"/>
  <c r="G1079" i="1" s="1"/>
  <c r="G1077" i="1"/>
  <c r="G966" i="1" s="1"/>
  <c r="G1076" i="1"/>
  <c r="G965" i="1" s="1"/>
  <c r="G1075" i="1"/>
  <c r="G108" i="1" s="1"/>
  <c r="G256" i="1" s="1"/>
  <c r="G1074" i="1"/>
  <c r="G107" i="1" s="1"/>
  <c r="G1071" i="1"/>
  <c r="G1070" i="1"/>
  <c r="G952" i="1" s="1"/>
  <c r="G1069" i="1"/>
  <c r="G951" i="1" s="1"/>
  <c r="G1046" i="1"/>
  <c r="G1040" i="1"/>
  <c r="G1039" i="1" s="1"/>
  <c r="G1034" i="1"/>
  <c r="G1033" i="1" s="1"/>
  <c r="G1028" i="1"/>
  <c r="G1027" i="1" s="1"/>
  <c r="G1026" i="1" s="1"/>
  <c r="G1022" i="1"/>
  <c r="G1021" i="1" s="1"/>
  <c r="G1017" i="1"/>
  <c r="G1016" i="1" s="1"/>
  <c r="G1012" i="1"/>
  <c r="G1011" i="1" s="1"/>
  <c r="G1007" i="1"/>
  <c r="G1006" i="1" s="1"/>
  <c r="G996" i="1"/>
  <c r="G995" i="1" s="1"/>
  <c r="G994" i="1" s="1"/>
  <c r="G979" i="1"/>
  <c r="G972" i="1"/>
  <c r="G969" i="1" s="1"/>
  <c r="G956" i="1"/>
  <c r="G954" i="1"/>
  <c r="G616" i="1" s="1"/>
  <c r="G946" i="1"/>
  <c r="G945" i="1"/>
  <c r="G944" i="1" s="1"/>
  <c r="G940" i="1"/>
  <c r="G938" i="1" s="1"/>
  <c r="G934" i="1"/>
  <c r="G933" i="1" s="1"/>
  <c r="G932" i="1" s="1"/>
  <c r="G925" i="1"/>
  <c r="G919" i="1"/>
  <c r="G918" i="1" s="1"/>
  <c r="G917" i="1" s="1"/>
  <c r="G915" i="1"/>
  <c r="G910" i="1"/>
  <c r="G909" i="1" s="1"/>
  <c r="G908" i="1" s="1"/>
  <c r="G905" i="1"/>
  <c r="G901" i="1"/>
  <c r="G900" i="1" s="1"/>
  <c r="G896" i="1"/>
  <c r="G892" i="1"/>
  <c r="G891" i="1" s="1"/>
  <c r="G890" i="1" s="1"/>
  <c r="G887" i="1"/>
  <c r="G882" i="1"/>
  <c r="G881" i="1" s="1"/>
  <c r="G880" i="1" s="1"/>
  <c r="G876" i="1"/>
  <c r="G872" i="1"/>
  <c r="G871" i="1" s="1"/>
  <c r="G870" i="1" s="1"/>
  <c r="G865" i="1"/>
  <c r="G855" i="1"/>
  <c r="G851" i="1"/>
  <c r="G844" i="1"/>
  <c r="G838" i="1" s="1"/>
  <c r="G832" i="1"/>
  <c r="G829" i="1"/>
  <c r="G826" i="1"/>
  <c r="G825" i="1"/>
  <c r="G823" i="1"/>
  <c r="G817" i="1"/>
  <c r="G816" i="1"/>
  <c r="G811" i="1"/>
  <c r="G810" i="1" s="1"/>
  <c r="G808" i="1"/>
  <c r="G805" i="1"/>
  <c r="G804" i="1" s="1"/>
  <c r="G802" i="1"/>
  <c r="G801" i="1" s="1"/>
  <c r="G799" i="1"/>
  <c r="G798" i="1" s="1"/>
  <c r="G796" i="1"/>
  <c r="G795" i="1" s="1"/>
  <c r="G791" i="1"/>
  <c r="G785" i="1"/>
  <c r="G784" i="1" s="1"/>
  <c r="G783" i="1" s="1"/>
  <c r="G782" i="1" s="1"/>
  <c r="G778" i="1"/>
  <c r="G777" i="1" s="1"/>
  <c r="G772" i="1"/>
  <c r="G771" i="1" s="1"/>
  <c r="G765" i="1"/>
  <c r="G764" i="1" s="1"/>
  <c r="G761" i="1"/>
  <c r="G747" i="1"/>
  <c r="G744" i="1"/>
  <c r="G728" i="1"/>
  <c r="G722" i="1"/>
  <c r="G716" i="1"/>
  <c r="G715" i="1" s="1"/>
  <c r="G714" i="1" s="1"/>
  <c r="G22" i="1" s="1"/>
  <c r="G712" i="1"/>
  <c r="G705" i="1"/>
  <c r="G704" i="1" s="1"/>
  <c r="G701" i="1"/>
  <c r="G693" i="1"/>
  <c r="G692" i="1" s="1"/>
  <c r="G689" i="1"/>
  <c r="G682" i="1"/>
  <c r="G681" i="1" s="1"/>
  <c r="G678" i="1"/>
  <c r="G671" i="1"/>
  <c r="G670" i="1" s="1"/>
  <c r="G663" i="1"/>
  <c r="G655" i="1"/>
  <c r="G654" i="1" s="1"/>
  <c r="G652" i="1"/>
  <c r="G648" i="1"/>
  <c r="G647" i="1"/>
  <c r="G635" i="1" s="1"/>
  <c r="G646" i="1"/>
  <c r="G633" i="1" s="1"/>
  <c r="G644" i="1"/>
  <c r="G632" i="1" s="1"/>
  <c r="G637" i="1"/>
  <c r="G634" i="1"/>
  <c r="G622" i="1"/>
  <c r="G321" i="1" s="1"/>
  <c r="G621" i="1"/>
  <c r="G608" i="1"/>
  <c r="G604" i="1"/>
  <c r="G598" i="1"/>
  <c r="G594" i="1"/>
  <c r="G589" i="1"/>
  <c r="G587" i="1"/>
  <c r="G583" i="1"/>
  <c r="G581" i="1"/>
  <c r="G577" i="1"/>
  <c r="G575" i="1"/>
  <c r="G574" i="1"/>
  <c r="G573" i="1"/>
  <c r="G572" i="1"/>
  <c r="G566" i="1"/>
  <c r="G334" i="1" s="1"/>
  <c r="G306" i="1" s="1"/>
  <c r="G550" i="1"/>
  <c r="G549" i="1" s="1"/>
  <c r="G545" i="1"/>
  <c r="G540" i="1"/>
  <c r="G532" i="1"/>
  <c r="G531" i="1" s="1"/>
  <c r="G530" i="1" s="1"/>
  <c r="G527" i="1"/>
  <c r="G526" i="1" s="1"/>
  <c r="G521" i="1"/>
  <c r="G520" i="1" s="1"/>
  <c r="G519" i="1" s="1"/>
  <c r="G514" i="1"/>
  <c r="G511" i="1"/>
  <c r="G505" i="1"/>
  <c r="G504" i="1" s="1"/>
  <c r="G502" i="1"/>
  <c r="G496" i="1"/>
  <c r="G495" i="1"/>
  <c r="G493" i="1"/>
  <c r="G487" i="1"/>
  <c r="G482" i="1"/>
  <c r="G481" i="1" s="1"/>
  <c r="G480" i="1" s="1"/>
  <c r="G476" i="1"/>
  <c r="G475" i="1" s="1"/>
  <c r="G474" i="1" s="1"/>
  <c r="G470" i="1"/>
  <c r="G469" i="1" s="1"/>
  <c r="G468" i="1" s="1"/>
  <c r="G464" i="1"/>
  <c r="G458" i="1"/>
  <c r="G457" i="1" s="1"/>
  <c r="G456" i="1" s="1"/>
  <c r="G452" i="1"/>
  <c r="G451" i="1" s="1"/>
  <c r="G450" i="1" s="1"/>
  <c r="G428" i="1"/>
  <c r="G427" i="1" s="1"/>
  <c r="G426" i="1" s="1"/>
  <c r="G422" i="1"/>
  <c r="G416" i="1"/>
  <c r="G415" i="1" s="1"/>
  <c r="G414" i="1" s="1"/>
  <c r="G410" i="1"/>
  <c r="G409" i="1" s="1"/>
  <c r="G408" i="1" s="1"/>
  <c r="G404" i="1"/>
  <c r="G403" i="1" s="1"/>
  <c r="G402" i="1" s="1"/>
  <c r="G398" i="1"/>
  <c r="G393" i="1"/>
  <c r="G390" i="1"/>
  <c r="G387" i="1"/>
  <c r="G384" i="1"/>
  <c r="G383" i="1"/>
  <c r="G382" i="1"/>
  <c r="G378" i="1"/>
  <c r="G377" i="1"/>
  <c r="G145" i="1" s="1"/>
  <c r="G376" i="1"/>
  <c r="G374" i="1"/>
  <c r="G373" i="1"/>
  <c r="G141" i="1" s="1"/>
  <c r="G372" i="1"/>
  <c r="G357" i="1"/>
  <c r="G352" i="1"/>
  <c r="G344" i="1"/>
  <c r="G343" i="1"/>
  <c r="G341" i="1"/>
  <c r="G339" i="1"/>
  <c r="G338" i="1"/>
  <c r="G337" i="1"/>
  <c r="G335" i="1"/>
  <c r="G308" i="1" s="1"/>
  <c r="G332" i="1"/>
  <c r="G307" i="1"/>
  <c r="G296" i="1"/>
  <c r="G274" i="1"/>
  <c r="G273" i="1"/>
  <c r="G263" i="1"/>
  <c r="G261" i="1"/>
  <c r="G260" i="1"/>
  <c r="G259" i="1"/>
  <c r="G248" i="1"/>
  <c r="G247" i="1"/>
  <c r="G244" i="1"/>
  <c r="G241" i="1"/>
  <c r="G228" i="1"/>
  <c r="G223" i="1"/>
  <c r="G214" i="1"/>
  <c r="G213" i="1"/>
  <c r="G210" i="1"/>
  <c r="G233" i="1" s="1"/>
  <c r="G232" i="1" s="1"/>
  <c r="G209" i="1"/>
  <c r="G207" i="1"/>
  <c r="G205" i="1" s="1"/>
  <c r="G204" i="1"/>
  <c r="G203" i="1" s="1"/>
  <c r="G202" i="1"/>
  <c r="G199" i="1"/>
  <c r="G198" i="1"/>
  <c r="G197" i="1"/>
  <c r="G195" i="1"/>
  <c r="G194" i="1" s="1"/>
  <c r="G192" i="1"/>
  <c r="G191" i="1"/>
  <c r="G189" i="1"/>
  <c r="G187" i="1"/>
  <c r="G186" i="1"/>
  <c r="G185" i="1"/>
  <c r="G182" i="1"/>
  <c r="G181" i="1"/>
  <c r="G179" i="1"/>
  <c r="G177" i="1"/>
  <c r="G172" i="1"/>
  <c r="G171" i="1"/>
  <c r="G170" i="1"/>
  <c r="G169" i="1"/>
  <c r="G165" i="1"/>
  <c r="G164" i="1"/>
  <c r="G150" i="1"/>
  <c r="G297" i="1" s="1"/>
  <c r="G137" i="1"/>
  <c r="G125" i="1"/>
  <c r="G122" i="1"/>
  <c r="G270" i="1" s="1"/>
  <c r="G121" i="1"/>
  <c r="G120" i="1"/>
  <c r="G268" i="1" s="1"/>
  <c r="G118" i="1"/>
  <c r="G266" i="1" s="1"/>
  <c r="G264" i="1"/>
  <c r="G110" i="1"/>
  <c r="G105" i="1"/>
  <c r="G103" i="1"/>
  <c r="G229" i="1" s="1"/>
  <c r="G101" i="1"/>
  <c r="G250" i="1" s="1"/>
  <c r="G82" i="1"/>
  <c r="G81" i="1"/>
  <c r="G240" i="1" s="1"/>
  <c r="G74" i="1"/>
  <c r="G71" i="1"/>
  <c r="G66" i="1"/>
  <c r="G62" i="1"/>
  <c r="G60" i="1"/>
  <c r="G53" i="1"/>
  <c r="G51" i="1"/>
  <c r="G47" i="1"/>
  <c r="G44" i="1" s="1"/>
  <c r="G40" i="1"/>
  <c r="G31" i="1"/>
  <c r="G176" i="1" s="1"/>
  <c r="G12" i="1"/>
  <c r="G10" i="1"/>
  <c r="G162" i="1" s="1"/>
  <c r="G161" i="1" s="1"/>
  <c r="O970" i="1"/>
  <c r="N970" i="1"/>
  <c r="H163" i="1" l="1"/>
  <c r="L745" i="1"/>
  <c r="L746" i="1" s="1"/>
  <c r="K746" i="1"/>
  <c r="L543" i="1"/>
  <c r="L542" i="1"/>
  <c r="L541" i="1"/>
  <c r="L854" i="1"/>
  <c r="L821" i="1" s="1"/>
  <c r="K821" i="1"/>
  <c r="L853" i="1"/>
  <c r="L820" i="1" s="1"/>
  <c r="K820" i="1"/>
  <c r="L852" i="1"/>
  <c r="L819" i="1" s="1"/>
  <c r="K819" i="1"/>
  <c r="L767" i="1"/>
  <c r="L759" i="1" s="1"/>
  <c r="K759" i="1"/>
  <c r="L766" i="1"/>
  <c r="L758" i="1" s="1"/>
  <c r="K758" i="1"/>
  <c r="L1216" i="1"/>
  <c r="L1188" i="1" s="1"/>
  <c r="K1188" i="1"/>
  <c r="L1197" i="1"/>
  <c r="L1187" i="1" s="1"/>
  <c r="K1187" i="1"/>
  <c r="L1196" i="1"/>
  <c r="L1186" i="1" s="1"/>
  <c r="K1186" i="1"/>
  <c r="J864" i="1"/>
  <c r="J863" i="1" s="1"/>
  <c r="J827" i="1"/>
  <c r="J625" i="1" s="1"/>
  <c r="H828" i="1"/>
  <c r="H838" i="1"/>
  <c r="L839" i="1"/>
  <c r="I864" i="1"/>
  <c r="I863" i="1" s="1"/>
  <c r="I827" i="1"/>
  <c r="I625" i="1" s="1"/>
  <c r="H864" i="1"/>
  <c r="H863" i="1" s="1"/>
  <c r="H827" i="1"/>
  <c r="H625" i="1" s="1"/>
  <c r="I828" i="1"/>
  <c r="I838" i="1"/>
  <c r="J828" i="1"/>
  <c r="J838" i="1"/>
  <c r="G827" i="1"/>
  <c r="G625" i="1" s="1"/>
  <c r="G124" i="1"/>
  <c r="G271" i="1" s="1"/>
  <c r="J163" i="1"/>
  <c r="G163" i="1"/>
  <c r="I196" i="1"/>
  <c r="H196" i="1"/>
  <c r="G196" i="1"/>
  <c r="J196" i="1"/>
  <c r="I163" i="1"/>
  <c r="H649" i="1"/>
  <c r="H638" i="1" s="1"/>
  <c r="J649" i="1"/>
  <c r="J638" i="1" s="1"/>
  <c r="L1290" i="1"/>
  <c r="L1267" i="1" s="1"/>
  <c r="K1267" i="1"/>
  <c r="I649" i="1"/>
  <c r="I638" i="1" s="1"/>
  <c r="G649" i="1"/>
  <c r="G638" i="1" s="1"/>
  <c r="H539" i="1"/>
  <c r="H538" i="1" s="1"/>
  <c r="H537" i="1" s="1"/>
  <c r="H336" i="1"/>
  <c r="J539" i="1"/>
  <c r="J538" i="1" s="1"/>
  <c r="J537" i="1" s="1"/>
  <c r="J336" i="1"/>
  <c r="I539" i="1"/>
  <c r="I538" i="1" s="1"/>
  <c r="I537" i="1" s="1"/>
  <c r="I529" i="1" s="1"/>
  <c r="I336" i="1"/>
  <c r="G539" i="1"/>
  <c r="G538" i="1" s="1"/>
  <c r="G336" i="1"/>
  <c r="H741" i="1"/>
  <c r="J334" i="1"/>
  <c r="J306" i="1" s="1"/>
  <c r="K747" i="1"/>
  <c r="K247" i="1"/>
  <c r="K179" i="1"/>
  <c r="K199" i="1"/>
  <c r="H1118" i="1"/>
  <c r="K69" i="1"/>
  <c r="L400" i="1"/>
  <c r="L126" i="1" s="1"/>
  <c r="J957" i="1"/>
  <c r="J619" i="1" s="1"/>
  <c r="J317" i="1" s="1"/>
  <c r="L1434" i="1"/>
  <c r="L128" i="1" s="1"/>
  <c r="K128" i="1"/>
  <c r="J741" i="1"/>
  <c r="J1126" i="1"/>
  <c r="G957" i="1"/>
  <c r="G619" i="1" s="1"/>
  <c r="K823" i="1"/>
  <c r="K1426" i="1"/>
  <c r="K1124" i="1"/>
  <c r="K1239" i="1"/>
  <c r="H1380" i="1"/>
  <c r="I102" i="1"/>
  <c r="I251" i="1" s="1"/>
  <c r="K189" i="1"/>
  <c r="K213" i="1"/>
  <c r="K263" i="1"/>
  <c r="K344" i="1"/>
  <c r="K387" i="1"/>
  <c r="I1380" i="1"/>
  <c r="I822" i="1"/>
  <c r="I618" i="1" s="1"/>
  <c r="I315" i="1" s="1"/>
  <c r="I879" i="1"/>
  <c r="G864" i="1"/>
  <c r="G863" i="1" s="1"/>
  <c r="H691" i="1"/>
  <c r="H1094" i="1"/>
  <c r="I1118" i="1"/>
  <c r="K110" i="1"/>
  <c r="K487" i="1"/>
  <c r="K594" i="1"/>
  <c r="K652" i="1"/>
  <c r="H879" i="1"/>
  <c r="J680" i="1"/>
  <c r="G1425" i="1"/>
  <c r="K1425" i="1" s="1"/>
  <c r="I1078" i="1"/>
  <c r="K343" i="1"/>
  <c r="K464" i="1"/>
  <c r="G1038" i="1"/>
  <c r="G1086" i="1"/>
  <c r="G1134" i="1"/>
  <c r="J29" i="1"/>
  <c r="J879" i="1"/>
  <c r="K260" i="1"/>
  <c r="K577" i="1"/>
  <c r="K637" i="1"/>
  <c r="K1084" i="1"/>
  <c r="K1261" i="1"/>
  <c r="G1380" i="1"/>
  <c r="K74" i="1"/>
  <c r="K450" i="1"/>
  <c r="K511" i="1"/>
  <c r="K575" i="1"/>
  <c r="K634" i="1"/>
  <c r="K1026" i="1"/>
  <c r="K181" i="1"/>
  <c r="K817" i="1"/>
  <c r="K1397" i="1"/>
  <c r="H208" i="1"/>
  <c r="J720" i="1"/>
  <c r="J848" i="1"/>
  <c r="K422" i="1"/>
  <c r="K573" i="1"/>
  <c r="K1116" i="1"/>
  <c r="I1210" i="1"/>
  <c r="J585" i="1"/>
  <c r="J1073" i="1"/>
  <c r="J962" i="1" s="1"/>
  <c r="J627" i="1" s="1"/>
  <c r="I938" i="1"/>
  <c r="K502" i="1"/>
  <c r="K172" i="1"/>
  <c r="K241" i="1"/>
  <c r="K1276" i="1"/>
  <c r="H313" i="1"/>
  <c r="H102" i="1"/>
  <c r="H251" i="1" s="1"/>
  <c r="J109" i="1"/>
  <c r="J257" i="1" s="1"/>
  <c r="K621" i="1"/>
  <c r="K228" i="1"/>
  <c r="K307" i="1"/>
  <c r="K402" i="1"/>
  <c r="K598" i="1"/>
  <c r="K1377" i="1"/>
  <c r="H375" i="1"/>
  <c r="I1142" i="1"/>
  <c r="I1201" i="1"/>
  <c r="J108" i="1"/>
  <c r="J256" i="1" s="1"/>
  <c r="K994" i="1"/>
  <c r="K372" i="1"/>
  <c r="K648" i="1"/>
  <c r="J889" i="1"/>
  <c r="I628" i="1"/>
  <c r="G109" i="1"/>
  <c r="G257" i="1" s="1"/>
  <c r="G585" i="1"/>
  <c r="H108" i="1"/>
  <c r="H256" i="1" s="1"/>
  <c r="J1038" i="1"/>
  <c r="J983" i="1" s="1"/>
  <c r="K519" i="1"/>
  <c r="H1126" i="1"/>
  <c r="J1392" i="1"/>
  <c r="J1391" i="1" s="1"/>
  <c r="I691" i="1"/>
  <c r="G669" i="1"/>
  <c r="H1110" i="1"/>
  <c r="K1340" i="1"/>
  <c r="H1156" i="1"/>
  <c r="H1072" i="1" s="1"/>
  <c r="I1270" i="1"/>
  <c r="I1258" i="1" s="1"/>
  <c r="H898" i="1"/>
  <c r="I653" i="1"/>
  <c r="J119" i="1"/>
  <c r="J267" i="1" s="1"/>
  <c r="J898" i="1"/>
  <c r="K62" i="1"/>
  <c r="K170" i="1"/>
  <c r="K296" i="1"/>
  <c r="K480" i="1"/>
  <c r="K589" i="1"/>
  <c r="K712" i="1"/>
  <c r="K795" i="1"/>
  <c r="K1046" i="1"/>
  <c r="G1094" i="1"/>
  <c r="G1142" i="1"/>
  <c r="K1408" i="1"/>
  <c r="H720" i="1"/>
  <c r="H907" i="1"/>
  <c r="H1102" i="1"/>
  <c r="I579" i="1"/>
  <c r="K60" i="1"/>
  <c r="K214" i="1"/>
  <c r="K474" i="1"/>
  <c r="K530" i="1"/>
  <c r="K791" i="1"/>
  <c r="K829" i="1"/>
  <c r="K896" i="1"/>
  <c r="K956" i="1"/>
  <c r="K1039" i="1"/>
  <c r="K1092" i="1"/>
  <c r="K1140" i="1"/>
  <c r="K1199" i="1"/>
  <c r="K1263" i="1"/>
  <c r="I107" i="1"/>
  <c r="I255" i="1" s="1"/>
  <c r="J313" i="1"/>
  <c r="J1308" i="1"/>
  <c r="J1248" i="1" s="1"/>
  <c r="K273" i="1"/>
  <c r="K826" i="1"/>
  <c r="K1262" i="1"/>
  <c r="K321" i="1"/>
  <c r="K1132" i="1"/>
  <c r="I148" i="1"/>
  <c r="I295" i="1" s="1"/>
  <c r="I1220" i="1"/>
  <c r="K209" i="1"/>
  <c r="K341" i="1"/>
  <c r="K383" i="1"/>
  <c r="K456" i="1"/>
  <c r="K514" i="1"/>
  <c r="G636" i="1"/>
  <c r="K636" i="1" s="1"/>
  <c r="K689" i="1"/>
  <c r="G879" i="1"/>
  <c r="K1251" i="1"/>
  <c r="K1446" i="1"/>
  <c r="H1038" i="1"/>
  <c r="H983" i="1" s="1"/>
  <c r="J1174" i="1"/>
  <c r="K801" i="1"/>
  <c r="K905" i="1"/>
  <c r="H602" i="1"/>
  <c r="H1210" i="1"/>
  <c r="I1126" i="1"/>
  <c r="K185" i="1"/>
  <c r="K876" i="1"/>
  <c r="K338" i="1"/>
  <c r="K378" i="1"/>
  <c r="K816" i="1"/>
  <c r="K1016" i="1"/>
  <c r="K965" i="1"/>
  <c r="K1119" i="1"/>
  <c r="K1172" i="1"/>
  <c r="K1287" i="1"/>
  <c r="H1174" i="1"/>
  <c r="I29" i="1"/>
  <c r="I24" i="1" s="1"/>
  <c r="I175" i="1" s="1"/>
  <c r="I741" i="1"/>
  <c r="J107" i="1"/>
  <c r="J255" i="1" s="1"/>
  <c r="J602" i="1"/>
  <c r="J1166" i="1"/>
  <c r="J1330" i="1"/>
  <c r="K1100" i="1"/>
  <c r="J1094" i="1"/>
  <c r="G29" i="1"/>
  <c r="K240" i="1"/>
  <c r="H109" i="1"/>
  <c r="H257" i="1" s="1"/>
  <c r="J576" i="1"/>
  <c r="K270" i="1"/>
  <c r="H1166" i="1"/>
  <c r="I720" i="1"/>
  <c r="J592" i="1"/>
  <c r="K608" i="1"/>
  <c r="K663" i="1"/>
  <c r="K808" i="1"/>
  <c r="K161" i="1"/>
  <c r="K71" i="1"/>
  <c r="K121" i="1"/>
  <c r="K177" i="1"/>
  <c r="K244" i="1"/>
  <c r="K332" i="1"/>
  <c r="K374" i="1"/>
  <c r="K855" i="1"/>
  <c r="K915" i="1"/>
  <c r="K1071" i="1"/>
  <c r="K1108" i="1"/>
  <c r="K1157" i="1"/>
  <c r="K1218" i="1"/>
  <c r="H869" i="1"/>
  <c r="I1260" i="1"/>
  <c r="J907" i="1"/>
  <c r="J1102" i="1"/>
  <c r="K145" i="1"/>
  <c r="K259" i="1"/>
  <c r="K337" i="1"/>
  <c r="K377" i="1"/>
  <c r="G421" i="1"/>
  <c r="K421" i="1" s="1"/>
  <c r="G807" i="1"/>
  <c r="K807" i="1" s="1"/>
  <c r="K1006" i="1"/>
  <c r="G1102" i="1"/>
  <c r="K1213" i="1"/>
  <c r="K1256" i="1"/>
  <c r="K1347" i="1"/>
  <c r="K1413" i="1"/>
  <c r="H29" i="1"/>
  <c r="H669" i="1"/>
  <c r="H1134" i="1"/>
  <c r="I585" i="1"/>
  <c r="I889" i="1"/>
  <c r="I1033" i="1"/>
  <c r="I1174" i="1"/>
  <c r="J1348" i="1"/>
  <c r="K176" i="1"/>
  <c r="K82" i="1"/>
  <c r="K137" i="1"/>
  <c r="K248" i="1"/>
  <c r="G102" i="1"/>
  <c r="G251" i="1" s="1"/>
  <c r="K604" i="1"/>
  <c r="K728" i="1"/>
  <c r="K804" i="1"/>
  <c r="K851" i="1"/>
  <c r="K1148" i="1"/>
  <c r="K1208" i="1"/>
  <c r="K1254" i="1"/>
  <c r="K1344" i="1"/>
  <c r="H957" i="1"/>
  <c r="H619" i="1" s="1"/>
  <c r="H317" i="1" s="1"/>
  <c r="I385" i="1"/>
  <c r="I351" i="1" s="1"/>
  <c r="G1445" i="1"/>
  <c r="G1444" i="1" s="1"/>
  <c r="K1444" i="1" s="1"/>
  <c r="H592" i="1"/>
  <c r="H1033" i="1"/>
  <c r="I680" i="1"/>
  <c r="I1110" i="1"/>
  <c r="I1156" i="1"/>
  <c r="I1150" i="1" s="1"/>
  <c r="J703" i="1"/>
  <c r="J1142" i="1"/>
  <c r="K66" i="1"/>
  <c r="K274" i="1"/>
  <c r="K352" i="1"/>
  <c r="K390" i="1"/>
  <c r="K468" i="1"/>
  <c r="K583" i="1"/>
  <c r="K701" i="1"/>
  <c r="K782" i="1"/>
  <c r="K825" i="1"/>
  <c r="K887" i="1"/>
  <c r="G1032" i="1"/>
  <c r="K1032" i="1" s="1"/>
  <c r="K1180" i="1"/>
  <c r="G1249" i="1"/>
  <c r="K1249" i="1" s="1"/>
  <c r="K1297" i="1"/>
  <c r="K1382" i="1"/>
  <c r="H107" i="1"/>
  <c r="H255" i="1" s="1"/>
  <c r="H703" i="1"/>
  <c r="H1220" i="1"/>
  <c r="H1271" i="1"/>
  <c r="H1270" i="1" s="1"/>
  <c r="H1258" i="1" s="1"/>
  <c r="I109" i="1"/>
  <c r="I257" i="1" s="1"/>
  <c r="I669" i="1"/>
  <c r="J691" i="1"/>
  <c r="J1134" i="1"/>
  <c r="H576" i="1"/>
  <c r="H328" i="1"/>
  <c r="G269" i="1"/>
  <c r="H628" i="1"/>
  <c r="I907" i="1"/>
  <c r="G212" i="1"/>
  <c r="K212" i="1" s="1"/>
  <c r="G1166" i="1"/>
  <c r="K51" i="1"/>
  <c r="K261" i="1"/>
  <c r="K426" i="1"/>
  <c r="K574" i="1"/>
  <c r="K622" i="1"/>
  <c r="K678" i="1"/>
  <c r="K761" i="1"/>
  <c r="K810" i="1"/>
  <c r="K925" i="1"/>
  <c r="K1012" i="1"/>
  <c r="K1161" i="1"/>
  <c r="K1352" i="1"/>
  <c r="K1419" i="1"/>
  <c r="H680" i="1"/>
  <c r="H1142" i="1"/>
  <c r="H1201" i="1"/>
  <c r="I898" i="1"/>
  <c r="I957" i="1"/>
  <c r="I619" i="1" s="1"/>
  <c r="I317" i="1" s="1"/>
  <c r="J669" i="1"/>
  <c r="K1011" i="1"/>
  <c r="H510" i="1"/>
  <c r="I492" i="1"/>
  <c r="K250" i="1"/>
  <c r="K1151" i="1"/>
  <c r="G140" i="1"/>
  <c r="K140" i="1" s="1"/>
  <c r="K141" i="1"/>
  <c r="G899" i="1"/>
  <c r="K900" i="1"/>
  <c r="K798" i="1"/>
  <c r="J628" i="1"/>
  <c r="G328" i="1"/>
  <c r="K1257" i="1"/>
  <c r="K1417" i="1"/>
  <c r="G889" i="1"/>
  <c r="G937" i="1"/>
  <c r="G936" i="1" s="1"/>
  <c r="G1110" i="1"/>
  <c r="G1412" i="1"/>
  <c r="J144" i="1"/>
  <c r="J139" i="1" s="1"/>
  <c r="J286" i="1" s="1"/>
  <c r="J375" i="1"/>
  <c r="J955" i="1"/>
  <c r="J617" i="1" s="1"/>
  <c r="J314" i="1" s="1"/>
  <c r="I292" i="1"/>
  <c r="I291" i="1" s="1"/>
  <c r="I313" i="1"/>
  <c r="K1143" i="1"/>
  <c r="K811" i="1"/>
  <c r="K799" i="1"/>
  <c r="K162" i="1"/>
  <c r="G375" i="1"/>
  <c r="J1380" i="1"/>
  <c r="K1269" i="1"/>
  <c r="K1144" i="1"/>
  <c r="K1120" i="1"/>
  <c r="K1075" i="1"/>
  <c r="K481" i="1"/>
  <c r="K469" i="1"/>
  <c r="K427" i="1"/>
  <c r="G691" i="1"/>
  <c r="G924" i="1"/>
  <c r="K323" i="1"/>
  <c r="H292" i="1"/>
  <c r="H291" i="1" s="1"/>
  <c r="H653" i="1"/>
  <c r="H1250" i="1"/>
  <c r="H1393" i="1"/>
  <c r="K198" i="1"/>
  <c r="I501" i="1"/>
  <c r="I602" i="1"/>
  <c r="J269" i="1"/>
  <c r="J102" i="1"/>
  <c r="J251" i="1" s="1"/>
  <c r="J1118" i="1"/>
  <c r="J1271" i="1"/>
  <c r="J1270" i="1" s="1"/>
  <c r="J1258" i="1" s="1"/>
  <c r="K865" i="1"/>
  <c r="K827" i="1" s="1"/>
  <c r="K482" i="1"/>
  <c r="K470" i="1"/>
  <c r="K428" i="1"/>
  <c r="K101" i="1"/>
  <c r="K10" i="1"/>
  <c r="G258" i="1"/>
  <c r="K258" i="1" s="1"/>
  <c r="K946" i="1"/>
  <c r="H1308" i="1"/>
  <c r="H1248" i="1" s="1"/>
  <c r="I794" i="1"/>
  <c r="I1250" i="1"/>
  <c r="I1392" i="1"/>
  <c r="I1391" i="1" s="1"/>
  <c r="J510" i="1"/>
  <c r="K1418" i="1"/>
  <c r="K1027" i="1"/>
  <c r="K802" i="1"/>
  <c r="K373" i="1"/>
  <c r="G144" i="1"/>
  <c r="G320" i="1"/>
  <c r="K320" i="1" s="1"/>
  <c r="G463" i="1"/>
  <c r="G680" i="1"/>
  <c r="G1045" i="1"/>
  <c r="K496" i="1"/>
  <c r="H889" i="1"/>
  <c r="I119" i="1"/>
  <c r="I117" i="1" s="1"/>
  <c r="I265" i="1" s="1"/>
  <c r="I592" i="1"/>
  <c r="I703" i="1"/>
  <c r="I1190" i="1"/>
  <c r="J1110" i="1"/>
  <c r="K1407" i="1"/>
  <c r="K1272" i="1"/>
  <c r="K1135" i="1"/>
  <c r="K1111" i="1"/>
  <c r="K1095" i="1"/>
  <c r="K1028" i="1"/>
  <c r="K901" i="1"/>
  <c r="G1308" i="1"/>
  <c r="K495" i="1"/>
  <c r="I268" i="1"/>
  <c r="I371" i="1"/>
  <c r="I370" i="1" s="1"/>
  <c r="I347" i="1" s="1"/>
  <c r="I1102" i="1"/>
  <c r="I328" i="1"/>
  <c r="J1156" i="1"/>
  <c r="J1072" i="1" s="1"/>
  <c r="K1136" i="1"/>
  <c r="K1112" i="1"/>
  <c r="K1096" i="1"/>
  <c r="K890" i="1"/>
  <c r="K376" i="1"/>
  <c r="K31" i="1"/>
  <c r="K493" i="1"/>
  <c r="J1250" i="1"/>
  <c r="K891" i="1"/>
  <c r="K805" i="1"/>
  <c r="G292" i="1"/>
  <c r="G313" i="1"/>
  <c r="G1126" i="1"/>
  <c r="I576" i="1"/>
  <c r="I869" i="1"/>
  <c r="I1134" i="1"/>
  <c r="K1017" i="1"/>
  <c r="K892" i="1"/>
  <c r="K475" i="1"/>
  <c r="K1278" i="1"/>
  <c r="K120" i="1"/>
  <c r="I1094" i="1"/>
  <c r="J297" i="1"/>
  <c r="K297" i="1" s="1"/>
  <c r="J492" i="1"/>
  <c r="K1152" i="1"/>
  <c r="K1127" i="1"/>
  <c r="K476" i="1"/>
  <c r="G1118" i="1"/>
  <c r="H119" i="1"/>
  <c r="H267" i="1" s="1"/>
  <c r="K526" i="1"/>
  <c r="J328" i="1"/>
  <c r="K1189" i="1"/>
  <c r="K1167" i="1"/>
  <c r="K1128" i="1"/>
  <c r="K1088" i="1"/>
  <c r="K1007" i="1"/>
  <c r="K995" i="1"/>
  <c r="K796" i="1"/>
  <c r="G492" i="1"/>
  <c r="K1021" i="1"/>
  <c r="H371" i="1"/>
  <c r="H623" i="1"/>
  <c r="H319" i="1" s="1"/>
  <c r="I1038" i="1"/>
  <c r="I1166" i="1"/>
  <c r="J371" i="1"/>
  <c r="K1168" i="1"/>
  <c r="K1034" i="1"/>
  <c r="K996" i="1"/>
  <c r="K944" i="1"/>
  <c r="G208" i="1"/>
  <c r="K744" i="1"/>
  <c r="G743" i="1"/>
  <c r="G742" i="1" s="1"/>
  <c r="K742" i="1" s="1"/>
  <c r="H1379" i="1"/>
  <c r="H1337" i="1" s="1"/>
  <c r="K171" i="1"/>
  <c r="K169" i="1"/>
  <c r="K22" i="1"/>
  <c r="K182" i="1"/>
  <c r="K40" i="1"/>
  <c r="K186" i="1"/>
  <c r="K203" i="1"/>
  <c r="K204" i="1"/>
  <c r="K205" i="1"/>
  <c r="K207" i="1"/>
  <c r="K202" i="1"/>
  <c r="K53" i="1"/>
  <c r="K197" i="1"/>
  <c r="K194" i="1"/>
  <c r="K195" i="1"/>
  <c r="K192" i="1"/>
  <c r="K47" i="1"/>
  <c r="K191" i="1"/>
  <c r="J39" i="1"/>
  <c r="K44" i="1"/>
  <c r="I184" i="1"/>
  <c r="K187" i="1"/>
  <c r="H184" i="1"/>
  <c r="J184" i="1"/>
  <c r="G184" i="1"/>
  <c r="K232" i="1"/>
  <c r="J208" i="1"/>
  <c r="I208" i="1"/>
  <c r="K12" i="1"/>
  <c r="K165" i="1"/>
  <c r="K164" i="1"/>
  <c r="J1384" i="1"/>
  <c r="J1373" i="1" s="1"/>
  <c r="I1384" i="1"/>
  <c r="I1373" i="1" s="1"/>
  <c r="I1330" i="1"/>
  <c r="K1376" i="1"/>
  <c r="H1330" i="1"/>
  <c r="H1384" i="1"/>
  <c r="K1385" i="1"/>
  <c r="K223" i="1"/>
  <c r="G1220" i="1"/>
  <c r="J1220" i="1"/>
  <c r="H1190" i="1"/>
  <c r="K1227" i="1"/>
  <c r="J1190" i="1"/>
  <c r="K1191" i="1"/>
  <c r="K616" i="1"/>
  <c r="G1238" i="1"/>
  <c r="J623" i="1"/>
  <c r="J322" i="1" s="1"/>
  <c r="K954" i="1"/>
  <c r="I623" i="1"/>
  <c r="I322" i="1" s="1"/>
  <c r="K1229" i="1"/>
  <c r="K1230" i="1"/>
  <c r="K1231" i="1"/>
  <c r="K1232" i="1"/>
  <c r="K1221" i="1"/>
  <c r="K1222" i="1"/>
  <c r="K1223" i="1"/>
  <c r="I1185" i="1"/>
  <c r="I953" i="1" s="1"/>
  <c r="K1203" i="1"/>
  <c r="K1204" i="1"/>
  <c r="J1185" i="1"/>
  <c r="J953" i="1" s="1"/>
  <c r="H1185" i="1"/>
  <c r="H953" i="1" s="1"/>
  <c r="G1193" i="1"/>
  <c r="G1185" i="1"/>
  <c r="K1195" i="1"/>
  <c r="K1074" i="1"/>
  <c r="G1073" i="1"/>
  <c r="G962" i="1" s="1"/>
  <c r="G627" i="1" s="1"/>
  <c r="G1156" i="1"/>
  <c r="K1076" i="1"/>
  <c r="K1176" i="1"/>
  <c r="G1175" i="1"/>
  <c r="G1067" i="1" s="1"/>
  <c r="K1103" i="1"/>
  <c r="K1104" i="1"/>
  <c r="J614" i="1"/>
  <c r="I1068" i="1"/>
  <c r="H1068" i="1"/>
  <c r="K1070" i="1"/>
  <c r="K952" i="1"/>
  <c r="J1068" i="1"/>
  <c r="K1079" i="1"/>
  <c r="K1080" i="1"/>
  <c r="K1069" i="1"/>
  <c r="G955" i="1"/>
  <c r="G617" i="1" s="1"/>
  <c r="J969" i="1"/>
  <c r="J968" i="1" s="1"/>
  <c r="I955" i="1"/>
  <c r="K972" i="1"/>
  <c r="K951" i="1"/>
  <c r="K945" i="1"/>
  <c r="J938" i="1"/>
  <c r="J815" i="1" s="1"/>
  <c r="J822" i="1"/>
  <c r="J618" i="1" s="1"/>
  <c r="J315" i="1" s="1"/>
  <c r="H938" i="1"/>
  <c r="H937" i="1"/>
  <c r="H936" i="1" s="1"/>
  <c r="G822" i="1"/>
  <c r="K940" i="1"/>
  <c r="K932" i="1"/>
  <c r="K933" i="1"/>
  <c r="K934" i="1"/>
  <c r="K917" i="1"/>
  <c r="K918" i="1"/>
  <c r="K919" i="1"/>
  <c r="K910" i="1"/>
  <c r="K908" i="1"/>
  <c r="K909" i="1"/>
  <c r="K880" i="1"/>
  <c r="K881" i="1"/>
  <c r="K882" i="1"/>
  <c r="K870" i="1"/>
  <c r="I818" i="1"/>
  <c r="H818" i="1"/>
  <c r="K871" i="1"/>
  <c r="K872" i="1"/>
  <c r="G850" i="1"/>
  <c r="J818" i="1"/>
  <c r="K150" i="1"/>
  <c r="H618" i="1"/>
  <c r="H315" i="1" s="1"/>
  <c r="I614" i="1"/>
  <c r="G614" i="1"/>
  <c r="K832" i="1"/>
  <c r="I613" i="1"/>
  <c r="I304" i="1" s="1"/>
  <c r="G613" i="1"/>
  <c r="G790" i="1"/>
  <c r="K785" i="1"/>
  <c r="K783" i="1"/>
  <c r="K784" i="1"/>
  <c r="J757" i="1"/>
  <c r="G776" i="1"/>
  <c r="K777" i="1"/>
  <c r="K778" i="1"/>
  <c r="I757" i="1"/>
  <c r="K771" i="1"/>
  <c r="G770" i="1"/>
  <c r="K772" i="1"/>
  <c r="K765" i="1"/>
  <c r="G757" i="1"/>
  <c r="K714" i="1"/>
  <c r="K715" i="1"/>
  <c r="K716" i="1"/>
  <c r="K670" i="1"/>
  <c r="K671" i="1"/>
  <c r="K681" i="1"/>
  <c r="K682" i="1"/>
  <c r="J28" i="1"/>
  <c r="H28" i="1"/>
  <c r="K692" i="1"/>
  <c r="K693" i="1"/>
  <c r="G28" i="1"/>
  <c r="I635" i="1"/>
  <c r="K635" i="1" s="1"/>
  <c r="K704" i="1"/>
  <c r="K705" i="1"/>
  <c r="K647" i="1"/>
  <c r="K722" i="1"/>
  <c r="G721" i="1"/>
  <c r="K633" i="1"/>
  <c r="K646" i="1"/>
  <c r="K654" i="1"/>
  <c r="K644" i="1"/>
  <c r="K632" i="1"/>
  <c r="K655" i="1"/>
  <c r="I571" i="1"/>
  <c r="K572" i="1"/>
  <c r="G603" i="1"/>
  <c r="K603" i="1" s="1"/>
  <c r="J571" i="1"/>
  <c r="G593" i="1"/>
  <c r="K593" i="1" s="1"/>
  <c r="I586" i="1"/>
  <c r="I570" i="1" s="1"/>
  <c r="H585" i="1"/>
  <c r="H571" i="1"/>
  <c r="G571" i="1"/>
  <c r="K587" i="1"/>
  <c r="J580" i="1"/>
  <c r="J579" i="1" s="1"/>
  <c r="H580" i="1"/>
  <c r="H579" i="1" s="1"/>
  <c r="G580" i="1"/>
  <c r="K581" i="1"/>
  <c r="I334" i="1"/>
  <c r="I306" i="1" s="1"/>
  <c r="H334" i="1"/>
  <c r="H306" i="1" s="1"/>
  <c r="K566" i="1"/>
  <c r="K549" i="1"/>
  <c r="K550" i="1"/>
  <c r="K540" i="1"/>
  <c r="K336" i="1" s="1"/>
  <c r="K308" i="1"/>
  <c r="K335" i="1"/>
  <c r="K531" i="1"/>
  <c r="K532" i="1"/>
  <c r="K81" i="1"/>
  <c r="J385" i="1"/>
  <c r="J351" i="1" s="1"/>
  <c r="H385" i="1"/>
  <c r="H351" i="1" s="1"/>
  <c r="I977" i="1"/>
  <c r="I89" i="1" s="1"/>
  <c r="I221" i="1" s="1"/>
  <c r="I217" i="1" s="1"/>
  <c r="I216" i="1" s="1"/>
  <c r="H955" i="1"/>
  <c r="K979" i="1"/>
  <c r="K339" i="1"/>
  <c r="K357" i="1"/>
  <c r="J1322" i="1"/>
  <c r="J1306" i="1" s="1"/>
  <c r="J1307" i="1"/>
  <c r="J217" i="1"/>
  <c r="J216" i="1" s="1"/>
  <c r="I1308" i="1"/>
  <c r="K229" i="1"/>
  <c r="K1309" i="1"/>
  <c r="H217" i="1"/>
  <c r="H216" i="1" s="1"/>
  <c r="G1307" i="1"/>
  <c r="G1322" i="1"/>
  <c r="K1323" i="1"/>
  <c r="K103" i="1"/>
  <c r="K1324" i="1"/>
  <c r="G1250" i="1"/>
  <c r="G1330" i="1"/>
  <c r="K1353" i="1"/>
  <c r="K105" i="1"/>
  <c r="I1393" i="1"/>
  <c r="H1392" i="1"/>
  <c r="H1391" i="1" s="1"/>
  <c r="K1394" i="1"/>
  <c r="G253" i="1"/>
  <c r="K253" i="1" s="1"/>
  <c r="I1379" i="1"/>
  <c r="I1337" i="1" s="1"/>
  <c r="J1379" i="1"/>
  <c r="J1337" i="1" s="1"/>
  <c r="K266" i="1"/>
  <c r="K393" i="1"/>
  <c r="K527" i="1"/>
  <c r="K118" i="1"/>
  <c r="H268" i="1"/>
  <c r="K122" i="1"/>
  <c r="K520" i="1"/>
  <c r="K521" i="1"/>
  <c r="G119" i="1"/>
  <c r="G117" i="1" s="1"/>
  <c r="G513" i="1"/>
  <c r="K513" i="1" s="1"/>
  <c r="J379" i="1"/>
  <c r="J348" i="1" s="1"/>
  <c r="J501" i="1"/>
  <c r="I379" i="1"/>
  <c r="I348" i="1" s="1"/>
  <c r="K504" i="1"/>
  <c r="H501" i="1"/>
  <c r="K505" i="1"/>
  <c r="K398" i="1"/>
  <c r="K359" i="1"/>
  <c r="H492" i="1"/>
  <c r="H379" i="1"/>
  <c r="H348" i="1" s="1"/>
  <c r="K384" i="1"/>
  <c r="G486" i="1"/>
  <c r="K382" i="1"/>
  <c r="G379" i="1"/>
  <c r="G348" i="1" s="1"/>
  <c r="J486" i="1"/>
  <c r="J397" i="1"/>
  <c r="J396" i="1" s="1"/>
  <c r="I369" i="1"/>
  <c r="I346" i="1" s="1"/>
  <c r="K264" i="1"/>
  <c r="H369" i="1"/>
  <c r="H346" i="1" s="1"/>
  <c r="G1201" i="1"/>
  <c r="K844" i="1"/>
  <c r="K838" i="1" s="1"/>
  <c r="K545" i="1"/>
  <c r="K210" i="1"/>
  <c r="K233" i="1"/>
  <c r="G397" i="1"/>
  <c r="G369" i="1"/>
  <c r="K403" i="1"/>
  <c r="K404" i="1"/>
  <c r="K410" i="1"/>
  <c r="K416" i="1"/>
  <c r="K451" i="1"/>
  <c r="K452" i="1"/>
  <c r="K457" i="1"/>
  <c r="K458" i="1"/>
  <c r="G501" i="1"/>
  <c r="G385" i="1"/>
  <c r="G351" i="1" s="1"/>
  <c r="G576" i="1"/>
  <c r="G703" i="1"/>
  <c r="G640" i="1"/>
  <c r="K640" i="1" s="1"/>
  <c r="G869" i="1"/>
  <c r="G907" i="1"/>
  <c r="K1022" i="1"/>
  <c r="K1040" i="1"/>
  <c r="K1077" i="1"/>
  <c r="K966" i="1"/>
  <c r="G959" i="1"/>
  <c r="G1190" i="1"/>
  <c r="K1279" i="1"/>
  <c r="K1268" i="1"/>
  <c r="K1289" i="1"/>
  <c r="G1288" i="1"/>
  <c r="G1264" i="1" s="1"/>
  <c r="G1346" i="1"/>
  <c r="K1346" i="1" s="1"/>
  <c r="K1349" i="1"/>
  <c r="K1335" i="1"/>
  <c r="G1392" i="1"/>
  <c r="G1393" i="1"/>
  <c r="K1432" i="1"/>
  <c r="K1438" i="1"/>
  <c r="G1379" i="1"/>
  <c r="J1078" i="1"/>
  <c r="J613" i="1"/>
  <c r="J304" i="1" s="1"/>
  <c r="J287" i="1"/>
  <c r="J288" i="1"/>
  <c r="J1202" i="1"/>
  <c r="J1201" i="1" s="1"/>
  <c r="J794" i="1"/>
  <c r="J562" i="1"/>
  <c r="J563" i="1"/>
  <c r="J548" i="1"/>
  <c r="J547" i="1" s="1"/>
  <c r="J340" i="1"/>
  <c r="J316" i="1" s="1"/>
  <c r="J1351" i="1"/>
  <c r="J1342" i="1"/>
  <c r="J653" i="1"/>
  <c r="J642" i="1"/>
  <c r="J630" i="1" s="1"/>
  <c r="J333" i="1"/>
  <c r="J355" i="1"/>
  <c r="J173" i="1"/>
  <c r="J586" i="1"/>
  <c r="J1343" i="1"/>
  <c r="J1328" i="1" s="1"/>
  <c r="J1393" i="1"/>
  <c r="J1192" i="1"/>
  <c r="J1212" i="1"/>
  <c r="J1211" i="1" s="1"/>
  <c r="J1210" i="1" s="1"/>
  <c r="J114" i="1"/>
  <c r="J262" i="1" s="1"/>
  <c r="J415" i="1"/>
  <c r="J414" i="1" s="1"/>
  <c r="K414" i="1" s="1"/>
  <c r="J643" i="1"/>
  <c r="J631" i="1" s="1"/>
  <c r="J1412" i="1"/>
  <c r="J1411" i="1" s="1"/>
  <c r="J1338" i="1" s="1"/>
  <c r="J1437" i="1"/>
  <c r="J1436" i="1" s="1"/>
  <c r="K1436" i="1" s="1"/>
  <c r="J764" i="1"/>
  <c r="J125" i="1"/>
  <c r="J831" i="1"/>
  <c r="J1087" i="1"/>
  <c r="J1086" i="1" s="1"/>
  <c r="J1033" i="1"/>
  <c r="J1288" i="1"/>
  <c r="J1264" i="1" s="1"/>
  <c r="I173" i="1"/>
  <c r="I287" i="1"/>
  <c r="I288" i="1"/>
  <c r="I1307" i="1"/>
  <c r="I1322" i="1"/>
  <c r="I1306" i="1" s="1"/>
  <c r="I968" i="1"/>
  <c r="I188" i="1"/>
  <c r="I39" i="1"/>
  <c r="I1351" i="1"/>
  <c r="I1342" i="1"/>
  <c r="I562" i="1"/>
  <c r="I563" i="1"/>
  <c r="I1406" i="1"/>
  <c r="I510" i="1"/>
  <c r="I1343" i="1"/>
  <c r="I1328" i="1" s="1"/>
  <c r="I340" i="1"/>
  <c r="I316" i="1" s="1"/>
  <c r="I355" i="1"/>
  <c r="I463" i="1"/>
  <c r="I462" i="1" s="1"/>
  <c r="I850" i="1"/>
  <c r="I849" i="1" s="1"/>
  <c r="I848" i="1" s="1"/>
  <c r="I1194" i="1"/>
  <c r="K1194" i="1" s="1"/>
  <c r="I1259" i="1"/>
  <c r="I486" i="1"/>
  <c r="I114" i="1"/>
  <c r="I262" i="1" s="1"/>
  <c r="I643" i="1"/>
  <c r="I631" i="1" s="1"/>
  <c r="I1412" i="1"/>
  <c r="I1411" i="1" s="1"/>
  <c r="I1338" i="1" s="1"/>
  <c r="I642" i="1"/>
  <c r="I630" i="1" s="1"/>
  <c r="I764" i="1"/>
  <c r="I1073" i="1"/>
  <c r="I962" i="1" s="1"/>
  <c r="I627" i="1" s="1"/>
  <c r="I108" i="1"/>
  <c r="I256" i="1" s="1"/>
  <c r="I125" i="1"/>
  <c r="I409" i="1"/>
  <c r="I408" i="1" s="1"/>
  <c r="K408" i="1" s="1"/>
  <c r="I831" i="1"/>
  <c r="I1087" i="1"/>
  <c r="I1348" i="1"/>
  <c r="I1431" i="1"/>
  <c r="I1430" i="1" s="1"/>
  <c r="I1288" i="1"/>
  <c r="H1406" i="1"/>
  <c r="H333" i="1"/>
  <c r="H355" i="1"/>
  <c r="H1307" i="1"/>
  <c r="H1322" i="1"/>
  <c r="H1306" i="1" s="1"/>
  <c r="H287" i="1"/>
  <c r="H288" i="1"/>
  <c r="H562" i="1"/>
  <c r="H563" i="1"/>
  <c r="H548" i="1"/>
  <c r="H547" i="1" s="1"/>
  <c r="H340" i="1"/>
  <c r="H316" i="1" s="1"/>
  <c r="H1078" i="1"/>
  <c r="H613" i="1"/>
  <c r="H304" i="1" s="1"/>
  <c r="H1184" i="1"/>
  <c r="H1193" i="1"/>
  <c r="H968" i="1"/>
  <c r="H173" i="1"/>
  <c r="H1351" i="1"/>
  <c r="H1342" i="1"/>
  <c r="H188" i="1"/>
  <c r="H39" i="1"/>
  <c r="H614" i="1"/>
  <c r="H794" i="1"/>
  <c r="H643" i="1"/>
  <c r="H631" i="1" s="1"/>
  <c r="H756" i="1"/>
  <c r="H763" i="1"/>
  <c r="H757" i="1"/>
  <c r="H148" i="1"/>
  <c r="H295" i="1" s="1"/>
  <c r="H1343" i="1"/>
  <c r="H1328" i="1" s="1"/>
  <c r="H850" i="1"/>
  <c r="H849" i="1" s="1"/>
  <c r="H848" i="1" s="1"/>
  <c r="H114" i="1"/>
  <c r="H262" i="1" s="1"/>
  <c r="H1412" i="1"/>
  <c r="H1411" i="1" s="1"/>
  <c r="H1338" i="1" s="1"/>
  <c r="H642" i="1"/>
  <c r="H630" i="1" s="1"/>
  <c r="H1073" i="1"/>
  <c r="H962" i="1" s="1"/>
  <c r="H627" i="1" s="1"/>
  <c r="H125" i="1"/>
  <c r="H831" i="1"/>
  <c r="H1087" i="1"/>
  <c r="H1086" i="1" s="1"/>
  <c r="H1348" i="1"/>
  <c r="H1431" i="1"/>
  <c r="H1430" i="1" s="1"/>
  <c r="H1288" i="1"/>
  <c r="G548" i="1"/>
  <c r="G340" i="1"/>
  <c r="G39" i="1"/>
  <c r="G188" i="1"/>
  <c r="G255" i="1"/>
  <c r="G272" i="1"/>
  <c r="G333" i="1"/>
  <c r="G355" i="1"/>
  <c r="G653" i="1"/>
  <c r="G1373" i="1"/>
  <c r="G1270" i="1"/>
  <c r="G1258" i="1" s="1"/>
  <c r="G1259" i="1"/>
  <c r="G173" i="1"/>
  <c r="G968" i="1"/>
  <c r="G763" i="1"/>
  <c r="G1078" i="1"/>
  <c r="G1351" i="1"/>
  <c r="G1342" i="1"/>
  <c r="G275" i="1"/>
  <c r="K275" i="1" s="1"/>
  <c r="G964" i="1"/>
  <c r="K964" i="1" s="1"/>
  <c r="G1068" i="1"/>
  <c r="G148" i="1"/>
  <c r="G586" i="1"/>
  <c r="G963" i="1"/>
  <c r="K963" i="1" s="1"/>
  <c r="G1343" i="1"/>
  <c r="G828" i="1"/>
  <c r="G1260" i="1"/>
  <c r="G1374" i="1"/>
  <c r="K1374" i="1" s="1"/>
  <c r="G977" i="1"/>
  <c r="G1212" i="1"/>
  <c r="G114" i="1"/>
  <c r="G564" i="1"/>
  <c r="K564" i="1" s="1"/>
  <c r="G818" i="1"/>
  <c r="G371" i="1"/>
  <c r="G831" i="1"/>
  <c r="K311" i="1" l="1"/>
  <c r="K310" i="1"/>
  <c r="K312" i="1"/>
  <c r="L311" i="1"/>
  <c r="H824" i="1"/>
  <c r="L310" i="1"/>
  <c r="I824" i="1"/>
  <c r="L312" i="1"/>
  <c r="J824" i="1"/>
  <c r="K828" i="1"/>
  <c r="K863" i="1"/>
  <c r="I124" i="1"/>
  <c r="I271" i="1" s="1"/>
  <c r="K538" i="1"/>
  <c r="J124" i="1"/>
  <c r="J271" i="1" s="1"/>
  <c r="H124" i="1"/>
  <c r="H271" i="1" s="1"/>
  <c r="K196" i="1"/>
  <c r="K163" i="1"/>
  <c r="H641" i="1"/>
  <c r="H629" i="1" s="1"/>
  <c r="I1264" i="1"/>
  <c r="I1252" i="1" s="1"/>
  <c r="J1252" i="1"/>
  <c r="H1264" i="1"/>
  <c r="H1252" i="1" s="1"/>
  <c r="I641" i="1"/>
  <c r="I629" i="1" s="1"/>
  <c r="J641" i="1"/>
  <c r="J629" i="1" s="1"/>
  <c r="K649" i="1"/>
  <c r="K638" i="1" s="1"/>
  <c r="J1381" i="1"/>
  <c r="J1339" i="1" s="1"/>
  <c r="J327" i="1" s="1"/>
  <c r="K268" i="1"/>
  <c r="K539" i="1"/>
  <c r="J529" i="1"/>
  <c r="H529" i="1"/>
  <c r="K1038" i="1"/>
  <c r="I267" i="1"/>
  <c r="H370" i="1"/>
  <c r="H347" i="1" s="1"/>
  <c r="H342" i="1" s="1"/>
  <c r="G287" i="1"/>
  <c r="K287" i="1" s="1"/>
  <c r="G288" i="1"/>
  <c r="K288" i="1" s="1"/>
  <c r="H106" i="1"/>
  <c r="H254" i="1" s="1"/>
  <c r="H238" i="1" s="1"/>
  <c r="K680" i="1"/>
  <c r="J117" i="1"/>
  <c r="J265" i="1" s="1"/>
  <c r="H1150" i="1"/>
  <c r="H1066" i="1" s="1"/>
  <c r="I1246" i="1"/>
  <c r="I1248" i="1"/>
  <c r="I1381" i="1"/>
  <c r="I1339" i="1" s="1"/>
  <c r="I327" i="1" s="1"/>
  <c r="K864" i="1"/>
  <c r="K257" i="1"/>
  <c r="J591" i="1"/>
  <c r="K691" i="1"/>
  <c r="H570" i="1"/>
  <c r="J106" i="1"/>
  <c r="J254" i="1" s="1"/>
  <c r="J238" i="1" s="1"/>
  <c r="I139" i="1"/>
  <c r="I286" i="1" s="1"/>
  <c r="H1259" i="1"/>
  <c r="H1247" i="1" s="1"/>
  <c r="H322" i="1"/>
  <c r="G824" i="1"/>
  <c r="K824" i="1" s="1"/>
  <c r="J1383" i="1"/>
  <c r="J1372" i="1" s="1"/>
  <c r="G794" i="1"/>
  <c r="K794" i="1" s="1"/>
  <c r="G106" i="1"/>
  <c r="G254" i="1" s="1"/>
  <c r="J1259" i="1"/>
  <c r="J1341" i="1"/>
  <c r="K907" i="1"/>
  <c r="G139" i="1"/>
  <c r="G286" i="1" s="1"/>
  <c r="K256" i="1"/>
  <c r="K1033" i="1"/>
  <c r="K109" i="1"/>
  <c r="K1102" i="1"/>
  <c r="I591" i="1"/>
  <c r="K669" i="1"/>
  <c r="K107" i="1"/>
  <c r="K879" i="1"/>
  <c r="H1246" i="1"/>
  <c r="K306" i="1"/>
  <c r="J24" i="1"/>
  <c r="J175" i="1" s="1"/>
  <c r="J168" i="1" s="1"/>
  <c r="J167" i="1" s="1"/>
  <c r="G1424" i="1"/>
  <c r="K1424" i="1" s="1"/>
  <c r="K936" i="1"/>
  <c r="G267" i="1"/>
  <c r="K957" i="1"/>
  <c r="K1118" i="1"/>
  <c r="K1142" i="1"/>
  <c r="K29" i="1"/>
  <c r="I578" i="1"/>
  <c r="J326" i="1"/>
  <c r="J578" i="1"/>
  <c r="K1126" i="1"/>
  <c r="K1380" i="1"/>
  <c r="H591" i="1"/>
  <c r="I983" i="1"/>
  <c r="I961" i="1" s="1"/>
  <c r="I626" i="1" s="1"/>
  <c r="I325" i="1" s="1"/>
  <c r="H24" i="1"/>
  <c r="H175" i="1" s="1"/>
  <c r="H168" i="1" s="1"/>
  <c r="H167" i="1" s="1"/>
  <c r="H139" i="1"/>
  <c r="H286" i="1" s="1"/>
  <c r="K1348" i="1"/>
  <c r="I168" i="1"/>
  <c r="I167" i="1" s="1"/>
  <c r="K144" i="1"/>
  <c r="K269" i="1"/>
  <c r="K703" i="1"/>
  <c r="K1094" i="1"/>
  <c r="K313" i="1"/>
  <c r="K1406" i="1"/>
  <c r="G24" i="1"/>
  <c r="G175" i="1" s="1"/>
  <c r="K869" i="1"/>
  <c r="K119" i="1"/>
  <c r="K251" i="1"/>
  <c r="K1134" i="1"/>
  <c r="G592" i="1"/>
  <c r="K592" i="1" s="1"/>
  <c r="H117" i="1"/>
  <c r="H265" i="1" s="1"/>
  <c r="K1308" i="1"/>
  <c r="G304" i="1"/>
  <c r="K304" i="1" s="1"/>
  <c r="K1220" i="1"/>
  <c r="K375" i="1"/>
  <c r="K625" i="1"/>
  <c r="G815" i="1"/>
  <c r="K1166" i="1"/>
  <c r="I1072" i="1"/>
  <c r="G420" i="1"/>
  <c r="K420" i="1" s="1"/>
  <c r="J370" i="1"/>
  <c r="J347" i="1" s="1"/>
  <c r="K1445" i="1"/>
  <c r="K764" i="1"/>
  <c r="K492" i="1"/>
  <c r="K1156" i="1"/>
  <c r="I1383" i="1"/>
  <c r="I1372" i="1" s="1"/>
  <c r="K102" i="1"/>
  <c r="K586" i="1"/>
  <c r="I17" i="1"/>
  <c r="I16" i="1" s="1"/>
  <c r="K576" i="1"/>
  <c r="K585" i="1"/>
  <c r="K463" i="1"/>
  <c r="G462" i="1"/>
  <c r="K462" i="1" s="1"/>
  <c r="J1246" i="1"/>
  <c r="K328" i="1"/>
  <c r="J1150" i="1"/>
  <c r="J1066" i="1" s="1"/>
  <c r="K1250" i="1"/>
  <c r="K334" i="1"/>
  <c r="K1087" i="1"/>
  <c r="K108" i="1"/>
  <c r="K1271" i="1"/>
  <c r="G1411" i="1"/>
  <c r="K1412" i="1"/>
  <c r="G1044" i="1"/>
  <c r="K1045" i="1"/>
  <c r="K924" i="1"/>
  <c r="G923" i="1"/>
  <c r="K1288" i="1"/>
  <c r="K1264" i="1" s="1"/>
  <c r="K627" i="1"/>
  <c r="I106" i="1"/>
  <c r="I254" i="1" s="1"/>
  <c r="K1202" i="1"/>
  <c r="G291" i="1"/>
  <c r="K291" i="1" s="1"/>
  <c r="K292" i="1"/>
  <c r="K409" i="1"/>
  <c r="H326" i="1"/>
  <c r="H578" i="1"/>
  <c r="K889" i="1"/>
  <c r="G317" i="1"/>
  <c r="K317" i="1" s="1"/>
  <c r="K619" i="1"/>
  <c r="G898" i="1"/>
  <c r="K898" i="1" s="1"/>
  <c r="K899" i="1"/>
  <c r="K415" i="1"/>
  <c r="K1270" i="1"/>
  <c r="K1258" i="1" s="1"/>
  <c r="K1110" i="1"/>
  <c r="G1248" i="1"/>
  <c r="K1260" i="1"/>
  <c r="I319" i="1"/>
  <c r="K208" i="1"/>
  <c r="J183" i="1"/>
  <c r="G741" i="1"/>
  <c r="K741" i="1" s="1"/>
  <c r="K743" i="1"/>
  <c r="K188" i="1"/>
  <c r="H183" i="1"/>
  <c r="K184" i="1"/>
  <c r="K39" i="1"/>
  <c r="G183" i="1"/>
  <c r="I183" i="1"/>
  <c r="I305" i="1"/>
  <c r="J1327" i="1"/>
  <c r="I1327" i="1"/>
  <c r="K1384" i="1"/>
  <c r="H1383" i="1"/>
  <c r="H1372" i="1" s="1"/>
  <c r="H1373" i="1"/>
  <c r="K1373" i="1" s="1"/>
  <c r="K1330" i="1"/>
  <c r="K1190" i="1"/>
  <c r="J319" i="1"/>
  <c r="G1237" i="1"/>
  <c r="K1237" i="1" s="1"/>
  <c r="K1238" i="1"/>
  <c r="G1211" i="1"/>
  <c r="K1212" i="1"/>
  <c r="K1201" i="1"/>
  <c r="G953" i="1"/>
  <c r="K953" i="1" s="1"/>
  <c r="K1185" i="1"/>
  <c r="G1192" i="1"/>
  <c r="K962" i="1"/>
  <c r="G1150" i="1"/>
  <c r="G326" i="1"/>
  <c r="K1073" i="1"/>
  <c r="G1072" i="1"/>
  <c r="G1174" i="1"/>
  <c r="K1174" i="1" s="1"/>
  <c r="K1175" i="1"/>
  <c r="J305" i="1"/>
  <c r="H950" i="1"/>
  <c r="K1068" i="1"/>
  <c r="K1078" i="1"/>
  <c r="K955" i="1"/>
  <c r="K969" i="1"/>
  <c r="K968" i="1"/>
  <c r="K938" i="1"/>
  <c r="K822" i="1"/>
  <c r="K937" i="1"/>
  <c r="G618" i="1"/>
  <c r="G315" i="1" s="1"/>
  <c r="K315" i="1" s="1"/>
  <c r="I615" i="1"/>
  <c r="I309" i="1" s="1"/>
  <c r="H615" i="1"/>
  <c r="H309" i="1" s="1"/>
  <c r="G849" i="1"/>
  <c r="K849" i="1" s="1"/>
  <c r="J615" i="1"/>
  <c r="J309" i="1" s="1"/>
  <c r="K818" i="1"/>
  <c r="K850" i="1"/>
  <c r="G295" i="1"/>
  <c r="K295" i="1" s="1"/>
  <c r="K148" i="1"/>
  <c r="K614" i="1"/>
  <c r="K831" i="1"/>
  <c r="G789" i="1"/>
  <c r="K790" i="1"/>
  <c r="G756" i="1"/>
  <c r="G775" i="1"/>
  <c r="K775" i="1" s="1"/>
  <c r="K776" i="1"/>
  <c r="K770" i="1"/>
  <c r="G769" i="1"/>
  <c r="K769" i="1" s="1"/>
  <c r="K757" i="1"/>
  <c r="K173" i="1"/>
  <c r="I617" i="1"/>
  <c r="I314" i="1" s="1"/>
  <c r="K28" i="1"/>
  <c r="G720" i="1"/>
  <c r="K720" i="1" s="1"/>
  <c r="K721" i="1"/>
  <c r="G642" i="1"/>
  <c r="K642" i="1" s="1"/>
  <c r="G643" i="1"/>
  <c r="K643" i="1" s="1"/>
  <c r="K613" i="1"/>
  <c r="G602" i="1"/>
  <c r="K602" i="1" s="1"/>
  <c r="K571" i="1"/>
  <c r="J570" i="1"/>
  <c r="G570" i="1"/>
  <c r="G579" i="1"/>
  <c r="K580" i="1"/>
  <c r="G547" i="1"/>
  <c r="K548" i="1"/>
  <c r="G316" i="1"/>
  <c r="K316" i="1" s="1"/>
  <c r="K340" i="1"/>
  <c r="G537" i="1"/>
  <c r="K351" i="1"/>
  <c r="K385" i="1"/>
  <c r="H617" i="1"/>
  <c r="H314" i="1" s="1"/>
  <c r="G314" i="1"/>
  <c r="G89" i="1"/>
  <c r="K977" i="1"/>
  <c r="K355" i="1"/>
  <c r="K1307" i="1"/>
  <c r="G1306" i="1"/>
  <c r="K1306" i="1" s="1"/>
  <c r="K1322" i="1"/>
  <c r="G1247" i="1"/>
  <c r="I1341" i="1"/>
  <c r="G1328" i="1"/>
  <c r="K1328" i="1" s="1"/>
  <c r="K1343" i="1"/>
  <c r="G1341" i="1"/>
  <c r="K1351" i="1"/>
  <c r="G1327" i="1"/>
  <c r="K1342" i="1"/>
  <c r="G305" i="1"/>
  <c r="K1393" i="1"/>
  <c r="K1392" i="1"/>
  <c r="H1381" i="1"/>
  <c r="K125" i="1"/>
  <c r="K1430" i="1"/>
  <c r="J324" i="1"/>
  <c r="K1437" i="1"/>
  <c r="K1431" i="1"/>
  <c r="G265" i="1"/>
  <c r="G510" i="1"/>
  <c r="K510" i="1" s="1"/>
  <c r="I326" i="1"/>
  <c r="K501" i="1"/>
  <c r="H305" i="1"/>
  <c r="K333" i="1"/>
  <c r="K486" i="1"/>
  <c r="K348" i="1"/>
  <c r="K379" i="1"/>
  <c r="K255" i="1"/>
  <c r="I364" i="1"/>
  <c r="H324" i="1"/>
  <c r="K397" i="1"/>
  <c r="G396" i="1"/>
  <c r="K396" i="1" s="1"/>
  <c r="G346" i="1"/>
  <c r="K346" i="1" s="1"/>
  <c r="K369" i="1"/>
  <c r="G262" i="1"/>
  <c r="K262" i="1" s="1"/>
  <c r="K114" i="1"/>
  <c r="G370" i="1"/>
  <c r="G364" i="1" s="1"/>
  <c r="K371" i="1"/>
  <c r="K653" i="1"/>
  <c r="G628" i="1"/>
  <c r="K628" i="1" s="1"/>
  <c r="G623" i="1"/>
  <c r="K959" i="1"/>
  <c r="G1252" i="1"/>
  <c r="G1381" i="1"/>
  <c r="G1378" i="1" s="1"/>
  <c r="G1391" i="1"/>
  <c r="G1337" i="1"/>
  <c r="K1379" i="1"/>
  <c r="J756" i="1"/>
  <c r="J763" i="1"/>
  <c r="J272" i="1"/>
  <c r="J331" i="1"/>
  <c r="J354" i="1"/>
  <c r="J814" i="1"/>
  <c r="J830" i="1"/>
  <c r="J813" i="1" s="1"/>
  <c r="J1183" i="1"/>
  <c r="J982" i="1"/>
  <c r="J961" i="1"/>
  <c r="J626" i="1" s="1"/>
  <c r="J1184" i="1"/>
  <c r="J950" i="1" s="1"/>
  <c r="J1182" i="1"/>
  <c r="J1067" i="1"/>
  <c r="I814" i="1"/>
  <c r="I830" i="1"/>
  <c r="I813" i="1" s="1"/>
  <c r="I331" i="1"/>
  <c r="I354" i="1"/>
  <c r="I756" i="1"/>
  <c r="I763" i="1"/>
  <c r="I1184" i="1"/>
  <c r="I950" i="1" s="1"/>
  <c r="I1193" i="1"/>
  <c r="K1193" i="1" s="1"/>
  <c r="I272" i="1"/>
  <c r="I1086" i="1"/>
  <c r="I1066" i="1" s="1"/>
  <c r="I1067" i="1"/>
  <c r="I342" i="1"/>
  <c r="I324" i="1"/>
  <c r="I815" i="1"/>
  <c r="I1247" i="1"/>
  <c r="H762" i="1"/>
  <c r="H754" i="1" s="1"/>
  <c r="H740" i="1" s="1"/>
  <c r="H755" i="1"/>
  <c r="H1067" i="1"/>
  <c r="H815" i="1"/>
  <c r="H272" i="1"/>
  <c r="H814" i="1"/>
  <c r="H830" i="1"/>
  <c r="H813" i="1" s="1"/>
  <c r="H331" i="1"/>
  <c r="H354" i="1"/>
  <c r="H1183" i="1"/>
  <c r="H1192" i="1"/>
  <c r="H1182" i="1" s="1"/>
  <c r="H1341" i="1"/>
  <c r="H982" i="1"/>
  <c r="H958" i="1" s="1"/>
  <c r="H620" i="1" s="1"/>
  <c r="H961" i="1"/>
  <c r="H626" i="1" s="1"/>
  <c r="G354" i="1"/>
  <c r="G331" i="1"/>
  <c r="G563" i="1"/>
  <c r="K563" i="1" s="1"/>
  <c r="G562" i="1"/>
  <c r="K562" i="1" s="1"/>
  <c r="G1184" i="1"/>
  <c r="G830" i="1"/>
  <c r="G762" i="1"/>
  <c r="K124" i="1" l="1"/>
  <c r="K271" i="1" s="1"/>
  <c r="J1378" i="1"/>
  <c r="J1334" i="1" s="1"/>
  <c r="K1252" i="1"/>
  <c r="G641" i="1"/>
  <c r="G629" i="1" s="1"/>
  <c r="K641" i="1"/>
  <c r="K629" i="1" s="1"/>
  <c r="H325" i="1"/>
  <c r="K267" i="1"/>
  <c r="J231" i="1"/>
  <c r="H231" i="1"/>
  <c r="H364" i="1"/>
  <c r="H353" i="1" s="1"/>
  <c r="H329" i="1" s="1"/>
  <c r="K547" i="1"/>
  <c r="G529" i="1"/>
  <c r="J237" i="1"/>
  <c r="K1248" i="1"/>
  <c r="H79" i="1"/>
  <c r="H78" i="1" s="1"/>
  <c r="I1378" i="1"/>
  <c r="I1334" i="1" s="1"/>
  <c r="J569" i="1"/>
  <c r="I569" i="1"/>
  <c r="I982" i="1"/>
  <c r="I967" i="1" s="1"/>
  <c r="K1259" i="1"/>
  <c r="J79" i="1"/>
  <c r="J78" i="1" s="1"/>
  <c r="K254" i="1"/>
  <c r="J1326" i="1"/>
  <c r="J1247" i="1"/>
  <c r="K1247" i="1" s="1"/>
  <c r="J17" i="1"/>
  <c r="J16" i="1" s="1"/>
  <c r="H569" i="1"/>
  <c r="I160" i="1"/>
  <c r="K139" i="1"/>
  <c r="K265" i="1"/>
  <c r="I238" i="1"/>
  <c r="K286" i="1"/>
  <c r="K1086" i="1"/>
  <c r="K1072" i="1"/>
  <c r="K175" i="1"/>
  <c r="H17" i="1"/>
  <c r="H16" i="1" s="1"/>
  <c r="J325" i="1"/>
  <c r="K117" i="1"/>
  <c r="G168" i="1"/>
  <c r="K168" i="1" s="1"/>
  <c r="G17" i="1"/>
  <c r="G16" i="1" s="1"/>
  <c r="K24" i="1"/>
  <c r="J342" i="1"/>
  <c r="H967" i="1"/>
  <c r="H948" i="1" s="1"/>
  <c r="H610" i="1" s="1"/>
  <c r="J364" i="1"/>
  <c r="K364" i="1" s="1"/>
  <c r="K1044" i="1"/>
  <c r="G983" i="1"/>
  <c r="G1246" i="1"/>
  <c r="K1246" i="1" s="1"/>
  <c r="I79" i="1"/>
  <c r="I78" i="1" s="1"/>
  <c r="I9" i="1" s="1"/>
  <c r="K106" i="1"/>
  <c r="K1150" i="1"/>
  <c r="G1338" i="1"/>
  <c r="K1338" i="1" s="1"/>
  <c r="K1411" i="1"/>
  <c r="J160" i="1"/>
  <c r="G922" i="1"/>
  <c r="K922" i="1" s="1"/>
  <c r="K923" i="1"/>
  <c r="H160" i="1"/>
  <c r="K183" i="1"/>
  <c r="H1327" i="1"/>
  <c r="K1327" i="1" s="1"/>
  <c r="G1210" i="1"/>
  <c r="K1210" i="1" s="1"/>
  <c r="K1211" i="1"/>
  <c r="G1183" i="1"/>
  <c r="G949" i="1" s="1"/>
  <c r="H949" i="1"/>
  <c r="H611" i="1" s="1"/>
  <c r="G615" i="1"/>
  <c r="G309" i="1" s="1"/>
  <c r="K309" i="1" s="1"/>
  <c r="G950" i="1"/>
  <c r="K950" i="1" s="1"/>
  <c r="K1184" i="1"/>
  <c r="K326" i="1"/>
  <c r="G1066" i="1"/>
  <c r="K1066" i="1" s="1"/>
  <c r="K1067" i="1"/>
  <c r="J303" i="1"/>
  <c r="J302" i="1" s="1"/>
  <c r="H612" i="1"/>
  <c r="J612" i="1"/>
  <c r="K618" i="1"/>
  <c r="I303" i="1"/>
  <c r="I302" i="1" s="1"/>
  <c r="G848" i="1"/>
  <c r="K848" i="1" s="1"/>
  <c r="G814" i="1"/>
  <c r="K814" i="1" s="1"/>
  <c r="K815" i="1"/>
  <c r="G788" i="1"/>
  <c r="K788" i="1" s="1"/>
  <c r="K789" i="1"/>
  <c r="G755" i="1"/>
  <c r="K756" i="1"/>
  <c r="K763" i="1"/>
  <c r="G630" i="1"/>
  <c r="K630" i="1" s="1"/>
  <c r="G631" i="1"/>
  <c r="K631" i="1" s="1"/>
  <c r="G591" i="1"/>
  <c r="K570" i="1"/>
  <c r="K579" i="1"/>
  <c r="G578" i="1"/>
  <c r="K578" i="1" s="1"/>
  <c r="K537" i="1"/>
  <c r="I612" i="1"/>
  <c r="K314" i="1"/>
  <c r="K617" i="1"/>
  <c r="G221" i="1"/>
  <c r="K89" i="1"/>
  <c r="G79" i="1"/>
  <c r="G78" i="1" s="1"/>
  <c r="K305" i="1"/>
  <c r="K331" i="1"/>
  <c r="K354" i="1"/>
  <c r="I1326" i="1"/>
  <c r="K1341" i="1"/>
  <c r="H1339" i="1"/>
  <c r="H327" i="1" s="1"/>
  <c r="H1378" i="1"/>
  <c r="H1334" i="1" s="1"/>
  <c r="H318" i="1" s="1"/>
  <c r="H1326" i="1"/>
  <c r="K272" i="1"/>
  <c r="H303" i="1"/>
  <c r="G238" i="1"/>
  <c r="G231" i="1" s="1"/>
  <c r="G347" i="1"/>
  <c r="K370" i="1"/>
  <c r="K830" i="1"/>
  <c r="K623" i="1"/>
  <c r="G322" i="1"/>
  <c r="K322" i="1" s="1"/>
  <c r="G319" i="1"/>
  <c r="K319" i="1" s="1"/>
  <c r="K1391" i="1"/>
  <c r="G1383" i="1"/>
  <c r="G1339" i="1"/>
  <c r="K1381" i="1"/>
  <c r="G1334" i="1"/>
  <c r="K1337" i="1"/>
  <c r="G324" i="1"/>
  <c r="K324" i="1" s="1"/>
  <c r="J762" i="1"/>
  <c r="J754" i="1" s="1"/>
  <c r="J740" i="1" s="1"/>
  <c r="J755" i="1"/>
  <c r="J330" i="1"/>
  <c r="J958" i="1"/>
  <c r="J620" i="1" s="1"/>
  <c r="J967" i="1"/>
  <c r="J948" i="1" s="1"/>
  <c r="J949" i="1"/>
  <c r="I1183" i="1"/>
  <c r="I949" i="1" s="1"/>
  <c r="I1192" i="1"/>
  <c r="I1182" i="1" s="1"/>
  <c r="I330" i="1"/>
  <c r="I353" i="1"/>
  <c r="I329" i="1" s="1"/>
  <c r="I762" i="1"/>
  <c r="I754" i="1" s="1"/>
  <c r="I740" i="1" s="1"/>
  <c r="I755" i="1"/>
  <c r="H237" i="1"/>
  <c r="H330" i="1"/>
  <c r="G353" i="1"/>
  <c r="G330" i="1"/>
  <c r="L988" i="1"/>
  <c r="L1401" i="1"/>
  <c r="F1387" i="1"/>
  <c r="AD1387" i="1" s="1"/>
  <c r="F1400" i="1"/>
  <c r="AD1400" i="1" s="1"/>
  <c r="F1396" i="1"/>
  <c r="AD1396" i="1" s="1"/>
  <c r="I958" i="1" l="1"/>
  <c r="I620" i="1" s="1"/>
  <c r="I318" i="1" s="1"/>
  <c r="I301" i="1" s="1"/>
  <c r="I1449" i="1" s="1"/>
  <c r="J9" i="1"/>
  <c r="H9" i="1"/>
  <c r="I237" i="1"/>
  <c r="I231" i="1"/>
  <c r="G9" i="1"/>
  <c r="K529" i="1"/>
  <c r="L1400" i="1"/>
  <c r="L1387" i="1"/>
  <c r="L1396" i="1"/>
  <c r="G167" i="1"/>
  <c r="K167" i="1" s="1"/>
  <c r="J353" i="1"/>
  <c r="J329" i="1" s="1"/>
  <c r="J318" i="1"/>
  <c r="J301" i="1" s="1"/>
  <c r="J1449" i="1" s="1"/>
  <c r="K16" i="1"/>
  <c r="K9" i="1" s="1"/>
  <c r="K17" i="1"/>
  <c r="G569" i="1"/>
  <c r="K569" i="1" s="1"/>
  <c r="K983" i="1"/>
  <c r="G961" i="1"/>
  <c r="G982" i="1"/>
  <c r="G1182" i="1"/>
  <c r="K1192" i="1"/>
  <c r="K1183" i="1"/>
  <c r="G303" i="1"/>
  <c r="G302" i="1" s="1"/>
  <c r="K615" i="1"/>
  <c r="K79" i="1"/>
  <c r="K949" i="1"/>
  <c r="G813" i="1"/>
  <c r="K813" i="1" s="1"/>
  <c r="G754" i="1"/>
  <c r="K754" i="1" s="1"/>
  <c r="K755" i="1"/>
  <c r="K762" i="1"/>
  <c r="G612" i="1"/>
  <c r="K612" i="1" s="1"/>
  <c r="G611" i="1"/>
  <c r="K591" i="1"/>
  <c r="G217" i="1"/>
  <c r="K221" i="1"/>
  <c r="K330" i="1"/>
  <c r="K1378" i="1"/>
  <c r="K1334" i="1"/>
  <c r="H302" i="1"/>
  <c r="K78" i="1"/>
  <c r="K238" i="1"/>
  <c r="K231" i="1" s="1"/>
  <c r="G237" i="1"/>
  <c r="K237" i="1" s="1"/>
  <c r="K347" i="1"/>
  <c r="G342" i="1"/>
  <c r="K342" i="1" s="1"/>
  <c r="G329" i="1"/>
  <c r="G1372" i="1"/>
  <c r="K1383" i="1"/>
  <c r="K1339" i="1"/>
  <c r="G327" i="1"/>
  <c r="K327" i="1" s="1"/>
  <c r="J610" i="1"/>
  <c r="J611" i="1"/>
  <c r="I948" i="1"/>
  <c r="I610" i="1" s="1"/>
  <c r="I611" i="1"/>
  <c r="K329" i="1" l="1"/>
  <c r="K353" i="1"/>
  <c r="K982" i="1"/>
  <c r="G958" i="1"/>
  <c r="G967" i="1"/>
  <c r="K967" i="1" s="1"/>
  <c r="K961" i="1"/>
  <c r="G626" i="1"/>
  <c r="K303" i="1"/>
  <c r="K1182" i="1"/>
  <c r="G740" i="1"/>
  <c r="K740" i="1" s="1"/>
  <c r="K611" i="1"/>
  <c r="K217" i="1"/>
  <c r="G216" i="1"/>
  <c r="K302" i="1"/>
  <c r="H301" i="1"/>
  <c r="H1449" i="1" s="1"/>
  <c r="K1372" i="1"/>
  <c r="G1326" i="1"/>
  <c r="K1326" i="1" s="1"/>
  <c r="G948" i="1" l="1"/>
  <c r="K948" i="1" s="1"/>
  <c r="G620" i="1"/>
  <c r="K958" i="1"/>
  <c r="G325" i="1"/>
  <c r="K325" i="1" s="1"/>
  <c r="K626" i="1"/>
  <c r="K216" i="1"/>
  <c r="G160" i="1"/>
  <c r="K160" i="1" s="1"/>
  <c r="P1446" i="1"/>
  <c r="P1445" i="1" s="1"/>
  <c r="P1444" i="1" s="1"/>
  <c r="P1438" i="1"/>
  <c r="P1432" i="1"/>
  <c r="P1431" i="1" s="1"/>
  <c r="P1430" i="1" s="1"/>
  <c r="P1426" i="1"/>
  <c r="P1425" i="1" s="1"/>
  <c r="P1424" i="1" s="1"/>
  <c r="P1419" i="1"/>
  <c r="P1418" i="1" s="1"/>
  <c r="P1417" i="1" s="1"/>
  <c r="P1413" i="1"/>
  <c r="P1408" i="1"/>
  <c r="P1407" i="1" s="1"/>
  <c r="P1406" i="1" s="1"/>
  <c r="P1397" i="1"/>
  <c r="P1394" i="1"/>
  <c r="P1385" i="1"/>
  <c r="P1384" i="1" s="1"/>
  <c r="P1382" i="1"/>
  <c r="P1340" i="1" s="1"/>
  <c r="P1377" i="1"/>
  <c r="P1376" i="1"/>
  <c r="P1353" i="1"/>
  <c r="P1352" i="1" s="1"/>
  <c r="P1349" i="1"/>
  <c r="P1346" i="1" s="1"/>
  <c r="P1347" i="1"/>
  <c r="P1335" i="1" s="1"/>
  <c r="P323" i="1" s="1"/>
  <c r="P1344" i="1"/>
  <c r="P1324" i="1"/>
  <c r="P1308" i="1" s="1"/>
  <c r="P1309" i="1"/>
  <c r="P1297" i="1"/>
  <c r="P1289" i="1"/>
  <c r="P1287" i="1" s="1"/>
  <c r="P1279" i="1"/>
  <c r="P1278" i="1" s="1"/>
  <c r="P1276" i="1"/>
  <c r="P1272" i="1"/>
  <c r="P1260" i="1" s="1"/>
  <c r="P1269" i="1"/>
  <c r="P1257" i="1" s="1"/>
  <c r="P1268" i="1"/>
  <c r="P1256" i="1" s="1"/>
  <c r="P1254" i="1"/>
  <c r="P1263" i="1"/>
  <c r="P1262" i="1"/>
  <c r="P1261" i="1"/>
  <c r="P1249" i="1" s="1"/>
  <c r="P1251" i="1"/>
  <c r="P1239" i="1"/>
  <c r="P1238" i="1" s="1"/>
  <c r="P1237" i="1" s="1"/>
  <c r="P1232" i="1"/>
  <c r="P1231" i="1" s="1"/>
  <c r="P1230" i="1" s="1"/>
  <c r="P1229" i="1" s="1"/>
  <c r="P1227" i="1"/>
  <c r="P1191" i="1" s="1"/>
  <c r="P959" i="1" s="1"/>
  <c r="P1223" i="1"/>
  <c r="P1222" i="1" s="1"/>
  <c r="P1221" i="1" s="1"/>
  <c r="P1218" i="1"/>
  <c r="P1213" i="1"/>
  <c r="P1208" i="1"/>
  <c r="P1204" i="1"/>
  <c r="P1203" i="1" s="1"/>
  <c r="P1202" i="1" s="1"/>
  <c r="P1199" i="1"/>
  <c r="P1195" i="1"/>
  <c r="P1194" i="1" s="1"/>
  <c r="P1189" i="1"/>
  <c r="P1180" i="1"/>
  <c r="P1176" i="1"/>
  <c r="P1175" i="1" s="1"/>
  <c r="P1172" i="1"/>
  <c r="P1168" i="1"/>
  <c r="P1167" i="1" s="1"/>
  <c r="P1161" i="1"/>
  <c r="P1157" i="1"/>
  <c r="P1152" i="1"/>
  <c r="P1151" i="1" s="1"/>
  <c r="P1148" i="1"/>
  <c r="P1144" i="1"/>
  <c r="P1143" i="1" s="1"/>
  <c r="P1140" i="1"/>
  <c r="P1136" i="1"/>
  <c r="P1135" i="1" s="1"/>
  <c r="P1132" i="1"/>
  <c r="P1128" i="1"/>
  <c r="P1127" i="1" s="1"/>
  <c r="P1124" i="1"/>
  <c r="P1120" i="1"/>
  <c r="P1119" i="1" s="1"/>
  <c r="P1116" i="1"/>
  <c r="P1112" i="1"/>
  <c r="P1111" i="1" s="1"/>
  <c r="P1108" i="1"/>
  <c r="P1104" i="1"/>
  <c r="P1103" i="1" s="1"/>
  <c r="P1100" i="1"/>
  <c r="P1096" i="1"/>
  <c r="P1095" i="1" s="1"/>
  <c r="P1092" i="1"/>
  <c r="P1088" i="1"/>
  <c r="P1084" i="1"/>
  <c r="P1080" i="1"/>
  <c r="P1079" i="1" s="1"/>
  <c r="P1077" i="1"/>
  <c r="P966" i="1" s="1"/>
  <c r="P1076" i="1"/>
  <c r="P965" i="1" s="1"/>
  <c r="P1075" i="1"/>
  <c r="P964" i="1" s="1"/>
  <c r="P1074" i="1"/>
  <c r="P963" i="1" s="1"/>
  <c r="P1071" i="1"/>
  <c r="P1070" i="1"/>
  <c r="P952" i="1" s="1"/>
  <c r="P1069" i="1"/>
  <c r="P951" i="1" s="1"/>
  <c r="P1046" i="1"/>
  <c r="P1045" i="1" s="1"/>
  <c r="P1044" i="1" s="1"/>
  <c r="P1040" i="1"/>
  <c r="P1039" i="1" s="1"/>
  <c r="P1034" i="1"/>
  <c r="P1032" i="1" s="1"/>
  <c r="P1028" i="1"/>
  <c r="P1027" i="1" s="1"/>
  <c r="P1026" i="1" s="1"/>
  <c r="P1022" i="1"/>
  <c r="P1021" i="1" s="1"/>
  <c r="P1017" i="1"/>
  <c r="P1016" i="1" s="1"/>
  <c r="P1012" i="1"/>
  <c r="P1011" i="1" s="1"/>
  <c r="P1007" i="1"/>
  <c r="P1006" i="1" s="1"/>
  <c r="P996" i="1"/>
  <c r="P995" i="1" s="1"/>
  <c r="P994" i="1" s="1"/>
  <c r="P979" i="1"/>
  <c r="P972" i="1"/>
  <c r="P969" i="1" s="1"/>
  <c r="P956" i="1"/>
  <c r="P954" i="1"/>
  <c r="P616" i="1" s="1"/>
  <c r="P946" i="1"/>
  <c r="P945" i="1"/>
  <c r="P944" i="1" s="1"/>
  <c r="P940" i="1"/>
  <c r="P822" i="1" s="1"/>
  <c r="P934" i="1"/>
  <c r="P933" i="1" s="1"/>
  <c r="P932" i="1" s="1"/>
  <c r="P925" i="1"/>
  <c r="P924" i="1" s="1"/>
  <c r="P923" i="1" s="1"/>
  <c r="P922" i="1" s="1"/>
  <c r="P919" i="1"/>
  <c r="P918" i="1" s="1"/>
  <c r="P917" i="1" s="1"/>
  <c r="P915" i="1"/>
  <c r="P910" i="1"/>
  <c r="P909" i="1" s="1"/>
  <c r="P908" i="1" s="1"/>
  <c r="P905" i="1"/>
  <c r="P901" i="1"/>
  <c r="P900" i="1" s="1"/>
  <c r="P899" i="1" s="1"/>
  <c r="P896" i="1"/>
  <c r="P892" i="1"/>
  <c r="P891" i="1" s="1"/>
  <c r="P890" i="1" s="1"/>
  <c r="P887" i="1"/>
  <c r="P882" i="1"/>
  <c r="P881" i="1" s="1"/>
  <c r="P880" i="1" s="1"/>
  <c r="P876" i="1"/>
  <c r="P872" i="1"/>
  <c r="P871" i="1" s="1"/>
  <c r="P870" i="1" s="1"/>
  <c r="P865" i="1"/>
  <c r="P855" i="1"/>
  <c r="P851" i="1"/>
  <c r="P844" i="1"/>
  <c r="P832" i="1"/>
  <c r="P831" i="1" s="1"/>
  <c r="P829" i="1"/>
  <c r="P826" i="1"/>
  <c r="P825" i="1"/>
  <c r="P823" i="1"/>
  <c r="P817" i="1"/>
  <c r="P816" i="1"/>
  <c r="P811" i="1"/>
  <c r="P810" i="1" s="1"/>
  <c r="P808" i="1"/>
  <c r="P807" i="1" s="1"/>
  <c r="P805" i="1"/>
  <c r="P804" i="1" s="1"/>
  <c r="P802" i="1"/>
  <c r="P801" i="1" s="1"/>
  <c r="P799" i="1"/>
  <c r="P798" i="1" s="1"/>
  <c r="P796" i="1"/>
  <c r="P795" i="1" s="1"/>
  <c r="P791" i="1"/>
  <c r="P790" i="1" s="1"/>
  <c r="P789" i="1" s="1"/>
  <c r="P788" i="1" s="1"/>
  <c r="P785" i="1"/>
  <c r="P784" i="1" s="1"/>
  <c r="P783" i="1" s="1"/>
  <c r="P782" i="1" s="1"/>
  <c r="P778" i="1"/>
  <c r="P777" i="1" s="1"/>
  <c r="P776" i="1" s="1"/>
  <c r="P775" i="1" s="1"/>
  <c r="P772" i="1"/>
  <c r="P765" i="1"/>
  <c r="P764" i="1" s="1"/>
  <c r="P761" i="1"/>
  <c r="P747" i="1"/>
  <c r="P744" i="1"/>
  <c r="P743" i="1" s="1"/>
  <c r="P742" i="1" s="1"/>
  <c r="P728" i="1"/>
  <c r="P722" i="1"/>
  <c r="P721" i="1" s="1"/>
  <c r="P716" i="1"/>
  <c r="P715" i="1" s="1"/>
  <c r="P714" i="1" s="1"/>
  <c r="P22" i="1" s="1"/>
  <c r="AD22" i="1" s="1"/>
  <c r="P712" i="1"/>
  <c r="P705" i="1"/>
  <c r="P704" i="1" s="1"/>
  <c r="P701" i="1"/>
  <c r="P693" i="1"/>
  <c r="P692" i="1" s="1"/>
  <c r="P689" i="1"/>
  <c r="P682" i="1"/>
  <c r="P681" i="1" s="1"/>
  <c r="P678" i="1"/>
  <c r="P671" i="1"/>
  <c r="P670" i="1" s="1"/>
  <c r="P663" i="1"/>
  <c r="P655" i="1"/>
  <c r="P654" i="1" s="1"/>
  <c r="P652" i="1"/>
  <c r="P640" i="1" s="1"/>
  <c r="P648" i="1"/>
  <c r="P636" i="1" s="1"/>
  <c r="P647" i="1"/>
  <c r="P635" i="1" s="1"/>
  <c r="P646" i="1"/>
  <c r="P633" i="1" s="1"/>
  <c r="P644" i="1"/>
  <c r="P632" i="1" s="1"/>
  <c r="P637" i="1"/>
  <c r="P634" i="1"/>
  <c r="P622" i="1"/>
  <c r="P321" i="1" s="1"/>
  <c r="P621" i="1"/>
  <c r="P320" i="1" s="1"/>
  <c r="P608" i="1"/>
  <c r="P604" i="1"/>
  <c r="P603" i="1" s="1"/>
  <c r="P598" i="1"/>
  <c r="P594" i="1"/>
  <c r="P593" i="1" s="1"/>
  <c r="P589" i="1"/>
  <c r="P587" i="1"/>
  <c r="P586" i="1" s="1"/>
  <c r="P583" i="1"/>
  <c r="P581" i="1"/>
  <c r="P577" i="1"/>
  <c r="P575" i="1"/>
  <c r="P574" i="1"/>
  <c r="P573" i="1"/>
  <c r="P572" i="1"/>
  <c r="P566" i="1"/>
  <c r="P334" i="1" s="1"/>
  <c r="P306" i="1" s="1"/>
  <c r="P550" i="1"/>
  <c r="P549" i="1" s="1"/>
  <c r="P545" i="1"/>
  <c r="P540" i="1"/>
  <c r="P336" i="1" s="1"/>
  <c r="P532" i="1"/>
  <c r="P531" i="1" s="1"/>
  <c r="P530" i="1" s="1"/>
  <c r="P527" i="1"/>
  <c r="P526" i="1" s="1"/>
  <c r="P521" i="1"/>
  <c r="P520" i="1" s="1"/>
  <c r="P519" i="1" s="1"/>
  <c r="P514" i="1"/>
  <c r="P513" i="1" s="1"/>
  <c r="P511" i="1"/>
  <c r="P505" i="1"/>
  <c r="P504" i="1" s="1"/>
  <c r="P502" i="1"/>
  <c r="P496" i="1"/>
  <c r="P495" i="1"/>
  <c r="P493" i="1"/>
  <c r="P487" i="1"/>
  <c r="P482" i="1"/>
  <c r="P481" i="1" s="1"/>
  <c r="P480" i="1" s="1"/>
  <c r="P476" i="1"/>
  <c r="P475" i="1" s="1"/>
  <c r="P474" i="1" s="1"/>
  <c r="P470" i="1"/>
  <c r="P469" i="1" s="1"/>
  <c r="P468" i="1" s="1"/>
  <c r="P464" i="1"/>
  <c r="P463" i="1" s="1"/>
  <c r="P462" i="1" s="1"/>
  <c r="P458" i="1"/>
  <c r="P457" i="1" s="1"/>
  <c r="P456" i="1" s="1"/>
  <c r="P452" i="1"/>
  <c r="P451" i="1" s="1"/>
  <c r="P450" i="1" s="1"/>
  <c r="P428" i="1"/>
  <c r="P427" i="1" s="1"/>
  <c r="P426" i="1" s="1"/>
  <c r="P422" i="1"/>
  <c r="P421" i="1" s="1"/>
  <c r="P420" i="1" s="1"/>
  <c r="P416" i="1"/>
  <c r="P410" i="1"/>
  <c r="P409" i="1" s="1"/>
  <c r="P408" i="1" s="1"/>
  <c r="P404" i="1"/>
  <c r="P403" i="1" s="1"/>
  <c r="P402" i="1" s="1"/>
  <c r="P398" i="1"/>
  <c r="P397" i="1" s="1"/>
  <c r="P396" i="1" s="1"/>
  <c r="P393" i="1"/>
  <c r="P390" i="1"/>
  <c r="P387" i="1"/>
  <c r="P384" i="1"/>
  <c r="P383" i="1"/>
  <c r="P382" i="1"/>
  <c r="P378" i="1"/>
  <c r="P377" i="1"/>
  <c r="P145" i="1" s="1"/>
  <c r="P292" i="1" s="1"/>
  <c r="P291" i="1" s="1"/>
  <c r="P376" i="1"/>
  <c r="P374" i="1"/>
  <c r="P373" i="1"/>
  <c r="P141" i="1" s="1"/>
  <c r="P140" i="1" s="1"/>
  <c r="P372" i="1"/>
  <c r="P359" i="1"/>
  <c r="P357" i="1" s="1"/>
  <c r="P352" i="1"/>
  <c r="P344" i="1"/>
  <c r="P343" i="1"/>
  <c r="P341" i="1"/>
  <c r="P339" i="1"/>
  <c r="P338" i="1"/>
  <c r="P337" i="1"/>
  <c r="P335" i="1"/>
  <c r="P308" i="1" s="1"/>
  <c r="P332" i="1"/>
  <c r="P307" i="1"/>
  <c r="P296" i="1"/>
  <c r="P274" i="1"/>
  <c r="P273" i="1"/>
  <c r="P263" i="1"/>
  <c r="P261" i="1"/>
  <c r="P260" i="1"/>
  <c r="P259" i="1"/>
  <c r="P248" i="1"/>
  <c r="P247" i="1"/>
  <c r="P244" i="1"/>
  <c r="P241" i="1"/>
  <c r="P228" i="1"/>
  <c r="P223" i="1"/>
  <c r="P214" i="1"/>
  <c r="P213" i="1"/>
  <c r="P210" i="1"/>
  <c r="P233" i="1" s="1"/>
  <c r="P232" i="1" s="1"/>
  <c r="P209" i="1"/>
  <c r="P207" i="1"/>
  <c r="P205" i="1" s="1"/>
  <c r="P204" i="1"/>
  <c r="P203" i="1" s="1"/>
  <c r="P202" i="1"/>
  <c r="P199" i="1"/>
  <c r="P198" i="1"/>
  <c r="P197" i="1"/>
  <c r="P195" i="1"/>
  <c r="P194" i="1" s="1"/>
  <c r="P192" i="1"/>
  <c r="P191" i="1"/>
  <c r="P189" i="1"/>
  <c r="P187" i="1"/>
  <c r="P186" i="1"/>
  <c r="P185" i="1"/>
  <c r="P182" i="1"/>
  <c r="P181" i="1"/>
  <c r="P179" i="1"/>
  <c r="P177" i="1"/>
  <c r="P172" i="1"/>
  <c r="P171" i="1"/>
  <c r="P170" i="1"/>
  <c r="P169" i="1"/>
  <c r="P165" i="1"/>
  <c r="P164" i="1"/>
  <c r="P150" i="1"/>
  <c r="P297" i="1" s="1"/>
  <c r="P137" i="1"/>
  <c r="P128" i="1"/>
  <c r="AD128" i="1" s="1"/>
  <c r="P122" i="1"/>
  <c r="P270" i="1" s="1"/>
  <c r="P121" i="1"/>
  <c r="P269" i="1" s="1"/>
  <c r="P120" i="1"/>
  <c r="P118" i="1"/>
  <c r="P266" i="1" s="1"/>
  <c r="P264" i="1"/>
  <c r="P110" i="1"/>
  <c r="P258" i="1" s="1"/>
  <c r="P105" i="1"/>
  <c r="P253" i="1" s="1"/>
  <c r="P103" i="1"/>
  <c r="P229" i="1" s="1"/>
  <c r="P101" i="1"/>
  <c r="P250" i="1" s="1"/>
  <c r="P82" i="1"/>
  <c r="AD82" i="1" s="1"/>
  <c r="P81" i="1"/>
  <c r="P74" i="1"/>
  <c r="AD74" i="1" s="1"/>
  <c r="P71" i="1"/>
  <c r="P69" i="1"/>
  <c r="AD69" i="1" s="1"/>
  <c r="P66" i="1"/>
  <c r="AD66" i="1" s="1"/>
  <c r="P62" i="1"/>
  <c r="AD62" i="1" s="1"/>
  <c r="P60" i="1"/>
  <c r="AD60" i="1" s="1"/>
  <c r="P53" i="1"/>
  <c r="AD53" i="1" s="1"/>
  <c r="P51" i="1"/>
  <c r="AD51" i="1" s="1"/>
  <c r="P47" i="1"/>
  <c r="P40" i="1"/>
  <c r="AD40" i="1" s="1"/>
  <c r="P31" i="1"/>
  <c r="P12" i="1"/>
  <c r="AD12" i="1" s="1"/>
  <c r="P10" i="1"/>
  <c r="D81" i="1"/>
  <c r="D240" i="1" s="1"/>
  <c r="E81" i="1"/>
  <c r="M81" i="1"/>
  <c r="M240" i="1" s="1"/>
  <c r="N81" i="1"/>
  <c r="N240" i="1" s="1"/>
  <c r="O81" i="1"/>
  <c r="O240" i="1" s="1"/>
  <c r="E1446" i="1"/>
  <c r="E1445" i="1" s="1"/>
  <c r="E1444" i="1" s="1"/>
  <c r="E1438" i="1"/>
  <c r="E1437" i="1" s="1"/>
  <c r="E1436" i="1" s="1"/>
  <c r="E1432" i="1"/>
  <c r="E1431" i="1" s="1"/>
  <c r="E1430" i="1" s="1"/>
  <c r="E1426" i="1"/>
  <c r="E1425" i="1" s="1"/>
  <c r="E1424" i="1" s="1"/>
  <c r="E1419" i="1"/>
  <c r="E1418" i="1" s="1"/>
  <c r="E1417" i="1" s="1"/>
  <c r="E1413" i="1"/>
  <c r="E1410" i="1"/>
  <c r="E1408" i="1"/>
  <c r="E1407" i="1" s="1"/>
  <c r="E1406" i="1" s="1"/>
  <c r="E1401" i="1"/>
  <c r="E1400" i="1"/>
  <c r="E1397" i="1"/>
  <c r="E1394" i="1"/>
  <c r="E1385" i="1"/>
  <c r="E1384" i="1" s="1"/>
  <c r="E1382" i="1"/>
  <c r="E1340" i="1" s="1"/>
  <c r="E1377" i="1"/>
  <c r="E1376" i="1"/>
  <c r="E1353" i="1"/>
  <c r="E1352" i="1" s="1"/>
  <c r="E1349" i="1"/>
  <c r="E1348" i="1" s="1"/>
  <c r="E1347" i="1"/>
  <c r="E1335" i="1" s="1"/>
  <c r="E323" i="1" s="1"/>
  <c r="E1344" i="1"/>
  <c r="E1324" i="1"/>
  <c r="E1308" i="1" s="1"/>
  <c r="E1309" i="1"/>
  <c r="E1297" i="1"/>
  <c r="E1289" i="1"/>
  <c r="E1287" i="1" s="1"/>
  <c r="E1279" i="1"/>
  <c r="E1278" i="1" s="1"/>
  <c r="E1276" i="1"/>
  <c r="E1272" i="1"/>
  <c r="E1260" i="1" s="1"/>
  <c r="E1269" i="1"/>
  <c r="E1257" i="1" s="1"/>
  <c r="E1268" i="1"/>
  <c r="E1256" i="1" s="1"/>
  <c r="E1267" i="1"/>
  <c r="E1254" i="1" s="1"/>
  <c r="E1263" i="1"/>
  <c r="E1262" i="1"/>
  <c r="E1261" i="1"/>
  <c r="E1249" i="1" s="1"/>
  <c r="E1251" i="1"/>
  <c r="E1239" i="1"/>
  <c r="E1238" i="1" s="1"/>
  <c r="E1237" i="1" s="1"/>
  <c r="E1232" i="1"/>
  <c r="E1231" i="1" s="1"/>
  <c r="E1230" i="1" s="1"/>
  <c r="E1229" i="1" s="1"/>
  <c r="E1227" i="1"/>
  <c r="E1191" i="1" s="1"/>
  <c r="E959" i="1" s="1"/>
  <c r="E1223" i="1"/>
  <c r="E1222" i="1" s="1"/>
  <c r="E1221" i="1" s="1"/>
  <c r="E1218" i="1"/>
  <c r="E1213" i="1"/>
  <c r="E1212" i="1" s="1"/>
  <c r="E1211" i="1" s="1"/>
  <c r="E1208" i="1"/>
  <c r="E1204" i="1"/>
  <c r="E1203" i="1" s="1"/>
  <c r="E1202" i="1" s="1"/>
  <c r="E1199" i="1"/>
  <c r="E1195" i="1"/>
  <c r="E1189" i="1"/>
  <c r="E1180" i="1"/>
  <c r="E1176" i="1"/>
  <c r="E1175" i="1" s="1"/>
  <c r="E1172" i="1"/>
  <c r="E1168" i="1"/>
  <c r="E1167" i="1" s="1"/>
  <c r="E1161" i="1"/>
  <c r="E1157" i="1"/>
  <c r="E1152" i="1"/>
  <c r="E1151" i="1" s="1"/>
  <c r="E1148" i="1"/>
  <c r="E1144" i="1"/>
  <c r="E1143" i="1" s="1"/>
  <c r="E1140" i="1"/>
  <c r="E1136" i="1"/>
  <c r="E1135" i="1" s="1"/>
  <c r="E1132" i="1"/>
  <c r="E1128" i="1"/>
  <c r="E1127" i="1" s="1"/>
  <c r="E1124" i="1"/>
  <c r="E1120" i="1"/>
  <c r="E1119" i="1" s="1"/>
  <c r="E1116" i="1"/>
  <c r="E1112" i="1"/>
  <c r="E1111" i="1" s="1"/>
  <c r="E1108" i="1"/>
  <c r="E1106" i="1"/>
  <c r="E1070" i="1" s="1"/>
  <c r="E952" i="1" s="1"/>
  <c r="E1105" i="1"/>
  <c r="E1100" i="1"/>
  <c r="E1096" i="1"/>
  <c r="E1095" i="1" s="1"/>
  <c r="E1092" i="1"/>
  <c r="E1088" i="1"/>
  <c r="E1087" i="1" s="1"/>
  <c r="E1084" i="1"/>
  <c r="E1080" i="1"/>
  <c r="E1079" i="1" s="1"/>
  <c r="E1077" i="1"/>
  <c r="E966" i="1" s="1"/>
  <c r="E1076" i="1"/>
  <c r="E965" i="1" s="1"/>
  <c r="E1075" i="1"/>
  <c r="E964" i="1" s="1"/>
  <c r="E1074" i="1"/>
  <c r="E963" i="1" s="1"/>
  <c r="E1071" i="1"/>
  <c r="E1046" i="1"/>
  <c r="E1045" i="1" s="1"/>
  <c r="E1044" i="1" s="1"/>
  <c r="E1040" i="1"/>
  <c r="E1039" i="1" s="1"/>
  <c r="E1034" i="1"/>
  <c r="E1033" i="1" s="1"/>
  <c r="E1028" i="1"/>
  <c r="E1027" i="1" s="1"/>
  <c r="E1026" i="1" s="1"/>
  <c r="E1022" i="1"/>
  <c r="E1021" i="1" s="1"/>
  <c r="E1017" i="1"/>
  <c r="E1016" i="1" s="1"/>
  <c r="E1012" i="1"/>
  <c r="E1011" i="1" s="1"/>
  <c r="E1007" i="1"/>
  <c r="E1006" i="1" s="1"/>
  <c r="E996" i="1"/>
  <c r="E995" i="1" s="1"/>
  <c r="E994" i="1" s="1"/>
  <c r="E979" i="1"/>
  <c r="E977" i="1" s="1"/>
  <c r="E89" i="1" s="1"/>
  <c r="E221" i="1" s="1"/>
  <c r="E972" i="1"/>
  <c r="E970" i="1"/>
  <c r="E956" i="1"/>
  <c r="E954" i="1"/>
  <c r="E616" i="1" s="1"/>
  <c r="E946" i="1"/>
  <c r="E945" i="1"/>
  <c r="E944" i="1" s="1"/>
  <c r="E940" i="1"/>
  <c r="E937" i="1" s="1"/>
  <c r="E936" i="1" s="1"/>
  <c r="E934" i="1"/>
  <c r="E933" i="1" s="1"/>
  <c r="E932" i="1" s="1"/>
  <c r="E925" i="1"/>
  <c r="E924" i="1" s="1"/>
  <c r="E923" i="1" s="1"/>
  <c r="E922" i="1" s="1"/>
  <c r="E919" i="1"/>
  <c r="E918" i="1" s="1"/>
  <c r="E917" i="1" s="1"/>
  <c r="E915" i="1"/>
  <c r="E910" i="1"/>
  <c r="E909" i="1" s="1"/>
  <c r="E908" i="1" s="1"/>
  <c r="E905" i="1"/>
  <c r="E901" i="1"/>
  <c r="E900" i="1" s="1"/>
  <c r="E899" i="1" s="1"/>
  <c r="E896" i="1"/>
  <c r="E892" i="1"/>
  <c r="E891" i="1" s="1"/>
  <c r="E890" i="1" s="1"/>
  <c r="E887" i="1"/>
  <c r="E882" i="1"/>
  <c r="E881" i="1" s="1"/>
  <c r="E880" i="1" s="1"/>
  <c r="E876" i="1"/>
  <c r="E872" i="1"/>
  <c r="E871" i="1" s="1"/>
  <c r="E870" i="1" s="1"/>
  <c r="E865" i="1"/>
  <c r="E827" i="1" s="1"/>
  <c r="E625" i="1" s="1"/>
  <c r="E855" i="1"/>
  <c r="E851" i="1"/>
  <c r="E850" i="1" s="1"/>
  <c r="E844" i="1"/>
  <c r="E838" i="1" s="1"/>
  <c r="E832" i="1"/>
  <c r="E831" i="1" s="1"/>
  <c r="E829" i="1"/>
  <c r="E826" i="1"/>
  <c r="E825" i="1"/>
  <c r="E823" i="1"/>
  <c r="E817" i="1"/>
  <c r="E816" i="1"/>
  <c r="E811" i="1"/>
  <c r="E810" i="1" s="1"/>
  <c r="E808" i="1"/>
  <c r="E807" i="1" s="1"/>
  <c r="E805" i="1"/>
  <c r="E804" i="1" s="1"/>
  <c r="E802" i="1"/>
  <c r="E801" i="1" s="1"/>
  <c r="E799" i="1"/>
  <c r="E798" i="1" s="1"/>
  <c r="E796" i="1"/>
  <c r="E795" i="1" s="1"/>
  <c r="E791" i="1"/>
  <c r="E790" i="1" s="1"/>
  <c r="E789" i="1" s="1"/>
  <c r="E788" i="1" s="1"/>
  <c r="E785" i="1"/>
  <c r="E784" i="1" s="1"/>
  <c r="E783" i="1" s="1"/>
  <c r="E782" i="1" s="1"/>
  <c r="E778" i="1"/>
  <c r="E777" i="1" s="1"/>
  <c r="E776" i="1" s="1"/>
  <c r="E775" i="1" s="1"/>
  <c r="E772" i="1"/>
  <c r="E771" i="1" s="1"/>
  <c r="E770" i="1" s="1"/>
  <c r="E769" i="1" s="1"/>
  <c r="E765" i="1"/>
  <c r="E764" i="1" s="1"/>
  <c r="E761" i="1"/>
  <c r="E747" i="1"/>
  <c r="E744" i="1"/>
  <c r="E743" i="1" s="1"/>
  <c r="E742" i="1" s="1"/>
  <c r="E728" i="1"/>
  <c r="E722" i="1"/>
  <c r="E721" i="1" s="1"/>
  <c r="E716" i="1"/>
  <c r="E715" i="1" s="1"/>
  <c r="E714" i="1" s="1"/>
  <c r="E22" i="1" s="1"/>
  <c r="E712" i="1"/>
  <c r="E705" i="1"/>
  <c r="E704" i="1" s="1"/>
  <c r="E701" i="1"/>
  <c r="E693" i="1"/>
  <c r="E692" i="1" s="1"/>
  <c r="E689" i="1"/>
  <c r="E682" i="1"/>
  <c r="E681" i="1" s="1"/>
  <c r="E678" i="1"/>
  <c r="E671" i="1"/>
  <c r="E670" i="1" s="1"/>
  <c r="E663" i="1"/>
  <c r="E655" i="1"/>
  <c r="E654" i="1" s="1"/>
  <c r="E652" i="1"/>
  <c r="E640" i="1" s="1"/>
  <c r="E648" i="1"/>
  <c r="E636" i="1" s="1"/>
  <c r="E647" i="1"/>
  <c r="E635" i="1" s="1"/>
  <c r="E646" i="1"/>
  <c r="E633" i="1" s="1"/>
  <c r="E644" i="1"/>
  <c r="E632" i="1" s="1"/>
  <c r="E637" i="1"/>
  <c r="E634" i="1"/>
  <c r="E622" i="1"/>
  <c r="E321" i="1" s="1"/>
  <c r="E621" i="1"/>
  <c r="E608" i="1"/>
  <c r="E604" i="1"/>
  <c r="E603" i="1" s="1"/>
  <c r="E598" i="1"/>
  <c r="E594" i="1"/>
  <c r="E593" i="1" s="1"/>
  <c r="E589" i="1"/>
  <c r="E587" i="1"/>
  <c r="E586" i="1" s="1"/>
  <c r="E583" i="1"/>
  <c r="E581" i="1"/>
  <c r="E580" i="1" s="1"/>
  <c r="E577" i="1"/>
  <c r="E575" i="1"/>
  <c r="E574" i="1"/>
  <c r="E573" i="1"/>
  <c r="E572" i="1"/>
  <c r="E566" i="1"/>
  <c r="E564" i="1" s="1"/>
  <c r="E550" i="1"/>
  <c r="E549" i="1" s="1"/>
  <c r="E545" i="1"/>
  <c r="E540" i="1"/>
  <c r="E539" i="1" s="1"/>
  <c r="E538" i="1" s="1"/>
  <c r="E532" i="1"/>
  <c r="E531" i="1" s="1"/>
  <c r="E530" i="1" s="1"/>
  <c r="E527" i="1"/>
  <c r="E526" i="1" s="1"/>
  <c r="E521" i="1"/>
  <c r="E520" i="1" s="1"/>
  <c r="E519" i="1" s="1"/>
  <c r="E514" i="1"/>
  <c r="E513" i="1" s="1"/>
  <c r="E511" i="1"/>
  <c r="E505" i="1"/>
  <c r="E504" i="1" s="1"/>
  <c r="E502" i="1"/>
  <c r="E496" i="1"/>
  <c r="E495" i="1"/>
  <c r="E493" i="1"/>
  <c r="E487" i="1"/>
  <c r="E486" i="1" s="1"/>
  <c r="E482" i="1"/>
  <c r="E481" i="1" s="1"/>
  <c r="E480" i="1" s="1"/>
  <c r="E476" i="1"/>
  <c r="E475" i="1" s="1"/>
  <c r="E474" i="1" s="1"/>
  <c r="E470" i="1"/>
  <c r="E469" i="1" s="1"/>
  <c r="E468" i="1" s="1"/>
  <c r="E464" i="1"/>
  <c r="E375" i="1" s="1"/>
  <c r="E458" i="1"/>
  <c r="E457" i="1" s="1"/>
  <c r="E456" i="1" s="1"/>
  <c r="E452" i="1"/>
  <c r="E451" i="1" s="1"/>
  <c r="E450" i="1" s="1"/>
  <c r="E428" i="1"/>
  <c r="E427" i="1" s="1"/>
  <c r="E426" i="1" s="1"/>
  <c r="E422" i="1"/>
  <c r="E421" i="1" s="1"/>
  <c r="E420" i="1" s="1"/>
  <c r="E416" i="1"/>
  <c r="E415" i="1" s="1"/>
  <c r="E414" i="1" s="1"/>
  <c r="E410" i="1"/>
  <c r="E409" i="1" s="1"/>
  <c r="E408" i="1" s="1"/>
  <c r="E404" i="1"/>
  <c r="E403" i="1" s="1"/>
  <c r="E402" i="1" s="1"/>
  <c r="E398" i="1"/>
  <c r="E397" i="1" s="1"/>
  <c r="E396" i="1" s="1"/>
  <c r="E393" i="1"/>
  <c r="E390" i="1"/>
  <c r="E387" i="1"/>
  <c r="E384" i="1"/>
  <c r="E383" i="1"/>
  <c r="E382" i="1"/>
  <c r="E378" i="1"/>
  <c r="E377" i="1"/>
  <c r="E145" i="1" s="1"/>
  <c r="E144" i="1" s="1"/>
  <c r="E376" i="1"/>
  <c r="E374" i="1"/>
  <c r="E373" i="1"/>
  <c r="E141" i="1" s="1"/>
  <c r="E140" i="1" s="1"/>
  <c r="E372" i="1"/>
  <c r="E359" i="1"/>
  <c r="E358" i="1"/>
  <c r="E356" i="1"/>
  <c r="E352" i="1"/>
  <c r="E344" i="1"/>
  <c r="E343" i="1"/>
  <c r="E341" i="1"/>
  <c r="E339" i="1"/>
  <c r="E338" i="1"/>
  <c r="E337" i="1"/>
  <c r="E335" i="1"/>
  <c r="E308" i="1" s="1"/>
  <c r="E307" i="1"/>
  <c r="E296" i="1"/>
  <c r="E274" i="1"/>
  <c r="E273" i="1"/>
  <c r="E263" i="1"/>
  <c r="E261" i="1"/>
  <c r="E260" i="1"/>
  <c r="E259" i="1"/>
  <c r="E248" i="1"/>
  <c r="E247" i="1"/>
  <c r="E244" i="1"/>
  <c r="E241" i="1"/>
  <c r="E228" i="1"/>
  <c r="E223" i="1"/>
  <c r="E214" i="1"/>
  <c r="E213" i="1"/>
  <c r="E209" i="1"/>
  <c r="E207" i="1"/>
  <c r="E205" i="1" s="1"/>
  <c r="E204" i="1"/>
  <c r="E203" i="1" s="1"/>
  <c r="E202" i="1"/>
  <c r="E199" i="1"/>
  <c r="E198" i="1"/>
  <c r="E197" i="1"/>
  <c r="E195" i="1"/>
  <c r="E194" i="1" s="1"/>
  <c r="E192" i="1"/>
  <c r="E191" i="1"/>
  <c r="E189" i="1"/>
  <c r="E187" i="1"/>
  <c r="E186" i="1"/>
  <c r="E185" i="1"/>
  <c r="E182" i="1"/>
  <c r="E181" i="1"/>
  <c r="E179" i="1"/>
  <c r="E177" i="1"/>
  <c r="E172" i="1"/>
  <c r="E171" i="1"/>
  <c r="E170" i="1"/>
  <c r="E169" i="1"/>
  <c r="E165" i="1"/>
  <c r="E164" i="1"/>
  <c r="E150" i="1"/>
  <c r="E148" i="1" s="1"/>
  <c r="E295" i="1" s="1"/>
  <c r="E137" i="1"/>
  <c r="E128" i="1"/>
  <c r="E275" i="1" s="1"/>
  <c r="E122" i="1"/>
  <c r="E270" i="1" s="1"/>
  <c r="E121" i="1"/>
  <c r="E269" i="1" s="1"/>
  <c r="E120" i="1"/>
  <c r="E268" i="1" s="1"/>
  <c r="E118" i="1"/>
  <c r="E266" i="1" s="1"/>
  <c r="E116" i="1"/>
  <c r="E114" i="1" s="1"/>
  <c r="E262" i="1" s="1"/>
  <c r="E110" i="1"/>
  <c r="E258" i="1" s="1"/>
  <c r="E105" i="1"/>
  <c r="E253" i="1" s="1"/>
  <c r="E103" i="1"/>
  <c r="E229" i="1" s="1"/>
  <c r="E101" i="1"/>
  <c r="E250" i="1" s="1"/>
  <c r="E82" i="1"/>
  <c r="E74" i="1"/>
  <c r="E71" i="1"/>
  <c r="E212" i="1" s="1"/>
  <c r="E68" i="1"/>
  <c r="E210" i="1" s="1"/>
  <c r="E233" i="1" s="1"/>
  <c r="E232" i="1" s="1"/>
  <c r="E66" i="1"/>
  <c r="E62" i="1"/>
  <c r="E60" i="1"/>
  <c r="E53" i="1"/>
  <c r="E51" i="1"/>
  <c r="E47" i="1"/>
  <c r="E44" i="1" s="1"/>
  <c r="E40" i="1"/>
  <c r="E31" i="1"/>
  <c r="E176" i="1" s="1"/>
  <c r="E12" i="1"/>
  <c r="E10" i="1"/>
  <c r="E162" i="1" s="1"/>
  <c r="E161" i="1" s="1"/>
  <c r="P163" i="1" l="1"/>
  <c r="P864" i="1"/>
  <c r="P863" i="1" s="1"/>
  <c r="P827" i="1"/>
  <c r="P828" i="1"/>
  <c r="P838" i="1"/>
  <c r="P824" i="1" s="1"/>
  <c r="P196" i="1"/>
  <c r="P649" i="1"/>
  <c r="P638" i="1" s="1"/>
  <c r="E879" i="1"/>
  <c r="P162" i="1"/>
  <c r="P161" i="1" s="1"/>
  <c r="AD10" i="1"/>
  <c r="P176" i="1"/>
  <c r="AD31" i="1"/>
  <c r="P44" i="1"/>
  <c r="P39" i="1" s="1"/>
  <c r="AD39" i="1" s="1"/>
  <c r="AD47" i="1"/>
  <c r="P212" i="1"/>
  <c r="AD71" i="1"/>
  <c r="P240" i="1"/>
  <c r="AD81" i="1"/>
  <c r="P275" i="1"/>
  <c r="G610" i="1"/>
  <c r="K610" i="1" s="1"/>
  <c r="P1126" i="1"/>
  <c r="E1156" i="1"/>
  <c r="E1072" i="1" s="1"/>
  <c r="P1118" i="1"/>
  <c r="P592" i="1"/>
  <c r="P898" i="1"/>
  <c r="P1174" i="1"/>
  <c r="P1248" i="1"/>
  <c r="P1142" i="1"/>
  <c r="P1201" i="1"/>
  <c r="E264" i="1"/>
  <c r="E691" i="1"/>
  <c r="E1142" i="1"/>
  <c r="E585" i="1"/>
  <c r="E1104" i="1"/>
  <c r="E1068" i="1" s="1"/>
  <c r="E1201" i="1"/>
  <c r="P576" i="1"/>
  <c r="E898" i="1"/>
  <c r="E969" i="1"/>
  <c r="E968" i="1" s="1"/>
  <c r="E492" i="1"/>
  <c r="E955" i="1"/>
  <c r="E617" i="1" s="1"/>
  <c r="E314" i="1" s="1"/>
  <c r="P208" i="1"/>
  <c r="P571" i="1"/>
  <c r="P1110" i="1"/>
  <c r="P492" i="1"/>
  <c r="P955" i="1"/>
  <c r="P617" i="1" s="1"/>
  <c r="P314" i="1" s="1"/>
  <c r="E1118" i="1"/>
  <c r="P585" i="1"/>
  <c r="E125" i="1"/>
  <c r="E272" i="1" s="1"/>
  <c r="K620" i="1"/>
  <c r="G318" i="1"/>
  <c r="E602" i="1"/>
  <c r="E889" i="1"/>
  <c r="E592" i="1"/>
  <c r="E102" i="1"/>
  <c r="E251" i="1" s="1"/>
  <c r="E537" i="1"/>
  <c r="E703" i="1"/>
  <c r="E938" i="1"/>
  <c r="E815" i="1" s="1"/>
  <c r="E1110" i="1"/>
  <c r="E1330" i="1"/>
  <c r="P1134" i="1"/>
  <c r="E28" i="1"/>
  <c r="E357" i="1"/>
  <c r="E333" i="1" s="1"/>
  <c r="E385" i="1"/>
  <c r="E351" i="1" s="1"/>
  <c r="E614" i="1"/>
  <c r="E822" i="1"/>
  <c r="E618" i="1" s="1"/>
  <c r="E315" i="1" s="1"/>
  <c r="E1343" i="1"/>
  <c r="P107" i="1"/>
  <c r="P255" i="1" s="1"/>
  <c r="P602" i="1"/>
  <c r="E1166" i="1"/>
  <c r="E217" i="1"/>
  <c r="E216" i="1" s="1"/>
  <c r="E1073" i="1"/>
  <c r="E962" i="1" s="1"/>
  <c r="E627" i="1" s="1"/>
  <c r="E69" i="1"/>
  <c r="E1134" i="1"/>
  <c r="E510" i="1"/>
  <c r="E1094" i="1"/>
  <c r="E907" i="1"/>
  <c r="E1288" i="1"/>
  <c r="E1264" i="1" s="1"/>
  <c r="E1252" i="1" s="1"/>
  <c r="P29" i="1"/>
  <c r="P703" i="1"/>
  <c r="P879" i="1"/>
  <c r="E741" i="1"/>
  <c r="E1032" i="1"/>
  <c r="E1086" i="1"/>
  <c r="E1126" i="1"/>
  <c r="P28" i="1"/>
  <c r="AD28" i="1" s="1"/>
  <c r="P369" i="1"/>
  <c r="P346" i="1" s="1"/>
  <c r="P613" i="1"/>
  <c r="P304" i="1" s="1"/>
  <c r="P1348" i="1"/>
  <c r="E163" i="1"/>
  <c r="P119" i="1"/>
  <c r="P117" i="1" s="1"/>
  <c r="P265" i="1" s="1"/>
  <c r="P1102" i="1"/>
  <c r="P1330" i="1"/>
  <c r="E653" i="1"/>
  <c r="E1271" i="1"/>
  <c r="E1270" i="1" s="1"/>
  <c r="E1258" i="1" s="1"/>
  <c r="E208" i="1"/>
  <c r="E1210" i="1"/>
  <c r="P1220" i="1"/>
  <c r="E957" i="1"/>
  <c r="E619" i="1" s="1"/>
  <c r="E317" i="1" s="1"/>
  <c r="E334" i="1"/>
  <c r="E306" i="1" s="1"/>
  <c r="E669" i="1"/>
  <c r="P669" i="1"/>
  <c r="E649" i="1"/>
  <c r="E638" i="1" s="1"/>
  <c r="P680" i="1"/>
  <c r="P691" i="1"/>
  <c r="E720" i="1"/>
  <c r="E1174" i="1"/>
  <c r="E1220" i="1"/>
  <c r="E1392" i="1"/>
  <c r="E1381" i="1" s="1"/>
  <c r="E1339" i="1" s="1"/>
  <c r="P1393" i="1"/>
  <c r="E548" i="1"/>
  <c r="E547" i="1" s="1"/>
  <c r="E340" i="1"/>
  <c r="E316" i="1" s="1"/>
  <c r="E501" i="1"/>
  <c r="E184" i="1"/>
  <c r="E571" i="1"/>
  <c r="E109" i="1"/>
  <c r="E257" i="1" s="1"/>
  <c r="E1069" i="1"/>
  <c r="E951" i="1" s="1"/>
  <c r="E613" i="1" s="1"/>
  <c r="E196" i="1"/>
  <c r="E1250" i="1"/>
  <c r="P125" i="1"/>
  <c r="P313" i="1"/>
  <c r="P618" i="1"/>
  <c r="P315" i="1" s="1"/>
  <c r="P869" i="1"/>
  <c r="P907" i="1"/>
  <c r="P1190" i="1"/>
  <c r="P1250" i="1"/>
  <c r="P1392" i="1"/>
  <c r="P720" i="1"/>
  <c r="E107" i="1"/>
  <c r="E255" i="1" s="1"/>
  <c r="E297" i="1"/>
  <c r="E680" i="1"/>
  <c r="E828" i="1"/>
  <c r="P1379" i="1"/>
  <c r="P1337" i="1" s="1"/>
  <c r="E313" i="1"/>
  <c r="E576" i="1"/>
  <c r="E1190" i="1"/>
  <c r="E1374" i="1"/>
  <c r="P385" i="1"/>
  <c r="P351" i="1" s="1"/>
  <c r="P510" i="1"/>
  <c r="P614" i="1"/>
  <c r="P757" i="1"/>
  <c r="E623" i="1"/>
  <c r="E322" i="1" s="1"/>
  <c r="E1185" i="1"/>
  <c r="E953" i="1" s="1"/>
  <c r="P818" i="1"/>
  <c r="P501" i="1"/>
  <c r="P957" i="1"/>
  <c r="P619" i="1" s="1"/>
  <c r="P317" i="1" s="1"/>
  <c r="E29" i="1"/>
  <c r="E119" i="1"/>
  <c r="E117" i="1" s="1"/>
  <c r="E265" i="1" s="1"/>
  <c r="E869" i="1"/>
  <c r="E1346" i="1"/>
  <c r="E1393" i="1"/>
  <c r="P938" i="1"/>
  <c r="P1271" i="1"/>
  <c r="P1259" i="1" s="1"/>
  <c r="P1380" i="1"/>
  <c r="P184" i="1"/>
  <c r="P741" i="1"/>
  <c r="P889" i="1"/>
  <c r="P937" i="1"/>
  <c r="P936" i="1" s="1"/>
  <c r="P1094" i="1"/>
  <c r="P1068" i="1"/>
  <c r="P1166" i="1"/>
  <c r="E240" i="1"/>
  <c r="E1380" i="1"/>
  <c r="P102" i="1"/>
  <c r="P251" i="1" s="1"/>
  <c r="P379" i="1"/>
  <c r="P348" i="1" s="1"/>
  <c r="P580" i="1"/>
  <c r="P579" i="1" s="1"/>
  <c r="P977" i="1"/>
  <c r="P221" i="1" s="1"/>
  <c r="P217" i="1" s="1"/>
  <c r="P216" i="1" s="1"/>
  <c r="P1087" i="1"/>
  <c r="P1086" i="1" s="1"/>
  <c r="P1185" i="1"/>
  <c r="P953" i="1" s="1"/>
  <c r="P268" i="1"/>
  <c r="P375" i="1"/>
  <c r="P486" i="1"/>
  <c r="P1038" i="1"/>
  <c r="P983" i="1" s="1"/>
  <c r="P1156" i="1"/>
  <c r="P1072" i="1" s="1"/>
  <c r="P1212" i="1"/>
  <c r="P1211" i="1" s="1"/>
  <c r="P1210" i="1" s="1"/>
  <c r="P371" i="1"/>
  <c r="E328" i="1"/>
  <c r="P328" i="1"/>
  <c r="E628" i="1"/>
  <c r="P628" i="1"/>
  <c r="P333" i="1"/>
  <c r="P355" i="1"/>
  <c r="P548" i="1"/>
  <c r="P547" i="1" s="1"/>
  <c r="P340" i="1"/>
  <c r="P316" i="1" s="1"/>
  <c r="P1373" i="1"/>
  <c r="P653" i="1"/>
  <c r="P642" i="1"/>
  <c r="P630" i="1" s="1"/>
  <c r="P623" i="1"/>
  <c r="P794" i="1"/>
  <c r="P287" i="1"/>
  <c r="P288" i="1"/>
  <c r="P173" i="1"/>
  <c r="P968" i="1"/>
  <c r="P1078" i="1"/>
  <c r="P1351" i="1"/>
  <c r="P1342" i="1"/>
  <c r="P763" i="1"/>
  <c r="P1193" i="1"/>
  <c r="P148" i="1"/>
  <c r="P295" i="1" s="1"/>
  <c r="P625" i="1"/>
  <c r="P1343" i="1"/>
  <c r="P1374" i="1"/>
  <c r="P144" i="1"/>
  <c r="P539" i="1"/>
  <c r="P538" i="1" s="1"/>
  <c r="P537" i="1" s="1"/>
  <c r="P771" i="1"/>
  <c r="P770" i="1" s="1"/>
  <c r="P769" i="1" s="1"/>
  <c r="P850" i="1"/>
  <c r="P1323" i="1"/>
  <c r="P114" i="1"/>
  <c r="P262" i="1" s="1"/>
  <c r="P415" i="1"/>
  <c r="P414" i="1" s="1"/>
  <c r="P564" i="1"/>
  <c r="P643" i="1"/>
  <c r="P631" i="1" s="1"/>
  <c r="P1412" i="1"/>
  <c r="P1411" i="1" s="1"/>
  <c r="P1338" i="1" s="1"/>
  <c r="P1437" i="1"/>
  <c r="P1436" i="1" s="1"/>
  <c r="P109" i="1"/>
  <c r="P257" i="1" s="1"/>
  <c r="P1073" i="1"/>
  <c r="P962" i="1" s="1"/>
  <c r="P627" i="1" s="1"/>
  <c r="P108" i="1"/>
  <c r="P256" i="1" s="1"/>
  <c r="P1033" i="1"/>
  <c r="P1288" i="1"/>
  <c r="E849" i="1"/>
  <c r="E848" i="1" s="1"/>
  <c r="E562" i="1"/>
  <c r="E563" i="1"/>
  <c r="E1078" i="1"/>
  <c r="E756" i="1"/>
  <c r="E763" i="1"/>
  <c r="E830" i="1"/>
  <c r="E287" i="1"/>
  <c r="E288" i="1"/>
  <c r="E139" i="1"/>
  <c r="E286" i="1" s="1"/>
  <c r="E1351" i="1"/>
  <c r="E1341" i="1" s="1"/>
  <c r="E1342" i="1"/>
  <c r="E579" i="1"/>
  <c r="E570" i="1"/>
  <c r="E173" i="1"/>
  <c r="E1248" i="1"/>
  <c r="E643" i="1"/>
  <c r="E631" i="1" s="1"/>
  <c r="E794" i="1"/>
  <c r="E188" i="1"/>
  <c r="E39" i="1"/>
  <c r="E642" i="1"/>
  <c r="E630" i="1" s="1"/>
  <c r="E818" i="1"/>
  <c r="E1038" i="1"/>
  <c r="E1379" i="1"/>
  <c r="E336" i="1"/>
  <c r="E292" i="1"/>
  <c r="E291" i="1" s="1"/>
  <c r="E371" i="1"/>
  <c r="E370" i="1" s="1"/>
  <c r="E347" i="1" s="1"/>
  <c r="E108" i="1"/>
  <c r="E256" i="1" s="1"/>
  <c r="E369" i="1"/>
  <c r="E757" i="1"/>
  <c r="E864" i="1"/>
  <c r="E863" i="1" s="1"/>
  <c r="E320" i="1"/>
  <c r="E332" i="1"/>
  <c r="E379" i="1"/>
  <c r="E348" i="1" s="1"/>
  <c r="E1194" i="1"/>
  <c r="E1323" i="1"/>
  <c r="E1373" i="1"/>
  <c r="E1412" i="1"/>
  <c r="E1411" i="1" s="1"/>
  <c r="E1338" i="1" s="1"/>
  <c r="E463" i="1"/>
  <c r="E462" i="1" s="1"/>
  <c r="P124" i="1" l="1"/>
  <c r="P271" i="1" s="1"/>
  <c r="P188" i="1"/>
  <c r="AD44" i="1"/>
  <c r="P1381" i="1"/>
  <c r="P1264" i="1"/>
  <c r="P1252" i="1" s="1"/>
  <c r="P641" i="1"/>
  <c r="P629" i="1" s="1"/>
  <c r="E1150" i="1"/>
  <c r="P529" i="1"/>
  <c r="P1328" i="1"/>
  <c r="E578" i="1"/>
  <c r="P578" i="1"/>
  <c r="P183" i="1"/>
  <c r="P591" i="1"/>
  <c r="E326" i="1"/>
  <c r="P1391" i="1"/>
  <c r="P1341" i="1"/>
  <c r="E1328" i="1"/>
  <c r="E1103" i="1"/>
  <c r="E1102" i="1" s="1"/>
  <c r="E1066" i="1" s="1"/>
  <c r="P267" i="1"/>
  <c r="E24" i="1"/>
  <c r="E17" i="1" s="1"/>
  <c r="E16" i="1" s="1"/>
  <c r="E305" i="1"/>
  <c r="E641" i="1"/>
  <c r="E629" i="1" s="1"/>
  <c r="P24" i="1"/>
  <c r="P175" i="1" s="1"/>
  <c r="P168" i="1" s="1"/>
  <c r="P167" i="1" s="1"/>
  <c r="P1067" i="1"/>
  <c r="E529" i="1"/>
  <c r="E591" i="1"/>
  <c r="E569" i="1" s="1"/>
  <c r="E983" i="1"/>
  <c r="E961" i="1" s="1"/>
  <c r="E626" i="1" s="1"/>
  <c r="E325" i="1" s="1"/>
  <c r="E1391" i="1"/>
  <c r="E1383" i="1" s="1"/>
  <c r="E1372" i="1" s="1"/>
  <c r="E1326" i="1" s="1"/>
  <c r="E1259" i="1"/>
  <c r="P326" i="1"/>
  <c r="P756" i="1"/>
  <c r="P1150" i="1"/>
  <c r="P1066" i="1" s="1"/>
  <c r="E355" i="1"/>
  <c r="E331" i="1" s="1"/>
  <c r="K318" i="1"/>
  <c r="G301" i="1"/>
  <c r="P1184" i="1"/>
  <c r="P950" i="1" s="1"/>
  <c r="E183" i="1"/>
  <c r="E304" i="1"/>
  <c r="E1327" i="1"/>
  <c r="P615" i="1"/>
  <c r="P309" i="1" s="1"/>
  <c r="E124" i="1"/>
  <c r="E615" i="1"/>
  <c r="E309" i="1" s="1"/>
  <c r="P1378" i="1"/>
  <c r="P324" i="1"/>
  <c r="P272" i="1"/>
  <c r="P1270" i="1"/>
  <c r="P1258" i="1" s="1"/>
  <c r="P305" i="1"/>
  <c r="P370" i="1"/>
  <c r="P347" i="1" s="1"/>
  <c r="P342" i="1" s="1"/>
  <c r="E267" i="1"/>
  <c r="E106" i="1"/>
  <c r="E319" i="1"/>
  <c r="P570" i="1"/>
  <c r="E327" i="1"/>
  <c r="P1307" i="1"/>
  <c r="P1247" i="1" s="1"/>
  <c r="P1322" i="1"/>
  <c r="P1306" i="1" s="1"/>
  <c r="P139" i="1"/>
  <c r="P286" i="1" s="1"/>
  <c r="P331" i="1"/>
  <c r="P354" i="1"/>
  <c r="P562" i="1"/>
  <c r="P563" i="1"/>
  <c r="P762" i="1"/>
  <c r="P754" i="1" s="1"/>
  <c r="P740" i="1" s="1"/>
  <c r="P755" i="1"/>
  <c r="P815" i="1"/>
  <c r="P849" i="1"/>
  <c r="P1183" i="1"/>
  <c r="P1192" i="1"/>
  <c r="P1182" i="1" s="1"/>
  <c r="P319" i="1"/>
  <c r="P322" i="1"/>
  <c r="P982" i="1"/>
  <c r="P958" i="1" s="1"/>
  <c r="P620" i="1" s="1"/>
  <c r="P961" i="1"/>
  <c r="P626" i="1" s="1"/>
  <c r="P830" i="1"/>
  <c r="P1327" i="1"/>
  <c r="P106" i="1"/>
  <c r="E814" i="1"/>
  <c r="E824" i="1"/>
  <c r="E813" i="1"/>
  <c r="E364" i="1"/>
  <c r="E346" i="1"/>
  <c r="E1337" i="1"/>
  <c r="E1378" i="1"/>
  <c r="E1334" i="1" s="1"/>
  <c r="E1193" i="1"/>
  <c r="E1184" i="1"/>
  <c r="E950" i="1" s="1"/>
  <c r="E612" i="1" s="1"/>
  <c r="E1307" i="1"/>
  <c r="E1322" i="1"/>
  <c r="E1306" i="1" s="1"/>
  <c r="E1246" i="1" s="1"/>
  <c r="E755" i="1"/>
  <c r="E762" i="1"/>
  <c r="E754" i="1" s="1"/>
  <c r="E740" i="1" s="1"/>
  <c r="P1334" i="1" l="1"/>
  <c r="P1383" i="1"/>
  <c r="P1339" i="1"/>
  <c r="P569" i="1"/>
  <c r="E1067" i="1"/>
  <c r="P17" i="1"/>
  <c r="P16" i="1" s="1"/>
  <c r="P160" i="1"/>
  <c r="E354" i="1"/>
  <c r="E330" i="1" s="1"/>
  <c r="E175" i="1"/>
  <c r="E168" i="1" s="1"/>
  <c r="E167" i="1" s="1"/>
  <c r="E160" i="1" s="1"/>
  <c r="P949" i="1"/>
  <c r="E982" i="1"/>
  <c r="E958" i="1" s="1"/>
  <c r="E620" i="1" s="1"/>
  <c r="P1246" i="1"/>
  <c r="E303" i="1"/>
  <c r="E302" i="1" s="1"/>
  <c r="E1247" i="1"/>
  <c r="P612" i="1"/>
  <c r="G1449" i="1"/>
  <c r="K301" i="1"/>
  <c r="P318" i="1"/>
  <c r="P303" i="1"/>
  <c r="P302" i="1" s="1"/>
  <c r="E353" i="1"/>
  <c r="E329" i="1" s="1"/>
  <c r="E254" i="1"/>
  <c r="E238" i="1" s="1"/>
  <c r="E79" i="1"/>
  <c r="E78" i="1" s="1"/>
  <c r="E9" i="1" s="1"/>
  <c r="P325" i="1"/>
  <c r="P967" i="1"/>
  <c r="P948" i="1" s="1"/>
  <c r="P364" i="1"/>
  <c r="P353" i="1" s="1"/>
  <c r="P329" i="1" s="1"/>
  <c r="P330" i="1"/>
  <c r="P254" i="1"/>
  <c r="P238" i="1" s="1"/>
  <c r="P231" i="1" s="1"/>
  <c r="P79" i="1"/>
  <c r="P78" i="1" s="1"/>
  <c r="P848" i="1"/>
  <c r="P813" i="1" s="1"/>
  <c r="P814" i="1"/>
  <c r="E1192" i="1"/>
  <c r="E1182" i="1" s="1"/>
  <c r="E1183" i="1"/>
  <c r="E342" i="1"/>
  <c r="E324" i="1"/>
  <c r="E949" i="1" l="1"/>
  <c r="E611" i="1" s="1"/>
  <c r="P327" i="1"/>
  <c r="P1372" i="1"/>
  <c r="P9" i="1"/>
  <c r="P611" i="1"/>
  <c r="E967" i="1"/>
  <c r="E948" i="1" s="1"/>
  <c r="E610" i="1" s="1"/>
  <c r="K1449" i="1"/>
  <c r="P301" i="1"/>
  <c r="E237" i="1"/>
  <c r="E231" i="1"/>
  <c r="E318" i="1"/>
  <c r="E301" i="1" s="1"/>
  <c r="E1449" i="1" s="1"/>
  <c r="P610" i="1"/>
  <c r="P237" i="1"/>
  <c r="F1410" i="1"/>
  <c r="AD1410" i="1" s="1"/>
  <c r="F392" i="1"/>
  <c r="AD392" i="1" s="1"/>
  <c r="F1433" i="1"/>
  <c r="AD1433" i="1" s="1"/>
  <c r="F1439" i="1"/>
  <c r="AD1439" i="1" s="1"/>
  <c r="F399" i="1"/>
  <c r="AD399" i="1" s="1"/>
  <c r="D1446" i="1"/>
  <c r="D1445" i="1" s="1"/>
  <c r="D1444" i="1" s="1"/>
  <c r="D1438" i="1"/>
  <c r="D1437" i="1" s="1"/>
  <c r="D1436" i="1" s="1"/>
  <c r="D1432" i="1"/>
  <c r="D1426" i="1"/>
  <c r="D1425" i="1" s="1"/>
  <c r="D1424" i="1" s="1"/>
  <c r="D1419" i="1"/>
  <c r="D1418" i="1" s="1"/>
  <c r="D1417" i="1" s="1"/>
  <c r="D1413" i="1"/>
  <c r="D1412" i="1" s="1"/>
  <c r="D1411" i="1" s="1"/>
  <c r="D1408" i="1"/>
  <c r="D1407" i="1" s="1"/>
  <c r="D1406" i="1" s="1"/>
  <c r="D1397" i="1"/>
  <c r="D1394" i="1"/>
  <c r="D1385" i="1"/>
  <c r="D1384" i="1" s="1"/>
  <c r="D1382" i="1"/>
  <c r="D1340" i="1" s="1"/>
  <c r="D1377" i="1"/>
  <c r="D1376" i="1"/>
  <c r="D1353" i="1"/>
  <c r="D1352" i="1" s="1"/>
  <c r="D1349" i="1"/>
  <c r="D1346" i="1" s="1"/>
  <c r="D1347" i="1"/>
  <c r="D1335" i="1" s="1"/>
  <c r="D323" i="1" s="1"/>
  <c r="D1344" i="1"/>
  <c r="D1324" i="1"/>
  <c r="D1308" i="1" s="1"/>
  <c r="D1309" i="1"/>
  <c r="D1297" i="1"/>
  <c r="D1289" i="1"/>
  <c r="D1288" i="1" s="1"/>
  <c r="D1279" i="1"/>
  <c r="D1278" i="1" s="1"/>
  <c r="D1276" i="1"/>
  <c r="D1272" i="1"/>
  <c r="D1271" i="1" s="1"/>
  <c r="D1269" i="1"/>
  <c r="D1257" i="1" s="1"/>
  <c r="D1268" i="1"/>
  <c r="D1256" i="1" s="1"/>
  <c r="D1267" i="1"/>
  <c r="D1254" i="1" s="1"/>
  <c r="D1263" i="1"/>
  <c r="D1262" i="1"/>
  <c r="D1261" i="1"/>
  <c r="D1249" i="1" s="1"/>
  <c r="D1251" i="1"/>
  <c r="D1239" i="1"/>
  <c r="D1238" i="1" s="1"/>
  <c r="D1237" i="1" s="1"/>
  <c r="D1232" i="1"/>
  <c r="D1231" i="1" s="1"/>
  <c r="D1230" i="1" s="1"/>
  <c r="D1229" i="1" s="1"/>
  <c r="D1227" i="1"/>
  <c r="D1191" i="1" s="1"/>
  <c r="D959" i="1" s="1"/>
  <c r="D1223" i="1"/>
  <c r="D1218" i="1"/>
  <c r="D1213" i="1"/>
  <c r="D1212" i="1" s="1"/>
  <c r="D1211" i="1" s="1"/>
  <c r="D1208" i="1"/>
  <c r="D1204" i="1"/>
  <c r="D1203" i="1" s="1"/>
  <c r="D1202" i="1" s="1"/>
  <c r="D1199" i="1"/>
  <c r="D1195" i="1"/>
  <c r="D1194" i="1" s="1"/>
  <c r="D1189" i="1"/>
  <c r="D1180" i="1"/>
  <c r="D1176" i="1"/>
  <c r="D1175" i="1" s="1"/>
  <c r="D1172" i="1"/>
  <c r="D1168" i="1"/>
  <c r="D1167" i="1" s="1"/>
  <c r="D1161" i="1"/>
  <c r="D1157" i="1"/>
  <c r="D1152" i="1"/>
  <c r="D1151" i="1" s="1"/>
  <c r="D1148" i="1"/>
  <c r="D1144" i="1"/>
  <c r="D1143" i="1" s="1"/>
  <c r="D1140" i="1"/>
  <c r="D1136" i="1"/>
  <c r="D1135" i="1" s="1"/>
  <c r="D1132" i="1"/>
  <c r="D1128" i="1"/>
  <c r="D1127" i="1" s="1"/>
  <c r="D1124" i="1"/>
  <c r="D1120" i="1"/>
  <c r="D1119" i="1" s="1"/>
  <c r="D1116" i="1"/>
  <c r="D1112" i="1"/>
  <c r="D1111" i="1" s="1"/>
  <c r="D1108" i="1"/>
  <c r="D1104" i="1"/>
  <c r="D1103" i="1" s="1"/>
  <c r="D1100" i="1"/>
  <c r="D1096" i="1"/>
  <c r="D1095" i="1" s="1"/>
  <c r="D1092" i="1"/>
  <c r="D1088" i="1"/>
  <c r="D1084" i="1"/>
  <c r="D1080" i="1"/>
  <c r="D1079" i="1" s="1"/>
  <c r="D1077" i="1"/>
  <c r="D966" i="1" s="1"/>
  <c r="D1076" i="1"/>
  <c r="D965" i="1" s="1"/>
  <c r="D1075" i="1"/>
  <c r="D964" i="1" s="1"/>
  <c r="D1074" i="1"/>
  <c r="D107" i="1" s="1"/>
  <c r="D255" i="1" s="1"/>
  <c r="D1071" i="1"/>
  <c r="D1070" i="1"/>
  <c r="D952" i="1" s="1"/>
  <c r="D1069" i="1"/>
  <c r="D951" i="1" s="1"/>
  <c r="D1046" i="1"/>
  <c r="D1045" i="1" s="1"/>
  <c r="D1044" i="1" s="1"/>
  <c r="D1040" i="1"/>
  <c r="D1039" i="1" s="1"/>
  <c r="D1034" i="1"/>
  <c r="D1033" i="1" s="1"/>
  <c r="D1028" i="1"/>
  <c r="D1027" i="1" s="1"/>
  <c r="D1026" i="1" s="1"/>
  <c r="D1022" i="1"/>
  <c r="D1021" i="1" s="1"/>
  <c r="D1017" i="1"/>
  <c r="D1016" i="1" s="1"/>
  <c r="D1012" i="1"/>
  <c r="D1011" i="1" s="1"/>
  <c r="D1007" i="1"/>
  <c r="D1006" i="1" s="1"/>
  <c r="D996" i="1"/>
  <c r="D995" i="1" s="1"/>
  <c r="D994" i="1" s="1"/>
  <c r="D979" i="1"/>
  <c r="D977" i="1" s="1"/>
  <c r="D972" i="1"/>
  <c r="D969" i="1" s="1"/>
  <c r="D968" i="1" s="1"/>
  <c r="D956" i="1"/>
  <c r="D954" i="1"/>
  <c r="D616" i="1" s="1"/>
  <c r="D946" i="1"/>
  <c r="D945" i="1"/>
  <c r="D944" i="1" s="1"/>
  <c r="D940" i="1"/>
  <c r="D938" i="1" s="1"/>
  <c r="D934" i="1"/>
  <c r="D933" i="1" s="1"/>
  <c r="D932" i="1" s="1"/>
  <c r="D925" i="1"/>
  <c r="D924" i="1" s="1"/>
  <c r="D923" i="1" s="1"/>
  <c r="D922" i="1" s="1"/>
  <c r="D919" i="1"/>
  <c r="D918" i="1" s="1"/>
  <c r="D917" i="1" s="1"/>
  <c r="D915" i="1"/>
  <c r="D910" i="1"/>
  <c r="D909" i="1" s="1"/>
  <c r="D908" i="1" s="1"/>
  <c r="D905" i="1"/>
  <c r="D901" i="1"/>
  <c r="D900" i="1" s="1"/>
  <c r="D899" i="1" s="1"/>
  <c r="D896" i="1"/>
  <c r="D892" i="1"/>
  <c r="D891" i="1" s="1"/>
  <c r="D890" i="1" s="1"/>
  <c r="D887" i="1"/>
  <c r="D884" i="1"/>
  <c r="D883" i="1"/>
  <c r="D876" i="1"/>
  <c r="D872" i="1"/>
  <c r="D871" i="1" s="1"/>
  <c r="D870" i="1" s="1"/>
  <c r="D865" i="1"/>
  <c r="D827" i="1" s="1"/>
  <c r="D625" i="1" s="1"/>
  <c r="D855" i="1"/>
  <c r="D851" i="1"/>
  <c r="D850" i="1" s="1"/>
  <c r="D844" i="1"/>
  <c r="D838" i="1" s="1"/>
  <c r="D832" i="1"/>
  <c r="D831" i="1" s="1"/>
  <c r="D829" i="1"/>
  <c r="D826" i="1"/>
  <c r="D825" i="1"/>
  <c r="D823" i="1"/>
  <c r="D817" i="1"/>
  <c r="D816" i="1"/>
  <c r="D811" i="1"/>
  <c r="D810" i="1" s="1"/>
  <c r="D808" i="1"/>
  <c r="D807" i="1" s="1"/>
  <c r="D805" i="1"/>
  <c r="D804" i="1" s="1"/>
  <c r="D802" i="1"/>
  <c r="D801" i="1" s="1"/>
  <c r="D799" i="1"/>
  <c r="D798" i="1" s="1"/>
  <c r="D796" i="1"/>
  <c r="D795" i="1" s="1"/>
  <c r="D791" i="1"/>
  <c r="D790" i="1" s="1"/>
  <c r="D789" i="1" s="1"/>
  <c r="D788" i="1" s="1"/>
  <c r="D785" i="1"/>
  <c r="D784" i="1" s="1"/>
  <c r="D783" i="1" s="1"/>
  <c r="D782" i="1" s="1"/>
  <c r="D778" i="1"/>
  <c r="D777" i="1" s="1"/>
  <c r="D776" i="1" s="1"/>
  <c r="D775" i="1" s="1"/>
  <c r="D772" i="1"/>
  <c r="D771" i="1" s="1"/>
  <c r="D770" i="1" s="1"/>
  <c r="D769" i="1" s="1"/>
  <c r="D765" i="1"/>
  <c r="D764" i="1" s="1"/>
  <c r="D761" i="1"/>
  <c r="D747" i="1"/>
  <c r="D744" i="1"/>
  <c r="D743" i="1" s="1"/>
  <c r="D742" i="1" s="1"/>
  <c r="D728" i="1"/>
  <c r="D722" i="1"/>
  <c r="D721" i="1" s="1"/>
  <c r="D716" i="1"/>
  <c r="D715" i="1" s="1"/>
  <c r="D714" i="1" s="1"/>
  <c r="D22" i="1" s="1"/>
  <c r="D712" i="1"/>
  <c r="D705" i="1"/>
  <c r="D704" i="1" s="1"/>
  <c r="D701" i="1"/>
  <c r="D693" i="1"/>
  <c r="D692" i="1" s="1"/>
  <c r="D689" i="1"/>
  <c r="D682" i="1"/>
  <c r="D681" i="1" s="1"/>
  <c r="D678" i="1"/>
  <c r="D671" i="1"/>
  <c r="D670" i="1" s="1"/>
  <c r="D663" i="1"/>
  <c r="D655" i="1"/>
  <c r="D654" i="1" s="1"/>
  <c r="D652" i="1"/>
  <c r="D640" i="1" s="1"/>
  <c r="D648" i="1"/>
  <c r="D636" i="1" s="1"/>
  <c r="D647" i="1"/>
  <c r="D635" i="1" s="1"/>
  <c r="D646" i="1"/>
  <c r="D633" i="1" s="1"/>
  <c r="D644" i="1"/>
  <c r="D632" i="1" s="1"/>
  <c r="D637" i="1"/>
  <c r="D634" i="1"/>
  <c r="D622" i="1"/>
  <c r="D321" i="1" s="1"/>
  <c r="D621" i="1"/>
  <c r="D320" i="1" s="1"/>
  <c r="D608" i="1"/>
  <c r="D604" i="1"/>
  <c r="D603" i="1" s="1"/>
  <c r="D598" i="1"/>
  <c r="D594" i="1"/>
  <c r="D593" i="1" s="1"/>
  <c r="D589" i="1"/>
  <c r="D587" i="1"/>
  <c r="D583" i="1"/>
  <c r="D581" i="1"/>
  <c r="D580" i="1" s="1"/>
  <c r="D577" i="1"/>
  <c r="D575" i="1"/>
  <c r="D574" i="1"/>
  <c r="D573" i="1"/>
  <c r="D572" i="1"/>
  <c r="D566" i="1"/>
  <c r="D564" i="1" s="1"/>
  <c r="D562" i="1" s="1"/>
  <c r="D550" i="1"/>
  <c r="D549" i="1" s="1"/>
  <c r="D545" i="1"/>
  <c r="D540" i="1"/>
  <c r="D539" i="1" s="1"/>
  <c r="D538" i="1" s="1"/>
  <c r="D532" i="1"/>
  <c r="D531" i="1" s="1"/>
  <c r="D530" i="1" s="1"/>
  <c r="D527" i="1"/>
  <c r="D526" i="1" s="1"/>
  <c r="D521" i="1"/>
  <c r="D520" i="1" s="1"/>
  <c r="D519" i="1" s="1"/>
  <c r="D514" i="1"/>
  <c r="D513" i="1" s="1"/>
  <c r="D511" i="1"/>
  <c r="D505" i="1"/>
  <c r="D504" i="1" s="1"/>
  <c r="D502" i="1"/>
  <c r="D496" i="1"/>
  <c r="D495" i="1"/>
  <c r="D493" i="1"/>
  <c r="D487" i="1"/>
  <c r="D486" i="1" s="1"/>
  <c r="D482" i="1"/>
  <c r="D481" i="1" s="1"/>
  <c r="D480" i="1" s="1"/>
  <c r="D476" i="1"/>
  <c r="D475" i="1" s="1"/>
  <c r="D474" i="1" s="1"/>
  <c r="D470" i="1"/>
  <c r="D469" i="1" s="1"/>
  <c r="D468" i="1" s="1"/>
  <c r="D464" i="1"/>
  <c r="D463" i="1" s="1"/>
  <c r="D462" i="1" s="1"/>
  <c r="D458" i="1"/>
  <c r="D457" i="1" s="1"/>
  <c r="D456" i="1" s="1"/>
  <c r="D452" i="1"/>
  <c r="D451" i="1" s="1"/>
  <c r="D450" i="1" s="1"/>
  <c r="D428" i="1"/>
  <c r="D427" i="1" s="1"/>
  <c r="D426" i="1" s="1"/>
  <c r="D422" i="1"/>
  <c r="D421" i="1" s="1"/>
  <c r="D420" i="1" s="1"/>
  <c r="D416" i="1"/>
  <c r="D415" i="1" s="1"/>
  <c r="D414" i="1" s="1"/>
  <c r="D410" i="1"/>
  <c r="D409" i="1" s="1"/>
  <c r="D408" i="1" s="1"/>
  <c r="D404" i="1"/>
  <c r="D403" i="1" s="1"/>
  <c r="D402" i="1" s="1"/>
  <c r="D398" i="1"/>
  <c r="D397" i="1" s="1"/>
  <c r="D396" i="1" s="1"/>
  <c r="D393" i="1"/>
  <c r="D390" i="1"/>
  <c r="D384" i="1"/>
  <c r="D383" i="1"/>
  <c r="D382" i="1"/>
  <c r="D378" i="1"/>
  <c r="D377" i="1"/>
  <c r="D145" i="1" s="1"/>
  <c r="D292" i="1" s="1"/>
  <c r="D291" i="1" s="1"/>
  <c r="D376" i="1"/>
  <c r="D374" i="1"/>
  <c r="D373" i="1"/>
  <c r="D141" i="1" s="1"/>
  <c r="D140" i="1" s="1"/>
  <c r="D372" i="1"/>
  <c r="D357" i="1"/>
  <c r="D355" i="1" s="1"/>
  <c r="D352" i="1"/>
  <c r="D344" i="1"/>
  <c r="D343" i="1"/>
  <c r="D341" i="1"/>
  <c r="D339" i="1"/>
  <c r="D338" i="1"/>
  <c r="D337" i="1"/>
  <c r="D335" i="1"/>
  <c r="D308" i="1" s="1"/>
  <c r="D332" i="1"/>
  <c r="D307" i="1"/>
  <c r="D296" i="1"/>
  <c r="D275" i="1"/>
  <c r="D274" i="1"/>
  <c r="D273" i="1"/>
  <c r="D266" i="1"/>
  <c r="D264" i="1"/>
  <c r="D263" i="1"/>
  <c r="D261" i="1"/>
  <c r="D260" i="1"/>
  <c r="D259" i="1"/>
  <c r="D253" i="1"/>
  <c r="D248" i="1"/>
  <c r="D247" i="1"/>
  <c r="D244" i="1"/>
  <c r="D241" i="1"/>
  <c r="D228" i="1"/>
  <c r="D223" i="1"/>
  <c r="D221" i="1"/>
  <c r="D214" i="1"/>
  <c r="D213" i="1"/>
  <c r="D210" i="1"/>
  <c r="D233" i="1" s="1"/>
  <c r="D232" i="1" s="1"/>
  <c r="D209" i="1"/>
  <c r="D207" i="1"/>
  <c r="D205" i="1" s="1"/>
  <c r="D204" i="1"/>
  <c r="D203" i="1" s="1"/>
  <c r="D202" i="1"/>
  <c r="D199" i="1"/>
  <c r="D198" i="1"/>
  <c r="D197" i="1"/>
  <c r="D195" i="1"/>
  <c r="D194" i="1" s="1"/>
  <c r="D191" i="1"/>
  <c r="D187" i="1"/>
  <c r="D186" i="1"/>
  <c r="D185" i="1"/>
  <c r="D182" i="1"/>
  <c r="D181" i="1"/>
  <c r="D179" i="1"/>
  <c r="D177" i="1"/>
  <c r="D172" i="1"/>
  <c r="D171" i="1"/>
  <c r="D170" i="1"/>
  <c r="D169" i="1"/>
  <c r="D165" i="1"/>
  <c r="D164" i="1"/>
  <c r="D150" i="1"/>
  <c r="D297" i="1" s="1"/>
  <c r="D137" i="1"/>
  <c r="D125" i="1"/>
  <c r="D122" i="1"/>
  <c r="D270" i="1" s="1"/>
  <c r="D121" i="1"/>
  <c r="D269" i="1" s="1"/>
  <c r="D120" i="1"/>
  <c r="D114" i="1"/>
  <c r="D262" i="1" s="1"/>
  <c r="D110" i="1"/>
  <c r="D258" i="1" s="1"/>
  <c r="D103" i="1"/>
  <c r="D229" i="1" s="1"/>
  <c r="D101" i="1"/>
  <c r="D250" i="1" s="1"/>
  <c r="D82" i="1"/>
  <c r="D74" i="1"/>
  <c r="D71" i="1"/>
  <c r="D212" i="1" s="1"/>
  <c r="D69" i="1"/>
  <c r="D66" i="1"/>
  <c r="D62" i="1"/>
  <c r="D60" i="1"/>
  <c r="D53" i="1"/>
  <c r="D51" i="1"/>
  <c r="D49" i="1"/>
  <c r="D47" i="1" s="1"/>
  <c r="D44" i="1" s="1"/>
  <c r="D188" i="1" s="1"/>
  <c r="D40" i="1"/>
  <c r="D31" i="1"/>
  <c r="D176" i="1" s="1"/>
  <c r="D12" i="1"/>
  <c r="D10" i="1"/>
  <c r="D162" i="1" s="1"/>
  <c r="D161" i="1" s="1"/>
  <c r="P1326" i="1" l="1"/>
  <c r="P1449" i="1"/>
  <c r="L392" i="1"/>
  <c r="L1439" i="1"/>
  <c r="L399" i="1"/>
  <c r="L1410" i="1"/>
  <c r="D29" i="1"/>
  <c r="D28" i="1"/>
  <c r="D822" i="1"/>
  <c r="D618" i="1" s="1"/>
  <c r="D315" i="1" s="1"/>
  <c r="D1166" i="1"/>
  <c r="D163" i="1"/>
  <c r="D623" i="1"/>
  <c r="D319" i="1" s="1"/>
  <c r="D1094" i="1"/>
  <c r="D1142" i="1"/>
  <c r="F116" i="1"/>
  <c r="L1433" i="1"/>
  <c r="D510" i="1"/>
  <c r="D882" i="1"/>
  <c r="D881" i="1" s="1"/>
  <c r="D880" i="1" s="1"/>
  <c r="D879" i="1" s="1"/>
  <c r="D148" i="1"/>
  <c r="D295" i="1" s="1"/>
  <c r="D741" i="1"/>
  <c r="D963" i="1"/>
  <c r="D102" i="1"/>
  <c r="D251" i="1" s="1"/>
  <c r="D898" i="1"/>
  <c r="D1185" i="1"/>
  <c r="D953" i="1" s="1"/>
  <c r="D957" i="1"/>
  <c r="D619" i="1" s="1"/>
  <c r="D317" i="1" s="1"/>
  <c r="D1392" i="1"/>
  <c r="D1381" i="1" s="1"/>
  <c r="D1339" i="1" s="1"/>
  <c r="D385" i="1"/>
  <c r="D351" i="1" s="1"/>
  <c r="D579" i="1"/>
  <c r="D680" i="1"/>
  <c r="D955" i="1"/>
  <c r="D617" i="1" s="1"/>
  <c r="D314" i="1" s="1"/>
  <c r="D1068" i="1"/>
  <c r="D669" i="1"/>
  <c r="D907" i="1"/>
  <c r="D313" i="1"/>
  <c r="D1264" i="1"/>
  <c r="D1252" i="1" s="1"/>
  <c r="D1330" i="1"/>
  <c r="D830" i="1"/>
  <c r="D336" i="1"/>
  <c r="D1222" i="1"/>
  <c r="D1221" i="1" s="1"/>
  <c r="D1220" i="1" s="1"/>
  <c r="D328" i="1"/>
  <c r="D492" i="1"/>
  <c r="D333" i="1"/>
  <c r="D592" i="1"/>
  <c r="D614" i="1"/>
  <c r="D703" i="1"/>
  <c r="D1343" i="1"/>
  <c r="D613" i="1"/>
  <c r="D304" i="1" s="1"/>
  <c r="D1250" i="1"/>
  <c r="D272" i="1"/>
  <c r="D39" i="1"/>
  <c r="D1134" i="1"/>
  <c r="D628" i="1"/>
  <c r="D1210" i="1"/>
  <c r="D649" i="1"/>
  <c r="D638" i="1" s="1"/>
  <c r="D869" i="1"/>
  <c r="D1110" i="1"/>
  <c r="D1201" i="1"/>
  <c r="D109" i="1"/>
  <c r="D257" i="1" s="1"/>
  <c r="D208" i="1"/>
  <c r="D937" i="1"/>
  <c r="D936" i="1" s="1"/>
  <c r="D1102" i="1"/>
  <c r="D1190" i="1"/>
  <c r="D1287" i="1"/>
  <c r="D1379" i="1"/>
  <c r="D1038" i="1"/>
  <c r="D585" i="1"/>
  <c r="D1032" i="1"/>
  <c r="D1073" i="1"/>
  <c r="D962" i="1" s="1"/>
  <c r="D627" i="1" s="1"/>
  <c r="D537" i="1"/>
  <c r="D1156" i="1"/>
  <c r="D1072" i="1" s="1"/>
  <c r="D108" i="1"/>
  <c r="D256" i="1" s="1"/>
  <c r="D184" i="1"/>
  <c r="D1380" i="1"/>
  <c r="D375" i="1"/>
  <c r="D1174" i="1"/>
  <c r="D602" i="1"/>
  <c r="D196" i="1"/>
  <c r="D334" i="1"/>
  <c r="D306" i="1" s="1"/>
  <c r="D371" i="1"/>
  <c r="D576" i="1"/>
  <c r="D1126" i="1"/>
  <c r="D369" i="1"/>
  <c r="D346" i="1" s="1"/>
  <c r="D1118" i="1"/>
  <c r="D889" i="1"/>
  <c r="D217" i="1"/>
  <c r="D216" i="1" s="1"/>
  <c r="D720" i="1"/>
  <c r="D119" i="1"/>
  <c r="D117" i="1" s="1"/>
  <c r="D265" i="1" s="1"/>
  <c r="D1078" i="1"/>
  <c r="D354" i="1"/>
  <c r="D331" i="1"/>
  <c r="D1373" i="1"/>
  <c r="D340" i="1"/>
  <c r="D316" i="1" s="1"/>
  <c r="D548" i="1"/>
  <c r="D547" i="1" s="1"/>
  <c r="D173" i="1"/>
  <c r="D1338" i="1"/>
  <c r="D501" i="1"/>
  <c r="D794" i="1"/>
  <c r="D642" i="1"/>
  <c r="D630" i="1" s="1"/>
  <c r="D653" i="1"/>
  <c r="D1351" i="1"/>
  <c r="D1342" i="1"/>
  <c r="D763" i="1"/>
  <c r="D756" i="1"/>
  <c r="D849" i="1"/>
  <c r="D848" i="1" s="1"/>
  <c r="D1193" i="1"/>
  <c r="D643" i="1"/>
  <c r="D631" i="1" s="1"/>
  <c r="D691" i="1"/>
  <c r="D1270" i="1"/>
  <c r="D1259" i="1"/>
  <c r="D288" i="1"/>
  <c r="D287" i="1"/>
  <c r="D144" i="1"/>
  <c r="D379" i="1"/>
  <c r="D348" i="1" s="1"/>
  <c r="D757" i="1"/>
  <c r="D864" i="1"/>
  <c r="D863" i="1" s="1"/>
  <c r="D1393" i="1"/>
  <c r="D828" i="1"/>
  <c r="D1260" i="1"/>
  <c r="D1248" i="1" s="1"/>
  <c r="D1374" i="1"/>
  <c r="D586" i="1"/>
  <c r="D570" i="1" s="1"/>
  <c r="D1323" i="1"/>
  <c r="D571" i="1"/>
  <c r="D268" i="1"/>
  <c r="D192" i="1"/>
  <c r="D563" i="1"/>
  <c r="D1087" i="1"/>
  <c r="D1086" i="1" s="1"/>
  <c r="D1348" i="1"/>
  <c r="D1431" i="1"/>
  <c r="D1430" i="1" s="1"/>
  <c r="L116" i="1" l="1"/>
  <c r="AD116" i="1"/>
  <c r="D24" i="1"/>
  <c r="D175" i="1" s="1"/>
  <c r="D815" i="1"/>
  <c r="D818" i="1"/>
  <c r="D615" i="1" s="1"/>
  <c r="D309" i="1" s="1"/>
  <c r="D1328" i="1"/>
  <c r="D1391" i="1"/>
  <c r="D1383" i="1" s="1"/>
  <c r="D1372" i="1" s="1"/>
  <c r="D322" i="1"/>
  <c r="D139" i="1"/>
  <c r="D286" i="1" s="1"/>
  <c r="D529" i="1"/>
  <c r="D983" i="1"/>
  <c r="D982" i="1" s="1"/>
  <c r="D1341" i="1"/>
  <c r="D305" i="1"/>
  <c r="D591" i="1"/>
  <c r="D168" i="1"/>
  <c r="D167" i="1" s="1"/>
  <c r="D267" i="1"/>
  <c r="D183" i="1"/>
  <c r="D813" i="1"/>
  <c r="D578" i="1"/>
  <c r="D1184" i="1"/>
  <c r="D950" i="1" s="1"/>
  <c r="D1378" i="1"/>
  <c r="D1334" i="1" s="1"/>
  <c r="D327" i="1"/>
  <c r="D1327" i="1"/>
  <c r="D106" i="1"/>
  <c r="D1337" i="1"/>
  <c r="D324" i="1" s="1"/>
  <c r="D824" i="1"/>
  <c r="D1150" i="1"/>
  <c r="D1066" i="1" s="1"/>
  <c r="D1258" i="1"/>
  <c r="D17" i="1"/>
  <c r="D16" i="1" s="1"/>
  <c r="D326" i="1"/>
  <c r="D370" i="1"/>
  <c r="D347" i="1" s="1"/>
  <c r="D342" i="1" s="1"/>
  <c r="D814" i="1"/>
  <c r="D762" i="1"/>
  <c r="D754" i="1" s="1"/>
  <c r="D740" i="1" s="1"/>
  <c r="D755" i="1"/>
  <c r="D1307" i="1"/>
  <c r="D1247" i="1" s="1"/>
  <c r="D1322" i="1"/>
  <c r="D1306" i="1" s="1"/>
  <c r="D1183" i="1"/>
  <c r="D1192" i="1"/>
  <c r="D1182" i="1" s="1"/>
  <c r="D330" i="1"/>
  <c r="D1067" i="1"/>
  <c r="D641" i="1"/>
  <c r="D629" i="1" s="1"/>
  <c r="D612" i="1" l="1"/>
  <c r="D124" i="1"/>
  <c r="D961" i="1"/>
  <c r="D626" i="1" s="1"/>
  <c r="D325" i="1" s="1"/>
  <c r="D1246" i="1"/>
  <c r="D1326" i="1"/>
  <c r="D303" i="1"/>
  <c r="D302" i="1" s="1"/>
  <c r="D569" i="1"/>
  <c r="D160" i="1"/>
  <c r="D254" i="1"/>
  <c r="D79" i="1"/>
  <c r="D78" i="1" s="1"/>
  <c r="D9" i="1" s="1"/>
  <c r="D949" i="1"/>
  <c r="D611" i="1" s="1"/>
  <c r="D364" i="1"/>
  <c r="D353" i="1" s="1"/>
  <c r="D329" i="1" s="1"/>
  <c r="D958" i="1"/>
  <c r="D620" i="1" s="1"/>
  <c r="D318" i="1" s="1"/>
  <c r="D967" i="1"/>
  <c r="D948" i="1" s="1"/>
  <c r="D610" i="1" s="1"/>
  <c r="D301" i="1" l="1"/>
  <c r="D1449" i="1" s="1"/>
  <c r="D238" i="1"/>
  <c r="D231" i="1" s="1"/>
  <c r="O1446" i="1"/>
  <c r="O1445" i="1" s="1"/>
  <c r="O1444" i="1" s="1"/>
  <c r="O1438" i="1"/>
  <c r="O1437" i="1" s="1"/>
  <c r="O1436" i="1" s="1"/>
  <c r="O1432" i="1"/>
  <c r="O1426" i="1"/>
  <c r="O1425" i="1" s="1"/>
  <c r="O1424" i="1" s="1"/>
  <c r="O1419" i="1"/>
  <c r="O1418" i="1" s="1"/>
  <c r="O1417" i="1" s="1"/>
  <c r="O1413" i="1"/>
  <c r="O1408" i="1"/>
  <c r="O1407" i="1" s="1"/>
  <c r="O1397" i="1"/>
  <c r="O1394" i="1"/>
  <c r="O1385" i="1"/>
  <c r="O1374" i="1" s="1"/>
  <c r="O1382" i="1"/>
  <c r="O1340" i="1" s="1"/>
  <c r="O1377" i="1"/>
  <c r="O1376" i="1"/>
  <c r="O1353" i="1"/>
  <c r="O1352" i="1" s="1"/>
  <c r="O1349" i="1"/>
  <c r="O1346" i="1" s="1"/>
  <c r="O1347" i="1"/>
  <c r="O1335" i="1" s="1"/>
  <c r="O323" i="1" s="1"/>
  <c r="O1344" i="1"/>
  <c r="O1324" i="1"/>
  <c r="O1308" i="1" s="1"/>
  <c r="O1309" i="1"/>
  <c r="O1297" i="1"/>
  <c r="O1289" i="1"/>
  <c r="O1287" i="1" s="1"/>
  <c r="O1279" i="1"/>
  <c r="O1278" i="1" s="1"/>
  <c r="O1276" i="1"/>
  <c r="O1272" i="1"/>
  <c r="O1260" i="1" s="1"/>
  <c r="O1269" i="1"/>
  <c r="O1257" i="1" s="1"/>
  <c r="O1268" i="1"/>
  <c r="O1256" i="1" s="1"/>
  <c r="O1254" i="1"/>
  <c r="O1263" i="1"/>
  <c r="O1262" i="1"/>
  <c r="O1261" i="1"/>
  <c r="O1249" i="1" s="1"/>
  <c r="O1251" i="1"/>
  <c r="O1239" i="1"/>
  <c r="O1238" i="1" s="1"/>
  <c r="O1237" i="1" s="1"/>
  <c r="O1232" i="1"/>
  <c r="O1231" i="1" s="1"/>
  <c r="O1230" i="1" s="1"/>
  <c r="O1229" i="1" s="1"/>
  <c r="O1227" i="1"/>
  <c r="O1191" i="1" s="1"/>
  <c r="O959" i="1" s="1"/>
  <c r="O1223" i="1"/>
  <c r="O1222" i="1" s="1"/>
  <c r="O1221" i="1" s="1"/>
  <c r="O1218" i="1"/>
  <c r="O1213" i="1"/>
  <c r="O1212" i="1" s="1"/>
  <c r="O1211" i="1" s="1"/>
  <c r="O1208" i="1"/>
  <c r="O1204" i="1"/>
  <c r="O1203" i="1" s="1"/>
  <c r="O1202" i="1" s="1"/>
  <c r="O1199" i="1"/>
  <c r="O1195" i="1"/>
  <c r="O1194" i="1" s="1"/>
  <c r="O1189" i="1"/>
  <c r="O1180" i="1"/>
  <c r="O1176" i="1"/>
  <c r="O1175" i="1" s="1"/>
  <c r="O1172" i="1"/>
  <c r="O1168" i="1"/>
  <c r="O1167" i="1" s="1"/>
  <c r="O1161" i="1"/>
  <c r="O1157" i="1"/>
  <c r="O1152" i="1"/>
  <c r="O1151" i="1" s="1"/>
  <c r="O1148" i="1"/>
  <c r="O1144" i="1"/>
  <c r="O1143" i="1" s="1"/>
  <c r="O1140" i="1"/>
  <c r="O1136" i="1"/>
  <c r="O1135" i="1" s="1"/>
  <c r="O1132" i="1"/>
  <c r="O1128" i="1"/>
  <c r="O1127" i="1" s="1"/>
  <c r="O1124" i="1"/>
  <c r="O1120" i="1"/>
  <c r="O1119" i="1" s="1"/>
  <c r="O1116" i="1"/>
  <c r="O1112" i="1"/>
  <c r="O1111" i="1" s="1"/>
  <c r="O1108" i="1"/>
  <c r="O1104" i="1"/>
  <c r="O1103" i="1" s="1"/>
  <c r="O1100" i="1"/>
  <c r="O1096" i="1"/>
  <c r="O1095" i="1" s="1"/>
  <c r="O1092" i="1"/>
  <c r="O1088" i="1"/>
  <c r="O1087" i="1" s="1"/>
  <c r="O1084" i="1"/>
  <c r="O1080" i="1"/>
  <c r="O1079" i="1" s="1"/>
  <c r="O1077" i="1"/>
  <c r="O966" i="1" s="1"/>
  <c r="O1076" i="1"/>
  <c r="O965" i="1" s="1"/>
  <c r="O1075" i="1"/>
  <c r="O964" i="1" s="1"/>
  <c r="O1074" i="1"/>
  <c r="O963" i="1" s="1"/>
  <c r="O1071" i="1"/>
  <c r="O1070" i="1"/>
  <c r="O952" i="1" s="1"/>
  <c r="O1069" i="1"/>
  <c r="O951" i="1" s="1"/>
  <c r="O1046" i="1"/>
  <c r="O1045" i="1" s="1"/>
  <c r="O1044" i="1" s="1"/>
  <c r="O1040" i="1"/>
  <c r="O1039" i="1" s="1"/>
  <c r="O1034" i="1"/>
  <c r="O1032" i="1" s="1"/>
  <c r="O1028" i="1"/>
  <c r="O1027" i="1" s="1"/>
  <c r="O1026" i="1" s="1"/>
  <c r="O1022" i="1"/>
  <c r="O1021" i="1" s="1"/>
  <c r="O1017" i="1"/>
  <c r="O1016" i="1" s="1"/>
  <c r="O1012" i="1"/>
  <c r="O1011" i="1" s="1"/>
  <c r="O1007" i="1"/>
  <c r="O1006" i="1" s="1"/>
  <c r="O996" i="1"/>
  <c r="O995" i="1" s="1"/>
  <c r="O994" i="1" s="1"/>
  <c r="O979" i="1"/>
  <c r="O977" i="1" s="1"/>
  <c r="O89" i="1" s="1"/>
  <c r="O221" i="1" s="1"/>
  <c r="O972" i="1"/>
  <c r="O969" i="1" s="1"/>
  <c r="O956" i="1"/>
  <c r="O954" i="1"/>
  <c r="O616" i="1" s="1"/>
  <c r="O946" i="1"/>
  <c r="O945" i="1"/>
  <c r="O944" i="1" s="1"/>
  <c r="O940" i="1"/>
  <c r="O937" i="1" s="1"/>
  <c r="O936" i="1" s="1"/>
  <c r="O934" i="1"/>
  <c r="O933" i="1" s="1"/>
  <c r="O932" i="1" s="1"/>
  <c r="O925" i="1"/>
  <c r="O924" i="1" s="1"/>
  <c r="O923" i="1" s="1"/>
  <c r="O922" i="1" s="1"/>
  <c r="O919" i="1"/>
  <c r="O918" i="1" s="1"/>
  <c r="O917" i="1" s="1"/>
  <c r="O915" i="1"/>
  <c r="O910" i="1"/>
  <c r="O909" i="1" s="1"/>
  <c r="O908" i="1" s="1"/>
  <c r="O905" i="1"/>
  <c r="O901" i="1"/>
  <c r="O900" i="1" s="1"/>
  <c r="O899" i="1" s="1"/>
  <c r="O896" i="1"/>
  <c r="O892" i="1"/>
  <c r="O891" i="1" s="1"/>
  <c r="O890" i="1" s="1"/>
  <c r="O887" i="1"/>
  <c r="O882" i="1"/>
  <c r="O881" i="1" s="1"/>
  <c r="O880" i="1" s="1"/>
  <c r="O876" i="1"/>
  <c r="O872" i="1"/>
  <c r="O871" i="1" s="1"/>
  <c r="O870" i="1" s="1"/>
  <c r="O865" i="1"/>
  <c r="O855" i="1"/>
  <c r="O851" i="1"/>
  <c r="O844" i="1"/>
  <c r="O832" i="1"/>
  <c r="O831" i="1" s="1"/>
  <c r="O829" i="1"/>
  <c r="O826" i="1"/>
  <c r="O825" i="1"/>
  <c r="O823" i="1"/>
  <c r="O817" i="1"/>
  <c r="O816" i="1"/>
  <c r="O811" i="1"/>
  <c r="O810" i="1" s="1"/>
  <c r="O808" i="1"/>
  <c r="O807" i="1" s="1"/>
  <c r="O805" i="1"/>
  <c r="O804" i="1" s="1"/>
  <c r="O802" i="1"/>
  <c r="O801" i="1" s="1"/>
  <c r="O799" i="1"/>
  <c r="O798" i="1" s="1"/>
  <c r="O796" i="1"/>
  <c r="O795" i="1" s="1"/>
  <c r="O791" i="1"/>
  <c r="O790" i="1" s="1"/>
  <c r="O789" i="1" s="1"/>
  <c r="O788" i="1" s="1"/>
  <c r="O785" i="1"/>
  <c r="O784" i="1" s="1"/>
  <c r="O783" i="1" s="1"/>
  <c r="O782" i="1" s="1"/>
  <c r="O778" i="1"/>
  <c r="O777" i="1" s="1"/>
  <c r="O776" i="1" s="1"/>
  <c r="O775" i="1" s="1"/>
  <c r="O772" i="1"/>
  <c r="O771" i="1" s="1"/>
  <c r="O770" i="1" s="1"/>
  <c r="O769" i="1" s="1"/>
  <c r="O765" i="1"/>
  <c r="O761" i="1"/>
  <c r="O747" i="1"/>
  <c r="O744" i="1"/>
  <c r="O743" i="1" s="1"/>
  <c r="O742" i="1" s="1"/>
  <c r="O728" i="1"/>
  <c r="O722" i="1"/>
  <c r="O721" i="1" s="1"/>
  <c r="O716" i="1"/>
  <c r="O715" i="1" s="1"/>
  <c r="O714" i="1" s="1"/>
  <c r="O712" i="1"/>
  <c r="O705" i="1"/>
  <c r="O704" i="1" s="1"/>
  <c r="O701" i="1"/>
  <c r="O693" i="1"/>
  <c r="O692" i="1" s="1"/>
  <c r="O689" i="1"/>
  <c r="O682" i="1"/>
  <c r="O681" i="1" s="1"/>
  <c r="O678" i="1"/>
  <c r="O671" i="1"/>
  <c r="O670" i="1" s="1"/>
  <c r="O663" i="1"/>
  <c r="O655" i="1"/>
  <c r="O654" i="1" s="1"/>
  <c r="O652" i="1"/>
  <c r="O640" i="1" s="1"/>
  <c r="O648" i="1"/>
  <c r="O636" i="1" s="1"/>
  <c r="O647" i="1"/>
  <c r="O635" i="1" s="1"/>
  <c r="O646" i="1"/>
  <c r="O633" i="1" s="1"/>
  <c r="O644" i="1"/>
  <c r="O632" i="1" s="1"/>
  <c r="O637" i="1"/>
  <c r="O634" i="1"/>
  <c r="O622" i="1"/>
  <c r="O321" i="1" s="1"/>
  <c r="O621" i="1"/>
  <c r="O320" i="1" s="1"/>
  <c r="O608" i="1"/>
  <c r="O604" i="1"/>
  <c r="O603" i="1" s="1"/>
  <c r="O598" i="1"/>
  <c r="O594" i="1"/>
  <c r="O593" i="1" s="1"/>
  <c r="O589" i="1"/>
  <c r="O587" i="1"/>
  <c r="O586" i="1" s="1"/>
  <c r="O583" i="1"/>
  <c r="O581" i="1"/>
  <c r="O577" i="1"/>
  <c r="O575" i="1"/>
  <c r="O574" i="1"/>
  <c r="O573" i="1"/>
  <c r="O572" i="1"/>
  <c r="O566" i="1"/>
  <c r="O564" i="1" s="1"/>
  <c r="O550" i="1"/>
  <c r="O549" i="1" s="1"/>
  <c r="O545" i="1"/>
  <c r="O540" i="1"/>
  <c r="O532" i="1"/>
  <c r="O531" i="1" s="1"/>
  <c r="O530" i="1" s="1"/>
  <c r="O527" i="1"/>
  <c r="O526" i="1" s="1"/>
  <c r="O521" i="1"/>
  <c r="O520" i="1" s="1"/>
  <c r="O519" i="1" s="1"/>
  <c r="O514" i="1"/>
  <c r="O513" i="1" s="1"/>
  <c r="O511" i="1"/>
  <c r="O505" i="1"/>
  <c r="O504" i="1" s="1"/>
  <c r="O502" i="1"/>
  <c r="O496" i="1"/>
  <c r="O495" i="1"/>
  <c r="O493" i="1"/>
  <c r="O487" i="1"/>
  <c r="O486" i="1" s="1"/>
  <c r="O482" i="1"/>
  <c r="O481" i="1" s="1"/>
  <c r="O480" i="1" s="1"/>
  <c r="O476" i="1"/>
  <c r="O475" i="1" s="1"/>
  <c r="O474" i="1" s="1"/>
  <c r="O470" i="1"/>
  <c r="O469" i="1" s="1"/>
  <c r="O468" i="1" s="1"/>
  <c r="O464" i="1"/>
  <c r="O463" i="1" s="1"/>
  <c r="O462" i="1" s="1"/>
  <c r="O458" i="1"/>
  <c r="O457" i="1" s="1"/>
  <c r="O456" i="1" s="1"/>
  <c r="O452" i="1"/>
  <c r="O451" i="1" s="1"/>
  <c r="O450" i="1" s="1"/>
  <c r="O428" i="1"/>
  <c r="O427" i="1" s="1"/>
  <c r="O426" i="1" s="1"/>
  <c r="O422" i="1"/>
  <c r="O421" i="1" s="1"/>
  <c r="O420" i="1" s="1"/>
  <c r="O416" i="1"/>
  <c r="O415" i="1" s="1"/>
  <c r="O414" i="1" s="1"/>
  <c r="O410" i="1"/>
  <c r="O409" i="1" s="1"/>
  <c r="O408" i="1" s="1"/>
  <c r="O404" i="1"/>
  <c r="O403" i="1" s="1"/>
  <c r="O402" i="1" s="1"/>
  <c r="O398" i="1"/>
  <c r="O397" i="1" s="1"/>
  <c r="O396" i="1" s="1"/>
  <c r="O393" i="1"/>
  <c r="O390" i="1"/>
  <c r="O387" i="1"/>
  <c r="O384" i="1"/>
  <c r="O383" i="1"/>
  <c r="O382" i="1"/>
  <c r="O378" i="1"/>
  <c r="O377" i="1"/>
  <c r="O145" i="1" s="1"/>
  <c r="O376" i="1"/>
  <c r="O374" i="1"/>
  <c r="O373" i="1"/>
  <c r="O141" i="1" s="1"/>
  <c r="O140" i="1" s="1"/>
  <c r="O372" i="1"/>
  <c r="O359" i="1"/>
  <c r="O357" i="1" s="1"/>
  <c r="O352" i="1"/>
  <c r="O344" i="1"/>
  <c r="O343" i="1"/>
  <c r="O341" i="1"/>
  <c r="O339" i="1"/>
  <c r="O338" i="1"/>
  <c r="O337" i="1"/>
  <c r="O335" i="1"/>
  <c r="O308" i="1" s="1"/>
  <c r="O332" i="1"/>
  <c r="O307" i="1"/>
  <c r="O296" i="1"/>
  <c r="O274" i="1"/>
  <c r="O273" i="1"/>
  <c r="O263" i="1"/>
  <c r="O261" i="1"/>
  <c r="O260" i="1"/>
  <c r="O259" i="1"/>
  <c r="O248" i="1"/>
  <c r="O247" i="1"/>
  <c r="O244" i="1"/>
  <c r="O241" i="1"/>
  <c r="O228" i="1"/>
  <c r="O223" i="1"/>
  <c r="O214" i="1"/>
  <c r="O213" i="1"/>
  <c r="O210" i="1"/>
  <c r="O233" i="1" s="1"/>
  <c r="O232" i="1" s="1"/>
  <c r="O209" i="1"/>
  <c r="O207" i="1"/>
  <c r="O205" i="1" s="1"/>
  <c r="O204" i="1"/>
  <c r="O203" i="1" s="1"/>
  <c r="O202" i="1"/>
  <c r="O199" i="1"/>
  <c r="O198" i="1"/>
  <c r="O197" i="1"/>
  <c r="O195" i="1"/>
  <c r="O194" i="1" s="1"/>
  <c r="O192" i="1"/>
  <c r="O191" i="1"/>
  <c r="O189" i="1"/>
  <c r="O187" i="1"/>
  <c r="O186" i="1"/>
  <c r="O185" i="1"/>
  <c r="O182" i="1"/>
  <c r="O181" i="1"/>
  <c r="O179" i="1"/>
  <c r="O177" i="1"/>
  <c r="O172" i="1"/>
  <c r="O171" i="1"/>
  <c r="O170" i="1"/>
  <c r="O169" i="1"/>
  <c r="O165" i="1"/>
  <c r="O164" i="1"/>
  <c r="O163" i="1" s="1"/>
  <c r="O150" i="1"/>
  <c r="O148" i="1" s="1"/>
  <c r="O295" i="1" s="1"/>
  <c r="O137" i="1"/>
  <c r="O125" i="1"/>
  <c r="O122" i="1"/>
  <c r="O270" i="1" s="1"/>
  <c r="O121" i="1"/>
  <c r="O269" i="1" s="1"/>
  <c r="O120" i="1"/>
  <c r="O268" i="1" s="1"/>
  <c r="O118" i="1"/>
  <c r="O266" i="1" s="1"/>
  <c r="O264" i="1"/>
  <c r="O110" i="1"/>
  <c r="O258" i="1" s="1"/>
  <c r="O105" i="1"/>
  <c r="O253" i="1" s="1"/>
  <c r="O103" i="1"/>
  <c r="O229" i="1" s="1"/>
  <c r="O101" i="1"/>
  <c r="O250" i="1" s="1"/>
  <c r="O82" i="1"/>
  <c r="O74" i="1"/>
  <c r="O71" i="1"/>
  <c r="O212" i="1" s="1"/>
  <c r="O69" i="1"/>
  <c r="O66" i="1"/>
  <c r="O62" i="1"/>
  <c r="O60" i="1"/>
  <c r="O53" i="1"/>
  <c r="O51" i="1"/>
  <c r="O47" i="1"/>
  <c r="O44" i="1" s="1"/>
  <c r="O188" i="1" s="1"/>
  <c r="O40" i="1"/>
  <c r="O31" i="1"/>
  <c r="O176" i="1" s="1"/>
  <c r="O12" i="1"/>
  <c r="O10" i="1"/>
  <c r="O162" i="1" s="1"/>
  <c r="O161" i="1" s="1"/>
  <c r="N1446" i="1"/>
  <c r="N1445" i="1" s="1"/>
  <c r="N1444" i="1" s="1"/>
  <c r="N1438" i="1"/>
  <c r="N1432" i="1"/>
  <c r="N1431" i="1" s="1"/>
  <c r="N1430" i="1" s="1"/>
  <c r="N1426" i="1"/>
  <c r="N1425" i="1" s="1"/>
  <c r="N1424" i="1" s="1"/>
  <c r="N1419" i="1"/>
  <c r="N1418" i="1" s="1"/>
  <c r="N1417" i="1" s="1"/>
  <c r="N1413" i="1"/>
  <c r="N1408" i="1"/>
  <c r="N1407" i="1" s="1"/>
  <c r="N1406" i="1" s="1"/>
  <c r="N1397" i="1"/>
  <c r="N1394" i="1"/>
  <c r="N1385" i="1"/>
  <c r="N1374" i="1" s="1"/>
  <c r="N1382" i="1"/>
  <c r="N1340" i="1" s="1"/>
  <c r="N1377" i="1"/>
  <c r="N1376" i="1"/>
  <c r="N1353" i="1"/>
  <c r="N1352" i="1" s="1"/>
  <c r="N1349" i="1"/>
  <c r="N1346" i="1" s="1"/>
  <c r="N1347" i="1"/>
  <c r="N1335" i="1" s="1"/>
  <c r="N323" i="1" s="1"/>
  <c r="N1344" i="1"/>
  <c r="N1324" i="1"/>
  <c r="N1308" i="1" s="1"/>
  <c r="N1309" i="1"/>
  <c r="N1297" i="1"/>
  <c r="N1289" i="1"/>
  <c r="N1287" i="1" s="1"/>
  <c r="N1279" i="1"/>
  <c r="N1278" i="1" s="1"/>
  <c r="N1276" i="1"/>
  <c r="N1272" i="1"/>
  <c r="N1260" i="1" s="1"/>
  <c r="N1269" i="1"/>
  <c r="N1257" i="1" s="1"/>
  <c r="N1268" i="1"/>
  <c r="N1256" i="1" s="1"/>
  <c r="N1254" i="1"/>
  <c r="N1263" i="1"/>
  <c r="N1262" i="1"/>
  <c r="N1261" i="1"/>
  <c r="N1249" i="1" s="1"/>
  <c r="N1251" i="1"/>
  <c r="N1239" i="1"/>
  <c r="N1238" i="1" s="1"/>
  <c r="N1237" i="1" s="1"/>
  <c r="N1232" i="1"/>
  <c r="N1231" i="1" s="1"/>
  <c r="N1230" i="1" s="1"/>
  <c r="N1229" i="1" s="1"/>
  <c r="N1227" i="1"/>
  <c r="N1191" i="1" s="1"/>
  <c r="N959" i="1" s="1"/>
  <c r="N1223" i="1"/>
  <c r="N1222" i="1" s="1"/>
  <c r="N1221" i="1" s="1"/>
  <c r="N1218" i="1"/>
  <c r="N1213" i="1"/>
  <c r="N1208" i="1"/>
  <c r="N1204" i="1"/>
  <c r="N1203" i="1" s="1"/>
  <c r="N1199" i="1"/>
  <c r="N1195" i="1"/>
  <c r="N1194" i="1" s="1"/>
  <c r="N1193" i="1" s="1"/>
  <c r="N1189" i="1"/>
  <c r="N1180" i="1"/>
  <c r="N1176" i="1"/>
  <c r="N1175" i="1" s="1"/>
  <c r="N1172" i="1"/>
  <c r="N1168" i="1"/>
  <c r="N1167" i="1" s="1"/>
  <c r="N1161" i="1"/>
  <c r="N1157" i="1"/>
  <c r="N1152" i="1"/>
  <c r="N1151" i="1" s="1"/>
  <c r="N1148" i="1"/>
  <c r="N1144" i="1"/>
  <c r="N1143" i="1" s="1"/>
  <c r="N1140" i="1"/>
  <c r="N1136" i="1"/>
  <c r="N1135" i="1" s="1"/>
  <c r="N1132" i="1"/>
  <c r="N1128" i="1"/>
  <c r="N1127" i="1" s="1"/>
  <c r="N1124" i="1"/>
  <c r="N1120" i="1"/>
  <c r="N1119" i="1" s="1"/>
  <c r="N1116" i="1"/>
  <c r="N1112" i="1"/>
  <c r="N1111" i="1" s="1"/>
  <c r="N1108" i="1"/>
  <c r="N1104" i="1"/>
  <c r="N1103" i="1" s="1"/>
  <c r="N1100" i="1"/>
  <c r="N1096" i="1"/>
  <c r="N1095" i="1" s="1"/>
  <c r="N1092" i="1"/>
  <c r="N1088" i="1"/>
  <c r="N1084" i="1"/>
  <c r="N1080" i="1"/>
  <c r="N1079" i="1" s="1"/>
  <c r="N1077" i="1"/>
  <c r="N966" i="1" s="1"/>
  <c r="N1076" i="1"/>
  <c r="N965" i="1" s="1"/>
  <c r="N1075" i="1"/>
  <c r="N964" i="1" s="1"/>
  <c r="N1074" i="1"/>
  <c r="N107" i="1" s="1"/>
  <c r="N1071" i="1"/>
  <c r="N1070" i="1"/>
  <c r="N952" i="1" s="1"/>
  <c r="N1069" i="1"/>
  <c r="N951" i="1" s="1"/>
  <c r="N1046" i="1"/>
  <c r="N1045" i="1" s="1"/>
  <c r="N1044" i="1" s="1"/>
  <c r="N1040" i="1"/>
  <c r="N1038" i="1" s="1"/>
  <c r="N1034" i="1"/>
  <c r="N1032" i="1" s="1"/>
  <c r="N1028" i="1"/>
  <c r="N1027" i="1" s="1"/>
  <c r="N1026" i="1" s="1"/>
  <c r="N1022" i="1"/>
  <c r="N1021" i="1" s="1"/>
  <c r="N1017" i="1"/>
  <c r="N1016" i="1" s="1"/>
  <c r="N1012" i="1"/>
  <c r="N1011" i="1" s="1"/>
  <c r="N1007" i="1"/>
  <c r="N1006" i="1" s="1"/>
  <c r="N996" i="1"/>
  <c r="N995" i="1" s="1"/>
  <c r="N994" i="1" s="1"/>
  <c r="N979" i="1"/>
  <c r="N977" i="1" s="1"/>
  <c r="N89" i="1" s="1"/>
  <c r="N972" i="1"/>
  <c r="N956" i="1"/>
  <c r="N954" i="1"/>
  <c r="N616" i="1" s="1"/>
  <c r="N946" i="1"/>
  <c r="N945" i="1"/>
  <c r="N944" i="1" s="1"/>
  <c r="N940" i="1"/>
  <c r="N938" i="1" s="1"/>
  <c r="N934" i="1"/>
  <c r="N933" i="1" s="1"/>
  <c r="N932" i="1" s="1"/>
  <c r="N925" i="1"/>
  <c r="N924" i="1" s="1"/>
  <c r="N923" i="1" s="1"/>
  <c r="N922" i="1" s="1"/>
  <c r="N919" i="1"/>
  <c r="N918" i="1" s="1"/>
  <c r="N917" i="1" s="1"/>
  <c r="N915" i="1"/>
  <c r="N910" i="1"/>
  <c r="N909" i="1" s="1"/>
  <c r="N908" i="1" s="1"/>
  <c r="N905" i="1"/>
  <c r="N901" i="1"/>
  <c r="N900" i="1" s="1"/>
  <c r="N899" i="1" s="1"/>
  <c r="N896" i="1"/>
  <c r="N892" i="1"/>
  <c r="N891" i="1" s="1"/>
  <c r="N890" i="1" s="1"/>
  <c r="N887" i="1"/>
  <c r="N882" i="1"/>
  <c r="N876" i="1"/>
  <c r="N872" i="1"/>
  <c r="N871" i="1" s="1"/>
  <c r="N865" i="1"/>
  <c r="N855" i="1"/>
  <c r="N851" i="1"/>
  <c r="N850" i="1" s="1"/>
  <c r="N849" i="1" s="1"/>
  <c r="N844" i="1"/>
  <c r="N832" i="1"/>
  <c r="N831" i="1" s="1"/>
  <c r="N829" i="1"/>
  <c r="N826" i="1"/>
  <c r="N825" i="1"/>
  <c r="N823" i="1"/>
  <c r="N817" i="1"/>
  <c r="N816" i="1"/>
  <c r="N811" i="1"/>
  <c r="N810" i="1" s="1"/>
  <c r="N808" i="1"/>
  <c r="N807" i="1" s="1"/>
  <c r="N805" i="1"/>
  <c r="N804" i="1" s="1"/>
  <c r="N802" i="1"/>
  <c r="N801" i="1" s="1"/>
  <c r="N799" i="1"/>
  <c r="N798" i="1" s="1"/>
  <c r="N796" i="1"/>
  <c r="N795" i="1" s="1"/>
  <c r="N791" i="1"/>
  <c r="N790" i="1" s="1"/>
  <c r="N789" i="1" s="1"/>
  <c r="N788" i="1" s="1"/>
  <c r="N785" i="1"/>
  <c r="N784" i="1" s="1"/>
  <c r="N783" i="1" s="1"/>
  <c r="N782" i="1" s="1"/>
  <c r="N778" i="1"/>
  <c r="N777" i="1" s="1"/>
  <c r="N776" i="1" s="1"/>
  <c r="N775" i="1" s="1"/>
  <c r="N772" i="1"/>
  <c r="N771" i="1" s="1"/>
  <c r="N770" i="1" s="1"/>
  <c r="N769" i="1" s="1"/>
  <c r="N765" i="1"/>
  <c r="N761" i="1"/>
  <c r="N747" i="1"/>
  <c r="N744" i="1"/>
  <c r="N743" i="1" s="1"/>
  <c r="N742" i="1" s="1"/>
  <c r="N728" i="1"/>
  <c r="N722" i="1"/>
  <c r="N721" i="1" s="1"/>
  <c r="N716" i="1"/>
  <c r="N715" i="1" s="1"/>
  <c r="N714" i="1" s="1"/>
  <c r="N712" i="1"/>
  <c r="N705" i="1"/>
  <c r="N704" i="1" s="1"/>
  <c r="N701" i="1"/>
  <c r="N693" i="1"/>
  <c r="N692" i="1" s="1"/>
  <c r="N689" i="1"/>
  <c r="N682" i="1"/>
  <c r="N681" i="1" s="1"/>
  <c r="N678" i="1"/>
  <c r="N671" i="1"/>
  <c r="N670" i="1" s="1"/>
  <c r="N663" i="1"/>
  <c r="N655" i="1"/>
  <c r="N654" i="1" s="1"/>
  <c r="N652" i="1"/>
  <c r="N640" i="1" s="1"/>
  <c r="N648" i="1"/>
  <c r="N636" i="1" s="1"/>
  <c r="N647" i="1"/>
  <c r="N635" i="1" s="1"/>
  <c r="N646" i="1"/>
  <c r="N633" i="1" s="1"/>
  <c r="N644" i="1"/>
  <c r="N632" i="1" s="1"/>
  <c r="N637" i="1"/>
  <c r="N634" i="1"/>
  <c r="N622" i="1"/>
  <c r="N621" i="1"/>
  <c r="N320" i="1" s="1"/>
  <c r="N608" i="1"/>
  <c r="N604" i="1"/>
  <c r="N603" i="1" s="1"/>
  <c r="N598" i="1"/>
  <c r="N594" i="1"/>
  <c r="N593" i="1" s="1"/>
  <c r="N589" i="1"/>
  <c r="N587" i="1"/>
  <c r="N583" i="1"/>
  <c r="N581" i="1"/>
  <c r="N580" i="1" s="1"/>
  <c r="N577" i="1"/>
  <c r="N575" i="1"/>
  <c r="N574" i="1"/>
  <c r="N573" i="1"/>
  <c r="N572" i="1"/>
  <c r="N566" i="1"/>
  <c r="N564" i="1" s="1"/>
  <c r="N550" i="1"/>
  <c r="N549" i="1" s="1"/>
  <c r="N545" i="1"/>
  <c r="N540" i="1"/>
  <c r="N532" i="1"/>
  <c r="N531" i="1" s="1"/>
  <c r="N530" i="1" s="1"/>
  <c r="N527" i="1"/>
  <c r="N526" i="1" s="1"/>
  <c r="N521" i="1"/>
  <c r="N520" i="1" s="1"/>
  <c r="N519" i="1" s="1"/>
  <c r="N514" i="1"/>
  <c r="N513" i="1" s="1"/>
  <c r="N511" i="1"/>
  <c r="N505" i="1"/>
  <c r="N504" i="1" s="1"/>
  <c r="N502" i="1"/>
  <c r="N496" i="1"/>
  <c r="N495" i="1"/>
  <c r="N493" i="1"/>
  <c r="N487" i="1"/>
  <c r="N486" i="1" s="1"/>
  <c r="N482" i="1"/>
  <c r="N481" i="1" s="1"/>
  <c r="N480" i="1" s="1"/>
  <c r="N476" i="1"/>
  <c r="N475" i="1" s="1"/>
  <c r="N474" i="1" s="1"/>
  <c r="N470" i="1"/>
  <c r="N469" i="1" s="1"/>
  <c r="N468" i="1" s="1"/>
  <c r="N464" i="1"/>
  <c r="N463" i="1" s="1"/>
  <c r="N462" i="1" s="1"/>
  <c r="N458" i="1"/>
  <c r="N457" i="1" s="1"/>
  <c r="N456" i="1" s="1"/>
  <c r="N452" i="1"/>
  <c r="N451" i="1" s="1"/>
  <c r="N450" i="1" s="1"/>
  <c r="N428" i="1"/>
  <c r="N427" i="1" s="1"/>
  <c r="N426" i="1" s="1"/>
  <c r="N422" i="1"/>
  <c r="N421" i="1" s="1"/>
  <c r="N420" i="1" s="1"/>
  <c r="N416" i="1"/>
  <c r="N415" i="1" s="1"/>
  <c r="N414" i="1" s="1"/>
  <c r="N410" i="1"/>
  <c r="N409" i="1" s="1"/>
  <c r="N408" i="1" s="1"/>
  <c r="N404" i="1"/>
  <c r="N403" i="1" s="1"/>
  <c r="N402" i="1" s="1"/>
  <c r="N398" i="1"/>
  <c r="N397" i="1" s="1"/>
  <c r="N396" i="1" s="1"/>
  <c r="N393" i="1"/>
  <c r="N390" i="1"/>
  <c r="N387" i="1"/>
  <c r="N384" i="1"/>
  <c r="N383" i="1"/>
  <c r="N382" i="1"/>
  <c r="N378" i="1"/>
  <c r="N377" i="1"/>
  <c r="N145" i="1" s="1"/>
  <c r="N292" i="1" s="1"/>
  <c r="N291" i="1" s="1"/>
  <c r="N376" i="1"/>
  <c r="N374" i="1"/>
  <c r="N373" i="1"/>
  <c r="N141" i="1" s="1"/>
  <c r="N140" i="1" s="1"/>
  <c r="N287" i="1" s="1"/>
  <c r="N372" i="1"/>
  <c r="N359" i="1"/>
  <c r="N357" i="1" s="1"/>
  <c r="N333" i="1" s="1"/>
  <c r="N352" i="1"/>
  <c r="N344" i="1"/>
  <c r="N343" i="1"/>
  <c r="N341" i="1"/>
  <c r="N339" i="1"/>
  <c r="N338" i="1"/>
  <c r="N337" i="1"/>
  <c r="N335" i="1"/>
  <c r="N308" i="1" s="1"/>
  <c r="N332" i="1"/>
  <c r="N307" i="1"/>
  <c r="N296" i="1"/>
  <c r="N274" i="1"/>
  <c r="N273" i="1"/>
  <c r="N263" i="1"/>
  <c r="N261" i="1"/>
  <c r="N260" i="1"/>
  <c r="N259" i="1"/>
  <c r="N248" i="1"/>
  <c r="N247" i="1"/>
  <c r="N244" i="1"/>
  <c r="N241" i="1"/>
  <c r="N228" i="1"/>
  <c r="N223" i="1"/>
  <c r="N214" i="1"/>
  <c r="N213" i="1"/>
  <c r="N210" i="1"/>
  <c r="N233" i="1" s="1"/>
  <c r="N232" i="1" s="1"/>
  <c r="N209" i="1"/>
  <c r="N207" i="1"/>
  <c r="N205" i="1" s="1"/>
  <c r="N204" i="1"/>
  <c r="N203" i="1" s="1"/>
  <c r="N202" i="1"/>
  <c r="N199" i="1"/>
  <c r="N198" i="1"/>
  <c r="N197" i="1"/>
  <c r="N195" i="1"/>
  <c r="N194" i="1" s="1"/>
  <c r="N192" i="1"/>
  <c r="N191" i="1"/>
  <c r="N189" i="1"/>
  <c r="N187" i="1"/>
  <c r="N186" i="1"/>
  <c r="N185" i="1"/>
  <c r="N182" i="1"/>
  <c r="N181" i="1"/>
  <c r="N179" i="1"/>
  <c r="N177" i="1"/>
  <c r="N172" i="1"/>
  <c r="N171" i="1"/>
  <c r="N170" i="1"/>
  <c r="N169" i="1"/>
  <c r="N165" i="1"/>
  <c r="N164" i="1"/>
  <c r="N150" i="1"/>
  <c r="N148" i="1" s="1"/>
  <c r="N295" i="1" s="1"/>
  <c r="N137" i="1"/>
  <c r="N275" i="1"/>
  <c r="N122" i="1"/>
  <c r="N270" i="1" s="1"/>
  <c r="N121" i="1"/>
  <c r="N269" i="1" s="1"/>
  <c r="N120" i="1"/>
  <c r="N118" i="1"/>
  <c r="N266" i="1" s="1"/>
  <c r="N264" i="1"/>
  <c r="N110" i="1"/>
  <c r="N258" i="1" s="1"/>
  <c r="N105" i="1"/>
  <c r="N253" i="1" s="1"/>
  <c r="N103" i="1"/>
  <c r="N229" i="1" s="1"/>
  <c r="N101" i="1"/>
  <c r="N250" i="1" s="1"/>
  <c r="N82" i="1"/>
  <c r="N74" i="1"/>
  <c r="N71" i="1"/>
  <c r="N212" i="1" s="1"/>
  <c r="N69" i="1"/>
  <c r="N66" i="1"/>
  <c r="N62" i="1"/>
  <c r="N60" i="1"/>
  <c r="N53" i="1"/>
  <c r="N51" i="1"/>
  <c r="N47" i="1"/>
  <c r="N44" i="1" s="1"/>
  <c r="N40" i="1"/>
  <c r="N31" i="1"/>
  <c r="N176" i="1" s="1"/>
  <c r="N12" i="1"/>
  <c r="N10" i="1"/>
  <c r="N162" i="1" s="1"/>
  <c r="N161" i="1" s="1"/>
  <c r="M1446" i="1"/>
  <c r="M1445" i="1" s="1"/>
  <c r="M1444" i="1" s="1"/>
  <c r="M1438" i="1"/>
  <c r="M1437" i="1" s="1"/>
  <c r="M1436" i="1" s="1"/>
  <c r="M1432" i="1"/>
  <c r="M1431" i="1" s="1"/>
  <c r="M1430" i="1" s="1"/>
  <c r="M1426" i="1"/>
  <c r="M1425" i="1" s="1"/>
  <c r="M1424" i="1" s="1"/>
  <c r="M1419" i="1"/>
  <c r="M1418" i="1" s="1"/>
  <c r="M1417" i="1" s="1"/>
  <c r="M1413" i="1"/>
  <c r="M1408" i="1"/>
  <c r="M1407" i="1" s="1"/>
  <c r="M1406" i="1" s="1"/>
  <c r="M1397" i="1"/>
  <c r="M1394" i="1"/>
  <c r="M1385" i="1"/>
  <c r="M1384" i="1" s="1"/>
  <c r="M1382" i="1"/>
  <c r="M1340" i="1" s="1"/>
  <c r="M1377" i="1"/>
  <c r="M1376" i="1"/>
  <c r="M1353" i="1"/>
  <c r="M1343" i="1" s="1"/>
  <c r="M1349" i="1"/>
  <c r="M1348" i="1" s="1"/>
  <c r="M1347" i="1"/>
  <c r="M1335" i="1" s="1"/>
  <c r="M323" i="1" s="1"/>
  <c r="M1344" i="1"/>
  <c r="M1324" i="1"/>
  <c r="M1323" i="1" s="1"/>
  <c r="M1309" i="1"/>
  <c r="M1297" i="1"/>
  <c r="M1289" i="1"/>
  <c r="M1287" i="1" s="1"/>
  <c r="M1279" i="1"/>
  <c r="M1278" i="1" s="1"/>
  <c r="M1276" i="1"/>
  <c r="M1272" i="1"/>
  <c r="M1271" i="1" s="1"/>
  <c r="M1269" i="1"/>
  <c r="M1257" i="1" s="1"/>
  <c r="M1268" i="1"/>
  <c r="M1256" i="1" s="1"/>
  <c r="M1254" i="1"/>
  <c r="M1263" i="1"/>
  <c r="M1262" i="1"/>
  <c r="M1261" i="1"/>
  <c r="M1249" i="1" s="1"/>
  <c r="M1251" i="1"/>
  <c r="M1239" i="1"/>
  <c r="M1238" i="1" s="1"/>
  <c r="M1237" i="1" s="1"/>
  <c r="M1232" i="1"/>
  <c r="M1231" i="1" s="1"/>
  <c r="M1230" i="1" s="1"/>
  <c r="M1229" i="1" s="1"/>
  <c r="M1227" i="1"/>
  <c r="M1191" i="1" s="1"/>
  <c r="M959" i="1" s="1"/>
  <c r="M1223" i="1"/>
  <c r="M1222" i="1" s="1"/>
  <c r="M1221" i="1" s="1"/>
  <c r="M1218" i="1"/>
  <c r="M1213" i="1"/>
  <c r="M1212" i="1" s="1"/>
  <c r="M1211" i="1" s="1"/>
  <c r="M1208" i="1"/>
  <c r="M1204" i="1"/>
  <c r="M1203" i="1" s="1"/>
  <c r="M1202" i="1" s="1"/>
  <c r="M1199" i="1"/>
  <c r="M1195" i="1"/>
  <c r="M1194" i="1" s="1"/>
  <c r="M1189" i="1"/>
  <c r="M1180" i="1"/>
  <c r="M1176" i="1"/>
  <c r="M1175" i="1" s="1"/>
  <c r="M1172" i="1"/>
  <c r="M1168" i="1"/>
  <c r="M1167" i="1" s="1"/>
  <c r="M1161" i="1"/>
  <c r="M1157" i="1"/>
  <c r="M1152" i="1"/>
  <c r="M1151" i="1" s="1"/>
  <c r="M1148" i="1"/>
  <c r="M1144" i="1"/>
  <c r="M1143" i="1" s="1"/>
  <c r="M1140" i="1"/>
  <c r="M1136" i="1"/>
  <c r="M1135" i="1" s="1"/>
  <c r="M1132" i="1"/>
  <c r="M1128" i="1"/>
  <c r="M1127" i="1" s="1"/>
  <c r="M1124" i="1"/>
  <c r="M1120" i="1"/>
  <c r="M1119" i="1" s="1"/>
  <c r="M1116" i="1"/>
  <c r="M1112" i="1"/>
  <c r="M1111" i="1" s="1"/>
  <c r="M1108" i="1"/>
  <c r="M1104" i="1"/>
  <c r="M1103" i="1" s="1"/>
  <c r="M1100" i="1"/>
  <c r="M1096" i="1"/>
  <c r="M1095" i="1" s="1"/>
  <c r="M1092" i="1"/>
  <c r="M1088" i="1"/>
  <c r="M1087" i="1" s="1"/>
  <c r="M1084" i="1"/>
  <c r="M1080" i="1"/>
  <c r="M1079" i="1" s="1"/>
  <c r="M1077" i="1"/>
  <c r="M966" i="1" s="1"/>
  <c r="M1076" i="1"/>
  <c r="M965" i="1" s="1"/>
  <c r="M1075" i="1"/>
  <c r="M964" i="1" s="1"/>
  <c r="M1074" i="1"/>
  <c r="M963" i="1" s="1"/>
  <c r="M1071" i="1"/>
  <c r="M1070" i="1"/>
  <c r="M952" i="1" s="1"/>
  <c r="M1069" i="1"/>
  <c r="M951" i="1" s="1"/>
  <c r="M1046" i="1"/>
  <c r="M1045" i="1" s="1"/>
  <c r="M1044" i="1" s="1"/>
  <c r="M1040" i="1"/>
  <c r="M1038" i="1" s="1"/>
  <c r="M1034" i="1"/>
  <c r="M1032" i="1" s="1"/>
  <c r="M1028" i="1"/>
  <c r="M1027" i="1" s="1"/>
  <c r="M1026" i="1" s="1"/>
  <c r="M1022" i="1"/>
  <c r="M1021" i="1" s="1"/>
  <c r="M1017" i="1"/>
  <c r="M1016" i="1" s="1"/>
  <c r="M1012" i="1"/>
  <c r="M1011" i="1" s="1"/>
  <c r="M1007" i="1"/>
  <c r="M1006" i="1" s="1"/>
  <c r="M996" i="1"/>
  <c r="M995" i="1" s="1"/>
  <c r="M994" i="1" s="1"/>
  <c r="M979" i="1"/>
  <c r="M977" i="1" s="1"/>
  <c r="M89" i="1" s="1"/>
  <c r="M972" i="1"/>
  <c r="M956" i="1"/>
  <c r="M954" i="1"/>
  <c r="M616" i="1" s="1"/>
  <c r="M946" i="1"/>
  <c r="M945" i="1"/>
  <c r="M944" i="1" s="1"/>
  <c r="M940" i="1"/>
  <c r="M937" i="1" s="1"/>
  <c r="M936" i="1" s="1"/>
  <c r="M934" i="1"/>
  <c r="M933" i="1" s="1"/>
  <c r="M932" i="1" s="1"/>
  <c r="M925" i="1"/>
  <c r="M924" i="1" s="1"/>
  <c r="M923" i="1" s="1"/>
  <c r="M922" i="1" s="1"/>
  <c r="M919" i="1"/>
  <c r="M918" i="1" s="1"/>
  <c r="M917" i="1" s="1"/>
  <c r="M915" i="1"/>
  <c r="M910" i="1"/>
  <c r="M909" i="1" s="1"/>
  <c r="M908" i="1" s="1"/>
  <c r="M905" i="1"/>
  <c r="M901" i="1"/>
  <c r="M900" i="1" s="1"/>
  <c r="M899" i="1" s="1"/>
  <c r="M896" i="1"/>
  <c r="M892" i="1"/>
  <c r="M891" i="1" s="1"/>
  <c r="M890" i="1" s="1"/>
  <c r="M887" i="1"/>
  <c r="M882" i="1"/>
  <c r="M881" i="1" s="1"/>
  <c r="M880" i="1" s="1"/>
  <c r="M876" i="1"/>
  <c r="M872" i="1"/>
  <c r="M865" i="1"/>
  <c r="M855" i="1"/>
  <c r="M851" i="1"/>
  <c r="M850" i="1" s="1"/>
  <c r="M849" i="1" s="1"/>
  <c r="M844" i="1"/>
  <c r="M832" i="1"/>
  <c r="M831" i="1" s="1"/>
  <c r="M829" i="1"/>
  <c r="M826" i="1"/>
  <c r="M825" i="1"/>
  <c r="M823" i="1"/>
  <c r="M817" i="1"/>
  <c r="M816" i="1"/>
  <c r="M811" i="1"/>
  <c r="M810" i="1" s="1"/>
  <c r="M808" i="1"/>
  <c r="M807" i="1" s="1"/>
  <c r="M805" i="1"/>
  <c r="M804" i="1" s="1"/>
  <c r="M802" i="1"/>
  <c r="M801" i="1" s="1"/>
  <c r="M799" i="1"/>
  <c r="M798" i="1" s="1"/>
  <c r="M796" i="1"/>
  <c r="M795" i="1" s="1"/>
  <c r="M791" i="1"/>
  <c r="M790" i="1" s="1"/>
  <c r="M789" i="1" s="1"/>
  <c r="M788" i="1" s="1"/>
  <c r="M785" i="1"/>
  <c r="M784" i="1" s="1"/>
  <c r="M783" i="1" s="1"/>
  <c r="M782" i="1" s="1"/>
  <c r="M778" i="1"/>
  <c r="M777" i="1" s="1"/>
  <c r="M776" i="1" s="1"/>
  <c r="M775" i="1" s="1"/>
  <c r="M772" i="1"/>
  <c r="M771" i="1" s="1"/>
  <c r="M770" i="1" s="1"/>
  <c r="M769" i="1" s="1"/>
  <c r="M765" i="1"/>
  <c r="M764" i="1" s="1"/>
  <c r="M761" i="1"/>
  <c r="M747" i="1"/>
  <c r="M744" i="1"/>
  <c r="M743" i="1" s="1"/>
  <c r="M742" i="1" s="1"/>
  <c r="M728" i="1"/>
  <c r="M722" i="1"/>
  <c r="M721" i="1" s="1"/>
  <c r="M716" i="1"/>
  <c r="M715" i="1" s="1"/>
  <c r="M714" i="1" s="1"/>
  <c r="M712" i="1"/>
  <c r="M705" i="1"/>
  <c r="M704" i="1" s="1"/>
  <c r="M701" i="1"/>
  <c r="M693" i="1"/>
  <c r="M692" i="1" s="1"/>
  <c r="M689" i="1"/>
  <c r="M682" i="1"/>
  <c r="M681" i="1" s="1"/>
  <c r="M678" i="1"/>
  <c r="M671" i="1"/>
  <c r="M670" i="1" s="1"/>
  <c r="M663" i="1"/>
  <c r="M655" i="1"/>
  <c r="M654" i="1" s="1"/>
  <c r="M652" i="1"/>
  <c r="M640" i="1" s="1"/>
  <c r="M648" i="1"/>
  <c r="M636" i="1" s="1"/>
  <c r="M647" i="1"/>
  <c r="M635" i="1" s="1"/>
  <c r="M646" i="1"/>
  <c r="M633" i="1" s="1"/>
  <c r="M644" i="1"/>
  <c r="M632" i="1" s="1"/>
  <c r="M637" i="1"/>
  <c r="M634" i="1"/>
  <c r="M622" i="1"/>
  <c r="M321" i="1" s="1"/>
  <c r="M621" i="1"/>
  <c r="M320" i="1" s="1"/>
  <c r="M608" i="1"/>
  <c r="M604" i="1"/>
  <c r="M603" i="1" s="1"/>
  <c r="M598" i="1"/>
  <c r="M594" i="1"/>
  <c r="M593" i="1" s="1"/>
  <c r="M589" i="1"/>
  <c r="M587" i="1"/>
  <c r="M583" i="1"/>
  <c r="M581" i="1"/>
  <c r="M580" i="1" s="1"/>
  <c r="M577" i="1"/>
  <c r="M575" i="1"/>
  <c r="M574" i="1"/>
  <c r="M573" i="1"/>
  <c r="M572" i="1"/>
  <c r="M566" i="1"/>
  <c r="M334" i="1" s="1"/>
  <c r="M306" i="1" s="1"/>
  <c r="M550" i="1"/>
  <c r="M549" i="1" s="1"/>
  <c r="M545" i="1"/>
  <c r="M540" i="1"/>
  <c r="M532" i="1"/>
  <c r="M531" i="1" s="1"/>
  <c r="M530" i="1" s="1"/>
  <c r="M527" i="1"/>
  <c r="M526" i="1" s="1"/>
  <c r="M521" i="1"/>
  <c r="M520" i="1" s="1"/>
  <c r="M519" i="1" s="1"/>
  <c r="M514" i="1"/>
  <c r="M513" i="1" s="1"/>
  <c r="M511" i="1"/>
  <c r="M505" i="1"/>
  <c r="M504" i="1" s="1"/>
  <c r="M502" i="1"/>
  <c r="M496" i="1"/>
  <c r="M495" i="1"/>
  <c r="M493" i="1"/>
  <c r="M487" i="1"/>
  <c r="M486" i="1" s="1"/>
  <c r="M482" i="1"/>
  <c r="M481" i="1" s="1"/>
  <c r="M480" i="1" s="1"/>
  <c r="M476" i="1"/>
  <c r="M475" i="1" s="1"/>
  <c r="M474" i="1" s="1"/>
  <c r="M470" i="1"/>
  <c r="M469" i="1" s="1"/>
  <c r="M468" i="1" s="1"/>
  <c r="M464" i="1"/>
  <c r="M463" i="1" s="1"/>
  <c r="M462" i="1" s="1"/>
  <c r="M458" i="1"/>
  <c r="M457" i="1" s="1"/>
  <c r="M456" i="1" s="1"/>
  <c r="M452" i="1"/>
  <c r="M451" i="1" s="1"/>
  <c r="M450" i="1" s="1"/>
  <c r="M428" i="1"/>
  <c r="M427" i="1" s="1"/>
  <c r="M426" i="1" s="1"/>
  <c r="M422" i="1"/>
  <c r="M421" i="1" s="1"/>
  <c r="M420" i="1" s="1"/>
  <c r="M416" i="1"/>
  <c r="M415" i="1" s="1"/>
  <c r="M414" i="1" s="1"/>
  <c r="M410" i="1"/>
  <c r="M409" i="1" s="1"/>
  <c r="M408" i="1" s="1"/>
  <c r="M404" i="1"/>
  <c r="M403" i="1" s="1"/>
  <c r="M402" i="1" s="1"/>
  <c r="M398" i="1"/>
  <c r="M397" i="1" s="1"/>
  <c r="M396" i="1" s="1"/>
  <c r="M393" i="1"/>
  <c r="M390" i="1"/>
  <c r="M387" i="1"/>
  <c r="M384" i="1"/>
  <c r="M383" i="1"/>
  <c r="M382" i="1"/>
  <c r="M378" i="1"/>
  <c r="M377" i="1"/>
  <c r="M145" i="1" s="1"/>
  <c r="M376" i="1"/>
  <c r="M374" i="1"/>
  <c r="M373" i="1"/>
  <c r="M141" i="1" s="1"/>
  <c r="M140" i="1" s="1"/>
  <c r="M372" i="1"/>
  <c r="M359" i="1"/>
  <c r="M357" i="1" s="1"/>
  <c r="M352" i="1"/>
  <c r="M344" i="1"/>
  <c r="M343" i="1"/>
  <c r="M341" i="1"/>
  <c r="M339" i="1"/>
  <c r="M338" i="1"/>
  <c r="M337" i="1"/>
  <c r="M335" i="1"/>
  <c r="M308" i="1" s="1"/>
  <c r="M332" i="1"/>
  <c r="M307" i="1"/>
  <c r="M296" i="1"/>
  <c r="M274" i="1"/>
  <c r="M273" i="1"/>
  <c r="M263" i="1"/>
  <c r="M261" i="1"/>
  <c r="M260" i="1"/>
  <c r="M259" i="1"/>
  <c r="M248" i="1"/>
  <c r="M247" i="1"/>
  <c r="M244" i="1"/>
  <c r="M241" i="1"/>
  <c r="M228" i="1"/>
  <c r="M223" i="1"/>
  <c r="M214" i="1"/>
  <c r="M213" i="1"/>
  <c r="M210" i="1"/>
  <c r="M233" i="1" s="1"/>
  <c r="M232" i="1" s="1"/>
  <c r="M209" i="1"/>
  <c r="M207" i="1"/>
  <c r="M205" i="1" s="1"/>
  <c r="M204" i="1"/>
  <c r="M203" i="1" s="1"/>
  <c r="M202" i="1"/>
  <c r="M199" i="1"/>
  <c r="M198" i="1"/>
  <c r="M197" i="1"/>
  <c r="M195" i="1"/>
  <c r="M194" i="1" s="1"/>
  <c r="M192" i="1"/>
  <c r="M191" i="1"/>
  <c r="M189" i="1"/>
  <c r="M187" i="1"/>
  <c r="M186" i="1"/>
  <c r="M185" i="1"/>
  <c r="M182" i="1"/>
  <c r="M181" i="1"/>
  <c r="M179" i="1"/>
  <c r="M177" i="1"/>
  <c r="M172" i="1"/>
  <c r="M171" i="1"/>
  <c r="M170" i="1"/>
  <c r="M169" i="1"/>
  <c r="M165" i="1"/>
  <c r="M164" i="1"/>
  <c r="M150" i="1"/>
  <c r="M148" i="1" s="1"/>
  <c r="M295" i="1" s="1"/>
  <c r="M137" i="1"/>
  <c r="M125" i="1"/>
  <c r="M122" i="1"/>
  <c r="M270" i="1" s="1"/>
  <c r="M121" i="1"/>
  <c r="M269" i="1" s="1"/>
  <c r="M120" i="1"/>
  <c r="M118" i="1"/>
  <c r="M266" i="1" s="1"/>
  <c r="M114" i="1"/>
  <c r="M262" i="1" s="1"/>
  <c r="M110" i="1"/>
  <c r="M258" i="1" s="1"/>
  <c r="M105" i="1"/>
  <c r="M253" i="1" s="1"/>
  <c r="M103" i="1"/>
  <c r="M229" i="1" s="1"/>
  <c r="M101" i="1"/>
  <c r="M250" i="1" s="1"/>
  <c r="M82" i="1"/>
  <c r="M74" i="1"/>
  <c r="M71" i="1"/>
  <c r="M212" i="1" s="1"/>
  <c r="M69" i="1"/>
  <c r="M66" i="1"/>
  <c r="M62" i="1"/>
  <c r="M60" i="1"/>
  <c r="M53" i="1"/>
  <c r="M51" i="1"/>
  <c r="M47" i="1"/>
  <c r="M44" i="1" s="1"/>
  <c r="M40" i="1"/>
  <c r="M31" i="1"/>
  <c r="M176" i="1" s="1"/>
  <c r="M12" i="1"/>
  <c r="M10" i="1"/>
  <c r="M162" i="1" s="1"/>
  <c r="M161" i="1" s="1"/>
  <c r="F1446" i="1"/>
  <c r="AD1446" i="1" s="1"/>
  <c r="F1438" i="1"/>
  <c r="AD1438" i="1" s="1"/>
  <c r="F1432" i="1"/>
  <c r="AD1432" i="1" s="1"/>
  <c r="F1426" i="1"/>
  <c r="AD1426" i="1" s="1"/>
  <c r="F1419" i="1"/>
  <c r="AD1419" i="1" s="1"/>
  <c r="F1413" i="1"/>
  <c r="AD1413" i="1" s="1"/>
  <c r="F1408" i="1"/>
  <c r="AD1408" i="1" s="1"/>
  <c r="F1397" i="1"/>
  <c r="AD1397" i="1" s="1"/>
  <c r="F1394" i="1"/>
  <c r="AD1394" i="1" s="1"/>
  <c r="F1385" i="1"/>
  <c r="AD1385" i="1" s="1"/>
  <c r="F1382" i="1"/>
  <c r="AD1382" i="1" s="1"/>
  <c r="F1377" i="1"/>
  <c r="AD1377" i="1" s="1"/>
  <c r="F1376" i="1"/>
  <c r="AD1376" i="1" s="1"/>
  <c r="F1353" i="1"/>
  <c r="AD1353" i="1" s="1"/>
  <c r="F1349" i="1"/>
  <c r="AD1349" i="1" s="1"/>
  <c r="F1347" i="1"/>
  <c r="AD1347" i="1" s="1"/>
  <c r="F1344" i="1"/>
  <c r="AD1344" i="1" s="1"/>
  <c r="F1324" i="1"/>
  <c r="AD1324" i="1" s="1"/>
  <c r="F1309" i="1"/>
  <c r="AD1309" i="1" s="1"/>
  <c r="F1297" i="1"/>
  <c r="AD1297" i="1" s="1"/>
  <c r="F1289" i="1"/>
  <c r="AD1289" i="1" s="1"/>
  <c r="F1279" i="1"/>
  <c r="AD1279" i="1" s="1"/>
  <c r="F1276" i="1"/>
  <c r="AD1276" i="1" s="1"/>
  <c r="F1272" i="1"/>
  <c r="AD1272" i="1" s="1"/>
  <c r="F1269" i="1"/>
  <c r="AD1269" i="1" s="1"/>
  <c r="F1268" i="1"/>
  <c r="AD1268" i="1" s="1"/>
  <c r="F1263" i="1"/>
  <c r="AD1263" i="1" s="1"/>
  <c r="F1262" i="1"/>
  <c r="AD1262" i="1" s="1"/>
  <c r="F1261" i="1"/>
  <c r="AD1261" i="1" s="1"/>
  <c r="F1251" i="1"/>
  <c r="AD1251" i="1" s="1"/>
  <c r="F1239" i="1"/>
  <c r="AD1239" i="1" s="1"/>
  <c r="F1232" i="1"/>
  <c r="AD1232" i="1" s="1"/>
  <c r="F1227" i="1"/>
  <c r="AD1227" i="1" s="1"/>
  <c r="F1223" i="1"/>
  <c r="AD1223" i="1" s="1"/>
  <c r="F1218" i="1"/>
  <c r="AD1218" i="1" s="1"/>
  <c r="F1213" i="1"/>
  <c r="AD1213" i="1" s="1"/>
  <c r="F1208" i="1"/>
  <c r="AD1208" i="1" s="1"/>
  <c r="F1204" i="1"/>
  <c r="AD1204" i="1" s="1"/>
  <c r="F1199" i="1"/>
  <c r="AD1199" i="1" s="1"/>
  <c r="F1195" i="1"/>
  <c r="AD1195" i="1" s="1"/>
  <c r="F1189" i="1"/>
  <c r="AD1189" i="1" s="1"/>
  <c r="F1180" i="1"/>
  <c r="AD1180" i="1" s="1"/>
  <c r="F1176" i="1"/>
  <c r="AD1176" i="1" s="1"/>
  <c r="F1172" i="1"/>
  <c r="AD1172" i="1" s="1"/>
  <c r="F1168" i="1"/>
  <c r="AD1168" i="1" s="1"/>
  <c r="F1161" i="1"/>
  <c r="AD1161" i="1" s="1"/>
  <c r="F1157" i="1"/>
  <c r="AD1157" i="1" s="1"/>
  <c r="F1152" i="1"/>
  <c r="AD1152" i="1" s="1"/>
  <c r="F1148" i="1"/>
  <c r="AD1148" i="1" s="1"/>
  <c r="F1144" i="1"/>
  <c r="AD1144" i="1" s="1"/>
  <c r="F1140" i="1"/>
  <c r="AD1140" i="1" s="1"/>
  <c r="F1136" i="1"/>
  <c r="AD1136" i="1" s="1"/>
  <c r="F1132" i="1"/>
  <c r="AD1132" i="1" s="1"/>
  <c r="F1128" i="1"/>
  <c r="AD1128" i="1" s="1"/>
  <c r="F1124" i="1"/>
  <c r="AD1124" i="1" s="1"/>
  <c r="F1120" i="1"/>
  <c r="AD1120" i="1" s="1"/>
  <c r="F1116" i="1"/>
  <c r="AD1116" i="1" s="1"/>
  <c r="F1112" i="1"/>
  <c r="AD1112" i="1" s="1"/>
  <c r="F1108" i="1"/>
  <c r="AD1108" i="1" s="1"/>
  <c r="F1104" i="1"/>
  <c r="AD1104" i="1" s="1"/>
  <c r="F1100" i="1"/>
  <c r="AD1100" i="1" s="1"/>
  <c r="F1096" i="1"/>
  <c r="AD1096" i="1" s="1"/>
  <c r="F1092" i="1"/>
  <c r="AD1092" i="1" s="1"/>
  <c r="F1088" i="1"/>
  <c r="AD1088" i="1" s="1"/>
  <c r="F1084" i="1"/>
  <c r="AD1084" i="1" s="1"/>
  <c r="F1080" i="1"/>
  <c r="AD1080" i="1" s="1"/>
  <c r="F1077" i="1"/>
  <c r="AD1077" i="1" s="1"/>
  <c r="F1076" i="1"/>
  <c r="AD1076" i="1" s="1"/>
  <c r="F1075" i="1"/>
  <c r="AD1075" i="1" s="1"/>
  <c r="F1074" i="1"/>
  <c r="AD1074" i="1" s="1"/>
  <c r="F1071" i="1"/>
  <c r="AD1071" i="1" s="1"/>
  <c r="F1070" i="1"/>
  <c r="AD1070" i="1" s="1"/>
  <c r="F1069" i="1"/>
  <c r="AD1069" i="1" s="1"/>
  <c r="F1046" i="1"/>
  <c r="AD1046" i="1" s="1"/>
  <c r="F1040" i="1"/>
  <c r="AD1040" i="1" s="1"/>
  <c r="F1034" i="1"/>
  <c r="AD1034" i="1" s="1"/>
  <c r="F1028" i="1"/>
  <c r="AD1028" i="1" s="1"/>
  <c r="F1022" i="1"/>
  <c r="AD1022" i="1" s="1"/>
  <c r="F1017" i="1"/>
  <c r="AD1017" i="1" s="1"/>
  <c r="F1012" i="1"/>
  <c r="AD1012" i="1" s="1"/>
  <c r="F1007" i="1"/>
  <c r="AD1007" i="1" s="1"/>
  <c r="F996" i="1"/>
  <c r="AD996" i="1" s="1"/>
  <c r="F979" i="1"/>
  <c r="AD979" i="1" s="1"/>
  <c r="F972" i="1"/>
  <c r="AD972" i="1" s="1"/>
  <c r="F956" i="1"/>
  <c r="AD956" i="1" s="1"/>
  <c r="F954" i="1"/>
  <c r="AD954" i="1" s="1"/>
  <c r="F946" i="1"/>
  <c r="AD946" i="1" s="1"/>
  <c r="F945" i="1"/>
  <c r="AD945" i="1" s="1"/>
  <c r="F940" i="1"/>
  <c r="AD940" i="1" s="1"/>
  <c r="F934" i="1"/>
  <c r="AD934" i="1" s="1"/>
  <c r="F925" i="1"/>
  <c r="AD925" i="1" s="1"/>
  <c r="F919" i="1"/>
  <c r="AD919" i="1" s="1"/>
  <c r="F915" i="1"/>
  <c r="AD915" i="1" s="1"/>
  <c r="F910" i="1"/>
  <c r="AD910" i="1" s="1"/>
  <c r="F905" i="1"/>
  <c r="AD905" i="1" s="1"/>
  <c r="F901" i="1"/>
  <c r="AD901" i="1" s="1"/>
  <c r="F896" i="1"/>
  <c r="AD896" i="1" s="1"/>
  <c r="F892" i="1"/>
  <c r="AD892" i="1" s="1"/>
  <c r="F887" i="1"/>
  <c r="AD887" i="1" s="1"/>
  <c r="F882" i="1"/>
  <c r="AD882" i="1" s="1"/>
  <c r="F876" i="1"/>
  <c r="AD876" i="1" s="1"/>
  <c r="F872" i="1"/>
  <c r="AD872" i="1" s="1"/>
  <c r="F865" i="1"/>
  <c r="F855" i="1"/>
  <c r="AD855" i="1" s="1"/>
  <c r="F851" i="1"/>
  <c r="AD851" i="1" s="1"/>
  <c r="F844" i="1"/>
  <c r="F832" i="1"/>
  <c r="AD832" i="1" s="1"/>
  <c r="F829" i="1"/>
  <c r="AD829" i="1" s="1"/>
  <c r="F826" i="1"/>
  <c r="AD826" i="1" s="1"/>
  <c r="F825" i="1"/>
  <c r="AD825" i="1" s="1"/>
  <c r="F823" i="1"/>
  <c r="AD823" i="1" s="1"/>
  <c r="F817" i="1"/>
  <c r="AD817" i="1" s="1"/>
  <c r="F816" i="1"/>
  <c r="AD816" i="1" s="1"/>
  <c r="F811" i="1"/>
  <c r="AD811" i="1" s="1"/>
  <c r="F808" i="1"/>
  <c r="AD808" i="1" s="1"/>
  <c r="F805" i="1"/>
  <c r="AD805" i="1" s="1"/>
  <c r="F802" i="1"/>
  <c r="AD802" i="1" s="1"/>
  <c r="F799" i="1"/>
  <c r="AD799" i="1" s="1"/>
  <c r="F796" i="1"/>
  <c r="AD796" i="1" s="1"/>
  <c r="F791" i="1"/>
  <c r="AD791" i="1" s="1"/>
  <c r="F785" i="1"/>
  <c r="AD785" i="1" s="1"/>
  <c r="F778" i="1"/>
  <c r="AD778" i="1" s="1"/>
  <c r="F772" i="1"/>
  <c r="AD772" i="1" s="1"/>
  <c r="F765" i="1"/>
  <c r="AD765" i="1" s="1"/>
  <c r="F761" i="1"/>
  <c r="AD761" i="1" s="1"/>
  <c r="F747" i="1"/>
  <c r="AD747" i="1" s="1"/>
  <c r="F744" i="1"/>
  <c r="AD744" i="1" s="1"/>
  <c r="F728" i="1"/>
  <c r="AD728" i="1" s="1"/>
  <c r="F722" i="1"/>
  <c r="AD722" i="1" s="1"/>
  <c r="F716" i="1"/>
  <c r="AD716" i="1" s="1"/>
  <c r="F712" i="1"/>
  <c r="AD712" i="1" s="1"/>
  <c r="F705" i="1"/>
  <c r="AD705" i="1" s="1"/>
  <c r="F701" i="1"/>
  <c r="AD701" i="1" s="1"/>
  <c r="F693" i="1"/>
  <c r="AD693" i="1" s="1"/>
  <c r="F689" i="1"/>
  <c r="AD689" i="1" s="1"/>
  <c r="F682" i="1"/>
  <c r="AD682" i="1" s="1"/>
  <c r="F678" i="1"/>
  <c r="AD678" i="1" s="1"/>
  <c r="F671" i="1"/>
  <c r="AD671" i="1" s="1"/>
  <c r="F663" i="1"/>
  <c r="AD663" i="1" s="1"/>
  <c r="F655" i="1"/>
  <c r="AD655" i="1" s="1"/>
  <c r="F652" i="1"/>
  <c r="AD652" i="1" s="1"/>
  <c r="F648" i="1"/>
  <c r="AD648" i="1" s="1"/>
  <c r="F647" i="1"/>
  <c r="AD647" i="1" s="1"/>
  <c r="F646" i="1"/>
  <c r="AD646" i="1" s="1"/>
  <c r="F644" i="1"/>
  <c r="AD644" i="1" s="1"/>
  <c r="F637" i="1"/>
  <c r="AD637" i="1" s="1"/>
  <c r="F634" i="1"/>
  <c r="AD634" i="1" s="1"/>
  <c r="F622" i="1"/>
  <c r="AD622" i="1" s="1"/>
  <c r="F621" i="1"/>
  <c r="AD621" i="1" s="1"/>
  <c r="F608" i="1"/>
  <c r="AD608" i="1" s="1"/>
  <c r="F604" i="1"/>
  <c r="AD604" i="1" s="1"/>
  <c r="F598" i="1"/>
  <c r="AD598" i="1" s="1"/>
  <c r="F594" i="1"/>
  <c r="AD594" i="1" s="1"/>
  <c r="F589" i="1"/>
  <c r="AD589" i="1" s="1"/>
  <c r="F587" i="1"/>
  <c r="AD587" i="1" s="1"/>
  <c r="F583" i="1"/>
  <c r="AD583" i="1" s="1"/>
  <c r="F581" i="1"/>
  <c r="AD581" i="1" s="1"/>
  <c r="F577" i="1"/>
  <c r="AD577" i="1" s="1"/>
  <c r="F575" i="1"/>
  <c r="AD575" i="1" s="1"/>
  <c r="F574" i="1"/>
  <c r="AD574" i="1" s="1"/>
  <c r="F573" i="1"/>
  <c r="AD573" i="1" s="1"/>
  <c r="F572" i="1"/>
  <c r="AD572" i="1" s="1"/>
  <c r="F566" i="1"/>
  <c r="AD566" i="1" s="1"/>
  <c r="F550" i="1"/>
  <c r="AD550" i="1" s="1"/>
  <c r="F545" i="1"/>
  <c r="AD545" i="1" s="1"/>
  <c r="F540" i="1"/>
  <c r="AD540" i="1" s="1"/>
  <c r="F532" i="1"/>
  <c r="AD532" i="1" s="1"/>
  <c r="F527" i="1"/>
  <c r="AD527" i="1" s="1"/>
  <c r="F521" i="1"/>
  <c r="AD521" i="1" s="1"/>
  <c r="F514" i="1"/>
  <c r="AD514" i="1" s="1"/>
  <c r="F511" i="1"/>
  <c r="AD511" i="1" s="1"/>
  <c r="F505" i="1"/>
  <c r="AD505" i="1" s="1"/>
  <c r="F502" i="1"/>
  <c r="AD502" i="1" s="1"/>
  <c r="F496" i="1"/>
  <c r="AD496" i="1" s="1"/>
  <c r="F495" i="1"/>
  <c r="AD495" i="1" s="1"/>
  <c r="F493" i="1"/>
  <c r="AD493" i="1" s="1"/>
  <c r="F487" i="1"/>
  <c r="AD487" i="1" s="1"/>
  <c r="F482" i="1"/>
  <c r="AD482" i="1" s="1"/>
  <c r="F476" i="1"/>
  <c r="AD476" i="1" s="1"/>
  <c r="F470" i="1"/>
  <c r="AD470" i="1" s="1"/>
  <c r="F464" i="1"/>
  <c r="AD464" i="1" s="1"/>
  <c r="F458" i="1"/>
  <c r="AD458" i="1" s="1"/>
  <c r="F452" i="1"/>
  <c r="AD452" i="1" s="1"/>
  <c r="F428" i="1"/>
  <c r="AD428" i="1" s="1"/>
  <c r="F422" i="1"/>
  <c r="AD422" i="1" s="1"/>
  <c r="F416" i="1"/>
  <c r="AD416" i="1" s="1"/>
  <c r="F410" i="1"/>
  <c r="AD410" i="1" s="1"/>
  <c r="F404" i="1"/>
  <c r="AD404" i="1" s="1"/>
  <c r="F398" i="1"/>
  <c r="AD398" i="1" s="1"/>
  <c r="F393" i="1"/>
  <c r="AD393" i="1" s="1"/>
  <c r="F390" i="1"/>
  <c r="AD390" i="1" s="1"/>
  <c r="F387" i="1"/>
  <c r="AD387" i="1" s="1"/>
  <c r="F384" i="1"/>
  <c r="AD384" i="1" s="1"/>
  <c r="F383" i="1"/>
  <c r="AD383" i="1" s="1"/>
  <c r="F382" i="1"/>
  <c r="AD382" i="1" s="1"/>
  <c r="F378" i="1"/>
  <c r="AD378" i="1" s="1"/>
  <c r="F377" i="1"/>
  <c r="AD377" i="1" s="1"/>
  <c r="F376" i="1"/>
  <c r="AD376" i="1" s="1"/>
  <c r="F374" i="1"/>
  <c r="AD374" i="1" s="1"/>
  <c r="F373" i="1"/>
  <c r="AD373" i="1" s="1"/>
  <c r="F372" i="1"/>
  <c r="AD372" i="1" s="1"/>
  <c r="F359" i="1"/>
  <c r="AD359" i="1" s="1"/>
  <c r="F352" i="1"/>
  <c r="AD352" i="1" s="1"/>
  <c r="F344" i="1"/>
  <c r="AD344" i="1" s="1"/>
  <c r="F343" i="1"/>
  <c r="AD343" i="1" s="1"/>
  <c r="F341" i="1"/>
  <c r="AD341" i="1" s="1"/>
  <c r="F339" i="1"/>
  <c r="AD339" i="1" s="1"/>
  <c r="F338" i="1"/>
  <c r="AD338" i="1" s="1"/>
  <c r="F337" i="1"/>
  <c r="AD337" i="1" s="1"/>
  <c r="F335" i="1"/>
  <c r="AD335" i="1" s="1"/>
  <c r="F332" i="1"/>
  <c r="AD332" i="1" s="1"/>
  <c r="F307" i="1"/>
  <c r="AD307" i="1" s="1"/>
  <c r="F296" i="1"/>
  <c r="AD296" i="1" s="1"/>
  <c r="F274" i="1"/>
  <c r="AD274" i="1" s="1"/>
  <c r="F273" i="1"/>
  <c r="AD273" i="1" s="1"/>
  <c r="F263" i="1"/>
  <c r="AD263" i="1" s="1"/>
  <c r="F261" i="1"/>
  <c r="AD261" i="1" s="1"/>
  <c r="F260" i="1"/>
  <c r="AD260" i="1" s="1"/>
  <c r="F259" i="1"/>
  <c r="AD259" i="1" s="1"/>
  <c r="F248" i="1"/>
  <c r="AD248" i="1" s="1"/>
  <c r="F247" i="1"/>
  <c r="AD247" i="1" s="1"/>
  <c r="F228" i="1"/>
  <c r="AD228" i="1" s="1"/>
  <c r="F150" i="1"/>
  <c r="AD150" i="1" s="1"/>
  <c r="F137" i="1"/>
  <c r="AD137" i="1" s="1"/>
  <c r="F122" i="1"/>
  <c r="AD122" i="1" s="1"/>
  <c r="F121" i="1"/>
  <c r="AD121" i="1" s="1"/>
  <c r="F120" i="1"/>
  <c r="AD120" i="1" s="1"/>
  <c r="F118" i="1"/>
  <c r="AD118" i="1" s="1"/>
  <c r="F264" i="1"/>
  <c r="AD264" i="1" s="1"/>
  <c r="F110" i="1"/>
  <c r="AD110" i="1" s="1"/>
  <c r="F105" i="1"/>
  <c r="AD105" i="1" s="1"/>
  <c r="F103" i="1"/>
  <c r="AD103" i="1" s="1"/>
  <c r="F101" i="1"/>
  <c r="AD101" i="1" s="1"/>
  <c r="C1425" i="1"/>
  <c r="C1424" i="1" s="1"/>
  <c r="C1418" i="1"/>
  <c r="C1417" i="1" s="1"/>
  <c r="C1412" i="1"/>
  <c r="C1411" i="1" s="1"/>
  <c r="M827" i="1" l="1"/>
  <c r="M625" i="1" s="1"/>
  <c r="M828" i="1"/>
  <c r="M838" i="1"/>
  <c r="M830" i="1" s="1"/>
  <c r="AD865" i="1"/>
  <c r="AD827" i="1" s="1"/>
  <c r="F827" i="1"/>
  <c r="O828" i="1"/>
  <c r="O838" i="1"/>
  <c r="O864" i="1"/>
  <c r="O863" i="1" s="1"/>
  <c r="O827" i="1"/>
  <c r="O625" i="1" s="1"/>
  <c r="N828" i="1"/>
  <c r="N838" i="1"/>
  <c r="AD844" i="1"/>
  <c r="AD838" i="1" s="1"/>
  <c r="F838" i="1"/>
  <c r="N864" i="1"/>
  <c r="N863" i="1" s="1"/>
  <c r="N827" i="1"/>
  <c r="N625" i="1" s="1"/>
  <c r="M124" i="1"/>
  <c r="M271" i="1" s="1"/>
  <c r="O124" i="1"/>
  <c r="O271" i="1" s="1"/>
  <c r="O649" i="1"/>
  <c r="O638" i="1" s="1"/>
  <c r="M196" i="1"/>
  <c r="O196" i="1"/>
  <c r="N196" i="1"/>
  <c r="M163" i="1"/>
  <c r="M649" i="1"/>
  <c r="M638" i="1" s="1"/>
  <c r="N163" i="1"/>
  <c r="F649" i="1"/>
  <c r="N649" i="1"/>
  <c r="N638" i="1" s="1"/>
  <c r="F29" i="1"/>
  <c r="N539" i="1"/>
  <c r="N538" i="1" s="1"/>
  <c r="N537" i="1" s="1"/>
  <c r="N336" i="1"/>
  <c r="M539" i="1"/>
  <c r="M538" i="1" s="1"/>
  <c r="M537" i="1" s="1"/>
  <c r="M336" i="1"/>
  <c r="O539" i="1"/>
  <c r="O538" i="1" s="1"/>
  <c r="O537" i="1" s="1"/>
  <c r="O336" i="1"/>
  <c r="F336" i="1"/>
  <c r="AD336" i="1" s="1"/>
  <c r="L274" i="1"/>
  <c r="L393" i="1"/>
  <c r="L712" i="1"/>
  <c r="L905" i="1"/>
  <c r="L1157" i="1"/>
  <c r="L1377" i="1"/>
  <c r="L263" i="1"/>
  <c r="L344" i="1"/>
  <c r="L387" i="1"/>
  <c r="L583" i="1"/>
  <c r="L829" i="1"/>
  <c r="L972" i="1"/>
  <c r="L261" i="1"/>
  <c r="L343" i="1"/>
  <c r="L384" i="1"/>
  <c r="L701" i="1"/>
  <c r="L826" i="1"/>
  <c r="L896" i="1"/>
  <c r="L956" i="1"/>
  <c r="L1100" i="1"/>
  <c r="L1148" i="1"/>
  <c r="L1208" i="1"/>
  <c r="L260" i="1"/>
  <c r="L577" i="1"/>
  <c r="L637" i="1"/>
  <c r="L825" i="1"/>
  <c r="L339" i="1"/>
  <c r="L511" i="1"/>
  <c r="L689" i="1"/>
  <c r="L772" i="1"/>
  <c r="L823" i="1"/>
  <c r="L887" i="1"/>
  <c r="L946" i="1"/>
  <c r="L1092" i="1"/>
  <c r="L1140" i="1"/>
  <c r="L1199" i="1"/>
  <c r="L1263" i="1"/>
  <c r="L634" i="1"/>
  <c r="L248" i="1"/>
  <c r="L338" i="1"/>
  <c r="L378" i="1"/>
  <c r="L574" i="1"/>
  <c r="L817" i="1"/>
  <c r="L1195" i="1"/>
  <c r="L1262" i="1"/>
  <c r="L1344" i="1"/>
  <c r="L1419" i="1"/>
  <c r="L137" i="1"/>
  <c r="L341" i="1"/>
  <c r="L259" i="1"/>
  <c r="L575" i="1"/>
  <c r="L573" i="1"/>
  <c r="L678" i="1"/>
  <c r="L816" i="1"/>
  <c r="L876" i="1"/>
  <c r="L1084" i="1"/>
  <c r="L1132" i="1"/>
  <c r="L1189" i="1"/>
  <c r="L383" i="1"/>
  <c r="L382" i="1"/>
  <c r="L377" i="1"/>
  <c r="L761" i="1"/>
  <c r="L376" i="1"/>
  <c r="L496" i="1"/>
  <c r="L608" i="1"/>
  <c r="L1180" i="1"/>
  <c r="L1309" i="1"/>
  <c r="L247" i="1"/>
  <c r="L337" i="1"/>
  <c r="L502" i="1"/>
  <c r="L621" i="1"/>
  <c r="F822" i="1"/>
  <c r="AD822" i="1" s="1"/>
  <c r="L118" i="1"/>
  <c r="L572" i="1"/>
  <c r="L747" i="1"/>
  <c r="L1251" i="1"/>
  <c r="L264" i="1"/>
  <c r="L332" i="1"/>
  <c r="L374" i="1"/>
  <c r="L495" i="1"/>
  <c r="L663" i="1"/>
  <c r="L744" i="1"/>
  <c r="L1124" i="1"/>
  <c r="L1176" i="1"/>
  <c r="L1297" i="1"/>
  <c r="L1397" i="1"/>
  <c r="L493" i="1"/>
  <c r="L598" i="1"/>
  <c r="L728" i="1"/>
  <c r="L855" i="1"/>
  <c r="F109" i="1"/>
  <c r="AD109" i="1" s="1"/>
  <c r="L1172" i="1"/>
  <c r="L1394" i="1"/>
  <c r="L307" i="1"/>
  <c r="L296" i="1"/>
  <c r="L372" i="1"/>
  <c r="L487" i="1"/>
  <c r="L545" i="1"/>
  <c r="L851" i="1"/>
  <c r="L915" i="1"/>
  <c r="F108" i="1"/>
  <c r="AD108" i="1" s="1"/>
  <c r="L1116" i="1"/>
  <c r="F107" i="1"/>
  <c r="AD107" i="1" s="1"/>
  <c r="L1276" i="1"/>
  <c r="L352" i="1"/>
  <c r="L647" i="1"/>
  <c r="L228" i="1"/>
  <c r="L589" i="1"/>
  <c r="L273" i="1"/>
  <c r="L390" i="1"/>
  <c r="L1108" i="1"/>
  <c r="L1218" i="1"/>
  <c r="L1376" i="1"/>
  <c r="M108" i="1"/>
  <c r="M256" i="1" s="1"/>
  <c r="M107" i="1"/>
  <c r="M255" i="1" s="1"/>
  <c r="N1126" i="1"/>
  <c r="N109" i="1"/>
  <c r="N257" i="1" s="1"/>
  <c r="N963" i="1"/>
  <c r="N1250" i="1"/>
  <c r="O102" i="1"/>
  <c r="O251" i="1" s="1"/>
  <c r="O1384" i="1"/>
  <c r="O1373" i="1" s="1"/>
  <c r="N822" i="1"/>
  <c r="N618" i="1" s="1"/>
  <c r="N315" i="1" s="1"/>
  <c r="M375" i="1"/>
  <c r="O1094" i="1"/>
  <c r="N1156" i="1"/>
  <c r="N1072" i="1" s="1"/>
  <c r="N102" i="1"/>
  <c r="N251" i="1" s="1"/>
  <c r="N208" i="1"/>
  <c r="F421" i="1"/>
  <c r="AD421" i="1" s="1"/>
  <c r="L422" i="1"/>
  <c r="F1127" i="1"/>
  <c r="AD1127" i="1" s="1"/>
  <c r="L1128" i="1"/>
  <c r="F933" i="1"/>
  <c r="AD933" i="1" s="1"/>
  <c r="L934" i="1"/>
  <c r="F308" i="1"/>
  <c r="AD308" i="1" s="1"/>
  <c r="L335" i="1"/>
  <c r="F670" i="1"/>
  <c r="AD670" i="1" s="1"/>
  <c r="L671" i="1"/>
  <c r="F810" i="1"/>
  <c r="AD810" i="1" s="1"/>
  <c r="L811" i="1"/>
  <c r="F864" i="1"/>
  <c r="AD864" i="1" s="1"/>
  <c r="L865" i="1"/>
  <c r="L827" i="1" s="1"/>
  <c r="F924" i="1"/>
  <c r="AD924" i="1" s="1"/>
  <c r="L925" i="1"/>
  <c r="F1016" i="1"/>
  <c r="AD1016" i="1" s="1"/>
  <c r="L1017" i="1"/>
  <c r="F966" i="1"/>
  <c r="AD966" i="1" s="1"/>
  <c r="L1077" i="1"/>
  <c r="F1407" i="1"/>
  <c r="AD1407" i="1" s="1"/>
  <c r="L1408" i="1"/>
  <c r="F334" i="1"/>
  <c r="AD334" i="1" s="1"/>
  <c r="L566" i="1"/>
  <c r="F807" i="1"/>
  <c r="AD807" i="1" s="1"/>
  <c r="L808" i="1"/>
  <c r="F918" i="1"/>
  <c r="AD918" i="1" s="1"/>
  <c r="L919" i="1"/>
  <c r="F1011" i="1"/>
  <c r="AD1011" i="1" s="1"/>
  <c r="L1012" i="1"/>
  <c r="F965" i="1"/>
  <c r="AD965" i="1" s="1"/>
  <c r="L1076" i="1"/>
  <c r="F1119" i="1"/>
  <c r="AD1119" i="1" s="1"/>
  <c r="L1120" i="1"/>
  <c r="F1288" i="1"/>
  <c r="AD1288" i="1" s="1"/>
  <c r="L1289" i="1"/>
  <c r="F603" i="1"/>
  <c r="AD603" i="1" s="1"/>
  <c r="L604" i="1"/>
  <c r="F141" i="1"/>
  <c r="AD141" i="1" s="1"/>
  <c r="L373" i="1"/>
  <c r="F403" i="1"/>
  <c r="AD403" i="1" s="1"/>
  <c r="L404" i="1"/>
  <c r="F549" i="1"/>
  <c r="AD549" i="1" s="1"/>
  <c r="L550" i="1"/>
  <c r="F654" i="1"/>
  <c r="AD654" i="1" s="1"/>
  <c r="L655" i="1"/>
  <c r="F804" i="1"/>
  <c r="AD804" i="1" s="1"/>
  <c r="L805" i="1"/>
  <c r="F1006" i="1"/>
  <c r="AD1006" i="1" s="1"/>
  <c r="L1007" i="1"/>
  <c r="F964" i="1"/>
  <c r="AD964" i="1" s="1"/>
  <c r="L1075" i="1"/>
  <c r="F1167" i="1"/>
  <c r="AD1167" i="1" s="1"/>
  <c r="L1168" i="1"/>
  <c r="F1278" i="1"/>
  <c r="AD1278" i="1" s="1"/>
  <c r="L1279" i="1"/>
  <c r="F1384" i="1"/>
  <c r="AD1384" i="1" s="1"/>
  <c r="L1385" i="1"/>
  <c r="O1271" i="1"/>
  <c r="O1270" i="1" s="1"/>
  <c r="O1258" i="1" s="1"/>
  <c r="F1079" i="1"/>
  <c r="AD1079" i="1" s="1"/>
  <c r="L1080" i="1"/>
  <c r="F369" i="1"/>
  <c r="AD369" i="1" s="1"/>
  <c r="L398" i="1"/>
  <c r="F640" i="1"/>
  <c r="AD640" i="1" s="1"/>
  <c r="L652" i="1"/>
  <c r="F721" i="1"/>
  <c r="AD721" i="1" s="1"/>
  <c r="L722" i="1"/>
  <c r="L844" i="1"/>
  <c r="L838" i="1" s="1"/>
  <c r="F909" i="1"/>
  <c r="AD909" i="1" s="1"/>
  <c r="L910" i="1"/>
  <c r="F995" i="1"/>
  <c r="AD995" i="1" s="1"/>
  <c r="L996" i="1"/>
  <c r="F963" i="1"/>
  <c r="AD963" i="1" s="1"/>
  <c r="L1074" i="1"/>
  <c r="F1111" i="1"/>
  <c r="AD1111" i="1" s="1"/>
  <c r="L1112" i="1"/>
  <c r="F1073" i="1"/>
  <c r="AD1073" i="1" s="1"/>
  <c r="L1161" i="1"/>
  <c r="F1340" i="1"/>
  <c r="AD1340" i="1" s="1"/>
  <c r="L1382" i="1"/>
  <c r="F593" i="1"/>
  <c r="AD593" i="1" s="1"/>
  <c r="L594" i="1"/>
  <c r="F801" i="1"/>
  <c r="AD801" i="1" s="1"/>
  <c r="L802" i="1"/>
  <c r="F258" i="1"/>
  <c r="AD258" i="1" s="1"/>
  <c r="L110" i="1"/>
  <c r="F357" i="1"/>
  <c r="AD357" i="1" s="1"/>
  <c r="L359" i="1"/>
  <c r="F481" i="1"/>
  <c r="AD481" i="1" s="1"/>
  <c r="L482" i="1"/>
  <c r="F539" i="1"/>
  <c r="AD539" i="1" s="1"/>
  <c r="L540" i="1"/>
  <c r="L336" i="1" s="1"/>
  <c r="F636" i="1"/>
  <c r="AD636" i="1" s="1"/>
  <c r="L648" i="1"/>
  <c r="F715" i="1"/>
  <c r="AD715" i="1" s="1"/>
  <c r="L716" i="1"/>
  <c r="F798" i="1"/>
  <c r="AD798" i="1" s="1"/>
  <c r="L799" i="1"/>
  <c r="F831" i="1"/>
  <c r="AD831" i="1" s="1"/>
  <c r="L832" i="1"/>
  <c r="F957" i="1"/>
  <c r="AD957" i="1" s="1"/>
  <c r="L1071" i="1"/>
  <c r="F1271" i="1"/>
  <c r="AD1271" i="1" s="1"/>
  <c r="L1272" i="1"/>
  <c r="M1392" i="1"/>
  <c r="M1381" i="1" s="1"/>
  <c r="M1339" i="1" s="1"/>
  <c r="F871" i="1"/>
  <c r="AD871" i="1" s="1"/>
  <c r="L872" i="1"/>
  <c r="F268" i="1"/>
  <c r="AD268" i="1" s="1"/>
  <c r="L120" i="1"/>
  <c r="F586" i="1"/>
  <c r="AD586" i="1" s="1"/>
  <c r="L587" i="1"/>
  <c r="F900" i="1"/>
  <c r="AD900" i="1" s="1"/>
  <c r="L901" i="1"/>
  <c r="F952" i="1"/>
  <c r="AD952" i="1" s="1"/>
  <c r="L1070" i="1"/>
  <c r="F1151" i="1"/>
  <c r="AD1151" i="1" s="1"/>
  <c r="L1152" i="1"/>
  <c r="F1212" i="1"/>
  <c r="AD1212" i="1" s="1"/>
  <c r="L1213" i="1"/>
  <c r="F1257" i="1"/>
  <c r="AD1257" i="1" s="1"/>
  <c r="L1269" i="1"/>
  <c r="F1445" i="1"/>
  <c r="AD1445" i="1" s="1"/>
  <c r="L1446" i="1"/>
  <c r="F1021" i="1"/>
  <c r="AD1021" i="1" s="1"/>
  <c r="L1022" i="1"/>
  <c r="F475" i="1"/>
  <c r="AD475" i="1" s="1"/>
  <c r="L476" i="1"/>
  <c r="F469" i="1"/>
  <c r="AD469" i="1" s="1"/>
  <c r="L470" i="1"/>
  <c r="F526" i="1"/>
  <c r="AD526" i="1" s="1"/>
  <c r="L527" i="1"/>
  <c r="F633" i="1"/>
  <c r="AD633" i="1" s="1"/>
  <c r="L646" i="1"/>
  <c r="F704" i="1"/>
  <c r="AD704" i="1" s="1"/>
  <c r="L705" i="1"/>
  <c r="F790" i="1"/>
  <c r="AD790" i="1" s="1"/>
  <c r="L791" i="1"/>
  <c r="F1256" i="1"/>
  <c r="AD1256" i="1" s="1"/>
  <c r="L1268" i="1"/>
  <c r="F1343" i="1"/>
  <c r="AD1343" i="1" s="1"/>
  <c r="L1353" i="1"/>
  <c r="F1437" i="1"/>
  <c r="AD1437" i="1" s="1"/>
  <c r="L1438" i="1"/>
  <c r="N29" i="1"/>
  <c r="N24" i="1" s="1"/>
  <c r="N175" i="1" s="1"/>
  <c r="F270" i="1"/>
  <c r="AD270" i="1" s="1"/>
  <c r="L122" i="1"/>
  <c r="F795" i="1"/>
  <c r="AD795" i="1" s="1"/>
  <c r="L796" i="1"/>
  <c r="F148" i="1"/>
  <c r="AD148" i="1" s="1"/>
  <c r="L150" i="1"/>
  <c r="F463" i="1"/>
  <c r="AD463" i="1" s="1"/>
  <c r="L464" i="1"/>
  <c r="F520" i="1"/>
  <c r="AD520" i="1" s="1"/>
  <c r="L521" i="1"/>
  <c r="F580" i="1"/>
  <c r="AD580" i="1" s="1"/>
  <c r="L581" i="1"/>
  <c r="F632" i="1"/>
  <c r="AD632" i="1" s="1"/>
  <c r="L644" i="1"/>
  <c r="F784" i="1"/>
  <c r="AD784" i="1" s="1"/>
  <c r="L785" i="1"/>
  <c r="F891" i="1"/>
  <c r="AD891" i="1" s="1"/>
  <c r="L892" i="1"/>
  <c r="F1045" i="1"/>
  <c r="AD1045" i="1" s="1"/>
  <c r="L1046" i="1"/>
  <c r="F1095" i="1"/>
  <c r="AD1095" i="1" s="1"/>
  <c r="L1096" i="1"/>
  <c r="F1143" i="1"/>
  <c r="AD1143" i="1" s="1"/>
  <c r="L1144" i="1"/>
  <c r="F1254" i="1"/>
  <c r="AD1254" i="1" s="1"/>
  <c r="F1348" i="1"/>
  <c r="AD1348" i="1" s="1"/>
  <c r="L1349" i="1"/>
  <c r="F1431" i="1"/>
  <c r="AD1431" i="1" s="1"/>
  <c r="L1432" i="1"/>
  <c r="F253" i="1"/>
  <c r="AD253" i="1" s="1"/>
  <c r="L105" i="1"/>
  <c r="F457" i="1"/>
  <c r="AD457" i="1" s="1"/>
  <c r="L458" i="1"/>
  <c r="F513" i="1"/>
  <c r="AD513" i="1" s="1"/>
  <c r="L514" i="1"/>
  <c r="F692" i="1"/>
  <c r="AD692" i="1" s="1"/>
  <c r="L693" i="1"/>
  <c r="F777" i="1"/>
  <c r="AD777" i="1" s="1"/>
  <c r="L778" i="1"/>
  <c r="F1038" i="1"/>
  <c r="AD1038" i="1" s="1"/>
  <c r="L1040" i="1"/>
  <c r="F1335" i="1"/>
  <c r="AD1335" i="1" s="1"/>
  <c r="L1347" i="1"/>
  <c r="F1425" i="1"/>
  <c r="AD1425" i="1" s="1"/>
  <c r="L1426" i="1"/>
  <c r="F145" i="1"/>
  <c r="AD145" i="1" s="1"/>
  <c r="M957" i="1"/>
  <c r="M619" i="1" s="1"/>
  <c r="M317" i="1" s="1"/>
  <c r="F269" i="1"/>
  <c r="AD269" i="1" s="1"/>
  <c r="L121" i="1"/>
  <c r="F451" i="1"/>
  <c r="AD451" i="1" s="1"/>
  <c r="L452" i="1"/>
  <c r="F881" i="1"/>
  <c r="AD881" i="1" s="1"/>
  <c r="L882" i="1"/>
  <c r="F944" i="1"/>
  <c r="AD944" i="1" s="1"/>
  <c r="L945" i="1"/>
  <c r="F1033" i="1"/>
  <c r="AD1033" i="1" s="1"/>
  <c r="L1034" i="1"/>
  <c r="F1087" i="1"/>
  <c r="AD1087" i="1" s="1"/>
  <c r="L1088" i="1"/>
  <c r="F1135" i="1"/>
  <c r="AD1135" i="1" s="1"/>
  <c r="L1136" i="1"/>
  <c r="M109" i="1"/>
  <c r="M257" i="1" s="1"/>
  <c r="F415" i="1"/>
  <c r="AD415" i="1" s="1"/>
  <c r="L416" i="1"/>
  <c r="F409" i="1"/>
  <c r="AD409" i="1" s="1"/>
  <c r="L410" i="1"/>
  <c r="F531" i="1"/>
  <c r="AD531" i="1" s="1"/>
  <c r="L532" i="1"/>
  <c r="F229" i="1"/>
  <c r="AD229" i="1" s="1"/>
  <c r="L103" i="1"/>
  <c r="F250" i="1"/>
  <c r="AD250" i="1" s="1"/>
  <c r="L101" i="1"/>
  <c r="F275" i="1"/>
  <c r="AD275" i="1" s="1"/>
  <c r="F427" i="1"/>
  <c r="AD427" i="1" s="1"/>
  <c r="L428" i="1"/>
  <c r="F504" i="1"/>
  <c r="AD504" i="1" s="1"/>
  <c r="L505" i="1"/>
  <c r="F321" i="1"/>
  <c r="AD321" i="1" s="1"/>
  <c r="L622" i="1"/>
  <c r="F681" i="1"/>
  <c r="AD681" i="1" s="1"/>
  <c r="L682" i="1"/>
  <c r="F764" i="1"/>
  <c r="AD764" i="1" s="1"/>
  <c r="L765" i="1"/>
  <c r="F937" i="1"/>
  <c r="AD937" i="1" s="1"/>
  <c r="L940" i="1"/>
  <c r="F1027" i="1"/>
  <c r="AD1027" i="1" s="1"/>
  <c r="L1028" i="1"/>
  <c r="F1249" i="1"/>
  <c r="AD1249" i="1" s="1"/>
  <c r="L1261" i="1"/>
  <c r="F1323" i="1"/>
  <c r="AD1323" i="1" s="1"/>
  <c r="L1324" i="1"/>
  <c r="F1412" i="1"/>
  <c r="AD1412" i="1" s="1"/>
  <c r="L1413" i="1"/>
  <c r="N957" i="1"/>
  <c r="N619" i="1" s="1"/>
  <c r="N317" i="1" s="1"/>
  <c r="N1330" i="1"/>
  <c r="F1222" i="1"/>
  <c r="AD1222" i="1" s="1"/>
  <c r="L1223" i="1"/>
  <c r="F1191" i="1"/>
  <c r="AD1191" i="1" s="1"/>
  <c r="L1227" i="1"/>
  <c r="N313" i="1"/>
  <c r="F1238" i="1"/>
  <c r="AD1238" i="1" s="1"/>
  <c r="L1239" i="1"/>
  <c r="F1231" i="1"/>
  <c r="AD1231" i="1" s="1"/>
  <c r="L1232" i="1"/>
  <c r="M313" i="1"/>
  <c r="F616" i="1"/>
  <c r="AD616" i="1" s="1"/>
  <c r="L954" i="1"/>
  <c r="F977" i="1"/>
  <c r="AD977" i="1" s="1"/>
  <c r="L979" i="1"/>
  <c r="F1203" i="1"/>
  <c r="AD1203" i="1" s="1"/>
  <c r="L1204" i="1"/>
  <c r="F1103" i="1"/>
  <c r="AD1103" i="1" s="1"/>
  <c r="L1104" i="1"/>
  <c r="F951" i="1"/>
  <c r="AD951" i="1" s="1"/>
  <c r="L1069" i="1"/>
  <c r="O334" i="1"/>
  <c r="O306" i="1" s="1"/>
  <c r="M818" i="1"/>
  <c r="O614" i="1"/>
  <c r="N937" i="1"/>
  <c r="N936" i="1" s="1"/>
  <c r="N628" i="1"/>
  <c r="O1330" i="1"/>
  <c r="N1379" i="1"/>
  <c r="N1337" i="1" s="1"/>
  <c r="O217" i="1"/>
  <c r="O216" i="1" s="1"/>
  <c r="M29" i="1"/>
  <c r="M24" i="1" s="1"/>
  <c r="M175" i="1" s="1"/>
  <c r="M328" i="1"/>
  <c r="M1380" i="1"/>
  <c r="N385" i="1"/>
  <c r="N351" i="1" s="1"/>
  <c r="O184" i="1"/>
  <c r="D237" i="1"/>
  <c r="M1156" i="1"/>
  <c r="M1072" i="1" s="1"/>
  <c r="N1323" i="1"/>
  <c r="N1307" i="1" s="1"/>
  <c r="N1392" i="1"/>
  <c r="N1391" i="1" s="1"/>
  <c r="O272" i="1"/>
  <c r="F385" i="1"/>
  <c r="AD385" i="1" s="1"/>
  <c r="M669" i="1"/>
  <c r="O385" i="1"/>
  <c r="O351" i="1" s="1"/>
  <c r="M741" i="1"/>
  <c r="N848" i="1"/>
  <c r="N1384" i="1"/>
  <c r="N1373" i="1" s="1"/>
  <c r="O938" i="1"/>
  <c r="M272" i="1"/>
  <c r="M385" i="1"/>
  <c r="M351" i="1" s="1"/>
  <c r="M1330" i="1"/>
  <c r="N741" i="1"/>
  <c r="O822" i="1"/>
  <c r="O618" i="1" s="1"/>
  <c r="O315" i="1" s="1"/>
  <c r="M1185" i="1"/>
  <c r="M953" i="1" s="1"/>
  <c r="N184" i="1"/>
  <c r="O328" i="1"/>
  <c r="F1156" i="1"/>
  <c r="AD1156" i="1" s="1"/>
  <c r="N375" i="1"/>
  <c r="M703" i="1"/>
  <c r="N1271" i="1"/>
  <c r="N1270" i="1" s="1"/>
  <c r="N1258" i="1" s="1"/>
  <c r="O379" i="1"/>
  <c r="O348" i="1" s="1"/>
  <c r="M264" i="1"/>
  <c r="M564" i="1"/>
  <c r="M562" i="1" s="1"/>
  <c r="M623" i="1"/>
  <c r="M322" i="1" s="1"/>
  <c r="N334" i="1"/>
  <c r="N306" i="1" s="1"/>
  <c r="N614" i="1"/>
  <c r="O109" i="1"/>
  <c r="O257" i="1" s="1"/>
  <c r="N613" i="1"/>
  <c r="N304" i="1" s="1"/>
  <c r="O107" i="1"/>
  <c r="O255" i="1" s="1"/>
  <c r="O375" i="1"/>
  <c r="O1393" i="1"/>
  <c r="F1392" i="1"/>
  <c r="AD1392" i="1" s="1"/>
  <c r="F1287" i="1"/>
  <c r="AD1287" i="1" s="1"/>
  <c r="O1250" i="1"/>
  <c r="N328" i="1"/>
  <c r="M628" i="1"/>
  <c r="F571" i="1"/>
  <c r="AD571" i="1" s="1"/>
  <c r="N898" i="1"/>
  <c r="M898" i="1"/>
  <c r="N592" i="1"/>
  <c r="O592" i="1"/>
  <c r="O703" i="1"/>
  <c r="O889" i="1"/>
  <c r="M1166" i="1"/>
  <c r="M1110" i="1"/>
  <c r="M585" i="1"/>
  <c r="M680" i="1"/>
  <c r="M1190" i="1"/>
  <c r="F818" i="1"/>
  <c r="AD818" i="1" s="1"/>
  <c r="F1250" i="1"/>
  <c r="AD1250" i="1" s="1"/>
  <c r="F1393" i="1"/>
  <c r="AD1393" i="1" s="1"/>
  <c r="M119" i="1"/>
  <c r="M117" i="1" s="1"/>
  <c r="M265" i="1" s="1"/>
  <c r="M379" i="1"/>
  <c r="M348" i="1" s="1"/>
  <c r="M1068" i="1"/>
  <c r="M1412" i="1"/>
  <c r="M1411" i="1" s="1"/>
  <c r="M1338" i="1" s="1"/>
  <c r="N818" i="1"/>
  <c r="N623" i="1"/>
  <c r="N322" i="1" s="1"/>
  <c r="O492" i="1"/>
  <c r="O869" i="1"/>
  <c r="O628" i="1"/>
  <c r="O757" i="1"/>
  <c r="M613" i="1"/>
  <c r="M304" i="1" s="1"/>
  <c r="M955" i="1"/>
  <c r="M617" i="1" s="1"/>
  <c r="M314" i="1" s="1"/>
  <c r="M1210" i="1"/>
  <c r="N119" i="1"/>
  <c r="N117" i="1" s="1"/>
  <c r="N265" i="1" s="1"/>
  <c r="N371" i="1"/>
  <c r="N703" i="1"/>
  <c r="O313" i="1"/>
  <c r="O1038" i="1"/>
  <c r="O983" i="1" s="1"/>
  <c r="F492" i="1"/>
  <c r="AD492" i="1" s="1"/>
  <c r="M822" i="1"/>
  <c r="M618" i="1" s="1"/>
  <c r="M315" i="1" s="1"/>
  <c r="M871" i="1"/>
  <c r="M870" i="1" s="1"/>
  <c r="M869" i="1" s="1"/>
  <c r="M969" i="1"/>
  <c r="M968" i="1" s="1"/>
  <c r="M1039" i="1"/>
  <c r="M1118" i="1"/>
  <c r="M1393" i="1"/>
  <c r="N1073" i="1"/>
  <c r="N962" i="1" s="1"/>
  <c r="N627" i="1" s="1"/>
  <c r="O818" i="1"/>
  <c r="M592" i="1"/>
  <c r="F585" i="1"/>
  <c r="AD585" i="1" s="1"/>
  <c r="M208" i="1"/>
  <c r="M1250" i="1"/>
  <c r="N510" i="1"/>
  <c r="N1380" i="1"/>
  <c r="O741" i="1"/>
  <c r="O1379" i="1"/>
  <c r="O1337" i="1" s="1"/>
  <c r="O1156" i="1"/>
  <c r="O1150" i="1" s="1"/>
  <c r="M184" i="1"/>
  <c r="M1308" i="1"/>
  <c r="O957" i="1"/>
  <c r="O619" i="1" s="1"/>
  <c r="O317" i="1" s="1"/>
  <c r="O1185" i="1"/>
  <c r="O953" i="1" s="1"/>
  <c r="M757" i="1"/>
  <c r="M848" i="1"/>
  <c r="N501" i="1"/>
  <c r="N757" i="1"/>
  <c r="N1220" i="1"/>
  <c r="O119" i="1"/>
  <c r="O117" i="1" s="1"/>
  <c r="O265" i="1" s="1"/>
  <c r="O510" i="1"/>
  <c r="N108" i="1"/>
  <c r="N256" i="1" s="1"/>
  <c r="N379" i="1"/>
  <c r="N348" i="1" s="1"/>
  <c r="N1068" i="1"/>
  <c r="O371" i="1"/>
  <c r="O623" i="1"/>
  <c r="O319" i="1" s="1"/>
  <c r="O1380" i="1"/>
  <c r="O208" i="1"/>
  <c r="M268" i="1"/>
  <c r="M102" i="1"/>
  <c r="M251" i="1" s="1"/>
  <c r="M1073" i="1"/>
  <c r="M962" i="1" s="1"/>
  <c r="M627" i="1" s="1"/>
  <c r="N669" i="1"/>
  <c r="N955" i="1"/>
  <c r="N617" i="1" s="1"/>
  <c r="N314" i="1" s="1"/>
  <c r="N1185" i="1"/>
  <c r="N953" i="1" s="1"/>
  <c r="N1393" i="1"/>
  <c r="O1392" i="1"/>
  <c r="O1391" i="1" s="1"/>
  <c r="F1346" i="1"/>
  <c r="AD1346" i="1" s="1"/>
  <c r="M371" i="1"/>
  <c r="M510" i="1"/>
  <c r="N492" i="1"/>
  <c r="O501" i="1"/>
  <c r="O955" i="1"/>
  <c r="O617" i="1" s="1"/>
  <c r="O314" i="1" s="1"/>
  <c r="O1068" i="1"/>
  <c r="N1166" i="1"/>
  <c r="O691" i="1"/>
  <c r="M1102" i="1"/>
  <c r="M1142" i="1"/>
  <c r="N585" i="1"/>
  <c r="O907" i="1"/>
  <c r="O1201" i="1"/>
  <c r="F955" i="1"/>
  <c r="AD955" i="1" s="1"/>
  <c r="F1190" i="1"/>
  <c r="AD1190" i="1" s="1"/>
  <c r="F1380" i="1"/>
  <c r="AD1380" i="1" s="1"/>
  <c r="N889" i="1"/>
  <c r="N1078" i="1"/>
  <c r="N1118" i="1"/>
  <c r="N1190" i="1"/>
  <c r="O576" i="1"/>
  <c r="O1110" i="1"/>
  <c r="F969" i="1"/>
  <c r="AD969" i="1" s="1"/>
  <c r="F1185" i="1"/>
  <c r="AD1185" i="1" s="1"/>
  <c r="F1352" i="1"/>
  <c r="AD1352" i="1" s="1"/>
  <c r="M889" i="1"/>
  <c r="M1094" i="1"/>
  <c r="O680" i="1"/>
  <c r="M602" i="1"/>
  <c r="M1134" i="1"/>
  <c r="O898" i="1"/>
  <c r="M576" i="1"/>
  <c r="M1174" i="1"/>
  <c r="M1220" i="1"/>
  <c r="O669" i="1"/>
  <c r="M1086" i="1"/>
  <c r="N1142" i="1"/>
  <c r="N1248" i="1"/>
  <c r="O1134" i="1"/>
  <c r="F1330" i="1"/>
  <c r="AD1330" i="1" s="1"/>
  <c r="M720" i="1"/>
  <c r="N1102" i="1"/>
  <c r="N1343" i="1"/>
  <c r="N1328" i="1" s="1"/>
  <c r="O1174" i="1"/>
  <c r="N691" i="1"/>
  <c r="O602" i="1"/>
  <c r="F635" i="1"/>
  <c r="AD635" i="1" s="1"/>
  <c r="M907" i="1"/>
  <c r="M1201" i="1"/>
  <c r="N602" i="1"/>
  <c r="N1094" i="1"/>
  <c r="O1166" i="1"/>
  <c r="F576" i="1"/>
  <c r="AD576" i="1" s="1"/>
  <c r="M1126" i="1"/>
  <c r="O1126" i="1"/>
  <c r="O1220" i="1"/>
  <c r="F102" i="1"/>
  <c r="AD102" i="1" s="1"/>
  <c r="F757" i="1"/>
  <c r="AD757" i="1" s="1"/>
  <c r="M879" i="1"/>
  <c r="N907" i="1"/>
  <c r="N1134" i="1"/>
  <c r="O571" i="1"/>
  <c r="F828" i="1"/>
  <c r="AD828" i="1" s="1"/>
  <c r="F1068" i="1"/>
  <c r="AD1068" i="1" s="1"/>
  <c r="N586" i="1"/>
  <c r="N570" i="1" s="1"/>
  <c r="N720" i="1"/>
  <c r="O580" i="1"/>
  <c r="O579" i="1" s="1"/>
  <c r="O720" i="1"/>
  <c r="O1086" i="1"/>
  <c r="O879" i="1"/>
  <c r="O1118" i="1"/>
  <c r="O1210" i="1"/>
  <c r="M794" i="1"/>
  <c r="F1374" i="1"/>
  <c r="AD1374" i="1" s="1"/>
  <c r="M1352" i="1"/>
  <c r="M1351" i="1" s="1"/>
  <c r="M1341" i="1" s="1"/>
  <c r="O1190" i="1"/>
  <c r="O1142" i="1"/>
  <c r="F297" i="1"/>
  <c r="AD297" i="1" s="1"/>
  <c r="F564" i="1"/>
  <c r="AD564" i="1" s="1"/>
  <c r="F1039" i="1"/>
  <c r="AD1039" i="1" s="1"/>
  <c r="F1260" i="1"/>
  <c r="AD1260" i="1" s="1"/>
  <c r="N1110" i="1"/>
  <c r="O1102" i="1"/>
  <c r="F1032" i="1"/>
  <c r="AD1032" i="1" s="1"/>
  <c r="N576" i="1"/>
  <c r="O585" i="1"/>
  <c r="F379" i="1"/>
  <c r="AD379" i="1" s="1"/>
  <c r="F119" i="1"/>
  <c r="AD119" i="1" s="1"/>
  <c r="F1379" i="1"/>
  <c r="AD1379" i="1" s="1"/>
  <c r="N125" i="1"/>
  <c r="O114" i="1"/>
  <c r="O262" i="1" s="1"/>
  <c r="M369" i="1"/>
  <c r="M346" i="1" s="1"/>
  <c r="N369" i="1"/>
  <c r="N346" i="1" s="1"/>
  <c r="O275" i="1"/>
  <c r="O369" i="1"/>
  <c r="O346" i="1" s="1"/>
  <c r="N114" i="1"/>
  <c r="N262" i="1" s="1"/>
  <c r="O292" i="1"/>
  <c r="O291" i="1" s="1"/>
  <c r="O144" i="1"/>
  <c r="O139" i="1" s="1"/>
  <c r="O653" i="1"/>
  <c r="O642" i="1"/>
  <c r="O630" i="1" s="1"/>
  <c r="O794" i="1"/>
  <c r="O173" i="1"/>
  <c r="O968" i="1"/>
  <c r="O1078" i="1"/>
  <c r="O1067" i="1"/>
  <c r="O287" i="1"/>
  <c r="O288" i="1"/>
  <c r="O1351" i="1"/>
  <c r="O1342" i="1"/>
  <c r="O1184" i="1"/>
  <c r="O1193" i="1"/>
  <c r="O562" i="1"/>
  <c r="O563" i="1"/>
  <c r="O1406" i="1"/>
  <c r="O613" i="1"/>
  <c r="O304" i="1" s="1"/>
  <c r="O1248" i="1"/>
  <c r="O333" i="1"/>
  <c r="O355" i="1"/>
  <c r="O548" i="1"/>
  <c r="O547" i="1" s="1"/>
  <c r="O340" i="1"/>
  <c r="O316" i="1" s="1"/>
  <c r="O39" i="1"/>
  <c r="O1343" i="1"/>
  <c r="O1328" i="1" s="1"/>
  <c r="O297" i="1"/>
  <c r="O850" i="1"/>
  <c r="O1323" i="1"/>
  <c r="O643" i="1"/>
  <c r="O631" i="1" s="1"/>
  <c r="O1412" i="1"/>
  <c r="O1411" i="1" s="1"/>
  <c r="O1338" i="1" s="1"/>
  <c r="O29" i="1"/>
  <c r="O24" i="1" s="1"/>
  <c r="O175" i="1" s="1"/>
  <c r="O108" i="1"/>
  <c r="O256" i="1" s="1"/>
  <c r="O764" i="1"/>
  <c r="O824" i="1"/>
  <c r="O1073" i="1"/>
  <c r="O962" i="1" s="1"/>
  <c r="O627" i="1" s="1"/>
  <c r="O1348" i="1"/>
  <c r="O1431" i="1"/>
  <c r="O1430" i="1" s="1"/>
  <c r="O1033" i="1"/>
  <c r="O1288" i="1"/>
  <c r="O1264" i="1" s="1"/>
  <c r="N188" i="1"/>
  <c r="N39" i="1"/>
  <c r="N562" i="1"/>
  <c r="N563" i="1"/>
  <c r="N870" i="1"/>
  <c r="N869" i="1" s="1"/>
  <c r="N548" i="1"/>
  <c r="N547" i="1" s="1"/>
  <c r="N340" i="1"/>
  <c r="N316" i="1" s="1"/>
  <c r="N653" i="1"/>
  <c r="N642" i="1"/>
  <c r="N630" i="1" s="1"/>
  <c r="N983" i="1"/>
  <c r="N173" i="1"/>
  <c r="N221" i="1"/>
  <c r="N217" i="1" s="1"/>
  <c r="N216" i="1" s="1"/>
  <c r="N579" i="1"/>
  <c r="N1202" i="1"/>
  <c r="N1201" i="1" s="1"/>
  <c r="N1351" i="1"/>
  <c r="N1342" i="1"/>
  <c r="N643" i="1"/>
  <c r="N631" i="1" s="1"/>
  <c r="N680" i="1"/>
  <c r="N794" i="1"/>
  <c r="N144" i="1"/>
  <c r="N139" i="1" s="1"/>
  <c r="N286" i="1" s="1"/>
  <c r="N355" i="1"/>
  <c r="N571" i="1"/>
  <c r="N881" i="1"/>
  <c r="N880" i="1" s="1"/>
  <c r="N879" i="1" s="1"/>
  <c r="N297" i="1"/>
  <c r="N1174" i="1"/>
  <c r="N268" i="1"/>
  <c r="N1192" i="1"/>
  <c r="N1212" i="1"/>
  <c r="N1211" i="1" s="1"/>
  <c r="N1210" i="1" s="1"/>
  <c r="N255" i="1"/>
  <c r="N1412" i="1"/>
  <c r="N1411" i="1" s="1"/>
  <c r="N1338" i="1" s="1"/>
  <c r="N1437" i="1"/>
  <c r="N1436" i="1" s="1"/>
  <c r="N764" i="1"/>
  <c r="N969" i="1"/>
  <c r="N1039" i="1"/>
  <c r="N288" i="1"/>
  <c r="N321" i="1"/>
  <c r="N1087" i="1"/>
  <c r="N1348" i="1"/>
  <c r="N1033" i="1"/>
  <c r="N1288" i="1"/>
  <c r="M292" i="1"/>
  <c r="M291" i="1" s="1"/>
  <c r="M144" i="1"/>
  <c r="M139" i="1" s="1"/>
  <c r="M286" i="1" s="1"/>
  <c r="M643" i="1"/>
  <c r="M631" i="1" s="1"/>
  <c r="M691" i="1"/>
  <c r="M221" i="1"/>
  <c r="M217" i="1" s="1"/>
  <c r="M216" i="1" s="1"/>
  <c r="M1307" i="1"/>
  <c r="M1322" i="1"/>
  <c r="M1306" i="1" s="1"/>
  <c r="M1373" i="1"/>
  <c r="M756" i="1"/>
  <c r="M983" i="1"/>
  <c r="M614" i="1"/>
  <c r="M188" i="1"/>
  <c r="M39" i="1"/>
  <c r="M333" i="1"/>
  <c r="M355" i="1"/>
  <c r="M579" i="1"/>
  <c r="M642" i="1"/>
  <c r="M630" i="1" s="1"/>
  <c r="M653" i="1"/>
  <c r="M1078" i="1"/>
  <c r="M1067" i="1"/>
  <c r="M287" i="1"/>
  <c r="M288" i="1"/>
  <c r="M340" i="1"/>
  <c r="M316" i="1" s="1"/>
  <c r="M548" i="1"/>
  <c r="M547" i="1" s="1"/>
  <c r="M1193" i="1"/>
  <c r="M1184" i="1"/>
  <c r="M501" i="1"/>
  <c r="M173" i="1"/>
  <c r="M1270" i="1"/>
  <c r="M1258" i="1" s="1"/>
  <c r="M1259" i="1"/>
  <c r="M864" i="1"/>
  <c r="M863" i="1" s="1"/>
  <c r="M1288" i="1"/>
  <c r="M586" i="1"/>
  <c r="M570" i="1" s="1"/>
  <c r="M1033" i="1"/>
  <c r="M1379" i="1"/>
  <c r="M1346" i="1"/>
  <c r="M492" i="1"/>
  <c r="M571" i="1"/>
  <c r="M1260" i="1"/>
  <c r="M1374" i="1"/>
  <c r="M1328" i="1" s="1"/>
  <c r="M275" i="1"/>
  <c r="M297" i="1"/>
  <c r="M763" i="1"/>
  <c r="M938" i="1"/>
  <c r="F850" i="1"/>
  <c r="AD850" i="1" s="1"/>
  <c r="F1418" i="1"/>
  <c r="AD1418" i="1" s="1"/>
  <c r="F114" i="1"/>
  <c r="AD114" i="1" s="1"/>
  <c r="F375" i="1"/>
  <c r="AD375" i="1" s="1"/>
  <c r="F486" i="1"/>
  <c r="AD486" i="1" s="1"/>
  <c r="F743" i="1"/>
  <c r="AD743" i="1" s="1"/>
  <c r="F1194" i="1"/>
  <c r="AD1194" i="1" s="1"/>
  <c r="F1308" i="1"/>
  <c r="AD1308" i="1" s="1"/>
  <c r="F266" i="1"/>
  <c r="AD266" i="1" s="1"/>
  <c r="F771" i="1"/>
  <c r="AD771" i="1" s="1"/>
  <c r="F125" i="1"/>
  <c r="F371" i="1"/>
  <c r="AD371" i="1" s="1"/>
  <c r="F938" i="1"/>
  <c r="AD938" i="1" s="1"/>
  <c r="F397" i="1"/>
  <c r="AD397" i="1" s="1"/>
  <c r="F1175" i="1"/>
  <c r="AD1175" i="1" s="1"/>
  <c r="F320" i="1"/>
  <c r="AD320" i="1" s="1"/>
  <c r="N824" i="1" l="1"/>
  <c r="AD125" i="1"/>
  <c r="AD124" i="1" s="1"/>
  <c r="F124" i="1"/>
  <c r="N124" i="1"/>
  <c r="N271" i="1" s="1"/>
  <c r="F638" i="1"/>
  <c r="AD638" i="1" s="1"/>
  <c r="AD649" i="1"/>
  <c r="F24" i="1"/>
  <c r="AD29" i="1"/>
  <c r="M1264" i="1"/>
  <c r="M1252" i="1" s="1"/>
  <c r="L649" i="1"/>
  <c r="L638" i="1" s="1"/>
  <c r="F1264" i="1"/>
  <c r="AD1264" i="1" s="1"/>
  <c r="O1252" i="1"/>
  <c r="F1078" i="1"/>
  <c r="AD1078" i="1" s="1"/>
  <c r="N1264" i="1"/>
  <c r="N1252" i="1" s="1"/>
  <c r="M641" i="1"/>
  <c r="M629" i="1" s="1"/>
  <c r="N641" i="1"/>
  <c r="N629" i="1" s="1"/>
  <c r="O641" i="1"/>
  <c r="O629" i="1" s="1"/>
  <c r="O529" i="1"/>
  <c r="F510" i="1"/>
  <c r="AD510" i="1" s="1"/>
  <c r="F256" i="1"/>
  <c r="AD256" i="1" s="1"/>
  <c r="N529" i="1"/>
  <c r="M529" i="1"/>
  <c r="F346" i="1"/>
  <c r="AD346" i="1" s="1"/>
  <c r="F1126" i="1"/>
  <c r="AD1126" i="1" s="1"/>
  <c r="F680" i="1"/>
  <c r="AD680" i="1" s="1"/>
  <c r="F1307" i="1"/>
  <c r="AD1307" i="1" s="1"/>
  <c r="F1322" i="1"/>
  <c r="AD1322" i="1" s="1"/>
  <c r="L109" i="1"/>
  <c r="F257" i="1"/>
  <c r="AD257" i="1" s="1"/>
  <c r="M1391" i="1"/>
  <c r="M1383" i="1" s="1"/>
  <c r="M1372" i="1" s="1"/>
  <c r="M1326" i="1" s="1"/>
  <c r="M1150" i="1"/>
  <c r="M1066" i="1" s="1"/>
  <c r="F1166" i="1"/>
  <c r="AD1166" i="1" s="1"/>
  <c r="F106" i="1"/>
  <c r="AD106" i="1" s="1"/>
  <c r="F355" i="1"/>
  <c r="AD355" i="1" s="1"/>
  <c r="O1259" i="1"/>
  <c r="M370" i="1"/>
  <c r="M347" i="1" s="1"/>
  <c r="M342" i="1" s="1"/>
  <c r="F1373" i="1"/>
  <c r="AD1373" i="1" s="1"/>
  <c r="F643" i="1"/>
  <c r="AD643" i="1" s="1"/>
  <c r="F618" i="1"/>
  <c r="AD618" i="1" s="1"/>
  <c r="F653" i="1"/>
  <c r="AD653" i="1" s="1"/>
  <c r="F1150" i="1"/>
  <c r="AD1150" i="1" s="1"/>
  <c r="F1094" i="1"/>
  <c r="AD1094" i="1" s="1"/>
  <c r="F703" i="1"/>
  <c r="AD703" i="1" s="1"/>
  <c r="N591" i="1"/>
  <c r="F501" i="1"/>
  <c r="AD501" i="1" s="1"/>
  <c r="L576" i="1"/>
  <c r="L1191" i="1"/>
  <c r="L944" i="1"/>
  <c r="L1348" i="1"/>
  <c r="L771" i="1"/>
  <c r="L850" i="1"/>
  <c r="L1346" i="1"/>
  <c r="L492" i="1"/>
  <c r="L1250" i="1"/>
  <c r="L1343" i="1"/>
  <c r="L804" i="1"/>
  <c r="L603" i="1"/>
  <c r="L807" i="1"/>
  <c r="F255" i="1"/>
  <c r="AD255" i="1" s="1"/>
  <c r="L107" i="1"/>
  <c r="L828" i="1"/>
  <c r="L1393" i="1"/>
  <c r="L1103" i="1"/>
  <c r="L1249" i="1"/>
  <c r="L504" i="1"/>
  <c r="L1033" i="1"/>
  <c r="F144" i="1"/>
  <c r="AD144" i="1" s="1"/>
  <c r="L513" i="1"/>
  <c r="L801" i="1"/>
  <c r="L1079" i="1"/>
  <c r="L955" i="1"/>
  <c r="L1287" i="1"/>
  <c r="L385" i="1"/>
  <c r="L526" i="1"/>
  <c r="L1257" i="1"/>
  <c r="L268" i="1"/>
  <c r="L1006" i="1"/>
  <c r="L1127" i="1"/>
  <c r="L1068" i="1"/>
  <c r="L938" i="1"/>
  <c r="L375" i="1"/>
  <c r="L1352" i="1"/>
  <c r="L1190" i="1"/>
  <c r="L951" i="1"/>
  <c r="L1323" i="1"/>
  <c r="L321" i="1"/>
  <c r="L1087" i="1"/>
  <c r="L269" i="1"/>
  <c r="L692" i="1"/>
  <c r="L798" i="1"/>
  <c r="L258" i="1"/>
  <c r="L963" i="1"/>
  <c r="L369" i="1"/>
  <c r="L371" i="1"/>
  <c r="L1380" i="1"/>
  <c r="L229" i="1"/>
  <c r="L633" i="1"/>
  <c r="L586" i="1"/>
  <c r="L964" i="1"/>
  <c r="L1011" i="1"/>
  <c r="L1016" i="1"/>
  <c r="L822" i="1"/>
  <c r="L486" i="1"/>
  <c r="L831" i="1"/>
  <c r="L1111" i="1"/>
  <c r="L640" i="1"/>
  <c r="L125" i="1"/>
  <c r="L635" i="1"/>
  <c r="L681" i="1"/>
  <c r="L1135" i="1"/>
  <c r="L1095" i="1"/>
  <c r="L270" i="1"/>
  <c r="L1156" i="1"/>
  <c r="L704" i="1"/>
  <c r="L1021" i="1"/>
  <c r="L1167" i="1"/>
  <c r="L965" i="1"/>
  <c r="L966" i="1"/>
  <c r="L308" i="1"/>
  <c r="L1194" i="1"/>
  <c r="L297" i="1"/>
  <c r="L616" i="1"/>
  <c r="L1038" i="1"/>
  <c r="L253" i="1"/>
  <c r="L1143" i="1"/>
  <c r="L580" i="1"/>
  <c r="L957" i="1"/>
  <c r="L721" i="1"/>
  <c r="L564" i="1"/>
  <c r="L757" i="1"/>
  <c r="L1330" i="1"/>
  <c r="L571" i="1"/>
  <c r="L250" i="1"/>
  <c r="L952" i="1"/>
  <c r="L1278" i="1"/>
  <c r="L549" i="1"/>
  <c r="L1119" i="1"/>
  <c r="L670" i="1"/>
  <c r="L108" i="1"/>
  <c r="L1039" i="1"/>
  <c r="L977" i="1"/>
  <c r="L1254" i="1"/>
  <c r="L632" i="1"/>
  <c r="L795" i="1"/>
  <c r="L1271" i="1"/>
  <c r="L1340" i="1"/>
  <c r="L320" i="1"/>
  <c r="L1308" i="1"/>
  <c r="L1260" i="1"/>
  <c r="L585" i="1"/>
  <c r="L275" i="1"/>
  <c r="L1256" i="1"/>
  <c r="L1151" i="1"/>
  <c r="L1384" i="1"/>
  <c r="L654" i="1"/>
  <c r="L1288" i="1"/>
  <c r="L1264" i="1" s="1"/>
  <c r="L810" i="1"/>
  <c r="L818" i="1"/>
  <c r="L266" i="1"/>
  <c r="L636" i="1"/>
  <c r="L593" i="1"/>
  <c r="F1134" i="1"/>
  <c r="AD1134" i="1" s="1"/>
  <c r="M578" i="1"/>
  <c r="F1142" i="1"/>
  <c r="AD1142" i="1" s="1"/>
  <c r="F579" i="1"/>
  <c r="AD579" i="1" s="1"/>
  <c r="N1259" i="1"/>
  <c r="N1247" i="1" s="1"/>
  <c r="F1072" i="1"/>
  <c r="AD1072" i="1" s="1"/>
  <c r="F1110" i="1"/>
  <c r="AD1110" i="1" s="1"/>
  <c r="F619" i="1"/>
  <c r="AD619" i="1" s="1"/>
  <c r="M106" i="1"/>
  <c r="M254" i="1" s="1"/>
  <c r="M238" i="1" s="1"/>
  <c r="M231" i="1" s="1"/>
  <c r="M814" i="1"/>
  <c r="O1383" i="1"/>
  <c r="O1372" i="1" s="1"/>
  <c r="F592" i="1"/>
  <c r="AD592" i="1" s="1"/>
  <c r="F720" i="1"/>
  <c r="AD720" i="1" s="1"/>
  <c r="F691" i="1"/>
  <c r="AD691" i="1" s="1"/>
  <c r="N578" i="1"/>
  <c r="O591" i="1"/>
  <c r="F602" i="1"/>
  <c r="AD602" i="1" s="1"/>
  <c r="N1322" i="1"/>
  <c r="N1306" i="1" s="1"/>
  <c r="N1246" i="1" s="1"/>
  <c r="F570" i="1"/>
  <c r="AD570" i="1" s="1"/>
  <c r="F1259" i="1"/>
  <c r="AD1259" i="1" s="1"/>
  <c r="F1270" i="1"/>
  <c r="AD1270" i="1" s="1"/>
  <c r="F628" i="1"/>
  <c r="AD628" i="1" s="1"/>
  <c r="N326" i="1"/>
  <c r="O370" i="1"/>
  <c r="O347" i="1" s="1"/>
  <c r="O342" i="1" s="1"/>
  <c r="O267" i="1"/>
  <c r="O1381" i="1"/>
  <c r="O1339" i="1" s="1"/>
  <c r="O327" i="1" s="1"/>
  <c r="F669" i="1"/>
  <c r="AD669" i="1" s="1"/>
  <c r="F824" i="1"/>
  <c r="AD824" i="1" s="1"/>
  <c r="N305" i="1"/>
  <c r="F1118" i="1"/>
  <c r="AD1118" i="1" s="1"/>
  <c r="F614" i="1"/>
  <c r="AD614" i="1" s="1"/>
  <c r="F794" i="1"/>
  <c r="AD794" i="1" s="1"/>
  <c r="N1383" i="1"/>
  <c r="N1372" i="1" s="1"/>
  <c r="N1150" i="1"/>
  <c r="F830" i="1"/>
  <c r="AD830" i="1" s="1"/>
  <c r="F340" i="1"/>
  <c r="AD340" i="1" s="1"/>
  <c r="F642" i="1"/>
  <c r="AD642" i="1" s="1"/>
  <c r="F548" i="1"/>
  <c r="AD548" i="1" s="1"/>
  <c r="F328" i="1"/>
  <c r="AD328" i="1" s="1"/>
  <c r="F267" i="1"/>
  <c r="AD267" i="1" s="1"/>
  <c r="L119" i="1"/>
  <c r="F1026" i="1"/>
  <c r="AD1026" i="1" s="1"/>
  <c r="L1027" i="1"/>
  <c r="F426" i="1"/>
  <c r="AD426" i="1" s="1"/>
  <c r="L427" i="1"/>
  <c r="F530" i="1"/>
  <c r="AD530" i="1" s="1"/>
  <c r="L531" i="1"/>
  <c r="F468" i="1"/>
  <c r="AD468" i="1" s="1"/>
  <c r="L469" i="1"/>
  <c r="F1211" i="1"/>
  <c r="AD1211" i="1" s="1"/>
  <c r="L1212" i="1"/>
  <c r="F870" i="1"/>
  <c r="AD870" i="1" s="1"/>
  <c r="L871" i="1"/>
  <c r="F863" i="1"/>
  <c r="AD863" i="1" s="1"/>
  <c r="L864" i="1"/>
  <c r="F420" i="1"/>
  <c r="AD420" i="1" s="1"/>
  <c r="L421" i="1"/>
  <c r="F292" i="1"/>
  <c r="AD292" i="1" s="1"/>
  <c r="L145" i="1"/>
  <c r="F1430" i="1"/>
  <c r="AD1430" i="1" s="1"/>
  <c r="L1431" i="1"/>
  <c r="F890" i="1"/>
  <c r="AD890" i="1" s="1"/>
  <c r="L891" i="1"/>
  <c r="F295" i="1"/>
  <c r="AD295" i="1" s="1"/>
  <c r="L148" i="1"/>
  <c r="F714" i="1"/>
  <c r="AD714" i="1" s="1"/>
  <c r="L715" i="1"/>
  <c r="F994" i="1"/>
  <c r="AD994" i="1" s="1"/>
  <c r="L995" i="1"/>
  <c r="F1337" i="1"/>
  <c r="AD1337" i="1" s="1"/>
  <c r="L1379" i="1"/>
  <c r="F1436" i="1"/>
  <c r="AD1436" i="1" s="1"/>
  <c r="L1437" i="1"/>
  <c r="F917" i="1"/>
  <c r="AD917" i="1" s="1"/>
  <c r="L918" i="1"/>
  <c r="F923" i="1"/>
  <c r="AD923" i="1" s="1"/>
  <c r="L924" i="1"/>
  <c r="F1328" i="1"/>
  <c r="AD1328" i="1" s="1"/>
  <c r="L1374" i="1"/>
  <c r="F1044" i="1"/>
  <c r="AD1044" i="1" s="1"/>
  <c r="L1045" i="1"/>
  <c r="F462" i="1"/>
  <c r="AD462" i="1" s="1"/>
  <c r="L463" i="1"/>
  <c r="O183" i="1"/>
  <c r="F1444" i="1"/>
  <c r="AD1444" i="1" s="1"/>
  <c r="L1445" i="1"/>
  <c r="F140" i="1"/>
  <c r="AD140" i="1" s="1"/>
  <c r="L141" i="1"/>
  <c r="F932" i="1"/>
  <c r="AD932" i="1" s="1"/>
  <c r="L933" i="1"/>
  <c r="F742" i="1"/>
  <c r="AD742" i="1" s="1"/>
  <c r="L743" i="1"/>
  <c r="F625" i="1"/>
  <c r="AD625" i="1" s="1"/>
  <c r="F1391" i="1"/>
  <c r="AD1391" i="1" s="1"/>
  <c r="L1392" i="1"/>
  <c r="F776" i="1"/>
  <c r="AD776" i="1" s="1"/>
  <c r="L777" i="1"/>
  <c r="F519" i="1"/>
  <c r="AD519" i="1" s="1"/>
  <c r="L520" i="1"/>
  <c r="F333" i="1"/>
  <c r="AD333" i="1" s="1"/>
  <c r="L357" i="1"/>
  <c r="F1411" i="1"/>
  <c r="AD1411" i="1" s="1"/>
  <c r="L1412" i="1"/>
  <c r="F899" i="1"/>
  <c r="AD899" i="1" s="1"/>
  <c r="L900" i="1"/>
  <c r="F402" i="1"/>
  <c r="AD402" i="1" s="1"/>
  <c r="L403" i="1"/>
  <c r="N106" i="1"/>
  <c r="N254" i="1" s="1"/>
  <c r="N238" i="1" s="1"/>
  <c r="N237" i="1" s="1"/>
  <c r="L1032" i="1"/>
  <c r="F450" i="1"/>
  <c r="AD450" i="1" s="1"/>
  <c r="L451" i="1"/>
  <c r="F480" i="1"/>
  <c r="AD480" i="1" s="1"/>
  <c r="L481" i="1"/>
  <c r="F962" i="1"/>
  <c r="AD962" i="1" s="1"/>
  <c r="L1073" i="1"/>
  <c r="F396" i="1"/>
  <c r="AD396" i="1" s="1"/>
  <c r="L397" i="1"/>
  <c r="F1417" i="1"/>
  <c r="AD1417" i="1" s="1"/>
  <c r="L1418" i="1"/>
  <c r="F251" i="1"/>
  <c r="AD251" i="1" s="1"/>
  <c r="L102" i="1"/>
  <c r="F763" i="1"/>
  <c r="AD763" i="1" s="1"/>
  <c r="L764" i="1"/>
  <c r="F414" i="1"/>
  <c r="AD414" i="1" s="1"/>
  <c r="L415" i="1"/>
  <c r="F789" i="1"/>
  <c r="AD789" i="1" s="1"/>
  <c r="L790" i="1"/>
  <c r="F1406" i="1"/>
  <c r="AD1406" i="1" s="1"/>
  <c r="L1407" i="1"/>
  <c r="F262" i="1"/>
  <c r="AD262" i="1" s="1"/>
  <c r="L114" i="1"/>
  <c r="F880" i="1"/>
  <c r="AD880" i="1" s="1"/>
  <c r="L881" i="1"/>
  <c r="F323" i="1"/>
  <c r="AD323" i="1" s="1"/>
  <c r="L1335" i="1"/>
  <c r="F538" i="1"/>
  <c r="AD538" i="1" s="1"/>
  <c r="L539" i="1"/>
  <c r="F1086" i="1"/>
  <c r="AD1086" i="1" s="1"/>
  <c r="F1174" i="1"/>
  <c r="AD1174" i="1" s="1"/>
  <c r="L1175" i="1"/>
  <c r="F968" i="1"/>
  <c r="AD968" i="1" s="1"/>
  <c r="L969" i="1"/>
  <c r="F936" i="1"/>
  <c r="AD936" i="1" s="1"/>
  <c r="L937" i="1"/>
  <c r="F408" i="1"/>
  <c r="AD408" i="1" s="1"/>
  <c r="L409" i="1"/>
  <c r="F474" i="1"/>
  <c r="AD474" i="1" s="1"/>
  <c r="L475" i="1"/>
  <c r="F306" i="1"/>
  <c r="AD306" i="1" s="1"/>
  <c r="L334" i="1"/>
  <c r="F348" i="1"/>
  <c r="AD348" i="1" s="1"/>
  <c r="L379" i="1"/>
  <c r="F1424" i="1"/>
  <c r="AD1424" i="1" s="1"/>
  <c r="L1425" i="1"/>
  <c r="F456" i="1"/>
  <c r="AD456" i="1" s="1"/>
  <c r="L457" i="1"/>
  <c r="F783" i="1"/>
  <c r="AD783" i="1" s="1"/>
  <c r="L784" i="1"/>
  <c r="F908" i="1"/>
  <c r="AD908" i="1" s="1"/>
  <c r="L909" i="1"/>
  <c r="F959" i="1"/>
  <c r="AD959" i="1" s="1"/>
  <c r="F1221" i="1"/>
  <c r="AD1221" i="1" s="1"/>
  <c r="L1222" i="1"/>
  <c r="F1237" i="1"/>
  <c r="AD1237" i="1" s="1"/>
  <c r="L1238" i="1"/>
  <c r="F1230" i="1"/>
  <c r="AD1230" i="1" s="1"/>
  <c r="L1231" i="1"/>
  <c r="F313" i="1"/>
  <c r="AD313" i="1" s="1"/>
  <c r="F953" i="1"/>
  <c r="AD953" i="1" s="1"/>
  <c r="L1185" i="1"/>
  <c r="F1202" i="1"/>
  <c r="AD1202" i="1" s="1"/>
  <c r="L1203" i="1"/>
  <c r="F351" i="1"/>
  <c r="AD351" i="1" s="1"/>
  <c r="F613" i="1"/>
  <c r="AD613" i="1" s="1"/>
  <c r="F1102" i="1"/>
  <c r="AD1102" i="1" s="1"/>
  <c r="O326" i="1"/>
  <c r="N267" i="1"/>
  <c r="M815" i="1"/>
  <c r="M813" i="1"/>
  <c r="M615" i="1"/>
  <c r="M309" i="1" s="1"/>
  <c r="M1248" i="1"/>
  <c r="O305" i="1"/>
  <c r="N1381" i="1"/>
  <c r="N1339" i="1" s="1"/>
  <c r="N327" i="1" s="1"/>
  <c r="M563" i="1"/>
  <c r="O322" i="1"/>
  <c r="N183" i="1"/>
  <c r="O286" i="1"/>
  <c r="N370" i="1"/>
  <c r="N347" i="1" s="1"/>
  <c r="N342" i="1" s="1"/>
  <c r="N615" i="1"/>
  <c r="N309" i="1" s="1"/>
  <c r="F272" i="1"/>
  <c r="AD272" i="1" s="1"/>
  <c r="M183" i="1"/>
  <c r="M591" i="1"/>
  <c r="O615" i="1"/>
  <c r="O309" i="1" s="1"/>
  <c r="M319" i="1"/>
  <c r="N272" i="1"/>
  <c r="M326" i="1"/>
  <c r="O106" i="1"/>
  <c r="O79" i="1" s="1"/>
  <c r="O78" i="1" s="1"/>
  <c r="N324" i="1"/>
  <c r="F1381" i="1"/>
  <c r="AD1381" i="1" s="1"/>
  <c r="F1248" i="1"/>
  <c r="AD1248" i="1" s="1"/>
  <c r="N17" i="1"/>
  <c r="N16" i="1" s="1"/>
  <c r="N168" i="1"/>
  <c r="N167" i="1" s="1"/>
  <c r="M17" i="1"/>
  <c r="M16" i="1" s="1"/>
  <c r="M168" i="1"/>
  <c r="M167" i="1" s="1"/>
  <c r="O1072" i="1"/>
  <c r="M327" i="1"/>
  <c r="O578" i="1"/>
  <c r="O830" i="1"/>
  <c r="M950" i="1"/>
  <c r="O324" i="1"/>
  <c r="M267" i="1"/>
  <c r="O950" i="1"/>
  <c r="N319" i="1"/>
  <c r="F1351" i="1"/>
  <c r="AD1351" i="1" s="1"/>
  <c r="F1342" i="1"/>
  <c r="AD1342" i="1" s="1"/>
  <c r="N1327" i="1"/>
  <c r="F617" i="1"/>
  <c r="AD617" i="1" s="1"/>
  <c r="M1342" i="1"/>
  <c r="M1327" i="1" s="1"/>
  <c r="N1341" i="1"/>
  <c r="N1182" i="1"/>
  <c r="O1341" i="1"/>
  <c r="M1246" i="1"/>
  <c r="F1067" i="1"/>
  <c r="AD1067" i="1" s="1"/>
  <c r="O168" i="1"/>
  <c r="O167" i="1" s="1"/>
  <c r="O1066" i="1"/>
  <c r="F562" i="1"/>
  <c r="AD562" i="1" s="1"/>
  <c r="F563" i="1"/>
  <c r="AD563" i="1" s="1"/>
  <c r="O570" i="1"/>
  <c r="F117" i="1"/>
  <c r="AD117" i="1" s="1"/>
  <c r="O756" i="1"/>
  <c r="O763" i="1"/>
  <c r="O17" i="1"/>
  <c r="O16" i="1" s="1"/>
  <c r="O9" i="1" s="1"/>
  <c r="O982" i="1"/>
  <c r="O961" i="1"/>
  <c r="O626" i="1" s="1"/>
  <c r="O815" i="1"/>
  <c r="O849" i="1"/>
  <c r="O1327" i="1"/>
  <c r="O1183" i="1"/>
  <c r="O949" i="1" s="1"/>
  <c r="O1192" i="1"/>
  <c r="O1182" i="1" s="1"/>
  <c r="O1307" i="1"/>
  <c r="O1322" i="1"/>
  <c r="O1306" i="1" s="1"/>
  <c r="O1246" i="1" s="1"/>
  <c r="O331" i="1"/>
  <c r="O354" i="1"/>
  <c r="N982" i="1"/>
  <c r="N958" i="1" s="1"/>
  <c r="N620" i="1" s="1"/>
  <c r="N961" i="1"/>
  <c r="N626" i="1" s="1"/>
  <c r="N830" i="1"/>
  <c r="N813" i="1" s="1"/>
  <c r="N1184" i="1"/>
  <c r="N950" i="1" s="1"/>
  <c r="N1086" i="1"/>
  <c r="N1067" i="1"/>
  <c r="N815" i="1"/>
  <c r="N1183" i="1"/>
  <c r="N331" i="1"/>
  <c r="N354" i="1"/>
  <c r="N756" i="1"/>
  <c r="N763" i="1"/>
  <c r="N968" i="1"/>
  <c r="N814" i="1"/>
  <c r="M1183" i="1"/>
  <c r="M949" i="1" s="1"/>
  <c r="M1192" i="1"/>
  <c r="M1182" i="1" s="1"/>
  <c r="M982" i="1"/>
  <c r="M961" i="1"/>
  <c r="M626" i="1" s="1"/>
  <c r="M1378" i="1"/>
  <c r="M1334" i="1" s="1"/>
  <c r="M1337" i="1"/>
  <c r="M324" i="1" s="1"/>
  <c r="M305" i="1"/>
  <c r="M762" i="1"/>
  <c r="M754" i="1" s="1"/>
  <c r="M740" i="1" s="1"/>
  <c r="M755" i="1"/>
  <c r="M354" i="1"/>
  <c r="M331" i="1"/>
  <c r="M1247" i="1"/>
  <c r="M824" i="1"/>
  <c r="F370" i="1"/>
  <c r="AD370" i="1" s="1"/>
  <c r="F1184" i="1"/>
  <c r="AD1184" i="1" s="1"/>
  <c r="F1193" i="1"/>
  <c r="AD1193" i="1" s="1"/>
  <c r="F815" i="1"/>
  <c r="AD815" i="1" s="1"/>
  <c r="F849" i="1"/>
  <c r="AD849" i="1" s="1"/>
  <c r="F756" i="1"/>
  <c r="AD756" i="1" s="1"/>
  <c r="F770" i="1"/>
  <c r="AD770" i="1" s="1"/>
  <c r="L124" i="1" l="1"/>
  <c r="L271" i="1" s="1"/>
  <c r="F317" i="1"/>
  <c r="AD317" i="1" s="1"/>
  <c r="L1078" i="1"/>
  <c r="L346" i="1"/>
  <c r="F17" i="1"/>
  <c r="AD24" i="1"/>
  <c r="F271" i="1"/>
  <c r="AD271" i="1" s="1"/>
  <c r="L256" i="1"/>
  <c r="F1258" i="1"/>
  <c r="AD1258" i="1" s="1"/>
  <c r="L1126" i="1"/>
  <c r="F641" i="1"/>
  <c r="L1322" i="1"/>
  <c r="L680" i="1"/>
  <c r="L510" i="1"/>
  <c r="L106" i="1"/>
  <c r="N231" i="1"/>
  <c r="L257" i="1"/>
  <c r="M569" i="1"/>
  <c r="L355" i="1"/>
  <c r="F1252" i="1"/>
  <c r="AD1252" i="1" s="1"/>
  <c r="F79" i="1"/>
  <c r="F1306" i="1"/>
  <c r="AD1306" i="1" s="1"/>
  <c r="F578" i="1"/>
  <c r="AD578" i="1" s="1"/>
  <c r="L1373" i="1"/>
  <c r="L1166" i="1"/>
  <c r="F254" i="1"/>
  <c r="AD254" i="1" s="1"/>
  <c r="L1307" i="1"/>
  <c r="M325" i="1"/>
  <c r="M364" i="1"/>
  <c r="M353" i="1" s="1"/>
  <c r="M329" i="1" s="1"/>
  <c r="F354" i="1"/>
  <c r="AD354" i="1" s="1"/>
  <c r="F331" i="1"/>
  <c r="AD331" i="1" s="1"/>
  <c r="L1150" i="1"/>
  <c r="O1247" i="1"/>
  <c r="L643" i="1"/>
  <c r="F631" i="1"/>
  <c r="AD631" i="1" s="1"/>
  <c r="L653" i="1"/>
  <c r="F315" i="1"/>
  <c r="AD315" i="1" s="1"/>
  <c r="L501" i="1"/>
  <c r="N569" i="1"/>
  <c r="L618" i="1"/>
  <c r="L703" i="1"/>
  <c r="F1247" i="1"/>
  <c r="AD1247" i="1" s="1"/>
  <c r="L144" i="1"/>
  <c r="L1094" i="1"/>
  <c r="L1118" i="1"/>
  <c r="L570" i="1"/>
  <c r="L1237" i="1"/>
  <c r="L1417" i="1"/>
  <c r="L251" i="1"/>
  <c r="L313" i="1"/>
  <c r="L480" i="1"/>
  <c r="F139" i="1"/>
  <c r="AD139" i="1" s="1"/>
  <c r="F316" i="1"/>
  <c r="AD316" i="1" s="1"/>
  <c r="L592" i="1"/>
  <c r="L579" i="1"/>
  <c r="L614" i="1"/>
  <c r="L1193" i="1"/>
  <c r="L408" i="1"/>
  <c r="L1328" i="1"/>
  <c r="L1337" i="1"/>
  <c r="L530" i="1"/>
  <c r="L642" i="1"/>
  <c r="L720" i="1"/>
  <c r="L1134" i="1"/>
  <c r="L563" i="1"/>
  <c r="L295" i="1"/>
  <c r="L1110" i="1"/>
  <c r="L450" i="1"/>
  <c r="L262" i="1"/>
  <c r="L1444" i="1"/>
  <c r="L255" i="1"/>
  <c r="L272" i="1"/>
  <c r="L953" i="1"/>
  <c r="L323" i="1"/>
  <c r="L414" i="1"/>
  <c r="L402" i="1"/>
  <c r="L932" i="1"/>
  <c r="L548" i="1"/>
  <c r="L691" i="1"/>
  <c r="L959" i="1"/>
  <c r="L267" i="1"/>
  <c r="L351" i="1"/>
  <c r="L333" i="1"/>
  <c r="L625" i="1"/>
  <c r="L794" i="1"/>
  <c r="L1067" i="1"/>
  <c r="L770" i="1"/>
  <c r="L562" i="1"/>
  <c r="L1248" i="1"/>
  <c r="L474" i="1"/>
  <c r="L1044" i="1"/>
  <c r="L1430" i="1"/>
  <c r="L468" i="1"/>
  <c r="L328" i="1"/>
  <c r="L669" i="1"/>
  <c r="L1142" i="1"/>
  <c r="L396" i="1"/>
  <c r="L519" i="1"/>
  <c r="L824" i="1"/>
  <c r="L462" i="1"/>
  <c r="L1406" i="1"/>
  <c r="L1072" i="1"/>
  <c r="L306" i="1"/>
  <c r="L602" i="1"/>
  <c r="L317" i="1"/>
  <c r="L1259" i="1"/>
  <c r="L815" i="1"/>
  <c r="L1424" i="1"/>
  <c r="L968" i="1"/>
  <c r="L917" i="1"/>
  <c r="L714" i="1"/>
  <c r="L863" i="1"/>
  <c r="L1026" i="1"/>
  <c r="L1270" i="1"/>
  <c r="L1258" i="1" s="1"/>
  <c r="L619" i="1"/>
  <c r="L370" i="1"/>
  <c r="L1086" i="1"/>
  <c r="L1174" i="1"/>
  <c r="L1436" i="1"/>
  <c r="L1102" i="1"/>
  <c r="L849" i="1"/>
  <c r="L628" i="1"/>
  <c r="L756" i="1"/>
  <c r="L456" i="1"/>
  <c r="L936" i="1"/>
  <c r="L994" i="1"/>
  <c r="L420" i="1"/>
  <c r="L426" i="1"/>
  <c r="L830" i="1"/>
  <c r="F591" i="1"/>
  <c r="AD591" i="1" s="1"/>
  <c r="M79" i="1"/>
  <c r="M78" i="1" s="1"/>
  <c r="M9" i="1" s="1"/>
  <c r="F305" i="1"/>
  <c r="AD305" i="1" s="1"/>
  <c r="O569" i="1"/>
  <c r="O160" i="1"/>
  <c r="N1066" i="1"/>
  <c r="L340" i="1"/>
  <c r="O325" i="1"/>
  <c r="O364" i="1"/>
  <c r="O353" i="1" s="1"/>
  <c r="O329" i="1" s="1"/>
  <c r="F630" i="1"/>
  <c r="AD630" i="1" s="1"/>
  <c r="O1378" i="1"/>
  <c r="O1334" i="1" s="1"/>
  <c r="F547" i="1"/>
  <c r="AD547" i="1" s="1"/>
  <c r="N303" i="1"/>
  <c r="N302" i="1" s="1"/>
  <c r="F324" i="1"/>
  <c r="AD324" i="1" s="1"/>
  <c r="O254" i="1"/>
  <c r="O238" i="1" s="1"/>
  <c r="O231" i="1" s="1"/>
  <c r="L880" i="1"/>
  <c r="F879" i="1"/>
  <c r="AD879" i="1" s="1"/>
  <c r="L763" i="1"/>
  <c r="F762" i="1"/>
  <c r="AD762" i="1" s="1"/>
  <c r="F265" i="1"/>
  <c r="AD265" i="1" s="1"/>
  <c r="L117" i="1"/>
  <c r="F741" i="1"/>
  <c r="AD741" i="1" s="1"/>
  <c r="L742" i="1"/>
  <c r="F627" i="1"/>
  <c r="AD627" i="1" s="1"/>
  <c r="L962" i="1"/>
  <c r="L890" i="1"/>
  <c r="F889" i="1"/>
  <c r="AD889" i="1" s="1"/>
  <c r="L1211" i="1"/>
  <c r="F1210" i="1"/>
  <c r="AD1210" i="1" s="1"/>
  <c r="F537" i="1"/>
  <c r="AD537" i="1" s="1"/>
  <c r="L538" i="1"/>
  <c r="F788" i="1"/>
  <c r="AD788" i="1" s="1"/>
  <c r="L789" i="1"/>
  <c r="L870" i="1"/>
  <c r="F869" i="1"/>
  <c r="AD869" i="1" s="1"/>
  <c r="F983" i="1"/>
  <c r="AD983" i="1" s="1"/>
  <c r="F1341" i="1"/>
  <c r="AD1341" i="1" s="1"/>
  <c r="L1351" i="1"/>
  <c r="F782" i="1"/>
  <c r="AD782" i="1" s="1"/>
  <c r="L783" i="1"/>
  <c r="L908" i="1"/>
  <c r="F907" i="1"/>
  <c r="AD907" i="1" s="1"/>
  <c r="L1411" i="1"/>
  <c r="F1338" i="1"/>
  <c r="AD1338" i="1" s="1"/>
  <c r="F1383" i="1"/>
  <c r="AD1383" i="1" s="1"/>
  <c r="L1391" i="1"/>
  <c r="N79" i="1"/>
  <c r="N78" i="1" s="1"/>
  <c r="N9" i="1" s="1"/>
  <c r="F922" i="1"/>
  <c r="AD922" i="1" s="1"/>
  <c r="L923" i="1"/>
  <c r="L899" i="1"/>
  <c r="F898" i="1"/>
  <c r="AD898" i="1" s="1"/>
  <c r="F775" i="1"/>
  <c r="AD775" i="1" s="1"/>
  <c r="L776" i="1"/>
  <c r="L140" i="1"/>
  <c r="F288" i="1"/>
  <c r="AD288" i="1" s="1"/>
  <c r="F287" i="1"/>
  <c r="AD287" i="1" s="1"/>
  <c r="F291" i="1"/>
  <c r="AD291" i="1" s="1"/>
  <c r="L292" i="1"/>
  <c r="F1327" i="1"/>
  <c r="AD1327" i="1" s="1"/>
  <c r="L1342" i="1"/>
  <c r="F1339" i="1"/>
  <c r="AD1339" i="1" s="1"/>
  <c r="L1381" i="1"/>
  <c r="L348" i="1"/>
  <c r="F623" i="1"/>
  <c r="AD623" i="1" s="1"/>
  <c r="L1221" i="1"/>
  <c r="F1220" i="1"/>
  <c r="AD1220" i="1" s="1"/>
  <c r="F1229" i="1"/>
  <c r="AD1229" i="1" s="1"/>
  <c r="L1230" i="1"/>
  <c r="F314" i="1"/>
  <c r="AD314" i="1" s="1"/>
  <c r="L617" i="1"/>
  <c r="F615" i="1"/>
  <c r="AD615" i="1" s="1"/>
  <c r="L1202" i="1"/>
  <c r="F1201" i="1"/>
  <c r="AD1201" i="1" s="1"/>
  <c r="F950" i="1"/>
  <c r="AD950" i="1" s="1"/>
  <c r="L1184" i="1"/>
  <c r="F304" i="1"/>
  <c r="AD304" i="1" s="1"/>
  <c r="L613" i="1"/>
  <c r="F1066" i="1"/>
  <c r="AD1066" i="1" s="1"/>
  <c r="N364" i="1"/>
  <c r="N353" i="1" s="1"/>
  <c r="N329" i="1" s="1"/>
  <c r="M237" i="1"/>
  <c r="M612" i="1"/>
  <c r="O303" i="1"/>
  <c r="O302" i="1" s="1"/>
  <c r="N1378" i="1"/>
  <c r="N1334" i="1" s="1"/>
  <c r="N318" i="1" s="1"/>
  <c r="M160" i="1"/>
  <c r="N160" i="1"/>
  <c r="N325" i="1"/>
  <c r="M303" i="1"/>
  <c r="M302" i="1" s="1"/>
  <c r="F1378" i="1"/>
  <c r="AD1378" i="1" s="1"/>
  <c r="O958" i="1"/>
  <c r="O620" i="1" s="1"/>
  <c r="N1326" i="1"/>
  <c r="M611" i="1"/>
  <c r="N612" i="1"/>
  <c r="O1326" i="1"/>
  <c r="O612" i="1"/>
  <c r="O967" i="1"/>
  <c r="O948" i="1" s="1"/>
  <c r="O330" i="1"/>
  <c r="O762" i="1"/>
  <c r="O754" i="1" s="1"/>
  <c r="O740" i="1" s="1"/>
  <c r="O755" i="1"/>
  <c r="O848" i="1"/>
  <c r="O813" i="1" s="1"/>
  <c r="O814" i="1"/>
  <c r="N330" i="1"/>
  <c r="N762" i="1"/>
  <c r="N754" i="1" s="1"/>
  <c r="N740" i="1" s="1"/>
  <c r="N755" i="1"/>
  <c r="N967" i="1"/>
  <c r="N949" i="1"/>
  <c r="M958" i="1"/>
  <c r="M620" i="1" s="1"/>
  <c r="M318" i="1" s="1"/>
  <c r="M967" i="1"/>
  <c r="M948" i="1" s="1"/>
  <c r="M610" i="1" s="1"/>
  <c r="M330" i="1"/>
  <c r="F1183" i="1"/>
  <c r="AD1183" i="1" s="1"/>
  <c r="F1192" i="1"/>
  <c r="AD1192" i="1" s="1"/>
  <c r="F814" i="1"/>
  <c r="AD814" i="1" s="1"/>
  <c r="F848" i="1"/>
  <c r="AD848" i="1" s="1"/>
  <c r="F347" i="1"/>
  <c r="AD347" i="1" s="1"/>
  <c r="F364" i="1"/>
  <c r="AD364" i="1" s="1"/>
  <c r="F769" i="1"/>
  <c r="AD769" i="1" s="1"/>
  <c r="F755" i="1"/>
  <c r="AD755" i="1" s="1"/>
  <c r="L1252" i="1" l="1"/>
  <c r="L578" i="1"/>
  <c r="L1306" i="1"/>
  <c r="F78" i="1"/>
  <c r="AD78" i="1" s="1"/>
  <c r="AD79" i="1"/>
  <c r="F629" i="1"/>
  <c r="AD629" i="1" s="1"/>
  <c r="AD641" i="1"/>
  <c r="L641" i="1"/>
  <c r="L629" i="1" s="1"/>
  <c r="F16" i="1"/>
  <c r="AD16" i="1" s="1"/>
  <c r="AD17" i="1"/>
  <c r="L331" i="1"/>
  <c r="L254" i="1"/>
  <c r="F330" i="1"/>
  <c r="AD330" i="1" s="1"/>
  <c r="L631" i="1"/>
  <c r="L354" i="1"/>
  <c r="L315" i="1"/>
  <c r="L1247" i="1"/>
  <c r="F529" i="1"/>
  <c r="AD529" i="1" s="1"/>
  <c r="F1246" i="1"/>
  <c r="AD1246" i="1" s="1"/>
  <c r="F286" i="1"/>
  <c r="AD286" i="1" s="1"/>
  <c r="L139" i="1"/>
  <c r="L591" i="1"/>
  <c r="F569" i="1"/>
  <c r="AD569" i="1" s="1"/>
  <c r="L1229" i="1"/>
  <c r="L1210" i="1"/>
  <c r="L762" i="1"/>
  <c r="F322" i="1"/>
  <c r="AD322" i="1" s="1"/>
  <c r="L291" i="1"/>
  <c r="L537" i="1"/>
  <c r="L286" i="1"/>
  <c r="L630" i="1"/>
  <c r="L547" i="1"/>
  <c r="L314" i="1"/>
  <c r="L788" i="1"/>
  <c r="L304" i="1"/>
  <c r="L1192" i="1"/>
  <c r="L898" i="1"/>
  <c r="L907" i="1"/>
  <c r="L265" i="1"/>
  <c r="L814" i="1"/>
  <c r="L1066" i="1"/>
  <c r="L1327" i="1"/>
  <c r="L775" i="1"/>
  <c r="L1338" i="1"/>
  <c r="L741" i="1"/>
  <c r="L1339" i="1"/>
  <c r="L869" i="1"/>
  <c r="L305" i="1"/>
  <c r="L316" i="1"/>
  <c r="L347" i="1"/>
  <c r="L288" i="1"/>
  <c r="L627" i="1"/>
  <c r="L324" i="1"/>
  <c r="L287" i="1"/>
  <c r="L755" i="1"/>
  <c r="L950" i="1"/>
  <c r="L782" i="1"/>
  <c r="L889" i="1"/>
  <c r="L879" i="1"/>
  <c r="L1341" i="1"/>
  <c r="L1201" i="1"/>
  <c r="L1220" i="1"/>
  <c r="L922" i="1"/>
  <c r="O237" i="1"/>
  <c r="N948" i="1"/>
  <c r="N610" i="1" s="1"/>
  <c r="O611" i="1"/>
  <c r="O318" i="1"/>
  <c r="O301" i="1" s="1"/>
  <c r="O1449" i="1" s="1"/>
  <c r="F326" i="1"/>
  <c r="AD326" i="1" s="1"/>
  <c r="N301" i="1"/>
  <c r="N1449" i="1" s="1"/>
  <c r="F754" i="1"/>
  <c r="AD754" i="1" s="1"/>
  <c r="L769" i="1"/>
  <c r="L1383" i="1"/>
  <c r="F1372" i="1"/>
  <c r="AD1372" i="1" s="1"/>
  <c r="F813" i="1"/>
  <c r="AD813" i="1" s="1"/>
  <c r="L848" i="1"/>
  <c r="F1334" i="1"/>
  <c r="AD1334" i="1" s="1"/>
  <c r="L1378" i="1"/>
  <c r="L983" i="1"/>
  <c r="F961" i="1"/>
  <c r="AD961" i="1" s="1"/>
  <c r="F982" i="1"/>
  <c r="AD982" i="1" s="1"/>
  <c r="F327" i="1"/>
  <c r="AD327" i="1" s="1"/>
  <c r="F319" i="1"/>
  <c r="AD319" i="1" s="1"/>
  <c r="L623" i="1"/>
  <c r="F309" i="1"/>
  <c r="AD309" i="1" s="1"/>
  <c r="L615" i="1"/>
  <c r="F949" i="1"/>
  <c r="AD949" i="1" s="1"/>
  <c r="L1183" i="1"/>
  <c r="F612" i="1"/>
  <c r="AD612" i="1" s="1"/>
  <c r="F1182" i="1"/>
  <c r="AD1182" i="1" s="1"/>
  <c r="F353" i="1"/>
  <c r="AD353" i="1" s="1"/>
  <c r="L364" i="1"/>
  <c r="N611" i="1"/>
  <c r="M301" i="1"/>
  <c r="M1449" i="1" s="1"/>
  <c r="O610" i="1"/>
  <c r="F342" i="1"/>
  <c r="AD342" i="1" s="1"/>
  <c r="L569" i="1" l="1"/>
  <c r="L529" i="1"/>
  <c r="L1246" i="1"/>
  <c r="L330" i="1"/>
  <c r="L1182" i="1"/>
  <c r="L353" i="1"/>
  <c r="L322" i="1"/>
  <c r="L319" i="1"/>
  <c r="L813" i="1"/>
  <c r="L1334" i="1"/>
  <c r="L309" i="1"/>
  <c r="L326" i="1"/>
  <c r="L949" i="1"/>
  <c r="L612" i="1"/>
  <c r="L327" i="1"/>
  <c r="L982" i="1"/>
  <c r="F967" i="1"/>
  <c r="AD967" i="1" s="1"/>
  <c r="F958" i="1"/>
  <c r="AD958" i="1" s="1"/>
  <c r="L1372" i="1"/>
  <c r="F1326" i="1"/>
  <c r="AD1326" i="1" s="1"/>
  <c r="F740" i="1"/>
  <c r="AD740" i="1" s="1"/>
  <c r="L754" i="1"/>
  <c r="F626" i="1"/>
  <c r="AD626" i="1" s="1"/>
  <c r="L961" i="1"/>
  <c r="F611" i="1"/>
  <c r="AD611" i="1" s="1"/>
  <c r="F303" i="1"/>
  <c r="AD303" i="1" s="1"/>
  <c r="L342" i="1"/>
  <c r="F329" i="1"/>
  <c r="AD329" i="1" s="1"/>
  <c r="L611" i="1" l="1"/>
  <c r="L329" i="1"/>
  <c r="L740" i="1"/>
  <c r="L1326" i="1"/>
  <c r="L303" i="1"/>
  <c r="L967" i="1"/>
  <c r="L958" i="1"/>
  <c r="F620" i="1"/>
  <c r="AD620" i="1" s="1"/>
  <c r="L626" i="1"/>
  <c r="F325" i="1"/>
  <c r="AD325" i="1" s="1"/>
  <c r="F948" i="1"/>
  <c r="AD948" i="1" s="1"/>
  <c r="F302" i="1"/>
  <c r="AD302" i="1" s="1"/>
  <c r="L302" i="1" l="1"/>
  <c r="L325" i="1"/>
  <c r="L948" i="1"/>
  <c r="L620" i="1"/>
  <c r="F318" i="1"/>
  <c r="AD318" i="1" s="1"/>
  <c r="F610" i="1"/>
  <c r="AD610" i="1" s="1"/>
  <c r="L318" i="1" l="1"/>
  <c r="L610" i="1"/>
  <c r="F301" i="1"/>
  <c r="AD301" i="1" s="1"/>
  <c r="L301" i="1" l="1"/>
  <c r="F181" i="1"/>
  <c r="L70" i="1"/>
  <c r="L75" i="1"/>
  <c r="F182" i="1"/>
  <c r="F212" i="1"/>
  <c r="AD212" i="1" s="1"/>
  <c r="L212" i="1"/>
  <c r="F198" i="1"/>
  <c r="F177" i="1"/>
  <c r="AD177" i="1" s="1"/>
  <c r="L84" i="1"/>
  <c r="F179" i="1"/>
  <c r="AD179" i="1" s="1"/>
  <c r="L23" i="1"/>
  <c r="F244" i="1"/>
  <c r="AD244" i="1" s="1"/>
  <c r="L44" i="1"/>
  <c r="L16" i="1"/>
  <c r="L72" i="1"/>
  <c r="L78" i="1"/>
  <c r="L47" i="1"/>
  <c r="F185" i="1"/>
  <c r="L56" i="1"/>
  <c r="F188" i="1"/>
  <c r="F173" i="1"/>
  <c r="L21" i="1"/>
  <c r="L86" i="1"/>
  <c r="L61" i="1"/>
  <c r="F199" i="1"/>
  <c r="F197" i="1"/>
  <c r="AD197" i="1" s="1"/>
  <c r="L71" i="1"/>
  <c r="L30" i="1"/>
  <c r="F186" i="1"/>
  <c r="F189" i="1"/>
  <c r="F214" i="1"/>
  <c r="L10" i="1"/>
  <c r="L64" i="1"/>
  <c r="L27" i="1"/>
  <c r="F209" i="1"/>
  <c r="AD209" i="1" s="1"/>
  <c r="L89" i="1"/>
  <c r="L49" i="1"/>
  <c r="L81" i="1"/>
  <c r="L35" i="1"/>
  <c r="L69" i="1"/>
  <c r="L73" i="1"/>
  <c r="F221" i="1"/>
  <c r="AD221" i="1" s="1"/>
  <c r="L90" i="1"/>
  <c r="L41" i="1"/>
  <c r="L15" i="1"/>
  <c r="L166" i="1" s="1"/>
  <c r="L13" i="1"/>
  <c r="L63" i="1"/>
  <c r="L22" i="1"/>
  <c r="F172" i="1"/>
  <c r="L79" i="1"/>
  <c r="F241" i="1"/>
  <c r="L67" i="1"/>
  <c r="L51" i="1"/>
  <c r="L92" i="1"/>
  <c r="L85" i="1"/>
  <c r="F223" i="1"/>
  <c r="AD223" i="1" s="1"/>
  <c r="L223" i="1"/>
  <c r="F240" i="1"/>
  <c r="AD240" i="1" s="1"/>
  <c r="L240" i="1"/>
  <c r="L43" i="1"/>
  <c r="L87" i="1"/>
  <c r="L17" i="1"/>
  <c r="F171" i="1"/>
  <c r="AD171" i="1" s="1"/>
  <c r="L20" i="1"/>
  <c r="L66" i="1"/>
  <c r="L25" i="1"/>
  <c r="L32" i="1"/>
  <c r="L82" i="1"/>
  <c r="L48" i="1"/>
  <c r="L19" i="1"/>
  <c r="F192" i="1"/>
  <c r="AD192" i="1" s="1"/>
  <c r="L192" i="1"/>
  <c r="L74" i="1"/>
  <c r="F175" i="1"/>
  <c r="AD175" i="1" s="1"/>
  <c r="F210" i="1"/>
  <c r="AD210" i="1" s="1"/>
  <c r="L60" i="1"/>
  <c r="L59" i="1"/>
  <c r="L52" i="1"/>
  <c r="L11" i="1"/>
  <c r="L83" i="1"/>
  <c r="L36" i="1"/>
  <c r="L29" i="1"/>
  <c r="L42" i="1"/>
  <c r="L46" i="1"/>
  <c r="F9" i="1"/>
  <c r="AD9" i="1" s="1"/>
  <c r="L39" i="1"/>
  <c r="L31" i="1"/>
  <c r="F187" i="1"/>
  <c r="F195" i="1"/>
  <c r="F202" i="1"/>
  <c r="AD202" i="1" s="1"/>
  <c r="L91" i="1"/>
  <c r="L37" i="1"/>
  <c r="L18" i="1"/>
  <c r="L93" i="1"/>
  <c r="L38" i="1"/>
  <c r="F170" i="1"/>
  <c r="L88" i="1"/>
  <c r="L50" i="1"/>
  <c r="F204" i="1"/>
  <c r="F203" i="1" s="1"/>
  <c r="L53" i="1"/>
  <c r="L45" i="1"/>
  <c r="F191" i="1"/>
  <c r="AD191" i="1" s="1"/>
  <c r="L191" i="1"/>
  <c r="L54" i="1"/>
  <c r="F207" i="1"/>
  <c r="L65" i="1"/>
  <c r="L26" i="1"/>
  <c r="F162" i="1"/>
  <c r="L33" i="1"/>
  <c r="L94" i="1"/>
  <c r="F164" i="1"/>
  <c r="AD164" i="1" s="1"/>
  <c r="L62" i="1"/>
  <c r="L55" i="1"/>
  <c r="L68" i="1"/>
  <c r="L57" i="1"/>
  <c r="L58" i="1"/>
  <c r="L201" i="1" s="1"/>
  <c r="L40" i="1"/>
  <c r="L24" i="1"/>
  <c r="L14" i="1"/>
  <c r="L76" i="1"/>
  <c r="L77" i="1"/>
  <c r="F176" i="1"/>
  <c r="L34" i="1"/>
  <c r="F165" i="1"/>
  <c r="AD165" i="1" s="1"/>
  <c r="L80" i="1"/>
  <c r="L28" i="1"/>
  <c r="F169" i="1"/>
  <c r="L12" i="1"/>
  <c r="F213" i="1"/>
  <c r="F196" i="1" l="1"/>
  <c r="AD203" i="1"/>
  <c r="L203" i="1"/>
  <c r="L214" i="1"/>
  <c r="AD214" i="1"/>
  <c r="L176" i="1"/>
  <c r="AD176" i="1"/>
  <c r="L173" i="1"/>
  <c r="AD173" i="1"/>
  <c r="L189" i="1"/>
  <c r="AD189" i="1"/>
  <c r="L162" i="1"/>
  <c r="AD162" i="1"/>
  <c r="L182" i="1"/>
  <c r="AD182" i="1"/>
  <c r="L213" i="1"/>
  <c r="AD213" i="1"/>
  <c r="L186" i="1"/>
  <c r="AD186" i="1"/>
  <c r="L241" i="1"/>
  <c r="AD241" i="1"/>
  <c r="L169" i="1"/>
  <c r="AD169" i="1"/>
  <c r="L181" i="1"/>
  <c r="AD181" i="1"/>
  <c r="L195" i="1"/>
  <c r="AD195" i="1"/>
  <c r="L199" i="1"/>
  <c r="AD199" i="1"/>
  <c r="L187" i="1"/>
  <c r="AD187" i="1"/>
  <c r="L188" i="1"/>
  <c r="AD188" i="1"/>
  <c r="L185" i="1"/>
  <c r="AD185" i="1"/>
  <c r="L172" i="1"/>
  <c r="AD172" i="1"/>
  <c r="L207" i="1"/>
  <c r="AD207" i="1"/>
  <c r="L198" i="1"/>
  <c r="AD198" i="1"/>
  <c r="L204" i="1"/>
  <c r="AD204" i="1"/>
  <c r="L170" i="1"/>
  <c r="AD170" i="1"/>
  <c r="L164" i="1"/>
  <c r="F163" i="1"/>
  <c r="AD163" i="1" s="1"/>
  <c r="L179" i="1"/>
  <c r="F161" i="1"/>
  <c r="L209" i="1"/>
  <c r="L244" i="1"/>
  <c r="F205" i="1"/>
  <c r="AD205" i="1" s="1"/>
  <c r="L175" i="1"/>
  <c r="F194" i="1"/>
  <c r="AD194" i="1" s="1"/>
  <c r="F184" i="1"/>
  <c r="AD184" i="1" s="1"/>
  <c r="F208" i="1"/>
  <c r="AD208" i="1" s="1"/>
  <c r="F217" i="1"/>
  <c r="AD217" i="1" s="1"/>
  <c r="L221" i="1"/>
  <c r="L165" i="1"/>
  <c r="L9" i="1"/>
  <c r="F168" i="1"/>
  <c r="AD168" i="1" s="1"/>
  <c r="F216" i="1"/>
  <c r="AD216" i="1" s="1"/>
  <c r="L217" i="1"/>
  <c r="L202" i="1"/>
  <c r="F233" i="1"/>
  <c r="AD233" i="1" s="1"/>
  <c r="L197" i="1"/>
  <c r="L177" i="1"/>
  <c r="F238" i="1"/>
  <c r="AD238" i="1" s="1"/>
  <c r="L171" i="1"/>
  <c r="F1449" i="1"/>
  <c r="AD1449" i="1" s="1"/>
  <c r="L210" i="1"/>
  <c r="L205" i="1" l="1"/>
  <c r="AD196" i="1"/>
  <c r="L196" i="1"/>
  <c r="F167" i="1"/>
  <c r="AD167" i="1" s="1"/>
  <c r="L168" i="1"/>
  <c r="F183" i="1"/>
  <c r="AD183" i="1" s="1"/>
  <c r="L161" i="1"/>
  <c r="AD161" i="1"/>
  <c r="L163" i="1"/>
  <c r="L184" i="1"/>
  <c r="L194" i="1"/>
  <c r="L183" i="1"/>
  <c r="L208" i="1"/>
  <c r="L1449" i="1"/>
  <c r="F237" i="1"/>
  <c r="AD237" i="1" s="1"/>
  <c r="L238" i="1"/>
  <c r="L233" i="1"/>
  <c r="F232" i="1"/>
  <c r="L167" i="1"/>
  <c r="L216" i="1"/>
  <c r="F160" i="1"/>
  <c r="AD160" i="1" s="1"/>
  <c r="F231" i="1" l="1"/>
  <c r="AD231" i="1" s="1"/>
  <c r="AD232" i="1"/>
  <c r="L160" i="1"/>
  <c r="L232" i="1"/>
  <c r="L231" i="1" s="1"/>
  <c r="L23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larisa</author>
    <author>larisa.zamfir</author>
    <author>tc={83AE4DCF-60F1-4A5C-ACB4-FE54DEE4950E}</author>
    <author>tc={963CA03D-DCE6-4906-9922-8CFFB23EB1FB}</author>
    <author>tc={9519D611-EB5A-48D0-BA78-0A78A62C2246}</author>
  </authors>
  <commentList>
    <comment ref="F59" authorId="0" shapeId="0" xr:uid="{C1135C95-8C3D-4064-89C0-2C1143B9F866}">
      <text>
        <r>
          <rPr>
            <b/>
            <sz val="9"/>
            <color indexed="81"/>
            <rFont val="Tahoma"/>
            <family val="2"/>
            <charset val="238"/>
          </rPr>
          <t>larisa:</t>
        </r>
        <r>
          <rPr>
            <sz val="9"/>
            <color indexed="81"/>
            <rFont val="Tahoma"/>
            <family val="2"/>
            <charset val="238"/>
          </rPr>
          <t xml:space="preserve">
salvamont</t>
        </r>
      </text>
    </comment>
    <comment ref="F61" authorId="0" shapeId="0" xr:uid="{B31CA270-3D7B-4D1B-A7E0-0FCFA953814F}">
      <text>
        <r>
          <rPr>
            <b/>
            <sz val="9"/>
            <color indexed="81"/>
            <rFont val="Tahoma"/>
            <family val="2"/>
            <charset val="238"/>
          </rPr>
          <t>larisa:</t>
        </r>
        <r>
          <rPr>
            <sz val="9"/>
            <color indexed="81"/>
            <rFont val="Tahoma"/>
            <family val="2"/>
            <charset val="238"/>
          </rPr>
          <t xml:space="preserve">
penalitati chirii, redevente </t>
        </r>
      </text>
    </comment>
    <comment ref="F65" authorId="0" shapeId="0" xr:uid="{9DC2ECCE-FA2B-41EC-8629-0BC87613C2E5}">
      <text>
        <r>
          <rPr>
            <b/>
            <sz val="9"/>
            <color indexed="81"/>
            <rFont val="Tahoma"/>
            <family val="2"/>
            <charset val="238"/>
          </rPr>
          <t>larisa:</t>
        </r>
        <r>
          <rPr>
            <sz val="9"/>
            <color indexed="81"/>
            <rFont val="Tahoma"/>
            <family val="2"/>
            <charset val="238"/>
          </rPr>
          <t xml:space="preserve">
Biblioteca
DGASPC pt beneficiari cu domiciliul in AG
alte sume care nu sunt evid distict </t>
        </r>
      </text>
    </comment>
    <comment ref="F116" authorId="0" shapeId="0" xr:uid="{21093B8D-B9A8-4867-9F27-9D45AE03B26F}">
      <text>
        <r>
          <rPr>
            <b/>
            <sz val="9"/>
            <color indexed="81"/>
            <rFont val="Tahoma"/>
            <family val="2"/>
            <charset val="238"/>
          </rPr>
          <t>larisa:</t>
        </r>
        <r>
          <rPr>
            <sz val="9"/>
            <color indexed="81"/>
            <rFont val="Tahoma"/>
            <family val="2"/>
            <charset val="238"/>
          </rPr>
          <t xml:space="preserve">
-1702 dj 679
-1607 dj 659
-119 lab anatomie patologica
</t>
        </r>
      </text>
    </comment>
    <comment ref="AG116" authorId="1" shapeId="0" xr:uid="{CED5E878-679D-4B81-A00A-23B959FDCC19}">
      <text>
        <r>
          <rPr>
            <b/>
            <sz val="9"/>
            <color indexed="81"/>
            <rFont val="Tahoma"/>
            <family val="2"/>
            <charset val="238"/>
          </rPr>
          <t>larisa.zamfir:</t>
        </r>
        <r>
          <rPr>
            <sz val="9"/>
            <color indexed="81"/>
            <rFont val="Tahoma"/>
            <family val="2"/>
            <charset val="238"/>
          </rPr>
          <t xml:space="preserve">
- cofinantarea</t>
        </r>
      </text>
    </comment>
    <comment ref="D346" authorId="0" shapeId="0" xr:uid="{A72ADD88-DF3E-4767-BE64-C0135C4E2E43}">
      <text>
        <r>
          <rPr>
            <b/>
            <sz val="9"/>
            <color indexed="81"/>
            <rFont val="Tahoma"/>
            <family val="2"/>
            <charset val="238"/>
          </rPr>
          <t>larisa:</t>
        </r>
        <r>
          <rPr>
            <sz val="9"/>
            <color indexed="81"/>
            <rFont val="Tahoma"/>
            <family val="2"/>
            <charset val="238"/>
          </rPr>
          <t xml:space="preserve">
+X437+X453
</t>
        </r>
      </text>
    </comment>
    <comment ref="E346" authorId="0" shapeId="0" xr:uid="{1007C912-24FA-44ED-9A66-A733C188258D}">
      <text>
        <r>
          <rPr>
            <b/>
            <sz val="9"/>
            <color indexed="81"/>
            <rFont val="Tahoma"/>
            <family val="2"/>
            <charset val="238"/>
          </rPr>
          <t>larisa:</t>
        </r>
        <r>
          <rPr>
            <sz val="9"/>
            <color indexed="81"/>
            <rFont val="Tahoma"/>
            <family val="2"/>
            <charset val="238"/>
          </rPr>
          <t xml:space="preserve">
+X437+X453
</t>
        </r>
      </text>
    </comment>
    <comment ref="F346" authorId="0" shapeId="0" xr:uid="{42F5DEAF-C575-45EC-93F0-618FC83C3124}">
      <text>
        <r>
          <rPr>
            <b/>
            <sz val="9"/>
            <color indexed="81"/>
            <rFont val="Tahoma"/>
            <family val="2"/>
            <charset val="238"/>
          </rPr>
          <t>larisa:</t>
        </r>
        <r>
          <rPr>
            <sz val="9"/>
            <color indexed="81"/>
            <rFont val="Tahoma"/>
            <family val="2"/>
            <charset val="238"/>
          </rPr>
          <t xml:space="preserve">
+X437+X453
</t>
        </r>
      </text>
    </comment>
    <comment ref="G346" authorId="0" shapeId="0" xr:uid="{10177593-A511-4C61-AC5F-61AD74B09421}">
      <text>
        <r>
          <rPr>
            <b/>
            <sz val="9"/>
            <color indexed="81"/>
            <rFont val="Tahoma"/>
            <family val="2"/>
            <charset val="238"/>
          </rPr>
          <t>larisa:</t>
        </r>
        <r>
          <rPr>
            <sz val="9"/>
            <color indexed="81"/>
            <rFont val="Tahoma"/>
            <family val="2"/>
            <charset val="238"/>
          </rPr>
          <t xml:space="preserve">
+X437+X453
</t>
        </r>
      </text>
    </comment>
    <comment ref="H346" authorId="0" shapeId="0" xr:uid="{CCD91F60-99F8-47C9-83E2-B959F6D0963E}">
      <text>
        <r>
          <rPr>
            <b/>
            <sz val="9"/>
            <color indexed="81"/>
            <rFont val="Tahoma"/>
            <family val="2"/>
            <charset val="238"/>
          </rPr>
          <t>larisa:</t>
        </r>
        <r>
          <rPr>
            <sz val="9"/>
            <color indexed="81"/>
            <rFont val="Tahoma"/>
            <family val="2"/>
            <charset val="238"/>
          </rPr>
          <t xml:space="preserve">
+X437+X453
</t>
        </r>
      </text>
    </comment>
    <comment ref="I346" authorId="0" shapeId="0" xr:uid="{7A761F02-EEAA-4853-B1EB-9DDC1E75F2D0}">
      <text>
        <r>
          <rPr>
            <b/>
            <sz val="9"/>
            <color indexed="81"/>
            <rFont val="Tahoma"/>
            <family val="2"/>
            <charset val="238"/>
          </rPr>
          <t>larisa:</t>
        </r>
        <r>
          <rPr>
            <sz val="9"/>
            <color indexed="81"/>
            <rFont val="Tahoma"/>
            <family val="2"/>
            <charset val="238"/>
          </rPr>
          <t xml:space="preserve">
+X437+X453
</t>
        </r>
      </text>
    </comment>
    <comment ref="J346" authorId="0" shapeId="0" xr:uid="{9ACA1C38-D93F-4C8B-8F7B-0CE851B928FB}">
      <text>
        <r>
          <rPr>
            <b/>
            <sz val="9"/>
            <color indexed="81"/>
            <rFont val="Tahoma"/>
            <family val="2"/>
            <charset val="238"/>
          </rPr>
          <t>larisa:</t>
        </r>
        <r>
          <rPr>
            <sz val="9"/>
            <color indexed="81"/>
            <rFont val="Tahoma"/>
            <family val="2"/>
            <charset val="238"/>
          </rPr>
          <t xml:space="preserve">
+X437+X453
</t>
        </r>
      </text>
    </comment>
    <comment ref="K346" authorId="0" shapeId="0" xr:uid="{ED43AD5F-EF77-470E-9EC1-EAF476AD0DD2}">
      <text>
        <r>
          <rPr>
            <b/>
            <sz val="9"/>
            <color indexed="81"/>
            <rFont val="Tahoma"/>
            <family val="2"/>
            <charset val="238"/>
          </rPr>
          <t>larisa:</t>
        </r>
        <r>
          <rPr>
            <sz val="9"/>
            <color indexed="81"/>
            <rFont val="Tahoma"/>
            <family val="2"/>
            <charset val="238"/>
          </rPr>
          <t xml:space="preserve">
+X437+X453
</t>
        </r>
      </text>
    </comment>
    <comment ref="L346" authorId="0" shapeId="0" xr:uid="{AD594A7C-825E-47D9-9295-6313EBB06172}">
      <text>
        <r>
          <rPr>
            <b/>
            <sz val="9"/>
            <color indexed="81"/>
            <rFont val="Tahoma"/>
            <family val="2"/>
            <charset val="238"/>
          </rPr>
          <t>larisa:</t>
        </r>
        <r>
          <rPr>
            <sz val="9"/>
            <color indexed="81"/>
            <rFont val="Tahoma"/>
            <family val="2"/>
            <charset val="238"/>
          </rPr>
          <t xml:space="preserve">
+X437+X453
</t>
        </r>
      </text>
    </comment>
    <comment ref="M346" authorId="0" shapeId="0" xr:uid="{2E9793A3-D5DA-40E5-9600-C090A123371C}">
      <text>
        <r>
          <rPr>
            <b/>
            <sz val="9"/>
            <color indexed="81"/>
            <rFont val="Tahoma"/>
            <family val="2"/>
            <charset val="238"/>
          </rPr>
          <t>larisa:</t>
        </r>
        <r>
          <rPr>
            <sz val="9"/>
            <color indexed="81"/>
            <rFont val="Tahoma"/>
            <family val="2"/>
            <charset val="238"/>
          </rPr>
          <t xml:space="preserve">
+X437+X453
</t>
        </r>
      </text>
    </comment>
    <comment ref="N346" authorId="0" shapeId="0" xr:uid="{C83F35F5-6DFA-4407-8722-9031640D2BDC}">
      <text>
        <r>
          <rPr>
            <b/>
            <sz val="9"/>
            <color indexed="81"/>
            <rFont val="Tahoma"/>
            <family val="2"/>
            <charset val="238"/>
          </rPr>
          <t>larisa:</t>
        </r>
        <r>
          <rPr>
            <sz val="9"/>
            <color indexed="81"/>
            <rFont val="Tahoma"/>
            <family val="2"/>
            <charset val="238"/>
          </rPr>
          <t xml:space="preserve">
+X437+X453
</t>
        </r>
      </text>
    </comment>
    <comment ref="O346" authorId="0" shapeId="0" xr:uid="{E8EFDDA4-263B-481F-B7E7-1F0152804A21}">
      <text>
        <r>
          <rPr>
            <b/>
            <sz val="9"/>
            <color indexed="81"/>
            <rFont val="Tahoma"/>
            <family val="2"/>
            <charset val="238"/>
          </rPr>
          <t>larisa:</t>
        </r>
        <r>
          <rPr>
            <sz val="9"/>
            <color indexed="81"/>
            <rFont val="Tahoma"/>
            <family val="2"/>
            <charset val="238"/>
          </rPr>
          <t xml:space="preserve">
+X437+X453
</t>
        </r>
      </text>
    </comment>
    <comment ref="P346" authorId="0" shapeId="0" xr:uid="{A69DE3DA-02C4-4034-833B-57EFF5F2AB46}">
      <text>
        <r>
          <rPr>
            <b/>
            <sz val="9"/>
            <color indexed="81"/>
            <rFont val="Tahoma"/>
            <family val="2"/>
            <charset val="238"/>
          </rPr>
          <t>larisa:</t>
        </r>
        <r>
          <rPr>
            <sz val="9"/>
            <color indexed="81"/>
            <rFont val="Tahoma"/>
            <family val="2"/>
            <charset val="238"/>
          </rPr>
          <t xml:space="preserve">
+X437+X453
</t>
        </r>
      </text>
    </comment>
    <comment ref="Q346" authorId="0" shapeId="0" xr:uid="{1A2B1340-6FC7-463B-8980-E4CD90271D92}">
      <text>
        <r>
          <rPr>
            <b/>
            <sz val="9"/>
            <color indexed="81"/>
            <rFont val="Tahoma"/>
            <family val="2"/>
            <charset val="238"/>
          </rPr>
          <t>larisa:</t>
        </r>
        <r>
          <rPr>
            <sz val="9"/>
            <color indexed="81"/>
            <rFont val="Tahoma"/>
            <family val="2"/>
            <charset val="238"/>
          </rPr>
          <t xml:space="preserve">
+X437+X453
</t>
        </r>
      </text>
    </comment>
    <comment ref="R346" authorId="0" shapeId="0" xr:uid="{E759B564-32E5-46AB-93C1-61E1E00965A1}">
      <text>
        <r>
          <rPr>
            <b/>
            <sz val="9"/>
            <color indexed="81"/>
            <rFont val="Tahoma"/>
            <family val="2"/>
            <charset val="238"/>
          </rPr>
          <t>larisa:</t>
        </r>
        <r>
          <rPr>
            <sz val="9"/>
            <color indexed="81"/>
            <rFont val="Tahoma"/>
            <family val="2"/>
            <charset val="238"/>
          </rPr>
          <t xml:space="preserve">
+X437+X453
</t>
        </r>
      </text>
    </comment>
    <comment ref="S346" authorId="0" shapeId="0" xr:uid="{7B8EBDBE-CBA8-438D-AE9B-C526DAE4E471}">
      <text>
        <r>
          <rPr>
            <b/>
            <sz val="9"/>
            <color indexed="81"/>
            <rFont val="Tahoma"/>
            <family val="2"/>
            <charset val="238"/>
          </rPr>
          <t>larisa:</t>
        </r>
        <r>
          <rPr>
            <sz val="9"/>
            <color indexed="81"/>
            <rFont val="Tahoma"/>
            <family val="2"/>
            <charset val="238"/>
          </rPr>
          <t xml:space="preserve">
+X437+X453
</t>
        </r>
      </text>
    </comment>
    <comment ref="T346" authorId="0" shapeId="0" xr:uid="{9C8B3F58-95A0-423D-B7D5-D11A69759F82}">
      <text>
        <r>
          <rPr>
            <b/>
            <sz val="9"/>
            <color indexed="81"/>
            <rFont val="Tahoma"/>
            <family val="2"/>
            <charset val="238"/>
          </rPr>
          <t>larisa:</t>
        </r>
        <r>
          <rPr>
            <sz val="9"/>
            <color indexed="81"/>
            <rFont val="Tahoma"/>
            <family val="2"/>
            <charset val="238"/>
          </rPr>
          <t xml:space="preserve">
+X437+X453
</t>
        </r>
      </text>
    </comment>
    <comment ref="U346" authorId="0" shapeId="0" xr:uid="{856145EA-67E2-40B0-8D97-16C048735C69}">
      <text>
        <r>
          <rPr>
            <b/>
            <sz val="9"/>
            <color indexed="81"/>
            <rFont val="Tahoma"/>
            <family val="2"/>
            <charset val="238"/>
          </rPr>
          <t>larisa:</t>
        </r>
        <r>
          <rPr>
            <sz val="9"/>
            <color indexed="81"/>
            <rFont val="Tahoma"/>
            <family val="2"/>
            <charset val="238"/>
          </rPr>
          <t xml:space="preserve">
+X437+X453
</t>
        </r>
      </text>
    </comment>
    <comment ref="V346" authorId="0" shapeId="0" xr:uid="{7B9F90CA-4A31-45C7-9EEA-292BDAB56B5F}">
      <text>
        <r>
          <rPr>
            <b/>
            <sz val="9"/>
            <color indexed="81"/>
            <rFont val="Tahoma"/>
            <family val="2"/>
            <charset val="238"/>
          </rPr>
          <t>larisa:</t>
        </r>
        <r>
          <rPr>
            <sz val="9"/>
            <color indexed="81"/>
            <rFont val="Tahoma"/>
            <family val="2"/>
            <charset val="238"/>
          </rPr>
          <t xml:space="preserve">
+X437+X453
</t>
        </r>
      </text>
    </comment>
    <comment ref="W346" authorId="0" shapeId="0" xr:uid="{0325D6E0-0930-4156-8B4C-BE60C63E6ADF}">
      <text>
        <r>
          <rPr>
            <b/>
            <sz val="9"/>
            <color indexed="81"/>
            <rFont val="Tahoma"/>
            <family val="2"/>
            <charset val="238"/>
          </rPr>
          <t>larisa:</t>
        </r>
        <r>
          <rPr>
            <sz val="9"/>
            <color indexed="81"/>
            <rFont val="Tahoma"/>
            <family val="2"/>
            <charset val="238"/>
          </rPr>
          <t xml:space="preserve">
+X437+X453
</t>
        </r>
      </text>
    </comment>
    <comment ref="X346" authorId="0" shapeId="0" xr:uid="{8B228F77-D2EC-457B-A3A1-B9AD0A657209}">
      <text>
        <r>
          <rPr>
            <b/>
            <sz val="9"/>
            <color indexed="81"/>
            <rFont val="Tahoma"/>
            <family val="2"/>
            <charset val="238"/>
          </rPr>
          <t>larisa:</t>
        </r>
        <r>
          <rPr>
            <sz val="9"/>
            <color indexed="81"/>
            <rFont val="Tahoma"/>
            <family val="2"/>
            <charset val="238"/>
          </rPr>
          <t xml:space="preserve">
+X437+X453
</t>
        </r>
      </text>
    </comment>
    <comment ref="Y346" authorId="0" shapeId="0" xr:uid="{831403C4-0E3D-4F2A-89E4-89A08022008E}">
      <text>
        <r>
          <rPr>
            <b/>
            <sz val="9"/>
            <color indexed="81"/>
            <rFont val="Tahoma"/>
            <family val="2"/>
            <charset val="238"/>
          </rPr>
          <t>larisa:</t>
        </r>
        <r>
          <rPr>
            <sz val="9"/>
            <color indexed="81"/>
            <rFont val="Tahoma"/>
            <family val="2"/>
            <charset val="238"/>
          </rPr>
          <t xml:space="preserve">
+X437+X453
</t>
        </r>
      </text>
    </comment>
    <comment ref="Z346" authorId="0" shapeId="0" xr:uid="{A72EC3F8-16A5-4D5C-8D2E-9977653B5C14}">
      <text>
        <r>
          <rPr>
            <b/>
            <sz val="9"/>
            <color indexed="81"/>
            <rFont val="Tahoma"/>
            <family val="2"/>
            <charset val="238"/>
          </rPr>
          <t>larisa:</t>
        </r>
        <r>
          <rPr>
            <sz val="9"/>
            <color indexed="81"/>
            <rFont val="Tahoma"/>
            <family val="2"/>
            <charset val="238"/>
          </rPr>
          <t xml:space="preserve">
+X437+X453
</t>
        </r>
      </text>
    </comment>
    <comment ref="AA346" authorId="0" shapeId="0" xr:uid="{3E32EF26-8C23-48B3-B888-359DD966EED4}">
      <text>
        <r>
          <rPr>
            <b/>
            <sz val="9"/>
            <color indexed="81"/>
            <rFont val="Tahoma"/>
            <family val="2"/>
            <charset val="238"/>
          </rPr>
          <t>larisa:</t>
        </r>
        <r>
          <rPr>
            <sz val="9"/>
            <color indexed="81"/>
            <rFont val="Tahoma"/>
            <family val="2"/>
            <charset val="238"/>
          </rPr>
          <t xml:space="preserve">
+X437+X453
</t>
        </r>
      </text>
    </comment>
    <comment ref="AB346" authorId="0" shapeId="0" xr:uid="{C5CF88B5-B9EA-45D3-BB23-50197B7928D7}">
      <text>
        <r>
          <rPr>
            <b/>
            <sz val="9"/>
            <color indexed="81"/>
            <rFont val="Tahoma"/>
            <family val="2"/>
            <charset val="238"/>
          </rPr>
          <t>larisa:</t>
        </r>
        <r>
          <rPr>
            <sz val="9"/>
            <color indexed="81"/>
            <rFont val="Tahoma"/>
            <family val="2"/>
            <charset val="238"/>
          </rPr>
          <t xml:space="preserve">
+X437+X453
</t>
        </r>
      </text>
    </comment>
    <comment ref="AC346" authorId="0" shapeId="0" xr:uid="{B2B158AF-CB23-4315-B387-061A05637AD7}">
      <text>
        <r>
          <rPr>
            <b/>
            <sz val="9"/>
            <color indexed="81"/>
            <rFont val="Tahoma"/>
            <family val="2"/>
            <charset val="238"/>
          </rPr>
          <t>larisa:</t>
        </r>
        <r>
          <rPr>
            <sz val="9"/>
            <color indexed="81"/>
            <rFont val="Tahoma"/>
            <family val="2"/>
            <charset val="238"/>
          </rPr>
          <t xml:space="preserve">
+X437+X453
</t>
        </r>
      </text>
    </comment>
    <comment ref="AE346" authorId="0" shapeId="0" xr:uid="{B27ABA66-1384-4C7A-9D21-DBB14CFD8BFE}">
      <text>
        <r>
          <rPr>
            <b/>
            <sz val="9"/>
            <color indexed="81"/>
            <rFont val="Tahoma"/>
            <family val="2"/>
            <charset val="238"/>
          </rPr>
          <t>larisa:</t>
        </r>
        <r>
          <rPr>
            <sz val="9"/>
            <color indexed="81"/>
            <rFont val="Tahoma"/>
            <family val="2"/>
            <charset val="238"/>
          </rPr>
          <t xml:space="preserve">
+X437+X453
</t>
        </r>
      </text>
    </comment>
    <comment ref="AF346" authorId="0" shapeId="0" xr:uid="{B4A130B0-E74B-4EA4-B3E5-10AA070AE7D0}">
      <text>
        <r>
          <rPr>
            <b/>
            <sz val="9"/>
            <color indexed="81"/>
            <rFont val="Tahoma"/>
            <family val="2"/>
            <charset val="238"/>
          </rPr>
          <t>larisa:</t>
        </r>
        <r>
          <rPr>
            <sz val="9"/>
            <color indexed="81"/>
            <rFont val="Tahoma"/>
            <family val="2"/>
            <charset val="238"/>
          </rPr>
          <t xml:space="preserve">
+X437+X453
</t>
        </r>
      </text>
    </comment>
    <comment ref="AG346" authorId="0" shapeId="0" xr:uid="{63A0417D-6A8B-4604-A84F-A0FD51145D4B}">
      <text>
        <r>
          <rPr>
            <b/>
            <sz val="9"/>
            <color indexed="81"/>
            <rFont val="Tahoma"/>
            <family val="2"/>
            <charset val="238"/>
          </rPr>
          <t>larisa:</t>
        </r>
        <r>
          <rPr>
            <sz val="9"/>
            <color indexed="81"/>
            <rFont val="Tahoma"/>
            <family val="2"/>
            <charset val="238"/>
          </rPr>
          <t xml:space="preserve">
+X437+X453
</t>
        </r>
      </text>
    </comment>
    <comment ref="AH346" authorId="0" shapeId="0" xr:uid="{4954D0F0-0682-4B56-B042-B59E9F472064}">
      <text>
        <r>
          <rPr>
            <b/>
            <sz val="9"/>
            <color indexed="81"/>
            <rFont val="Tahoma"/>
            <family val="2"/>
            <charset val="238"/>
          </rPr>
          <t>larisa:</t>
        </r>
        <r>
          <rPr>
            <sz val="9"/>
            <color indexed="81"/>
            <rFont val="Tahoma"/>
            <family val="2"/>
            <charset val="238"/>
          </rPr>
          <t xml:space="preserve">
+X437+X453
</t>
        </r>
      </text>
    </comment>
    <comment ref="AI346" authorId="0" shapeId="0" xr:uid="{E494688D-2671-4656-A75B-F9C4FB3F05BA}">
      <text>
        <r>
          <rPr>
            <b/>
            <sz val="9"/>
            <color indexed="81"/>
            <rFont val="Tahoma"/>
            <family val="2"/>
            <charset val="238"/>
          </rPr>
          <t>larisa:</t>
        </r>
        <r>
          <rPr>
            <sz val="9"/>
            <color indexed="81"/>
            <rFont val="Tahoma"/>
            <family val="2"/>
            <charset val="238"/>
          </rPr>
          <t xml:space="preserve">
+X437+X453
</t>
        </r>
      </text>
    </comment>
    <comment ref="AJ346" authorId="0" shapeId="0" xr:uid="{FEEB32DB-CD4A-41AE-8ADD-56A44F9C6102}">
      <text>
        <r>
          <rPr>
            <b/>
            <sz val="9"/>
            <color indexed="81"/>
            <rFont val="Tahoma"/>
            <family val="2"/>
            <charset val="238"/>
          </rPr>
          <t>larisa:</t>
        </r>
        <r>
          <rPr>
            <sz val="9"/>
            <color indexed="81"/>
            <rFont val="Tahoma"/>
            <family val="2"/>
            <charset val="238"/>
          </rPr>
          <t xml:space="preserve">
+X437+X453
</t>
        </r>
      </text>
    </comment>
    <comment ref="AK346" authorId="0" shapeId="0" xr:uid="{D1B88906-C366-416B-B6C4-E72A00C44B35}">
      <text>
        <r>
          <rPr>
            <b/>
            <sz val="9"/>
            <color indexed="81"/>
            <rFont val="Tahoma"/>
            <family val="2"/>
            <charset val="238"/>
          </rPr>
          <t>larisa:</t>
        </r>
        <r>
          <rPr>
            <sz val="9"/>
            <color indexed="81"/>
            <rFont val="Tahoma"/>
            <family val="2"/>
            <charset val="238"/>
          </rPr>
          <t xml:space="preserve">
+X437+X453
</t>
        </r>
      </text>
    </comment>
    <comment ref="D374" authorId="0" shapeId="0" xr:uid="{B6E86AFA-E71E-400F-94E0-8465B9B51BE6}">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E374" authorId="0" shapeId="0" xr:uid="{3B946901-D6B9-4504-A798-339AC41BC0A3}">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F374" authorId="0" shapeId="0" xr:uid="{0807C8D3-5428-446D-9025-028B013239E6}">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G374" authorId="0" shapeId="0" xr:uid="{22A62551-DE49-40C0-BC78-34199E6D6444}">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H374" authorId="0" shapeId="0" xr:uid="{8DEABBD5-83CF-4F16-9A37-2E4D2D460654}">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I374" authorId="0" shapeId="0" xr:uid="{CFB83E60-488D-46D2-8380-3B87F1AC32DA}">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J374" authorId="0" shapeId="0" xr:uid="{D7CBA6D4-CAD4-4724-BFC8-2BF8E7C72591}">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K374" authorId="0" shapeId="0" xr:uid="{DBEF20AC-1D13-4AEE-8863-ED15C16DB74B}">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L374" authorId="0" shapeId="0" xr:uid="{351D9FF0-0D2B-49B1-B090-D64AA76CCB7A}">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M374" authorId="0" shapeId="0" xr:uid="{A0091DB9-1C16-4E44-8DE1-C75F1C3D31F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N374" authorId="0" shapeId="0" xr:uid="{6BE9B4AA-2F0E-432A-AF59-94922A23C0F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O374" authorId="0" shapeId="0" xr:uid="{CA1749DF-D1ED-421D-AF4E-14FFA7FA9459}">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P374" authorId="0" shapeId="0" xr:uid="{BA92001D-3D58-4329-B6A0-075CA51FF0F2}">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Q374" authorId="0" shapeId="0" xr:uid="{A89CEB2D-48F4-4631-A84B-D2ECB7453059}">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R374" authorId="0" shapeId="0" xr:uid="{DFFB55CE-FC79-454D-BAFD-53EAA5431C12}">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S374" authorId="0" shapeId="0" xr:uid="{7A5AC0B6-1CA1-44F3-B377-605A32E80528}">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T374" authorId="0" shapeId="0" xr:uid="{B6DCF3E2-46FC-4649-8635-B4C35DD35356}">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U374" authorId="0" shapeId="0" xr:uid="{3D339F09-4B92-492D-A058-E68890C3CD81}">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V374" authorId="0" shapeId="0" xr:uid="{4C59C59F-D21F-4DC3-9B14-38D1DA5559E9}">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W374" authorId="0" shapeId="0" xr:uid="{6EEA2E09-98D4-4002-A22B-165467C06201}">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X374" authorId="0" shapeId="0" xr:uid="{BEEE7B45-8B8B-4912-A1F6-974A27FCC9F3}">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Y374" authorId="0" shapeId="0" xr:uid="{E6CAC227-B810-4E2D-86BA-7D10059960DF}">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Z374" authorId="0" shapeId="0" xr:uid="{29C5C185-2973-4F68-8D92-DF1DBC43FA31}">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A374" authorId="0" shapeId="0" xr:uid="{A2D7B086-7D20-4FF8-A0EC-DCF2D3A9B064}">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B374" authorId="0" shapeId="0" xr:uid="{FE12D991-8975-42AA-8728-2AD8E1329A37}">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C374" authorId="0" shapeId="0" xr:uid="{65F271C3-74DC-48DB-84D9-CB58BF5E28C2}">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E374" authorId="0" shapeId="0" xr:uid="{C9054435-6801-4924-AEBD-34A723154BA9}">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F374" authorId="0" shapeId="0" xr:uid="{05A3FDA9-8DB9-449D-A64D-11823416B987}">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G374" authorId="0" shapeId="0" xr:uid="{0AF02C43-FCE6-48AA-9D25-CE4B31AA83C7}">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H374" authorId="0" shapeId="0" xr:uid="{501B62EE-A6E6-41ED-BBC1-062E2BF85DC8}">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I374" authorId="0" shapeId="0" xr:uid="{4D7E2B68-F771-41EF-A562-2445B9BA485D}">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J374" authorId="0" shapeId="0" xr:uid="{209C0AE7-34F2-4E0D-A8EB-FDBCA26F4C3E}">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K374" authorId="0" shapeId="0" xr:uid="{B0B306E2-529C-42E0-A7E8-95A902EC4CE9}">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F388" authorId="0" shapeId="0" xr:uid="{DCC872C0-E4B2-4375-9AD0-21A6A0FB4702}">
      <text>
        <r>
          <rPr>
            <b/>
            <sz val="9"/>
            <color indexed="81"/>
            <rFont val="Tahoma"/>
            <family val="2"/>
            <charset val="238"/>
          </rPr>
          <t>larisa:</t>
        </r>
        <r>
          <rPr>
            <sz val="9"/>
            <color indexed="81"/>
            <rFont val="Tahoma"/>
            <family val="2"/>
            <charset val="238"/>
          </rPr>
          <t xml:space="preserve">
119 DIN BL </t>
        </r>
      </text>
    </comment>
    <comment ref="S735" authorId="2" shapeId="0" xr:uid="{83AE4DCF-60F1-4A5C-ACB4-FE54DEE4950E}">
      <text>
        <t>[Threaded comment]
Your version of Excel allows you to read this threaded comment; however, any edits to it will get removed if the file is opened in a newer version of Excel. Learn more: https://go.microsoft.com/fwlink/?linkid=870924
Comment:
    STEFANESTI</t>
      </text>
    </comment>
    <comment ref="T735" authorId="3" shapeId="0" xr:uid="{963CA03D-DCE6-4906-9922-8CFFB23EB1FB}">
      <text>
        <t>[Threaded comment]
Your version of Excel allows you to read this threaded comment; however, any edits to it will get removed if the file is opened in a newer version of Excel. Learn more: https://go.microsoft.com/fwlink/?linkid=870924
Comment:
    BRADET</t>
      </text>
    </comment>
    <comment ref="D965" authorId="0" shapeId="0" xr:uid="{B2BC9CD2-AF43-44BC-967D-210D6064FE28}">
      <text>
        <r>
          <rPr>
            <b/>
            <sz val="9"/>
            <color indexed="81"/>
            <rFont val="Tahoma"/>
            <family val="2"/>
            <charset val="238"/>
          </rPr>
          <t>larisa:</t>
        </r>
        <r>
          <rPr>
            <sz val="9"/>
            <color indexed="81"/>
            <rFont val="Tahoma"/>
            <family val="2"/>
            <charset val="238"/>
          </rPr>
          <t xml:space="preserve">
2521 PIN BUGETSTAT 1334 PIN BL 
1019 CAPITAL dotari </t>
        </r>
      </text>
    </comment>
    <comment ref="E965" authorId="0" shapeId="0" xr:uid="{691AD4DB-F52C-46CC-A66C-579D7350E5FF}">
      <text>
        <r>
          <rPr>
            <b/>
            <sz val="9"/>
            <color indexed="81"/>
            <rFont val="Tahoma"/>
            <family val="2"/>
            <charset val="238"/>
          </rPr>
          <t>larisa:</t>
        </r>
        <r>
          <rPr>
            <sz val="9"/>
            <color indexed="81"/>
            <rFont val="Tahoma"/>
            <family val="2"/>
            <charset val="238"/>
          </rPr>
          <t xml:space="preserve">
2521 PIN BUGETSTAT 1334 PIN BL 
1019 CAPITAL dotari </t>
        </r>
      </text>
    </comment>
    <comment ref="F965" authorId="0" shapeId="0" xr:uid="{4EF58FDC-697D-4A5D-9EC1-97907ABFF5F3}">
      <text>
        <r>
          <rPr>
            <b/>
            <sz val="9"/>
            <color indexed="81"/>
            <rFont val="Tahoma"/>
            <family val="2"/>
            <charset val="238"/>
          </rPr>
          <t>larisa:</t>
        </r>
        <r>
          <rPr>
            <sz val="9"/>
            <color indexed="81"/>
            <rFont val="Tahoma"/>
            <family val="2"/>
            <charset val="238"/>
          </rPr>
          <t xml:space="preserve">
69 BS PIN
87 BL PIN 
</t>
        </r>
      </text>
    </comment>
    <comment ref="G965" authorId="0" shapeId="0" xr:uid="{D3F8C463-1DE5-43DF-95A5-A80AC80AA473}">
      <text>
        <r>
          <rPr>
            <b/>
            <sz val="9"/>
            <color indexed="81"/>
            <rFont val="Tahoma"/>
            <family val="2"/>
            <charset val="238"/>
          </rPr>
          <t>larisa:</t>
        </r>
        <r>
          <rPr>
            <sz val="9"/>
            <color indexed="81"/>
            <rFont val="Tahoma"/>
            <family val="2"/>
            <charset val="238"/>
          </rPr>
          <t xml:space="preserve">
69 pin bs</t>
        </r>
      </text>
    </comment>
    <comment ref="H965" authorId="0" shapeId="0" xr:uid="{2B6A2CC6-E441-4F1F-B705-453B12AD1703}">
      <text>
        <r>
          <rPr>
            <b/>
            <sz val="9"/>
            <color indexed="81"/>
            <rFont val="Tahoma"/>
            <family val="2"/>
            <charset val="238"/>
          </rPr>
          <t>larisa:</t>
        </r>
        <r>
          <rPr>
            <sz val="9"/>
            <color indexed="81"/>
            <rFont val="Tahoma"/>
            <family val="2"/>
            <charset val="238"/>
          </rPr>
          <t xml:space="preserve">
2521 PIN BUGETSTAT 1334 PIN BL 
1019 CAPITAL dotari </t>
        </r>
      </text>
    </comment>
    <comment ref="I965" authorId="0" shapeId="0" xr:uid="{F54606B3-9EAD-4456-A491-F925F9D2054A}">
      <text>
        <r>
          <rPr>
            <b/>
            <sz val="9"/>
            <color indexed="81"/>
            <rFont val="Tahoma"/>
            <family val="2"/>
            <charset val="238"/>
          </rPr>
          <t>larisa:</t>
        </r>
        <r>
          <rPr>
            <sz val="9"/>
            <color indexed="81"/>
            <rFont val="Tahoma"/>
            <family val="2"/>
            <charset val="238"/>
          </rPr>
          <t xml:space="preserve">
2521 PIN BUGETSTAT 1334 PIN BL 
1019 CAPITAL dotari </t>
        </r>
      </text>
    </comment>
    <comment ref="J965" authorId="0" shapeId="0" xr:uid="{A3D5E201-3A92-4523-82D4-1F14789AFBB7}">
      <text>
        <r>
          <rPr>
            <b/>
            <sz val="9"/>
            <color indexed="81"/>
            <rFont val="Tahoma"/>
            <family val="2"/>
            <charset val="238"/>
          </rPr>
          <t>larisa:</t>
        </r>
        <r>
          <rPr>
            <sz val="9"/>
            <color indexed="81"/>
            <rFont val="Tahoma"/>
            <family val="2"/>
            <charset val="238"/>
          </rPr>
          <t xml:space="preserve">
2521 PIN BUGETSTAT 1334 PIN BL 
1019 CAPITAL dotari </t>
        </r>
      </text>
    </comment>
    <comment ref="K965" authorId="0" shapeId="0" xr:uid="{5B02B6E7-053A-4D48-9212-27871E3CD277}">
      <text>
        <r>
          <rPr>
            <b/>
            <sz val="9"/>
            <color indexed="81"/>
            <rFont val="Tahoma"/>
            <family val="2"/>
            <charset val="238"/>
          </rPr>
          <t>larisa:</t>
        </r>
        <r>
          <rPr>
            <sz val="9"/>
            <color indexed="81"/>
            <rFont val="Tahoma"/>
            <family val="2"/>
            <charset val="238"/>
          </rPr>
          <t xml:space="preserve">
2521 PIN BUGETSTAT 1334 PIN BL 
1019 CAPITAL dotari </t>
        </r>
      </text>
    </comment>
    <comment ref="L965" authorId="0" shapeId="0" xr:uid="{031757C0-1F52-4693-9DE3-7B4D7B7BA8F6}">
      <text>
        <r>
          <rPr>
            <b/>
            <sz val="9"/>
            <color indexed="81"/>
            <rFont val="Tahoma"/>
            <family val="2"/>
            <charset val="238"/>
          </rPr>
          <t>larisa:</t>
        </r>
        <r>
          <rPr>
            <sz val="9"/>
            <color indexed="81"/>
            <rFont val="Tahoma"/>
            <family val="2"/>
            <charset val="238"/>
          </rPr>
          <t xml:space="preserve">
2521 PIN BUGETSTAT 1334 PIN BL 
1019 CAPITAL dotari </t>
        </r>
      </text>
    </comment>
    <comment ref="M965" authorId="0" shapeId="0" xr:uid="{C2AEFFF9-87D3-4BC3-AEBD-E78773E31FE0}">
      <text>
        <r>
          <rPr>
            <b/>
            <sz val="9"/>
            <color indexed="81"/>
            <rFont val="Tahoma"/>
            <family val="2"/>
            <charset val="238"/>
          </rPr>
          <t>larisa:</t>
        </r>
        <r>
          <rPr>
            <sz val="9"/>
            <color indexed="81"/>
            <rFont val="Tahoma"/>
            <family val="2"/>
            <charset val="238"/>
          </rPr>
          <t xml:space="preserve">
2521 PIN BUGETSTAT 1334 PIN BL 
1019 CAPITAL dotari </t>
        </r>
      </text>
    </comment>
    <comment ref="N965" authorId="0" shapeId="0" xr:uid="{C7095E98-B6E7-4E52-8A93-9429AF645532}">
      <text>
        <r>
          <rPr>
            <b/>
            <sz val="9"/>
            <color indexed="81"/>
            <rFont val="Tahoma"/>
            <family val="2"/>
            <charset val="238"/>
          </rPr>
          <t>larisa:</t>
        </r>
        <r>
          <rPr>
            <sz val="9"/>
            <color indexed="81"/>
            <rFont val="Tahoma"/>
            <family val="2"/>
            <charset val="238"/>
          </rPr>
          <t xml:space="preserve">
2521 PIN BUGETSTAT 1334 PIN BL 
1019 CAPITAL dotari </t>
        </r>
      </text>
    </comment>
    <comment ref="O965" authorId="0" shapeId="0" xr:uid="{AC7A1698-B5AD-44DA-AD88-B9FC2F1A7901}">
      <text>
        <r>
          <rPr>
            <b/>
            <sz val="9"/>
            <color indexed="81"/>
            <rFont val="Tahoma"/>
            <family val="2"/>
            <charset val="238"/>
          </rPr>
          <t>larisa:</t>
        </r>
        <r>
          <rPr>
            <sz val="9"/>
            <color indexed="81"/>
            <rFont val="Tahoma"/>
            <family val="2"/>
            <charset val="238"/>
          </rPr>
          <t xml:space="preserve">
2521 PIN BUGETSTAT 1334 PIN BL 
1019 CAPITAL dotari </t>
        </r>
      </text>
    </comment>
    <comment ref="P965" authorId="0" shapeId="0" xr:uid="{4391E8E7-6038-4CB5-A9B6-8F7B267C931C}">
      <text>
        <r>
          <rPr>
            <b/>
            <sz val="9"/>
            <color indexed="81"/>
            <rFont val="Tahoma"/>
            <family val="2"/>
            <charset val="238"/>
          </rPr>
          <t>larisa:</t>
        </r>
        <r>
          <rPr>
            <sz val="9"/>
            <color indexed="81"/>
            <rFont val="Tahoma"/>
            <family val="2"/>
            <charset val="238"/>
          </rPr>
          <t xml:space="preserve">
2521 PIN BUGETSTAT 1334 PIN BL 
1019 CAPITAL dotari </t>
        </r>
      </text>
    </comment>
    <comment ref="Q965" authorId="0" shapeId="0" xr:uid="{F0A81377-6554-4BD3-878D-C26D4F0471C2}">
      <text>
        <r>
          <rPr>
            <b/>
            <sz val="9"/>
            <color indexed="81"/>
            <rFont val="Tahoma"/>
            <family val="2"/>
            <charset val="238"/>
          </rPr>
          <t>larisa:</t>
        </r>
        <r>
          <rPr>
            <sz val="9"/>
            <color indexed="81"/>
            <rFont val="Tahoma"/>
            <family val="2"/>
            <charset val="238"/>
          </rPr>
          <t xml:space="preserve">
2521 PIN BUGETSTAT 1334 PIN BL 
1019 CAPITAL dotari </t>
        </r>
      </text>
    </comment>
    <comment ref="R965" authorId="0" shapeId="0" xr:uid="{D5D0DB4F-4B8D-4F8B-98CB-796F87095973}">
      <text>
        <r>
          <rPr>
            <b/>
            <sz val="9"/>
            <color indexed="81"/>
            <rFont val="Tahoma"/>
            <family val="2"/>
            <charset val="238"/>
          </rPr>
          <t>larisa:</t>
        </r>
        <r>
          <rPr>
            <sz val="9"/>
            <color indexed="81"/>
            <rFont val="Tahoma"/>
            <family val="2"/>
            <charset val="238"/>
          </rPr>
          <t xml:space="preserve">
2521 PIN BUGETSTAT 1334 PIN BL 
1019 CAPITAL dotari </t>
        </r>
      </text>
    </comment>
    <comment ref="S965" authorId="0" shapeId="0" xr:uid="{6FE39BCA-5DC5-426B-833A-54650AEDCAF6}">
      <text>
        <r>
          <rPr>
            <b/>
            <sz val="9"/>
            <color indexed="81"/>
            <rFont val="Tahoma"/>
            <family val="2"/>
            <charset val="238"/>
          </rPr>
          <t>larisa:</t>
        </r>
        <r>
          <rPr>
            <sz val="9"/>
            <color indexed="81"/>
            <rFont val="Tahoma"/>
            <family val="2"/>
            <charset val="238"/>
          </rPr>
          <t xml:space="preserve">
2521 PIN BUGETSTAT 1334 PIN BL 
1019 CAPITAL dotari </t>
        </r>
      </text>
    </comment>
    <comment ref="T965" authorId="0" shapeId="0" xr:uid="{C219433E-785A-4C9D-B6CE-A1BB3CE8F282}">
      <text>
        <r>
          <rPr>
            <b/>
            <sz val="9"/>
            <color indexed="81"/>
            <rFont val="Tahoma"/>
            <family val="2"/>
            <charset val="238"/>
          </rPr>
          <t>larisa:</t>
        </r>
        <r>
          <rPr>
            <sz val="9"/>
            <color indexed="81"/>
            <rFont val="Tahoma"/>
            <family val="2"/>
            <charset val="238"/>
          </rPr>
          <t xml:space="preserve">
2521 PIN BUGETSTAT 1334 PIN BL 
1019 CAPITAL dotari </t>
        </r>
      </text>
    </comment>
    <comment ref="U965" authorId="0" shapeId="0" xr:uid="{88C72084-150A-4C9B-B070-8351B05CBA01}">
      <text>
        <r>
          <rPr>
            <b/>
            <sz val="9"/>
            <color indexed="81"/>
            <rFont val="Tahoma"/>
            <family val="2"/>
            <charset val="238"/>
          </rPr>
          <t>larisa:</t>
        </r>
        <r>
          <rPr>
            <sz val="9"/>
            <color indexed="81"/>
            <rFont val="Tahoma"/>
            <family val="2"/>
            <charset val="238"/>
          </rPr>
          <t xml:space="preserve">
2521 PIN BUGETSTAT 1334 PIN BL 
1019 CAPITAL dotari </t>
        </r>
      </text>
    </comment>
    <comment ref="V965" authorId="0" shapeId="0" xr:uid="{D6604D89-255E-48DE-927E-1931EA6EBFAE}">
      <text>
        <r>
          <rPr>
            <b/>
            <sz val="9"/>
            <color indexed="81"/>
            <rFont val="Tahoma"/>
            <family val="2"/>
            <charset val="238"/>
          </rPr>
          <t>larisa:</t>
        </r>
        <r>
          <rPr>
            <sz val="9"/>
            <color indexed="81"/>
            <rFont val="Tahoma"/>
            <family val="2"/>
            <charset val="238"/>
          </rPr>
          <t xml:space="preserve">
2521 PIN BUGETSTAT 1334 PIN BL 
1019 CAPITAL dotari </t>
        </r>
      </text>
    </comment>
    <comment ref="W965" authorId="0" shapeId="0" xr:uid="{20F0BAA5-1A37-4EAD-BFB0-5C31B4FEEBDF}">
      <text>
        <r>
          <rPr>
            <b/>
            <sz val="9"/>
            <color indexed="81"/>
            <rFont val="Tahoma"/>
            <family val="2"/>
            <charset val="238"/>
          </rPr>
          <t>larisa:</t>
        </r>
        <r>
          <rPr>
            <sz val="9"/>
            <color indexed="81"/>
            <rFont val="Tahoma"/>
            <family val="2"/>
            <charset val="238"/>
          </rPr>
          <t xml:space="preserve">
2521 PIN BUGETSTAT 1334 PIN BL 
1019 CAPITAL dotari </t>
        </r>
      </text>
    </comment>
    <comment ref="X965" authorId="0" shapeId="0" xr:uid="{277BD650-0162-48E2-9DEA-3BC89519B094}">
      <text>
        <r>
          <rPr>
            <b/>
            <sz val="9"/>
            <color indexed="81"/>
            <rFont val="Tahoma"/>
            <family val="2"/>
            <charset val="238"/>
          </rPr>
          <t>larisa:</t>
        </r>
        <r>
          <rPr>
            <sz val="9"/>
            <color indexed="81"/>
            <rFont val="Tahoma"/>
            <family val="2"/>
            <charset val="238"/>
          </rPr>
          <t xml:space="preserve">
2521 PIN BUGETSTAT 1334 PIN BL 
1019 CAPITAL dotari </t>
        </r>
      </text>
    </comment>
    <comment ref="Y965" authorId="0" shapeId="0" xr:uid="{EA55F4AC-501C-49D0-88E0-7C5A5D21B73C}">
      <text>
        <r>
          <rPr>
            <b/>
            <sz val="9"/>
            <color indexed="81"/>
            <rFont val="Tahoma"/>
            <family val="2"/>
            <charset val="238"/>
          </rPr>
          <t>larisa:</t>
        </r>
        <r>
          <rPr>
            <sz val="9"/>
            <color indexed="81"/>
            <rFont val="Tahoma"/>
            <family val="2"/>
            <charset val="238"/>
          </rPr>
          <t xml:space="preserve">
2521 PIN BUGETSTAT 1334 PIN BL 
1019 CAPITAL dotari </t>
        </r>
      </text>
    </comment>
    <comment ref="Z965" authorId="0" shapeId="0" xr:uid="{46C802A8-B185-4958-AAF2-C91BB239F06A}">
      <text>
        <r>
          <rPr>
            <b/>
            <sz val="9"/>
            <color indexed="81"/>
            <rFont val="Tahoma"/>
            <family val="2"/>
            <charset val="238"/>
          </rPr>
          <t>larisa:</t>
        </r>
        <r>
          <rPr>
            <sz val="9"/>
            <color indexed="81"/>
            <rFont val="Tahoma"/>
            <family val="2"/>
            <charset val="238"/>
          </rPr>
          <t xml:space="preserve">
2521 PIN BUGETSTAT 1334 PIN BL 
1019 CAPITAL dotari </t>
        </r>
      </text>
    </comment>
    <comment ref="AA965" authorId="0" shapeId="0" xr:uid="{1A88B104-B2CB-425C-8C72-5B1EC55F490D}">
      <text>
        <r>
          <rPr>
            <b/>
            <sz val="9"/>
            <color indexed="81"/>
            <rFont val="Tahoma"/>
            <family val="2"/>
            <charset val="238"/>
          </rPr>
          <t>larisa:</t>
        </r>
        <r>
          <rPr>
            <sz val="9"/>
            <color indexed="81"/>
            <rFont val="Tahoma"/>
            <family val="2"/>
            <charset val="238"/>
          </rPr>
          <t xml:space="preserve">
2521 PIN BUGETSTAT 1334 PIN BL 
1019 CAPITAL dotari </t>
        </r>
      </text>
    </comment>
    <comment ref="AB965" authorId="0" shapeId="0" xr:uid="{7B5CDD88-8A22-44E6-AAD1-C44BDF260F76}">
      <text>
        <r>
          <rPr>
            <b/>
            <sz val="9"/>
            <color indexed="81"/>
            <rFont val="Tahoma"/>
            <family val="2"/>
            <charset val="238"/>
          </rPr>
          <t>larisa:</t>
        </r>
        <r>
          <rPr>
            <sz val="9"/>
            <color indexed="81"/>
            <rFont val="Tahoma"/>
            <family val="2"/>
            <charset val="238"/>
          </rPr>
          <t xml:space="preserve">
2521 PIN BUGETSTAT 1334 PIN BL 
1019 CAPITAL dotari </t>
        </r>
      </text>
    </comment>
    <comment ref="AC965" authorId="0" shapeId="0" xr:uid="{16E5E698-676C-4215-ABD7-D7993FA3AA4B}">
      <text>
        <r>
          <rPr>
            <b/>
            <sz val="9"/>
            <color indexed="81"/>
            <rFont val="Tahoma"/>
            <family val="2"/>
            <charset val="238"/>
          </rPr>
          <t>larisa:</t>
        </r>
        <r>
          <rPr>
            <sz val="9"/>
            <color indexed="81"/>
            <rFont val="Tahoma"/>
            <family val="2"/>
            <charset val="238"/>
          </rPr>
          <t xml:space="preserve">
2521 PIN BUGETSTAT 1334 PIN BL 
1019 CAPITAL dotari </t>
        </r>
      </text>
    </comment>
    <comment ref="AE965" authorId="0" shapeId="0" xr:uid="{23DB0846-2FB0-4191-BF4F-BBA80B543186}">
      <text>
        <r>
          <rPr>
            <b/>
            <sz val="9"/>
            <color indexed="81"/>
            <rFont val="Tahoma"/>
            <family val="2"/>
            <charset val="238"/>
          </rPr>
          <t>larisa:</t>
        </r>
        <r>
          <rPr>
            <sz val="9"/>
            <color indexed="81"/>
            <rFont val="Tahoma"/>
            <family val="2"/>
            <charset val="238"/>
          </rPr>
          <t xml:space="preserve">
2521 PIN BUGETSTAT 1334 PIN BL 
1019 CAPITAL dotari </t>
        </r>
      </text>
    </comment>
    <comment ref="AF965" authorId="0" shapeId="0" xr:uid="{D5F46519-952A-4831-9D54-E8F2150B4461}">
      <text>
        <r>
          <rPr>
            <b/>
            <sz val="9"/>
            <color indexed="81"/>
            <rFont val="Tahoma"/>
            <family val="2"/>
            <charset val="238"/>
          </rPr>
          <t>larisa:</t>
        </r>
        <r>
          <rPr>
            <sz val="9"/>
            <color indexed="81"/>
            <rFont val="Tahoma"/>
            <family val="2"/>
            <charset val="238"/>
          </rPr>
          <t xml:space="preserve">
2521 PIN BUGETSTAT 1334 PIN BL 
1019 CAPITAL dotari </t>
        </r>
      </text>
    </comment>
    <comment ref="AG965" authorId="0" shapeId="0" xr:uid="{FFADF274-97ED-417E-A301-E81B7A74959C}">
      <text>
        <r>
          <rPr>
            <b/>
            <sz val="9"/>
            <color indexed="81"/>
            <rFont val="Tahoma"/>
            <family val="2"/>
            <charset val="238"/>
          </rPr>
          <t>larisa:</t>
        </r>
        <r>
          <rPr>
            <sz val="9"/>
            <color indexed="81"/>
            <rFont val="Tahoma"/>
            <family val="2"/>
            <charset val="238"/>
          </rPr>
          <t xml:space="preserve">
2521 PIN BUGETSTAT 1334 PIN BL 
1019 CAPITAL dotari </t>
        </r>
      </text>
    </comment>
    <comment ref="AH965" authorId="0" shapeId="0" xr:uid="{6351B078-CA32-456C-AE57-F547D8F2247F}">
      <text>
        <r>
          <rPr>
            <b/>
            <sz val="9"/>
            <color indexed="81"/>
            <rFont val="Tahoma"/>
            <family val="2"/>
            <charset val="238"/>
          </rPr>
          <t>larisa:</t>
        </r>
        <r>
          <rPr>
            <sz val="9"/>
            <color indexed="81"/>
            <rFont val="Tahoma"/>
            <family val="2"/>
            <charset val="238"/>
          </rPr>
          <t xml:space="preserve">
2521 PIN BUGETSTAT 1334 PIN BL 
1019 CAPITAL dotari </t>
        </r>
      </text>
    </comment>
    <comment ref="AI965" authorId="0" shapeId="0" xr:uid="{CA4CFFA0-9362-442A-9F8C-31E3ED6AD8E8}">
      <text>
        <r>
          <rPr>
            <b/>
            <sz val="9"/>
            <color indexed="81"/>
            <rFont val="Tahoma"/>
            <family val="2"/>
            <charset val="238"/>
          </rPr>
          <t>larisa:</t>
        </r>
        <r>
          <rPr>
            <sz val="9"/>
            <color indexed="81"/>
            <rFont val="Tahoma"/>
            <family val="2"/>
            <charset val="238"/>
          </rPr>
          <t xml:space="preserve">
2521 PIN BUGETSTAT 1334 PIN BL 
1019 CAPITAL dotari </t>
        </r>
      </text>
    </comment>
    <comment ref="AJ965" authorId="0" shapeId="0" xr:uid="{4B163002-3DE0-4DB2-96C1-5D06338EDA47}">
      <text>
        <r>
          <rPr>
            <b/>
            <sz val="9"/>
            <color indexed="81"/>
            <rFont val="Tahoma"/>
            <family val="2"/>
            <charset val="238"/>
          </rPr>
          <t>larisa:</t>
        </r>
        <r>
          <rPr>
            <sz val="9"/>
            <color indexed="81"/>
            <rFont val="Tahoma"/>
            <family val="2"/>
            <charset val="238"/>
          </rPr>
          <t xml:space="preserve">
2521 PIN BUGETSTAT 1334 PIN BL 
1019 CAPITAL dotari </t>
        </r>
      </text>
    </comment>
    <comment ref="AK965" authorId="0" shapeId="0" xr:uid="{8BA1D0FD-1670-4EF6-85B0-96886F731197}">
      <text>
        <r>
          <rPr>
            <b/>
            <sz val="9"/>
            <color indexed="81"/>
            <rFont val="Tahoma"/>
            <family val="2"/>
            <charset val="238"/>
          </rPr>
          <t>larisa:</t>
        </r>
        <r>
          <rPr>
            <sz val="9"/>
            <color indexed="81"/>
            <rFont val="Tahoma"/>
            <family val="2"/>
            <charset val="238"/>
          </rPr>
          <t xml:space="preserve">
2521 PIN BUGETSTAT 1334 PIN BL 
1019 CAPITAL dotari </t>
        </r>
      </text>
    </comment>
    <comment ref="R1151" authorId="4" shapeId="0" xr:uid="{9519D611-EB5A-48D0-BA78-0A78A62C2246}">
      <text>
        <t>[Threaded comment]
Your version of Excel allows you to read this threaded comment; however, any edits to it will get removed if the file is opened in a newer version of Excel. Learn more: https://go.microsoft.com/fwlink/?linkid=870924
Comment:
    Executia trecuta te CUI CJ 4429512</t>
      </text>
    </comment>
    <comment ref="E1407" authorId="0" shapeId="0" xr:uid="{CD3D38E9-7EDB-49AD-A46B-17C17899F7E7}">
      <text>
        <r>
          <rPr>
            <b/>
            <sz val="9"/>
            <color indexed="81"/>
            <rFont val="Tahoma"/>
            <family val="2"/>
            <charset val="238"/>
          </rPr>
          <t>larisa:</t>
        </r>
        <r>
          <rPr>
            <sz val="9"/>
            <color indexed="81"/>
            <rFont val="Tahoma"/>
            <family val="2"/>
            <charset val="238"/>
          </rPr>
          <t xml:space="preserve">
42.02.93</t>
        </r>
      </text>
    </comment>
    <comment ref="F1407" authorId="0" shapeId="0" xr:uid="{72821079-A2F9-44B2-85AF-68C263B4AF8C}">
      <text>
        <r>
          <rPr>
            <b/>
            <sz val="9"/>
            <color indexed="81"/>
            <rFont val="Tahoma"/>
            <family val="2"/>
            <charset val="238"/>
          </rPr>
          <t>larisa:</t>
        </r>
        <r>
          <rPr>
            <sz val="9"/>
            <color indexed="81"/>
            <rFont val="Tahoma"/>
            <family val="2"/>
            <charset val="238"/>
          </rPr>
          <t xml:space="preserve">
42.02.93</t>
        </r>
      </text>
    </comment>
    <comment ref="G1407" authorId="0" shapeId="0" xr:uid="{E7FAF039-17DC-41FF-A0D9-D2BFC75C6D5B}">
      <text>
        <r>
          <rPr>
            <b/>
            <sz val="9"/>
            <color indexed="81"/>
            <rFont val="Tahoma"/>
            <family val="2"/>
            <charset val="238"/>
          </rPr>
          <t>larisa:</t>
        </r>
        <r>
          <rPr>
            <sz val="9"/>
            <color indexed="81"/>
            <rFont val="Tahoma"/>
            <family val="2"/>
            <charset val="238"/>
          </rPr>
          <t xml:space="preserve">
42.02.93</t>
        </r>
      </text>
    </comment>
    <comment ref="H1407" authorId="0" shapeId="0" xr:uid="{4AD7C535-CA95-447C-B666-3C63FD3A56FD}">
      <text>
        <r>
          <rPr>
            <b/>
            <sz val="9"/>
            <color indexed="81"/>
            <rFont val="Tahoma"/>
            <family val="2"/>
            <charset val="238"/>
          </rPr>
          <t>larisa:</t>
        </r>
        <r>
          <rPr>
            <sz val="9"/>
            <color indexed="81"/>
            <rFont val="Tahoma"/>
            <family val="2"/>
            <charset val="238"/>
          </rPr>
          <t xml:space="preserve">
42.02.93</t>
        </r>
      </text>
    </comment>
    <comment ref="I1407" authorId="0" shapeId="0" xr:uid="{EF51B1B0-967D-4A1C-B6E0-3E1743E0320B}">
      <text>
        <r>
          <rPr>
            <b/>
            <sz val="9"/>
            <color indexed="81"/>
            <rFont val="Tahoma"/>
            <family val="2"/>
            <charset val="238"/>
          </rPr>
          <t>larisa:</t>
        </r>
        <r>
          <rPr>
            <sz val="9"/>
            <color indexed="81"/>
            <rFont val="Tahoma"/>
            <family val="2"/>
            <charset val="238"/>
          </rPr>
          <t xml:space="preserve">
42.02.93</t>
        </r>
      </text>
    </comment>
    <comment ref="J1407" authorId="0" shapeId="0" xr:uid="{9DA8AFDE-ED1D-4599-9E4C-6B7590256E80}">
      <text>
        <r>
          <rPr>
            <b/>
            <sz val="9"/>
            <color indexed="81"/>
            <rFont val="Tahoma"/>
            <family val="2"/>
            <charset val="238"/>
          </rPr>
          <t>larisa:</t>
        </r>
        <r>
          <rPr>
            <sz val="9"/>
            <color indexed="81"/>
            <rFont val="Tahoma"/>
            <family val="2"/>
            <charset val="238"/>
          </rPr>
          <t xml:space="preserve">
42.02.93</t>
        </r>
      </text>
    </comment>
    <comment ref="K1407" authorId="0" shapeId="0" xr:uid="{EEF5C90E-4D83-4C65-AFF3-61FEB4B5118B}">
      <text>
        <r>
          <rPr>
            <b/>
            <sz val="9"/>
            <color indexed="81"/>
            <rFont val="Tahoma"/>
            <family val="2"/>
            <charset val="238"/>
          </rPr>
          <t>larisa:</t>
        </r>
        <r>
          <rPr>
            <sz val="9"/>
            <color indexed="81"/>
            <rFont val="Tahoma"/>
            <family val="2"/>
            <charset val="238"/>
          </rPr>
          <t xml:space="preserve">
42.02.93</t>
        </r>
      </text>
    </comment>
    <comment ref="L1407" authorId="0" shapeId="0" xr:uid="{A1E87D5A-1A86-4533-AFEE-4D453391C030}">
      <text>
        <r>
          <rPr>
            <b/>
            <sz val="9"/>
            <color indexed="81"/>
            <rFont val="Tahoma"/>
            <family val="2"/>
            <charset val="238"/>
          </rPr>
          <t>larisa:</t>
        </r>
        <r>
          <rPr>
            <sz val="9"/>
            <color indexed="81"/>
            <rFont val="Tahoma"/>
            <family val="2"/>
            <charset val="238"/>
          </rPr>
          <t xml:space="preserve">
42.02.93</t>
        </r>
      </text>
    </comment>
    <comment ref="M1407" authorId="0" shapeId="0" xr:uid="{68FF43D3-D392-49CE-85F7-7D45FE4B3FE7}">
      <text>
        <r>
          <rPr>
            <b/>
            <sz val="9"/>
            <color indexed="81"/>
            <rFont val="Tahoma"/>
            <family val="2"/>
            <charset val="238"/>
          </rPr>
          <t>larisa:</t>
        </r>
        <r>
          <rPr>
            <sz val="9"/>
            <color indexed="81"/>
            <rFont val="Tahoma"/>
            <family val="2"/>
            <charset val="238"/>
          </rPr>
          <t xml:space="preserve">
42.02.93</t>
        </r>
      </text>
    </comment>
    <comment ref="N1407" authorId="0" shapeId="0" xr:uid="{0E6DC9A9-029D-4760-85D5-6B903AAA5A78}">
      <text>
        <r>
          <rPr>
            <b/>
            <sz val="9"/>
            <color indexed="81"/>
            <rFont val="Tahoma"/>
            <family val="2"/>
            <charset val="238"/>
          </rPr>
          <t>larisa:</t>
        </r>
        <r>
          <rPr>
            <sz val="9"/>
            <color indexed="81"/>
            <rFont val="Tahoma"/>
            <family val="2"/>
            <charset val="238"/>
          </rPr>
          <t xml:space="preserve">
42.02.93</t>
        </r>
      </text>
    </comment>
    <comment ref="O1407" authorId="0" shapeId="0" xr:uid="{E03A9BF3-9225-44AD-AC33-BE3262375131}">
      <text>
        <r>
          <rPr>
            <b/>
            <sz val="9"/>
            <color indexed="81"/>
            <rFont val="Tahoma"/>
            <family val="2"/>
            <charset val="238"/>
          </rPr>
          <t>larisa:</t>
        </r>
        <r>
          <rPr>
            <sz val="9"/>
            <color indexed="81"/>
            <rFont val="Tahoma"/>
            <family val="2"/>
            <charset val="238"/>
          </rPr>
          <t xml:space="preserve">
42.02.93</t>
        </r>
      </text>
    </comment>
    <comment ref="P1407" authorId="0" shapeId="0" xr:uid="{1ADE1DA6-77EB-42BA-BC8B-66E367D9B6C4}">
      <text>
        <r>
          <rPr>
            <b/>
            <sz val="9"/>
            <color indexed="81"/>
            <rFont val="Tahoma"/>
            <family val="2"/>
            <charset val="238"/>
          </rPr>
          <t>larisa:</t>
        </r>
        <r>
          <rPr>
            <sz val="9"/>
            <color indexed="81"/>
            <rFont val="Tahoma"/>
            <family val="2"/>
            <charset val="238"/>
          </rPr>
          <t xml:space="preserve">
42.02.93</t>
        </r>
      </text>
    </comment>
    <comment ref="Q1407" authorId="0" shapeId="0" xr:uid="{EBEE5147-B943-4A22-A092-D8E961345999}">
      <text>
        <r>
          <rPr>
            <b/>
            <sz val="9"/>
            <color indexed="81"/>
            <rFont val="Tahoma"/>
            <family val="2"/>
            <charset val="238"/>
          </rPr>
          <t>larisa:</t>
        </r>
        <r>
          <rPr>
            <sz val="9"/>
            <color indexed="81"/>
            <rFont val="Tahoma"/>
            <family val="2"/>
            <charset val="238"/>
          </rPr>
          <t xml:space="preserve">
42.02.93</t>
        </r>
      </text>
    </comment>
    <comment ref="R1407" authorId="0" shapeId="0" xr:uid="{42A876A9-AAD7-4BCB-9104-01CB3957B39F}">
      <text>
        <r>
          <rPr>
            <b/>
            <sz val="9"/>
            <color indexed="81"/>
            <rFont val="Tahoma"/>
            <family val="2"/>
            <charset val="238"/>
          </rPr>
          <t>larisa:</t>
        </r>
        <r>
          <rPr>
            <sz val="9"/>
            <color indexed="81"/>
            <rFont val="Tahoma"/>
            <family val="2"/>
            <charset val="238"/>
          </rPr>
          <t xml:space="preserve">
42.02.93</t>
        </r>
      </text>
    </comment>
    <comment ref="S1407" authorId="0" shapeId="0" xr:uid="{A7845850-04FE-412C-84B6-33E337386856}">
      <text>
        <r>
          <rPr>
            <b/>
            <sz val="9"/>
            <color indexed="81"/>
            <rFont val="Tahoma"/>
            <family val="2"/>
            <charset val="238"/>
          </rPr>
          <t>larisa:</t>
        </r>
        <r>
          <rPr>
            <sz val="9"/>
            <color indexed="81"/>
            <rFont val="Tahoma"/>
            <family val="2"/>
            <charset val="238"/>
          </rPr>
          <t xml:space="preserve">
42.02.93</t>
        </r>
      </text>
    </comment>
    <comment ref="T1407" authorId="0" shapeId="0" xr:uid="{708BC232-4CC7-49B8-A992-6964DA81DC50}">
      <text>
        <r>
          <rPr>
            <b/>
            <sz val="9"/>
            <color indexed="81"/>
            <rFont val="Tahoma"/>
            <family val="2"/>
            <charset val="238"/>
          </rPr>
          <t>larisa:</t>
        </r>
        <r>
          <rPr>
            <sz val="9"/>
            <color indexed="81"/>
            <rFont val="Tahoma"/>
            <family val="2"/>
            <charset val="238"/>
          </rPr>
          <t xml:space="preserve">
42.02.93</t>
        </r>
      </text>
    </comment>
    <comment ref="U1407" authorId="0" shapeId="0" xr:uid="{1AED2AB6-E1AF-4DE1-A60D-4CF6F562F957}">
      <text>
        <r>
          <rPr>
            <b/>
            <sz val="9"/>
            <color indexed="81"/>
            <rFont val="Tahoma"/>
            <family val="2"/>
            <charset val="238"/>
          </rPr>
          <t>larisa:</t>
        </r>
        <r>
          <rPr>
            <sz val="9"/>
            <color indexed="81"/>
            <rFont val="Tahoma"/>
            <family val="2"/>
            <charset val="238"/>
          </rPr>
          <t xml:space="preserve">
42.02.93</t>
        </r>
      </text>
    </comment>
    <comment ref="V1407" authorId="0" shapeId="0" xr:uid="{68DA80E8-22DA-48F7-9B78-463B7120EA0B}">
      <text>
        <r>
          <rPr>
            <b/>
            <sz val="9"/>
            <color indexed="81"/>
            <rFont val="Tahoma"/>
            <family val="2"/>
            <charset val="238"/>
          </rPr>
          <t>larisa:</t>
        </r>
        <r>
          <rPr>
            <sz val="9"/>
            <color indexed="81"/>
            <rFont val="Tahoma"/>
            <family val="2"/>
            <charset val="238"/>
          </rPr>
          <t xml:space="preserve">
42.02.93</t>
        </r>
      </text>
    </comment>
    <comment ref="W1407" authorId="0" shapeId="0" xr:uid="{39AF7365-0956-43BD-A591-D5DFFD69E0E6}">
      <text>
        <r>
          <rPr>
            <b/>
            <sz val="9"/>
            <color indexed="81"/>
            <rFont val="Tahoma"/>
            <family val="2"/>
            <charset val="238"/>
          </rPr>
          <t>larisa:</t>
        </r>
        <r>
          <rPr>
            <sz val="9"/>
            <color indexed="81"/>
            <rFont val="Tahoma"/>
            <family val="2"/>
            <charset val="238"/>
          </rPr>
          <t xml:space="preserve">
42.02.93</t>
        </r>
      </text>
    </comment>
    <comment ref="X1407" authorId="0" shapeId="0" xr:uid="{7A1ABA3C-2A19-4955-849E-5A2F0638DB75}">
      <text>
        <r>
          <rPr>
            <b/>
            <sz val="9"/>
            <color indexed="81"/>
            <rFont val="Tahoma"/>
            <family val="2"/>
            <charset val="238"/>
          </rPr>
          <t>larisa:</t>
        </r>
        <r>
          <rPr>
            <sz val="9"/>
            <color indexed="81"/>
            <rFont val="Tahoma"/>
            <family val="2"/>
            <charset val="238"/>
          </rPr>
          <t xml:space="preserve">
42.02.93</t>
        </r>
      </text>
    </comment>
    <comment ref="Y1407" authorId="0" shapeId="0" xr:uid="{B66ACA9E-EE1E-4F5D-A4B6-63D52A93636C}">
      <text>
        <r>
          <rPr>
            <b/>
            <sz val="9"/>
            <color indexed="81"/>
            <rFont val="Tahoma"/>
            <family val="2"/>
            <charset val="238"/>
          </rPr>
          <t>larisa:</t>
        </r>
        <r>
          <rPr>
            <sz val="9"/>
            <color indexed="81"/>
            <rFont val="Tahoma"/>
            <family val="2"/>
            <charset val="238"/>
          </rPr>
          <t xml:space="preserve">
42.02.93</t>
        </r>
      </text>
    </comment>
    <comment ref="Z1407" authorId="0" shapeId="0" xr:uid="{CD088D04-07C6-4F3B-9090-4D1C2E2E70D9}">
      <text>
        <r>
          <rPr>
            <b/>
            <sz val="9"/>
            <color indexed="81"/>
            <rFont val="Tahoma"/>
            <family val="2"/>
            <charset val="238"/>
          </rPr>
          <t>larisa:</t>
        </r>
        <r>
          <rPr>
            <sz val="9"/>
            <color indexed="81"/>
            <rFont val="Tahoma"/>
            <family val="2"/>
            <charset val="238"/>
          </rPr>
          <t xml:space="preserve">
42.02.93</t>
        </r>
      </text>
    </comment>
    <comment ref="AA1407" authorId="0" shapeId="0" xr:uid="{86552A41-50FE-4C24-ABDF-7255561A150F}">
      <text>
        <r>
          <rPr>
            <b/>
            <sz val="9"/>
            <color indexed="81"/>
            <rFont val="Tahoma"/>
            <family val="2"/>
            <charset val="238"/>
          </rPr>
          <t>larisa:</t>
        </r>
        <r>
          <rPr>
            <sz val="9"/>
            <color indexed="81"/>
            <rFont val="Tahoma"/>
            <family val="2"/>
            <charset val="238"/>
          </rPr>
          <t xml:space="preserve">
42.02.93</t>
        </r>
      </text>
    </comment>
    <comment ref="AB1407" authorId="0" shapeId="0" xr:uid="{5EF22E88-4097-454F-A61B-6EB4E99F85B6}">
      <text>
        <r>
          <rPr>
            <b/>
            <sz val="9"/>
            <color indexed="81"/>
            <rFont val="Tahoma"/>
            <family val="2"/>
            <charset val="238"/>
          </rPr>
          <t>larisa:</t>
        </r>
        <r>
          <rPr>
            <sz val="9"/>
            <color indexed="81"/>
            <rFont val="Tahoma"/>
            <family val="2"/>
            <charset val="238"/>
          </rPr>
          <t xml:space="preserve">
42.02.93</t>
        </r>
      </text>
    </comment>
    <comment ref="AC1407" authorId="0" shapeId="0" xr:uid="{A643E65F-825F-4F76-9CA6-3932635AC7AE}">
      <text>
        <r>
          <rPr>
            <b/>
            <sz val="9"/>
            <color indexed="81"/>
            <rFont val="Tahoma"/>
            <family val="2"/>
            <charset val="238"/>
          </rPr>
          <t>larisa:</t>
        </r>
        <r>
          <rPr>
            <sz val="9"/>
            <color indexed="81"/>
            <rFont val="Tahoma"/>
            <family val="2"/>
            <charset val="238"/>
          </rPr>
          <t xml:space="preserve">
42.02.93</t>
        </r>
      </text>
    </comment>
    <comment ref="AE1407" authorId="0" shapeId="0" xr:uid="{A1B39FE2-B2A4-4D16-978C-D0EC99CDB716}">
      <text>
        <r>
          <rPr>
            <b/>
            <sz val="9"/>
            <color indexed="81"/>
            <rFont val="Tahoma"/>
            <family val="2"/>
            <charset val="238"/>
          </rPr>
          <t>larisa:</t>
        </r>
        <r>
          <rPr>
            <sz val="9"/>
            <color indexed="81"/>
            <rFont val="Tahoma"/>
            <family val="2"/>
            <charset val="238"/>
          </rPr>
          <t xml:space="preserve">
42.02.93</t>
        </r>
      </text>
    </comment>
    <comment ref="AF1407" authorId="0" shapeId="0" xr:uid="{DCEBCC6A-8B0E-4FC8-9B7D-8DFD2D8B9A50}">
      <text>
        <r>
          <rPr>
            <b/>
            <sz val="9"/>
            <color indexed="81"/>
            <rFont val="Tahoma"/>
            <family val="2"/>
            <charset val="238"/>
          </rPr>
          <t>larisa:</t>
        </r>
        <r>
          <rPr>
            <sz val="9"/>
            <color indexed="81"/>
            <rFont val="Tahoma"/>
            <family val="2"/>
            <charset val="238"/>
          </rPr>
          <t xml:space="preserve">
42.02.93</t>
        </r>
      </text>
    </comment>
    <comment ref="AG1407" authorId="0" shapeId="0" xr:uid="{B81A71FE-0ED5-47E6-8ECB-A1E3B6F7B29A}">
      <text>
        <r>
          <rPr>
            <b/>
            <sz val="9"/>
            <color indexed="81"/>
            <rFont val="Tahoma"/>
            <family val="2"/>
            <charset val="238"/>
          </rPr>
          <t>larisa:</t>
        </r>
        <r>
          <rPr>
            <sz val="9"/>
            <color indexed="81"/>
            <rFont val="Tahoma"/>
            <family val="2"/>
            <charset val="238"/>
          </rPr>
          <t xml:space="preserve">
42.02.93</t>
        </r>
      </text>
    </comment>
    <comment ref="AH1407" authorId="0" shapeId="0" xr:uid="{DF16B409-69AA-4E39-AB97-A22C03FDC319}">
      <text>
        <r>
          <rPr>
            <b/>
            <sz val="9"/>
            <color indexed="81"/>
            <rFont val="Tahoma"/>
            <family val="2"/>
            <charset val="238"/>
          </rPr>
          <t>larisa:</t>
        </r>
        <r>
          <rPr>
            <sz val="9"/>
            <color indexed="81"/>
            <rFont val="Tahoma"/>
            <family val="2"/>
            <charset val="238"/>
          </rPr>
          <t xml:space="preserve">
42.02.93</t>
        </r>
      </text>
    </comment>
    <comment ref="AI1407" authorId="0" shapeId="0" xr:uid="{079CC9CD-9B85-4FCC-82E4-063BD16A1805}">
      <text>
        <r>
          <rPr>
            <b/>
            <sz val="9"/>
            <color indexed="81"/>
            <rFont val="Tahoma"/>
            <family val="2"/>
            <charset val="238"/>
          </rPr>
          <t>larisa:</t>
        </r>
        <r>
          <rPr>
            <sz val="9"/>
            <color indexed="81"/>
            <rFont val="Tahoma"/>
            <family val="2"/>
            <charset val="238"/>
          </rPr>
          <t xml:space="preserve">
42.02.93</t>
        </r>
      </text>
    </comment>
    <comment ref="AJ1407" authorId="0" shapeId="0" xr:uid="{36E6B1D4-73B3-4AA0-ABC0-DB81058F56A1}">
      <text>
        <r>
          <rPr>
            <b/>
            <sz val="9"/>
            <color indexed="81"/>
            <rFont val="Tahoma"/>
            <family val="2"/>
            <charset val="238"/>
          </rPr>
          <t>larisa:</t>
        </r>
        <r>
          <rPr>
            <sz val="9"/>
            <color indexed="81"/>
            <rFont val="Tahoma"/>
            <family val="2"/>
            <charset val="238"/>
          </rPr>
          <t xml:space="preserve">
42.02.93</t>
        </r>
      </text>
    </comment>
    <comment ref="AK1407" authorId="0" shapeId="0" xr:uid="{366C947C-4383-4490-860C-48E826297B49}">
      <text>
        <r>
          <rPr>
            <b/>
            <sz val="9"/>
            <color indexed="81"/>
            <rFont val="Tahoma"/>
            <family val="2"/>
            <charset val="238"/>
          </rPr>
          <t>larisa:</t>
        </r>
        <r>
          <rPr>
            <sz val="9"/>
            <color indexed="81"/>
            <rFont val="Tahoma"/>
            <family val="2"/>
            <charset val="238"/>
          </rPr>
          <t xml:space="preserve">
42.02.93</t>
        </r>
      </text>
    </comment>
    <comment ref="E1408" authorId="0" shapeId="0" xr:uid="{054169B7-6139-4D2C-BD57-50F21A2D1CFA}">
      <text>
        <r>
          <rPr>
            <b/>
            <sz val="9"/>
            <color indexed="81"/>
            <rFont val="Tahoma"/>
            <family val="2"/>
            <charset val="238"/>
          </rPr>
          <t>larisa:</t>
        </r>
        <r>
          <rPr>
            <sz val="9"/>
            <color indexed="81"/>
            <rFont val="Tahoma"/>
            <family val="2"/>
            <charset val="238"/>
          </rPr>
          <t xml:space="preserve">
45.02.48</t>
        </r>
      </text>
    </comment>
    <comment ref="F1408" authorId="0" shapeId="0" xr:uid="{559E09B0-BDC2-4A08-B59E-ACE489FB7428}">
      <text>
        <r>
          <rPr>
            <b/>
            <sz val="9"/>
            <color indexed="81"/>
            <rFont val="Tahoma"/>
            <family val="2"/>
            <charset val="238"/>
          </rPr>
          <t>larisa:</t>
        </r>
        <r>
          <rPr>
            <sz val="9"/>
            <color indexed="81"/>
            <rFont val="Tahoma"/>
            <family val="2"/>
            <charset val="238"/>
          </rPr>
          <t xml:space="preserve">
45.02.48</t>
        </r>
      </text>
    </comment>
    <comment ref="G1408" authorId="0" shapeId="0" xr:uid="{DFE62986-72AF-4ADC-B712-E2BB2633CEE0}">
      <text>
        <r>
          <rPr>
            <b/>
            <sz val="9"/>
            <color indexed="81"/>
            <rFont val="Tahoma"/>
            <family val="2"/>
            <charset val="238"/>
          </rPr>
          <t>larisa:</t>
        </r>
        <r>
          <rPr>
            <sz val="9"/>
            <color indexed="81"/>
            <rFont val="Tahoma"/>
            <family val="2"/>
            <charset val="238"/>
          </rPr>
          <t xml:space="preserve">
45.02.48</t>
        </r>
      </text>
    </comment>
    <comment ref="H1408" authorId="0" shapeId="0" xr:uid="{CB0F46E3-ADA7-4716-A69D-4F3466648C21}">
      <text>
        <r>
          <rPr>
            <b/>
            <sz val="9"/>
            <color indexed="81"/>
            <rFont val="Tahoma"/>
            <family val="2"/>
            <charset val="238"/>
          </rPr>
          <t>larisa:</t>
        </r>
        <r>
          <rPr>
            <sz val="9"/>
            <color indexed="81"/>
            <rFont val="Tahoma"/>
            <family val="2"/>
            <charset val="238"/>
          </rPr>
          <t xml:space="preserve">
45.02.48</t>
        </r>
      </text>
    </comment>
    <comment ref="I1408" authorId="0" shapeId="0" xr:uid="{DC277E20-2CBC-47EA-948A-F9CFF7237B09}">
      <text>
        <r>
          <rPr>
            <b/>
            <sz val="9"/>
            <color indexed="81"/>
            <rFont val="Tahoma"/>
            <family val="2"/>
            <charset val="238"/>
          </rPr>
          <t>larisa:</t>
        </r>
        <r>
          <rPr>
            <sz val="9"/>
            <color indexed="81"/>
            <rFont val="Tahoma"/>
            <family val="2"/>
            <charset val="238"/>
          </rPr>
          <t xml:space="preserve">
45.02.48</t>
        </r>
      </text>
    </comment>
    <comment ref="J1408" authorId="0" shapeId="0" xr:uid="{9DE929A5-4EAF-4B73-B425-54FBA000CBD8}">
      <text>
        <r>
          <rPr>
            <b/>
            <sz val="9"/>
            <color indexed="81"/>
            <rFont val="Tahoma"/>
            <family val="2"/>
            <charset val="238"/>
          </rPr>
          <t>larisa:</t>
        </r>
        <r>
          <rPr>
            <sz val="9"/>
            <color indexed="81"/>
            <rFont val="Tahoma"/>
            <family val="2"/>
            <charset val="238"/>
          </rPr>
          <t xml:space="preserve">
45.02.48</t>
        </r>
      </text>
    </comment>
    <comment ref="K1408" authorId="0" shapeId="0" xr:uid="{3626416F-5E1A-454D-93D4-B7555F17DCA2}">
      <text>
        <r>
          <rPr>
            <b/>
            <sz val="9"/>
            <color indexed="81"/>
            <rFont val="Tahoma"/>
            <family val="2"/>
            <charset val="238"/>
          </rPr>
          <t>larisa:</t>
        </r>
        <r>
          <rPr>
            <sz val="9"/>
            <color indexed="81"/>
            <rFont val="Tahoma"/>
            <family val="2"/>
            <charset val="238"/>
          </rPr>
          <t xml:space="preserve">
45.02.48</t>
        </r>
      </text>
    </comment>
    <comment ref="L1408" authorId="0" shapeId="0" xr:uid="{4A192374-4D48-4E0A-9E56-AE628D41A5B7}">
      <text>
        <r>
          <rPr>
            <b/>
            <sz val="9"/>
            <color indexed="81"/>
            <rFont val="Tahoma"/>
            <family val="2"/>
            <charset val="238"/>
          </rPr>
          <t>larisa:</t>
        </r>
        <r>
          <rPr>
            <sz val="9"/>
            <color indexed="81"/>
            <rFont val="Tahoma"/>
            <family val="2"/>
            <charset val="238"/>
          </rPr>
          <t xml:space="preserve">
45.02.48</t>
        </r>
      </text>
    </comment>
    <comment ref="M1408" authorId="0" shapeId="0" xr:uid="{61F5F082-4DB7-41FC-9282-D64292CE9C59}">
      <text>
        <r>
          <rPr>
            <b/>
            <sz val="9"/>
            <color indexed="81"/>
            <rFont val="Tahoma"/>
            <family val="2"/>
            <charset val="238"/>
          </rPr>
          <t>larisa:</t>
        </r>
        <r>
          <rPr>
            <sz val="9"/>
            <color indexed="81"/>
            <rFont val="Tahoma"/>
            <family val="2"/>
            <charset val="238"/>
          </rPr>
          <t xml:space="preserve">
45.02.48</t>
        </r>
      </text>
    </comment>
    <comment ref="N1408" authorId="0" shapeId="0" xr:uid="{348A2E0C-4188-4315-893D-929B6D64B186}">
      <text>
        <r>
          <rPr>
            <b/>
            <sz val="9"/>
            <color indexed="81"/>
            <rFont val="Tahoma"/>
            <family val="2"/>
            <charset val="238"/>
          </rPr>
          <t>larisa:</t>
        </r>
        <r>
          <rPr>
            <sz val="9"/>
            <color indexed="81"/>
            <rFont val="Tahoma"/>
            <family val="2"/>
            <charset val="238"/>
          </rPr>
          <t xml:space="preserve">
45.02.48</t>
        </r>
      </text>
    </comment>
    <comment ref="O1408" authorId="0" shapeId="0" xr:uid="{4F733B0C-EE6E-4FCE-BE60-B6878455CF4A}">
      <text>
        <r>
          <rPr>
            <b/>
            <sz val="9"/>
            <color indexed="81"/>
            <rFont val="Tahoma"/>
            <family val="2"/>
            <charset val="238"/>
          </rPr>
          <t>larisa:</t>
        </r>
        <r>
          <rPr>
            <sz val="9"/>
            <color indexed="81"/>
            <rFont val="Tahoma"/>
            <family val="2"/>
            <charset val="238"/>
          </rPr>
          <t xml:space="preserve">
45.02.48</t>
        </r>
      </text>
    </comment>
    <comment ref="P1408" authorId="0" shapeId="0" xr:uid="{67C650C6-CC73-44F8-B90C-0EE4197848DE}">
      <text>
        <r>
          <rPr>
            <b/>
            <sz val="9"/>
            <color indexed="81"/>
            <rFont val="Tahoma"/>
            <family val="2"/>
            <charset val="238"/>
          </rPr>
          <t>larisa:</t>
        </r>
        <r>
          <rPr>
            <sz val="9"/>
            <color indexed="81"/>
            <rFont val="Tahoma"/>
            <family val="2"/>
            <charset val="238"/>
          </rPr>
          <t xml:space="preserve">
45.02.48</t>
        </r>
      </text>
    </comment>
    <comment ref="Q1408" authorId="0" shapeId="0" xr:uid="{CCB57E1C-2211-41EE-BDC8-0A8553C03559}">
      <text>
        <r>
          <rPr>
            <b/>
            <sz val="9"/>
            <color indexed="81"/>
            <rFont val="Tahoma"/>
            <family val="2"/>
            <charset val="238"/>
          </rPr>
          <t>larisa:</t>
        </r>
        <r>
          <rPr>
            <sz val="9"/>
            <color indexed="81"/>
            <rFont val="Tahoma"/>
            <family val="2"/>
            <charset val="238"/>
          </rPr>
          <t xml:space="preserve">
45.02.48</t>
        </r>
      </text>
    </comment>
    <comment ref="R1408" authorId="0" shapeId="0" xr:uid="{811A6DC4-AE28-40E5-90F9-85121F289469}">
      <text>
        <r>
          <rPr>
            <b/>
            <sz val="9"/>
            <color indexed="81"/>
            <rFont val="Tahoma"/>
            <family val="2"/>
            <charset val="238"/>
          </rPr>
          <t>larisa:</t>
        </r>
        <r>
          <rPr>
            <sz val="9"/>
            <color indexed="81"/>
            <rFont val="Tahoma"/>
            <family val="2"/>
            <charset val="238"/>
          </rPr>
          <t xml:space="preserve">
45.02.48</t>
        </r>
      </text>
    </comment>
    <comment ref="S1408" authorId="0" shapeId="0" xr:uid="{601FDB48-E4FC-4AC7-A092-B16D4C0CEBA1}">
      <text>
        <r>
          <rPr>
            <b/>
            <sz val="9"/>
            <color indexed="81"/>
            <rFont val="Tahoma"/>
            <family val="2"/>
            <charset val="238"/>
          </rPr>
          <t>larisa:</t>
        </r>
        <r>
          <rPr>
            <sz val="9"/>
            <color indexed="81"/>
            <rFont val="Tahoma"/>
            <family val="2"/>
            <charset val="238"/>
          </rPr>
          <t xml:space="preserve">
45.02.48</t>
        </r>
      </text>
    </comment>
    <comment ref="T1408" authorId="0" shapeId="0" xr:uid="{B8A2A170-F768-4615-AF83-21B0F2B6E54B}">
      <text>
        <r>
          <rPr>
            <b/>
            <sz val="9"/>
            <color indexed="81"/>
            <rFont val="Tahoma"/>
            <family val="2"/>
            <charset val="238"/>
          </rPr>
          <t>larisa:</t>
        </r>
        <r>
          <rPr>
            <sz val="9"/>
            <color indexed="81"/>
            <rFont val="Tahoma"/>
            <family val="2"/>
            <charset val="238"/>
          </rPr>
          <t xml:space="preserve">
45.02.48</t>
        </r>
      </text>
    </comment>
    <comment ref="U1408" authorId="0" shapeId="0" xr:uid="{09F9465B-F9D7-4341-B0B6-AABC2BFF903A}">
      <text>
        <r>
          <rPr>
            <b/>
            <sz val="9"/>
            <color indexed="81"/>
            <rFont val="Tahoma"/>
            <family val="2"/>
            <charset val="238"/>
          </rPr>
          <t>larisa:</t>
        </r>
        <r>
          <rPr>
            <sz val="9"/>
            <color indexed="81"/>
            <rFont val="Tahoma"/>
            <family val="2"/>
            <charset val="238"/>
          </rPr>
          <t xml:space="preserve">
45.02.48</t>
        </r>
      </text>
    </comment>
    <comment ref="V1408" authorId="0" shapeId="0" xr:uid="{28E16718-7960-4C1F-87BC-1104D6889E82}">
      <text>
        <r>
          <rPr>
            <b/>
            <sz val="9"/>
            <color indexed="81"/>
            <rFont val="Tahoma"/>
            <family val="2"/>
            <charset val="238"/>
          </rPr>
          <t>larisa:</t>
        </r>
        <r>
          <rPr>
            <sz val="9"/>
            <color indexed="81"/>
            <rFont val="Tahoma"/>
            <family val="2"/>
            <charset val="238"/>
          </rPr>
          <t xml:space="preserve">
45.02.48</t>
        </r>
      </text>
    </comment>
    <comment ref="W1408" authorId="0" shapeId="0" xr:uid="{1A4A664E-C29E-422F-969A-C9DA1EA3A5D6}">
      <text>
        <r>
          <rPr>
            <b/>
            <sz val="9"/>
            <color indexed="81"/>
            <rFont val="Tahoma"/>
            <family val="2"/>
            <charset val="238"/>
          </rPr>
          <t>larisa:</t>
        </r>
        <r>
          <rPr>
            <sz val="9"/>
            <color indexed="81"/>
            <rFont val="Tahoma"/>
            <family val="2"/>
            <charset val="238"/>
          </rPr>
          <t xml:space="preserve">
45.02.48</t>
        </r>
      </text>
    </comment>
    <comment ref="X1408" authorId="0" shapeId="0" xr:uid="{5600F523-9ABD-47FD-AC41-E7E8680E7EBF}">
      <text>
        <r>
          <rPr>
            <b/>
            <sz val="9"/>
            <color indexed="81"/>
            <rFont val="Tahoma"/>
            <family val="2"/>
            <charset val="238"/>
          </rPr>
          <t>larisa:</t>
        </r>
        <r>
          <rPr>
            <sz val="9"/>
            <color indexed="81"/>
            <rFont val="Tahoma"/>
            <family val="2"/>
            <charset val="238"/>
          </rPr>
          <t xml:space="preserve">
45.02.48</t>
        </r>
      </text>
    </comment>
    <comment ref="Y1408" authorId="0" shapeId="0" xr:uid="{7DB812E2-13CB-4AF6-BC31-5C6449F09BDE}">
      <text>
        <r>
          <rPr>
            <b/>
            <sz val="9"/>
            <color indexed="81"/>
            <rFont val="Tahoma"/>
            <family val="2"/>
            <charset val="238"/>
          </rPr>
          <t>larisa:</t>
        </r>
        <r>
          <rPr>
            <sz val="9"/>
            <color indexed="81"/>
            <rFont val="Tahoma"/>
            <family val="2"/>
            <charset val="238"/>
          </rPr>
          <t xml:space="preserve">
45.02.48</t>
        </r>
      </text>
    </comment>
    <comment ref="Z1408" authorId="0" shapeId="0" xr:uid="{A21A6991-866C-4BFD-9CC2-4BC507B13654}">
      <text>
        <r>
          <rPr>
            <b/>
            <sz val="9"/>
            <color indexed="81"/>
            <rFont val="Tahoma"/>
            <family val="2"/>
            <charset val="238"/>
          </rPr>
          <t>larisa:</t>
        </r>
        <r>
          <rPr>
            <sz val="9"/>
            <color indexed="81"/>
            <rFont val="Tahoma"/>
            <family val="2"/>
            <charset val="238"/>
          </rPr>
          <t xml:space="preserve">
45.02.48</t>
        </r>
      </text>
    </comment>
    <comment ref="AA1408" authorId="0" shapeId="0" xr:uid="{A7F80DE8-C1AE-4170-BAA5-344B67E6E722}">
      <text>
        <r>
          <rPr>
            <b/>
            <sz val="9"/>
            <color indexed="81"/>
            <rFont val="Tahoma"/>
            <family val="2"/>
            <charset val="238"/>
          </rPr>
          <t>larisa:</t>
        </r>
        <r>
          <rPr>
            <sz val="9"/>
            <color indexed="81"/>
            <rFont val="Tahoma"/>
            <family val="2"/>
            <charset val="238"/>
          </rPr>
          <t xml:space="preserve">
45.02.48</t>
        </r>
      </text>
    </comment>
    <comment ref="AB1408" authorId="0" shapeId="0" xr:uid="{0DB101F8-DE9C-45DA-8B67-B0DD066880F9}">
      <text>
        <r>
          <rPr>
            <b/>
            <sz val="9"/>
            <color indexed="81"/>
            <rFont val="Tahoma"/>
            <family val="2"/>
            <charset val="238"/>
          </rPr>
          <t>larisa:</t>
        </r>
        <r>
          <rPr>
            <sz val="9"/>
            <color indexed="81"/>
            <rFont val="Tahoma"/>
            <family val="2"/>
            <charset val="238"/>
          </rPr>
          <t xml:space="preserve">
45.02.48</t>
        </r>
      </text>
    </comment>
    <comment ref="AC1408" authorId="0" shapeId="0" xr:uid="{F14AC50B-5A4A-432D-AC9E-1706E3F0E983}">
      <text>
        <r>
          <rPr>
            <b/>
            <sz val="9"/>
            <color indexed="81"/>
            <rFont val="Tahoma"/>
            <family val="2"/>
            <charset val="238"/>
          </rPr>
          <t>larisa:</t>
        </r>
        <r>
          <rPr>
            <sz val="9"/>
            <color indexed="81"/>
            <rFont val="Tahoma"/>
            <family val="2"/>
            <charset val="238"/>
          </rPr>
          <t xml:space="preserve">
45.02.48</t>
        </r>
      </text>
    </comment>
    <comment ref="AE1408" authorId="0" shapeId="0" xr:uid="{26FCFDC8-F82D-4DE2-97C9-E85DACD70EEB}">
      <text>
        <r>
          <rPr>
            <b/>
            <sz val="9"/>
            <color indexed="81"/>
            <rFont val="Tahoma"/>
            <family val="2"/>
            <charset val="238"/>
          </rPr>
          <t>larisa:</t>
        </r>
        <r>
          <rPr>
            <sz val="9"/>
            <color indexed="81"/>
            <rFont val="Tahoma"/>
            <family val="2"/>
            <charset val="238"/>
          </rPr>
          <t xml:space="preserve">
45.02.48</t>
        </r>
      </text>
    </comment>
    <comment ref="AF1408" authorId="0" shapeId="0" xr:uid="{70BF00B0-C8F0-4BC3-84BD-781BBCA89A6D}">
      <text>
        <r>
          <rPr>
            <b/>
            <sz val="9"/>
            <color indexed="81"/>
            <rFont val="Tahoma"/>
            <family val="2"/>
            <charset val="238"/>
          </rPr>
          <t>larisa:</t>
        </r>
        <r>
          <rPr>
            <sz val="9"/>
            <color indexed="81"/>
            <rFont val="Tahoma"/>
            <family val="2"/>
            <charset val="238"/>
          </rPr>
          <t xml:space="preserve">
45.02.48</t>
        </r>
      </text>
    </comment>
    <comment ref="AG1408" authorId="0" shapeId="0" xr:uid="{54C4863D-288E-476D-B5B9-038454029239}">
      <text>
        <r>
          <rPr>
            <b/>
            <sz val="9"/>
            <color indexed="81"/>
            <rFont val="Tahoma"/>
            <family val="2"/>
            <charset val="238"/>
          </rPr>
          <t>larisa:</t>
        </r>
        <r>
          <rPr>
            <sz val="9"/>
            <color indexed="81"/>
            <rFont val="Tahoma"/>
            <family val="2"/>
            <charset val="238"/>
          </rPr>
          <t xml:space="preserve">
45.02.48</t>
        </r>
      </text>
    </comment>
    <comment ref="AH1408" authorId="0" shapeId="0" xr:uid="{1776FF50-0C71-49A5-BCCE-8BC94E7EBD07}">
      <text>
        <r>
          <rPr>
            <b/>
            <sz val="9"/>
            <color indexed="81"/>
            <rFont val="Tahoma"/>
            <family val="2"/>
            <charset val="238"/>
          </rPr>
          <t>larisa:</t>
        </r>
        <r>
          <rPr>
            <sz val="9"/>
            <color indexed="81"/>
            <rFont val="Tahoma"/>
            <family val="2"/>
            <charset val="238"/>
          </rPr>
          <t xml:space="preserve">
45.02.48</t>
        </r>
      </text>
    </comment>
    <comment ref="AI1408" authorId="0" shapeId="0" xr:uid="{5992E894-D515-4E4D-9B21-01DED5CB06A7}">
      <text>
        <r>
          <rPr>
            <b/>
            <sz val="9"/>
            <color indexed="81"/>
            <rFont val="Tahoma"/>
            <family val="2"/>
            <charset val="238"/>
          </rPr>
          <t>larisa:</t>
        </r>
        <r>
          <rPr>
            <sz val="9"/>
            <color indexed="81"/>
            <rFont val="Tahoma"/>
            <family val="2"/>
            <charset val="238"/>
          </rPr>
          <t xml:space="preserve">
45.02.48</t>
        </r>
      </text>
    </comment>
    <comment ref="AJ1408" authorId="0" shapeId="0" xr:uid="{F023B733-3EE4-4846-A3DF-A54DCFAF1A91}">
      <text>
        <r>
          <rPr>
            <b/>
            <sz val="9"/>
            <color indexed="81"/>
            <rFont val="Tahoma"/>
            <family val="2"/>
            <charset val="238"/>
          </rPr>
          <t>larisa:</t>
        </r>
        <r>
          <rPr>
            <sz val="9"/>
            <color indexed="81"/>
            <rFont val="Tahoma"/>
            <family val="2"/>
            <charset val="238"/>
          </rPr>
          <t xml:space="preserve">
45.02.48</t>
        </r>
      </text>
    </comment>
    <comment ref="AK1408" authorId="0" shapeId="0" xr:uid="{8DA722E5-0B8D-4EDE-BD25-27BE6BEDC7B0}">
      <text>
        <r>
          <rPr>
            <b/>
            <sz val="9"/>
            <color indexed="81"/>
            <rFont val="Tahoma"/>
            <family val="2"/>
            <charset val="238"/>
          </rPr>
          <t>larisa:</t>
        </r>
        <r>
          <rPr>
            <sz val="9"/>
            <color indexed="81"/>
            <rFont val="Tahoma"/>
            <family val="2"/>
            <charset val="238"/>
          </rPr>
          <t xml:space="preserve">
45.02.48</t>
        </r>
      </text>
    </comment>
    <comment ref="E1413" authorId="0" shapeId="0" xr:uid="{B0898ED8-4993-4049-AF5B-35134D528A13}">
      <text>
        <r>
          <rPr>
            <b/>
            <sz val="9"/>
            <color indexed="81"/>
            <rFont val="Tahoma"/>
            <family val="2"/>
            <charset val="238"/>
          </rPr>
          <t>larisa:</t>
        </r>
        <r>
          <rPr>
            <sz val="9"/>
            <color indexed="81"/>
            <rFont val="Tahoma"/>
            <family val="2"/>
            <charset val="238"/>
          </rPr>
          <t xml:space="preserve">
42.02.93.03</t>
        </r>
      </text>
    </comment>
    <comment ref="F1413" authorId="0" shapeId="0" xr:uid="{CFDD0305-24E7-4477-AFB7-1740549AA652}">
      <text>
        <r>
          <rPr>
            <b/>
            <sz val="9"/>
            <color indexed="81"/>
            <rFont val="Tahoma"/>
            <family val="2"/>
            <charset val="238"/>
          </rPr>
          <t>larisa:</t>
        </r>
        <r>
          <rPr>
            <sz val="9"/>
            <color indexed="81"/>
            <rFont val="Tahoma"/>
            <family val="2"/>
            <charset val="238"/>
          </rPr>
          <t xml:space="preserve">
42.02.93.03
1607 COFIN 2 % BL</t>
        </r>
      </text>
    </comment>
    <comment ref="G1413" authorId="0" shapeId="0" xr:uid="{B0D84C7C-DDC1-41EA-B70A-B0D248E776EC}">
      <text>
        <r>
          <rPr>
            <b/>
            <sz val="9"/>
            <color indexed="81"/>
            <rFont val="Tahoma"/>
            <family val="2"/>
            <charset val="238"/>
          </rPr>
          <t>larisa:</t>
        </r>
        <r>
          <rPr>
            <sz val="9"/>
            <color indexed="81"/>
            <rFont val="Tahoma"/>
            <family val="2"/>
            <charset val="238"/>
          </rPr>
          <t xml:space="preserve">
42.02.93.03</t>
        </r>
      </text>
    </comment>
    <comment ref="H1413" authorId="0" shapeId="0" xr:uid="{6B4CD091-803A-4935-8544-CC0D2D87D3D9}">
      <text>
        <r>
          <rPr>
            <b/>
            <sz val="9"/>
            <color indexed="81"/>
            <rFont val="Tahoma"/>
            <family val="2"/>
            <charset val="238"/>
          </rPr>
          <t>larisa:</t>
        </r>
        <r>
          <rPr>
            <sz val="9"/>
            <color indexed="81"/>
            <rFont val="Tahoma"/>
            <family val="2"/>
            <charset val="238"/>
          </rPr>
          <t xml:space="preserve">
42.02.93.03</t>
        </r>
      </text>
    </comment>
    <comment ref="I1413" authorId="0" shapeId="0" xr:uid="{45A4E195-9FB5-42F3-BC86-A754021E084B}">
      <text>
        <r>
          <rPr>
            <b/>
            <sz val="9"/>
            <color indexed="81"/>
            <rFont val="Tahoma"/>
            <family val="2"/>
            <charset val="238"/>
          </rPr>
          <t>larisa:</t>
        </r>
        <r>
          <rPr>
            <sz val="9"/>
            <color indexed="81"/>
            <rFont val="Tahoma"/>
            <family val="2"/>
            <charset val="238"/>
          </rPr>
          <t xml:space="preserve">
42.02.93.03</t>
        </r>
      </text>
    </comment>
    <comment ref="J1413" authorId="0" shapeId="0" xr:uid="{3702ACB8-28DC-468D-93AE-5ED17741AC80}">
      <text>
        <r>
          <rPr>
            <b/>
            <sz val="9"/>
            <color indexed="81"/>
            <rFont val="Tahoma"/>
            <family val="2"/>
            <charset val="238"/>
          </rPr>
          <t>larisa:</t>
        </r>
        <r>
          <rPr>
            <sz val="9"/>
            <color indexed="81"/>
            <rFont val="Tahoma"/>
            <family val="2"/>
            <charset val="238"/>
          </rPr>
          <t xml:space="preserve">
42.02.93.03</t>
        </r>
      </text>
    </comment>
    <comment ref="K1413" authorId="0" shapeId="0" xr:uid="{387F2626-B4C3-4F41-B455-10E759B57D0E}">
      <text>
        <r>
          <rPr>
            <b/>
            <sz val="9"/>
            <color indexed="81"/>
            <rFont val="Tahoma"/>
            <family val="2"/>
            <charset val="238"/>
          </rPr>
          <t>larisa:</t>
        </r>
        <r>
          <rPr>
            <sz val="9"/>
            <color indexed="81"/>
            <rFont val="Tahoma"/>
            <family val="2"/>
            <charset val="238"/>
          </rPr>
          <t xml:space="preserve">
42.02.93.03</t>
        </r>
      </text>
    </comment>
    <comment ref="L1413" authorId="0" shapeId="0" xr:uid="{CB7DDA4B-32BB-4B48-83A0-661578458C3A}">
      <text>
        <r>
          <rPr>
            <b/>
            <sz val="9"/>
            <color indexed="81"/>
            <rFont val="Tahoma"/>
            <family val="2"/>
            <charset val="238"/>
          </rPr>
          <t>larisa:</t>
        </r>
        <r>
          <rPr>
            <sz val="9"/>
            <color indexed="81"/>
            <rFont val="Tahoma"/>
            <family val="2"/>
            <charset val="238"/>
          </rPr>
          <t xml:space="preserve">
42.02.93.03</t>
        </r>
      </text>
    </comment>
    <comment ref="M1413" authorId="0" shapeId="0" xr:uid="{2BC6509A-B463-49D6-8296-F14D4B374E7F}">
      <text>
        <r>
          <rPr>
            <b/>
            <sz val="9"/>
            <color indexed="81"/>
            <rFont val="Tahoma"/>
            <family val="2"/>
            <charset val="238"/>
          </rPr>
          <t>larisa:</t>
        </r>
        <r>
          <rPr>
            <sz val="9"/>
            <color indexed="81"/>
            <rFont val="Tahoma"/>
            <family val="2"/>
            <charset val="238"/>
          </rPr>
          <t xml:space="preserve">
42.02.93.03</t>
        </r>
      </text>
    </comment>
    <comment ref="N1413" authorId="0" shapeId="0" xr:uid="{4B784CE4-EA3D-4E7B-8945-E7D6F201C49C}">
      <text>
        <r>
          <rPr>
            <b/>
            <sz val="9"/>
            <color indexed="81"/>
            <rFont val="Tahoma"/>
            <family val="2"/>
            <charset val="238"/>
          </rPr>
          <t>larisa:</t>
        </r>
        <r>
          <rPr>
            <sz val="9"/>
            <color indexed="81"/>
            <rFont val="Tahoma"/>
            <family val="2"/>
            <charset val="238"/>
          </rPr>
          <t xml:space="preserve">
42.02.93.03</t>
        </r>
      </text>
    </comment>
    <comment ref="O1413" authorId="0" shapeId="0" xr:uid="{3BC89CE2-2B13-4DD3-8B45-7CD1CC1AA956}">
      <text>
        <r>
          <rPr>
            <b/>
            <sz val="9"/>
            <color indexed="81"/>
            <rFont val="Tahoma"/>
            <family val="2"/>
            <charset val="238"/>
          </rPr>
          <t>larisa:</t>
        </r>
        <r>
          <rPr>
            <sz val="9"/>
            <color indexed="81"/>
            <rFont val="Tahoma"/>
            <family val="2"/>
            <charset val="238"/>
          </rPr>
          <t xml:space="preserve">
42.02.93.03</t>
        </r>
      </text>
    </comment>
    <comment ref="P1413" authorId="0" shapeId="0" xr:uid="{FCDF2C36-9A84-40C4-9FFF-BBBA75C05C95}">
      <text>
        <r>
          <rPr>
            <b/>
            <sz val="9"/>
            <color indexed="81"/>
            <rFont val="Tahoma"/>
            <family val="2"/>
            <charset val="238"/>
          </rPr>
          <t>larisa:</t>
        </r>
        <r>
          <rPr>
            <sz val="9"/>
            <color indexed="81"/>
            <rFont val="Tahoma"/>
            <family val="2"/>
            <charset val="238"/>
          </rPr>
          <t xml:space="preserve">
42.02.93.03</t>
        </r>
      </text>
    </comment>
    <comment ref="Q1413" authorId="0" shapeId="0" xr:uid="{0BFB8D6E-3384-4CF1-9C16-89F767422207}">
      <text>
        <r>
          <rPr>
            <b/>
            <sz val="9"/>
            <color indexed="81"/>
            <rFont val="Tahoma"/>
            <family val="2"/>
            <charset val="238"/>
          </rPr>
          <t>larisa:</t>
        </r>
        <r>
          <rPr>
            <sz val="9"/>
            <color indexed="81"/>
            <rFont val="Tahoma"/>
            <family val="2"/>
            <charset val="238"/>
          </rPr>
          <t xml:space="preserve">
42.02.93.03</t>
        </r>
      </text>
    </comment>
    <comment ref="R1413" authorId="0" shapeId="0" xr:uid="{DE6878F0-F021-4AF6-B241-9A2B1E591437}">
      <text>
        <r>
          <rPr>
            <b/>
            <sz val="9"/>
            <color indexed="81"/>
            <rFont val="Tahoma"/>
            <family val="2"/>
            <charset val="238"/>
          </rPr>
          <t>larisa:</t>
        </r>
        <r>
          <rPr>
            <sz val="9"/>
            <color indexed="81"/>
            <rFont val="Tahoma"/>
            <family val="2"/>
            <charset val="238"/>
          </rPr>
          <t xml:space="preserve">
42.02.93.03</t>
        </r>
      </text>
    </comment>
    <comment ref="S1413" authorId="0" shapeId="0" xr:uid="{E992CFE6-455A-44E3-9A00-0B52F6CC7CF0}">
      <text>
        <r>
          <rPr>
            <b/>
            <sz val="9"/>
            <color indexed="81"/>
            <rFont val="Tahoma"/>
            <family val="2"/>
            <charset val="238"/>
          </rPr>
          <t>larisa:</t>
        </r>
        <r>
          <rPr>
            <sz val="9"/>
            <color indexed="81"/>
            <rFont val="Tahoma"/>
            <family val="2"/>
            <charset val="238"/>
          </rPr>
          <t xml:space="preserve">
42.02.93.03</t>
        </r>
      </text>
    </comment>
    <comment ref="T1413" authorId="0" shapeId="0" xr:uid="{683A087F-DBB8-4BBE-9771-1E6B0693D52E}">
      <text>
        <r>
          <rPr>
            <b/>
            <sz val="9"/>
            <color indexed="81"/>
            <rFont val="Tahoma"/>
            <family val="2"/>
            <charset val="238"/>
          </rPr>
          <t>larisa:</t>
        </r>
        <r>
          <rPr>
            <sz val="9"/>
            <color indexed="81"/>
            <rFont val="Tahoma"/>
            <family val="2"/>
            <charset val="238"/>
          </rPr>
          <t xml:space="preserve">
42.02.93.03</t>
        </r>
      </text>
    </comment>
    <comment ref="U1413" authorId="0" shapeId="0" xr:uid="{0DA6DE69-A1CC-48F7-BDB9-C43CD2B3E9C3}">
      <text>
        <r>
          <rPr>
            <b/>
            <sz val="9"/>
            <color indexed="81"/>
            <rFont val="Tahoma"/>
            <family val="2"/>
            <charset val="238"/>
          </rPr>
          <t>larisa:</t>
        </r>
        <r>
          <rPr>
            <sz val="9"/>
            <color indexed="81"/>
            <rFont val="Tahoma"/>
            <family val="2"/>
            <charset val="238"/>
          </rPr>
          <t xml:space="preserve">
42.02.93.03</t>
        </r>
      </text>
    </comment>
    <comment ref="V1413" authorId="0" shapeId="0" xr:uid="{C6AB180A-0ABF-4E8E-807D-17E77FAB8544}">
      <text>
        <r>
          <rPr>
            <b/>
            <sz val="9"/>
            <color indexed="81"/>
            <rFont val="Tahoma"/>
            <family val="2"/>
            <charset val="238"/>
          </rPr>
          <t>larisa:</t>
        </r>
        <r>
          <rPr>
            <sz val="9"/>
            <color indexed="81"/>
            <rFont val="Tahoma"/>
            <family val="2"/>
            <charset val="238"/>
          </rPr>
          <t xml:space="preserve">
42.02.93.03</t>
        </r>
      </text>
    </comment>
    <comment ref="W1413" authorId="0" shapeId="0" xr:uid="{1B30D0BD-0107-42AF-8866-7ACFB421729B}">
      <text>
        <r>
          <rPr>
            <b/>
            <sz val="9"/>
            <color indexed="81"/>
            <rFont val="Tahoma"/>
            <family val="2"/>
            <charset val="238"/>
          </rPr>
          <t>larisa:</t>
        </r>
        <r>
          <rPr>
            <sz val="9"/>
            <color indexed="81"/>
            <rFont val="Tahoma"/>
            <family val="2"/>
            <charset val="238"/>
          </rPr>
          <t xml:space="preserve">
42.02.93.03</t>
        </r>
      </text>
    </comment>
    <comment ref="X1413" authorId="0" shapeId="0" xr:uid="{E2A219AA-B30F-48AB-A916-7266BB8E35FE}">
      <text>
        <r>
          <rPr>
            <b/>
            <sz val="9"/>
            <color indexed="81"/>
            <rFont val="Tahoma"/>
            <family val="2"/>
            <charset val="238"/>
          </rPr>
          <t>larisa:</t>
        </r>
        <r>
          <rPr>
            <sz val="9"/>
            <color indexed="81"/>
            <rFont val="Tahoma"/>
            <family val="2"/>
            <charset val="238"/>
          </rPr>
          <t xml:space="preserve">
42.02.93.03</t>
        </r>
      </text>
    </comment>
    <comment ref="Y1413" authorId="0" shapeId="0" xr:uid="{5BCC4C31-AD44-4111-83E6-6E0FD86AAA4B}">
      <text>
        <r>
          <rPr>
            <b/>
            <sz val="9"/>
            <color indexed="81"/>
            <rFont val="Tahoma"/>
            <family val="2"/>
            <charset val="238"/>
          </rPr>
          <t>larisa:</t>
        </r>
        <r>
          <rPr>
            <sz val="9"/>
            <color indexed="81"/>
            <rFont val="Tahoma"/>
            <family val="2"/>
            <charset val="238"/>
          </rPr>
          <t xml:space="preserve">
42.02.93.03</t>
        </r>
      </text>
    </comment>
    <comment ref="Z1413" authorId="0" shapeId="0" xr:uid="{AE098C6A-5010-4F9F-8F6B-35B75F8A6848}">
      <text>
        <r>
          <rPr>
            <b/>
            <sz val="9"/>
            <color indexed="81"/>
            <rFont val="Tahoma"/>
            <family val="2"/>
            <charset val="238"/>
          </rPr>
          <t>larisa:</t>
        </r>
        <r>
          <rPr>
            <sz val="9"/>
            <color indexed="81"/>
            <rFont val="Tahoma"/>
            <family val="2"/>
            <charset val="238"/>
          </rPr>
          <t xml:space="preserve">
42.02.93.03</t>
        </r>
      </text>
    </comment>
    <comment ref="AA1413" authorId="0" shapeId="0" xr:uid="{0F75C6CF-24A9-48AA-AB90-24946290C7D5}">
      <text>
        <r>
          <rPr>
            <b/>
            <sz val="9"/>
            <color indexed="81"/>
            <rFont val="Tahoma"/>
            <family val="2"/>
            <charset val="238"/>
          </rPr>
          <t>larisa:</t>
        </r>
        <r>
          <rPr>
            <sz val="9"/>
            <color indexed="81"/>
            <rFont val="Tahoma"/>
            <family val="2"/>
            <charset val="238"/>
          </rPr>
          <t xml:space="preserve">
42.02.93.03</t>
        </r>
      </text>
    </comment>
    <comment ref="AB1413" authorId="0" shapeId="0" xr:uid="{E8F86702-904A-431D-BDC6-BC199E9E3BBE}">
      <text>
        <r>
          <rPr>
            <b/>
            <sz val="9"/>
            <color indexed="81"/>
            <rFont val="Tahoma"/>
            <family val="2"/>
            <charset val="238"/>
          </rPr>
          <t>larisa:</t>
        </r>
        <r>
          <rPr>
            <sz val="9"/>
            <color indexed="81"/>
            <rFont val="Tahoma"/>
            <family val="2"/>
            <charset val="238"/>
          </rPr>
          <t xml:space="preserve">
42.02.93.03</t>
        </r>
      </text>
    </comment>
    <comment ref="AC1413" authorId="0" shapeId="0" xr:uid="{E69C8758-1979-4A75-B063-040258763744}">
      <text>
        <r>
          <rPr>
            <b/>
            <sz val="9"/>
            <color indexed="81"/>
            <rFont val="Tahoma"/>
            <family val="2"/>
            <charset val="238"/>
          </rPr>
          <t>larisa:</t>
        </r>
        <r>
          <rPr>
            <sz val="9"/>
            <color indexed="81"/>
            <rFont val="Tahoma"/>
            <family val="2"/>
            <charset val="238"/>
          </rPr>
          <t xml:space="preserve">
42.02.93.03</t>
        </r>
      </text>
    </comment>
    <comment ref="AE1413" authorId="0" shapeId="0" xr:uid="{14666D95-78C2-44AF-BEA4-53B96F9A42D9}">
      <text>
        <r>
          <rPr>
            <b/>
            <sz val="9"/>
            <color indexed="81"/>
            <rFont val="Tahoma"/>
            <family val="2"/>
            <charset val="238"/>
          </rPr>
          <t>larisa:</t>
        </r>
        <r>
          <rPr>
            <sz val="9"/>
            <color indexed="81"/>
            <rFont val="Tahoma"/>
            <family val="2"/>
            <charset val="238"/>
          </rPr>
          <t xml:space="preserve">
42.02.93.03</t>
        </r>
      </text>
    </comment>
    <comment ref="AF1413" authorId="0" shapeId="0" xr:uid="{3097ADC9-31B2-4D24-A486-901D9857346B}">
      <text>
        <r>
          <rPr>
            <b/>
            <sz val="9"/>
            <color indexed="81"/>
            <rFont val="Tahoma"/>
            <family val="2"/>
            <charset val="238"/>
          </rPr>
          <t>larisa:</t>
        </r>
        <r>
          <rPr>
            <sz val="9"/>
            <color indexed="81"/>
            <rFont val="Tahoma"/>
            <family val="2"/>
            <charset val="238"/>
          </rPr>
          <t xml:space="preserve">
42.02.93.03</t>
        </r>
      </text>
    </comment>
    <comment ref="AG1413" authorId="0" shapeId="0" xr:uid="{C87B564B-5D75-43E4-B01B-5CE3EDB0551C}">
      <text>
        <r>
          <rPr>
            <b/>
            <sz val="9"/>
            <color indexed="81"/>
            <rFont val="Tahoma"/>
            <family val="2"/>
            <charset val="238"/>
          </rPr>
          <t>larisa:</t>
        </r>
        <r>
          <rPr>
            <sz val="9"/>
            <color indexed="81"/>
            <rFont val="Tahoma"/>
            <family val="2"/>
            <charset val="238"/>
          </rPr>
          <t xml:space="preserve">
42.02.93.03</t>
        </r>
      </text>
    </comment>
    <comment ref="AH1413" authorId="0" shapeId="0" xr:uid="{855F549A-208A-46EC-8067-4228A4F17A17}">
      <text>
        <r>
          <rPr>
            <b/>
            <sz val="9"/>
            <color indexed="81"/>
            <rFont val="Tahoma"/>
            <family val="2"/>
            <charset val="238"/>
          </rPr>
          <t>larisa:</t>
        </r>
        <r>
          <rPr>
            <sz val="9"/>
            <color indexed="81"/>
            <rFont val="Tahoma"/>
            <family val="2"/>
            <charset val="238"/>
          </rPr>
          <t xml:space="preserve">
42.02.93.03</t>
        </r>
      </text>
    </comment>
    <comment ref="AI1413" authorId="0" shapeId="0" xr:uid="{11C45AF9-23CD-417C-B07F-DF9226C9A98B}">
      <text>
        <r>
          <rPr>
            <b/>
            <sz val="9"/>
            <color indexed="81"/>
            <rFont val="Tahoma"/>
            <family val="2"/>
            <charset val="238"/>
          </rPr>
          <t>larisa:</t>
        </r>
        <r>
          <rPr>
            <sz val="9"/>
            <color indexed="81"/>
            <rFont val="Tahoma"/>
            <family val="2"/>
            <charset val="238"/>
          </rPr>
          <t xml:space="preserve">
42.02.93.03</t>
        </r>
      </text>
    </comment>
    <comment ref="AJ1413" authorId="0" shapeId="0" xr:uid="{F8323638-6979-488B-8DB2-29FD4FEEB732}">
      <text>
        <r>
          <rPr>
            <b/>
            <sz val="9"/>
            <color indexed="81"/>
            <rFont val="Tahoma"/>
            <family val="2"/>
            <charset val="238"/>
          </rPr>
          <t>larisa:</t>
        </r>
        <r>
          <rPr>
            <sz val="9"/>
            <color indexed="81"/>
            <rFont val="Tahoma"/>
            <family val="2"/>
            <charset val="238"/>
          </rPr>
          <t xml:space="preserve">
42.02.93.03</t>
        </r>
      </text>
    </comment>
    <comment ref="AK1413" authorId="0" shapeId="0" xr:uid="{BA28260C-C590-4088-AEF3-087AF72E1B79}">
      <text>
        <r>
          <rPr>
            <b/>
            <sz val="9"/>
            <color indexed="81"/>
            <rFont val="Tahoma"/>
            <family val="2"/>
            <charset val="238"/>
          </rPr>
          <t>larisa:</t>
        </r>
        <r>
          <rPr>
            <sz val="9"/>
            <color indexed="81"/>
            <rFont val="Tahoma"/>
            <family val="2"/>
            <charset val="238"/>
          </rPr>
          <t xml:space="preserve">
42.02.93.03</t>
        </r>
      </text>
    </comment>
    <comment ref="E1414" authorId="0" shapeId="0" xr:uid="{13BBA679-A8BD-4425-B80B-F9C28D8CE275}">
      <text>
        <r>
          <rPr>
            <b/>
            <sz val="9"/>
            <color indexed="81"/>
            <rFont val="Tahoma"/>
            <family val="2"/>
            <charset val="238"/>
          </rPr>
          <t>larisa:</t>
        </r>
        <r>
          <rPr>
            <sz val="9"/>
            <color indexed="81"/>
            <rFont val="Tahoma"/>
            <family val="2"/>
            <charset val="238"/>
          </rPr>
          <t xml:space="preserve">
45.02.48.03</t>
        </r>
      </text>
    </comment>
    <comment ref="F1414" authorId="0" shapeId="0" xr:uid="{621E1B23-DD51-42C6-A736-47106F29C0DE}">
      <text>
        <r>
          <rPr>
            <b/>
            <sz val="9"/>
            <color indexed="81"/>
            <rFont val="Tahoma"/>
            <family val="2"/>
            <charset val="238"/>
          </rPr>
          <t>larisa:</t>
        </r>
        <r>
          <rPr>
            <sz val="9"/>
            <color indexed="81"/>
            <rFont val="Tahoma"/>
            <family val="2"/>
            <charset val="238"/>
          </rPr>
          <t xml:space="preserve">
45.02.48.03</t>
        </r>
      </text>
    </comment>
    <comment ref="G1414" authorId="0" shapeId="0" xr:uid="{D929AEC2-1307-4877-964B-4A2EF8283073}">
      <text>
        <r>
          <rPr>
            <b/>
            <sz val="9"/>
            <color indexed="81"/>
            <rFont val="Tahoma"/>
            <family val="2"/>
            <charset val="238"/>
          </rPr>
          <t>larisa:</t>
        </r>
        <r>
          <rPr>
            <sz val="9"/>
            <color indexed="81"/>
            <rFont val="Tahoma"/>
            <family val="2"/>
            <charset val="238"/>
          </rPr>
          <t xml:space="preserve">
45.02.48.03</t>
        </r>
      </text>
    </comment>
    <comment ref="H1414" authorId="0" shapeId="0" xr:uid="{8883893E-A2DE-4E9B-B680-16A00AFA0947}">
      <text>
        <r>
          <rPr>
            <b/>
            <sz val="9"/>
            <color indexed="81"/>
            <rFont val="Tahoma"/>
            <family val="2"/>
            <charset val="238"/>
          </rPr>
          <t>larisa:</t>
        </r>
        <r>
          <rPr>
            <sz val="9"/>
            <color indexed="81"/>
            <rFont val="Tahoma"/>
            <family val="2"/>
            <charset val="238"/>
          </rPr>
          <t xml:space="preserve">
45.02.48.03</t>
        </r>
      </text>
    </comment>
    <comment ref="I1414" authorId="0" shapeId="0" xr:uid="{FC61F19B-8EAD-40D1-B86B-A90795B2F3F6}">
      <text>
        <r>
          <rPr>
            <b/>
            <sz val="9"/>
            <color indexed="81"/>
            <rFont val="Tahoma"/>
            <family val="2"/>
            <charset val="238"/>
          </rPr>
          <t>larisa:</t>
        </r>
        <r>
          <rPr>
            <sz val="9"/>
            <color indexed="81"/>
            <rFont val="Tahoma"/>
            <family val="2"/>
            <charset val="238"/>
          </rPr>
          <t xml:space="preserve">
45.02.48.03</t>
        </r>
      </text>
    </comment>
    <comment ref="J1414" authorId="0" shapeId="0" xr:uid="{63ED414F-2837-4873-ADAB-E55D8817923F}">
      <text>
        <r>
          <rPr>
            <b/>
            <sz val="9"/>
            <color indexed="81"/>
            <rFont val="Tahoma"/>
            <family val="2"/>
            <charset val="238"/>
          </rPr>
          <t>larisa:</t>
        </r>
        <r>
          <rPr>
            <sz val="9"/>
            <color indexed="81"/>
            <rFont val="Tahoma"/>
            <family val="2"/>
            <charset val="238"/>
          </rPr>
          <t xml:space="preserve">
45.02.48.03</t>
        </r>
      </text>
    </comment>
    <comment ref="K1414" authorId="0" shapeId="0" xr:uid="{35AEAE8B-D2D7-402B-AD88-6E908339BFFE}">
      <text>
        <r>
          <rPr>
            <b/>
            <sz val="9"/>
            <color indexed="81"/>
            <rFont val="Tahoma"/>
            <family val="2"/>
            <charset val="238"/>
          </rPr>
          <t>larisa:</t>
        </r>
        <r>
          <rPr>
            <sz val="9"/>
            <color indexed="81"/>
            <rFont val="Tahoma"/>
            <family val="2"/>
            <charset val="238"/>
          </rPr>
          <t xml:space="preserve">
45.02.48.03</t>
        </r>
      </text>
    </comment>
    <comment ref="L1414" authorId="0" shapeId="0" xr:uid="{F1DC39D8-D2C9-41BD-8E77-48C909670B3E}">
      <text>
        <r>
          <rPr>
            <b/>
            <sz val="9"/>
            <color indexed="81"/>
            <rFont val="Tahoma"/>
            <family val="2"/>
            <charset val="238"/>
          </rPr>
          <t>larisa:</t>
        </r>
        <r>
          <rPr>
            <sz val="9"/>
            <color indexed="81"/>
            <rFont val="Tahoma"/>
            <family val="2"/>
            <charset val="238"/>
          </rPr>
          <t xml:space="preserve">
45.02.48.03</t>
        </r>
      </text>
    </comment>
    <comment ref="M1414" authorId="0" shapeId="0" xr:uid="{DEBDEB96-EF19-471E-8CB0-7AB1A79ACC6C}">
      <text>
        <r>
          <rPr>
            <b/>
            <sz val="9"/>
            <color indexed="81"/>
            <rFont val="Tahoma"/>
            <family val="2"/>
            <charset val="238"/>
          </rPr>
          <t>larisa:</t>
        </r>
        <r>
          <rPr>
            <sz val="9"/>
            <color indexed="81"/>
            <rFont val="Tahoma"/>
            <family val="2"/>
            <charset val="238"/>
          </rPr>
          <t xml:space="preserve">
45.02.48.03</t>
        </r>
      </text>
    </comment>
    <comment ref="N1414" authorId="0" shapeId="0" xr:uid="{64B94977-6372-48C5-9050-3B1681A23F60}">
      <text>
        <r>
          <rPr>
            <b/>
            <sz val="9"/>
            <color indexed="81"/>
            <rFont val="Tahoma"/>
            <family val="2"/>
            <charset val="238"/>
          </rPr>
          <t>larisa:</t>
        </r>
        <r>
          <rPr>
            <sz val="9"/>
            <color indexed="81"/>
            <rFont val="Tahoma"/>
            <family val="2"/>
            <charset val="238"/>
          </rPr>
          <t xml:space="preserve">
45.02.48.03</t>
        </r>
      </text>
    </comment>
    <comment ref="O1414" authorId="0" shapeId="0" xr:uid="{7C7A0D61-BE4A-4BB0-AE6F-53993E212CE7}">
      <text>
        <r>
          <rPr>
            <b/>
            <sz val="9"/>
            <color indexed="81"/>
            <rFont val="Tahoma"/>
            <family val="2"/>
            <charset val="238"/>
          </rPr>
          <t>larisa:</t>
        </r>
        <r>
          <rPr>
            <sz val="9"/>
            <color indexed="81"/>
            <rFont val="Tahoma"/>
            <family val="2"/>
            <charset val="238"/>
          </rPr>
          <t xml:space="preserve">
45.02.48.03</t>
        </r>
      </text>
    </comment>
    <comment ref="P1414" authorId="0" shapeId="0" xr:uid="{FE814B3C-933C-47D1-83D5-E351FFF11C00}">
      <text>
        <r>
          <rPr>
            <b/>
            <sz val="9"/>
            <color indexed="81"/>
            <rFont val="Tahoma"/>
            <family val="2"/>
            <charset val="238"/>
          </rPr>
          <t>larisa:</t>
        </r>
        <r>
          <rPr>
            <sz val="9"/>
            <color indexed="81"/>
            <rFont val="Tahoma"/>
            <family val="2"/>
            <charset val="238"/>
          </rPr>
          <t xml:space="preserve">
45.02.48.03</t>
        </r>
      </text>
    </comment>
    <comment ref="Q1414" authorId="0" shapeId="0" xr:uid="{D91463A9-29C7-46FA-B6B0-C8695DBF63E4}">
      <text>
        <r>
          <rPr>
            <b/>
            <sz val="9"/>
            <color indexed="81"/>
            <rFont val="Tahoma"/>
            <family val="2"/>
            <charset val="238"/>
          </rPr>
          <t>larisa:</t>
        </r>
        <r>
          <rPr>
            <sz val="9"/>
            <color indexed="81"/>
            <rFont val="Tahoma"/>
            <family val="2"/>
            <charset val="238"/>
          </rPr>
          <t xml:space="preserve">
45.02.48.03</t>
        </r>
      </text>
    </comment>
    <comment ref="R1414" authorId="0" shapeId="0" xr:uid="{B8517CDE-7ACC-4E33-9730-05449BC7C6E7}">
      <text>
        <r>
          <rPr>
            <b/>
            <sz val="9"/>
            <color indexed="81"/>
            <rFont val="Tahoma"/>
            <family val="2"/>
            <charset val="238"/>
          </rPr>
          <t>larisa:</t>
        </r>
        <r>
          <rPr>
            <sz val="9"/>
            <color indexed="81"/>
            <rFont val="Tahoma"/>
            <family val="2"/>
            <charset val="238"/>
          </rPr>
          <t xml:space="preserve">
45.02.48.03</t>
        </r>
      </text>
    </comment>
    <comment ref="S1414" authorId="0" shapeId="0" xr:uid="{FE81BE66-A32F-46C1-826A-D93C8294D6CC}">
      <text>
        <r>
          <rPr>
            <b/>
            <sz val="9"/>
            <color indexed="81"/>
            <rFont val="Tahoma"/>
            <family val="2"/>
            <charset val="238"/>
          </rPr>
          <t>larisa:</t>
        </r>
        <r>
          <rPr>
            <sz val="9"/>
            <color indexed="81"/>
            <rFont val="Tahoma"/>
            <family val="2"/>
            <charset val="238"/>
          </rPr>
          <t xml:space="preserve">
45.02.48.03</t>
        </r>
      </text>
    </comment>
    <comment ref="T1414" authorId="0" shapeId="0" xr:uid="{6A082F12-E9A5-4457-89E6-FABE2563E96E}">
      <text>
        <r>
          <rPr>
            <b/>
            <sz val="9"/>
            <color indexed="81"/>
            <rFont val="Tahoma"/>
            <family val="2"/>
            <charset val="238"/>
          </rPr>
          <t>larisa:</t>
        </r>
        <r>
          <rPr>
            <sz val="9"/>
            <color indexed="81"/>
            <rFont val="Tahoma"/>
            <family val="2"/>
            <charset val="238"/>
          </rPr>
          <t xml:space="preserve">
45.02.48.03</t>
        </r>
      </text>
    </comment>
    <comment ref="U1414" authorId="0" shapeId="0" xr:uid="{B8278252-F450-40EC-8C6E-031E2E3D88EF}">
      <text>
        <r>
          <rPr>
            <b/>
            <sz val="9"/>
            <color indexed="81"/>
            <rFont val="Tahoma"/>
            <family val="2"/>
            <charset val="238"/>
          </rPr>
          <t>larisa:</t>
        </r>
        <r>
          <rPr>
            <sz val="9"/>
            <color indexed="81"/>
            <rFont val="Tahoma"/>
            <family val="2"/>
            <charset val="238"/>
          </rPr>
          <t xml:space="preserve">
45.02.48.03</t>
        </r>
      </text>
    </comment>
    <comment ref="V1414" authorId="0" shapeId="0" xr:uid="{93F95379-FD46-47D3-8F9C-640A24342491}">
      <text>
        <r>
          <rPr>
            <b/>
            <sz val="9"/>
            <color indexed="81"/>
            <rFont val="Tahoma"/>
            <family val="2"/>
            <charset val="238"/>
          </rPr>
          <t>larisa:</t>
        </r>
        <r>
          <rPr>
            <sz val="9"/>
            <color indexed="81"/>
            <rFont val="Tahoma"/>
            <family val="2"/>
            <charset val="238"/>
          </rPr>
          <t xml:space="preserve">
45.02.48.03</t>
        </r>
      </text>
    </comment>
    <comment ref="W1414" authorId="0" shapeId="0" xr:uid="{577C25ED-03B8-42A2-AA0B-BEE7BB1D7638}">
      <text>
        <r>
          <rPr>
            <b/>
            <sz val="9"/>
            <color indexed="81"/>
            <rFont val="Tahoma"/>
            <family val="2"/>
            <charset val="238"/>
          </rPr>
          <t>larisa:</t>
        </r>
        <r>
          <rPr>
            <sz val="9"/>
            <color indexed="81"/>
            <rFont val="Tahoma"/>
            <family val="2"/>
            <charset val="238"/>
          </rPr>
          <t xml:space="preserve">
45.02.48.03</t>
        </r>
      </text>
    </comment>
    <comment ref="X1414" authorId="0" shapeId="0" xr:uid="{A2B096CE-FD37-4668-8C27-B72D058DE0DC}">
      <text>
        <r>
          <rPr>
            <b/>
            <sz val="9"/>
            <color indexed="81"/>
            <rFont val="Tahoma"/>
            <family val="2"/>
            <charset val="238"/>
          </rPr>
          <t>larisa:</t>
        </r>
        <r>
          <rPr>
            <sz val="9"/>
            <color indexed="81"/>
            <rFont val="Tahoma"/>
            <family val="2"/>
            <charset val="238"/>
          </rPr>
          <t xml:space="preserve">
45.02.48.03</t>
        </r>
      </text>
    </comment>
    <comment ref="Y1414" authorId="0" shapeId="0" xr:uid="{04B6E191-B83B-40DE-BA97-09D31CC4D6F2}">
      <text>
        <r>
          <rPr>
            <b/>
            <sz val="9"/>
            <color indexed="81"/>
            <rFont val="Tahoma"/>
            <family val="2"/>
            <charset val="238"/>
          </rPr>
          <t>larisa:</t>
        </r>
        <r>
          <rPr>
            <sz val="9"/>
            <color indexed="81"/>
            <rFont val="Tahoma"/>
            <family val="2"/>
            <charset val="238"/>
          </rPr>
          <t xml:space="preserve">
45.02.48.03</t>
        </r>
      </text>
    </comment>
    <comment ref="Z1414" authorId="0" shapeId="0" xr:uid="{C7A2ECA5-5FE9-41B2-9C4F-3532EEC10460}">
      <text>
        <r>
          <rPr>
            <b/>
            <sz val="9"/>
            <color indexed="81"/>
            <rFont val="Tahoma"/>
            <family val="2"/>
            <charset val="238"/>
          </rPr>
          <t>larisa:</t>
        </r>
        <r>
          <rPr>
            <sz val="9"/>
            <color indexed="81"/>
            <rFont val="Tahoma"/>
            <family val="2"/>
            <charset val="238"/>
          </rPr>
          <t xml:space="preserve">
45.02.48.03</t>
        </r>
      </text>
    </comment>
    <comment ref="AA1414" authorId="0" shapeId="0" xr:uid="{602E35F1-99C4-4185-8148-36CFCAAE7423}">
      <text>
        <r>
          <rPr>
            <b/>
            <sz val="9"/>
            <color indexed="81"/>
            <rFont val="Tahoma"/>
            <family val="2"/>
            <charset val="238"/>
          </rPr>
          <t>larisa:</t>
        </r>
        <r>
          <rPr>
            <sz val="9"/>
            <color indexed="81"/>
            <rFont val="Tahoma"/>
            <family val="2"/>
            <charset val="238"/>
          </rPr>
          <t xml:space="preserve">
45.02.48.03</t>
        </r>
      </text>
    </comment>
    <comment ref="AB1414" authorId="0" shapeId="0" xr:uid="{AC094F75-2F5B-476C-9165-BDF73F5319D5}">
      <text>
        <r>
          <rPr>
            <b/>
            <sz val="9"/>
            <color indexed="81"/>
            <rFont val="Tahoma"/>
            <family val="2"/>
            <charset val="238"/>
          </rPr>
          <t>larisa:</t>
        </r>
        <r>
          <rPr>
            <sz val="9"/>
            <color indexed="81"/>
            <rFont val="Tahoma"/>
            <family val="2"/>
            <charset val="238"/>
          </rPr>
          <t xml:space="preserve">
45.02.48.03</t>
        </r>
      </text>
    </comment>
    <comment ref="AC1414" authorId="0" shapeId="0" xr:uid="{E78A0E47-C4AC-49BB-A734-2445079B85A9}">
      <text>
        <r>
          <rPr>
            <b/>
            <sz val="9"/>
            <color indexed="81"/>
            <rFont val="Tahoma"/>
            <family val="2"/>
            <charset val="238"/>
          </rPr>
          <t>larisa:</t>
        </r>
        <r>
          <rPr>
            <sz val="9"/>
            <color indexed="81"/>
            <rFont val="Tahoma"/>
            <family val="2"/>
            <charset val="238"/>
          </rPr>
          <t xml:space="preserve">
45.02.48.03</t>
        </r>
      </text>
    </comment>
    <comment ref="AE1414" authorId="0" shapeId="0" xr:uid="{D9F8F63B-791E-47B8-8E08-99489F5B49B5}">
      <text>
        <r>
          <rPr>
            <b/>
            <sz val="9"/>
            <color indexed="81"/>
            <rFont val="Tahoma"/>
            <family val="2"/>
            <charset val="238"/>
          </rPr>
          <t>larisa:</t>
        </r>
        <r>
          <rPr>
            <sz val="9"/>
            <color indexed="81"/>
            <rFont val="Tahoma"/>
            <family val="2"/>
            <charset val="238"/>
          </rPr>
          <t xml:space="preserve">
45.02.48.03</t>
        </r>
      </text>
    </comment>
    <comment ref="AF1414" authorId="0" shapeId="0" xr:uid="{4765BA66-99E6-42EB-B25B-1350EEB3826F}">
      <text>
        <r>
          <rPr>
            <b/>
            <sz val="9"/>
            <color indexed="81"/>
            <rFont val="Tahoma"/>
            <family val="2"/>
            <charset val="238"/>
          </rPr>
          <t>larisa:</t>
        </r>
        <r>
          <rPr>
            <sz val="9"/>
            <color indexed="81"/>
            <rFont val="Tahoma"/>
            <family val="2"/>
            <charset val="238"/>
          </rPr>
          <t xml:space="preserve">
45.02.48.03</t>
        </r>
      </text>
    </comment>
    <comment ref="AG1414" authorId="0" shapeId="0" xr:uid="{4B4B8C2F-9441-4A2E-A2D5-90BB9CEFC567}">
      <text>
        <r>
          <rPr>
            <b/>
            <sz val="9"/>
            <color indexed="81"/>
            <rFont val="Tahoma"/>
            <family val="2"/>
            <charset val="238"/>
          </rPr>
          <t>larisa:</t>
        </r>
        <r>
          <rPr>
            <sz val="9"/>
            <color indexed="81"/>
            <rFont val="Tahoma"/>
            <family val="2"/>
            <charset val="238"/>
          </rPr>
          <t xml:space="preserve">
45.02.48.03</t>
        </r>
      </text>
    </comment>
    <comment ref="AH1414" authorId="0" shapeId="0" xr:uid="{16D5B758-33AB-4730-9ECF-7310AF0FB4A6}">
      <text>
        <r>
          <rPr>
            <b/>
            <sz val="9"/>
            <color indexed="81"/>
            <rFont val="Tahoma"/>
            <family val="2"/>
            <charset val="238"/>
          </rPr>
          <t>larisa:</t>
        </r>
        <r>
          <rPr>
            <sz val="9"/>
            <color indexed="81"/>
            <rFont val="Tahoma"/>
            <family val="2"/>
            <charset val="238"/>
          </rPr>
          <t xml:space="preserve">
45.02.48.03</t>
        </r>
      </text>
    </comment>
    <comment ref="AI1414" authorId="0" shapeId="0" xr:uid="{24327FC9-C95F-4595-83E1-73D7A46F5AB9}">
      <text>
        <r>
          <rPr>
            <b/>
            <sz val="9"/>
            <color indexed="81"/>
            <rFont val="Tahoma"/>
            <family val="2"/>
            <charset val="238"/>
          </rPr>
          <t>larisa:</t>
        </r>
        <r>
          <rPr>
            <sz val="9"/>
            <color indexed="81"/>
            <rFont val="Tahoma"/>
            <family val="2"/>
            <charset val="238"/>
          </rPr>
          <t xml:space="preserve">
45.02.48.03</t>
        </r>
      </text>
    </comment>
    <comment ref="AJ1414" authorId="0" shapeId="0" xr:uid="{89313FE5-8FAE-4FEA-80BF-54891B6BC10C}">
      <text>
        <r>
          <rPr>
            <b/>
            <sz val="9"/>
            <color indexed="81"/>
            <rFont val="Tahoma"/>
            <family val="2"/>
            <charset val="238"/>
          </rPr>
          <t>larisa:</t>
        </r>
        <r>
          <rPr>
            <sz val="9"/>
            <color indexed="81"/>
            <rFont val="Tahoma"/>
            <family val="2"/>
            <charset val="238"/>
          </rPr>
          <t xml:space="preserve">
45.02.48.03</t>
        </r>
      </text>
    </comment>
    <comment ref="AK1414" authorId="0" shapeId="0" xr:uid="{7E0E5534-DA3C-4B32-A850-7884A6E358A6}">
      <text>
        <r>
          <rPr>
            <b/>
            <sz val="9"/>
            <color indexed="81"/>
            <rFont val="Tahoma"/>
            <family val="2"/>
            <charset val="238"/>
          </rPr>
          <t>larisa:</t>
        </r>
        <r>
          <rPr>
            <sz val="9"/>
            <color indexed="81"/>
            <rFont val="Tahoma"/>
            <family val="2"/>
            <charset val="238"/>
          </rPr>
          <t xml:space="preserve">
45.02.48.03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larisa</author>
    <author>larisa.zamfir</author>
    <author>tc={74B20EDB-5DEA-41D0-8C8E-16D94D8ED5F2}</author>
    <author>tc={11650F58-C87E-48C1-B2E4-3C99A9E5B4FF}</author>
    <author>tc={E576A76D-A8DE-4E02-8884-60D72F4C38D0}</author>
  </authors>
  <commentList>
    <comment ref="F59" authorId="0" shapeId="0" xr:uid="{00000000-0006-0000-0000-000001000000}">
      <text>
        <r>
          <rPr>
            <b/>
            <sz val="9"/>
            <color indexed="81"/>
            <rFont val="Tahoma"/>
            <family val="2"/>
            <charset val="238"/>
          </rPr>
          <t>larisa:</t>
        </r>
        <r>
          <rPr>
            <sz val="9"/>
            <color indexed="81"/>
            <rFont val="Tahoma"/>
            <family val="2"/>
            <charset val="238"/>
          </rPr>
          <t xml:space="preserve">
salvamont</t>
        </r>
      </text>
    </comment>
    <comment ref="F61" authorId="0" shapeId="0" xr:uid="{00000000-0006-0000-0000-000002000000}">
      <text>
        <r>
          <rPr>
            <b/>
            <sz val="9"/>
            <color indexed="81"/>
            <rFont val="Tahoma"/>
            <family val="2"/>
            <charset val="238"/>
          </rPr>
          <t>larisa:</t>
        </r>
        <r>
          <rPr>
            <sz val="9"/>
            <color indexed="81"/>
            <rFont val="Tahoma"/>
            <family val="2"/>
            <charset val="238"/>
          </rPr>
          <t xml:space="preserve">
penalitati chirii, redevente </t>
        </r>
      </text>
    </comment>
    <comment ref="F65" authorId="0" shapeId="0" xr:uid="{00000000-0006-0000-0000-000003000000}">
      <text>
        <r>
          <rPr>
            <b/>
            <sz val="9"/>
            <color indexed="81"/>
            <rFont val="Tahoma"/>
            <family val="2"/>
            <charset val="238"/>
          </rPr>
          <t>larisa:</t>
        </r>
        <r>
          <rPr>
            <sz val="9"/>
            <color indexed="81"/>
            <rFont val="Tahoma"/>
            <family val="2"/>
            <charset val="238"/>
          </rPr>
          <t xml:space="preserve">
Biblioteca
DGASPC pt beneficiari cu domiciliul in AG
alte sume care nu sunt evid distict </t>
        </r>
      </text>
    </comment>
    <comment ref="F116" authorId="0" shapeId="0" xr:uid="{00000000-0006-0000-0000-000004000000}">
      <text>
        <r>
          <rPr>
            <b/>
            <sz val="9"/>
            <color indexed="81"/>
            <rFont val="Tahoma"/>
            <family val="2"/>
            <charset val="238"/>
          </rPr>
          <t>larisa:</t>
        </r>
        <r>
          <rPr>
            <sz val="9"/>
            <color indexed="81"/>
            <rFont val="Tahoma"/>
            <family val="2"/>
            <charset val="238"/>
          </rPr>
          <t xml:space="preserve">
-1702 dj 679
-1607 dj 659
-119 lab anatomie patologica
</t>
        </r>
      </text>
    </comment>
    <comment ref="AK116" authorId="1" shapeId="0" xr:uid="{01BBC811-74E2-4734-8806-E81330839461}">
      <text>
        <r>
          <rPr>
            <b/>
            <sz val="9"/>
            <color indexed="81"/>
            <rFont val="Tahoma"/>
            <family val="2"/>
            <charset val="238"/>
          </rPr>
          <t>larisa.zamfir:</t>
        </r>
        <r>
          <rPr>
            <sz val="9"/>
            <color indexed="81"/>
            <rFont val="Tahoma"/>
            <family val="2"/>
            <charset val="238"/>
          </rPr>
          <t xml:space="preserve">
- cofinantarea</t>
        </r>
      </text>
    </comment>
    <comment ref="D357" authorId="0" shapeId="0" xr:uid="{00000000-0006-0000-0000-000005000000}">
      <text>
        <r>
          <rPr>
            <b/>
            <sz val="9"/>
            <color indexed="81"/>
            <rFont val="Tahoma"/>
            <family val="2"/>
            <charset val="238"/>
          </rPr>
          <t>larisa:</t>
        </r>
        <r>
          <rPr>
            <sz val="9"/>
            <color indexed="81"/>
            <rFont val="Tahoma"/>
            <family val="2"/>
            <charset val="238"/>
          </rPr>
          <t xml:space="preserve">
+X437+X453
</t>
        </r>
      </text>
    </comment>
    <comment ref="E357" authorId="0" shapeId="0" xr:uid="{00000000-0006-0000-0000-000006000000}">
      <text>
        <r>
          <rPr>
            <b/>
            <sz val="9"/>
            <color indexed="81"/>
            <rFont val="Tahoma"/>
            <family val="2"/>
            <charset val="238"/>
          </rPr>
          <t>larisa:</t>
        </r>
        <r>
          <rPr>
            <sz val="9"/>
            <color indexed="81"/>
            <rFont val="Tahoma"/>
            <family val="2"/>
            <charset val="238"/>
          </rPr>
          <t xml:space="preserve">
+X437+X453
</t>
        </r>
      </text>
    </comment>
    <comment ref="F357" authorId="0" shapeId="0" xr:uid="{00000000-0006-0000-0000-000007000000}">
      <text>
        <r>
          <rPr>
            <b/>
            <sz val="9"/>
            <color indexed="81"/>
            <rFont val="Tahoma"/>
            <family val="2"/>
            <charset val="238"/>
          </rPr>
          <t>larisa:</t>
        </r>
        <r>
          <rPr>
            <sz val="9"/>
            <color indexed="81"/>
            <rFont val="Tahoma"/>
            <family val="2"/>
            <charset val="238"/>
          </rPr>
          <t xml:space="preserve">
+X437+X453
</t>
        </r>
      </text>
    </comment>
    <comment ref="G357" authorId="0" shapeId="0" xr:uid="{00000000-0006-0000-0000-000008000000}">
      <text>
        <r>
          <rPr>
            <b/>
            <sz val="9"/>
            <color indexed="81"/>
            <rFont val="Tahoma"/>
            <family val="2"/>
            <charset val="238"/>
          </rPr>
          <t>larisa:</t>
        </r>
        <r>
          <rPr>
            <sz val="9"/>
            <color indexed="81"/>
            <rFont val="Tahoma"/>
            <family val="2"/>
            <charset val="238"/>
          </rPr>
          <t xml:space="preserve">
+X437+X453
</t>
        </r>
      </text>
    </comment>
    <comment ref="H357" authorId="0" shapeId="0" xr:uid="{00000000-0006-0000-0000-000009000000}">
      <text>
        <r>
          <rPr>
            <b/>
            <sz val="9"/>
            <color indexed="81"/>
            <rFont val="Tahoma"/>
            <family val="2"/>
            <charset val="238"/>
          </rPr>
          <t>larisa:</t>
        </r>
        <r>
          <rPr>
            <sz val="9"/>
            <color indexed="81"/>
            <rFont val="Tahoma"/>
            <family val="2"/>
            <charset val="238"/>
          </rPr>
          <t xml:space="preserve">
+X437+X453
</t>
        </r>
      </text>
    </comment>
    <comment ref="I357" authorId="0" shapeId="0" xr:uid="{00000000-0006-0000-0000-00000A000000}">
      <text>
        <r>
          <rPr>
            <b/>
            <sz val="9"/>
            <color indexed="81"/>
            <rFont val="Tahoma"/>
            <family val="2"/>
            <charset val="238"/>
          </rPr>
          <t>larisa:</t>
        </r>
        <r>
          <rPr>
            <sz val="9"/>
            <color indexed="81"/>
            <rFont val="Tahoma"/>
            <family val="2"/>
            <charset val="238"/>
          </rPr>
          <t xml:space="preserve">
+X437+X453
</t>
        </r>
      </text>
    </comment>
    <comment ref="J357" authorId="0" shapeId="0" xr:uid="{00000000-0006-0000-0000-00000B000000}">
      <text>
        <r>
          <rPr>
            <b/>
            <sz val="9"/>
            <color indexed="81"/>
            <rFont val="Tahoma"/>
            <family val="2"/>
            <charset val="238"/>
          </rPr>
          <t>larisa:</t>
        </r>
        <r>
          <rPr>
            <sz val="9"/>
            <color indexed="81"/>
            <rFont val="Tahoma"/>
            <family val="2"/>
            <charset val="238"/>
          </rPr>
          <t xml:space="preserve">
+X437+X453
</t>
        </r>
      </text>
    </comment>
    <comment ref="K357" authorId="0" shapeId="0" xr:uid="{00000000-0006-0000-0000-00000C000000}">
      <text>
        <r>
          <rPr>
            <b/>
            <sz val="9"/>
            <color indexed="81"/>
            <rFont val="Tahoma"/>
            <family val="2"/>
            <charset val="238"/>
          </rPr>
          <t>larisa:</t>
        </r>
        <r>
          <rPr>
            <sz val="9"/>
            <color indexed="81"/>
            <rFont val="Tahoma"/>
            <family val="2"/>
            <charset val="238"/>
          </rPr>
          <t xml:space="preserve">
+X437+X453
</t>
        </r>
      </text>
    </comment>
    <comment ref="L357" authorId="0" shapeId="0" xr:uid="{00000000-0006-0000-0000-00000D000000}">
      <text>
        <r>
          <rPr>
            <b/>
            <sz val="9"/>
            <color indexed="81"/>
            <rFont val="Tahoma"/>
            <family val="2"/>
            <charset val="238"/>
          </rPr>
          <t>larisa:</t>
        </r>
        <r>
          <rPr>
            <sz val="9"/>
            <color indexed="81"/>
            <rFont val="Tahoma"/>
            <family val="2"/>
            <charset val="238"/>
          </rPr>
          <t xml:space="preserve">
+X437+X453
</t>
        </r>
      </text>
    </comment>
    <comment ref="M357" authorId="0" shapeId="0" xr:uid="{00000000-0006-0000-0000-00000E000000}">
      <text>
        <r>
          <rPr>
            <b/>
            <sz val="9"/>
            <color indexed="81"/>
            <rFont val="Tahoma"/>
            <family val="2"/>
            <charset val="238"/>
          </rPr>
          <t>larisa:</t>
        </r>
        <r>
          <rPr>
            <sz val="9"/>
            <color indexed="81"/>
            <rFont val="Tahoma"/>
            <family val="2"/>
            <charset val="238"/>
          </rPr>
          <t xml:space="preserve">
+X437+X453
</t>
        </r>
      </text>
    </comment>
    <comment ref="N357" authorId="0" shapeId="0" xr:uid="{00000000-0006-0000-0000-00000F000000}">
      <text>
        <r>
          <rPr>
            <b/>
            <sz val="9"/>
            <color indexed="81"/>
            <rFont val="Tahoma"/>
            <family val="2"/>
            <charset val="238"/>
          </rPr>
          <t>larisa:</t>
        </r>
        <r>
          <rPr>
            <sz val="9"/>
            <color indexed="81"/>
            <rFont val="Tahoma"/>
            <family val="2"/>
            <charset val="238"/>
          </rPr>
          <t xml:space="preserve">
+X437+X453
</t>
        </r>
      </text>
    </comment>
    <comment ref="O357" authorId="0" shapeId="0" xr:uid="{00000000-0006-0000-0000-000010000000}">
      <text>
        <r>
          <rPr>
            <b/>
            <sz val="9"/>
            <color indexed="81"/>
            <rFont val="Tahoma"/>
            <family val="2"/>
            <charset val="238"/>
          </rPr>
          <t>larisa:</t>
        </r>
        <r>
          <rPr>
            <sz val="9"/>
            <color indexed="81"/>
            <rFont val="Tahoma"/>
            <family val="2"/>
            <charset val="238"/>
          </rPr>
          <t xml:space="preserve">
+X437+X453
</t>
        </r>
      </text>
    </comment>
    <comment ref="P357" authorId="0" shapeId="0" xr:uid="{00000000-0006-0000-0000-000011000000}">
      <text>
        <r>
          <rPr>
            <b/>
            <sz val="9"/>
            <color indexed="81"/>
            <rFont val="Tahoma"/>
            <family val="2"/>
            <charset val="238"/>
          </rPr>
          <t>larisa:</t>
        </r>
        <r>
          <rPr>
            <sz val="9"/>
            <color indexed="81"/>
            <rFont val="Tahoma"/>
            <family val="2"/>
            <charset val="238"/>
          </rPr>
          <t xml:space="preserve">
+X437+X453
</t>
        </r>
      </text>
    </comment>
    <comment ref="Q357" authorId="0" shapeId="0" xr:uid="{00000000-0006-0000-0000-000012000000}">
      <text>
        <r>
          <rPr>
            <b/>
            <sz val="9"/>
            <color indexed="81"/>
            <rFont val="Tahoma"/>
            <family val="2"/>
            <charset val="238"/>
          </rPr>
          <t>larisa:</t>
        </r>
        <r>
          <rPr>
            <sz val="9"/>
            <color indexed="81"/>
            <rFont val="Tahoma"/>
            <family val="2"/>
            <charset val="238"/>
          </rPr>
          <t xml:space="preserve">
+X437+X453
</t>
        </r>
      </text>
    </comment>
    <comment ref="R357" authorId="0" shapeId="0" xr:uid="{00000000-0006-0000-0000-000013000000}">
      <text>
        <r>
          <rPr>
            <b/>
            <sz val="9"/>
            <color indexed="81"/>
            <rFont val="Tahoma"/>
            <family val="2"/>
            <charset val="238"/>
          </rPr>
          <t>larisa:</t>
        </r>
        <r>
          <rPr>
            <sz val="9"/>
            <color indexed="81"/>
            <rFont val="Tahoma"/>
            <family val="2"/>
            <charset val="238"/>
          </rPr>
          <t xml:space="preserve">
+X437+X453
</t>
        </r>
      </text>
    </comment>
    <comment ref="S357" authorId="0" shapeId="0" xr:uid="{00000000-0006-0000-0000-000014000000}">
      <text>
        <r>
          <rPr>
            <b/>
            <sz val="9"/>
            <color indexed="81"/>
            <rFont val="Tahoma"/>
            <family val="2"/>
            <charset val="238"/>
          </rPr>
          <t>larisa:</t>
        </r>
        <r>
          <rPr>
            <sz val="9"/>
            <color indexed="81"/>
            <rFont val="Tahoma"/>
            <family val="2"/>
            <charset val="238"/>
          </rPr>
          <t xml:space="preserve">
+X437+X453
</t>
        </r>
      </text>
    </comment>
    <comment ref="T357" authorId="0" shapeId="0" xr:uid="{00000000-0006-0000-0000-000015000000}">
      <text>
        <r>
          <rPr>
            <b/>
            <sz val="9"/>
            <color indexed="81"/>
            <rFont val="Tahoma"/>
            <family val="2"/>
            <charset val="238"/>
          </rPr>
          <t>larisa:</t>
        </r>
        <r>
          <rPr>
            <sz val="9"/>
            <color indexed="81"/>
            <rFont val="Tahoma"/>
            <family val="2"/>
            <charset val="238"/>
          </rPr>
          <t xml:space="preserve">
+X437+X453
</t>
        </r>
      </text>
    </comment>
    <comment ref="U357" authorId="0" shapeId="0" xr:uid="{4AEC485C-C290-44F1-8678-A2FB5F26DC9F}">
      <text>
        <r>
          <rPr>
            <b/>
            <sz val="9"/>
            <color indexed="81"/>
            <rFont val="Tahoma"/>
            <family val="2"/>
            <charset val="238"/>
          </rPr>
          <t>larisa:</t>
        </r>
        <r>
          <rPr>
            <sz val="9"/>
            <color indexed="81"/>
            <rFont val="Tahoma"/>
            <family val="2"/>
            <charset val="238"/>
          </rPr>
          <t xml:space="preserve">
+X437+X453
</t>
        </r>
      </text>
    </comment>
    <comment ref="V357" authorId="0" shapeId="0" xr:uid="{CF1FF2FB-1287-4F9E-A30A-C48544394D88}">
      <text>
        <r>
          <rPr>
            <b/>
            <sz val="9"/>
            <color indexed="81"/>
            <rFont val="Tahoma"/>
            <family val="2"/>
            <charset val="238"/>
          </rPr>
          <t>larisa:</t>
        </r>
        <r>
          <rPr>
            <sz val="9"/>
            <color indexed="81"/>
            <rFont val="Tahoma"/>
            <family val="2"/>
            <charset val="238"/>
          </rPr>
          <t xml:space="preserve">
+X437+X453
</t>
        </r>
      </text>
    </comment>
    <comment ref="W357" authorId="0" shapeId="0" xr:uid="{A5E1C999-CEB7-4A80-992F-6A31D40434C6}">
      <text>
        <r>
          <rPr>
            <b/>
            <sz val="9"/>
            <color indexed="81"/>
            <rFont val="Tahoma"/>
            <family val="2"/>
            <charset val="238"/>
          </rPr>
          <t>larisa:</t>
        </r>
        <r>
          <rPr>
            <sz val="9"/>
            <color indexed="81"/>
            <rFont val="Tahoma"/>
            <family val="2"/>
            <charset val="238"/>
          </rPr>
          <t xml:space="preserve">
+X437+X453
</t>
        </r>
      </text>
    </comment>
    <comment ref="X357" authorId="0" shapeId="0" xr:uid="{7EABB897-9DB6-44C3-8312-4719E55068D9}">
      <text>
        <r>
          <rPr>
            <b/>
            <sz val="9"/>
            <color indexed="81"/>
            <rFont val="Tahoma"/>
            <family val="2"/>
            <charset val="238"/>
          </rPr>
          <t>larisa:</t>
        </r>
        <r>
          <rPr>
            <sz val="9"/>
            <color indexed="81"/>
            <rFont val="Tahoma"/>
            <family val="2"/>
            <charset val="238"/>
          </rPr>
          <t xml:space="preserve">
+X437+X453
</t>
        </r>
      </text>
    </comment>
    <comment ref="Y357" authorId="0" shapeId="0" xr:uid="{C153B079-D7F8-4FB0-B166-FACCBE17E3BD}">
      <text>
        <r>
          <rPr>
            <b/>
            <sz val="9"/>
            <color indexed="81"/>
            <rFont val="Tahoma"/>
            <family val="2"/>
            <charset val="238"/>
          </rPr>
          <t>larisa:</t>
        </r>
        <r>
          <rPr>
            <sz val="9"/>
            <color indexed="81"/>
            <rFont val="Tahoma"/>
            <family val="2"/>
            <charset val="238"/>
          </rPr>
          <t xml:space="preserve">
+X437+X453
</t>
        </r>
      </text>
    </comment>
    <comment ref="Z357" authorId="0" shapeId="0" xr:uid="{00000000-0006-0000-0000-000016000000}">
      <text>
        <r>
          <rPr>
            <b/>
            <sz val="9"/>
            <color indexed="81"/>
            <rFont val="Tahoma"/>
            <family val="2"/>
            <charset val="238"/>
          </rPr>
          <t>larisa:</t>
        </r>
        <r>
          <rPr>
            <sz val="9"/>
            <color indexed="81"/>
            <rFont val="Tahoma"/>
            <family val="2"/>
            <charset val="238"/>
          </rPr>
          <t xml:space="preserve">
+X437+X453
</t>
        </r>
      </text>
    </comment>
    <comment ref="AA357" authorId="0" shapeId="0" xr:uid="{2673D88A-93CC-4D05-AD62-1C16C3761D81}">
      <text>
        <r>
          <rPr>
            <b/>
            <sz val="9"/>
            <color indexed="81"/>
            <rFont val="Tahoma"/>
            <family val="2"/>
            <charset val="238"/>
          </rPr>
          <t>larisa:</t>
        </r>
        <r>
          <rPr>
            <sz val="9"/>
            <color indexed="81"/>
            <rFont val="Tahoma"/>
            <family val="2"/>
            <charset val="238"/>
          </rPr>
          <t xml:space="preserve">
+X437+X453
</t>
        </r>
      </text>
    </comment>
    <comment ref="AB357" authorId="0" shapeId="0" xr:uid="{24E3047E-62E2-40E4-8860-5C792ED33846}">
      <text>
        <r>
          <rPr>
            <b/>
            <sz val="9"/>
            <color indexed="81"/>
            <rFont val="Tahoma"/>
            <family val="2"/>
            <charset val="238"/>
          </rPr>
          <t>larisa:</t>
        </r>
        <r>
          <rPr>
            <sz val="9"/>
            <color indexed="81"/>
            <rFont val="Tahoma"/>
            <family val="2"/>
            <charset val="238"/>
          </rPr>
          <t xml:space="preserve">
+X437+X453
</t>
        </r>
      </text>
    </comment>
    <comment ref="AC357" authorId="0" shapeId="0" xr:uid="{ACDF6C0E-98E1-44A3-ACBD-B17946A02B97}">
      <text>
        <r>
          <rPr>
            <b/>
            <sz val="9"/>
            <color indexed="81"/>
            <rFont val="Tahoma"/>
            <family val="2"/>
            <charset val="238"/>
          </rPr>
          <t>larisa:</t>
        </r>
        <r>
          <rPr>
            <sz val="9"/>
            <color indexed="81"/>
            <rFont val="Tahoma"/>
            <family val="2"/>
            <charset val="238"/>
          </rPr>
          <t xml:space="preserve">
+X437+X453
</t>
        </r>
      </text>
    </comment>
    <comment ref="AE357" authorId="0" shapeId="0" xr:uid="{283AA3AC-0AC7-43B2-8953-19DE8BF14DB8}">
      <text>
        <r>
          <rPr>
            <b/>
            <sz val="9"/>
            <color indexed="81"/>
            <rFont val="Tahoma"/>
            <family val="2"/>
            <charset val="238"/>
          </rPr>
          <t>larisa:</t>
        </r>
        <r>
          <rPr>
            <sz val="9"/>
            <color indexed="81"/>
            <rFont val="Tahoma"/>
            <family val="2"/>
            <charset val="238"/>
          </rPr>
          <t xml:space="preserve">
+X437+X453
</t>
        </r>
      </text>
    </comment>
    <comment ref="AF357" authorId="0" shapeId="0" xr:uid="{5A7DBE58-C048-458E-89B0-2A997E000C99}">
      <text>
        <r>
          <rPr>
            <b/>
            <sz val="9"/>
            <color indexed="81"/>
            <rFont val="Tahoma"/>
            <family val="2"/>
            <charset val="238"/>
          </rPr>
          <t>larisa:</t>
        </r>
        <r>
          <rPr>
            <sz val="9"/>
            <color indexed="81"/>
            <rFont val="Tahoma"/>
            <family val="2"/>
            <charset val="238"/>
          </rPr>
          <t xml:space="preserve">
+X437+X453
</t>
        </r>
      </text>
    </comment>
    <comment ref="AG357" authorId="0" shapeId="0" xr:uid="{3591EA41-C7E8-4511-B747-6E68C79179E7}">
      <text>
        <r>
          <rPr>
            <b/>
            <sz val="9"/>
            <color indexed="81"/>
            <rFont val="Tahoma"/>
            <family val="2"/>
            <charset val="238"/>
          </rPr>
          <t>larisa:</t>
        </r>
        <r>
          <rPr>
            <sz val="9"/>
            <color indexed="81"/>
            <rFont val="Tahoma"/>
            <family val="2"/>
            <charset val="238"/>
          </rPr>
          <t xml:space="preserve">
+X437+X453
</t>
        </r>
      </text>
    </comment>
    <comment ref="AH357" authorId="0" shapeId="0" xr:uid="{94DB6B81-FF12-4587-AB79-ACD8CE1AFBE2}">
      <text>
        <r>
          <rPr>
            <b/>
            <sz val="9"/>
            <color indexed="81"/>
            <rFont val="Tahoma"/>
            <family val="2"/>
            <charset val="238"/>
          </rPr>
          <t>larisa:</t>
        </r>
        <r>
          <rPr>
            <sz val="9"/>
            <color indexed="81"/>
            <rFont val="Tahoma"/>
            <family val="2"/>
            <charset val="238"/>
          </rPr>
          <t xml:space="preserve">
+X437+X453
</t>
        </r>
      </text>
    </comment>
    <comment ref="AI357" authorId="0" shapeId="0" xr:uid="{9F7C3847-77A6-47D5-BAA8-377C09C8898F}">
      <text>
        <r>
          <rPr>
            <b/>
            <sz val="9"/>
            <color indexed="81"/>
            <rFont val="Tahoma"/>
            <family val="2"/>
            <charset val="238"/>
          </rPr>
          <t>larisa:</t>
        </r>
        <r>
          <rPr>
            <sz val="9"/>
            <color indexed="81"/>
            <rFont val="Tahoma"/>
            <family val="2"/>
            <charset val="238"/>
          </rPr>
          <t xml:space="preserve">
+X437+X453
</t>
        </r>
      </text>
    </comment>
    <comment ref="AJ357" authorId="0" shapeId="0" xr:uid="{CD20C330-B603-4B44-BFFE-CD001E2CC69D}">
      <text>
        <r>
          <rPr>
            <b/>
            <sz val="9"/>
            <color indexed="81"/>
            <rFont val="Tahoma"/>
            <family val="2"/>
            <charset val="238"/>
          </rPr>
          <t>larisa:</t>
        </r>
        <r>
          <rPr>
            <sz val="9"/>
            <color indexed="81"/>
            <rFont val="Tahoma"/>
            <family val="2"/>
            <charset val="238"/>
          </rPr>
          <t xml:space="preserve">
+X437+X453
</t>
        </r>
      </text>
    </comment>
    <comment ref="AK357" authorId="0" shapeId="0" xr:uid="{68042BB4-337D-4B83-B66B-94958CD5A503}">
      <text>
        <r>
          <rPr>
            <b/>
            <sz val="9"/>
            <color indexed="81"/>
            <rFont val="Tahoma"/>
            <family val="2"/>
            <charset val="238"/>
          </rPr>
          <t>larisa:</t>
        </r>
        <r>
          <rPr>
            <sz val="9"/>
            <color indexed="81"/>
            <rFont val="Tahoma"/>
            <family val="2"/>
            <charset val="238"/>
          </rPr>
          <t xml:space="preserve">
+X437+X453
</t>
        </r>
      </text>
    </comment>
    <comment ref="AL357" authorId="0" shapeId="0" xr:uid="{BCB20D8F-EC6A-4976-A7EC-AE2FA2DAD928}">
      <text>
        <r>
          <rPr>
            <b/>
            <sz val="9"/>
            <color indexed="81"/>
            <rFont val="Tahoma"/>
            <family val="2"/>
            <charset val="238"/>
          </rPr>
          <t>larisa:</t>
        </r>
        <r>
          <rPr>
            <sz val="9"/>
            <color indexed="81"/>
            <rFont val="Tahoma"/>
            <family val="2"/>
            <charset val="238"/>
          </rPr>
          <t xml:space="preserve">
+X437+X453
</t>
        </r>
      </text>
    </comment>
    <comment ref="AM357" authorId="0" shapeId="0" xr:uid="{176836EC-D729-474A-AB19-29986C2B5DDE}">
      <text>
        <r>
          <rPr>
            <b/>
            <sz val="9"/>
            <color indexed="81"/>
            <rFont val="Tahoma"/>
            <family val="2"/>
            <charset val="238"/>
          </rPr>
          <t>larisa:</t>
        </r>
        <r>
          <rPr>
            <sz val="9"/>
            <color indexed="81"/>
            <rFont val="Tahoma"/>
            <family val="2"/>
            <charset val="238"/>
          </rPr>
          <t xml:space="preserve">
+X437+X453
</t>
        </r>
      </text>
    </comment>
    <comment ref="AN357" authorId="0" shapeId="0" xr:uid="{01E7F791-73FD-435C-AAF7-8E9B1BD27056}">
      <text>
        <r>
          <rPr>
            <b/>
            <sz val="9"/>
            <color indexed="81"/>
            <rFont val="Tahoma"/>
            <family val="2"/>
            <charset val="238"/>
          </rPr>
          <t>larisa:</t>
        </r>
        <r>
          <rPr>
            <sz val="9"/>
            <color indexed="81"/>
            <rFont val="Tahoma"/>
            <family val="2"/>
            <charset val="238"/>
          </rPr>
          <t xml:space="preserve">
+X437+X453
</t>
        </r>
      </text>
    </comment>
    <comment ref="AO357" authorId="0" shapeId="0" xr:uid="{092D2113-CAD5-4785-8EA5-9BEE09350748}">
      <text>
        <r>
          <rPr>
            <b/>
            <sz val="9"/>
            <color indexed="81"/>
            <rFont val="Tahoma"/>
            <family val="2"/>
            <charset val="238"/>
          </rPr>
          <t>larisa:</t>
        </r>
        <r>
          <rPr>
            <sz val="9"/>
            <color indexed="81"/>
            <rFont val="Tahoma"/>
            <family val="2"/>
            <charset val="238"/>
          </rPr>
          <t xml:space="preserve">
+X437+X453
</t>
        </r>
      </text>
    </comment>
    <comment ref="D385" authorId="0" shapeId="0" xr:uid="{00000000-0006-0000-0000-000017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E385" authorId="0" shapeId="0" xr:uid="{00000000-0006-0000-0000-000018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F385" authorId="0" shapeId="0" xr:uid="{00000000-0006-0000-0000-000019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G385" authorId="0" shapeId="0" xr:uid="{00000000-0006-0000-0000-00001A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H385" authorId="0" shapeId="0" xr:uid="{00000000-0006-0000-0000-00001B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I385" authorId="0" shapeId="0" xr:uid="{00000000-0006-0000-0000-00001C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J385" authorId="0" shapeId="0" xr:uid="{00000000-0006-0000-0000-00001D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K385" authorId="0" shapeId="0" xr:uid="{00000000-0006-0000-0000-00001E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L385" authorId="0" shapeId="0" xr:uid="{00000000-0006-0000-0000-00001F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M385" authorId="0" shapeId="0" xr:uid="{00000000-0006-0000-0000-000020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N385" authorId="0" shapeId="0" xr:uid="{00000000-0006-0000-0000-000021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O385" authorId="0" shapeId="0" xr:uid="{00000000-0006-0000-0000-000022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P385" authorId="0" shapeId="0" xr:uid="{00000000-0006-0000-0000-000023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Q385" authorId="0" shapeId="0" xr:uid="{00000000-0006-0000-0000-000024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R385" authorId="0" shapeId="0" xr:uid="{00000000-0006-0000-0000-000025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S385" authorId="0" shapeId="0" xr:uid="{00000000-0006-0000-0000-000026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T385" authorId="0" shapeId="0" xr:uid="{00000000-0006-0000-0000-000027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U385" authorId="0" shapeId="0" xr:uid="{DB216AFF-4826-41F9-8A7C-437CC4F7E1C3}">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V385" authorId="0" shapeId="0" xr:uid="{56AA2116-19B2-48C5-95F9-C71DF992AB58}">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W385" authorId="0" shapeId="0" xr:uid="{3EE6E5E9-597A-4315-AFFF-8CFAE696000A}">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X385" authorId="0" shapeId="0" xr:uid="{1E2B143E-ED44-4617-9F74-38F4314BDC5A}">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Y385" authorId="0" shapeId="0" xr:uid="{3BDCFA6F-5676-4018-B472-C6268AF0A4D2}">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Z385" authorId="0" shapeId="0" xr:uid="{00000000-0006-0000-0000-000028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A385" authorId="0" shapeId="0" xr:uid="{6C3C0FEF-62F7-448B-A508-30CFF70A812B}">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B385" authorId="0" shapeId="0" xr:uid="{38A2F5D1-80D2-4411-87C0-8CB4DB19B5EC}">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C385" authorId="0" shapeId="0" xr:uid="{B794F8E3-3928-4439-960D-3B863B79837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E385" authorId="0" shapeId="0" xr:uid="{4859F758-4211-4453-B223-B7ECB91E372F}">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F385" authorId="0" shapeId="0" xr:uid="{B3C25EBA-9B5A-417F-B92C-0CB1C69E2CB6}">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G385" authorId="0" shapeId="0" xr:uid="{C70D58D1-3C5D-4F5C-A441-5B51A9DDB6E1}">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H385" authorId="0" shapeId="0" xr:uid="{FCE7BAA6-AD29-435F-B05F-5848C490F43C}">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I385" authorId="0" shapeId="0" xr:uid="{D06428BB-1060-424E-B473-E996468CFFDE}">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J385" authorId="0" shapeId="0" xr:uid="{8DE36622-E569-42B8-8E7A-53CFB8C0CE89}">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K385" authorId="0" shapeId="0" xr:uid="{14039AA1-7EF2-43A2-BAAD-027FBFB083A2}">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L385" authorId="0" shapeId="0" xr:uid="{22CF6CB7-4BF5-42E1-9714-E93E3F0E0E0E}">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M385" authorId="0" shapeId="0" xr:uid="{8BCD892B-7AE4-4B81-8239-CBBBE91AF264}">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N385" authorId="0" shapeId="0" xr:uid="{3A6EBDEC-2289-441A-8B45-3DEEBF82D3E7}">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O385" authorId="0" shapeId="0" xr:uid="{9229BB15-3DD7-45D0-9680-956CB2C7D624}">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F399" authorId="0" shapeId="0" xr:uid="{00000000-0006-0000-0000-000029000000}">
      <text>
        <r>
          <rPr>
            <b/>
            <sz val="9"/>
            <color indexed="81"/>
            <rFont val="Tahoma"/>
            <family val="2"/>
            <charset val="238"/>
          </rPr>
          <t>larisa:</t>
        </r>
        <r>
          <rPr>
            <sz val="9"/>
            <color indexed="81"/>
            <rFont val="Tahoma"/>
            <family val="2"/>
            <charset val="238"/>
          </rPr>
          <t xml:space="preserve">
119 DIN BL </t>
        </r>
      </text>
    </comment>
    <comment ref="S748" authorId="2" shapeId="0" xr:uid="{74B20EDB-5DEA-41D0-8C8E-16D94D8ED5F2}">
      <text>
        <t>[Threaded comment]
Your version of Excel allows you to read this threaded comment; however, any edits to it will get removed if the file is opened in a newer version of Excel. Learn more: https://go.microsoft.com/fwlink/?linkid=870924
Comment:
    STEFANESTI</t>
      </text>
    </comment>
    <comment ref="T748" authorId="3" shapeId="0" xr:uid="{11650F58-C87E-48C1-B2E4-3C99A9E5B4FF}">
      <text>
        <t>[Threaded comment]
Your version of Excel allows you to read this threaded comment; however, any edits to it will get removed if the file is opened in a newer version of Excel. Learn more: https://go.microsoft.com/fwlink/?linkid=870924
Comment:
    BRADET</t>
      </text>
    </comment>
    <comment ref="D988" authorId="0" shapeId="0" xr:uid="{00000000-0006-0000-0000-00002A000000}">
      <text>
        <r>
          <rPr>
            <b/>
            <sz val="9"/>
            <color indexed="81"/>
            <rFont val="Tahoma"/>
            <family val="2"/>
            <charset val="238"/>
          </rPr>
          <t>larisa:</t>
        </r>
        <r>
          <rPr>
            <sz val="9"/>
            <color indexed="81"/>
            <rFont val="Tahoma"/>
            <family val="2"/>
            <charset val="238"/>
          </rPr>
          <t xml:space="preserve">
2521 PIN BUGETSTAT 1334 PIN BL 
1019 CAPITAL dotari </t>
        </r>
      </text>
    </comment>
    <comment ref="E988" authorId="0" shapeId="0" xr:uid="{00000000-0006-0000-0000-00002B000000}">
      <text>
        <r>
          <rPr>
            <b/>
            <sz val="9"/>
            <color indexed="81"/>
            <rFont val="Tahoma"/>
            <family val="2"/>
            <charset val="238"/>
          </rPr>
          <t>larisa:</t>
        </r>
        <r>
          <rPr>
            <sz val="9"/>
            <color indexed="81"/>
            <rFont val="Tahoma"/>
            <family val="2"/>
            <charset val="238"/>
          </rPr>
          <t xml:space="preserve">
2521 PIN BUGETSTAT 1334 PIN BL 
1019 CAPITAL dotari </t>
        </r>
      </text>
    </comment>
    <comment ref="F988" authorId="0" shapeId="0" xr:uid="{00000000-0006-0000-0000-00002C000000}">
      <text>
        <r>
          <rPr>
            <b/>
            <sz val="9"/>
            <color indexed="81"/>
            <rFont val="Tahoma"/>
            <family val="2"/>
            <charset val="238"/>
          </rPr>
          <t>larisa:</t>
        </r>
        <r>
          <rPr>
            <sz val="9"/>
            <color indexed="81"/>
            <rFont val="Tahoma"/>
            <family val="2"/>
            <charset val="238"/>
          </rPr>
          <t xml:space="preserve">
69 BS PIN
87 BL PIN 
</t>
        </r>
      </text>
    </comment>
    <comment ref="G988" authorId="0" shapeId="0" xr:uid="{00000000-0006-0000-0000-00002D000000}">
      <text>
        <r>
          <rPr>
            <b/>
            <sz val="9"/>
            <color indexed="81"/>
            <rFont val="Tahoma"/>
            <family val="2"/>
            <charset val="238"/>
          </rPr>
          <t>larisa:</t>
        </r>
        <r>
          <rPr>
            <sz val="9"/>
            <color indexed="81"/>
            <rFont val="Tahoma"/>
            <family val="2"/>
            <charset val="238"/>
          </rPr>
          <t xml:space="preserve">
69 pin bs</t>
        </r>
      </text>
    </comment>
    <comment ref="H988" authorId="0" shapeId="0" xr:uid="{00000000-0006-0000-0000-00002E000000}">
      <text>
        <r>
          <rPr>
            <b/>
            <sz val="9"/>
            <color indexed="81"/>
            <rFont val="Tahoma"/>
            <family val="2"/>
            <charset val="238"/>
          </rPr>
          <t>larisa:</t>
        </r>
        <r>
          <rPr>
            <sz val="9"/>
            <color indexed="81"/>
            <rFont val="Tahoma"/>
            <family val="2"/>
            <charset val="238"/>
          </rPr>
          <t xml:space="preserve">
2521 PIN BUGETSTAT 1334 PIN BL 
1019 CAPITAL dotari </t>
        </r>
      </text>
    </comment>
    <comment ref="I988" authorId="0" shapeId="0" xr:uid="{00000000-0006-0000-0000-00002F000000}">
      <text>
        <r>
          <rPr>
            <b/>
            <sz val="9"/>
            <color indexed="81"/>
            <rFont val="Tahoma"/>
            <family val="2"/>
            <charset val="238"/>
          </rPr>
          <t>larisa:</t>
        </r>
        <r>
          <rPr>
            <sz val="9"/>
            <color indexed="81"/>
            <rFont val="Tahoma"/>
            <family val="2"/>
            <charset val="238"/>
          </rPr>
          <t xml:space="preserve">
2521 PIN BUGETSTAT 1334 PIN BL 
1019 CAPITAL dotari </t>
        </r>
      </text>
    </comment>
    <comment ref="J988" authorId="0" shapeId="0" xr:uid="{00000000-0006-0000-0000-000030000000}">
      <text>
        <r>
          <rPr>
            <b/>
            <sz val="9"/>
            <color indexed="81"/>
            <rFont val="Tahoma"/>
            <family val="2"/>
            <charset val="238"/>
          </rPr>
          <t>larisa:</t>
        </r>
        <r>
          <rPr>
            <sz val="9"/>
            <color indexed="81"/>
            <rFont val="Tahoma"/>
            <family val="2"/>
            <charset val="238"/>
          </rPr>
          <t xml:space="preserve">
2521 PIN BUGETSTAT 1334 PIN BL 
1019 CAPITAL dotari </t>
        </r>
      </text>
    </comment>
    <comment ref="K988" authorId="0" shapeId="0" xr:uid="{00000000-0006-0000-0000-000031000000}">
      <text>
        <r>
          <rPr>
            <b/>
            <sz val="9"/>
            <color indexed="81"/>
            <rFont val="Tahoma"/>
            <family val="2"/>
            <charset val="238"/>
          </rPr>
          <t>larisa:</t>
        </r>
        <r>
          <rPr>
            <sz val="9"/>
            <color indexed="81"/>
            <rFont val="Tahoma"/>
            <family val="2"/>
            <charset val="238"/>
          </rPr>
          <t xml:space="preserve">
2521 PIN BUGETSTAT 1334 PIN BL 
1019 CAPITAL dotari </t>
        </r>
      </text>
    </comment>
    <comment ref="L988" authorId="0" shapeId="0" xr:uid="{00000000-0006-0000-0000-000032000000}">
      <text>
        <r>
          <rPr>
            <b/>
            <sz val="9"/>
            <color indexed="81"/>
            <rFont val="Tahoma"/>
            <family val="2"/>
            <charset val="238"/>
          </rPr>
          <t>larisa:</t>
        </r>
        <r>
          <rPr>
            <sz val="9"/>
            <color indexed="81"/>
            <rFont val="Tahoma"/>
            <family val="2"/>
            <charset val="238"/>
          </rPr>
          <t xml:space="preserve">
2521 PIN BUGETSTAT 1334 PIN BL 
1019 CAPITAL dotari </t>
        </r>
      </text>
    </comment>
    <comment ref="M988" authorId="0" shapeId="0" xr:uid="{00000000-0006-0000-0000-000033000000}">
      <text>
        <r>
          <rPr>
            <b/>
            <sz val="9"/>
            <color indexed="81"/>
            <rFont val="Tahoma"/>
            <family val="2"/>
            <charset val="238"/>
          </rPr>
          <t>larisa:</t>
        </r>
        <r>
          <rPr>
            <sz val="9"/>
            <color indexed="81"/>
            <rFont val="Tahoma"/>
            <family val="2"/>
            <charset val="238"/>
          </rPr>
          <t xml:space="preserve">
2521 PIN BUGETSTAT 1334 PIN BL 
1019 CAPITAL dotari </t>
        </r>
      </text>
    </comment>
    <comment ref="N988" authorId="0" shapeId="0" xr:uid="{00000000-0006-0000-0000-000034000000}">
      <text>
        <r>
          <rPr>
            <b/>
            <sz val="9"/>
            <color indexed="81"/>
            <rFont val="Tahoma"/>
            <family val="2"/>
            <charset val="238"/>
          </rPr>
          <t>larisa:</t>
        </r>
        <r>
          <rPr>
            <sz val="9"/>
            <color indexed="81"/>
            <rFont val="Tahoma"/>
            <family val="2"/>
            <charset val="238"/>
          </rPr>
          <t xml:space="preserve">
2521 PIN BUGETSTAT 1334 PIN BL 
1019 CAPITAL dotari </t>
        </r>
      </text>
    </comment>
    <comment ref="O988" authorId="0" shapeId="0" xr:uid="{00000000-0006-0000-0000-000035000000}">
      <text>
        <r>
          <rPr>
            <b/>
            <sz val="9"/>
            <color indexed="81"/>
            <rFont val="Tahoma"/>
            <family val="2"/>
            <charset val="238"/>
          </rPr>
          <t>larisa:</t>
        </r>
        <r>
          <rPr>
            <sz val="9"/>
            <color indexed="81"/>
            <rFont val="Tahoma"/>
            <family val="2"/>
            <charset val="238"/>
          </rPr>
          <t xml:space="preserve">
2521 PIN BUGETSTAT 1334 PIN BL 
1019 CAPITAL dotari </t>
        </r>
      </text>
    </comment>
    <comment ref="P988" authorId="0" shapeId="0" xr:uid="{00000000-0006-0000-0000-000036000000}">
      <text>
        <r>
          <rPr>
            <b/>
            <sz val="9"/>
            <color indexed="81"/>
            <rFont val="Tahoma"/>
            <family val="2"/>
            <charset val="238"/>
          </rPr>
          <t>larisa:</t>
        </r>
        <r>
          <rPr>
            <sz val="9"/>
            <color indexed="81"/>
            <rFont val="Tahoma"/>
            <family val="2"/>
            <charset val="238"/>
          </rPr>
          <t xml:space="preserve">
2521 PIN BUGETSTAT 1334 PIN BL 
1019 CAPITAL dotari </t>
        </r>
      </text>
    </comment>
    <comment ref="Q988" authorId="0" shapeId="0" xr:uid="{00000000-0006-0000-0000-000037000000}">
      <text>
        <r>
          <rPr>
            <b/>
            <sz val="9"/>
            <color indexed="81"/>
            <rFont val="Tahoma"/>
            <family val="2"/>
            <charset val="238"/>
          </rPr>
          <t>larisa:</t>
        </r>
        <r>
          <rPr>
            <sz val="9"/>
            <color indexed="81"/>
            <rFont val="Tahoma"/>
            <family val="2"/>
            <charset val="238"/>
          </rPr>
          <t xml:space="preserve">
2521 PIN BUGETSTAT 1334 PIN BL 
1019 CAPITAL dotari </t>
        </r>
      </text>
    </comment>
    <comment ref="R988" authorId="0" shapeId="0" xr:uid="{00000000-0006-0000-0000-000038000000}">
      <text>
        <r>
          <rPr>
            <b/>
            <sz val="9"/>
            <color indexed="81"/>
            <rFont val="Tahoma"/>
            <family val="2"/>
            <charset val="238"/>
          </rPr>
          <t>larisa:</t>
        </r>
        <r>
          <rPr>
            <sz val="9"/>
            <color indexed="81"/>
            <rFont val="Tahoma"/>
            <family val="2"/>
            <charset val="238"/>
          </rPr>
          <t xml:space="preserve">
2521 PIN BUGETSTAT 1334 PIN BL 
1019 CAPITAL dotari </t>
        </r>
      </text>
    </comment>
    <comment ref="S988" authorId="0" shapeId="0" xr:uid="{00000000-0006-0000-0000-000039000000}">
      <text>
        <r>
          <rPr>
            <b/>
            <sz val="9"/>
            <color indexed="81"/>
            <rFont val="Tahoma"/>
            <family val="2"/>
            <charset val="238"/>
          </rPr>
          <t>larisa:</t>
        </r>
        <r>
          <rPr>
            <sz val="9"/>
            <color indexed="81"/>
            <rFont val="Tahoma"/>
            <family val="2"/>
            <charset val="238"/>
          </rPr>
          <t xml:space="preserve">
2521 PIN BUGETSTAT 1334 PIN BL 
1019 CAPITAL dotari </t>
        </r>
      </text>
    </comment>
    <comment ref="T988" authorId="0" shapeId="0" xr:uid="{00000000-0006-0000-0000-00003A000000}">
      <text>
        <r>
          <rPr>
            <b/>
            <sz val="9"/>
            <color indexed="81"/>
            <rFont val="Tahoma"/>
            <family val="2"/>
            <charset val="238"/>
          </rPr>
          <t>larisa:</t>
        </r>
        <r>
          <rPr>
            <sz val="9"/>
            <color indexed="81"/>
            <rFont val="Tahoma"/>
            <family val="2"/>
            <charset val="238"/>
          </rPr>
          <t xml:space="preserve">
2521 PIN BUGETSTAT 1334 PIN BL 
1019 CAPITAL dotari </t>
        </r>
      </text>
    </comment>
    <comment ref="U988" authorId="0" shapeId="0" xr:uid="{F78EF1C3-B02F-40D2-AAF2-B04A073FB342}">
      <text>
        <r>
          <rPr>
            <b/>
            <sz val="9"/>
            <color indexed="81"/>
            <rFont val="Tahoma"/>
            <family val="2"/>
            <charset val="238"/>
          </rPr>
          <t>larisa:</t>
        </r>
        <r>
          <rPr>
            <sz val="9"/>
            <color indexed="81"/>
            <rFont val="Tahoma"/>
            <family val="2"/>
            <charset val="238"/>
          </rPr>
          <t xml:space="preserve">
2521 PIN BUGETSTAT 1334 PIN BL 
1019 CAPITAL dotari </t>
        </r>
      </text>
    </comment>
    <comment ref="V988" authorId="0" shapeId="0" xr:uid="{52F4C149-E0F3-4AB3-9639-6A4E1AD80611}">
      <text>
        <r>
          <rPr>
            <b/>
            <sz val="9"/>
            <color indexed="81"/>
            <rFont val="Tahoma"/>
            <family val="2"/>
            <charset val="238"/>
          </rPr>
          <t>larisa:</t>
        </r>
        <r>
          <rPr>
            <sz val="9"/>
            <color indexed="81"/>
            <rFont val="Tahoma"/>
            <family val="2"/>
            <charset val="238"/>
          </rPr>
          <t xml:space="preserve">
2521 PIN BUGETSTAT 1334 PIN BL 
1019 CAPITAL dotari </t>
        </r>
      </text>
    </comment>
    <comment ref="W988" authorId="0" shapeId="0" xr:uid="{B2CF3DA2-81DE-4399-8E7E-B5F235C61060}">
      <text>
        <r>
          <rPr>
            <b/>
            <sz val="9"/>
            <color indexed="81"/>
            <rFont val="Tahoma"/>
            <family val="2"/>
            <charset val="238"/>
          </rPr>
          <t>larisa:</t>
        </r>
        <r>
          <rPr>
            <sz val="9"/>
            <color indexed="81"/>
            <rFont val="Tahoma"/>
            <family val="2"/>
            <charset val="238"/>
          </rPr>
          <t xml:space="preserve">
2521 PIN BUGETSTAT 1334 PIN BL 
1019 CAPITAL dotari </t>
        </r>
      </text>
    </comment>
    <comment ref="X988" authorId="0" shapeId="0" xr:uid="{EFF6E8B2-040C-4C6B-8900-8A8FB7682A8B}">
      <text>
        <r>
          <rPr>
            <b/>
            <sz val="9"/>
            <color indexed="81"/>
            <rFont val="Tahoma"/>
            <family val="2"/>
            <charset val="238"/>
          </rPr>
          <t>larisa:</t>
        </r>
        <r>
          <rPr>
            <sz val="9"/>
            <color indexed="81"/>
            <rFont val="Tahoma"/>
            <family val="2"/>
            <charset val="238"/>
          </rPr>
          <t xml:space="preserve">
2521 PIN BUGETSTAT 1334 PIN BL 
1019 CAPITAL dotari </t>
        </r>
      </text>
    </comment>
    <comment ref="Y988" authorId="0" shapeId="0" xr:uid="{1178D368-08B4-40DB-A272-CE701F151107}">
      <text>
        <r>
          <rPr>
            <b/>
            <sz val="9"/>
            <color indexed="81"/>
            <rFont val="Tahoma"/>
            <family val="2"/>
            <charset val="238"/>
          </rPr>
          <t>larisa:</t>
        </r>
        <r>
          <rPr>
            <sz val="9"/>
            <color indexed="81"/>
            <rFont val="Tahoma"/>
            <family val="2"/>
            <charset val="238"/>
          </rPr>
          <t xml:space="preserve">
2521 PIN BUGETSTAT 1334 PIN BL 
1019 CAPITAL dotari </t>
        </r>
      </text>
    </comment>
    <comment ref="Z988" authorId="0" shapeId="0" xr:uid="{00000000-0006-0000-0000-00003B000000}">
      <text>
        <r>
          <rPr>
            <b/>
            <sz val="9"/>
            <color indexed="81"/>
            <rFont val="Tahoma"/>
            <family val="2"/>
            <charset val="238"/>
          </rPr>
          <t>larisa:</t>
        </r>
        <r>
          <rPr>
            <sz val="9"/>
            <color indexed="81"/>
            <rFont val="Tahoma"/>
            <family val="2"/>
            <charset val="238"/>
          </rPr>
          <t xml:space="preserve">
2521 PIN BUGETSTAT 1334 PIN BL 
1019 CAPITAL dotari </t>
        </r>
      </text>
    </comment>
    <comment ref="AA988" authorId="0" shapeId="0" xr:uid="{AFAE3761-C693-4878-9EBC-7DDDB19B65CF}">
      <text>
        <r>
          <rPr>
            <b/>
            <sz val="9"/>
            <color indexed="81"/>
            <rFont val="Tahoma"/>
            <family val="2"/>
            <charset val="238"/>
          </rPr>
          <t>larisa:</t>
        </r>
        <r>
          <rPr>
            <sz val="9"/>
            <color indexed="81"/>
            <rFont val="Tahoma"/>
            <family val="2"/>
            <charset val="238"/>
          </rPr>
          <t xml:space="preserve">
2521 PIN BUGETSTAT 1334 PIN BL 
1019 CAPITAL dotari </t>
        </r>
      </text>
    </comment>
    <comment ref="AB988" authorId="0" shapeId="0" xr:uid="{18769CE8-30BD-4C79-B5F2-7420932D169A}">
      <text>
        <r>
          <rPr>
            <b/>
            <sz val="9"/>
            <color indexed="81"/>
            <rFont val="Tahoma"/>
            <family val="2"/>
            <charset val="238"/>
          </rPr>
          <t>larisa:</t>
        </r>
        <r>
          <rPr>
            <sz val="9"/>
            <color indexed="81"/>
            <rFont val="Tahoma"/>
            <family val="2"/>
            <charset val="238"/>
          </rPr>
          <t xml:space="preserve">
2521 PIN BUGETSTAT 1334 PIN BL 
1019 CAPITAL dotari </t>
        </r>
      </text>
    </comment>
    <comment ref="AC988" authorId="0" shapeId="0" xr:uid="{1E08CF86-7C68-4808-B94D-4BAC4CD571F1}">
      <text>
        <r>
          <rPr>
            <b/>
            <sz val="9"/>
            <color indexed="81"/>
            <rFont val="Tahoma"/>
            <family val="2"/>
            <charset val="238"/>
          </rPr>
          <t>larisa:</t>
        </r>
        <r>
          <rPr>
            <sz val="9"/>
            <color indexed="81"/>
            <rFont val="Tahoma"/>
            <family val="2"/>
            <charset val="238"/>
          </rPr>
          <t xml:space="preserve">
2521 PIN BUGETSTAT 1334 PIN BL 
1019 CAPITAL dotari </t>
        </r>
      </text>
    </comment>
    <comment ref="AE988" authorId="0" shapeId="0" xr:uid="{40292BDC-0E68-47E0-93EF-21D8430B1CAA}">
      <text>
        <r>
          <rPr>
            <b/>
            <sz val="9"/>
            <color indexed="81"/>
            <rFont val="Tahoma"/>
            <family val="2"/>
            <charset val="238"/>
          </rPr>
          <t>larisa:</t>
        </r>
        <r>
          <rPr>
            <sz val="9"/>
            <color indexed="81"/>
            <rFont val="Tahoma"/>
            <family val="2"/>
            <charset val="238"/>
          </rPr>
          <t xml:space="preserve">
2521 PIN BUGETSTAT 1334 PIN BL 
1019 CAPITAL dotari </t>
        </r>
      </text>
    </comment>
    <comment ref="AF988" authorId="0" shapeId="0" xr:uid="{D81FFA7F-E099-430A-B613-2C48F8A8D50B}">
      <text>
        <r>
          <rPr>
            <b/>
            <sz val="9"/>
            <color indexed="81"/>
            <rFont val="Tahoma"/>
            <family val="2"/>
            <charset val="238"/>
          </rPr>
          <t>larisa:</t>
        </r>
        <r>
          <rPr>
            <sz val="9"/>
            <color indexed="81"/>
            <rFont val="Tahoma"/>
            <family val="2"/>
            <charset val="238"/>
          </rPr>
          <t xml:space="preserve">
2521 PIN BUGETSTAT 1334 PIN BL 
1019 CAPITAL dotari </t>
        </r>
      </text>
    </comment>
    <comment ref="AG988" authorId="0" shapeId="0" xr:uid="{3F92D787-8E8D-4A07-B655-77F6373AE83A}">
      <text>
        <r>
          <rPr>
            <b/>
            <sz val="9"/>
            <color indexed="81"/>
            <rFont val="Tahoma"/>
            <family val="2"/>
            <charset val="238"/>
          </rPr>
          <t>larisa:</t>
        </r>
        <r>
          <rPr>
            <sz val="9"/>
            <color indexed="81"/>
            <rFont val="Tahoma"/>
            <family val="2"/>
            <charset val="238"/>
          </rPr>
          <t xml:space="preserve">
2521 PIN BUGETSTAT 1334 PIN BL 
1019 CAPITAL dotari </t>
        </r>
      </text>
    </comment>
    <comment ref="AH988" authorId="0" shapeId="0" xr:uid="{33223C76-F878-469B-8AE1-13B97E9512B3}">
      <text>
        <r>
          <rPr>
            <b/>
            <sz val="9"/>
            <color indexed="81"/>
            <rFont val="Tahoma"/>
            <family val="2"/>
            <charset val="238"/>
          </rPr>
          <t>larisa:</t>
        </r>
        <r>
          <rPr>
            <sz val="9"/>
            <color indexed="81"/>
            <rFont val="Tahoma"/>
            <family val="2"/>
            <charset val="238"/>
          </rPr>
          <t xml:space="preserve">
2521 PIN BUGETSTAT 1334 PIN BL 
1019 CAPITAL dotari </t>
        </r>
      </text>
    </comment>
    <comment ref="AI988" authorId="0" shapeId="0" xr:uid="{BEB21191-B724-4612-85AC-0FC8EA43BF1B}">
      <text>
        <r>
          <rPr>
            <b/>
            <sz val="9"/>
            <color indexed="81"/>
            <rFont val="Tahoma"/>
            <family val="2"/>
            <charset val="238"/>
          </rPr>
          <t>larisa:</t>
        </r>
        <r>
          <rPr>
            <sz val="9"/>
            <color indexed="81"/>
            <rFont val="Tahoma"/>
            <family val="2"/>
            <charset val="238"/>
          </rPr>
          <t xml:space="preserve">
2521 PIN BUGETSTAT 1334 PIN BL 
1019 CAPITAL dotari </t>
        </r>
      </text>
    </comment>
    <comment ref="AJ988" authorId="0" shapeId="0" xr:uid="{DFE56061-E610-4297-BE4F-D2283BC1E5E0}">
      <text>
        <r>
          <rPr>
            <b/>
            <sz val="9"/>
            <color indexed="81"/>
            <rFont val="Tahoma"/>
            <family val="2"/>
            <charset val="238"/>
          </rPr>
          <t>larisa:</t>
        </r>
        <r>
          <rPr>
            <sz val="9"/>
            <color indexed="81"/>
            <rFont val="Tahoma"/>
            <family val="2"/>
            <charset val="238"/>
          </rPr>
          <t xml:space="preserve">
2521 PIN BUGETSTAT 1334 PIN BL 
1019 CAPITAL dotari </t>
        </r>
      </text>
    </comment>
    <comment ref="AK988" authorId="0" shapeId="0" xr:uid="{E875D643-B1D9-453B-8515-3A2BE30D6A05}">
      <text>
        <r>
          <rPr>
            <b/>
            <sz val="9"/>
            <color indexed="81"/>
            <rFont val="Tahoma"/>
            <family val="2"/>
            <charset val="238"/>
          </rPr>
          <t>larisa:</t>
        </r>
        <r>
          <rPr>
            <sz val="9"/>
            <color indexed="81"/>
            <rFont val="Tahoma"/>
            <family val="2"/>
            <charset val="238"/>
          </rPr>
          <t xml:space="preserve">
2521 PIN BUGETSTAT 1334 PIN BL 
1019 CAPITAL dotari </t>
        </r>
      </text>
    </comment>
    <comment ref="AL988" authorId="0" shapeId="0" xr:uid="{54C5720F-5DF3-4B91-B373-0757855323DB}">
      <text>
        <r>
          <rPr>
            <b/>
            <sz val="9"/>
            <color indexed="81"/>
            <rFont val="Tahoma"/>
            <family val="2"/>
            <charset val="238"/>
          </rPr>
          <t>larisa:</t>
        </r>
        <r>
          <rPr>
            <sz val="9"/>
            <color indexed="81"/>
            <rFont val="Tahoma"/>
            <family val="2"/>
            <charset val="238"/>
          </rPr>
          <t xml:space="preserve">
2521 PIN BUGETSTAT 1334 PIN BL 
1019 CAPITAL dotari </t>
        </r>
      </text>
    </comment>
    <comment ref="AM988" authorId="0" shapeId="0" xr:uid="{79FAC9DC-AACC-4910-9C5F-1040E34F599E}">
      <text>
        <r>
          <rPr>
            <b/>
            <sz val="9"/>
            <color indexed="81"/>
            <rFont val="Tahoma"/>
            <family val="2"/>
            <charset val="238"/>
          </rPr>
          <t>larisa:</t>
        </r>
        <r>
          <rPr>
            <sz val="9"/>
            <color indexed="81"/>
            <rFont val="Tahoma"/>
            <family val="2"/>
            <charset val="238"/>
          </rPr>
          <t xml:space="preserve">
2521 PIN BUGETSTAT 1334 PIN BL 
1019 CAPITAL dotari </t>
        </r>
      </text>
    </comment>
    <comment ref="AN988" authorId="0" shapeId="0" xr:uid="{BCC5EB98-5091-4044-99AF-DD497697FEA3}">
      <text>
        <r>
          <rPr>
            <b/>
            <sz val="9"/>
            <color indexed="81"/>
            <rFont val="Tahoma"/>
            <family val="2"/>
            <charset val="238"/>
          </rPr>
          <t>larisa:</t>
        </r>
        <r>
          <rPr>
            <sz val="9"/>
            <color indexed="81"/>
            <rFont val="Tahoma"/>
            <family val="2"/>
            <charset val="238"/>
          </rPr>
          <t xml:space="preserve">
2521 PIN BUGETSTAT 1334 PIN BL 
1019 CAPITAL dotari </t>
        </r>
      </text>
    </comment>
    <comment ref="AO988" authorId="0" shapeId="0" xr:uid="{884793F0-827D-413C-BC9F-B60EFE5DFA73}">
      <text>
        <r>
          <rPr>
            <b/>
            <sz val="9"/>
            <color indexed="81"/>
            <rFont val="Tahoma"/>
            <family val="2"/>
            <charset val="238"/>
          </rPr>
          <t>larisa:</t>
        </r>
        <r>
          <rPr>
            <sz val="9"/>
            <color indexed="81"/>
            <rFont val="Tahoma"/>
            <family val="2"/>
            <charset val="238"/>
          </rPr>
          <t xml:space="preserve">
2521 PIN BUGETSTAT 1334 PIN BL 
1019 CAPITAL dotari </t>
        </r>
      </text>
    </comment>
    <comment ref="R1174" authorId="4" shapeId="0" xr:uid="{E576A76D-A8DE-4E02-8884-60D72F4C38D0}">
      <text>
        <t>[Threaded comment]
Your version of Excel allows you to read this threaded comment; however, any edits to it will get removed if the file is opened in a newer version of Excel. Learn more: https://go.microsoft.com/fwlink/?linkid=870924
Comment:
    Executia trecuta te CUI CJ 4429512</t>
      </text>
    </comment>
    <comment ref="E1433" authorId="0" shapeId="0" xr:uid="{00000000-0006-0000-0000-00003C000000}">
      <text>
        <r>
          <rPr>
            <b/>
            <sz val="9"/>
            <color indexed="81"/>
            <rFont val="Tahoma"/>
            <family val="2"/>
            <charset val="238"/>
          </rPr>
          <t>larisa:</t>
        </r>
        <r>
          <rPr>
            <sz val="9"/>
            <color indexed="81"/>
            <rFont val="Tahoma"/>
            <family val="2"/>
            <charset val="238"/>
          </rPr>
          <t xml:space="preserve">
42.02.93</t>
        </r>
      </text>
    </comment>
    <comment ref="F1433" authorId="0" shapeId="0" xr:uid="{00000000-0006-0000-0000-00003D000000}">
      <text>
        <r>
          <rPr>
            <b/>
            <sz val="9"/>
            <color indexed="81"/>
            <rFont val="Tahoma"/>
            <family val="2"/>
            <charset val="238"/>
          </rPr>
          <t>larisa:</t>
        </r>
        <r>
          <rPr>
            <sz val="9"/>
            <color indexed="81"/>
            <rFont val="Tahoma"/>
            <family val="2"/>
            <charset val="238"/>
          </rPr>
          <t xml:space="preserve">
42.02.93</t>
        </r>
      </text>
    </comment>
    <comment ref="G1433" authorId="0" shapeId="0" xr:uid="{00000000-0006-0000-0000-00003E000000}">
      <text>
        <r>
          <rPr>
            <b/>
            <sz val="9"/>
            <color indexed="81"/>
            <rFont val="Tahoma"/>
            <family val="2"/>
            <charset val="238"/>
          </rPr>
          <t>larisa:</t>
        </r>
        <r>
          <rPr>
            <sz val="9"/>
            <color indexed="81"/>
            <rFont val="Tahoma"/>
            <family val="2"/>
            <charset val="238"/>
          </rPr>
          <t xml:space="preserve">
42.02.93</t>
        </r>
      </text>
    </comment>
    <comment ref="H1433" authorId="0" shapeId="0" xr:uid="{00000000-0006-0000-0000-00003F000000}">
      <text>
        <r>
          <rPr>
            <b/>
            <sz val="9"/>
            <color indexed="81"/>
            <rFont val="Tahoma"/>
            <family val="2"/>
            <charset val="238"/>
          </rPr>
          <t>larisa:</t>
        </r>
        <r>
          <rPr>
            <sz val="9"/>
            <color indexed="81"/>
            <rFont val="Tahoma"/>
            <family val="2"/>
            <charset val="238"/>
          </rPr>
          <t xml:space="preserve">
42.02.93</t>
        </r>
      </text>
    </comment>
    <comment ref="I1433" authorId="0" shapeId="0" xr:uid="{00000000-0006-0000-0000-000040000000}">
      <text>
        <r>
          <rPr>
            <b/>
            <sz val="9"/>
            <color indexed="81"/>
            <rFont val="Tahoma"/>
            <family val="2"/>
            <charset val="238"/>
          </rPr>
          <t>larisa:</t>
        </r>
        <r>
          <rPr>
            <sz val="9"/>
            <color indexed="81"/>
            <rFont val="Tahoma"/>
            <family val="2"/>
            <charset val="238"/>
          </rPr>
          <t xml:space="preserve">
42.02.93</t>
        </r>
      </text>
    </comment>
    <comment ref="J1433" authorId="0" shapeId="0" xr:uid="{00000000-0006-0000-0000-000041000000}">
      <text>
        <r>
          <rPr>
            <b/>
            <sz val="9"/>
            <color indexed="81"/>
            <rFont val="Tahoma"/>
            <family val="2"/>
            <charset val="238"/>
          </rPr>
          <t>larisa:</t>
        </r>
        <r>
          <rPr>
            <sz val="9"/>
            <color indexed="81"/>
            <rFont val="Tahoma"/>
            <family val="2"/>
            <charset val="238"/>
          </rPr>
          <t xml:space="preserve">
42.02.93</t>
        </r>
      </text>
    </comment>
    <comment ref="K1433" authorId="0" shapeId="0" xr:uid="{00000000-0006-0000-0000-000042000000}">
      <text>
        <r>
          <rPr>
            <b/>
            <sz val="9"/>
            <color indexed="81"/>
            <rFont val="Tahoma"/>
            <family val="2"/>
            <charset val="238"/>
          </rPr>
          <t>larisa:</t>
        </r>
        <r>
          <rPr>
            <sz val="9"/>
            <color indexed="81"/>
            <rFont val="Tahoma"/>
            <family val="2"/>
            <charset val="238"/>
          </rPr>
          <t xml:space="preserve">
42.02.93</t>
        </r>
      </text>
    </comment>
    <comment ref="L1433" authorId="0" shapeId="0" xr:uid="{00000000-0006-0000-0000-000043000000}">
      <text>
        <r>
          <rPr>
            <b/>
            <sz val="9"/>
            <color indexed="81"/>
            <rFont val="Tahoma"/>
            <family val="2"/>
            <charset val="238"/>
          </rPr>
          <t>larisa:</t>
        </r>
        <r>
          <rPr>
            <sz val="9"/>
            <color indexed="81"/>
            <rFont val="Tahoma"/>
            <family val="2"/>
            <charset val="238"/>
          </rPr>
          <t xml:space="preserve">
42.02.93</t>
        </r>
      </text>
    </comment>
    <comment ref="M1433" authorId="0" shapeId="0" xr:uid="{00000000-0006-0000-0000-000044000000}">
      <text>
        <r>
          <rPr>
            <b/>
            <sz val="9"/>
            <color indexed="81"/>
            <rFont val="Tahoma"/>
            <family val="2"/>
            <charset val="238"/>
          </rPr>
          <t>larisa:</t>
        </r>
        <r>
          <rPr>
            <sz val="9"/>
            <color indexed="81"/>
            <rFont val="Tahoma"/>
            <family val="2"/>
            <charset val="238"/>
          </rPr>
          <t xml:space="preserve">
42.02.93</t>
        </r>
      </text>
    </comment>
    <comment ref="N1433" authorId="0" shapeId="0" xr:uid="{00000000-0006-0000-0000-000045000000}">
      <text>
        <r>
          <rPr>
            <b/>
            <sz val="9"/>
            <color indexed="81"/>
            <rFont val="Tahoma"/>
            <family val="2"/>
            <charset val="238"/>
          </rPr>
          <t>larisa:</t>
        </r>
        <r>
          <rPr>
            <sz val="9"/>
            <color indexed="81"/>
            <rFont val="Tahoma"/>
            <family val="2"/>
            <charset val="238"/>
          </rPr>
          <t xml:space="preserve">
42.02.93</t>
        </r>
      </text>
    </comment>
    <comment ref="O1433" authorId="0" shapeId="0" xr:uid="{00000000-0006-0000-0000-000046000000}">
      <text>
        <r>
          <rPr>
            <b/>
            <sz val="9"/>
            <color indexed="81"/>
            <rFont val="Tahoma"/>
            <family val="2"/>
            <charset val="238"/>
          </rPr>
          <t>larisa:</t>
        </r>
        <r>
          <rPr>
            <sz val="9"/>
            <color indexed="81"/>
            <rFont val="Tahoma"/>
            <family val="2"/>
            <charset val="238"/>
          </rPr>
          <t xml:space="preserve">
42.02.93</t>
        </r>
      </text>
    </comment>
    <comment ref="P1433" authorId="0" shapeId="0" xr:uid="{00000000-0006-0000-0000-000047000000}">
      <text>
        <r>
          <rPr>
            <b/>
            <sz val="9"/>
            <color indexed="81"/>
            <rFont val="Tahoma"/>
            <family val="2"/>
            <charset val="238"/>
          </rPr>
          <t>larisa:</t>
        </r>
        <r>
          <rPr>
            <sz val="9"/>
            <color indexed="81"/>
            <rFont val="Tahoma"/>
            <family val="2"/>
            <charset val="238"/>
          </rPr>
          <t xml:space="preserve">
42.02.93</t>
        </r>
      </text>
    </comment>
    <comment ref="Q1433" authorId="0" shapeId="0" xr:uid="{00000000-0006-0000-0000-000048000000}">
      <text>
        <r>
          <rPr>
            <b/>
            <sz val="9"/>
            <color indexed="81"/>
            <rFont val="Tahoma"/>
            <family val="2"/>
            <charset val="238"/>
          </rPr>
          <t>larisa:</t>
        </r>
        <r>
          <rPr>
            <sz val="9"/>
            <color indexed="81"/>
            <rFont val="Tahoma"/>
            <family val="2"/>
            <charset val="238"/>
          </rPr>
          <t xml:space="preserve">
42.02.93</t>
        </r>
      </text>
    </comment>
    <comment ref="R1433" authorId="0" shapeId="0" xr:uid="{00000000-0006-0000-0000-000049000000}">
      <text>
        <r>
          <rPr>
            <b/>
            <sz val="9"/>
            <color indexed="81"/>
            <rFont val="Tahoma"/>
            <family val="2"/>
            <charset val="238"/>
          </rPr>
          <t>larisa:</t>
        </r>
        <r>
          <rPr>
            <sz val="9"/>
            <color indexed="81"/>
            <rFont val="Tahoma"/>
            <family val="2"/>
            <charset val="238"/>
          </rPr>
          <t xml:space="preserve">
42.02.93</t>
        </r>
      </text>
    </comment>
    <comment ref="S1433" authorId="0" shapeId="0" xr:uid="{00000000-0006-0000-0000-00004A000000}">
      <text>
        <r>
          <rPr>
            <b/>
            <sz val="9"/>
            <color indexed="81"/>
            <rFont val="Tahoma"/>
            <family val="2"/>
            <charset val="238"/>
          </rPr>
          <t>larisa:</t>
        </r>
        <r>
          <rPr>
            <sz val="9"/>
            <color indexed="81"/>
            <rFont val="Tahoma"/>
            <family val="2"/>
            <charset val="238"/>
          </rPr>
          <t xml:space="preserve">
42.02.93</t>
        </r>
      </text>
    </comment>
    <comment ref="T1433" authorId="0" shapeId="0" xr:uid="{00000000-0006-0000-0000-00004B000000}">
      <text>
        <r>
          <rPr>
            <b/>
            <sz val="9"/>
            <color indexed="81"/>
            <rFont val="Tahoma"/>
            <family val="2"/>
            <charset val="238"/>
          </rPr>
          <t>larisa:</t>
        </r>
        <r>
          <rPr>
            <sz val="9"/>
            <color indexed="81"/>
            <rFont val="Tahoma"/>
            <family val="2"/>
            <charset val="238"/>
          </rPr>
          <t xml:space="preserve">
42.02.93</t>
        </r>
      </text>
    </comment>
    <comment ref="U1433" authorId="0" shapeId="0" xr:uid="{74396739-0ED6-4C87-94C8-EC2986F946A2}">
      <text>
        <r>
          <rPr>
            <b/>
            <sz val="9"/>
            <color indexed="81"/>
            <rFont val="Tahoma"/>
            <family val="2"/>
            <charset val="238"/>
          </rPr>
          <t>larisa:</t>
        </r>
        <r>
          <rPr>
            <sz val="9"/>
            <color indexed="81"/>
            <rFont val="Tahoma"/>
            <family val="2"/>
            <charset val="238"/>
          </rPr>
          <t xml:space="preserve">
42.02.93</t>
        </r>
      </text>
    </comment>
    <comment ref="V1433" authorId="0" shapeId="0" xr:uid="{64A7F53C-93A7-4D5C-BFBC-078F45182FD6}">
      <text>
        <r>
          <rPr>
            <b/>
            <sz val="9"/>
            <color indexed="81"/>
            <rFont val="Tahoma"/>
            <family val="2"/>
            <charset val="238"/>
          </rPr>
          <t>larisa:</t>
        </r>
        <r>
          <rPr>
            <sz val="9"/>
            <color indexed="81"/>
            <rFont val="Tahoma"/>
            <family val="2"/>
            <charset val="238"/>
          </rPr>
          <t xml:space="preserve">
42.02.93</t>
        </r>
      </text>
    </comment>
    <comment ref="W1433" authorId="0" shapeId="0" xr:uid="{90121460-3311-4F0D-B94C-F0A628603254}">
      <text>
        <r>
          <rPr>
            <b/>
            <sz val="9"/>
            <color indexed="81"/>
            <rFont val="Tahoma"/>
            <family val="2"/>
            <charset val="238"/>
          </rPr>
          <t>larisa:</t>
        </r>
        <r>
          <rPr>
            <sz val="9"/>
            <color indexed="81"/>
            <rFont val="Tahoma"/>
            <family val="2"/>
            <charset val="238"/>
          </rPr>
          <t xml:space="preserve">
42.02.93</t>
        </r>
      </text>
    </comment>
    <comment ref="X1433" authorId="0" shapeId="0" xr:uid="{B3A73055-BA1B-48DF-8FCF-A06D09D26FD0}">
      <text>
        <r>
          <rPr>
            <b/>
            <sz val="9"/>
            <color indexed="81"/>
            <rFont val="Tahoma"/>
            <family val="2"/>
            <charset val="238"/>
          </rPr>
          <t>larisa:</t>
        </r>
        <r>
          <rPr>
            <sz val="9"/>
            <color indexed="81"/>
            <rFont val="Tahoma"/>
            <family val="2"/>
            <charset val="238"/>
          </rPr>
          <t xml:space="preserve">
42.02.93</t>
        </r>
      </text>
    </comment>
    <comment ref="Y1433" authorId="0" shapeId="0" xr:uid="{9BF58FDC-75C5-4308-A0EF-E2CBD585AA16}">
      <text>
        <r>
          <rPr>
            <b/>
            <sz val="9"/>
            <color indexed="81"/>
            <rFont val="Tahoma"/>
            <family val="2"/>
            <charset val="238"/>
          </rPr>
          <t>larisa:</t>
        </r>
        <r>
          <rPr>
            <sz val="9"/>
            <color indexed="81"/>
            <rFont val="Tahoma"/>
            <family val="2"/>
            <charset val="238"/>
          </rPr>
          <t xml:space="preserve">
42.02.93</t>
        </r>
      </text>
    </comment>
    <comment ref="Z1433" authorId="0" shapeId="0" xr:uid="{00000000-0006-0000-0000-00004C000000}">
      <text>
        <r>
          <rPr>
            <b/>
            <sz val="9"/>
            <color indexed="81"/>
            <rFont val="Tahoma"/>
            <family val="2"/>
            <charset val="238"/>
          </rPr>
          <t>larisa:</t>
        </r>
        <r>
          <rPr>
            <sz val="9"/>
            <color indexed="81"/>
            <rFont val="Tahoma"/>
            <family val="2"/>
            <charset val="238"/>
          </rPr>
          <t xml:space="preserve">
42.02.93</t>
        </r>
      </text>
    </comment>
    <comment ref="AA1433" authorId="0" shapeId="0" xr:uid="{FF1663AF-FB58-485E-8724-B5D0682D407D}">
      <text>
        <r>
          <rPr>
            <b/>
            <sz val="9"/>
            <color indexed="81"/>
            <rFont val="Tahoma"/>
            <family val="2"/>
            <charset val="238"/>
          </rPr>
          <t>larisa:</t>
        </r>
        <r>
          <rPr>
            <sz val="9"/>
            <color indexed="81"/>
            <rFont val="Tahoma"/>
            <family val="2"/>
            <charset val="238"/>
          </rPr>
          <t xml:space="preserve">
42.02.93</t>
        </r>
      </text>
    </comment>
    <comment ref="AB1433" authorId="0" shapeId="0" xr:uid="{79EE8ED3-6A00-4C26-A5BD-1C1E376BE546}">
      <text>
        <r>
          <rPr>
            <b/>
            <sz val="9"/>
            <color indexed="81"/>
            <rFont val="Tahoma"/>
            <family val="2"/>
            <charset val="238"/>
          </rPr>
          <t>larisa:</t>
        </r>
        <r>
          <rPr>
            <sz val="9"/>
            <color indexed="81"/>
            <rFont val="Tahoma"/>
            <family val="2"/>
            <charset val="238"/>
          </rPr>
          <t xml:space="preserve">
42.02.93</t>
        </r>
      </text>
    </comment>
    <comment ref="AC1433" authorId="0" shapeId="0" xr:uid="{01391A74-3310-4483-9200-95AFBDBC64D5}">
      <text>
        <r>
          <rPr>
            <b/>
            <sz val="9"/>
            <color indexed="81"/>
            <rFont val="Tahoma"/>
            <family val="2"/>
            <charset val="238"/>
          </rPr>
          <t>larisa:</t>
        </r>
        <r>
          <rPr>
            <sz val="9"/>
            <color indexed="81"/>
            <rFont val="Tahoma"/>
            <family val="2"/>
            <charset val="238"/>
          </rPr>
          <t xml:space="preserve">
42.02.93</t>
        </r>
      </text>
    </comment>
    <comment ref="AE1433" authorId="0" shapeId="0" xr:uid="{0F95D067-48CD-4781-B082-F7E90817DFF8}">
      <text>
        <r>
          <rPr>
            <b/>
            <sz val="9"/>
            <color indexed="81"/>
            <rFont val="Tahoma"/>
            <family val="2"/>
            <charset val="238"/>
          </rPr>
          <t>larisa:</t>
        </r>
        <r>
          <rPr>
            <sz val="9"/>
            <color indexed="81"/>
            <rFont val="Tahoma"/>
            <family val="2"/>
            <charset val="238"/>
          </rPr>
          <t xml:space="preserve">
42.02.93</t>
        </r>
      </text>
    </comment>
    <comment ref="AF1433" authorId="0" shapeId="0" xr:uid="{FF6DEAFD-DBA5-445D-A622-90802A4AE962}">
      <text>
        <r>
          <rPr>
            <b/>
            <sz val="9"/>
            <color indexed="81"/>
            <rFont val="Tahoma"/>
            <family val="2"/>
            <charset val="238"/>
          </rPr>
          <t>larisa:</t>
        </r>
        <r>
          <rPr>
            <sz val="9"/>
            <color indexed="81"/>
            <rFont val="Tahoma"/>
            <family val="2"/>
            <charset val="238"/>
          </rPr>
          <t xml:space="preserve">
42.02.93</t>
        </r>
      </text>
    </comment>
    <comment ref="AG1433" authorId="0" shapeId="0" xr:uid="{FBA90728-FDE0-46EC-B646-5BCD5AD2BA83}">
      <text>
        <r>
          <rPr>
            <b/>
            <sz val="9"/>
            <color indexed="81"/>
            <rFont val="Tahoma"/>
            <family val="2"/>
            <charset val="238"/>
          </rPr>
          <t>larisa:</t>
        </r>
        <r>
          <rPr>
            <sz val="9"/>
            <color indexed="81"/>
            <rFont val="Tahoma"/>
            <family val="2"/>
            <charset val="238"/>
          </rPr>
          <t xml:space="preserve">
42.02.93</t>
        </r>
      </text>
    </comment>
    <comment ref="AH1433" authorId="0" shapeId="0" xr:uid="{B7C08B45-1D96-4366-AC5C-3FBA5C43CCD2}">
      <text>
        <r>
          <rPr>
            <b/>
            <sz val="9"/>
            <color indexed="81"/>
            <rFont val="Tahoma"/>
            <family val="2"/>
            <charset val="238"/>
          </rPr>
          <t>larisa:</t>
        </r>
        <r>
          <rPr>
            <sz val="9"/>
            <color indexed="81"/>
            <rFont val="Tahoma"/>
            <family val="2"/>
            <charset val="238"/>
          </rPr>
          <t xml:space="preserve">
42.02.93</t>
        </r>
      </text>
    </comment>
    <comment ref="AI1433" authorId="0" shapeId="0" xr:uid="{AB5B03A4-C5A4-417D-96D9-04335781BB58}">
      <text>
        <r>
          <rPr>
            <b/>
            <sz val="9"/>
            <color indexed="81"/>
            <rFont val="Tahoma"/>
            <family val="2"/>
            <charset val="238"/>
          </rPr>
          <t>larisa:</t>
        </r>
        <r>
          <rPr>
            <sz val="9"/>
            <color indexed="81"/>
            <rFont val="Tahoma"/>
            <family val="2"/>
            <charset val="238"/>
          </rPr>
          <t xml:space="preserve">
42.02.93</t>
        </r>
      </text>
    </comment>
    <comment ref="AJ1433" authorId="0" shapeId="0" xr:uid="{2D4ADD2F-8A6C-4F50-8330-81283FF7280C}">
      <text>
        <r>
          <rPr>
            <b/>
            <sz val="9"/>
            <color indexed="81"/>
            <rFont val="Tahoma"/>
            <family val="2"/>
            <charset val="238"/>
          </rPr>
          <t>larisa:</t>
        </r>
        <r>
          <rPr>
            <sz val="9"/>
            <color indexed="81"/>
            <rFont val="Tahoma"/>
            <family val="2"/>
            <charset val="238"/>
          </rPr>
          <t xml:space="preserve">
42.02.93</t>
        </r>
      </text>
    </comment>
    <comment ref="AK1433" authorId="0" shapeId="0" xr:uid="{37933075-5318-4335-BE17-9E5D59CC498F}">
      <text>
        <r>
          <rPr>
            <b/>
            <sz val="9"/>
            <color indexed="81"/>
            <rFont val="Tahoma"/>
            <family val="2"/>
            <charset val="238"/>
          </rPr>
          <t>larisa:</t>
        </r>
        <r>
          <rPr>
            <sz val="9"/>
            <color indexed="81"/>
            <rFont val="Tahoma"/>
            <family val="2"/>
            <charset val="238"/>
          </rPr>
          <t xml:space="preserve">
42.02.93</t>
        </r>
      </text>
    </comment>
    <comment ref="AL1433" authorId="0" shapeId="0" xr:uid="{1362137F-F29D-4A64-A35D-87811B3672CD}">
      <text>
        <r>
          <rPr>
            <b/>
            <sz val="9"/>
            <color indexed="81"/>
            <rFont val="Tahoma"/>
            <family val="2"/>
            <charset val="238"/>
          </rPr>
          <t>larisa:</t>
        </r>
        <r>
          <rPr>
            <sz val="9"/>
            <color indexed="81"/>
            <rFont val="Tahoma"/>
            <family val="2"/>
            <charset val="238"/>
          </rPr>
          <t xml:space="preserve">
42.02.93</t>
        </r>
      </text>
    </comment>
    <comment ref="AM1433" authorId="0" shapeId="0" xr:uid="{08C6C712-47F6-433A-B0CF-6C2AA5DB0EEE}">
      <text>
        <r>
          <rPr>
            <b/>
            <sz val="9"/>
            <color indexed="81"/>
            <rFont val="Tahoma"/>
            <family val="2"/>
            <charset val="238"/>
          </rPr>
          <t>larisa:</t>
        </r>
        <r>
          <rPr>
            <sz val="9"/>
            <color indexed="81"/>
            <rFont val="Tahoma"/>
            <family val="2"/>
            <charset val="238"/>
          </rPr>
          <t xml:space="preserve">
42.02.93</t>
        </r>
      </text>
    </comment>
    <comment ref="AN1433" authorId="0" shapeId="0" xr:uid="{B6E07D05-A199-4592-8370-9D10AA8A32B8}">
      <text>
        <r>
          <rPr>
            <b/>
            <sz val="9"/>
            <color indexed="81"/>
            <rFont val="Tahoma"/>
            <family val="2"/>
            <charset val="238"/>
          </rPr>
          <t>larisa:</t>
        </r>
        <r>
          <rPr>
            <sz val="9"/>
            <color indexed="81"/>
            <rFont val="Tahoma"/>
            <family val="2"/>
            <charset val="238"/>
          </rPr>
          <t xml:space="preserve">
42.02.93</t>
        </r>
      </text>
    </comment>
    <comment ref="AO1433" authorId="0" shapeId="0" xr:uid="{8E45AF76-F145-4A9E-AEBF-96BFE7A45786}">
      <text>
        <r>
          <rPr>
            <b/>
            <sz val="9"/>
            <color indexed="81"/>
            <rFont val="Tahoma"/>
            <family val="2"/>
            <charset val="238"/>
          </rPr>
          <t>larisa:</t>
        </r>
        <r>
          <rPr>
            <sz val="9"/>
            <color indexed="81"/>
            <rFont val="Tahoma"/>
            <family val="2"/>
            <charset val="238"/>
          </rPr>
          <t xml:space="preserve">
42.02.93</t>
        </r>
      </text>
    </comment>
    <comment ref="E1434" authorId="0" shapeId="0" xr:uid="{00000000-0006-0000-0000-00004D000000}">
      <text>
        <r>
          <rPr>
            <b/>
            <sz val="9"/>
            <color indexed="81"/>
            <rFont val="Tahoma"/>
            <family val="2"/>
            <charset val="238"/>
          </rPr>
          <t>larisa:</t>
        </r>
        <r>
          <rPr>
            <sz val="9"/>
            <color indexed="81"/>
            <rFont val="Tahoma"/>
            <family val="2"/>
            <charset val="238"/>
          </rPr>
          <t xml:space="preserve">
45.02.48</t>
        </r>
      </text>
    </comment>
    <comment ref="F1434" authorId="0" shapeId="0" xr:uid="{00000000-0006-0000-0000-00004E000000}">
      <text>
        <r>
          <rPr>
            <b/>
            <sz val="9"/>
            <color indexed="81"/>
            <rFont val="Tahoma"/>
            <family val="2"/>
            <charset val="238"/>
          </rPr>
          <t>larisa:</t>
        </r>
        <r>
          <rPr>
            <sz val="9"/>
            <color indexed="81"/>
            <rFont val="Tahoma"/>
            <family val="2"/>
            <charset val="238"/>
          </rPr>
          <t xml:space="preserve">
45.02.48</t>
        </r>
      </text>
    </comment>
    <comment ref="G1434" authorId="0" shapeId="0" xr:uid="{00000000-0006-0000-0000-00004F000000}">
      <text>
        <r>
          <rPr>
            <b/>
            <sz val="9"/>
            <color indexed="81"/>
            <rFont val="Tahoma"/>
            <family val="2"/>
            <charset val="238"/>
          </rPr>
          <t>larisa:</t>
        </r>
        <r>
          <rPr>
            <sz val="9"/>
            <color indexed="81"/>
            <rFont val="Tahoma"/>
            <family val="2"/>
            <charset val="238"/>
          </rPr>
          <t xml:space="preserve">
45.02.48</t>
        </r>
      </text>
    </comment>
    <comment ref="H1434" authorId="0" shapeId="0" xr:uid="{00000000-0006-0000-0000-000050000000}">
      <text>
        <r>
          <rPr>
            <b/>
            <sz val="9"/>
            <color indexed="81"/>
            <rFont val="Tahoma"/>
            <family val="2"/>
            <charset val="238"/>
          </rPr>
          <t>larisa:</t>
        </r>
        <r>
          <rPr>
            <sz val="9"/>
            <color indexed="81"/>
            <rFont val="Tahoma"/>
            <family val="2"/>
            <charset val="238"/>
          </rPr>
          <t xml:space="preserve">
45.02.48</t>
        </r>
      </text>
    </comment>
    <comment ref="I1434" authorId="0" shapeId="0" xr:uid="{00000000-0006-0000-0000-000051000000}">
      <text>
        <r>
          <rPr>
            <b/>
            <sz val="9"/>
            <color indexed="81"/>
            <rFont val="Tahoma"/>
            <family val="2"/>
            <charset val="238"/>
          </rPr>
          <t>larisa:</t>
        </r>
        <r>
          <rPr>
            <sz val="9"/>
            <color indexed="81"/>
            <rFont val="Tahoma"/>
            <family val="2"/>
            <charset val="238"/>
          </rPr>
          <t xml:space="preserve">
45.02.48</t>
        </r>
      </text>
    </comment>
    <comment ref="J1434" authorId="0" shapeId="0" xr:uid="{00000000-0006-0000-0000-000052000000}">
      <text>
        <r>
          <rPr>
            <b/>
            <sz val="9"/>
            <color indexed="81"/>
            <rFont val="Tahoma"/>
            <family val="2"/>
            <charset val="238"/>
          </rPr>
          <t>larisa:</t>
        </r>
        <r>
          <rPr>
            <sz val="9"/>
            <color indexed="81"/>
            <rFont val="Tahoma"/>
            <family val="2"/>
            <charset val="238"/>
          </rPr>
          <t xml:space="preserve">
45.02.48</t>
        </r>
      </text>
    </comment>
    <comment ref="K1434" authorId="0" shapeId="0" xr:uid="{00000000-0006-0000-0000-000053000000}">
      <text>
        <r>
          <rPr>
            <b/>
            <sz val="9"/>
            <color indexed="81"/>
            <rFont val="Tahoma"/>
            <family val="2"/>
            <charset val="238"/>
          </rPr>
          <t>larisa:</t>
        </r>
        <r>
          <rPr>
            <sz val="9"/>
            <color indexed="81"/>
            <rFont val="Tahoma"/>
            <family val="2"/>
            <charset val="238"/>
          </rPr>
          <t xml:space="preserve">
45.02.48</t>
        </r>
      </text>
    </comment>
    <comment ref="L1434" authorId="0" shapeId="0" xr:uid="{00000000-0006-0000-0000-000054000000}">
      <text>
        <r>
          <rPr>
            <b/>
            <sz val="9"/>
            <color indexed="81"/>
            <rFont val="Tahoma"/>
            <family val="2"/>
            <charset val="238"/>
          </rPr>
          <t>larisa:</t>
        </r>
        <r>
          <rPr>
            <sz val="9"/>
            <color indexed="81"/>
            <rFont val="Tahoma"/>
            <family val="2"/>
            <charset val="238"/>
          </rPr>
          <t xml:space="preserve">
45.02.48</t>
        </r>
      </text>
    </comment>
    <comment ref="M1434" authorId="0" shapeId="0" xr:uid="{00000000-0006-0000-0000-000055000000}">
      <text>
        <r>
          <rPr>
            <b/>
            <sz val="9"/>
            <color indexed="81"/>
            <rFont val="Tahoma"/>
            <family val="2"/>
            <charset val="238"/>
          </rPr>
          <t>larisa:</t>
        </r>
        <r>
          <rPr>
            <sz val="9"/>
            <color indexed="81"/>
            <rFont val="Tahoma"/>
            <family val="2"/>
            <charset val="238"/>
          </rPr>
          <t xml:space="preserve">
45.02.48</t>
        </r>
      </text>
    </comment>
    <comment ref="N1434" authorId="0" shapeId="0" xr:uid="{00000000-0006-0000-0000-000056000000}">
      <text>
        <r>
          <rPr>
            <b/>
            <sz val="9"/>
            <color indexed="81"/>
            <rFont val="Tahoma"/>
            <family val="2"/>
            <charset val="238"/>
          </rPr>
          <t>larisa:</t>
        </r>
        <r>
          <rPr>
            <sz val="9"/>
            <color indexed="81"/>
            <rFont val="Tahoma"/>
            <family val="2"/>
            <charset val="238"/>
          </rPr>
          <t xml:space="preserve">
45.02.48</t>
        </r>
      </text>
    </comment>
    <comment ref="O1434" authorId="0" shapeId="0" xr:uid="{00000000-0006-0000-0000-000057000000}">
      <text>
        <r>
          <rPr>
            <b/>
            <sz val="9"/>
            <color indexed="81"/>
            <rFont val="Tahoma"/>
            <family val="2"/>
            <charset val="238"/>
          </rPr>
          <t>larisa:</t>
        </r>
        <r>
          <rPr>
            <sz val="9"/>
            <color indexed="81"/>
            <rFont val="Tahoma"/>
            <family val="2"/>
            <charset val="238"/>
          </rPr>
          <t xml:space="preserve">
45.02.48</t>
        </r>
      </text>
    </comment>
    <comment ref="P1434" authorId="0" shapeId="0" xr:uid="{00000000-0006-0000-0000-000058000000}">
      <text>
        <r>
          <rPr>
            <b/>
            <sz val="9"/>
            <color indexed="81"/>
            <rFont val="Tahoma"/>
            <family val="2"/>
            <charset val="238"/>
          </rPr>
          <t>larisa:</t>
        </r>
        <r>
          <rPr>
            <sz val="9"/>
            <color indexed="81"/>
            <rFont val="Tahoma"/>
            <family val="2"/>
            <charset val="238"/>
          </rPr>
          <t xml:space="preserve">
45.02.48</t>
        </r>
      </text>
    </comment>
    <comment ref="Q1434" authorId="0" shapeId="0" xr:uid="{00000000-0006-0000-0000-000059000000}">
      <text>
        <r>
          <rPr>
            <b/>
            <sz val="9"/>
            <color indexed="81"/>
            <rFont val="Tahoma"/>
            <family val="2"/>
            <charset val="238"/>
          </rPr>
          <t>larisa:</t>
        </r>
        <r>
          <rPr>
            <sz val="9"/>
            <color indexed="81"/>
            <rFont val="Tahoma"/>
            <family val="2"/>
            <charset val="238"/>
          </rPr>
          <t xml:space="preserve">
45.02.48</t>
        </r>
      </text>
    </comment>
    <comment ref="R1434" authorId="0" shapeId="0" xr:uid="{00000000-0006-0000-0000-00005A000000}">
      <text>
        <r>
          <rPr>
            <b/>
            <sz val="9"/>
            <color indexed="81"/>
            <rFont val="Tahoma"/>
            <family val="2"/>
            <charset val="238"/>
          </rPr>
          <t>larisa:</t>
        </r>
        <r>
          <rPr>
            <sz val="9"/>
            <color indexed="81"/>
            <rFont val="Tahoma"/>
            <family val="2"/>
            <charset val="238"/>
          </rPr>
          <t xml:space="preserve">
45.02.48</t>
        </r>
      </text>
    </comment>
    <comment ref="S1434" authorId="0" shapeId="0" xr:uid="{00000000-0006-0000-0000-00005B000000}">
      <text>
        <r>
          <rPr>
            <b/>
            <sz val="9"/>
            <color indexed="81"/>
            <rFont val="Tahoma"/>
            <family val="2"/>
            <charset val="238"/>
          </rPr>
          <t>larisa:</t>
        </r>
        <r>
          <rPr>
            <sz val="9"/>
            <color indexed="81"/>
            <rFont val="Tahoma"/>
            <family val="2"/>
            <charset val="238"/>
          </rPr>
          <t xml:space="preserve">
45.02.48</t>
        </r>
      </text>
    </comment>
    <comment ref="T1434" authorId="0" shapeId="0" xr:uid="{00000000-0006-0000-0000-00005C000000}">
      <text>
        <r>
          <rPr>
            <b/>
            <sz val="9"/>
            <color indexed="81"/>
            <rFont val="Tahoma"/>
            <family val="2"/>
            <charset val="238"/>
          </rPr>
          <t>larisa:</t>
        </r>
        <r>
          <rPr>
            <sz val="9"/>
            <color indexed="81"/>
            <rFont val="Tahoma"/>
            <family val="2"/>
            <charset val="238"/>
          </rPr>
          <t xml:space="preserve">
45.02.48</t>
        </r>
      </text>
    </comment>
    <comment ref="U1434" authorId="0" shapeId="0" xr:uid="{2434BB53-0136-4FF0-8A31-104A1DCB456A}">
      <text>
        <r>
          <rPr>
            <b/>
            <sz val="9"/>
            <color indexed="81"/>
            <rFont val="Tahoma"/>
            <family val="2"/>
            <charset val="238"/>
          </rPr>
          <t>larisa:</t>
        </r>
        <r>
          <rPr>
            <sz val="9"/>
            <color indexed="81"/>
            <rFont val="Tahoma"/>
            <family val="2"/>
            <charset val="238"/>
          </rPr>
          <t xml:space="preserve">
45.02.48</t>
        </r>
      </text>
    </comment>
    <comment ref="V1434" authorId="0" shapeId="0" xr:uid="{4E0BFB80-807D-4D38-96FB-53CBC3421E1B}">
      <text>
        <r>
          <rPr>
            <b/>
            <sz val="9"/>
            <color indexed="81"/>
            <rFont val="Tahoma"/>
            <family val="2"/>
            <charset val="238"/>
          </rPr>
          <t>larisa:</t>
        </r>
        <r>
          <rPr>
            <sz val="9"/>
            <color indexed="81"/>
            <rFont val="Tahoma"/>
            <family val="2"/>
            <charset val="238"/>
          </rPr>
          <t xml:space="preserve">
45.02.48</t>
        </r>
      </text>
    </comment>
    <comment ref="W1434" authorId="0" shapeId="0" xr:uid="{4CBEF0E1-147F-4BBF-B019-56DAA7078DE4}">
      <text>
        <r>
          <rPr>
            <b/>
            <sz val="9"/>
            <color indexed="81"/>
            <rFont val="Tahoma"/>
            <family val="2"/>
            <charset val="238"/>
          </rPr>
          <t>larisa:</t>
        </r>
        <r>
          <rPr>
            <sz val="9"/>
            <color indexed="81"/>
            <rFont val="Tahoma"/>
            <family val="2"/>
            <charset val="238"/>
          </rPr>
          <t xml:space="preserve">
45.02.48</t>
        </r>
      </text>
    </comment>
    <comment ref="X1434" authorId="0" shapeId="0" xr:uid="{F25E46C5-0967-44CC-842D-88BD8F7F03FE}">
      <text>
        <r>
          <rPr>
            <b/>
            <sz val="9"/>
            <color indexed="81"/>
            <rFont val="Tahoma"/>
            <family val="2"/>
            <charset val="238"/>
          </rPr>
          <t>larisa:</t>
        </r>
        <r>
          <rPr>
            <sz val="9"/>
            <color indexed="81"/>
            <rFont val="Tahoma"/>
            <family val="2"/>
            <charset val="238"/>
          </rPr>
          <t xml:space="preserve">
45.02.48</t>
        </r>
      </text>
    </comment>
    <comment ref="Y1434" authorId="0" shapeId="0" xr:uid="{7A934F28-168F-4CC6-879F-00F38A522C19}">
      <text>
        <r>
          <rPr>
            <b/>
            <sz val="9"/>
            <color indexed="81"/>
            <rFont val="Tahoma"/>
            <family val="2"/>
            <charset val="238"/>
          </rPr>
          <t>larisa:</t>
        </r>
        <r>
          <rPr>
            <sz val="9"/>
            <color indexed="81"/>
            <rFont val="Tahoma"/>
            <family val="2"/>
            <charset val="238"/>
          </rPr>
          <t xml:space="preserve">
45.02.48</t>
        </r>
      </text>
    </comment>
    <comment ref="Z1434" authorId="0" shapeId="0" xr:uid="{00000000-0006-0000-0000-00005D000000}">
      <text>
        <r>
          <rPr>
            <b/>
            <sz val="9"/>
            <color indexed="81"/>
            <rFont val="Tahoma"/>
            <family val="2"/>
            <charset val="238"/>
          </rPr>
          <t>larisa:</t>
        </r>
        <r>
          <rPr>
            <sz val="9"/>
            <color indexed="81"/>
            <rFont val="Tahoma"/>
            <family val="2"/>
            <charset val="238"/>
          </rPr>
          <t xml:space="preserve">
45.02.48</t>
        </r>
      </text>
    </comment>
    <comment ref="AA1434" authorId="0" shapeId="0" xr:uid="{F96915CA-52C8-4141-8A59-F9D493D144E6}">
      <text>
        <r>
          <rPr>
            <b/>
            <sz val="9"/>
            <color indexed="81"/>
            <rFont val="Tahoma"/>
            <family val="2"/>
            <charset val="238"/>
          </rPr>
          <t>larisa:</t>
        </r>
        <r>
          <rPr>
            <sz val="9"/>
            <color indexed="81"/>
            <rFont val="Tahoma"/>
            <family val="2"/>
            <charset val="238"/>
          </rPr>
          <t xml:space="preserve">
45.02.48</t>
        </r>
      </text>
    </comment>
    <comment ref="AB1434" authorId="0" shapeId="0" xr:uid="{6B551C80-0F19-4F91-B463-034CCCB2BE29}">
      <text>
        <r>
          <rPr>
            <b/>
            <sz val="9"/>
            <color indexed="81"/>
            <rFont val="Tahoma"/>
            <family val="2"/>
            <charset val="238"/>
          </rPr>
          <t>larisa:</t>
        </r>
        <r>
          <rPr>
            <sz val="9"/>
            <color indexed="81"/>
            <rFont val="Tahoma"/>
            <family val="2"/>
            <charset val="238"/>
          </rPr>
          <t xml:space="preserve">
45.02.48</t>
        </r>
      </text>
    </comment>
    <comment ref="AC1434" authorId="0" shapeId="0" xr:uid="{167B07F8-150D-4989-A75A-4CAB4091C352}">
      <text>
        <r>
          <rPr>
            <b/>
            <sz val="9"/>
            <color indexed="81"/>
            <rFont val="Tahoma"/>
            <family val="2"/>
            <charset val="238"/>
          </rPr>
          <t>larisa:</t>
        </r>
        <r>
          <rPr>
            <sz val="9"/>
            <color indexed="81"/>
            <rFont val="Tahoma"/>
            <family val="2"/>
            <charset val="238"/>
          </rPr>
          <t xml:space="preserve">
45.02.48</t>
        </r>
      </text>
    </comment>
    <comment ref="AE1434" authorId="0" shapeId="0" xr:uid="{0007927D-3F29-4091-A0A5-06C02E850DEC}">
      <text>
        <r>
          <rPr>
            <b/>
            <sz val="9"/>
            <color indexed="81"/>
            <rFont val="Tahoma"/>
            <family val="2"/>
            <charset val="238"/>
          </rPr>
          <t>larisa:</t>
        </r>
        <r>
          <rPr>
            <sz val="9"/>
            <color indexed="81"/>
            <rFont val="Tahoma"/>
            <family val="2"/>
            <charset val="238"/>
          </rPr>
          <t xml:space="preserve">
45.02.48</t>
        </r>
      </text>
    </comment>
    <comment ref="AF1434" authorId="0" shapeId="0" xr:uid="{C76B1C48-7AE8-47F1-9BA5-C0AB522B324C}">
      <text>
        <r>
          <rPr>
            <b/>
            <sz val="9"/>
            <color indexed="81"/>
            <rFont val="Tahoma"/>
            <family val="2"/>
            <charset val="238"/>
          </rPr>
          <t>larisa:</t>
        </r>
        <r>
          <rPr>
            <sz val="9"/>
            <color indexed="81"/>
            <rFont val="Tahoma"/>
            <family val="2"/>
            <charset val="238"/>
          </rPr>
          <t xml:space="preserve">
45.02.48</t>
        </r>
      </text>
    </comment>
    <comment ref="AG1434" authorId="0" shapeId="0" xr:uid="{5E8F9181-1903-4BC7-B270-6C3793FC2503}">
      <text>
        <r>
          <rPr>
            <b/>
            <sz val="9"/>
            <color indexed="81"/>
            <rFont val="Tahoma"/>
            <family val="2"/>
            <charset val="238"/>
          </rPr>
          <t>larisa:</t>
        </r>
        <r>
          <rPr>
            <sz val="9"/>
            <color indexed="81"/>
            <rFont val="Tahoma"/>
            <family val="2"/>
            <charset val="238"/>
          </rPr>
          <t xml:space="preserve">
45.02.48</t>
        </r>
      </text>
    </comment>
    <comment ref="AH1434" authorId="0" shapeId="0" xr:uid="{C5D6E81F-E9F2-482D-AE20-BC6771C88167}">
      <text>
        <r>
          <rPr>
            <b/>
            <sz val="9"/>
            <color indexed="81"/>
            <rFont val="Tahoma"/>
            <family val="2"/>
            <charset val="238"/>
          </rPr>
          <t>larisa:</t>
        </r>
        <r>
          <rPr>
            <sz val="9"/>
            <color indexed="81"/>
            <rFont val="Tahoma"/>
            <family val="2"/>
            <charset val="238"/>
          </rPr>
          <t xml:space="preserve">
45.02.48</t>
        </r>
      </text>
    </comment>
    <comment ref="AI1434" authorId="0" shapeId="0" xr:uid="{90CE0D03-A009-4A51-8899-F937C4EBDD9D}">
      <text>
        <r>
          <rPr>
            <b/>
            <sz val="9"/>
            <color indexed="81"/>
            <rFont val="Tahoma"/>
            <family val="2"/>
            <charset val="238"/>
          </rPr>
          <t>larisa:</t>
        </r>
        <r>
          <rPr>
            <sz val="9"/>
            <color indexed="81"/>
            <rFont val="Tahoma"/>
            <family val="2"/>
            <charset val="238"/>
          </rPr>
          <t xml:space="preserve">
45.02.48</t>
        </r>
      </text>
    </comment>
    <comment ref="AJ1434" authorId="0" shapeId="0" xr:uid="{01CE7254-DA3A-4F71-99E0-8CCF5D1592AF}">
      <text>
        <r>
          <rPr>
            <b/>
            <sz val="9"/>
            <color indexed="81"/>
            <rFont val="Tahoma"/>
            <family val="2"/>
            <charset val="238"/>
          </rPr>
          <t>larisa:</t>
        </r>
        <r>
          <rPr>
            <sz val="9"/>
            <color indexed="81"/>
            <rFont val="Tahoma"/>
            <family val="2"/>
            <charset val="238"/>
          </rPr>
          <t xml:space="preserve">
45.02.48</t>
        </r>
      </text>
    </comment>
    <comment ref="AK1434" authorId="0" shapeId="0" xr:uid="{24C46B09-E957-43DC-B4DB-4D467FA7921E}">
      <text>
        <r>
          <rPr>
            <b/>
            <sz val="9"/>
            <color indexed="81"/>
            <rFont val="Tahoma"/>
            <family val="2"/>
            <charset val="238"/>
          </rPr>
          <t>larisa:</t>
        </r>
        <r>
          <rPr>
            <sz val="9"/>
            <color indexed="81"/>
            <rFont val="Tahoma"/>
            <family val="2"/>
            <charset val="238"/>
          </rPr>
          <t xml:space="preserve">
45.02.48</t>
        </r>
      </text>
    </comment>
    <comment ref="AL1434" authorId="0" shapeId="0" xr:uid="{A673C6E1-4066-45C7-B1D1-746C1978773F}">
      <text>
        <r>
          <rPr>
            <b/>
            <sz val="9"/>
            <color indexed="81"/>
            <rFont val="Tahoma"/>
            <family val="2"/>
            <charset val="238"/>
          </rPr>
          <t>larisa:</t>
        </r>
        <r>
          <rPr>
            <sz val="9"/>
            <color indexed="81"/>
            <rFont val="Tahoma"/>
            <family val="2"/>
            <charset val="238"/>
          </rPr>
          <t xml:space="preserve">
45.02.48</t>
        </r>
      </text>
    </comment>
    <comment ref="AM1434" authorId="0" shapeId="0" xr:uid="{EECBFD89-50F7-49B9-9B21-4ED2A3E1E655}">
      <text>
        <r>
          <rPr>
            <b/>
            <sz val="9"/>
            <color indexed="81"/>
            <rFont val="Tahoma"/>
            <family val="2"/>
            <charset val="238"/>
          </rPr>
          <t>larisa:</t>
        </r>
        <r>
          <rPr>
            <sz val="9"/>
            <color indexed="81"/>
            <rFont val="Tahoma"/>
            <family val="2"/>
            <charset val="238"/>
          </rPr>
          <t xml:space="preserve">
45.02.48</t>
        </r>
      </text>
    </comment>
    <comment ref="AN1434" authorId="0" shapeId="0" xr:uid="{8AEA729F-E5ED-4B81-AE58-681B7A992C80}">
      <text>
        <r>
          <rPr>
            <b/>
            <sz val="9"/>
            <color indexed="81"/>
            <rFont val="Tahoma"/>
            <family val="2"/>
            <charset val="238"/>
          </rPr>
          <t>larisa:</t>
        </r>
        <r>
          <rPr>
            <sz val="9"/>
            <color indexed="81"/>
            <rFont val="Tahoma"/>
            <family val="2"/>
            <charset val="238"/>
          </rPr>
          <t xml:space="preserve">
45.02.48</t>
        </r>
      </text>
    </comment>
    <comment ref="AO1434" authorId="0" shapeId="0" xr:uid="{176EDA14-CD8F-40AF-B694-86646A8121E3}">
      <text>
        <r>
          <rPr>
            <b/>
            <sz val="9"/>
            <color indexed="81"/>
            <rFont val="Tahoma"/>
            <family val="2"/>
            <charset val="238"/>
          </rPr>
          <t>larisa:</t>
        </r>
        <r>
          <rPr>
            <sz val="9"/>
            <color indexed="81"/>
            <rFont val="Tahoma"/>
            <family val="2"/>
            <charset val="238"/>
          </rPr>
          <t xml:space="preserve">
45.02.48</t>
        </r>
      </text>
    </comment>
    <comment ref="E1439" authorId="0" shapeId="0" xr:uid="{00000000-0006-0000-0000-00005E000000}">
      <text>
        <r>
          <rPr>
            <b/>
            <sz val="9"/>
            <color indexed="81"/>
            <rFont val="Tahoma"/>
            <family val="2"/>
            <charset val="238"/>
          </rPr>
          <t>larisa:</t>
        </r>
        <r>
          <rPr>
            <sz val="9"/>
            <color indexed="81"/>
            <rFont val="Tahoma"/>
            <family val="2"/>
            <charset val="238"/>
          </rPr>
          <t xml:space="preserve">
42.02.93.03</t>
        </r>
      </text>
    </comment>
    <comment ref="F1439" authorId="0" shapeId="0" xr:uid="{00000000-0006-0000-0000-00005F000000}">
      <text>
        <r>
          <rPr>
            <b/>
            <sz val="9"/>
            <color indexed="81"/>
            <rFont val="Tahoma"/>
            <family val="2"/>
            <charset val="238"/>
          </rPr>
          <t>larisa:</t>
        </r>
        <r>
          <rPr>
            <sz val="9"/>
            <color indexed="81"/>
            <rFont val="Tahoma"/>
            <family val="2"/>
            <charset val="238"/>
          </rPr>
          <t xml:space="preserve">
42.02.93.03
1607 COFIN 2 % BL</t>
        </r>
      </text>
    </comment>
    <comment ref="G1439" authorId="0" shapeId="0" xr:uid="{00000000-0006-0000-0000-000060000000}">
      <text>
        <r>
          <rPr>
            <b/>
            <sz val="9"/>
            <color indexed="81"/>
            <rFont val="Tahoma"/>
            <family val="2"/>
            <charset val="238"/>
          </rPr>
          <t>larisa:</t>
        </r>
        <r>
          <rPr>
            <sz val="9"/>
            <color indexed="81"/>
            <rFont val="Tahoma"/>
            <family val="2"/>
            <charset val="238"/>
          </rPr>
          <t xml:space="preserve">
42.02.93.03</t>
        </r>
      </text>
    </comment>
    <comment ref="H1439" authorId="0" shapeId="0" xr:uid="{00000000-0006-0000-0000-000061000000}">
      <text>
        <r>
          <rPr>
            <b/>
            <sz val="9"/>
            <color indexed="81"/>
            <rFont val="Tahoma"/>
            <family val="2"/>
            <charset val="238"/>
          </rPr>
          <t>larisa:</t>
        </r>
        <r>
          <rPr>
            <sz val="9"/>
            <color indexed="81"/>
            <rFont val="Tahoma"/>
            <family val="2"/>
            <charset val="238"/>
          </rPr>
          <t xml:space="preserve">
42.02.93.03</t>
        </r>
      </text>
    </comment>
    <comment ref="I1439" authorId="0" shapeId="0" xr:uid="{00000000-0006-0000-0000-000062000000}">
      <text>
        <r>
          <rPr>
            <b/>
            <sz val="9"/>
            <color indexed="81"/>
            <rFont val="Tahoma"/>
            <family val="2"/>
            <charset val="238"/>
          </rPr>
          <t>larisa:</t>
        </r>
        <r>
          <rPr>
            <sz val="9"/>
            <color indexed="81"/>
            <rFont val="Tahoma"/>
            <family val="2"/>
            <charset val="238"/>
          </rPr>
          <t xml:space="preserve">
42.02.93.03</t>
        </r>
      </text>
    </comment>
    <comment ref="J1439" authorId="0" shapeId="0" xr:uid="{00000000-0006-0000-0000-000063000000}">
      <text>
        <r>
          <rPr>
            <b/>
            <sz val="9"/>
            <color indexed="81"/>
            <rFont val="Tahoma"/>
            <family val="2"/>
            <charset val="238"/>
          </rPr>
          <t>larisa:</t>
        </r>
        <r>
          <rPr>
            <sz val="9"/>
            <color indexed="81"/>
            <rFont val="Tahoma"/>
            <family val="2"/>
            <charset val="238"/>
          </rPr>
          <t xml:space="preserve">
42.02.93.03</t>
        </r>
      </text>
    </comment>
    <comment ref="K1439" authorId="0" shapeId="0" xr:uid="{00000000-0006-0000-0000-000064000000}">
      <text>
        <r>
          <rPr>
            <b/>
            <sz val="9"/>
            <color indexed="81"/>
            <rFont val="Tahoma"/>
            <family val="2"/>
            <charset val="238"/>
          </rPr>
          <t>larisa:</t>
        </r>
        <r>
          <rPr>
            <sz val="9"/>
            <color indexed="81"/>
            <rFont val="Tahoma"/>
            <family val="2"/>
            <charset val="238"/>
          </rPr>
          <t xml:space="preserve">
42.02.93.03</t>
        </r>
      </text>
    </comment>
    <comment ref="L1439" authorId="0" shapeId="0" xr:uid="{00000000-0006-0000-0000-000065000000}">
      <text>
        <r>
          <rPr>
            <b/>
            <sz val="9"/>
            <color indexed="81"/>
            <rFont val="Tahoma"/>
            <family val="2"/>
            <charset val="238"/>
          </rPr>
          <t>larisa:</t>
        </r>
        <r>
          <rPr>
            <sz val="9"/>
            <color indexed="81"/>
            <rFont val="Tahoma"/>
            <family val="2"/>
            <charset val="238"/>
          </rPr>
          <t xml:space="preserve">
42.02.93.03</t>
        </r>
      </text>
    </comment>
    <comment ref="M1439" authorId="0" shapeId="0" xr:uid="{00000000-0006-0000-0000-000066000000}">
      <text>
        <r>
          <rPr>
            <b/>
            <sz val="9"/>
            <color indexed="81"/>
            <rFont val="Tahoma"/>
            <family val="2"/>
            <charset val="238"/>
          </rPr>
          <t>larisa:</t>
        </r>
        <r>
          <rPr>
            <sz val="9"/>
            <color indexed="81"/>
            <rFont val="Tahoma"/>
            <family val="2"/>
            <charset val="238"/>
          </rPr>
          <t xml:space="preserve">
42.02.93.03</t>
        </r>
      </text>
    </comment>
    <comment ref="N1439" authorId="0" shapeId="0" xr:uid="{00000000-0006-0000-0000-000067000000}">
      <text>
        <r>
          <rPr>
            <b/>
            <sz val="9"/>
            <color indexed="81"/>
            <rFont val="Tahoma"/>
            <family val="2"/>
            <charset val="238"/>
          </rPr>
          <t>larisa:</t>
        </r>
        <r>
          <rPr>
            <sz val="9"/>
            <color indexed="81"/>
            <rFont val="Tahoma"/>
            <family val="2"/>
            <charset val="238"/>
          </rPr>
          <t xml:space="preserve">
42.02.93.03</t>
        </r>
      </text>
    </comment>
    <comment ref="O1439" authorId="0" shapeId="0" xr:uid="{00000000-0006-0000-0000-000068000000}">
      <text>
        <r>
          <rPr>
            <b/>
            <sz val="9"/>
            <color indexed="81"/>
            <rFont val="Tahoma"/>
            <family val="2"/>
            <charset val="238"/>
          </rPr>
          <t>larisa:</t>
        </r>
        <r>
          <rPr>
            <sz val="9"/>
            <color indexed="81"/>
            <rFont val="Tahoma"/>
            <family val="2"/>
            <charset val="238"/>
          </rPr>
          <t xml:space="preserve">
42.02.93.03</t>
        </r>
      </text>
    </comment>
    <comment ref="P1439" authorId="0" shapeId="0" xr:uid="{00000000-0006-0000-0000-000069000000}">
      <text>
        <r>
          <rPr>
            <b/>
            <sz val="9"/>
            <color indexed="81"/>
            <rFont val="Tahoma"/>
            <family val="2"/>
            <charset val="238"/>
          </rPr>
          <t>larisa:</t>
        </r>
        <r>
          <rPr>
            <sz val="9"/>
            <color indexed="81"/>
            <rFont val="Tahoma"/>
            <family val="2"/>
            <charset val="238"/>
          </rPr>
          <t xml:space="preserve">
42.02.93.03</t>
        </r>
      </text>
    </comment>
    <comment ref="Q1439" authorId="0" shapeId="0" xr:uid="{00000000-0006-0000-0000-00006A000000}">
      <text>
        <r>
          <rPr>
            <b/>
            <sz val="9"/>
            <color indexed="81"/>
            <rFont val="Tahoma"/>
            <family val="2"/>
            <charset val="238"/>
          </rPr>
          <t>larisa:</t>
        </r>
        <r>
          <rPr>
            <sz val="9"/>
            <color indexed="81"/>
            <rFont val="Tahoma"/>
            <family val="2"/>
            <charset val="238"/>
          </rPr>
          <t xml:space="preserve">
42.02.93.03</t>
        </r>
      </text>
    </comment>
    <comment ref="R1439" authorId="0" shapeId="0" xr:uid="{00000000-0006-0000-0000-00006B000000}">
      <text>
        <r>
          <rPr>
            <b/>
            <sz val="9"/>
            <color indexed="81"/>
            <rFont val="Tahoma"/>
            <family val="2"/>
            <charset val="238"/>
          </rPr>
          <t>larisa:</t>
        </r>
        <r>
          <rPr>
            <sz val="9"/>
            <color indexed="81"/>
            <rFont val="Tahoma"/>
            <family val="2"/>
            <charset val="238"/>
          </rPr>
          <t xml:space="preserve">
42.02.93.03</t>
        </r>
      </text>
    </comment>
    <comment ref="S1439" authorId="0" shapeId="0" xr:uid="{00000000-0006-0000-0000-00006C000000}">
      <text>
        <r>
          <rPr>
            <b/>
            <sz val="9"/>
            <color indexed="81"/>
            <rFont val="Tahoma"/>
            <family val="2"/>
            <charset val="238"/>
          </rPr>
          <t>larisa:</t>
        </r>
        <r>
          <rPr>
            <sz val="9"/>
            <color indexed="81"/>
            <rFont val="Tahoma"/>
            <family val="2"/>
            <charset val="238"/>
          </rPr>
          <t xml:space="preserve">
42.02.93.03</t>
        </r>
      </text>
    </comment>
    <comment ref="T1439" authorId="0" shapeId="0" xr:uid="{00000000-0006-0000-0000-00006D000000}">
      <text>
        <r>
          <rPr>
            <b/>
            <sz val="9"/>
            <color indexed="81"/>
            <rFont val="Tahoma"/>
            <family val="2"/>
            <charset val="238"/>
          </rPr>
          <t>larisa:</t>
        </r>
        <r>
          <rPr>
            <sz val="9"/>
            <color indexed="81"/>
            <rFont val="Tahoma"/>
            <family val="2"/>
            <charset val="238"/>
          </rPr>
          <t xml:space="preserve">
42.02.93.03</t>
        </r>
      </text>
    </comment>
    <comment ref="U1439" authorId="0" shapeId="0" xr:uid="{2559827B-1EA4-417F-BE04-C738607EE200}">
      <text>
        <r>
          <rPr>
            <b/>
            <sz val="9"/>
            <color indexed="81"/>
            <rFont val="Tahoma"/>
            <family val="2"/>
            <charset val="238"/>
          </rPr>
          <t>larisa:</t>
        </r>
        <r>
          <rPr>
            <sz val="9"/>
            <color indexed="81"/>
            <rFont val="Tahoma"/>
            <family val="2"/>
            <charset val="238"/>
          </rPr>
          <t xml:space="preserve">
42.02.93.03</t>
        </r>
      </text>
    </comment>
    <comment ref="V1439" authorId="0" shapeId="0" xr:uid="{9F5AF322-F945-4FB8-AA52-5175EB3DD67F}">
      <text>
        <r>
          <rPr>
            <b/>
            <sz val="9"/>
            <color indexed="81"/>
            <rFont val="Tahoma"/>
            <family val="2"/>
            <charset val="238"/>
          </rPr>
          <t>larisa:</t>
        </r>
        <r>
          <rPr>
            <sz val="9"/>
            <color indexed="81"/>
            <rFont val="Tahoma"/>
            <family val="2"/>
            <charset val="238"/>
          </rPr>
          <t xml:space="preserve">
42.02.93.03</t>
        </r>
      </text>
    </comment>
    <comment ref="W1439" authorId="0" shapeId="0" xr:uid="{E1E3C744-6CFB-4CAD-A8F2-087478F52AA7}">
      <text>
        <r>
          <rPr>
            <b/>
            <sz val="9"/>
            <color indexed="81"/>
            <rFont val="Tahoma"/>
            <family val="2"/>
            <charset val="238"/>
          </rPr>
          <t>larisa:</t>
        </r>
        <r>
          <rPr>
            <sz val="9"/>
            <color indexed="81"/>
            <rFont val="Tahoma"/>
            <family val="2"/>
            <charset val="238"/>
          </rPr>
          <t xml:space="preserve">
42.02.93.03</t>
        </r>
      </text>
    </comment>
    <comment ref="X1439" authorId="0" shapeId="0" xr:uid="{7574CD85-5ED2-4AEE-A16D-0ABFA9793989}">
      <text>
        <r>
          <rPr>
            <b/>
            <sz val="9"/>
            <color indexed="81"/>
            <rFont val="Tahoma"/>
            <family val="2"/>
            <charset val="238"/>
          </rPr>
          <t>larisa:</t>
        </r>
        <r>
          <rPr>
            <sz val="9"/>
            <color indexed="81"/>
            <rFont val="Tahoma"/>
            <family val="2"/>
            <charset val="238"/>
          </rPr>
          <t xml:space="preserve">
42.02.93.03</t>
        </r>
      </text>
    </comment>
    <comment ref="Y1439" authorId="0" shapeId="0" xr:uid="{A8464571-52F9-4E36-B461-C8D3E41BF943}">
      <text>
        <r>
          <rPr>
            <b/>
            <sz val="9"/>
            <color indexed="81"/>
            <rFont val="Tahoma"/>
            <family val="2"/>
            <charset val="238"/>
          </rPr>
          <t>larisa:</t>
        </r>
        <r>
          <rPr>
            <sz val="9"/>
            <color indexed="81"/>
            <rFont val="Tahoma"/>
            <family val="2"/>
            <charset val="238"/>
          </rPr>
          <t xml:space="preserve">
42.02.93.03</t>
        </r>
      </text>
    </comment>
    <comment ref="Z1439" authorId="0" shapeId="0" xr:uid="{00000000-0006-0000-0000-00006E000000}">
      <text>
        <r>
          <rPr>
            <b/>
            <sz val="9"/>
            <color indexed="81"/>
            <rFont val="Tahoma"/>
            <family val="2"/>
            <charset val="238"/>
          </rPr>
          <t>larisa:</t>
        </r>
        <r>
          <rPr>
            <sz val="9"/>
            <color indexed="81"/>
            <rFont val="Tahoma"/>
            <family val="2"/>
            <charset val="238"/>
          </rPr>
          <t xml:space="preserve">
42.02.93.03</t>
        </r>
      </text>
    </comment>
    <comment ref="AA1439" authorId="0" shapeId="0" xr:uid="{B6F4EB29-6325-4A67-86BF-E26450717026}">
      <text>
        <r>
          <rPr>
            <b/>
            <sz val="9"/>
            <color indexed="81"/>
            <rFont val="Tahoma"/>
            <family val="2"/>
            <charset val="238"/>
          </rPr>
          <t>larisa:</t>
        </r>
        <r>
          <rPr>
            <sz val="9"/>
            <color indexed="81"/>
            <rFont val="Tahoma"/>
            <family val="2"/>
            <charset val="238"/>
          </rPr>
          <t xml:space="preserve">
42.02.93.03</t>
        </r>
      </text>
    </comment>
    <comment ref="AB1439" authorId="0" shapeId="0" xr:uid="{CA932055-B9E1-46D1-AA89-C63D2B04D3A5}">
      <text>
        <r>
          <rPr>
            <b/>
            <sz val="9"/>
            <color indexed="81"/>
            <rFont val="Tahoma"/>
            <family val="2"/>
            <charset val="238"/>
          </rPr>
          <t>larisa:</t>
        </r>
        <r>
          <rPr>
            <sz val="9"/>
            <color indexed="81"/>
            <rFont val="Tahoma"/>
            <family val="2"/>
            <charset val="238"/>
          </rPr>
          <t xml:space="preserve">
42.02.93.03</t>
        </r>
      </text>
    </comment>
    <comment ref="AC1439" authorId="0" shapeId="0" xr:uid="{CCE3628F-F868-4E8F-A1A2-6FB7BFECF0DC}">
      <text>
        <r>
          <rPr>
            <b/>
            <sz val="9"/>
            <color indexed="81"/>
            <rFont val="Tahoma"/>
            <family val="2"/>
            <charset val="238"/>
          </rPr>
          <t>larisa:</t>
        </r>
        <r>
          <rPr>
            <sz val="9"/>
            <color indexed="81"/>
            <rFont val="Tahoma"/>
            <family val="2"/>
            <charset val="238"/>
          </rPr>
          <t xml:space="preserve">
42.02.93.03</t>
        </r>
      </text>
    </comment>
    <comment ref="AE1439" authorId="0" shapeId="0" xr:uid="{4E937B50-3CE1-4217-8EE6-D4967A305BFA}">
      <text>
        <r>
          <rPr>
            <b/>
            <sz val="9"/>
            <color indexed="81"/>
            <rFont val="Tahoma"/>
            <family val="2"/>
            <charset val="238"/>
          </rPr>
          <t>larisa:</t>
        </r>
        <r>
          <rPr>
            <sz val="9"/>
            <color indexed="81"/>
            <rFont val="Tahoma"/>
            <family val="2"/>
            <charset val="238"/>
          </rPr>
          <t xml:space="preserve">
42.02.93.03</t>
        </r>
      </text>
    </comment>
    <comment ref="AF1439" authorId="0" shapeId="0" xr:uid="{36537023-FD50-4421-B5D9-D27A8DF1AEC5}">
      <text>
        <r>
          <rPr>
            <b/>
            <sz val="9"/>
            <color indexed="81"/>
            <rFont val="Tahoma"/>
            <family val="2"/>
            <charset val="238"/>
          </rPr>
          <t>larisa:</t>
        </r>
        <r>
          <rPr>
            <sz val="9"/>
            <color indexed="81"/>
            <rFont val="Tahoma"/>
            <family val="2"/>
            <charset val="238"/>
          </rPr>
          <t xml:space="preserve">
42.02.93.03</t>
        </r>
      </text>
    </comment>
    <comment ref="AG1439" authorId="0" shapeId="0" xr:uid="{1ABDBD4C-D13D-466F-8C6A-C6CD2FD31557}">
      <text>
        <r>
          <rPr>
            <b/>
            <sz val="9"/>
            <color indexed="81"/>
            <rFont val="Tahoma"/>
            <family val="2"/>
            <charset val="238"/>
          </rPr>
          <t>larisa:</t>
        </r>
        <r>
          <rPr>
            <sz val="9"/>
            <color indexed="81"/>
            <rFont val="Tahoma"/>
            <family val="2"/>
            <charset val="238"/>
          </rPr>
          <t xml:space="preserve">
42.02.93.03</t>
        </r>
      </text>
    </comment>
    <comment ref="AH1439" authorId="0" shapeId="0" xr:uid="{9DA04B0E-B44A-48E2-AF6C-E2B499E6D473}">
      <text>
        <r>
          <rPr>
            <b/>
            <sz val="9"/>
            <color indexed="81"/>
            <rFont val="Tahoma"/>
            <family val="2"/>
            <charset val="238"/>
          </rPr>
          <t>larisa:</t>
        </r>
        <r>
          <rPr>
            <sz val="9"/>
            <color indexed="81"/>
            <rFont val="Tahoma"/>
            <family val="2"/>
            <charset val="238"/>
          </rPr>
          <t xml:space="preserve">
42.02.93.03</t>
        </r>
      </text>
    </comment>
    <comment ref="AI1439" authorId="0" shapeId="0" xr:uid="{092D3E0E-1F35-40B3-9E0C-48881D10C5ED}">
      <text>
        <r>
          <rPr>
            <b/>
            <sz val="9"/>
            <color indexed="81"/>
            <rFont val="Tahoma"/>
            <family val="2"/>
            <charset val="238"/>
          </rPr>
          <t>larisa:</t>
        </r>
        <r>
          <rPr>
            <sz val="9"/>
            <color indexed="81"/>
            <rFont val="Tahoma"/>
            <family val="2"/>
            <charset val="238"/>
          </rPr>
          <t xml:space="preserve">
42.02.93.03</t>
        </r>
      </text>
    </comment>
    <comment ref="AJ1439" authorId="0" shapeId="0" xr:uid="{DE181247-E5C2-4676-8980-B2899EA686D1}">
      <text>
        <r>
          <rPr>
            <b/>
            <sz val="9"/>
            <color indexed="81"/>
            <rFont val="Tahoma"/>
            <family val="2"/>
            <charset val="238"/>
          </rPr>
          <t>larisa:</t>
        </r>
        <r>
          <rPr>
            <sz val="9"/>
            <color indexed="81"/>
            <rFont val="Tahoma"/>
            <family val="2"/>
            <charset val="238"/>
          </rPr>
          <t xml:space="preserve">
42.02.93.03</t>
        </r>
      </text>
    </comment>
    <comment ref="AK1439" authorId="0" shapeId="0" xr:uid="{F88C9959-C364-4D1D-AB0A-B3F89719049E}">
      <text>
        <r>
          <rPr>
            <b/>
            <sz val="9"/>
            <color indexed="81"/>
            <rFont val="Tahoma"/>
            <family val="2"/>
            <charset val="238"/>
          </rPr>
          <t>larisa:</t>
        </r>
        <r>
          <rPr>
            <sz val="9"/>
            <color indexed="81"/>
            <rFont val="Tahoma"/>
            <family val="2"/>
            <charset val="238"/>
          </rPr>
          <t xml:space="preserve">
42.02.93.03</t>
        </r>
      </text>
    </comment>
    <comment ref="AL1439" authorId="0" shapeId="0" xr:uid="{BEBAA8ED-FF26-45A0-A0FF-C2EAAA813B76}">
      <text>
        <r>
          <rPr>
            <b/>
            <sz val="9"/>
            <color indexed="81"/>
            <rFont val="Tahoma"/>
            <family val="2"/>
            <charset val="238"/>
          </rPr>
          <t>larisa:</t>
        </r>
        <r>
          <rPr>
            <sz val="9"/>
            <color indexed="81"/>
            <rFont val="Tahoma"/>
            <family val="2"/>
            <charset val="238"/>
          </rPr>
          <t xml:space="preserve">
42.02.93.03</t>
        </r>
      </text>
    </comment>
    <comment ref="AM1439" authorId="0" shapeId="0" xr:uid="{88EAEADD-4E5D-4A73-910F-D389F8667EF1}">
      <text>
        <r>
          <rPr>
            <b/>
            <sz val="9"/>
            <color indexed="81"/>
            <rFont val="Tahoma"/>
            <family val="2"/>
            <charset val="238"/>
          </rPr>
          <t>larisa:</t>
        </r>
        <r>
          <rPr>
            <sz val="9"/>
            <color indexed="81"/>
            <rFont val="Tahoma"/>
            <family val="2"/>
            <charset val="238"/>
          </rPr>
          <t xml:space="preserve">
42.02.93.03</t>
        </r>
      </text>
    </comment>
    <comment ref="AN1439" authorId="0" shapeId="0" xr:uid="{75F590FB-86E7-42BE-AC26-4A8F37C2BBA6}">
      <text>
        <r>
          <rPr>
            <b/>
            <sz val="9"/>
            <color indexed="81"/>
            <rFont val="Tahoma"/>
            <family val="2"/>
            <charset val="238"/>
          </rPr>
          <t>larisa:</t>
        </r>
        <r>
          <rPr>
            <sz val="9"/>
            <color indexed="81"/>
            <rFont val="Tahoma"/>
            <family val="2"/>
            <charset val="238"/>
          </rPr>
          <t xml:space="preserve">
42.02.93.03</t>
        </r>
      </text>
    </comment>
    <comment ref="AO1439" authorId="0" shapeId="0" xr:uid="{844E7B8D-6496-4DDD-BBF1-11DA71B602DD}">
      <text>
        <r>
          <rPr>
            <b/>
            <sz val="9"/>
            <color indexed="81"/>
            <rFont val="Tahoma"/>
            <family val="2"/>
            <charset val="238"/>
          </rPr>
          <t>larisa:</t>
        </r>
        <r>
          <rPr>
            <sz val="9"/>
            <color indexed="81"/>
            <rFont val="Tahoma"/>
            <family val="2"/>
            <charset val="238"/>
          </rPr>
          <t xml:space="preserve">
42.02.93.03</t>
        </r>
      </text>
    </comment>
    <comment ref="E1440" authorId="0" shapeId="0" xr:uid="{00000000-0006-0000-0000-00006F000000}">
      <text>
        <r>
          <rPr>
            <b/>
            <sz val="9"/>
            <color indexed="81"/>
            <rFont val="Tahoma"/>
            <family val="2"/>
            <charset val="238"/>
          </rPr>
          <t>larisa:</t>
        </r>
        <r>
          <rPr>
            <sz val="9"/>
            <color indexed="81"/>
            <rFont val="Tahoma"/>
            <family val="2"/>
            <charset val="238"/>
          </rPr>
          <t xml:space="preserve">
45.02.48.03</t>
        </r>
      </text>
    </comment>
    <comment ref="F1440" authorId="0" shapeId="0" xr:uid="{00000000-0006-0000-0000-000070000000}">
      <text>
        <r>
          <rPr>
            <b/>
            <sz val="9"/>
            <color indexed="81"/>
            <rFont val="Tahoma"/>
            <family val="2"/>
            <charset val="238"/>
          </rPr>
          <t>larisa:</t>
        </r>
        <r>
          <rPr>
            <sz val="9"/>
            <color indexed="81"/>
            <rFont val="Tahoma"/>
            <family val="2"/>
            <charset val="238"/>
          </rPr>
          <t xml:space="preserve">
45.02.48.03</t>
        </r>
      </text>
    </comment>
    <comment ref="G1440" authorId="0" shapeId="0" xr:uid="{00000000-0006-0000-0000-000071000000}">
      <text>
        <r>
          <rPr>
            <b/>
            <sz val="9"/>
            <color indexed="81"/>
            <rFont val="Tahoma"/>
            <family val="2"/>
            <charset val="238"/>
          </rPr>
          <t>larisa:</t>
        </r>
        <r>
          <rPr>
            <sz val="9"/>
            <color indexed="81"/>
            <rFont val="Tahoma"/>
            <family val="2"/>
            <charset val="238"/>
          </rPr>
          <t xml:space="preserve">
45.02.48.03</t>
        </r>
      </text>
    </comment>
    <comment ref="H1440" authorId="0" shapeId="0" xr:uid="{00000000-0006-0000-0000-000072000000}">
      <text>
        <r>
          <rPr>
            <b/>
            <sz val="9"/>
            <color indexed="81"/>
            <rFont val="Tahoma"/>
            <family val="2"/>
            <charset val="238"/>
          </rPr>
          <t>larisa:</t>
        </r>
        <r>
          <rPr>
            <sz val="9"/>
            <color indexed="81"/>
            <rFont val="Tahoma"/>
            <family val="2"/>
            <charset val="238"/>
          </rPr>
          <t xml:space="preserve">
45.02.48.03</t>
        </r>
      </text>
    </comment>
    <comment ref="I1440" authorId="0" shapeId="0" xr:uid="{00000000-0006-0000-0000-000073000000}">
      <text>
        <r>
          <rPr>
            <b/>
            <sz val="9"/>
            <color indexed="81"/>
            <rFont val="Tahoma"/>
            <family val="2"/>
            <charset val="238"/>
          </rPr>
          <t>larisa:</t>
        </r>
        <r>
          <rPr>
            <sz val="9"/>
            <color indexed="81"/>
            <rFont val="Tahoma"/>
            <family val="2"/>
            <charset val="238"/>
          </rPr>
          <t xml:space="preserve">
45.02.48.03</t>
        </r>
      </text>
    </comment>
    <comment ref="J1440" authorId="0" shapeId="0" xr:uid="{00000000-0006-0000-0000-000074000000}">
      <text>
        <r>
          <rPr>
            <b/>
            <sz val="9"/>
            <color indexed="81"/>
            <rFont val="Tahoma"/>
            <family val="2"/>
            <charset val="238"/>
          </rPr>
          <t>larisa:</t>
        </r>
        <r>
          <rPr>
            <sz val="9"/>
            <color indexed="81"/>
            <rFont val="Tahoma"/>
            <family val="2"/>
            <charset val="238"/>
          </rPr>
          <t xml:space="preserve">
45.02.48.03</t>
        </r>
      </text>
    </comment>
    <comment ref="K1440" authorId="0" shapeId="0" xr:uid="{00000000-0006-0000-0000-000075000000}">
      <text>
        <r>
          <rPr>
            <b/>
            <sz val="9"/>
            <color indexed="81"/>
            <rFont val="Tahoma"/>
            <family val="2"/>
            <charset val="238"/>
          </rPr>
          <t>larisa:</t>
        </r>
        <r>
          <rPr>
            <sz val="9"/>
            <color indexed="81"/>
            <rFont val="Tahoma"/>
            <family val="2"/>
            <charset val="238"/>
          </rPr>
          <t xml:space="preserve">
45.02.48.03</t>
        </r>
      </text>
    </comment>
    <comment ref="L1440" authorId="0" shapeId="0" xr:uid="{00000000-0006-0000-0000-000076000000}">
      <text>
        <r>
          <rPr>
            <b/>
            <sz val="9"/>
            <color indexed="81"/>
            <rFont val="Tahoma"/>
            <family val="2"/>
            <charset val="238"/>
          </rPr>
          <t>larisa:</t>
        </r>
        <r>
          <rPr>
            <sz val="9"/>
            <color indexed="81"/>
            <rFont val="Tahoma"/>
            <family val="2"/>
            <charset val="238"/>
          </rPr>
          <t xml:space="preserve">
45.02.48.03</t>
        </r>
      </text>
    </comment>
    <comment ref="M1440" authorId="0" shapeId="0" xr:uid="{00000000-0006-0000-0000-000077000000}">
      <text>
        <r>
          <rPr>
            <b/>
            <sz val="9"/>
            <color indexed="81"/>
            <rFont val="Tahoma"/>
            <family val="2"/>
            <charset val="238"/>
          </rPr>
          <t>larisa:</t>
        </r>
        <r>
          <rPr>
            <sz val="9"/>
            <color indexed="81"/>
            <rFont val="Tahoma"/>
            <family val="2"/>
            <charset val="238"/>
          </rPr>
          <t xml:space="preserve">
45.02.48.03</t>
        </r>
      </text>
    </comment>
    <comment ref="N1440" authorId="0" shapeId="0" xr:uid="{00000000-0006-0000-0000-000078000000}">
      <text>
        <r>
          <rPr>
            <b/>
            <sz val="9"/>
            <color indexed="81"/>
            <rFont val="Tahoma"/>
            <family val="2"/>
            <charset val="238"/>
          </rPr>
          <t>larisa:</t>
        </r>
        <r>
          <rPr>
            <sz val="9"/>
            <color indexed="81"/>
            <rFont val="Tahoma"/>
            <family val="2"/>
            <charset val="238"/>
          </rPr>
          <t xml:space="preserve">
45.02.48.03</t>
        </r>
      </text>
    </comment>
    <comment ref="O1440" authorId="0" shapeId="0" xr:uid="{00000000-0006-0000-0000-000079000000}">
      <text>
        <r>
          <rPr>
            <b/>
            <sz val="9"/>
            <color indexed="81"/>
            <rFont val="Tahoma"/>
            <family val="2"/>
            <charset val="238"/>
          </rPr>
          <t>larisa:</t>
        </r>
        <r>
          <rPr>
            <sz val="9"/>
            <color indexed="81"/>
            <rFont val="Tahoma"/>
            <family val="2"/>
            <charset val="238"/>
          </rPr>
          <t xml:space="preserve">
45.02.48.03</t>
        </r>
      </text>
    </comment>
    <comment ref="P1440" authorId="0" shapeId="0" xr:uid="{00000000-0006-0000-0000-00007A000000}">
      <text>
        <r>
          <rPr>
            <b/>
            <sz val="9"/>
            <color indexed="81"/>
            <rFont val="Tahoma"/>
            <family val="2"/>
            <charset val="238"/>
          </rPr>
          <t>larisa:</t>
        </r>
        <r>
          <rPr>
            <sz val="9"/>
            <color indexed="81"/>
            <rFont val="Tahoma"/>
            <family val="2"/>
            <charset val="238"/>
          </rPr>
          <t xml:space="preserve">
45.02.48.03</t>
        </r>
      </text>
    </comment>
    <comment ref="Q1440" authorId="0" shapeId="0" xr:uid="{00000000-0006-0000-0000-00007B000000}">
      <text>
        <r>
          <rPr>
            <b/>
            <sz val="9"/>
            <color indexed="81"/>
            <rFont val="Tahoma"/>
            <family val="2"/>
            <charset val="238"/>
          </rPr>
          <t>larisa:</t>
        </r>
        <r>
          <rPr>
            <sz val="9"/>
            <color indexed="81"/>
            <rFont val="Tahoma"/>
            <family val="2"/>
            <charset val="238"/>
          </rPr>
          <t xml:space="preserve">
45.02.48.03</t>
        </r>
      </text>
    </comment>
    <comment ref="R1440" authorId="0" shapeId="0" xr:uid="{00000000-0006-0000-0000-00007C000000}">
      <text>
        <r>
          <rPr>
            <b/>
            <sz val="9"/>
            <color indexed="81"/>
            <rFont val="Tahoma"/>
            <family val="2"/>
            <charset val="238"/>
          </rPr>
          <t>larisa:</t>
        </r>
        <r>
          <rPr>
            <sz val="9"/>
            <color indexed="81"/>
            <rFont val="Tahoma"/>
            <family val="2"/>
            <charset val="238"/>
          </rPr>
          <t xml:space="preserve">
45.02.48.03</t>
        </r>
      </text>
    </comment>
    <comment ref="S1440" authorId="0" shapeId="0" xr:uid="{00000000-0006-0000-0000-00007D000000}">
      <text>
        <r>
          <rPr>
            <b/>
            <sz val="9"/>
            <color indexed="81"/>
            <rFont val="Tahoma"/>
            <family val="2"/>
            <charset val="238"/>
          </rPr>
          <t>larisa:</t>
        </r>
        <r>
          <rPr>
            <sz val="9"/>
            <color indexed="81"/>
            <rFont val="Tahoma"/>
            <family val="2"/>
            <charset val="238"/>
          </rPr>
          <t xml:space="preserve">
45.02.48.03</t>
        </r>
      </text>
    </comment>
    <comment ref="T1440" authorId="0" shapeId="0" xr:uid="{00000000-0006-0000-0000-00007E000000}">
      <text>
        <r>
          <rPr>
            <b/>
            <sz val="9"/>
            <color indexed="81"/>
            <rFont val="Tahoma"/>
            <family val="2"/>
            <charset val="238"/>
          </rPr>
          <t>larisa:</t>
        </r>
        <r>
          <rPr>
            <sz val="9"/>
            <color indexed="81"/>
            <rFont val="Tahoma"/>
            <family val="2"/>
            <charset val="238"/>
          </rPr>
          <t xml:space="preserve">
45.02.48.03</t>
        </r>
      </text>
    </comment>
    <comment ref="U1440" authorId="0" shapeId="0" xr:uid="{169A5EA6-C8C6-45A8-8E02-82BA6DCA839B}">
      <text>
        <r>
          <rPr>
            <b/>
            <sz val="9"/>
            <color indexed="81"/>
            <rFont val="Tahoma"/>
            <family val="2"/>
            <charset val="238"/>
          </rPr>
          <t>larisa:</t>
        </r>
        <r>
          <rPr>
            <sz val="9"/>
            <color indexed="81"/>
            <rFont val="Tahoma"/>
            <family val="2"/>
            <charset val="238"/>
          </rPr>
          <t xml:space="preserve">
45.02.48.03</t>
        </r>
      </text>
    </comment>
    <comment ref="V1440" authorId="0" shapeId="0" xr:uid="{7DEFD9E4-CE72-4BBC-931C-4D36BF8A59DB}">
      <text>
        <r>
          <rPr>
            <b/>
            <sz val="9"/>
            <color indexed="81"/>
            <rFont val="Tahoma"/>
            <family val="2"/>
            <charset val="238"/>
          </rPr>
          <t>larisa:</t>
        </r>
        <r>
          <rPr>
            <sz val="9"/>
            <color indexed="81"/>
            <rFont val="Tahoma"/>
            <family val="2"/>
            <charset val="238"/>
          </rPr>
          <t xml:space="preserve">
45.02.48.03</t>
        </r>
      </text>
    </comment>
    <comment ref="W1440" authorId="0" shapeId="0" xr:uid="{2B1C170A-C127-4B58-ACA4-0A2A8778C93B}">
      <text>
        <r>
          <rPr>
            <b/>
            <sz val="9"/>
            <color indexed="81"/>
            <rFont val="Tahoma"/>
            <family val="2"/>
            <charset val="238"/>
          </rPr>
          <t>larisa:</t>
        </r>
        <r>
          <rPr>
            <sz val="9"/>
            <color indexed="81"/>
            <rFont val="Tahoma"/>
            <family val="2"/>
            <charset val="238"/>
          </rPr>
          <t xml:space="preserve">
45.02.48.03</t>
        </r>
      </text>
    </comment>
    <comment ref="X1440" authorId="0" shapeId="0" xr:uid="{B5EB5E27-14E9-4BCB-850E-544A3E0D9F9F}">
      <text>
        <r>
          <rPr>
            <b/>
            <sz val="9"/>
            <color indexed="81"/>
            <rFont val="Tahoma"/>
            <family val="2"/>
            <charset val="238"/>
          </rPr>
          <t>larisa:</t>
        </r>
        <r>
          <rPr>
            <sz val="9"/>
            <color indexed="81"/>
            <rFont val="Tahoma"/>
            <family val="2"/>
            <charset val="238"/>
          </rPr>
          <t xml:space="preserve">
45.02.48.03</t>
        </r>
      </text>
    </comment>
    <comment ref="Y1440" authorId="0" shapeId="0" xr:uid="{8DD4B75A-6C43-4C8D-A89B-1FD94B224B85}">
      <text>
        <r>
          <rPr>
            <b/>
            <sz val="9"/>
            <color indexed="81"/>
            <rFont val="Tahoma"/>
            <family val="2"/>
            <charset val="238"/>
          </rPr>
          <t>larisa:</t>
        </r>
        <r>
          <rPr>
            <sz val="9"/>
            <color indexed="81"/>
            <rFont val="Tahoma"/>
            <family val="2"/>
            <charset val="238"/>
          </rPr>
          <t xml:space="preserve">
45.02.48.03</t>
        </r>
      </text>
    </comment>
    <comment ref="Z1440" authorId="0" shapeId="0" xr:uid="{00000000-0006-0000-0000-00007F000000}">
      <text>
        <r>
          <rPr>
            <b/>
            <sz val="9"/>
            <color indexed="81"/>
            <rFont val="Tahoma"/>
            <family val="2"/>
            <charset val="238"/>
          </rPr>
          <t>larisa:</t>
        </r>
        <r>
          <rPr>
            <sz val="9"/>
            <color indexed="81"/>
            <rFont val="Tahoma"/>
            <family val="2"/>
            <charset val="238"/>
          </rPr>
          <t xml:space="preserve">
45.02.48.03</t>
        </r>
      </text>
    </comment>
    <comment ref="AA1440" authorId="0" shapeId="0" xr:uid="{2EB9A1CB-93AA-4D99-8D3E-D8267B92E08D}">
      <text>
        <r>
          <rPr>
            <b/>
            <sz val="9"/>
            <color indexed="81"/>
            <rFont val="Tahoma"/>
            <family val="2"/>
            <charset val="238"/>
          </rPr>
          <t>larisa:</t>
        </r>
        <r>
          <rPr>
            <sz val="9"/>
            <color indexed="81"/>
            <rFont val="Tahoma"/>
            <family val="2"/>
            <charset val="238"/>
          </rPr>
          <t xml:space="preserve">
45.02.48.03</t>
        </r>
      </text>
    </comment>
    <comment ref="AB1440" authorId="0" shapeId="0" xr:uid="{EDF368A2-0D9F-4467-A123-3B688C82BFDF}">
      <text>
        <r>
          <rPr>
            <b/>
            <sz val="9"/>
            <color indexed="81"/>
            <rFont val="Tahoma"/>
            <family val="2"/>
            <charset val="238"/>
          </rPr>
          <t>larisa:</t>
        </r>
        <r>
          <rPr>
            <sz val="9"/>
            <color indexed="81"/>
            <rFont val="Tahoma"/>
            <family val="2"/>
            <charset val="238"/>
          </rPr>
          <t xml:space="preserve">
45.02.48.03</t>
        </r>
      </text>
    </comment>
    <comment ref="AC1440" authorId="0" shapeId="0" xr:uid="{C757BA27-87EA-47EE-8D62-8A4428FF8B90}">
      <text>
        <r>
          <rPr>
            <b/>
            <sz val="9"/>
            <color indexed="81"/>
            <rFont val="Tahoma"/>
            <family val="2"/>
            <charset val="238"/>
          </rPr>
          <t>larisa:</t>
        </r>
        <r>
          <rPr>
            <sz val="9"/>
            <color indexed="81"/>
            <rFont val="Tahoma"/>
            <family val="2"/>
            <charset val="238"/>
          </rPr>
          <t xml:space="preserve">
45.02.48.03</t>
        </r>
      </text>
    </comment>
    <comment ref="AE1440" authorId="0" shapeId="0" xr:uid="{6C975CA2-4ABB-4A04-9910-465321F80252}">
      <text>
        <r>
          <rPr>
            <b/>
            <sz val="9"/>
            <color indexed="81"/>
            <rFont val="Tahoma"/>
            <family val="2"/>
            <charset val="238"/>
          </rPr>
          <t>larisa:</t>
        </r>
        <r>
          <rPr>
            <sz val="9"/>
            <color indexed="81"/>
            <rFont val="Tahoma"/>
            <family val="2"/>
            <charset val="238"/>
          </rPr>
          <t xml:space="preserve">
45.02.48.03</t>
        </r>
      </text>
    </comment>
    <comment ref="AF1440" authorId="0" shapeId="0" xr:uid="{7B279ACD-E445-4FA8-99A1-866817B887E4}">
      <text>
        <r>
          <rPr>
            <b/>
            <sz val="9"/>
            <color indexed="81"/>
            <rFont val="Tahoma"/>
            <family val="2"/>
            <charset val="238"/>
          </rPr>
          <t>larisa:</t>
        </r>
        <r>
          <rPr>
            <sz val="9"/>
            <color indexed="81"/>
            <rFont val="Tahoma"/>
            <family val="2"/>
            <charset val="238"/>
          </rPr>
          <t xml:space="preserve">
45.02.48.03</t>
        </r>
      </text>
    </comment>
    <comment ref="AG1440" authorId="0" shapeId="0" xr:uid="{29467ABD-4663-4B68-ACE4-17E0B42BCF08}">
      <text>
        <r>
          <rPr>
            <b/>
            <sz val="9"/>
            <color indexed="81"/>
            <rFont val="Tahoma"/>
            <family val="2"/>
            <charset val="238"/>
          </rPr>
          <t>larisa:</t>
        </r>
        <r>
          <rPr>
            <sz val="9"/>
            <color indexed="81"/>
            <rFont val="Tahoma"/>
            <family val="2"/>
            <charset val="238"/>
          </rPr>
          <t xml:space="preserve">
45.02.48.03</t>
        </r>
      </text>
    </comment>
    <comment ref="AH1440" authorId="0" shapeId="0" xr:uid="{412B1B6E-87C8-439F-8453-397B4DC4B230}">
      <text>
        <r>
          <rPr>
            <b/>
            <sz val="9"/>
            <color indexed="81"/>
            <rFont val="Tahoma"/>
            <family val="2"/>
            <charset val="238"/>
          </rPr>
          <t>larisa:</t>
        </r>
        <r>
          <rPr>
            <sz val="9"/>
            <color indexed="81"/>
            <rFont val="Tahoma"/>
            <family val="2"/>
            <charset val="238"/>
          </rPr>
          <t xml:space="preserve">
45.02.48.03</t>
        </r>
      </text>
    </comment>
    <comment ref="AI1440" authorId="0" shapeId="0" xr:uid="{EF970009-87A8-4D4E-BF14-15BA4BEF3A5A}">
      <text>
        <r>
          <rPr>
            <b/>
            <sz val="9"/>
            <color indexed="81"/>
            <rFont val="Tahoma"/>
            <family val="2"/>
            <charset val="238"/>
          </rPr>
          <t>larisa:</t>
        </r>
        <r>
          <rPr>
            <sz val="9"/>
            <color indexed="81"/>
            <rFont val="Tahoma"/>
            <family val="2"/>
            <charset val="238"/>
          </rPr>
          <t xml:space="preserve">
45.02.48.03</t>
        </r>
      </text>
    </comment>
    <comment ref="AJ1440" authorId="0" shapeId="0" xr:uid="{28DED711-A975-4DE3-9A57-B27816960BA7}">
      <text>
        <r>
          <rPr>
            <b/>
            <sz val="9"/>
            <color indexed="81"/>
            <rFont val="Tahoma"/>
            <family val="2"/>
            <charset val="238"/>
          </rPr>
          <t>larisa:</t>
        </r>
        <r>
          <rPr>
            <sz val="9"/>
            <color indexed="81"/>
            <rFont val="Tahoma"/>
            <family val="2"/>
            <charset val="238"/>
          </rPr>
          <t xml:space="preserve">
45.02.48.03</t>
        </r>
      </text>
    </comment>
    <comment ref="AK1440" authorId="0" shapeId="0" xr:uid="{574E78B0-9FCF-4C11-8F76-730D5FD228A5}">
      <text>
        <r>
          <rPr>
            <b/>
            <sz val="9"/>
            <color indexed="81"/>
            <rFont val="Tahoma"/>
            <family val="2"/>
            <charset val="238"/>
          </rPr>
          <t>larisa:</t>
        </r>
        <r>
          <rPr>
            <sz val="9"/>
            <color indexed="81"/>
            <rFont val="Tahoma"/>
            <family val="2"/>
            <charset val="238"/>
          </rPr>
          <t xml:space="preserve">
45.02.48.03</t>
        </r>
      </text>
    </comment>
    <comment ref="AL1440" authorId="0" shapeId="0" xr:uid="{E8214F42-4F19-4067-A214-28E6F4A87432}">
      <text>
        <r>
          <rPr>
            <b/>
            <sz val="9"/>
            <color indexed="81"/>
            <rFont val="Tahoma"/>
            <family val="2"/>
            <charset val="238"/>
          </rPr>
          <t>larisa:</t>
        </r>
        <r>
          <rPr>
            <sz val="9"/>
            <color indexed="81"/>
            <rFont val="Tahoma"/>
            <family val="2"/>
            <charset val="238"/>
          </rPr>
          <t xml:space="preserve">
45.02.48.03</t>
        </r>
      </text>
    </comment>
    <comment ref="AM1440" authorId="0" shapeId="0" xr:uid="{30A250E1-9E9E-48CE-A5B9-1111628BF29D}">
      <text>
        <r>
          <rPr>
            <b/>
            <sz val="9"/>
            <color indexed="81"/>
            <rFont val="Tahoma"/>
            <family val="2"/>
            <charset val="238"/>
          </rPr>
          <t>larisa:</t>
        </r>
        <r>
          <rPr>
            <sz val="9"/>
            <color indexed="81"/>
            <rFont val="Tahoma"/>
            <family val="2"/>
            <charset val="238"/>
          </rPr>
          <t xml:space="preserve">
45.02.48.03</t>
        </r>
      </text>
    </comment>
    <comment ref="AN1440" authorId="0" shapeId="0" xr:uid="{EDDAF032-263E-4225-BF2C-4E1EA8B39FBB}">
      <text>
        <r>
          <rPr>
            <b/>
            <sz val="9"/>
            <color indexed="81"/>
            <rFont val="Tahoma"/>
            <family val="2"/>
            <charset val="238"/>
          </rPr>
          <t>larisa:</t>
        </r>
        <r>
          <rPr>
            <sz val="9"/>
            <color indexed="81"/>
            <rFont val="Tahoma"/>
            <family val="2"/>
            <charset val="238"/>
          </rPr>
          <t xml:space="preserve">
45.02.48.03</t>
        </r>
      </text>
    </comment>
    <comment ref="AO1440" authorId="0" shapeId="0" xr:uid="{AB737173-7220-4BE9-A53D-5DD26785A1B9}">
      <text>
        <r>
          <rPr>
            <b/>
            <sz val="9"/>
            <color indexed="81"/>
            <rFont val="Tahoma"/>
            <family val="2"/>
            <charset val="238"/>
          </rPr>
          <t>larisa:</t>
        </r>
        <r>
          <rPr>
            <sz val="9"/>
            <color indexed="81"/>
            <rFont val="Tahoma"/>
            <family val="2"/>
            <charset val="238"/>
          </rPr>
          <t xml:space="preserve">
45.02.48.03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larisa</author>
    <author>larisa.zamfir</author>
    <author>tc={EDD13C04-D6FF-4464-8CCB-0BFB05182733}</author>
    <author>tc={1A97C3A1-0758-45A2-9665-7A35DAF24765}</author>
    <author>tc={6D540323-94B1-42A0-A907-909D7F51341C}</author>
  </authors>
  <commentList>
    <comment ref="G61" authorId="0" shapeId="0" xr:uid="{365CF11D-D0A6-409A-9A9B-2C84B943EE67}">
      <text>
        <r>
          <rPr>
            <b/>
            <sz val="9"/>
            <color indexed="81"/>
            <rFont val="Tahoma"/>
            <family val="2"/>
            <charset val="238"/>
          </rPr>
          <t>larisa:</t>
        </r>
        <r>
          <rPr>
            <sz val="9"/>
            <color indexed="81"/>
            <rFont val="Tahoma"/>
            <family val="2"/>
            <charset val="238"/>
          </rPr>
          <t xml:space="preserve">
salvamont</t>
        </r>
      </text>
    </comment>
    <comment ref="G63" authorId="0" shapeId="0" xr:uid="{BF6CADF4-8177-42BA-8EBC-9A36946263AF}">
      <text>
        <r>
          <rPr>
            <b/>
            <sz val="9"/>
            <color indexed="81"/>
            <rFont val="Tahoma"/>
            <family val="2"/>
            <charset val="238"/>
          </rPr>
          <t>larisa:</t>
        </r>
        <r>
          <rPr>
            <sz val="9"/>
            <color indexed="81"/>
            <rFont val="Tahoma"/>
            <family val="2"/>
            <charset val="238"/>
          </rPr>
          <t xml:space="preserve">
penalitati chirii, redevente </t>
        </r>
      </text>
    </comment>
    <comment ref="G67" authorId="0" shapeId="0" xr:uid="{28117629-21CD-48EE-8AE1-2FC9F679D884}">
      <text>
        <r>
          <rPr>
            <b/>
            <sz val="9"/>
            <color indexed="81"/>
            <rFont val="Tahoma"/>
            <family val="2"/>
            <charset val="238"/>
          </rPr>
          <t>larisa:</t>
        </r>
        <r>
          <rPr>
            <sz val="9"/>
            <color indexed="81"/>
            <rFont val="Tahoma"/>
            <family val="2"/>
            <charset val="238"/>
          </rPr>
          <t xml:space="preserve">
Biblioteca
DGASPC pt beneficiari cu domiciliul in AG
alte sume care nu sunt evid distict </t>
        </r>
      </text>
    </comment>
    <comment ref="G118" authorId="0" shapeId="0" xr:uid="{FAEAABF6-9579-4624-BA1E-9554CFCF0322}">
      <text>
        <r>
          <rPr>
            <b/>
            <sz val="9"/>
            <color indexed="81"/>
            <rFont val="Tahoma"/>
            <family val="2"/>
            <charset val="238"/>
          </rPr>
          <t>larisa:</t>
        </r>
        <r>
          <rPr>
            <sz val="9"/>
            <color indexed="81"/>
            <rFont val="Tahoma"/>
            <family val="2"/>
            <charset val="238"/>
          </rPr>
          <t xml:space="preserve">
-1702 dj 679
-1607 dj 659
-119 lab anatomie patologica
</t>
        </r>
      </text>
    </comment>
    <comment ref="AL118" authorId="1" shapeId="0" xr:uid="{609D1B62-377C-4B80-BF46-0745719BD739}">
      <text>
        <r>
          <rPr>
            <b/>
            <sz val="9"/>
            <color indexed="81"/>
            <rFont val="Tahoma"/>
            <family val="2"/>
            <charset val="238"/>
          </rPr>
          <t>larisa.zamfir:</t>
        </r>
        <r>
          <rPr>
            <sz val="9"/>
            <color indexed="81"/>
            <rFont val="Tahoma"/>
            <family val="2"/>
            <charset val="238"/>
          </rPr>
          <t xml:space="preserve">
- cofinantarea</t>
        </r>
      </text>
    </comment>
    <comment ref="E359" authorId="0" shapeId="0" xr:uid="{068C63AE-5796-4CDE-A0C7-391517A82FA6}">
      <text>
        <r>
          <rPr>
            <b/>
            <sz val="9"/>
            <color indexed="81"/>
            <rFont val="Tahoma"/>
            <family val="2"/>
            <charset val="238"/>
          </rPr>
          <t>larisa:</t>
        </r>
        <r>
          <rPr>
            <sz val="9"/>
            <color indexed="81"/>
            <rFont val="Tahoma"/>
            <family val="2"/>
            <charset val="238"/>
          </rPr>
          <t xml:space="preserve">
+X437+X453
</t>
        </r>
      </text>
    </comment>
    <comment ref="F359" authorId="0" shapeId="0" xr:uid="{F9DB88E2-2E8B-437C-ADCC-64737EB82F74}">
      <text>
        <r>
          <rPr>
            <b/>
            <sz val="9"/>
            <color indexed="81"/>
            <rFont val="Tahoma"/>
            <family val="2"/>
            <charset val="238"/>
          </rPr>
          <t>larisa:</t>
        </r>
        <r>
          <rPr>
            <sz val="9"/>
            <color indexed="81"/>
            <rFont val="Tahoma"/>
            <family val="2"/>
            <charset val="238"/>
          </rPr>
          <t xml:space="preserve">
+X437+X453
</t>
        </r>
      </text>
    </comment>
    <comment ref="G359" authorId="0" shapeId="0" xr:uid="{FD2A2820-4377-4928-9548-7C818ECDE846}">
      <text>
        <r>
          <rPr>
            <b/>
            <sz val="9"/>
            <color indexed="81"/>
            <rFont val="Tahoma"/>
            <family val="2"/>
            <charset val="238"/>
          </rPr>
          <t>larisa:</t>
        </r>
        <r>
          <rPr>
            <sz val="9"/>
            <color indexed="81"/>
            <rFont val="Tahoma"/>
            <family val="2"/>
            <charset val="238"/>
          </rPr>
          <t xml:space="preserve">
+X437+X453
</t>
        </r>
      </text>
    </comment>
    <comment ref="H359" authorId="0" shapeId="0" xr:uid="{497E8EB5-1AF2-4165-B0B5-434A94E744A6}">
      <text>
        <r>
          <rPr>
            <b/>
            <sz val="9"/>
            <color indexed="81"/>
            <rFont val="Tahoma"/>
            <family val="2"/>
            <charset val="238"/>
          </rPr>
          <t>larisa:</t>
        </r>
        <r>
          <rPr>
            <sz val="9"/>
            <color indexed="81"/>
            <rFont val="Tahoma"/>
            <family val="2"/>
            <charset val="238"/>
          </rPr>
          <t xml:space="preserve">
+X437+X453
</t>
        </r>
      </text>
    </comment>
    <comment ref="I359" authorId="0" shapeId="0" xr:uid="{1FF91D3D-25C7-4516-AA2F-4BC54F33396E}">
      <text>
        <r>
          <rPr>
            <b/>
            <sz val="9"/>
            <color indexed="81"/>
            <rFont val="Tahoma"/>
            <family val="2"/>
            <charset val="238"/>
          </rPr>
          <t>larisa:</t>
        </r>
        <r>
          <rPr>
            <sz val="9"/>
            <color indexed="81"/>
            <rFont val="Tahoma"/>
            <family val="2"/>
            <charset val="238"/>
          </rPr>
          <t xml:space="preserve">
+X437+X453
</t>
        </r>
      </text>
    </comment>
    <comment ref="J359" authorId="0" shapeId="0" xr:uid="{31533628-629C-4984-9CFD-8B416FBFA948}">
      <text>
        <r>
          <rPr>
            <b/>
            <sz val="9"/>
            <color indexed="81"/>
            <rFont val="Tahoma"/>
            <family val="2"/>
            <charset val="238"/>
          </rPr>
          <t>larisa:</t>
        </r>
        <r>
          <rPr>
            <sz val="9"/>
            <color indexed="81"/>
            <rFont val="Tahoma"/>
            <family val="2"/>
            <charset val="238"/>
          </rPr>
          <t xml:space="preserve">
+X437+X453
</t>
        </r>
      </text>
    </comment>
    <comment ref="K359" authorId="0" shapeId="0" xr:uid="{7853B87A-60E1-413B-B1EA-8245D19A45B1}">
      <text>
        <r>
          <rPr>
            <b/>
            <sz val="9"/>
            <color indexed="81"/>
            <rFont val="Tahoma"/>
            <family val="2"/>
            <charset val="238"/>
          </rPr>
          <t>larisa:</t>
        </r>
        <r>
          <rPr>
            <sz val="9"/>
            <color indexed="81"/>
            <rFont val="Tahoma"/>
            <family val="2"/>
            <charset val="238"/>
          </rPr>
          <t xml:space="preserve">
+X437+X453
</t>
        </r>
      </text>
    </comment>
    <comment ref="L359" authorId="0" shapeId="0" xr:uid="{EC6E55DF-E73A-4D63-8485-6D7DDB1019D6}">
      <text>
        <r>
          <rPr>
            <b/>
            <sz val="9"/>
            <color indexed="81"/>
            <rFont val="Tahoma"/>
            <family val="2"/>
            <charset val="238"/>
          </rPr>
          <t>larisa:</t>
        </r>
        <r>
          <rPr>
            <sz val="9"/>
            <color indexed="81"/>
            <rFont val="Tahoma"/>
            <family val="2"/>
            <charset val="238"/>
          </rPr>
          <t xml:space="preserve">
+X437+X453
</t>
        </r>
      </text>
    </comment>
    <comment ref="M359" authorId="0" shapeId="0" xr:uid="{64A28A3B-D5E9-40B0-B68C-FB0C2CE7FF93}">
      <text>
        <r>
          <rPr>
            <b/>
            <sz val="9"/>
            <color indexed="81"/>
            <rFont val="Tahoma"/>
            <family val="2"/>
            <charset val="238"/>
          </rPr>
          <t>larisa:</t>
        </r>
        <r>
          <rPr>
            <sz val="9"/>
            <color indexed="81"/>
            <rFont val="Tahoma"/>
            <family val="2"/>
            <charset val="238"/>
          </rPr>
          <t xml:space="preserve">
+X437+X453
</t>
        </r>
      </text>
    </comment>
    <comment ref="N359" authorId="0" shapeId="0" xr:uid="{325FCC5A-8EAC-4C45-A646-8E332DBC6E4F}">
      <text>
        <r>
          <rPr>
            <b/>
            <sz val="9"/>
            <color indexed="81"/>
            <rFont val="Tahoma"/>
            <family val="2"/>
            <charset val="238"/>
          </rPr>
          <t>larisa:</t>
        </r>
        <r>
          <rPr>
            <sz val="9"/>
            <color indexed="81"/>
            <rFont val="Tahoma"/>
            <family val="2"/>
            <charset val="238"/>
          </rPr>
          <t xml:space="preserve">
+X437+X453
</t>
        </r>
      </text>
    </comment>
    <comment ref="O359" authorId="0" shapeId="0" xr:uid="{049EECA3-0A68-48C2-8FBD-EB404AB765BF}">
      <text>
        <r>
          <rPr>
            <b/>
            <sz val="9"/>
            <color indexed="81"/>
            <rFont val="Tahoma"/>
            <family val="2"/>
            <charset val="238"/>
          </rPr>
          <t>larisa:</t>
        </r>
        <r>
          <rPr>
            <sz val="9"/>
            <color indexed="81"/>
            <rFont val="Tahoma"/>
            <family val="2"/>
            <charset val="238"/>
          </rPr>
          <t xml:space="preserve">
+X437+X453
</t>
        </r>
      </text>
    </comment>
    <comment ref="P359" authorId="0" shapeId="0" xr:uid="{181E434F-2AE4-4408-BB66-BCC888512CB8}">
      <text>
        <r>
          <rPr>
            <b/>
            <sz val="9"/>
            <color indexed="81"/>
            <rFont val="Tahoma"/>
            <family val="2"/>
            <charset val="238"/>
          </rPr>
          <t>larisa:</t>
        </r>
        <r>
          <rPr>
            <sz val="9"/>
            <color indexed="81"/>
            <rFont val="Tahoma"/>
            <family val="2"/>
            <charset val="238"/>
          </rPr>
          <t xml:space="preserve">
+X437+X453
</t>
        </r>
      </text>
    </comment>
    <comment ref="Q359" authorId="0" shapeId="0" xr:uid="{E43DF56B-42B9-4088-9E5F-D804C52B167D}">
      <text>
        <r>
          <rPr>
            <b/>
            <sz val="9"/>
            <color indexed="81"/>
            <rFont val="Tahoma"/>
            <family val="2"/>
            <charset val="238"/>
          </rPr>
          <t>larisa:</t>
        </r>
        <r>
          <rPr>
            <sz val="9"/>
            <color indexed="81"/>
            <rFont val="Tahoma"/>
            <family val="2"/>
            <charset val="238"/>
          </rPr>
          <t xml:space="preserve">
+X437+X453
</t>
        </r>
      </text>
    </comment>
    <comment ref="R359" authorId="0" shapeId="0" xr:uid="{324372EA-A520-4EB3-A032-AE09BCD02C31}">
      <text>
        <r>
          <rPr>
            <b/>
            <sz val="9"/>
            <color indexed="81"/>
            <rFont val="Tahoma"/>
            <family val="2"/>
            <charset val="238"/>
          </rPr>
          <t>larisa:</t>
        </r>
        <r>
          <rPr>
            <sz val="9"/>
            <color indexed="81"/>
            <rFont val="Tahoma"/>
            <family val="2"/>
            <charset val="238"/>
          </rPr>
          <t xml:space="preserve">
+X437+X453
</t>
        </r>
      </text>
    </comment>
    <comment ref="S359" authorId="0" shapeId="0" xr:uid="{426AF2D3-0CA6-4297-987A-45B3778212CC}">
      <text>
        <r>
          <rPr>
            <b/>
            <sz val="9"/>
            <color indexed="81"/>
            <rFont val="Tahoma"/>
            <family val="2"/>
            <charset val="238"/>
          </rPr>
          <t>larisa:</t>
        </r>
        <r>
          <rPr>
            <sz val="9"/>
            <color indexed="81"/>
            <rFont val="Tahoma"/>
            <family val="2"/>
            <charset val="238"/>
          </rPr>
          <t xml:space="preserve">
+X437+X453
</t>
        </r>
      </text>
    </comment>
    <comment ref="T359" authorId="0" shapeId="0" xr:uid="{2FF67C9A-B959-4FC9-990F-21A9FAB7E96A}">
      <text>
        <r>
          <rPr>
            <b/>
            <sz val="9"/>
            <color indexed="81"/>
            <rFont val="Tahoma"/>
            <family val="2"/>
            <charset val="238"/>
          </rPr>
          <t>larisa:</t>
        </r>
        <r>
          <rPr>
            <sz val="9"/>
            <color indexed="81"/>
            <rFont val="Tahoma"/>
            <family val="2"/>
            <charset val="238"/>
          </rPr>
          <t xml:space="preserve">
+X437+X453
</t>
        </r>
      </text>
    </comment>
    <comment ref="U359" authorId="0" shapeId="0" xr:uid="{4B6EC855-8C3D-4B80-AC4B-9A6891E3F6FB}">
      <text>
        <r>
          <rPr>
            <b/>
            <sz val="9"/>
            <color indexed="81"/>
            <rFont val="Tahoma"/>
            <family val="2"/>
            <charset val="238"/>
          </rPr>
          <t>larisa:</t>
        </r>
        <r>
          <rPr>
            <sz val="9"/>
            <color indexed="81"/>
            <rFont val="Tahoma"/>
            <family val="2"/>
            <charset val="238"/>
          </rPr>
          <t xml:space="preserve">
+X437+X453
</t>
        </r>
      </text>
    </comment>
    <comment ref="V359" authorId="0" shapeId="0" xr:uid="{57A1187A-013F-4FA1-8AB3-44A5DD9E8D0B}">
      <text>
        <r>
          <rPr>
            <b/>
            <sz val="9"/>
            <color indexed="81"/>
            <rFont val="Tahoma"/>
            <family val="2"/>
            <charset val="238"/>
          </rPr>
          <t>larisa:</t>
        </r>
        <r>
          <rPr>
            <sz val="9"/>
            <color indexed="81"/>
            <rFont val="Tahoma"/>
            <family val="2"/>
            <charset val="238"/>
          </rPr>
          <t xml:space="preserve">
+X437+X453
</t>
        </r>
      </text>
    </comment>
    <comment ref="W359" authorId="0" shapeId="0" xr:uid="{5419608D-9567-4FB6-9BEA-DCBD746FE2C2}">
      <text>
        <r>
          <rPr>
            <b/>
            <sz val="9"/>
            <color indexed="81"/>
            <rFont val="Tahoma"/>
            <family val="2"/>
            <charset val="238"/>
          </rPr>
          <t>larisa:</t>
        </r>
        <r>
          <rPr>
            <sz val="9"/>
            <color indexed="81"/>
            <rFont val="Tahoma"/>
            <family val="2"/>
            <charset val="238"/>
          </rPr>
          <t xml:space="preserve">
+X437+X453
</t>
        </r>
      </text>
    </comment>
    <comment ref="X359" authorId="0" shapeId="0" xr:uid="{939E3ABF-1814-4266-B311-4D0E55A73BF8}">
      <text>
        <r>
          <rPr>
            <b/>
            <sz val="9"/>
            <color indexed="81"/>
            <rFont val="Tahoma"/>
            <family val="2"/>
            <charset val="238"/>
          </rPr>
          <t>larisa:</t>
        </r>
        <r>
          <rPr>
            <sz val="9"/>
            <color indexed="81"/>
            <rFont val="Tahoma"/>
            <family val="2"/>
            <charset val="238"/>
          </rPr>
          <t xml:space="preserve">
+X437+X453
</t>
        </r>
      </text>
    </comment>
    <comment ref="Y359" authorId="0" shapeId="0" xr:uid="{ACB6EEE5-A4C8-48E8-9181-A1D067901F81}">
      <text>
        <r>
          <rPr>
            <b/>
            <sz val="9"/>
            <color indexed="81"/>
            <rFont val="Tahoma"/>
            <family val="2"/>
            <charset val="238"/>
          </rPr>
          <t>larisa:</t>
        </r>
        <r>
          <rPr>
            <sz val="9"/>
            <color indexed="81"/>
            <rFont val="Tahoma"/>
            <family val="2"/>
            <charset val="238"/>
          </rPr>
          <t xml:space="preserve">
+X437+X453
</t>
        </r>
      </text>
    </comment>
    <comment ref="Z359" authorId="0" shapeId="0" xr:uid="{E002F36D-5C91-4C59-8ED2-36375F3D793B}">
      <text>
        <r>
          <rPr>
            <b/>
            <sz val="9"/>
            <color indexed="81"/>
            <rFont val="Tahoma"/>
            <family val="2"/>
            <charset val="238"/>
          </rPr>
          <t>larisa:</t>
        </r>
        <r>
          <rPr>
            <sz val="9"/>
            <color indexed="81"/>
            <rFont val="Tahoma"/>
            <family val="2"/>
            <charset val="238"/>
          </rPr>
          <t xml:space="preserve">
+X437+X453
</t>
        </r>
      </text>
    </comment>
    <comment ref="AA359" authorId="0" shapeId="0" xr:uid="{4A1108B9-93C2-4672-803B-0543EAB901EC}">
      <text>
        <r>
          <rPr>
            <b/>
            <sz val="9"/>
            <color indexed="81"/>
            <rFont val="Tahoma"/>
            <family val="2"/>
            <charset val="238"/>
          </rPr>
          <t>larisa:</t>
        </r>
        <r>
          <rPr>
            <sz val="9"/>
            <color indexed="81"/>
            <rFont val="Tahoma"/>
            <family val="2"/>
            <charset val="238"/>
          </rPr>
          <t xml:space="preserve">
+X437+X453
</t>
        </r>
      </text>
    </comment>
    <comment ref="AB359" authorId="0" shapeId="0" xr:uid="{428C485A-7592-41FD-A1AE-18DCD563BC46}">
      <text>
        <r>
          <rPr>
            <b/>
            <sz val="9"/>
            <color indexed="81"/>
            <rFont val="Tahoma"/>
            <family val="2"/>
            <charset val="238"/>
          </rPr>
          <t>larisa:</t>
        </r>
        <r>
          <rPr>
            <sz val="9"/>
            <color indexed="81"/>
            <rFont val="Tahoma"/>
            <family val="2"/>
            <charset val="238"/>
          </rPr>
          <t xml:space="preserve">
+X437+X453
</t>
        </r>
      </text>
    </comment>
    <comment ref="AC359" authorId="0" shapeId="0" xr:uid="{4CAA4F1B-E6E1-4968-A4AC-4EA0B9C0EE99}">
      <text>
        <r>
          <rPr>
            <b/>
            <sz val="9"/>
            <color indexed="81"/>
            <rFont val="Tahoma"/>
            <family val="2"/>
            <charset val="238"/>
          </rPr>
          <t>larisa:</t>
        </r>
        <r>
          <rPr>
            <sz val="9"/>
            <color indexed="81"/>
            <rFont val="Tahoma"/>
            <family val="2"/>
            <charset val="238"/>
          </rPr>
          <t xml:space="preserve">
+X437+X453
</t>
        </r>
      </text>
    </comment>
    <comment ref="AD359" authorId="0" shapeId="0" xr:uid="{79290CE6-4404-49C2-A5BE-F3DF6BAE1FC7}">
      <text>
        <r>
          <rPr>
            <b/>
            <sz val="9"/>
            <color indexed="81"/>
            <rFont val="Tahoma"/>
            <family val="2"/>
            <charset val="238"/>
          </rPr>
          <t>larisa:</t>
        </r>
        <r>
          <rPr>
            <sz val="9"/>
            <color indexed="81"/>
            <rFont val="Tahoma"/>
            <family val="2"/>
            <charset val="238"/>
          </rPr>
          <t xml:space="preserve">
+X437+X453
</t>
        </r>
      </text>
    </comment>
    <comment ref="AF359" authorId="0" shapeId="0" xr:uid="{F1F08829-FDEA-46A8-80E5-D29B77B146D1}">
      <text>
        <r>
          <rPr>
            <b/>
            <sz val="9"/>
            <color indexed="81"/>
            <rFont val="Tahoma"/>
            <family val="2"/>
            <charset val="238"/>
          </rPr>
          <t>larisa:</t>
        </r>
        <r>
          <rPr>
            <sz val="9"/>
            <color indexed="81"/>
            <rFont val="Tahoma"/>
            <family val="2"/>
            <charset val="238"/>
          </rPr>
          <t xml:space="preserve">
+X437+X453
</t>
        </r>
      </text>
    </comment>
    <comment ref="AG359" authorId="0" shapeId="0" xr:uid="{EC7994B8-827F-451E-81CF-252BEC85F34E}">
      <text>
        <r>
          <rPr>
            <b/>
            <sz val="9"/>
            <color indexed="81"/>
            <rFont val="Tahoma"/>
            <family val="2"/>
            <charset val="238"/>
          </rPr>
          <t>larisa:</t>
        </r>
        <r>
          <rPr>
            <sz val="9"/>
            <color indexed="81"/>
            <rFont val="Tahoma"/>
            <family val="2"/>
            <charset val="238"/>
          </rPr>
          <t xml:space="preserve">
+X437+X453
</t>
        </r>
      </text>
    </comment>
    <comment ref="AH359" authorId="0" shapeId="0" xr:uid="{831D8D40-D347-4F7E-AB04-E0E321B74B7E}">
      <text>
        <r>
          <rPr>
            <b/>
            <sz val="9"/>
            <color indexed="81"/>
            <rFont val="Tahoma"/>
            <family val="2"/>
            <charset val="238"/>
          </rPr>
          <t>larisa:</t>
        </r>
        <r>
          <rPr>
            <sz val="9"/>
            <color indexed="81"/>
            <rFont val="Tahoma"/>
            <family val="2"/>
            <charset val="238"/>
          </rPr>
          <t xml:space="preserve">
+X437+X453
</t>
        </r>
      </text>
    </comment>
    <comment ref="AI359" authorId="0" shapeId="0" xr:uid="{238966FD-93AF-4136-AD95-9D4B099BD775}">
      <text>
        <r>
          <rPr>
            <b/>
            <sz val="9"/>
            <color indexed="81"/>
            <rFont val="Tahoma"/>
            <family val="2"/>
            <charset val="238"/>
          </rPr>
          <t>larisa:</t>
        </r>
        <r>
          <rPr>
            <sz val="9"/>
            <color indexed="81"/>
            <rFont val="Tahoma"/>
            <family val="2"/>
            <charset val="238"/>
          </rPr>
          <t xml:space="preserve">
+X437+X453
</t>
        </r>
      </text>
    </comment>
    <comment ref="AJ359" authorId="0" shapeId="0" xr:uid="{6F25DC8F-CFC9-44BF-8DBF-EA670B7C0E48}">
      <text>
        <r>
          <rPr>
            <b/>
            <sz val="9"/>
            <color indexed="81"/>
            <rFont val="Tahoma"/>
            <family val="2"/>
            <charset val="238"/>
          </rPr>
          <t>larisa:</t>
        </r>
        <r>
          <rPr>
            <sz val="9"/>
            <color indexed="81"/>
            <rFont val="Tahoma"/>
            <family val="2"/>
            <charset val="238"/>
          </rPr>
          <t xml:space="preserve">
+X437+X453
</t>
        </r>
      </text>
    </comment>
    <comment ref="AK359" authorId="0" shapeId="0" xr:uid="{0633BC6B-03C1-4F2A-9DC6-A9C3C754E739}">
      <text>
        <r>
          <rPr>
            <b/>
            <sz val="9"/>
            <color indexed="81"/>
            <rFont val="Tahoma"/>
            <family val="2"/>
            <charset val="238"/>
          </rPr>
          <t>larisa:</t>
        </r>
        <r>
          <rPr>
            <sz val="9"/>
            <color indexed="81"/>
            <rFont val="Tahoma"/>
            <family val="2"/>
            <charset val="238"/>
          </rPr>
          <t xml:space="preserve">
+X437+X453
</t>
        </r>
      </text>
    </comment>
    <comment ref="AL359" authorId="0" shapeId="0" xr:uid="{E8FDE8D8-B02B-408F-8728-69B12CF5D6FB}">
      <text>
        <r>
          <rPr>
            <b/>
            <sz val="9"/>
            <color indexed="81"/>
            <rFont val="Tahoma"/>
            <family val="2"/>
            <charset val="238"/>
          </rPr>
          <t>larisa:</t>
        </r>
        <r>
          <rPr>
            <sz val="9"/>
            <color indexed="81"/>
            <rFont val="Tahoma"/>
            <family val="2"/>
            <charset val="238"/>
          </rPr>
          <t xml:space="preserve">
+X437+X453
</t>
        </r>
      </text>
    </comment>
    <comment ref="AM359" authorId="0" shapeId="0" xr:uid="{3029B1FC-4C70-43BB-BA5D-EFCDBFC01F6A}">
      <text>
        <r>
          <rPr>
            <b/>
            <sz val="9"/>
            <color indexed="81"/>
            <rFont val="Tahoma"/>
            <family val="2"/>
            <charset val="238"/>
          </rPr>
          <t>larisa:</t>
        </r>
        <r>
          <rPr>
            <sz val="9"/>
            <color indexed="81"/>
            <rFont val="Tahoma"/>
            <family val="2"/>
            <charset val="238"/>
          </rPr>
          <t xml:space="preserve">
+X437+X453
</t>
        </r>
      </text>
    </comment>
    <comment ref="AN359" authorId="0" shapeId="0" xr:uid="{2E17F802-26D9-4A29-AD70-E45C3F543A86}">
      <text>
        <r>
          <rPr>
            <b/>
            <sz val="9"/>
            <color indexed="81"/>
            <rFont val="Tahoma"/>
            <family val="2"/>
            <charset val="238"/>
          </rPr>
          <t>larisa:</t>
        </r>
        <r>
          <rPr>
            <sz val="9"/>
            <color indexed="81"/>
            <rFont val="Tahoma"/>
            <family val="2"/>
            <charset val="238"/>
          </rPr>
          <t xml:space="preserve">
+X437+X453
</t>
        </r>
      </text>
    </comment>
    <comment ref="AO359" authorId="0" shapeId="0" xr:uid="{CC9363ED-BCAB-4C62-973B-8B8F25F1034F}">
      <text>
        <r>
          <rPr>
            <b/>
            <sz val="9"/>
            <color indexed="81"/>
            <rFont val="Tahoma"/>
            <family val="2"/>
            <charset val="238"/>
          </rPr>
          <t>larisa:</t>
        </r>
        <r>
          <rPr>
            <sz val="9"/>
            <color indexed="81"/>
            <rFont val="Tahoma"/>
            <family val="2"/>
            <charset val="238"/>
          </rPr>
          <t xml:space="preserve">
+X437+X453
</t>
        </r>
      </text>
    </comment>
    <comment ref="AP359" authorId="0" shapeId="0" xr:uid="{201457A1-D057-42A9-8F61-2E087F218319}">
      <text>
        <r>
          <rPr>
            <b/>
            <sz val="9"/>
            <color indexed="81"/>
            <rFont val="Tahoma"/>
            <family val="2"/>
            <charset val="238"/>
          </rPr>
          <t>larisa:</t>
        </r>
        <r>
          <rPr>
            <sz val="9"/>
            <color indexed="81"/>
            <rFont val="Tahoma"/>
            <family val="2"/>
            <charset val="238"/>
          </rPr>
          <t xml:space="preserve">
+X437+X453
</t>
        </r>
      </text>
    </comment>
    <comment ref="E387" authorId="0" shapeId="0" xr:uid="{C8669C7C-43D1-4C11-BEB1-5CFB1C3E5825}">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F387" authorId="0" shapeId="0" xr:uid="{0BEFAB0B-367F-4B70-A43B-A64FC1B7FF2E}">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G387" authorId="0" shapeId="0" xr:uid="{C023F5DD-104B-4421-A700-A7E89C6E2077}">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H387" authorId="0" shapeId="0" xr:uid="{24CD58AC-68AE-4041-BA30-79409D34739A}">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I387" authorId="0" shapeId="0" xr:uid="{7F0681B8-8470-4CB3-A054-C96E0F3031F1}">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J387" authorId="0" shapeId="0" xr:uid="{24C2C023-9F68-4C99-85D5-19234575040F}">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K387" authorId="0" shapeId="0" xr:uid="{77F1B2BE-D622-4771-A97B-89AB29BFF807}">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L387" authorId="0" shapeId="0" xr:uid="{0610411D-96D7-4596-94C5-628CF1D731EE}">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M387" authorId="0" shapeId="0" xr:uid="{DA485536-0F3C-4824-9FBE-E98AD3BE3EB9}">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N387" authorId="0" shapeId="0" xr:uid="{7F87D668-58F5-4E1E-ACF0-8C494F57E606}">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O387" authorId="0" shapeId="0" xr:uid="{54D42DE8-2961-4164-903C-12A00688BA6A}">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P387" authorId="0" shapeId="0" xr:uid="{754A9FF1-9AA9-436C-9E45-297C5AB012D1}">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Q387" authorId="0" shapeId="0" xr:uid="{E1091166-6380-4411-AAA6-9D9733FA191F}">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R387" authorId="0" shapeId="0" xr:uid="{3662E9B7-BB0C-4BD8-829B-FE6789339918}">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S387" authorId="0" shapeId="0" xr:uid="{264EEE40-5060-4BC5-9B80-0E5F815C1E4B}">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T387" authorId="0" shapeId="0" xr:uid="{A3DBA37A-4FFD-4A66-B9FE-23E84BB27131}">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U387" authorId="0" shapeId="0" xr:uid="{8AB6A8AB-86A3-4B41-A6A9-722FA29110A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V387" authorId="0" shapeId="0" xr:uid="{3AA7FE28-FFBB-427F-A649-B59CEC191DDB}">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W387" authorId="0" shapeId="0" xr:uid="{3A696B08-A201-468D-9218-00DBF2F2796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X387" authorId="0" shapeId="0" xr:uid="{9DBFB7C5-FDAB-4809-817B-51CE8B34B0E7}">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Y387" authorId="0" shapeId="0" xr:uid="{0186EF38-74F9-4643-B70A-3397164B8617}">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Z387" authorId="0" shapeId="0" xr:uid="{F57D559A-E570-48BC-8FDF-72E8A065E8E2}">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A387" authorId="0" shapeId="0" xr:uid="{061422F1-27B9-4B6F-85A0-F5BD9BD4D465}">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B387" authorId="0" shapeId="0" xr:uid="{4C77174F-F1E7-4E63-99DD-DFDEED415FFB}">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C387" authorId="0" shapeId="0" xr:uid="{E7311709-CC25-4F5C-8790-28E370B3C122}">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D387" authorId="0" shapeId="0" xr:uid="{51926DA2-48C4-44DC-A964-E5BF99B0BF7F}">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F387" authorId="0" shapeId="0" xr:uid="{DAE9E5C8-1ABA-4C0F-9827-F53EF15A51B5}">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G387" authorId="0" shapeId="0" xr:uid="{046BC3D1-DBF3-449D-B847-627671659069}">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H387" authorId="0" shapeId="0" xr:uid="{B7133E6D-CED9-4433-9EDA-9E55B9064EB1}">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I387" authorId="0" shapeId="0" xr:uid="{E4B5346F-C971-40EF-BB62-E80BD40471C4}">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J387" authorId="0" shapeId="0" xr:uid="{D6DEFCD8-E7F1-4BDA-9D76-F92690BF510C}">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K387" authorId="0" shapeId="0" xr:uid="{C0D75F15-4A62-4CE2-8A48-388CC02DF784}">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L387" authorId="0" shapeId="0" xr:uid="{2A9F724B-4B31-4351-B3BF-807466C8654C}">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M387" authorId="0" shapeId="0" xr:uid="{35B74CBA-BEA7-4485-9AC5-6B6E1206DA13}">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N387" authorId="0" shapeId="0" xr:uid="{33B1211E-230F-4D31-9B3B-A7544FC4E8CA}">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O387" authorId="0" shapeId="0" xr:uid="{2D54698F-3FCC-484B-BB05-ABF26943F8AA}">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P387" authorId="0" shapeId="0" xr:uid="{860F4DCA-02EB-49A0-BB62-8D15E3FC709A}">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G401" authorId="0" shapeId="0" xr:uid="{C346E1E5-00CA-42F6-8F19-3E8AC2C30951}">
      <text>
        <r>
          <rPr>
            <b/>
            <sz val="9"/>
            <color indexed="81"/>
            <rFont val="Tahoma"/>
            <family val="2"/>
            <charset val="238"/>
          </rPr>
          <t>larisa:</t>
        </r>
        <r>
          <rPr>
            <sz val="9"/>
            <color indexed="81"/>
            <rFont val="Tahoma"/>
            <family val="2"/>
            <charset val="238"/>
          </rPr>
          <t xml:space="preserve">
119 DIN BL </t>
        </r>
      </text>
    </comment>
    <comment ref="T750" authorId="2" shapeId="0" xr:uid="{EDD13C04-D6FF-4464-8CCB-0BFB05182733}">
      <text>
        <t>[Threaded comment]
Your version of Excel allows you to read this threaded comment; however, any edits to it will get removed if the file is opened in a newer version of Excel. Learn more: https://go.microsoft.com/fwlink/?linkid=870924
Comment:
    STEFANESTI</t>
      </text>
    </comment>
    <comment ref="U750" authorId="3" shapeId="0" xr:uid="{1A97C3A1-0758-45A2-9665-7A35DAF24765}">
      <text>
        <t>[Threaded comment]
Your version of Excel allows you to read this threaded comment; however, any edits to it will get removed if the file is opened in a newer version of Excel. Learn more: https://go.microsoft.com/fwlink/?linkid=870924
Comment:
    BRADET</t>
      </text>
    </comment>
    <comment ref="E990" authorId="0" shapeId="0" xr:uid="{1D73E3EE-CDFD-4004-BE21-4A2BCAF4302B}">
      <text>
        <r>
          <rPr>
            <b/>
            <sz val="9"/>
            <color indexed="81"/>
            <rFont val="Tahoma"/>
            <family val="2"/>
            <charset val="238"/>
          </rPr>
          <t>larisa:</t>
        </r>
        <r>
          <rPr>
            <sz val="9"/>
            <color indexed="81"/>
            <rFont val="Tahoma"/>
            <family val="2"/>
            <charset val="238"/>
          </rPr>
          <t xml:space="preserve">
2521 PIN BUGETSTAT 1334 PIN BL 
1019 CAPITAL dotari </t>
        </r>
      </text>
    </comment>
    <comment ref="F990" authorId="0" shapeId="0" xr:uid="{95C766DE-9C25-42C8-8AC0-00F0E073EDC3}">
      <text>
        <r>
          <rPr>
            <b/>
            <sz val="9"/>
            <color indexed="81"/>
            <rFont val="Tahoma"/>
            <family val="2"/>
            <charset val="238"/>
          </rPr>
          <t>larisa:</t>
        </r>
        <r>
          <rPr>
            <sz val="9"/>
            <color indexed="81"/>
            <rFont val="Tahoma"/>
            <family val="2"/>
            <charset val="238"/>
          </rPr>
          <t xml:space="preserve">
2521 PIN BUGETSTAT 1334 PIN BL 
1019 CAPITAL dotari </t>
        </r>
      </text>
    </comment>
    <comment ref="G990" authorId="0" shapeId="0" xr:uid="{6E14F384-A435-4BBD-8B79-946572BDB700}">
      <text>
        <r>
          <rPr>
            <b/>
            <sz val="9"/>
            <color indexed="81"/>
            <rFont val="Tahoma"/>
            <family val="2"/>
            <charset val="238"/>
          </rPr>
          <t>larisa:</t>
        </r>
        <r>
          <rPr>
            <sz val="9"/>
            <color indexed="81"/>
            <rFont val="Tahoma"/>
            <family val="2"/>
            <charset val="238"/>
          </rPr>
          <t xml:space="preserve">
69 BS PIN
87 BL PIN 
</t>
        </r>
      </text>
    </comment>
    <comment ref="H990" authorId="0" shapeId="0" xr:uid="{21FFEC26-3A4F-4A69-90EB-7B07BF8D8BE1}">
      <text>
        <r>
          <rPr>
            <b/>
            <sz val="9"/>
            <color indexed="81"/>
            <rFont val="Tahoma"/>
            <family val="2"/>
            <charset val="238"/>
          </rPr>
          <t>larisa:</t>
        </r>
        <r>
          <rPr>
            <sz val="9"/>
            <color indexed="81"/>
            <rFont val="Tahoma"/>
            <family val="2"/>
            <charset val="238"/>
          </rPr>
          <t xml:space="preserve">
69 pin bs</t>
        </r>
      </text>
    </comment>
    <comment ref="I990" authorId="0" shapeId="0" xr:uid="{2722104F-3644-426B-AA5E-8FEA612B81D0}">
      <text>
        <r>
          <rPr>
            <b/>
            <sz val="9"/>
            <color indexed="81"/>
            <rFont val="Tahoma"/>
            <family val="2"/>
            <charset val="238"/>
          </rPr>
          <t>larisa:</t>
        </r>
        <r>
          <rPr>
            <sz val="9"/>
            <color indexed="81"/>
            <rFont val="Tahoma"/>
            <family val="2"/>
            <charset val="238"/>
          </rPr>
          <t xml:space="preserve">
2521 PIN BUGETSTAT 1334 PIN BL 
1019 CAPITAL dotari </t>
        </r>
      </text>
    </comment>
    <comment ref="J990" authorId="0" shapeId="0" xr:uid="{0FB408DE-6DD0-4B1B-AA07-4CF9ADB2427B}">
      <text>
        <r>
          <rPr>
            <b/>
            <sz val="9"/>
            <color indexed="81"/>
            <rFont val="Tahoma"/>
            <family val="2"/>
            <charset val="238"/>
          </rPr>
          <t>larisa:</t>
        </r>
        <r>
          <rPr>
            <sz val="9"/>
            <color indexed="81"/>
            <rFont val="Tahoma"/>
            <family val="2"/>
            <charset val="238"/>
          </rPr>
          <t xml:space="preserve">
2521 PIN BUGETSTAT 1334 PIN BL 
1019 CAPITAL dotari </t>
        </r>
      </text>
    </comment>
    <comment ref="K990" authorId="0" shapeId="0" xr:uid="{FF23E3F6-2C56-4B8F-8B68-6217416DF177}">
      <text>
        <r>
          <rPr>
            <b/>
            <sz val="9"/>
            <color indexed="81"/>
            <rFont val="Tahoma"/>
            <family val="2"/>
            <charset val="238"/>
          </rPr>
          <t>larisa:</t>
        </r>
        <r>
          <rPr>
            <sz val="9"/>
            <color indexed="81"/>
            <rFont val="Tahoma"/>
            <family val="2"/>
            <charset val="238"/>
          </rPr>
          <t xml:space="preserve">
2521 PIN BUGETSTAT 1334 PIN BL 
1019 CAPITAL dotari </t>
        </r>
      </text>
    </comment>
    <comment ref="L990" authorId="0" shapeId="0" xr:uid="{84C34EDE-05D5-4E63-A3AF-7489553BA5B6}">
      <text>
        <r>
          <rPr>
            <b/>
            <sz val="9"/>
            <color indexed="81"/>
            <rFont val="Tahoma"/>
            <family val="2"/>
            <charset val="238"/>
          </rPr>
          <t>larisa:</t>
        </r>
        <r>
          <rPr>
            <sz val="9"/>
            <color indexed="81"/>
            <rFont val="Tahoma"/>
            <family val="2"/>
            <charset val="238"/>
          </rPr>
          <t xml:space="preserve">
2521 PIN BUGETSTAT 1334 PIN BL 
1019 CAPITAL dotari </t>
        </r>
      </text>
    </comment>
    <comment ref="M990" authorId="0" shapeId="0" xr:uid="{CDE960B4-0098-4DA7-89DE-5070F535B98A}">
      <text>
        <r>
          <rPr>
            <b/>
            <sz val="9"/>
            <color indexed="81"/>
            <rFont val="Tahoma"/>
            <family val="2"/>
            <charset val="238"/>
          </rPr>
          <t>larisa:</t>
        </r>
        <r>
          <rPr>
            <sz val="9"/>
            <color indexed="81"/>
            <rFont val="Tahoma"/>
            <family val="2"/>
            <charset val="238"/>
          </rPr>
          <t xml:space="preserve">
2521 PIN BUGETSTAT 1334 PIN BL 
1019 CAPITAL dotari </t>
        </r>
      </text>
    </comment>
    <comment ref="N990" authorId="0" shapeId="0" xr:uid="{E7FCABC3-A904-4C75-90FF-57DF58E60D7F}">
      <text>
        <r>
          <rPr>
            <b/>
            <sz val="9"/>
            <color indexed="81"/>
            <rFont val="Tahoma"/>
            <family val="2"/>
            <charset val="238"/>
          </rPr>
          <t>larisa:</t>
        </r>
        <r>
          <rPr>
            <sz val="9"/>
            <color indexed="81"/>
            <rFont val="Tahoma"/>
            <family val="2"/>
            <charset val="238"/>
          </rPr>
          <t xml:space="preserve">
2521 PIN BUGETSTAT 1334 PIN BL 
1019 CAPITAL dotari </t>
        </r>
      </text>
    </comment>
    <comment ref="O990" authorId="0" shapeId="0" xr:uid="{5806049F-6D62-4995-AAEF-099C17ADF2E1}">
      <text>
        <r>
          <rPr>
            <b/>
            <sz val="9"/>
            <color indexed="81"/>
            <rFont val="Tahoma"/>
            <family val="2"/>
            <charset val="238"/>
          </rPr>
          <t>larisa:</t>
        </r>
        <r>
          <rPr>
            <sz val="9"/>
            <color indexed="81"/>
            <rFont val="Tahoma"/>
            <family val="2"/>
            <charset val="238"/>
          </rPr>
          <t xml:space="preserve">
2521 PIN BUGETSTAT 1334 PIN BL 
1019 CAPITAL dotari </t>
        </r>
      </text>
    </comment>
    <comment ref="P990" authorId="0" shapeId="0" xr:uid="{B12B0CBD-0269-43B7-B588-8E1E8E34D4A7}">
      <text>
        <r>
          <rPr>
            <b/>
            <sz val="9"/>
            <color indexed="81"/>
            <rFont val="Tahoma"/>
            <family val="2"/>
            <charset val="238"/>
          </rPr>
          <t>larisa:</t>
        </r>
        <r>
          <rPr>
            <sz val="9"/>
            <color indexed="81"/>
            <rFont val="Tahoma"/>
            <family val="2"/>
            <charset val="238"/>
          </rPr>
          <t xml:space="preserve">
2521 PIN BUGETSTAT 1334 PIN BL 
1019 CAPITAL dotari </t>
        </r>
      </text>
    </comment>
    <comment ref="Q990" authorId="0" shapeId="0" xr:uid="{B82FA429-6F29-4715-ABF6-EBE52F04BFCF}">
      <text>
        <r>
          <rPr>
            <b/>
            <sz val="9"/>
            <color indexed="81"/>
            <rFont val="Tahoma"/>
            <family val="2"/>
            <charset val="238"/>
          </rPr>
          <t>larisa:</t>
        </r>
        <r>
          <rPr>
            <sz val="9"/>
            <color indexed="81"/>
            <rFont val="Tahoma"/>
            <family val="2"/>
            <charset val="238"/>
          </rPr>
          <t xml:space="preserve">
2521 PIN BUGETSTAT 1334 PIN BL 
1019 CAPITAL dotari </t>
        </r>
      </text>
    </comment>
    <comment ref="R990" authorId="0" shapeId="0" xr:uid="{7C395846-B393-4EAD-978B-EAF4E8947CE3}">
      <text>
        <r>
          <rPr>
            <b/>
            <sz val="9"/>
            <color indexed="81"/>
            <rFont val="Tahoma"/>
            <family val="2"/>
            <charset val="238"/>
          </rPr>
          <t>larisa:</t>
        </r>
        <r>
          <rPr>
            <sz val="9"/>
            <color indexed="81"/>
            <rFont val="Tahoma"/>
            <family val="2"/>
            <charset val="238"/>
          </rPr>
          <t xml:space="preserve">
2521 PIN BUGETSTAT 1334 PIN BL 
1019 CAPITAL dotari </t>
        </r>
      </text>
    </comment>
    <comment ref="S990" authorId="0" shapeId="0" xr:uid="{2478B95E-6C44-40C0-B00D-9271E67B17D6}">
      <text>
        <r>
          <rPr>
            <b/>
            <sz val="9"/>
            <color indexed="81"/>
            <rFont val="Tahoma"/>
            <family val="2"/>
            <charset val="238"/>
          </rPr>
          <t>larisa:</t>
        </r>
        <r>
          <rPr>
            <sz val="9"/>
            <color indexed="81"/>
            <rFont val="Tahoma"/>
            <family val="2"/>
            <charset val="238"/>
          </rPr>
          <t xml:space="preserve">
2521 PIN BUGETSTAT 1334 PIN BL 
1019 CAPITAL dotari </t>
        </r>
      </text>
    </comment>
    <comment ref="T990" authorId="0" shapeId="0" xr:uid="{26B91C80-B959-4C38-B403-5934DBB3577C}">
      <text>
        <r>
          <rPr>
            <b/>
            <sz val="9"/>
            <color indexed="81"/>
            <rFont val="Tahoma"/>
            <family val="2"/>
            <charset val="238"/>
          </rPr>
          <t>larisa:</t>
        </r>
        <r>
          <rPr>
            <sz val="9"/>
            <color indexed="81"/>
            <rFont val="Tahoma"/>
            <family val="2"/>
            <charset val="238"/>
          </rPr>
          <t xml:space="preserve">
2521 PIN BUGETSTAT 1334 PIN BL 
1019 CAPITAL dotari </t>
        </r>
      </text>
    </comment>
    <comment ref="U990" authorId="0" shapeId="0" xr:uid="{E18FC725-3819-4C14-810F-CF6BF193EEF2}">
      <text>
        <r>
          <rPr>
            <b/>
            <sz val="9"/>
            <color indexed="81"/>
            <rFont val="Tahoma"/>
            <family val="2"/>
            <charset val="238"/>
          </rPr>
          <t>larisa:</t>
        </r>
        <r>
          <rPr>
            <sz val="9"/>
            <color indexed="81"/>
            <rFont val="Tahoma"/>
            <family val="2"/>
            <charset val="238"/>
          </rPr>
          <t xml:space="preserve">
2521 PIN BUGETSTAT 1334 PIN BL 
1019 CAPITAL dotari </t>
        </r>
      </text>
    </comment>
    <comment ref="V990" authorId="0" shapeId="0" xr:uid="{09AC98A7-45F1-41B0-92B5-0B6942BEC96C}">
      <text>
        <r>
          <rPr>
            <b/>
            <sz val="9"/>
            <color indexed="81"/>
            <rFont val="Tahoma"/>
            <family val="2"/>
            <charset val="238"/>
          </rPr>
          <t>larisa:</t>
        </r>
        <r>
          <rPr>
            <sz val="9"/>
            <color indexed="81"/>
            <rFont val="Tahoma"/>
            <family val="2"/>
            <charset val="238"/>
          </rPr>
          <t xml:space="preserve">
2521 PIN BUGETSTAT 1334 PIN BL 
1019 CAPITAL dotari </t>
        </r>
      </text>
    </comment>
    <comment ref="W990" authorId="0" shapeId="0" xr:uid="{91A08495-91E0-4E15-A1FA-32ED269CB83C}">
      <text>
        <r>
          <rPr>
            <b/>
            <sz val="9"/>
            <color indexed="81"/>
            <rFont val="Tahoma"/>
            <family val="2"/>
            <charset val="238"/>
          </rPr>
          <t>larisa:</t>
        </r>
        <r>
          <rPr>
            <sz val="9"/>
            <color indexed="81"/>
            <rFont val="Tahoma"/>
            <family val="2"/>
            <charset val="238"/>
          </rPr>
          <t xml:space="preserve">
2521 PIN BUGETSTAT 1334 PIN BL 
1019 CAPITAL dotari </t>
        </r>
      </text>
    </comment>
    <comment ref="X990" authorId="0" shapeId="0" xr:uid="{F3444AAA-5B44-4D28-AF07-B939AC5A863C}">
      <text>
        <r>
          <rPr>
            <b/>
            <sz val="9"/>
            <color indexed="81"/>
            <rFont val="Tahoma"/>
            <family val="2"/>
            <charset val="238"/>
          </rPr>
          <t>larisa:</t>
        </r>
        <r>
          <rPr>
            <sz val="9"/>
            <color indexed="81"/>
            <rFont val="Tahoma"/>
            <family val="2"/>
            <charset val="238"/>
          </rPr>
          <t xml:space="preserve">
2521 PIN BUGETSTAT 1334 PIN BL 
1019 CAPITAL dotari </t>
        </r>
      </text>
    </comment>
    <comment ref="Y990" authorId="0" shapeId="0" xr:uid="{24665987-F4DA-4982-8E05-DFDE1B4E2FD5}">
      <text>
        <r>
          <rPr>
            <b/>
            <sz val="9"/>
            <color indexed="81"/>
            <rFont val="Tahoma"/>
            <family val="2"/>
            <charset val="238"/>
          </rPr>
          <t>larisa:</t>
        </r>
        <r>
          <rPr>
            <sz val="9"/>
            <color indexed="81"/>
            <rFont val="Tahoma"/>
            <family val="2"/>
            <charset val="238"/>
          </rPr>
          <t xml:space="preserve">
2521 PIN BUGETSTAT 1334 PIN BL 
1019 CAPITAL dotari </t>
        </r>
      </text>
    </comment>
    <comment ref="Z990" authorId="0" shapeId="0" xr:uid="{85C84E4B-707F-4334-868B-4EA4FF331A6E}">
      <text>
        <r>
          <rPr>
            <b/>
            <sz val="9"/>
            <color indexed="81"/>
            <rFont val="Tahoma"/>
            <family val="2"/>
            <charset val="238"/>
          </rPr>
          <t>larisa:</t>
        </r>
        <r>
          <rPr>
            <sz val="9"/>
            <color indexed="81"/>
            <rFont val="Tahoma"/>
            <family val="2"/>
            <charset val="238"/>
          </rPr>
          <t xml:space="preserve">
2521 PIN BUGETSTAT 1334 PIN BL 
1019 CAPITAL dotari </t>
        </r>
      </text>
    </comment>
    <comment ref="AA990" authorId="0" shapeId="0" xr:uid="{D7E9D589-A49D-4400-9A3A-6EDA57653E5D}">
      <text>
        <r>
          <rPr>
            <b/>
            <sz val="9"/>
            <color indexed="81"/>
            <rFont val="Tahoma"/>
            <family val="2"/>
            <charset val="238"/>
          </rPr>
          <t>larisa:</t>
        </r>
        <r>
          <rPr>
            <sz val="9"/>
            <color indexed="81"/>
            <rFont val="Tahoma"/>
            <family val="2"/>
            <charset val="238"/>
          </rPr>
          <t xml:space="preserve">
2521 PIN BUGETSTAT 1334 PIN BL 
1019 CAPITAL dotari </t>
        </r>
      </text>
    </comment>
    <comment ref="AB990" authorId="0" shapeId="0" xr:uid="{8BF7A20A-20A4-472E-A86B-0209BAEF6985}">
      <text>
        <r>
          <rPr>
            <b/>
            <sz val="9"/>
            <color indexed="81"/>
            <rFont val="Tahoma"/>
            <family val="2"/>
            <charset val="238"/>
          </rPr>
          <t>larisa:</t>
        </r>
        <r>
          <rPr>
            <sz val="9"/>
            <color indexed="81"/>
            <rFont val="Tahoma"/>
            <family val="2"/>
            <charset val="238"/>
          </rPr>
          <t xml:space="preserve">
2521 PIN BUGETSTAT 1334 PIN BL 
1019 CAPITAL dotari </t>
        </r>
      </text>
    </comment>
    <comment ref="AC990" authorId="0" shapeId="0" xr:uid="{FA97B41F-29A7-4E2E-BD05-0774F3BE3A39}">
      <text>
        <r>
          <rPr>
            <b/>
            <sz val="9"/>
            <color indexed="81"/>
            <rFont val="Tahoma"/>
            <family val="2"/>
            <charset val="238"/>
          </rPr>
          <t>larisa:</t>
        </r>
        <r>
          <rPr>
            <sz val="9"/>
            <color indexed="81"/>
            <rFont val="Tahoma"/>
            <family val="2"/>
            <charset val="238"/>
          </rPr>
          <t xml:space="preserve">
2521 PIN BUGETSTAT 1334 PIN BL 
1019 CAPITAL dotari </t>
        </r>
      </text>
    </comment>
    <comment ref="AD990" authorId="0" shapeId="0" xr:uid="{300E4D00-C698-480B-B0AD-9868F4C51779}">
      <text>
        <r>
          <rPr>
            <b/>
            <sz val="9"/>
            <color indexed="81"/>
            <rFont val="Tahoma"/>
            <family val="2"/>
            <charset val="238"/>
          </rPr>
          <t>larisa:</t>
        </r>
        <r>
          <rPr>
            <sz val="9"/>
            <color indexed="81"/>
            <rFont val="Tahoma"/>
            <family val="2"/>
            <charset val="238"/>
          </rPr>
          <t xml:space="preserve">
2521 PIN BUGETSTAT 1334 PIN BL 
1019 CAPITAL dotari </t>
        </r>
      </text>
    </comment>
    <comment ref="AF990" authorId="0" shapeId="0" xr:uid="{063AE003-CCE6-4A6A-A463-6701750EF4F6}">
      <text>
        <r>
          <rPr>
            <b/>
            <sz val="9"/>
            <color indexed="81"/>
            <rFont val="Tahoma"/>
            <family val="2"/>
            <charset val="238"/>
          </rPr>
          <t>larisa:</t>
        </r>
        <r>
          <rPr>
            <sz val="9"/>
            <color indexed="81"/>
            <rFont val="Tahoma"/>
            <family val="2"/>
            <charset val="238"/>
          </rPr>
          <t xml:space="preserve">
2521 PIN BUGETSTAT 1334 PIN BL 
1019 CAPITAL dotari </t>
        </r>
      </text>
    </comment>
    <comment ref="AG990" authorId="0" shapeId="0" xr:uid="{F72896AF-4225-4630-AF95-42DFA17CF25D}">
      <text>
        <r>
          <rPr>
            <b/>
            <sz val="9"/>
            <color indexed="81"/>
            <rFont val="Tahoma"/>
            <family val="2"/>
            <charset val="238"/>
          </rPr>
          <t>larisa:</t>
        </r>
        <r>
          <rPr>
            <sz val="9"/>
            <color indexed="81"/>
            <rFont val="Tahoma"/>
            <family val="2"/>
            <charset val="238"/>
          </rPr>
          <t xml:space="preserve">
2521 PIN BUGETSTAT 1334 PIN BL 
1019 CAPITAL dotari </t>
        </r>
      </text>
    </comment>
    <comment ref="AH990" authorId="0" shapeId="0" xr:uid="{4FD23F97-C521-4DF7-8E22-9D26F16CD48E}">
      <text>
        <r>
          <rPr>
            <b/>
            <sz val="9"/>
            <color indexed="81"/>
            <rFont val="Tahoma"/>
            <family val="2"/>
            <charset val="238"/>
          </rPr>
          <t>larisa:</t>
        </r>
        <r>
          <rPr>
            <sz val="9"/>
            <color indexed="81"/>
            <rFont val="Tahoma"/>
            <family val="2"/>
            <charset val="238"/>
          </rPr>
          <t xml:space="preserve">
2521 PIN BUGETSTAT 1334 PIN BL 
1019 CAPITAL dotari </t>
        </r>
      </text>
    </comment>
    <comment ref="AI990" authorId="0" shapeId="0" xr:uid="{92B547A1-F471-41EF-903F-D40CA96BFBEE}">
      <text>
        <r>
          <rPr>
            <b/>
            <sz val="9"/>
            <color indexed="81"/>
            <rFont val="Tahoma"/>
            <family val="2"/>
            <charset val="238"/>
          </rPr>
          <t>larisa:</t>
        </r>
        <r>
          <rPr>
            <sz val="9"/>
            <color indexed="81"/>
            <rFont val="Tahoma"/>
            <family val="2"/>
            <charset val="238"/>
          </rPr>
          <t xml:space="preserve">
2521 PIN BUGETSTAT 1334 PIN BL 
1019 CAPITAL dotari </t>
        </r>
      </text>
    </comment>
    <comment ref="AJ990" authorId="0" shapeId="0" xr:uid="{EC846A25-CED8-44D3-92D4-900226C3EA8C}">
      <text>
        <r>
          <rPr>
            <b/>
            <sz val="9"/>
            <color indexed="81"/>
            <rFont val="Tahoma"/>
            <family val="2"/>
            <charset val="238"/>
          </rPr>
          <t>larisa:</t>
        </r>
        <r>
          <rPr>
            <sz val="9"/>
            <color indexed="81"/>
            <rFont val="Tahoma"/>
            <family val="2"/>
            <charset val="238"/>
          </rPr>
          <t xml:space="preserve">
2521 PIN BUGETSTAT 1334 PIN BL 
1019 CAPITAL dotari </t>
        </r>
      </text>
    </comment>
    <comment ref="AK990" authorId="0" shapeId="0" xr:uid="{C93636D4-E413-4553-9FDA-62F14C0BA876}">
      <text>
        <r>
          <rPr>
            <b/>
            <sz val="9"/>
            <color indexed="81"/>
            <rFont val="Tahoma"/>
            <family val="2"/>
            <charset val="238"/>
          </rPr>
          <t>larisa:</t>
        </r>
        <r>
          <rPr>
            <sz val="9"/>
            <color indexed="81"/>
            <rFont val="Tahoma"/>
            <family val="2"/>
            <charset val="238"/>
          </rPr>
          <t xml:space="preserve">
2521 PIN BUGETSTAT 1334 PIN BL 
1019 CAPITAL dotari </t>
        </r>
      </text>
    </comment>
    <comment ref="AL990" authorId="0" shapeId="0" xr:uid="{146B57A2-8A06-4D60-B04F-337774AD4F14}">
      <text>
        <r>
          <rPr>
            <b/>
            <sz val="9"/>
            <color indexed="81"/>
            <rFont val="Tahoma"/>
            <family val="2"/>
            <charset val="238"/>
          </rPr>
          <t>larisa:</t>
        </r>
        <r>
          <rPr>
            <sz val="9"/>
            <color indexed="81"/>
            <rFont val="Tahoma"/>
            <family val="2"/>
            <charset val="238"/>
          </rPr>
          <t xml:space="preserve">
2521 PIN BUGETSTAT 1334 PIN BL 
1019 CAPITAL dotari </t>
        </r>
      </text>
    </comment>
    <comment ref="AM990" authorId="0" shapeId="0" xr:uid="{C123C8F0-D9C5-4D10-80EB-885EC2B097EB}">
      <text>
        <r>
          <rPr>
            <b/>
            <sz val="9"/>
            <color indexed="81"/>
            <rFont val="Tahoma"/>
            <family val="2"/>
            <charset val="238"/>
          </rPr>
          <t>larisa:</t>
        </r>
        <r>
          <rPr>
            <sz val="9"/>
            <color indexed="81"/>
            <rFont val="Tahoma"/>
            <family val="2"/>
            <charset val="238"/>
          </rPr>
          <t xml:space="preserve">
2521 PIN BUGETSTAT 1334 PIN BL 
1019 CAPITAL dotari </t>
        </r>
      </text>
    </comment>
    <comment ref="AN990" authorId="0" shapeId="0" xr:uid="{DF8DA1F5-DE17-41BB-8B09-97682DF6C4B4}">
      <text>
        <r>
          <rPr>
            <b/>
            <sz val="9"/>
            <color indexed="81"/>
            <rFont val="Tahoma"/>
            <family val="2"/>
            <charset val="238"/>
          </rPr>
          <t>larisa:</t>
        </r>
        <r>
          <rPr>
            <sz val="9"/>
            <color indexed="81"/>
            <rFont val="Tahoma"/>
            <family val="2"/>
            <charset val="238"/>
          </rPr>
          <t xml:space="preserve">
2521 PIN BUGETSTAT 1334 PIN BL 
1019 CAPITAL dotari </t>
        </r>
      </text>
    </comment>
    <comment ref="AO990" authorId="0" shapeId="0" xr:uid="{E641FAE1-60F5-4DAA-BBBB-34D9A59CF227}">
      <text>
        <r>
          <rPr>
            <b/>
            <sz val="9"/>
            <color indexed="81"/>
            <rFont val="Tahoma"/>
            <family val="2"/>
            <charset val="238"/>
          </rPr>
          <t>larisa:</t>
        </r>
        <r>
          <rPr>
            <sz val="9"/>
            <color indexed="81"/>
            <rFont val="Tahoma"/>
            <family val="2"/>
            <charset val="238"/>
          </rPr>
          <t xml:space="preserve">
2521 PIN BUGETSTAT 1334 PIN BL 
1019 CAPITAL dotari </t>
        </r>
      </text>
    </comment>
    <comment ref="AP990" authorId="0" shapeId="0" xr:uid="{4D0550D7-EA8E-4BA0-BD26-CAF36A0522C3}">
      <text>
        <r>
          <rPr>
            <b/>
            <sz val="9"/>
            <color indexed="81"/>
            <rFont val="Tahoma"/>
            <family val="2"/>
            <charset val="238"/>
          </rPr>
          <t>larisa:</t>
        </r>
        <r>
          <rPr>
            <sz val="9"/>
            <color indexed="81"/>
            <rFont val="Tahoma"/>
            <family val="2"/>
            <charset val="238"/>
          </rPr>
          <t xml:space="preserve">
2521 PIN BUGETSTAT 1334 PIN BL 
1019 CAPITAL dotari </t>
        </r>
      </text>
    </comment>
    <comment ref="S1176" authorId="4" shapeId="0" xr:uid="{6D540323-94B1-42A0-A907-909D7F51341C}">
      <text>
        <t>[Threaded comment]
Your version of Excel allows you to read this threaded comment; however, any edits to it will get removed if the file is opened in a newer version of Excel. Learn more: https://go.microsoft.com/fwlink/?linkid=870924
Comment:
    Executia trecuta te CUI CJ 4429512</t>
      </text>
    </comment>
    <comment ref="F1435" authorId="0" shapeId="0" xr:uid="{703387D1-D5DD-4B44-8AFF-3FE4E0DECF7F}">
      <text>
        <r>
          <rPr>
            <b/>
            <sz val="9"/>
            <color indexed="81"/>
            <rFont val="Tahoma"/>
            <family val="2"/>
            <charset val="238"/>
          </rPr>
          <t>larisa:</t>
        </r>
        <r>
          <rPr>
            <sz val="9"/>
            <color indexed="81"/>
            <rFont val="Tahoma"/>
            <family val="2"/>
            <charset val="238"/>
          </rPr>
          <t xml:space="preserve">
42.02.93</t>
        </r>
      </text>
    </comment>
    <comment ref="G1435" authorId="0" shapeId="0" xr:uid="{994E61CA-070C-4153-8DA4-C468303CECD0}">
      <text>
        <r>
          <rPr>
            <b/>
            <sz val="9"/>
            <color indexed="81"/>
            <rFont val="Tahoma"/>
            <family val="2"/>
            <charset val="238"/>
          </rPr>
          <t>larisa:</t>
        </r>
        <r>
          <rPr>
            <sz val="9"/>
            <color indexed="81"/>
            <rFont val="Tahoma"/>
            <family val="2"/>
            <charset val="238"/>
          </rPr>
          <t xml:space="preserve">
42.02.93</t>
        </r>
      </text>
    </comment>
    <comment ref="H1435" authorId="0" shapeId="0" xr:uid="{3E2DEAEF-A651-474D-8052-87041346204C}">
      <text>
        <r>
          <rPr>
            <b/>
            <sz val="9"/>
            <color indexed="81"/>
            <rFont val="Tahoma"/>
            <family val="2"/>
            <charset val="238"/>
          </rPr>
          <t>larisa:</t>
        </r>
        <r>
          <rPr>
            <sz val="9"/>
            <color indexed="81"/>
            <rFont val="Tahoma"/>
            <family val="2"/>
            <charset val="238"/>
          </rPr>
          <t xml:space="preserve">
42.02.93</t>
        </r>
      </text>
    </comment>
    <comment ref="I1435" authorId="0" shapeId="0" xr:uid="{0B23C0B0-0D7B-4356-8A76-3A64317E35AA}">
      <text>
        <r>
          <rPr>
            <b/>
            <sz val="9"/>
            <color indexed="81"/>
            <rFont val="Tahoma"/>
            <family val="2"/>
            <charset val="238"/>
          </rPr>
          <t>larisa:</t>
        </r>
        <r>
          <rPr>
            <sz val="9"/>
            <color indexed="81"/>
            <rFont val="Tahoma"/>
            <family val="2"/>
            <charset val="238"/>
          </rPr>
          <t xml:space="preserve">
42.02.93</t>
        </r>
      </text>
    </comment>
    <comment ref="J1435" authorId="0" shapeId="0" xr:uid="{B6BC0CBB-726B-4756-8595-A4F2FA8F1BA1}">
      <text>
        <r>
          <rPr>
            <b/>
            <sz val="9"/>
            <color indexed="81"/>
            <rFont val="Tahoma"/>
            <family val="2"/>
            <charset val="238"/>
          </rPr>
          <t>larisa:</t>
        </r>
        <r>
          <rPr>
            <sz val="9"/>
            <color indexed="81"/>
            <rFont val="Tahoma"/>
            <family val="2"/>
            <charset val="238"/>
          </rPr>
          <t xml:space="preserve">
42.02.93</t>
        </r>
      </text>
    </comment>
    <comment ref="K1435" authorId="0" shapeId="0" xr:uid="{C47848F3-007B-40F8-9C88-E90E83DD7E1A}">
      <text>
        <r>
          <rPr>
            <b/>
            <sz val="9"/>
            <color indexed="81"/>
            <rFont val="Tahoma"/>
            <family val="2"/>
            <charset val="238"/>
          </rPr>
          <t>larisa:</t>
        </r>
        <r>
          <rPr>
            <sz val="9"/>
            <color indexed="81"/>
            <rFont val="Tahoma"/>
            <family val="2"/>
            <charset val="238"/>
          </rPr>
          <t xml:space="preserve">
42.02.93</t>
        </r>
      </text>
    </comment>
    <comment ref="L1435" authorId="0" shapeId="0" xr:uid="{E6D842F9-8D4F-46D7-AC07-240A47E40492}">
      <text>
        <r>
          <rPr>
            <b/>
            <sz val="9"/>
            <color indexed="81"/>
            <rFont val="Tahoma"/>
            <family val="2"/>
            <charset val="238"/>
          </rPr>
          <t>larisa:</t>
        </r>
        <r>
          <rPr>
            <sz val="9"/>
            <color indexed="81"/>
            <rFont val="Tahoma"/>
            <family val="2"/>
            <charset val="238"/>
          </rPr>
          <t xml:space="preserve">
42.02.93</t>
        </r>
      </text>
    </comment>
    <comment ref="M1435" authorId="0" shapeId="0" xr:uid="{F2D8C55A-3602-4CDC-9014-5050230F10E9}">
      <text>
        <r>
          <rPr>
            <b/>
            <sz val="9"/>
            <color indexed="81"/>
            <rFont val="Tahoma"/>
            <family val="2"/>
            <charset val="238"/>
          </rPr>
          <t>larisa:</t>
        </r>
        <r>
          <rPr>
            <sz val="9"/>
            <color indexed="81"/>
            <rFont val="Tahoma"/>
            <family val="2"/>
            <charset val="238"/>
          </rPr>
          <t xml:space="preserve">
42.02.93</t>
        </r>
      </text>
    </comment>
    <comment ref="N1435" authorId="0" shapeId="0" xr:uid="{A047087A-0636-4584-BBE6-0D8003D789B3}">
      <text>
        <r>
          <rPr>
            <b/>
            <sz val="9"/>
            <color indexed="81"/>
            <rFont val="Tahoma"/>
            <family val="2"/>
            <charset val="238"/>
          </rPr>
          <t>larisa:</t>
        </r>
        <r>
          <rPr>
            <sz val="9"/>
            <color indexed="81"/>
            <rFont val="Tahoma"/>
            <family val="2"/>
            <charset val="238"/>
          </rPr>
          <t xml:space="preserve">
42.02.93</t>
        </r>
      </text>
    </comment>
    <comment ref="O1435" authorId="0" shapeId="0" xr:uid="{9344870B-9FCC-40A0-AB6F-D8816FB69C1A}">
      <text>
        <r>
          <rPr>
            <b/>
            <sz val="9"/>
            <color indexed="81"/>
            <rFont val="Tahoma"/>
            <family val="2"/>
            <charset val="238"/>
          </rPr>
          <t>larisa:</t>
        </r>
        <r>
          <rPr>
            <sz val="9"/>
            <color indexed="81"/>
            <rFont val="Tahoma"/>
            <family val="2"/>
            <charset val="238"/>
          </rPr>
          <t xml:space="preserve">
42.02.93</t>
        </r>
      </text>
    </comment>
    <comment ref="P1435" authorId="0" shapeId="0" xr:uid="{A6F5BA23-4634-4CD3-941E-1795FE3B5B74}">
      <text>
        <r>
          <rPr>
            <b/>
            <sz val="9"/>
            <color indexed="81"/>
            <rFont val="Tahoma"/>
            <family val="2"/>
            <charset val="238"/>
          </rPr>
          <t>larisa:</t>
        </r>
        <r>
          <rPr>
            <sz val="9"/>
            <color indexed="81"/>
            <rFont val="Tahoma"/>
            <family val="2"/>
            <charset val="238"/>
          </rPr>
          <t xml:space="preserve">
42.02.93</t>
        </r>
      </text>
    </comment>
    <comment ref="Q1435" authorId="0" shapeId="0" xr:uid="{E0D05D28-4ECD-47DF-987C-1C1EDA37BA83}">
      <text>
        <r>
          <rPr>
            <b/>
            <sz val="9"/>
            <color indexed="81"/>
            <rFont val="Tahoma"/>
            <family val="2"/>
            <charset val="238"/>
          </rPr>
          <t>larisa:</t>
        </r>
        <r>
          <rPr>
            <sz val="9"/>
            <color indexed="81"/>
            <rFont val="Tahoma"/>
            <family val="2"/>
            <charset val="238"/>
          </rPr>
          <t xml:space="preserve">
42.02.93</t>
        </r>
      </text>
    </comment>
    <comment ref="R1435" authorId="0" shapeId="0" xr:uid="{CE4B671F-C964-4F1B-8C89-1DF7DF509A1A}">
      <text>
        <r>
          <rPr>
            <b/>
            <sz val="9"/>
            <color indexed="81"/>
            <rFont val="Tahoma"/>
            <family val="2"/>
            <charset val="238"/>
          </rPr>
          <t>larisa:</t>
        </r>
        <r>
          <rPr>
            <sz val="9"/>
            <color indexed="81"/>
            <rFont val="Tahoma"/>
            <family val="2"/>
            <charset val="238"/>
          </rPr>
          <t xml:space="preserve">
42.02.93</t>
        </r>
      </text>
    </comment>
    <comment ref="S1435" authorId="0" shapeId="0" xr:uid="{FC4BBA17-87B8-4376-97CD-AB7AFECB55A6}">
      <text>
        <r>
          <rPr>
            <b/>
            <sz val="9"/>
            <color indexed="81"/>
            <rFont val="Tahoma"/>
            <family val="2"/>
            <charset val="238"/>
          </rPr>
          <t>larisa:</t>
        </r>
        <r>
          <rPr>
            <sz val="9"/>
            <color indexed="81"/>
            <rFont val="Tahoma"/>
            <family val="2"/>
            <charset val="238"/>
          </rPr>
          <t xml:space="preserve">
42.02.93</t>
        </r>
      </text>
    </comment>
    <comment ref="T1435" authorId="0" shapeId="0" xr:uid="{D8B8D4C4-9C62-4023-B4C1-57EDB140BAF7}">
      <text>
        <r>
          <rPr>
            <b/>
            <sz val="9"/>
            <color indexed="81"/>
            <rFont val="Tahoma"/>
            <family val="2"/>
            <charset val="238"/>
          </rPr>
          <t>larisa:</t>
        </r>
        <r>
          <rPr>
            <sz val="9"/>
            <color indexed="81"/>
            <rFont val="Tahoma"/>
            <family val="2"/>
            <charset val="238"/>
          </rPr>
          <t xml:space="preserve">
42.02.93</t>
        </r>
      </text>
    </comment>
    <comment ref="U1435" authorId="0" shapeId="0" xr:uid="{CB4E14E9-5AA8-4FA9-A6EA-18BD8E10911F}">
      <text>
        <r>
          <rPr>
            <b/>
            <sz val="9"/>
            <color indexed="81"/>
            <rFont val="Tahoma"/>
            <family val="2"/>
            <charset val="238"/>
          </rPr>
          <t>larisa:</t>
        </r>
        <r>
          <rPr>
            <sz val="9"/>
            <color indexed="81"/>
            <rFont val="Tahoma"/>
            <family val="2"/>
            <charset val="238"/>
          </rPr>
          <t xml:space="preserve">
42.02.93</t>
        </r>
      </text>
    </comment>
    <comment ref="V1435" authorId="0" shapeId="0" xr:uid="{0DD93284-FE5D-4D9F-B31C-6661EFE78039}">
      <text>
        <r>
          <rPr>
            <b/>
            <sz val="9"/>
            <color indexed="81"/>
            <rFont val="Tahoma"/>
            <family val="2"/>
            <charset val="238"/>
          </rPr>
          <t>larisa:</t>
        </r>
        <r>
          <rPr>
            <sz val="9"/>
            <color indexed="81"/>
            <rFont val="Tahoma"/>
            <family val="2"/>
            <charset val="238"/>
          </rPr>
          <t xml:space="preserve">
42.02.93</t>
        </r>
      </text>
    </comment>
    <comment ref="W1435" authorId="0" shapeId="0" xr:uid="{BB488B11-0E88-4432-BA85-7601182E5411}">
      <text>
        <r>
          <rPr>
            <b/>
            <sz val="9"/>
            <color indexed="81"/>
            <rFont val="Tahoma"/>
            <family val="2"/>
            <charset val="238"/>
          </rPr>
          <t>larisa:</t>
        </r>
        <r>
          <rPr>
            <sz val="9"/>
            <color indexed="81"/>
            <rFont val="Tahoma"/>
            <family val="2"/>
            <charset val="238"/>
          </rPr>
          <t xml:space="preserve">
42.02.93</t>
        </r>
      </text>
    </comment>
    <comment ref="X1435" authorId="0" shapeId="0" xr:uid="{BD6F8146-23C1-43BF-9C2B-DBB715C6D48F}">
      <text>
        <r>
          <rPr>
            <b/>
            <sz val="9"/>
            <color indexed="81"/>
            <rFont val="Tahoma"/>
            <family val="2"/>
            <charset val="238"/>
          </rPr>
          <t>larisa:</t>
        </r>
        <r>
          <rPr>
            <sz val="9"/>
            <color indexed="81"/>
            <rFont val="Tahoma"/>
            <family val="2"/>
            <charset val="238"/>
          </rPr>
          <t xml:space="preserve">
42.02.93</t>
        </r>
      </text>
    </comment>
    <comment ref="Y1435" authorId="0" shapeId="0" xr:uid="{EF0F3056-EE77-4AD4-A7D7-600F0E2ECFAB}">
      <text>
        <r>
          <rPr>
            <b/>
            <sz val="9"/>
            <color indexed="81"/>
            <rFont val="Tahoma"/>
            <family val="2"/>
            <charset val="238"/>
          </rPr>
          <t>larisa:</t>
        </r>
        <r>
          <rPr>
            <sz val="9"/>
            <color indexed="81"/>
            <rFont val="Tahoma"/>
            <family val="2"/>
            <charset val="238"/>
          </rPr>
          <t xml:space="preserve">
42.02.93</t>
        </r>
      </text>
    </comment>
    <comment ref="Z1435" authorId="0" shapeId="0" xr:uid="{9F3734C2-4523-4B06-BBD5-AB02CF3054E9}">
      <text>
        <r>
          <rPr>
            <b/>
            <sz val="9"/>
            <color indexed="81"/>
            <rFont val="Tahoma"/>
            <family val="2"/>
            <charset val="238"/>
          </rPr>
          <t>larisa:</t>
        </r>
        <r>
          <rPr>
            <sz val="9"/>
            <color indexed="81"/>
            <rFont val="Tahoma"/>
            <family val="2"/>
            <charset val="238"/>
          </rPr>
          <t xml:space="preserve">
42.02.93</t>
        </r>
      </text>
    </comment>
    <comment ref="AA1435" authorId="0" shapeId="0" xr:uid="{E9F5760A-D18E-4EE6-8B34-72937BF9062C}">
      <text>
        <r>
          <rPr>
            <b/>
            <sz val="9"/>
            <color indexed="81"/>
            <rFont val="Tahoma"/>
            <family val="2"/>
            <charset val="238"/>
          </rPr>
          <t>larisa:</t>
        </r>
        <r>
          <rPr>
            <sz val="9"/>
            <color indexed="81"/>
            <rFont val="Tahoma"/>
            <family val="2"/>
            <charset val="238"/>
          </rPr>
          <t xml:space="preserve">
42.02.93</t>
        </r>
      </text>
    </comment>
    <comment ref="AB1435" authorId="0" shapeId="0" xr:uid="{ADA084D7-72F8-4A1D-A3D2-F2655AF33A1F}">
      <text>
        <r>
          <rPr>
            <b/>
            <sz val="9"/>
            <color indexed="81"/>
            <rFont val="Tahoma"/>
            <family val="2"/>
            <charset val="238"/>
          </rPr>
          <t>larisa:</t>
        </r>
        <r>
          <rPr>
            <sz val="9"/>
            <color indexed="81"/>
            <rFont val="Tahoma"/>
            <family val="2"/>
            <charset val="238"/>
          </rPr>
          <t xml:space="preserve">
42.02.93</t>
        </r>
      </text>
    </comment>
    <comment ref="AC1435" authorId="0" shapeId="0" xr:uid="{0D02CFEF-A486-45B8-8DDB-D388B7CDB09C}">
      <text>
        <r>
          <rPr>
            <b/>
            <sz val="9"/>
            <color indexed="81"/>
            <rFont val="Tahoma"/>
            <family val="2"/>
            <charset val="238"/>
          </rPr>
          <t>larisa:</t>
        </r>
        <r>
          <rPr>
            <sz val="9"/>
            <color indexed="81"/>
            <rFont val="Tahoma"/>
            <family val="2"/>
            <charset val="238"/>
          </rPr>
          <t xml:space="preserve">
42.02.93</t>
        </r>
      </text>
    </comment>
    <comment ref="AD1435" authorId="0" shapeId="0" xr:uid="{E4D896E3-318C-4090-B980-B99FA406A720}">
      <text>
        <r>
          <rPr>
            <b/>
            <sz val="9"/>
            <color indexed="81"/>
            <rFont val="Tahoma"/>
            <family val="2"/>
            <charset val="238"/>
          </rPr>
          <t>larisa:</t>
        </r>
        <r>
          <rPr>
            <sz val="9"/>
            <color indexed="81"/>
            <rFont val="Tahoma"/>
            <family val="2"/>
            <charset val="238"/>
          </rPr>
          <t xml:space="preserve">
42.02.93</t>
        </r>
      </text>
    </comment>
    <comment ref="AF1435" authorId="0" shapeId="0" xr:uid="{F2E8A43D-3B76-47DA-8B9E-CDDA9EBE4409}">
      <text>
        <r>
          <rPr>
            <b/>
            <sz val="9"/>
            <color indexed="81"/>
            <rFont val="Tahoma"/>
            <family val="2"/>
            <charset val="238"/>
          </rPr>
          <t>larisa:</t>
        </r>
        <r>
          <rPr>
            <sz val="9"/>
            <color indexed="81"/>
            <rFont val="Tahoma"/>
            <family val="2"/>
            <charset val="238"/>
          </rPr>
          <t xml:space="preserve">
42.02.93</t>
        </r>
      </text>
    </comment>
    <comment ref="AG1435" authorId="0" shapeId="0" xr:uid="{00896835-0042-4718-9314-D752443A387D}">
      <text>
        <r>
          <rPr>
            <b/>
            <sz val="9"/>
            <color indexed="81"/>
            <rFont val="Tahoma"/>
            <family val="2"/>
            <charset val="238"/>
          </rPr>
          <t>larisa:</t>
        </r>
        <r>
          <rPr>
            <sz val="9"/>
            <color indexed="81"/>
            <rFont val="Tahoma"/>
            <family val="2"/>
            <charset val="238"/>
          </rPr>
          <t xml:space="preserve">
42.02.93</t>
        </r>
      </text>
    </comment>
    <comment ref="AH1435" authorId="0" shapeId="0" xr:uid="{0A57776E-8CEE-4ADF-ADC6-40B2F5054848}">
      <text>
        <r>
          <rPr>
            <b/>
            <sz val="9"/>
            <color indexed="81"/>
            <rFont val="Tahoma"/>
            <family val="2"/>
            <charset val="238"/>
          </rPr>
          <t>larisa:</t>
        </r>
        <r>
          <rPr>
            <sz val="9"/>
            <color indexed="81"/>
            <rFont val="Tahoma"/>
            <family val="2"/>
            <charset val="238"/>
          </rPr>
          <t xml:space="preserve">
42.02.93</t>
        </r>
      </text>
    </comment>
    <comment ref="AI1435" authorId="0" shapeId="0" xr:uid="{A320F1A0-53BF-4162-B95E-A3AA7B867310}">
      <text>
        <r>
          <rPr>
            <b/>
            <sz val="9"/>
            <color indexed="81"/>
            <rFont val="Tahoma"/>
            <family val="2"/>
            <charset val="238"/>
          </rPr>
          <t>larisa:</t>
        </r>
        <r>
          <rPr>
            <sz val="9"/>
            <color indexed="81"/>
            <rFont val="Tahoma"/>
            <family val="2"/>
            <charset val="238"/>
          </rPr>
          <t xml:space="preserve">
42.02.93</t>
        </r>
      </text>
    </comment>
    <comment ref="AJ1435" authorId="0" shapeId="0" xr:uid="{64DC0533-4ED3-4F68-8267-70C6C20F32B7}">
      <text>
        <r>
          <rPr>
            <b/>
            <sz val="9"/>
            <color indexed="81"/>
            <rFont val="Tahoma"/>
            <family val="2"/>
            <charset val="238"/>
          </rPr>
          <t>larisa:</t>
        </r>
        <r>
          <rPr>
            <sz val="9"/>
            <color indexed="81"/>
            <rFont val="Tahoma"/>
            <family val="2"/>
            <charset val="238"/>
          </rPr>
          <t xml:space="preserve">
42.02.93</t>
        </r>
      </text>
    </comment>
    <comment ref="AK1435" authorId="0" shapeId="0" xr:uid="{3D30A87A-0925-47C7-8D90-8DE4DE373A70}">
      <text>
        <r>
          <rPr>
            <b/>
            <sz val="9"/>
            <color indexed="81"/>
            <rFont val="Tahoma"/>
            <family val="2"/>
            <charset val="238"/>
          </rPr>
          <t>larisa:</t>
        </r>
        <r>
          <rPr>
            <sz val="9"/>
            <color indexed="81"/>
            <rFont val="Tahoma"/>
            <family val="2"/>
            <charset val="238"/>
          </rPr>
          <t xml:space="preserve">
42.02.93</t>
        </r>
      </text>
    </comment>
    <comment ref="AL1435" authorId="0" shapeId="0" xr:uid="{6D3E77C2-B1C6-4980-8CF5-C220C232AAB3}">
      <text>
        <r>
          <rPr>
            <b/>
            <sz val="9"/>
            <color indexed="81"/>
            <rFont val="Tahoma"/>
            <family val="2"/>
            <charset val="238"/>
          </rPr>
          <t>larisa:</t>
        </r>
        <r>
          <rPr>
            <sz val="9"/>
            <color indexed="81"/>
            <rFont val="Tahoma"/>
            <family val="2"/>
            <charset val="238"/>
          </rPr>
          <t xml:space="preserve">
42.02.93</t>
        </r>
      </text>
    </comment>
    <comment ref="AM1435" authorId="0" shapeId="0" xr:uid="{A4EBC239-A001-4F61-9AC4-DAF41FD52980}">
      <text>
        <r>
          <rPr>
            <b/>
            <sz val="9"/>
            <color indexed="81"/>
            <rFont val="Tahoma"/>
            <family val="2"/>
            <charset val="238"/>
          </rPr>
          <t>larisa:</t>
        </r>
        <r>
          <rPr>
            <sz val="9"/>
            <color indexed="81"/>
            <rFont val="Tahoma"/>
            <family val="2"/>
            <charset val="238"/>
          </rPr>
          <t xml:space="preserve">
42.02.93</t>
        </r>
      </text>
    </comment>
    <comment ref="AN1435" authorId="0" shapeId="0" xr:uid="{63CF13A0-8694-4882-9DAE-C95BD8E4572D}">
      <text>
        <r>
          <rPr>
            <b/>
            <sz val="9"/>
            <color indexed="81"/>
            <rFont val="Tahoma"/>
            <family val="2"/>
            <charset val="238"/>
          </rPr>
          <t>larisa:</t>
        </r>
        <r>
          <rPr>
            <sz val="9"/>
            <color indexed="81"/>
            <rFont val="Tahoma"/>
            <family val="2"/>
            <charset val="238"/>
          </rPr>
          <t xml:space="preserve">
42.02.93</t>
        </r>
      </text>
    </comment>
    <comment ref="AO1435" authorId="0" shapeId="0" xr:uid="{B0BEAB6D-4FFC-47AC-B5B9-7CF675760090}">
      <text>
        <r>
          <rPr>
            <b/>
            <sz val="9"/>
            <color indexed="81"/>
            <rFont val="Tahoma"/>
            <family val="2"/>
            <charset val="238"/>
          </rPr>
          <t>larisa:</t>
        </r>
        <r>
          <rPr>
            <sz val="9"/>
            <color indexed="81"/>
            <rFont val="Tahoma"/>
            <family val="2"/>
            <charset val="238"/>
          </rPr>
          <t xml:space="preserve">
42.02.93</t>
        </r>
      </text>
    </comment>
    <comment ref="AP1435" authorId="0" shapeId="0" xr:uid="{C92C3E5B-021C-491C-A9D2-4DB5F9D89D98}">
      <text>
        <r>
          <rPr>
            <b/>
            <sz val="9"/>
            <color indexed="81"/>
            <rFont val="Tahoma"/>
            <family val="2"/>
            <charset val="238"/>
          </rPr>
          <t>larisa:</t>
        </r>
        <r>
          <rPr>
            <sz val="9"/>
            <color indexed="81"/>
            <rFont val="Tahoma"/>
            <family val="2"/>
            <charset val="238"/>
          </rPr>
          <t xml:space="preserve">
42.02.93</t>
        </r>
      </text>
    </comment>
    <comment ref="F1436" authorId="0" shapeId="0" xr:uid="{7B2E311F-79B7-4C11-85ED-621042D7530E}">
      <text>
        <r>
          <rPr>
            <b/>
            <sz val="9"/>
            <color indexed="81"/>
            <rFont val="Tahoma"/>
            <family val="2"/>
            <charset val="238"/>
          </rPr>
          <t>larisa:</t>
        </r>
        <r>
          <rPr>
            <sz val="9"/>
            <color indexed="81"/>
            <rFont val="Tahoma"/>
            <family val="2"/>
            <charset val="238"/>
          </rPr>
          <t xml:space="preserve">
45.02.48</t>
        </r>
      </text>
    </comment>
    <comment ref="G1436" authorId="0" shapeId="0" xr:uid="{DE53DF2F-63AB-4168-B206-E37C7B9E2762}">
      <text>
        <r>
          <rPr>
            <b/>
            <sz val="9"/>
            <color indexed="81"/>
            <rFont val="Tahoma"/>
            <family val="2"/>
            <charset val="238"/>
          </rPr>
          <t>larisa:</t>
        </r>
        <r>
          <rPr>
            <sz val="9"/>
            <color indexed="81"/>
            <rFont val="Tahoma"/>
            <family val="2"/>
            <charset val="238"/>
          </rPr>
          <t xml:space="preserve">
45.02.48</t>
        </r>
      </text>
    </comment>
    <comment ref="H1436" authorId="0" shapeId="0" xr:uid="{C7762CD7-4870-425D-AA78-DAD315C63DD6}">
      <text>
        <r>
          <rPr>
            <b/>
            <sz val="9"/>
            <color indexed="81"/>
            <rFont val="Tahoma"/>
            <family val="2"/>
            <charset val="238"/>
          </rPr>
          <t>larisa:</t>
        </r>
        <r>
          <rPr>
            <sz val="9"/>
            <color indexed="81"/>
            <rFont val="Tahoma"/>
            <family val="2"/>
            <charset val="238"/>
          </rPr>
          <t xml:space="preserve">
45.02.48</t>
        </r>
      </text>
    </comment>
    <comment ref="I1436" authorId="0" shapeId="0" xr:uid="{9FC70A75-E7F2-4BBF-8BF9-EC10C8CC592E}">
      <text>
        <r>
          <rPr>
            <b/>
            <sz val="9"/>
            <color indexed="81"/>
            <rFont val="Tahoma"/>
            <family val="2"/>
            <charset val="238"/>
          </rPr>
          <t>larisa:</t>
        </r>
        <r>
          <rPr>
            <sz val="9"/>
            <color indexed="81"/>
            <rFont val="Tahoma"/>
            <family val="2"/>
            <charset val="238"/>
          </rPr>
          <t xml:space="preserve">
45.02.48</t>
        </r>
      </text>
    </comment>
    <comment ref="J1436" authorId="0" shapeId="0" xr:uid="{7672A0B9-8054-4895-9C12-CD77F1D83874}">
      <text>
        <r>
          <rPr>
            <b/>
            <sz val="9"/>
            <color indexed="81"/>
            <rFont val="Tahoma"/>
            <family val="2"/>
            <charset val="238"/>
          </rPr>
          <t>larisa:</t>
        </r>
        <r>
          <rPr>
            <sz val="9"/>
            <color indexed="81"/>
            <rFont val="Tahoma"/>
            <family val="2"/>
            <charset val="238"/>
          </rPr>
          <t xml:space="preserve">
45.02.48</t>
        </r>
      </text>
    </comment>
    <comment ref="K1436" authorId="0" shapeId="0" xr:uid="{A8B42228-97C5-4380-8496-E23CAAA035C2}">
      <text>
        <r>
          <rPr>
            <b/>
            <sz val="9"/>
            <color indexed="81"/>
            <rFont val="Tahoma"/>
            <family val="2"/>
            <charset val="238"/>
          </rPr>
          <t>larisa:</t>
        </r>
        <r>
          <rPr>
            <sz val="9"/>
            <color indexed="81"/>
            <rFont val="Tahoma"/>
            <family val="2"/>
            <charset val="238"/>
          </rPr>
          <t xml:space="preserve">
45.02.48</t>
        </r>
      </text>
    </comment>
    <comment ref="L1436" authorId="0" shapeId="0" xr:uid="{CA79367F-F613-4899-A6FA-4AF76C3550FD}">
      <text>
        <r>
          <rPr>
            <b/>
            <sz val="9"/>
            <color indexed="81"/>
            <rFont val="Tahoma"/>
            <family val="2"/>
            <charset val="238"/>
          </rPr>
          <t>larisa:</t>
        </r>
        <r>
          <rPr>
            <sz val="9"/>
            <color indexed="81"/>
            <rFont val="Tahoma"/>
            <family val="2"/>
            <charset val="238"/>
          </rPr>
          <t xml:space="preserve">
45.02.48</t>
        </r>
      </text>
    </comment>
    <comment ref="M1436" authorId="0" shapeId="0" xr:uid="{988E292F-2F35-4782-88CB-B38CA151E615}">
      <text>
        <r>
          <rPr>
            <b/>
            <sz val="9"/>
            <color indexed="81"/>
            <rFont val="Tahoma"/>
            <family val="2"/>
            <charset val="238"/>
          </rPr>
          <t>larisa:</t>
        </r>
        <r>
          <rPr>
            <sz val="9"/>
            <color indexed="81"/>
            <rFont val="Tahoma"/>
            <family val="2"/>
            <charset val="238"/>
          </rPr>
          <t xml:space="preserve">
45.02.48</t>
        </r>
      </text>
    </comment>
    <comment ref="N1436" authorId="0" shapeId="0" xr:uid="{8090D03B-4E8F-46F1-A939-1334C568A619}">
      <text>
        <r>
          <rPr>
            <b/>
            <sz val="9"/>
            <color indexed="81"/>
            <rFont val="Tahoma"/>
            <family val="2"/>
            <charset val="238"/>
          </rPr>
          <t>larisa:</t>
        </r>
        <r>
          <rPr>
            <sz val="9"/>
            <color indexed="81"/>
            <rFont val="Tahoma"/>
            <family val="2"/>
            <charset val="238"/>
          </rPr>
          <t xml:space="preserve">
45.02.48</t>
        </r>
      </text>
    </comment>
    <comment ref="O1436" authorId="0" shapeId="0" xr:uid="{971BC4A6-9064-4086-8AB8-065798ADFA08}">
      <text>
        <r>
          <rPr>
            <b/>
            <sz val="9"/>
            <color indexed="81"/>
            <rFont val="Tahoma"/>
            <family val="2"/>
            <charset val="238"/>
          </rPr>
          <t>larisa:</t>
        </r>
        <r>
          <rPr>
            <sz val="9"/>
            <color indexed="81"/>
            <rFont val="Tahoma"/>
            <family val="2"/>
            <charset val="238"/>
          </rPr>
          <t xml:space="preserve">
45.02.48</t>
        </r>
      </text>
    </comment>
    <comment ref="P1436" authorId="0" shapeId="0" xr:uid="{A0D3ECF7-5225-4469-9033-307C0663F0D8}">
      <text>
        <r>
          <rPr>
            <b/>
            <sz val="9"/>
            <color indexed="81"/>
            <rFont val="Tahoma"/>
            <family val="2"/>
            <charset val="238"/>
          </rPr>
          <t>larisa:</t>
        </r>
        <r>
          <rPr>
            <sz val="9"/>
            <color indexed="81"/>
            <rFont val="Tahoma"/>
            <family val="2"/>
            <charset val="238"/>
          </rPr>
          <t xml:space="preserve">
45.02.48</t>
        </r>
      </text>
    </comment>
    <comment ref="Q1436" authorId="0" shapeId="0" xr:uid="{51B484FA-8027-4AEB-BFAD-756A31F373BE}">
      <text>
        <r>
          <rPr>
            <b/>
            <sz val="9"/>
            <color indexed="81"/>
            <rFont val="Tahoma"/>
            <family val="2"/>
            <charset val="238"/>
          </rPr>
          <t>larisa:</t>
        </r>
        <r>
          <rPr>
            <sz val="9"/>
            <color indexed="81"/>
            <rFont val="Tahoma"/>
            <family val="2"/>
            <charset val="238"/>
          </rPr>
          <t xml:space="preserve">
45.02.48</t>
        </r>
      </text>
    </comment>
    <comment ref="R1436" authorId="0" shapeId="0" xr:uid="{26DDD569-474E-49B6-9E01-9B7B30DDD081}">
      <text>
        <r>
          <rPr>
            <b/>
            <sz val="9"/>
            <color indexed="81"/>
            <rFont val="Tahoma"/>
            <family val="2"/>
            <charset val="238"/>
          </rPr>
          <t>larisa:</t>
        </r>
        <r>
          <rPr>
            <sz val="9"/>
            <color indexed="81"/>
            <rFont val="Tahoma"/>
            <family val="2"/>
            <charset val="238"/>
          </rPr>
          <t xml:space="preserve">
45.02.48</t>
        </r>
      </text>
    </comment>
    <comment ref="S1436" authorId="0" shapeId="0" xr:uid="{7DEB6D90-4684-4337-9A55-A1DEDCDA3A08}">
      <text>
        <r>
          <rPr>
            <b/>
            <sz val="9"/>
            <color indexed="81"/>
            <rFont val="Tahoma"/>
            <family val="2"/>
            <charset val="238"/>
          </rPr>
          <t>larisa:</t>
        </r>
        <r>
          <rPr>
            <sz val="9"/>
            <color indexed="81"/>
            <rFont val="Tahoma"/>
            <family val="2"/>
            <charset val="238"/>
          </rPr>
          <t xml:space="preserve">
45.02.48</t>
        </r>
      </text>
    </comment>
    <comment ref="T1436" authorId="0" shapeId="0" xr:uid="{6B102B5B-C235-4B3C-B972-29BA2FF5F05D}">
      <text>
        <r>
          <rPr>
            <b/>
            <sz val="9"/>
            <color indexed="81"/>
            <rFont val="Tahoma"/>
            <family val="2"/>
            <charset val="238"/>
          </rPr>
          <t>larisa:</t>
        </r>
        <r>
          <rPr>
            <sz val="9"/>
            <color indexed="81"/>
            <rFont val="Tahoma"/>
            <family val="2"/>
            <charset val="238"/>
          </rPr>
          <t xml:space="preserve">
45.02.48</t>
        </r>
      </text>
    </comment>
    <comment ref="U1436" authorId="0" shapeId="0" xr:uid="{AC7C7DF5-6F15-466D-A605-F4DE392D40C8}">
      <text>
        <r>
          <rPr>
            <b/>
            <sz val="9"/>
            <color indexed="81"/>
            <rFont val="Tahoma"/>
            <family val="2"/>
            <charset val="238"/>
          </rPr>
          <t>larisa:</t>
        </r>
        <r>
          <rPr>
            <sz val="9"/>
            <color indexed="81"/>
            <rFont val="Tahoma"/>
            <family val="2"/>
            <charset val="238"/>
          </rPr>
          <t xml:space="preserve">
45.02.48</t>
        </r>
      </text>
    </comment>
    <comment ref="V1436" authorId="0" shapeId="0" xr:uid="{91693D72-EAF7-4798-8F1F-B2A6AA999181}">
      <text>
        <r>
          <rPr>
            <b/>
            <sz val="9"/>
            <color indexed="81"/>
            <rFont val="Tahoma"/>
            <family val="2"/>
            <charset val="238"/>
          </rPr>
          <t>larisa:</t>
        </r>
        <r>
          <rPr>
            <sz val="9"/>
            <color indexed="81"/>
            <rFont val="Tahoma"/>
            <family val="2"/>
            <charset val="238"/>
          </rPr>
          <t xml:space="preserve">
45.02.48</t>
        </r>
      </text>
    </comment>
    <comment ref="W1436" authorId="0" shapeId="0" xr:uid="{260ACFF9-E378-45B1-AB5C-E0CC3EFC31AC}">
      <text>
        <r>
          <rPr>
            <b/>
            <sz val="9"/>
            <color indexed="81"/>
            <rFont val="Tahoma"/>
            <family val="2"/>
            <charset val="238"/>
          </rPr>
          <t>larisa:</t>
        </r>
        <r>
          <rPr>
            <sz val="9"/>
            <color indexed="81"/>
            <rFont val="Tahoma"/>
            <family val="2"/>
            <charset val="238"/>
          </rPr>
          <t xml:space="preserve">
45.02.48</t>
        </r>
      </text>
    </comment>
    <comment ref="X1436" authorId="0" shapeId="0" xr:uid="{49D710CA-E810-4A02-89BF-9A5D6E8E9899}">
      <text>
        <r>
          <rPr>
            <b/>
            <sz val="9"/>
            <color indexed="81"/>
            <rFont val="Tahoma"/>
            <family val="2"/>
            <charset val="238"/>
          </rPr>
          <t>larisa:</t>
        </r>
        <r>
          <rPr>
            <sz val="9"/>
            <color indexed="81"/>
            <rFont val="Tahoma"/>
            <family val="2"/>
            <charset val="238"/>
          </rPr>
          <t xml:space="preserve">
45.02.48</t>
        </r>
      </text>
    </comment>
    <comment ref="Y1436" authorId="0" shapeId="0" xr:uid="{F1BCC28F-440C-4433-90E4-236EEEDB64DF}">
      <text>
        <r>
          <rPr>
            <b/>
            <sz val="9"/>
            <color indexed="81"/>
            <rFont val="Tahoma"/>
            <family val="2"/>
            <charset val="238"/>
          </rPr>
          <t>larisa:</t>
        </r>
        <r>
          <rPr>
            <sz val="9"/>
            <color indexed="81"/>
            <rFont val="Tahoma"/>
            <family val="2"/>
            <charset val="238"/>
          </rPr>
          <t xml:space="preserve">
45.02.48</t>
        </r>
      </text>
    </comment>
    <comment ref="Z1436" authorId="0" shapeId="0" xr:uid="{72811EE0-8F43-4062-AB59-FD6063315A61}">
      <text>
        <r>
          <rPr>
            <b/>
            <sz val="9"/>
            <color indexed="81"/>
            <rFont val="Tahoma"/>
            <family val="2"/>
            <charset val="238"/>
          </rPr>
          <t>larisa:</t>
        </r>
        <r>
          <rPr>
            <sz val="9"/>
            <color indexed="81"/>
            <rFont val="Tahoma"/>
            <family val="2"/>
            <charset val="238"/>
          </rPr>
          <t xml:space="preserve">
45.02.48</t>
        </r>
      </text>
    </comment>
    <comment ref="AA1436" authorId="0" shapeId="0" xr:uid="{2BA002D0-63FD-403C-987A-D0288F22E68D}">
      <text>
        <r>
          <rPr>
            <b/>
            <sz val="9"/>
            <color indexed="81"/>
            <rFont val="Tahoma"/>
            <family val="2"/>
            <charset val="238"/>
          </rPr>
          <t>larisa:</t>
        </r>
        <r>
          <rPr>
            <sz val="9"/>
            <color indexed="81"/>
            <rFont val="Tahoma"/>
            <family val="2"/>
            <charset val="238"/>
          </rPr>
          <t xml:space="preserve">
45.02.48</t>
        </r>
      </text>
    </comment>
    <comment ref="AB1436" authorId="0" shapeId="0" xr:uid="{08C7D278-21E5-4C49-A22B-A98FDDCD3A4D}">
      <text>
        <r>
          <rPr>
            <b/>
            <sz val="9"/>
            <color indexed="81"/>
            <rFont val="Tahoma"/>
            <family val="2"/>
            <charset val="238"/>
          </rPr>
          <t>larisa:</t>
        </r>
        <r>
          <rPr>
            <sz val="9"/>
            <color indexed="81"/>
            <rFont val="Tahoma"/>
            <family val="2"/>
            <charset val="238"/>
          </rPr>
          <t xml:space="preserve">
45.02.48</t>
        </r>
      </text>
    </comment>
    <comment ref="AC1436" authorId="0" shapeId="0" xr:uid="{E9C935AB-75A9-4EFD-98A3-39694DB5D2BB}">
      <text>
        <r>
          <rPr>
            <b/>
            <sz val="9"/>
            <color indexed="81"/>
            <rFont val="Tahoma"/>
            <family val="2"/>
            <charset val="238"/>
          </rPr>
          <t>larisa:</t>
        </r>
        <r>
          <rPr>
            <sz val="9"/>
            <color indexed="81"/>
            <rFont val="Tahoma"/>
            <family val="2"/>
            <charset val="238"/>
          </rPr>
          <t xml:space="preserve">
45.02.48</t>
        </r>
      </text>
    </comment>
    <comment ref="AD1436" authorId="0" shapeId="0" xr:uid="{24961D3A-6F79-4AC9-82D2-0C632F3319BB}">
      <text>
        <r>
          <rPr>
            <b/>
            <sz val="9"/>
            <color indexed="81"/>
            <rFont val="Tahoma"/>
            <family val="2"/>
            <charset val="238"/>
          </rPr>
          <t>larisa:</t>
        </r>
        <r>
          <rPr>
            <sz val="9"/>
            <color indexed="81"/>
            <rFont val="Tahoma"/>
            <family val="2"/>
            <charset val="238"/>
          </rPr>
          <t xml:space="preserve">
45.02.48</t>
        </r>
      </text>
    </comment>
    <comment ref="AF1436" authorId="0" shapeId="0" xr:uid="{32AED921-7EC1-4E57-AF3B-AD3192A99751}">
      <text>
        <r>
          <rPr>
            <b/>
            <sz val="9"/>
            <color indexed="81"/>
            <rFont val="Tahoma"/>
            <family val="2"/>
            <charset val="238"/>
          </rPr>
          <t>larisa:</t>
        </r>
        <r>
          <rPr>
            <sz val="9"/>
            <color indexed="81"/>
            <rFont val="Tahoma"/>
            <family val="2"/>
            <charset val="238"/>
          </rPr>
          <t xml:space="preserve">
45.02.48</t>
        </r>
      </text>
    </comment>
    <comment ref="AG1436" authorId="0" shapeId="0" xr:uid="{A7C4D6C2-61D2-4E22-BA4B-A6865FD70A7D}">
      <text>
        <r>
          <rPr>
            <b/>
            <sz val="9"/>
            <color indexed="81"/>
            <rFont val="Tahoma"/>
            <family val="2"/>
            <charset val="238"/>
          </rPr>
          <t>larisa:</t>
        </r>
        <r>
          <rPr>
            <sz val="9"/>
            <color indexed="81"/>
            <rFont val="Tahoma"/>
            <family val="2"/>
            <charset val="238"/>
          </rPr>
          <t xml:space="preserve">
45.02.48</t>
        </r>
      </text>
    </comment>
    <comment ref="AH1436" authorId="0" shapeId="0" xr:uid="{BB6C5D5D-089D-4027-8B9A-0563C9B4120F}">
      <text>
        <r>
          <rPr>
            <b/>
            <sz val="9"/>
            <color indexed="81"/>
            <rFont val="Tahoma"/>
            <family val="2"/>
            <charset val="238"/>
          </rPr>
          <t>larisa:</t>
        </r>
        <r>
          <rPr>
            <sz val="9"/>
            <color indexed="81"/>
            <rFont val="Tahoma"/>
            <family val="2"/>
            <charset val="238"/>
          </rPr>
          <t xml:space="preserve">
45.02.48</t>
        </r>
      </text>
    </comment>
    <comment ref="AI1436" authorId="0" shapeId="0" xr:uid="{7EDA85C7-45BD-4E53-8FEC-AB602E716113}">
      <text>
        <r>
          <rPr>
            <b/>
            <sz val="9"/>
            <color indexed="81"/>
            <rFont val="Tahoma"/>
            <family val="2"/>
            <charset val="238"/>
          </rPr>
          <t>larisa:</t>
        </r>
        <r>
          <rPr>
            <sz val="9"/>
            <color indexed="81"/>
            <rFont val="Tahoma"/>
            <family val="2"/>
            <charset val="238"/>
          </rPr>
          <t xml:space="preserve">
45.02.48</t>
        </r>
      </text>
    </comment>
    <comment ref="AJ1436" authorId="0" shapeId="0" xr:uid="{D187C9E0-A22C-45D5-9C79-45EE0C74C3A0}">
      <text>
        <r>
          <rPr>
            <b/>
            <sz val="9"/>
            <color indexed="81"/>
            <rFont val="Tahoma"/>
            <family val="2"/>
            <charset val="238"/>
          </rPr>
          <t>larisa:</t>
        </r>
        <r>
          <rPr>
            <sz val="9"/>
            <color indexed="81"/>
            <rFont val="Tahoma"/>
            <family val="2"/>
            <charset val="238"/>
          </rPr>
          <t xml:space="preserve">
45.02.48</t>
        </r>
      </text>
    </comment>
    <comment ref="AK1436" authorId="0" shapeId="0" xr:uid="{1BC1B383-F993-437D-BD6F-0947A3F8745D}">
      <text>
        <r>
          <rPr>
            <b/>
            <sz val="9"/>
            <color indexed="81"/>
            <rFont val="Tahoma"/>
            <family val="2"/>
            <charset val="238"/>
          </rPr>
          <t>larisa:</t>
        </r>
        <r>
          <rPr>
            <sz val="9"/>
            <color indexed="81"/>
            <rFont val="Tahoma"/>
            <family val="2"/>
            <charset val="238"/>
          </rPr>
          <t xml:space="preserve">
45.02.48</t>
        </r>
      </text>
    </comment>
    <comment ref="AL1436" authorId="0" shapeId="0" xr:uid="{514AA9D1-D650-45F3-B2EF-9E465EE41F27}">
      <text>
        <r>
          <rPr>
            <b/>
            <sz val="9"/>
            <color indexed="81"/>
            <rFont val="Tahoma"/>
            <family val="2"/>
            <charset val="238"/>
          </rPr>
          <t>larisa:</t>
        </r>
        <r>
          <rPr>
            <sz val="9"/>
            <color indexed="81"/>
            <rFont val="Tahoma"/>
            <family val="2"/>
            <charset val="238"/>
          </rPr>
          <t xml:space="preserve">
45.02.48</t>
        </r>
      </text>
    </comment>
    <comment ref="AM1436" authorId="0" shapeId="0" xr:uid="{75161AB7-1684-477C-BB98-20858797E6A7}">
      <text>
        <r>
          <rPr>
            <b/>
            <sz val="9"/>
            <color indexed="81"/>
            <rFont val="Tahoma"/>
            <family val="2"/>
            <charset val="238"/>
          </rPr>
          <t>larisa:</t>
        </r>
        <r>
          <rPr>
            <sz val="9"/>
            <color indexed="81"/>
            <rFont val="Tahoma"/>
            <family val="2"/>
            <charset val="238"/>
          </rPr>
          <t xml:space="preserve">
45.02.48</t>
        </r>
      </text>
    </comment>
    <comment ref="AN1436" authorId="0" shapeId="0" xr:uid="{13294242-FBEE-493F-94E4-B30E937BA3C4}">
      <text>
        <r>
          <rPr>
            <b/>
            <sz val="9"/>
            <color indexed="81"/>
            <rFont val="Tahoma"/>
            <family val="2"/>
            <charset val="238"/>
          </rPr>
          <t>larisa:</t>
        </r>
        <r>
          <rPr>
            <sz val="9"/>
            <color indexed="81"/>
            <rFont val="Tahoma"/>
            <family val="2"/>
            <charset val="238"/>
          </rPr>
          <t xml:space="preserve">
45.02.48</t>
        </r>
      </text>
    </comment>
    <comment ref="AO1436" authorId="0" shapeId="0" xr:uid="{82F493C8-E5CE-47F1-BDB9-0187B5D2D04D}">
      <text>
        <r>
          <rPr>
            <b/>
            <sz val="9"/>
            <color indexed="81"/>
            <rFont val="Tahoma"/>
            <family val="2"/>
            <charset val="238"/>
          </rPr>
          <t>larisa:</t>
        </r>
        <r>
          <rPr>
            <sz val="9"/>
            <color indexed="81"/>
            <rFont val="Tahoma"/>
            <family val="2"/>
            <charset val="238"/>
          </rPr>
          <t xml:space="preserve">
45.02.48</t>
        </r>
      </text>
    </comment>
    <comment ref="AP1436" authorId="0" shapeId="0" xr:uid="{8A98AA6C-B848-4246-908D-861A5026E739}">
      <text>
        <r>
          <rPr>
            <b/>
            <sz val="9"/>
            <color indexed="81"/>
            <rFont val="Tahoma"/>
            <family val="2"/>
            <charset val="238"/>
          </rPr>
          <t>larisa:</t>
        </r>
        <r>
          <rPr>
            <sz val="9"/>
            <color indexed="81"/>
            <rFont val="Tahoma"/>
            <family val="2"/>
            <charset val="238"/>
          </rPr>
          <t xml:space="preserve">
45.02.48</t>
        </r>
      </text>
    </comment>
    <comment ref="F1441" authorId="0" shapeId="0" xr:uid="{693C4727-C8A6-430E-8197-FFD306C6D190}">
      <text>
        <r>
          <rPr>
            <b/>
            <sz val="9"/>
            <color indexed="81"/>
            <rFont val="Tahoma"/>
            <family val="2"/>
            <charset val="238"/>
          </rPr>
          <t>larisa:</t>
        </r>
        <r>
          <rPr>
            <sz val="9"/>
            <color indexed="81"/>
            <rFont val="Tahoma"/>
            <family val="2"/>
            <charset val="238"/>
          </rPr>
          <t xml:space="preserve">
42.02.93.03</t>
        </r>
      </text>
    </comment>
    <comment ref="G1441" authorId="0" shapeId="0" xr:uid="{D3AE7A0D-5D12-4D20-872F-F2A4D177E74F}">
      <text>
        <r>
          <rPr>
            <b/>
            <sz val="9"/>
            <color indexed="81"/>
            <rFont val="Tahoma"/>
            <family val="2"/>
            <charset val="238"/>
          </rPr>
          <t>larisa:</t>
        </r>
        <r>
          <rPr>
            <sz val="9"/>
            <color indexed="81"/>
            <rFont val="Tahoma"/>
            <family val="2"/>
            <charset val="238"/>
          </rPr>
          <t xml:space="preserve">
42.02.93.03
1607 COFIN 2 % BL</t>
        </r>
      </text>
    </comment>
    <comment ref="H1441" authorId="0" shapeId="0" xr:uid="{2EE1636E-1786-40B0-A0B3-25BAE09B4BCC}">
      <text>
        <r>
          <rPr>
            <b/>
            <sz val="9"/>
            <color indexed="81"/>
            <rFont val="Tahoma"/>
            <family val="2"/>
            <charset val="238"/>
          </rPr>
          <t>larisa:</t>
        </r>
        <r>
          <rPr>
            <sz val="9"/>
            <color indexed="81"/>
            <rFont val="Tahoma"/>
            <family val="2"/>
            <charset val="238"/>
          </rPr>
          <t xml:space="preserve">
42.02.93.03</t>
        </r>
      </text>
    </comment>
    <comment ref="I1441" authorId="0" shapeId="0" xr:uid="{4196601C-7BFA-49CA-962F-FD744D7994C6}">
      <text>
        <r>
          <rPr>
            <b/>
            <sz val="9"/>
            <color indexed="81"/>
            <rFont val="Tahoma"/>
            <family val="2"/>
            <charset val="238"/>
          </rPr>
          <t>larisa:</t>
        </r>
        <r>
          <rPr>
            <sz val="9"/>
            <color indexed="81"/>
            <rFont val="Tahoma"/>
            <family val="2"/>
            <charset val="238"/>
          </rPr>
          <t xml:space="preserve">
42.02.93.03</t>
        </r>
      </text>
    </comment>
    <comment ref="J1441" authorId="0" shapeId="0" xr:uid="{4681FAD6-8ED3-4FE6-A9A7-6F8C48F76B23}">
      <text>
        <r>
          <rPr>
            <b/>
            <sz val="9"/>
            <color indexed="81"/>
            <rFont val="Tahoma"/>
            <family val="2"/>
            <charset val="238"/>
          </rPr>
          <t>larisa:</t>
        </r>
        <r>
          <rPr>
            <sz val="9"/>
            <color indexed="81"/>
            <rFont val="Tahoma"/>
            <family val="2"/>
            <charset val="238"/>
          </rPr>
          <t xml:space="preserve">
42.02.93.03</t>
        </r>
      </text>
    </comment>
    <comment ref="K1441" authorId="0" shapeId="0" xr:uid="{20797B26-91E0-49EB-8FF6-0E7DC86B0A5D}">
      <text>
        <r>
          <rPr>
            <b/>
            <sz val="9"/>
            <color indexed="81"/>
            <rFont val="Tahoma"/>
            <family val="2"/>
            <charset val="238"/>
          </rPr>
          <t>larisa:</t>
        </r>
        <r>
          <rPr>
            <sz val="9"/>
            <color indexed="81"/>
            <rFont val="Tahoma"/>
            <family val="2"/>
            <charset val="238"/>
          </rPr>
          <t xml:space="preserve">
42.02.93.03</t>
        </r>
      </text>
    </comment>
    <comment ref="L1441" authorId="0" shapeId="0" xr:uid="{2A2A491A-1A28-431A-9FEB-D3FC32662CE8}">
      <text>
        <r>
          <rPr>
            <b/>
            <sz val="9"/>
            <color indexed="81"/>
            <rFont val="Tahoma"/>
            <family val="2"/>
            <charset val="238"/>
          </rPr>
          <t>larisa:</t>
        </r>
        <r>
          <rPr>
            <sz val="9"/>
            <color indexed="81"/>
            <rFont val="Tahoma"/>
            <family val="2"/>
            <charset val="238"/>
          </rPr>
          <t xml:space="preserve">
42.02.93.03</t>
        </r>
      </text>
    </comment>
    <comment ref="M1441" authorId="0" shapeId="0" xr:uid="{673B1D89-5F87-46EB-A421-02A8D65202CE}">
      <text>
        <r>
          <rPr>
            <b/>
            <sz val="9"/>
            <color indexed="81"/>
            <rFont val="Tahoma"/>
            <family val="2"/>
            <charset val="238"/>
          </rPr>
          <t>larisa:</t>
        </r>
        <r>
          <rPr>
            <sz val="9"/>
            <color indexed="81"/>
            <rFont val="Tahoma"/>
            <family val="2"/>
            <charset val="238"/>
          </rPr>
          <t xml:space="preserve">
42.02.93.03</t>
        </r>
      </text>
    </comment>
    <comment ref="N1441" authorId="0" shapeId="0" xr:uid="{85A7E3C9-706A-4E11-8125-7C005F48030B}">
      <text>
        <r>
          <rPr>
            <b/>
            <sz val="9"/>
            <color indexed="81"/>
            <rFont val="Tahoma"/>
            <family val="2"/>
            <charset val="238"/>
          </rPr>
          <t>larisa:</t>
        </r>
        <r>
          <rPr>
            <sz val="9"/>
            <color indexed="81"/>
            <rFont val="Tahoma"/>
            <family val="2"/>
            <charset val="238"/>
          </rPr>
          <t xml:space="preserve">
42.02.93.03</t>
        </r>
      </text>
    </comment>
    <comment ref="O1441" authorId="0" shapeId="0" xr:uid="{C8005F8E-8F44-446C-800A-D868C030A04C}">
      <text>
        <r>
          <rPr>
            <b/>
            <sz val="9"/>
            <color indexed="81"/>
            <rFont val="Tahoma"/>
            <family val="2"/>
            <charset val="238"/>
          </rPr>
          <t>larisa:</t>
        </r>
        <r>
          <rPr>
            <sz val="9"/>
            <color indexed="81"/>
            <rFont val="Tahoma"/>
            <family val="2"/>
            <charset val="238"/>
          </rPr>
          <t xml:space="preserve">
42.02.93.03</t>
        </r>
      </text>
    </comment>
    <comment ref="P1441" authorId="0" shapeId="0" xr:uid="{51F6D469-EBBE-4E7D-846B-4A7C0536C172}">
      <text>
        <r>
          <rPr>
            <b/>
            <sz val="9"/>
            <color indexed="81"/>
            <rFont val="Tahoma"/>
            <family val="2"/>
            <charset val="238"/>
          </rPr>
          <t>larisa:</t>
        </r>
        <r>
          <rPr>
            <sz val="9"/>
            <color indexed="81"/>
            <rFont val="Tahoma"/>
            <family val="2"/>
            <charset val="238"/>
          </rPr>
          <t xml:space="preserve">
42.02.93.03</t>
        </r>
      </text>
    </comment>
    <comment ref="Q1441" authorId="0" shapeId="0" xr:uid="{B5DDB906-8F98-446C-9D06-48ADEC50BF0D}">
      <text>
        <r>
          <rPr>
            <b/>
            <sz val="9"/>
            <color indexed="81"/>
            <rFont val="Tahoma"/>
            <family val="2"/>
            <charset val="238"/>
          </rPr>
          <t>larisa:</t>
        </r>
        <r>
          <rPr>
            <sz val="9"/>
            <color indexed="81"/>
            <rFont val="Tahoma"/>
            <family val="2"/>
            <charset val="238"/>
          </rPr>
          <t xml:space="preserve">
42.02.93.03</t>
        </r>
      </text>
    </comment>
    <comment ref="R1441" authorId="0" shapeId="0" xr:uid="{FF79A2B5-C87C-4DE4-8E9F-666F6E5469A9}">
      <text>
        <r>
          <rPr>
            <b/>
            <sz val="9"/>
            <color indexed="81"/>
            <rFont val="Tahoma"/>
            <family val="2"/>
            <charset val="238"/>
          </rPr>
          <t>larisa:</t>
        </r>
        <r>
          <rPr>
            <sz val="9"/>
            <color indexed="81"/>
            <rFont val="Tahoma"/>
            <family val="2"/>
            <charset val="238"/>
          </rPr>
          <t xml:space="preserve">
42.02.93.03</t>
        </r>
      </text>
    </comment>
    <comment ref="S1441" authorId="0" shapeId="0" xr:uid="{9B8B11FA-216A-4710-9AA5-7C8B64574AF4}">
      <text>
        <r>
          <rPr>
            <b/>
            <sz val="9"/>
            <color indexed="81"/>
            <rFont val="Tahoma"/>
            <family val="2"/>
            <charset val="238"/>
          </rPr>
          <t>larisa:</t>
        </r>
        <r>
          <rPr>
            <sz val="9"/>
            <color indexed="81"/>
            <rFont val="Tahoma"/>
            <family val="2"/>
            <charset val="238"/>
          </rPr>
          <t xml:space="preserve">
42.02.93.03</t>
        </r>
      </text>
    </comment>
    <comment ref="T1441" authorId="0" shapeId="0" xr:uid="{BA661840-2AD0-419E-B7B2-4E710CAEE77E}">
      <text>
        <r>
          <rPr>
            <b/>
            <sz val="9"/>
            <color indexed="81"/>
            <rFont val="Tahoma"/>
            <family val="2"/>
            <charset val="238"/>
          </rPr>
          <t>larisa:</t>
        </r>
        <r>
          <rPr>
            <sz val="9"/>
            <color indexed="81"/>
            <rFont val="Tahoma"/>
            <family val="2"/>
            <charset val="238"/>
          </rPr>
          <t xml:space="preserve">
42.02.93.03</t>
        </r>
      </text>
    </comment>
    <comment ref="U1441" authorId="0" shapeId="0" xr:uid="{2AA653B4-9564-4AD7-9263-AF0B6415A018}">
      <text>
        <r>
          <rPr>
            <b/>
            <sz val="9"/>
            <color indexed="81"/>
            <rFont val="Tahoma"/>
            <family val="2"/>
            <charset val="238"/>
          </rPr>
          <t>larisa:</t>
        </r>
        <r>
          <rPr>
            <sz val="9"/>
            <color indexed="81"/>
            <rFont val="Tahoma"/>
            <family val="2"/>
            <charset val="238"/>
          </rPr>
          <t xml:space="preserve">
42.02.93.03</t>
        </r>
      </text>
    </comment>
    <comment ref="V1441" authorId="0" shapeId="0" xr:uid="{90EDB328-F617-4B56-8511-07DE46606726}">
      <text>
        <r>
          <rPr>
            <b/>
            <sz val="9"/>
            <color indexed="81"/>
            <rFont val="Tahoma"/>
            <family val="2"/>
            <charset val="238"/>
          </rPr>
          <t>larisa:</t>
        </r>
        <r>
          <rPr>
            <sz val="9"/>
            <color indexed="81"/>
            <rFont val="Tahoma"/>
            <family val="2"/>
            <charset val="238"/>
          </rPr>
          <t xml:space="preserve">
42.02.93.03</t>
        </r>
      </text>
    </comment>
    <comment ref="W1441" authorId="0" shapeId="0" xr:uid="{DB314731-250D-4A5B-AA93-837590BDDE20}">
      <text>
        <r>
          <rPr>
            <b/>
            <sz val="9"/>
            <color indexed="81"/>
            <rFont val="Tahoma"/>
            <family val="2"/>
            <charset val="238"/>
          </rPr>
          <t>larisa:</t>
        </r>
        <r>
          <rPr>
            <sz val="9"/>
            <color indexed="81"/>
            <rFont val="Tahoma"/>
            <family val="2"/>
            <charset val="238"/>
          </rPr>
          <t xml:space="preserve">
42.02.93.03</t>
        </r>
      </text>
    </comment>
    <comment ref="X1441" authorId="0" shapeId="0" xr:uid="{4FE5C3EA-66E7-4479-B1C6-D94DD0C47171}">
      <text>
        <r>
          <rPr>
            <b/>
            <sz val="9"/>
            <color indexed="81"/>
            <rFont val="Tahoma"/>
            <family val="2"/>
            <charset val="238"/>
          </rPr>
          <t>larisa:</t>
        </r>
        <r>
          <rPr>
            <sz val="9"/>
            <color indexed="81"/>
            <rFont val="Tahoma"/>
            <family val="2"/>
            <charset val="238"/>
          </rPr>
          <t xml:space="preserve">
42.02.93.03</t>
        </r>
      </text>
    </comment>
    <comment ref="Y1441" authorId="0" shapeId="0" xr:uid="{DD898DDE-5D14-4DCC-83C9-9259BAFD14EC}">
      <text>
        <r>
          <rPr>
            <b/>
            <sz val="9"/>
            <color indexed="81"/>
            <rFont val="Tahoma"/>
            <family val="2"/>
            <charset val="238"/>
          </rPr>
          <t>larisa:</t>
        </r>
        <r>
          <rPr>
            <sz val="9"/>
            <color indexed="81"/>
            <rFont val="Tahoma"/>
            <family val="2"/>
            <charset val="238"/>
          </rPr>
          <t xml:space="preserve">
42.02.93.03</t>
        </r>
      </text>
    </comment>
    <comment ref="Z1441" authorId="0" shapeId="0" xr:uid="{8C33B3E0-7140-4D3D-843F-7608361CF8D3}">
      <text>
        <r>
          <rPr>
            <b/>
            <sz val="9"/>
            <color indexed="81"/>
            <rFont val="Tahoma"/>
            <family val="2"/>
            <charset val="238"/>
          </rPr>
          <t>larisa:</t>
        </r>
        <r>
          <rPr>
            <sz val="9"/>
            <color indexed="81"/>
            <rFont val="Tahoma"/>
            <family val="2"/>
            <charset val="238"/>
          </rPr>
          <t xml:space="preserve">
42.02.93.03</t>
        </r>
      </text>
    </comment>
    <comment ref="AA1441" authorId="0" shapeId="0" xr:uid="{F03CAD66-7D87-4AD3-A387-427DF4A149A3}">
      <text>
        <r>
          <rPr>
            <b/>
            <sz val="9"/>
            <color indexed="81"/>
            <rFont val="Tahoma"/>
            <family val="2"/>
            <charset val="238"/>
          </rPr>
          <t>larisa:</t>
        </r>
        <r>
          <rPr>
            <sz val="9"/>
            <color indexed="81"/>
            <rFont val="Tahoma"/>
            <family val="2"/>
            <charset val="238"/>
          </rPr>
          <t xml:space="preserve">
42.02.93.03</t>
        </r>
      </text>
    </comment>
    <comment ref="AB1441" authorId="0" shapeId="0" xr:uid="{53639358-0B77-4F31-8FB1-9900AC148B97}">
      <text>
        <r>
          <rPr>
            <b/>
            <sz val="9"/>
            <color indexed="81"/>
            <rFont val="Tahoma"/>
            <family val="2"/>
            <charset val="238"/>
          </rPr>
          <t>larisa:</t>
        </r>
        <r>
          <rPr>
            <sz val="9"/>
            <color indexed="81"/>
            <rFont val="Tahoma"/>
            <family val="2"/>
            <charset val="238"/>
          </rPr>
          <t xml:space="preserve">
42.02.93.03</t>
        </r>
      </text>
    </comment>
    <comment ref="AC1441" authorId="0" shapeId="0" xr:uid="{31444BB5-297D-440B-9F1B-EDBE1D71286C}">
      <text>
        <r>
          <rPr>
            <b/>
            <sz val="9"/>
            <color indexed="81"/>
            <rFont val="Tahoma"/>
            <family val="2"/>
            <charset val="238"/>
          </rPr>
          <t>larisa:</t>
        </r>
        <r>
          <rPr>
            <sz val="9"/>
            <color indexed="81"/>
            <rFont val="Tahoma"/>
            <family val="2"/>
            <charset val="238"/>
          </rPr>
          <t xml:space="preserve">
42.02.93.03</t>
        </r>
      </text>
    </comment>
    <comment ref="AD1441" authorId="0" shapeId="0" xr:uid="{EB934959-415D-4927-BB7E-F64871DABFEF}">
      <text>
        <r>
          <rPr>
            <b/>
            <sz val="9"/>
            <color indexed="81"/>
            <rFont val="Tahoma"/>
            <family val="2"/>
            <charset val="238"/>
          </rPr>
          <t>larisa:</t>
        </r>
        <r>
          <rPr>
            <sz val="9"/>
            <color indexed="81"/>
            <rFont val="Tahoma"/>
            <family val="2"/>
            <charset val="238"/>
          </rPr>
          <t xml:space="preserve">
42.02.93.03</t>
        </r>
      </text>
    </comment>
    <comment ref="AF1441" authorId="0" shapeId="0" xr:uid="{E81EEB0E-2813-489E-AD07-F65570FA4556}">
      <text>
        <r>
          <rPr>
            <b/>
            <sz val="9"/>
            <color indexed="81"/>
            <rFont val="Tahoma"/>
            <family val="2"/>
            <charset val="238"/>
          </rPr>
          <t>larisa:</t>
        </r>
        <r>
          <rPr>
            <sz val="9"/>
            <color indexed="81"/>
            <rFont val="Tahoma"/>
            <family val="2"/>
            <charset val="238"/>
          </rPr>
          <t xml:space="preserve">
42.02.93.03</t>
        </r>
      </text>
    </comment>
    <comment ref="AG1441" authorId="0" shapeId="0" xr:uid="{541CC9ED-BF1B-4360-A3FF-B498474E9B06}">
      <text>
        <r>
          <rPr>
            <b/>
            <sz val="9"/>
            <color indexed="81"/>
            <rFont val="Tahoma"/>
            <family val="2"/>
            <charset val="238"/>
          </rPr>
          <t>larisa:</t>
        </r>
        <r>
          <rPr>
            <sz val="9"/>
            <color indexed="81"/>
            <rFont val="Tahoma"/>
            <family val="2"/>
            <charset val="238"/>
          </rPr>
          <t xml:space="preserve">
42.02.93.03</t>
        </r>
      </text>
    </comment>
    <comment ref="AH1441" authorId="0" shapeId="0" xr:uid="{58810ACD-7F19-4A80-8779-86625CE48E0D}">
      <text>
        <r>
          <rPr>
            <b/>
            <sz val="9"/>
            <color indexed="81"/>
            <rFont val="Tahoma"/>
            <family val="2"/>
            <charset val="238"/>
          </rPr>
          <t>larisa:</t>
        </r>
        <r>
          <rPr>
            <sz val="9"/>
            <color indexed="81"/>
            <rFont val="Tahoma"/>
            <family val="2"/>
            <charset val="238"/>
          </rPr>
          <t xml:space="preserve">
42.02.93.03</t>
        </r>
      </text>
    </comment>
    <comment ref="AI1441" authorId="0" shapeId="0" xr:uid="{9A56C054-E80A-451E-B0EE-0BDBBC1DCBA4}">
      <text>
        <r>
          <rPr>
            <b/>
            <sz val="9"/>
            <color indexed="81"/>
            <rFont val="Tahoma"/>
            <family val="2"/>
            <charset val="238"/>
          </rPr>
          <t>larisa:</t>
        </r>
        <r>
          <rPr>
            <sz val="9"/>
            <color indexed="81"/>
            <rFont val="Tahoma"/>
            <family val="2"/>
            <charset val="238"/>
          </rPr>
          <t xml:space="preserve">
42.02.93.03</t>
        </r>
      </text>
    </comment>
    <comment ref="AJ1441" authorId="0" shapeId="0" xr:uid="{BEA4AD9E-011F-44E9-98E1-757827ACDD55}">
      <text>
        <r>
          <rPr>
            <b/>
            <sz val="9"/>
            <color indexed="81"/>
            <rFont val="Tahoma"/>
            <family val="2"/>
            <charset val="238"/>
          </rPr>
          <t>larisa:</t>
        </r>
        <r>
          <rPr>
            <sz val="9"/>
            <color indexed="81"/>
            <rFont val="Tahoma"/>
            <family val="2"/>
            <charset val="238"/>
          </rPr>
          <t xml:space="preserve">
42.02.93.03</t>
        </r>
      </text>
    </comment>
    <comment ref="AK1441" authorId="0" shapeId="0" xr:uid="{CD0E5AC4-47DB-4E9B-BFB9-611993D8F92B}">
      <text>
        <r>
          <rPr>
            <b/>
            <sz val="9"/>
            <color indexed="81"/>
            <rFont val="Tahoma"/>
            <family val="2"/>
            <charset val="238"/>
          </rPr>
          <t>larisa:</t>
        </r>
        <r>
          <rPr>
            <sz val="9"/>
            <color indexed="81"/>
            <rFont val="Tahoma"/>
            <family val="2"/>
            <charset val="238"/>
          </rPr>
          <t xml:space="preserve">
42.02.93.03</t>
        </r>
      </text>
    </comment>
    <comment ref="AL1441" authorId="0" shapeId="0" xr:uid="{56C2AA92-CEFD-46CC-B32B-23639F356F5A}">
      <text>
        <r>
          <rPr>
            <b/>
            <sz val="9"/>
            <color indexed="81"/>
            <rFont val="Tahoma"/>
            <family val="2"/>
            <charset val="238"/>
          </rPr>
          <t>larisa:</t>
        </r>
        <r>
          <rPr>
            <sz val="9"/>
            <color indexed="81"/>
            <rFont val="Tahoma"/>
            <family val="2"/>
            <charset val="238"/>
          </rPr>
          <t xml:space="preserve">
42.02.93.03</t>
        </r>
      </text>
    </comment>
    <comment ref="AM1441" authorId="0" shapeId="0" xr:uid="{2762B5AC-47EC-4264-BE3D-7C21F9DF1885}">
      <text>
        <r>
          <rPr>
            <b/>
            <sz val="9"/>
            <color indexed="81"/>
            <rFont val="Tahoma"/>
            <family val="2"/>
            <charset val="238"/>
          </rPr>
          <t>larisa:</t>
        </r>
        <r>
          <rPr>
            <sz val="9"/>
            <color indexed="81"/>
            <rFont val="Tahoma"/>
            <family val="2"/>
            <charset val="238"/>
          </rPr>
          <t xml:space="preserve">
42.02.93.03</t>
        </r>
      </text>
    </comment>
    <comment ref="AN1441" authorId="0" shapeId="0" xr:uid="{3467863B-D8B0-4822-ADA8-2E18594ECDC7}">
      <text>
        <r>
          <rPr>
            <b/>
            <sz val="9"/>
            <color indexed="81"/>
            <rFont val="Tahoma"/>
            <family val="2"/>
            <charset val="238"/>
          </rPr>
          <t>larisa:</t>
        </r>
        <r>
          <rPr>
            <sz val="9"/>
            <color indexed="81"/>
            <rFont val="Tahoma"/>
            <family val="2"/>
            <charset val="238"/>
          </rPr>
          <t xml:space="preserve">
42.02.93.03</t>
        </r>
      </text>
    </comment>
    <comment ref="AO1441" authorId="0" shapeId="0" xr:uid="{FFE4C6EE-B1A6-4349-88AE-4B158047F335}">
      <text>
        <r>
          <rPr>
            <b/>
            <sz val="9"/>
            <color indexed="81"/>
            <rFont val="Tahoma"/>
            <family val="2"/>
            <charset val="238"/>
          </rPr>
          <t>larisa:</t>
        </r>
        <r>
          <rPr>
            <sz val="9"/>
            <color indexed="81"/>
            <rFont val="Tahoma"/>
            <family val="2"/>
            <charset val="238"/>
          </rPr>
          <t xml:space="preserve">
42.02.93.03</t>
        </r>
      </text>
    </comment>
    <comment ref="AP1441" authorId="0" shapeId="0" xr:uid="{66D6E915-17D8-477D-B1F3-7773C3CBA179}">
      <text>
        <r>
          <rPr>
            <b/>
            <sz val="9"/>
            <color indexed="81"/>
            <rFont val="Tahoma"/>
            <family val="2"/>
            <charset val="238"/>
          </rPr>
          <t>larisa:</t>
        </r>
        <r>
          <rPr>
            <sz val="9"/>
            <color indexed="81"/>
            <rFont val="Tahoma"/>
            <family val="2"/>
            <charset val="238"/>
          </rPr>
          <t xml:space="preserve">
42.02.93.03</t>
        </r>
      </text>
    </comment>
    <comment ref="F1442" authorId="0" shapeId="0" xr:uid="{3A4C5D06-C6FC-4917-BC4E-A3A752E46772}">
      <text>
        <r>
          <rPr>
            <b/>
            <sz val="9"/>
            <color indexed="81"/>
            <rFont val="Tahoma"/>
            <family val="2"/>
            <charset val="238"/>
          </rPr>
          <t>larisa:</t>
        </r>
        <r>
          <rPr>
            <sz val="9"/>
            <color indexed="81"/>
            <rFont val="Tahoma"/>
            <family val="2"/>
            <charset val="238"/>
          </rPr>
          <t xml:space="preserve">
45.02.48.03</t>
        </r>
      </text>
    </comment>
    <comment ref="G1442" authorId="0" shapeId="0" xr:uid="{F7CD8D03-9AF7-42C2-94CA-2411F6D0BC30}">
      <text>
        <r>
          <rPr>
            <b/>
            <sz val="9"/>
            <color indexed="81"/>
            <rFont val="Tahoma"/>
            <family val="2"/>
            <charset val="238"/>
          </rPr>
          <t>larisa:</t>
        </r>
        <r>
          <rPr>
            <sz val="9"/>
            <color indexed="81"/>
            <rFont val="Tahoma"/>
            <family val="2"/>
            <charset val="238"/>
          </rPr>
          <t xml:space="preserve">
45.02.48.03</t>
        </r>
      </text>
    </comment>
    <comment ref="H1442" authorId="0" shapeId="0" xr:uid="{D03F0D53-C561-43DA-B176-5D9BE024A2B2}">
      <text>
        <r>
          <rPr>
            <b/>
            <sz val="9"/>
            <color indexed="81"/>
            <rFont val="Tahoma"/>
            <family val="2"/>
            <charset val="238"/>
          </rPr>
          <t>larisa:</t>
        </r>
        <r>
          <rPr>
            <sz val="9"/>
            <color indexed="81"/>
            <rFont val="Tahoma"/>
            <family val="2"/>
            <charset val="238"/>
          </rPr>
          <t xml:space="preserve">
45.02.48.03</t>
        </r>
      </text>
    </comment>
    <comment ref="I1442" authorId="0" shapeId="0" xr:uid="{49B85CA3-ECFC-4A5C-BFB7-BD71BBC57422}">
      <text>
        <r>
          <rPr>
            <b/>
            <sz val="9"/>
            <color indexed="81"/>
            <rFont val="Tahoma"/>
            <family val="2"/>
            <charset val="238"/>
          </rPr>
          <t>larisa:</t>
        </r>
        <r>
          <rPr>
            <sz val="9"/>
            <color indexed="81"/>
            <rFont val="Tahoma"/>
            <family val="2"/>
            <charset val="238"/>
          </rPr>
          <t xml:space="preserve">
45.02.48.03</t>
        </r>
      </text>
    </comment>
    <comment ref="J1442" authorId="0" shapeId="0" xr:uid="{C21BA816-CE8A-445A-BBF1-61EE0762283D}">
      <text>
        <r>
          <rPr>
            <b/>
            <sz val="9"/>
            <color indexed="81"/>
            <rFont val="Tahoma"/>
            <family val="2"/>
            <charset val="238"/>
          </rPr>
          <t>larisa:</t>
        </r>
        <r>
          <rPr>
            <sz val="9"/>
            <color indexed="81"/>
            <rFont val="Tahoma"/>
            <family val="2"/>
            <charset val="238"/>
          </rPr>
          <t xml:space="preserve">
45.02.48.03</t>
        </r>
      </text>
    </comment>
    <comment ref="K1442" authorId="0" shapeId="0" xr:uid="{95EB2369-0C18-4E56-BFEF-1A5EB75C8ADC}">
      <text>
        <r>
          <rPr>
            <b/>
            <sz val="9"/>
            <color indexed="81"/>
            <rFont val="Tahoma"/>
            <family val="2"/>
            <charset val="238"/>
          </rPr>
          <t>larisa:</t>
        </r>
        <r>
          <rPr>
            <sz val="9"/>
            <color indexed="81"/>
            <rFont val="Tahoma"/>
            <family val="2"/>
            <charset val="238"/>
          </rPr>
          <t xml:space="preserve">
45.02.48.03</t>
        </r>
      </text>
    </comment>
    <comment ref="L1442" authorId="0" shapeId="0" xr:uid="{04ECDB50-9D7E-4C89-BE97-7A6F1C0CD1FD}">
      <text>
        <r>
          <rPr>
            <b/>
            <sz val="9"/>
            <color indexed="81"/>
            <rFont val="Tahoma"/>
            <family val="2"/>
            <charset val="238"/>
          </rPr>
          <t>larisa:</t>
        </r>
        <r>
          <rPr>
            <sz val="9"/>
            <color indexed="81"/>
            <rFont val="Tahoma"/>
            <family val="2"/>
            <charset val="238"/>
          </rPr>
          <t xml:space="preserve">
45.02.48.03</t>
        </r>
      </text>
    </comment>
    <comment ref="M1442" authorId="0" shapeId="0" xr:uid="{0D2388C4-DEDB-45BE-BD72-654D7C88CC74}">
      <text>
        <r>
          <rPr>
            <b/>
            <sz val="9"/>
            <color indexed="81"/>
            <rFont val="Tahoma"/>
            <family val="2"/>
            <charset val="238"/>
          </rPr>
          <t>larisa:</t>
        </r>
        <r>
          <rPr>
            <sz val="9"/>
            <color indexed="81"/>
            <rFont val="Tahoma"/>
            <family val="2"/>
            <charset val="238"/>
          </rPr>
          <t xml:space="preserve">
45.02.48.03</t>
        </r>
      </text>
    </comment>
    <comment ref="N1442" authorId="0" shapeId="0" xr:uid="{85D8845F-10ED-4ED3-9768-0C3684D5DFAE}">
      <text>
        <r>
          <rPr>
            <b/>
            <sz val="9"/>
            <color indexed="81"/>
            <rFont val="Tahoma"/>
            <family val="2"/>
            <charset val="238"/>
          </rPr>
          <t>larisa:</t>
        </r>
        <r>
          <rPr>
            <sz val="9"/>
            <color indexed="81"/>
            <rFont val="Tahoma"/>
            <family val="2"/>
            <charset val="238"/>
          </rPr>
          <t xml:space="preserve">
45.02.48.03</t>
        </r>
      </text>
    </comment>
    <comment ref="O1442" authorId="0" shapeId="0" xr:uid="{8AB8D12F-7333-4A07-B378-9C32635C4721}">
      <text>
        <r>
          <rPr>
            <b/>
            <sz val="9"/>
            <color indexed="81"/>
            <rFont val="Tahoma"/>
            <family val="2"/>
            <charset val="238"/>
          </rPr>
          <t>larisa:</t>
        </r>
        <r>
          <rPr>
            <sz val="9"/>
            <color indexed="81"/>
            <rFont val="Tahoma"/>
            <family val="2"/>
            <charset val="238"/>
          </rPr>
          <t xml:space="preserve">
45.02.48.03</t>
        </r>
      </text>
    </comment>
    <comment ref="P1442" authorId="0" shapeId="0" xr:uid="{F0B99AB8-4C06-4B6A-8095-A21AE3D75ED9}">
      <text>
        <r>
          <rPr>
            <b/>
            <sz val="9"/>
            <color indexed="81"/>
            <rFont val="Tahoma"/>
            <family val="2"/>
            <charset val="238"/>
          </rPr>
          <t>larisa:</t>
        </r>
        <r>
          <rPr>
            <sz val="9"/>
            <color indexed="81"/>
            <rFont val="Tahoma"/>
            <family val="2"/>
            <charset val="238"/>
          </rPr>
          <t xml:space="preserve">
45.02.48.03</t>
        </r>
      </text>
    </comment>
    <comment ref="Q1442" authorId="0" shapeId="0" xr:uid="{5926F486-9309-44B0-8E81-1D27FD7A8FAD}">
      <text>
        <r>
          <rPr>
            <b/>
            <sz val="9"/>
            <color indexed="81"/>
            <rFont val="Tahoma"/>
            <family val="2"/>
            <charset val="238"/>
          </rPr>
          <t>larisa:</t>
        </r>
        <r>
          <rPr>
            <sz val="9"/>
            <color indexed="81"/>
            <rFont val="Tahoma"/>
            <family val="2"/>
            <charset val="238"/>
          </rPr>
          <t xml:space="preserve">
45.02.48.03</t>
        </r>
      </text>
    </comment>
    <comment ref="R1442" authorId="0" shapeId="0" xr:uid="{52C4C937-DF88-4ABF-9C84-CBC0F1F0C1DA}">
      <text>
        <r>
          <rPr>
            <b/>
            <sz val="9"/>
            <color indexed="81"/>
            <rFont val="Tahoma"/>
            <family val="2"/>
            <charset val="238"/>
          </rPr>
          <t>larisa:</t>
        </r>
        <r>
          <rPr>
            <sz val="9"/>
            <color indexed="81"/>
            <rFont val="Tahoma"/>
            <family val="2"/>
            <charset val="238"/>
          </rPr>
          <t xml:space="preserve">
45.02.48.03</t>
        </r>
      </text>
    </comment>
    <comment ref="S1442" authorId="0" shapeId="0" xr:uid="{34297855-AED8-4231-B08A-1DD7BD6EA290}">
      <text>
        <r>
          <rPr>
            <b/>
            <sz val="9"/>
            <color indexed="81"/>
            <rFont val="Tahoma"/>
            <family val="2"/>
            <charset val="238"/>
          </rPr>
          <t>larisa:</t>
        </r>
        <r>
          <rPr>
            <sz val="9"/>
            <color indexed="81"/>
            <rFont val="Tahoma"/>
            <family val="2"/>
            <charset val="238"/>
          </rPr>
          <t xml:space="preserve">
45.02.48.03</t>
        </r>
      </text>
    </comment>
    <comment ref="T1442" authorId="0" shapeId="0" xr:uid="{7BAFC1A1-6DC4-4C9A-9946-FE2E24AE7FBC}">
      <text>
        <r>
          <rPr>
            <b/>
            <sz val="9"/>
            <color indexed="81"/>
            <rFont val="Tahoma"/>
            <family val="2"/>
            <charset val="238"/>
          </rPr>
          <t>larisa:</t>
        </r>
        <r>
          <rPr>
            <sz val="9"/>
            <color indexed="81"/>
            <rFont val="Tahoma"/>
            <family val="2"/>
            <charset val="238"/>
          </rPr>
          <t xml:space="preserve">
45.02.48.03</t>
        </r>
      </text>
    </comment>
    <comment ref="U1442" authorId="0" shapeId="0" xr:uid="{F0538780-B841-4A03-96E4-5DED866E51FE}">
      <text>
        <r>
          <rPr>
            <b/>
            <sz val="9"/>
            <color indexed="81"/>
            <rFont val="Tahoma"/>
            <family val="2"/>
            <charset val="238"/>
          </rPr>
          <t>larisa:</t>
        </r>
        <r>
          <rPr>
            <sz val="9"/>
            <color indexed="81"/>
            <rFont val="Tahoma"/>
            <family val="2"/>
            <charset val="238"/>
          </rPr>
          <t xml:space="preserve">
45.02.48.03</t>
        </r>
      </text>
    </comment>
    <comment ref="V1442" authorId="0" shapeId="0" xr:uid="{7EA0321E-3873-4CF6-84A1-503CD6D2A6C1}">
      <text>
        <r>
          <rPr>
            <b/>
            <sz val="9"/>
            <color indexed="81"/>
            <rFont val="Tahoma"/>
            <family val="2"/>
            <charset val="238"/>
          </rPr>
          <t>larisa:</t>
        </r>
        <r>
          <rPr>
            <sz val="9"/>
            <color indexed="81"/>
            <rFont val="Tahoma"/>
            <family val="2"/>
            <charset val="238"/>
          </rPr>
          <t xml:space="preserve">
45.02.48.03</t>
        </r>
      </text>
    </comment>
    <comment ref="W1442" authorId="0" shapeId="0" xr:uid="{90214691-99C3-4944-815A-E02A7AA2198A}">
      <text>
        <r>
          <rPr>
            <b/>
            <sz val="9"/>
            <color indexed="81"/>
            <rFont val="Tahoma"/>
            <family val="2"/>
            <charset val="238"/>
          </rPr>
          <t>larisa:</t>
        </r>
        <r>
          <rPr>
            <sz val="9"/>
            <color indexed="81"/>
            <rFont val="Tahoma"/>
            <family val="2"/>
            <charset val="238"/>
          </rPr>
          <t xml:space="preserve">
45.02.48.03</t>
        </r>
      </text>
    </comment>
    <comment ref="X1442" authorId="0" shapeId="0" xr:uid="{65B5D217-0FD3-466B-8250-BECBFDC4494A}">
      <text>
        <r>
          <rPr>
            <b/>
            <sz val="9"/>
            <color indexed="81"/>
            <rFont val="Tahoma"/>
            <family val="2"/>
            <charset val="238"/>
          </rPr>
          <t>larisa:</t>
        </r>
        <r>
          <rPr>
            <sz val="9"/>
            <color indexed="81"/>
            <rFont val="Tahoma"/>
            <family val="2"/>
            <charset val="238"/>
          </rPr>
          <t xml:space="preserve">
45.02.48.03</t>
        </r>
      </text>
    </comment>
    <comment ref="Y1442" authorId="0" shapeId="0" xr:uid="{4997CB70-E306-41CB-8BFD-F7DD704FB16D}">
      <text>
        <r>
          <rPr>
            <b/>
            <sz val="9"/>
            <color indexed="81"/>
            <rFont val="Tahoma"/>
            <family val="2"/>
            <charset val="238"/>
          </rPr>
          <t>larisa:</t>
        </r>
        <r>
          <rPr>
            <sz val="9"/>
            <color indexed="81"/>
            <rFont val="Tahoma"/>
            <family val="2"/>
            <charset val="238"/>
          </rPr>
          <t xml:space="preserve">
45.02.48.03</t>
        </r>
      </text>
    </comment>
    <comment ref="Z1442" authorId="0" shapeId="0" xr:uid="{2BF0C416-0771-469A-B450-303BC8047DBF}">
      <text>
        <r>
          <rPr>
            <b/>
            <sz val="9"/>
            <color indexed="81"/>
            <rFont val="Tahoma"/>
            <family val="2"/>
            <charset val="238"/>
          </rPr>
          <t>larisa:</t>
        </r>
        <r>
          <rPr>
            <sz val="9"/>
            <color indexed="81"/>
            <rFont val="Tahoma"/>
            <family val="2"/>
            <charset val="238"/>
          </rPr>
          <t xml:space="preserve">
45.02.48.03</t>
        </r>
      </text>
    </comment>
    <comment ref="AA1442" authorId="0" shapeId="0" xr:uid="{4DEB97BE-BE9A-4D77-9B7A-298F8619651F}">
      <text>
        <r>
          <rPr>
            <b/>
            <sz val="9"/>
            <color indexed="81"/>
            <rFont val="Tahoma"/>
            <family val="2"/>
            <charset val="238"/>
          </rPr>
          <t>larisa:</t>
        </r>
        <r>
          <rPr>
            <sz val="9"/>
            <color indexed="81"/>
            <rFont val="Tahoma"/>
            <family val="2"/>
            <charset val="238"/>
          </rPr>
          <t xml:space="preserve">
45.02.48.03</t>
        </r>
      </text>
    </comment>
    <comment ref="AB1442" authorId="0" shapeId="0" xr:uid="{756A6E63-8EEE-4742-B2C8-156CF8A98793}">
      <text>
        <r>
          <rPr>
            <b/>
            <sz val="9"/>
            <color indexed="81"/>
            <rFont val="Tahoma"/>
            <family val="2"/>
            <charset val="238"/>
          </rPr>
          <t>larisa:</t>
        </r>
        <r>
          <rPr>
            <sz val="9"/>
            <color indexed="81"/>
            <rFont val="Tahoma"/>
            <family val="2"/>
            <charset val="238"/>
          </rPr>
          <t xml:space="preserve">
45.02.48.03</t>
        </r>
      </text>
    </comment>
    <comment ref="AC1442" authorId="0" shapeId="0" xr:uid="{8829E37E-E7F3-4296-9996-A7187A41A8A2}">
      <text>
        <r>
          <rPr>
            <b/>
            <sz val="9"/>
            <color indexed="81"/>
            <rFont val="Tahoma"/>
            <family val="2"/>
            <charset val="238"/>
          </rPr>
          <t>larisa:</t>
        </r>
        <r>
          <rPr>
            <sz val="9"/>
            <color indexed="81"/>
            <rFont val="Tahoma"/>
            <family val="2"/>
            <charset val="238"/>
          </rPr>
          <t xml:space="preserve">
45.02.48.03</t>
        </r>
      </text>
    </comment>
    <comment ref="AD1442" authorId="0" shapeId="0" xr:uid="{A3FAAEA4-8610-4E1F-A6C4-533AE0E6E3F4}">
      <text>
        <r>
          <rPr>
            <b/>
            <sz val="9"/>
            <color indexed="81"/>
            <rFont val="Tahoma"/>
            <family val="2"/>
            <charset val="238"/>
          </rPr>
          <t>larisa:</t>
        </r>
        <r>
          <rPr>
            <sz val="9"/>
            <color indexed="81"/>
            <rFont val="Tahoma"/>
            <family val="2"/>
            <charset val="238"/>
          </rPr>
          <t xml:space="preserve">
45.02.48.03</t>
        </r>
      </text>
    </comment>
    <comment ref="AF1442" authorId="0" shapeId="0" xr:uid="{8A465AE5-95A5-46FB-8264-202003F2037C}">
      <text>
        <r>
          <rPr>
            <b/>
            <sz val="9"/>
            <color indexed="81"/>
            <rFont val="Tahoma"/>
            <family val="2"/>
            <charset val="238"/>
          </rPr>
          <t>larisa:</t>
        </r>
        <r>
          <rPr>
            <sz val="9"/>
            <color indexed="81"/>
            <rFont val="Tahoma"/>
            <family val="2"/>
            <charset val="238"/>
          </rPr>
          <t xml:space="preserve">
45.02.48.03</t>
        </r>
      </text>
    </comment>
    <comment ref="AG1442" authorId="0" shapeId="0" xr:uid="{601EE608-7182-48BB-8DF2-12341058A9B9}">
      <text>
        <r>
          <rPr>
            <b/>
            <sz val="9"/>
            <color indexed="81"/>
            <rFont val="Tahoma"/>
            <family val="2"/>
            <charset val="238"/>
          </rPr>
          <t>larisa:</t>
        </r>
        <r>
          <rPr>
            <sz val="9"/>
            <color indexed="81"/>
            <rFont val="Tahoma"/>
            <family val="2"/>
            <charset val="238"/>
          </rPr>
          <t xml:space="preserve">
45.02.48.03</t>
        </r>
      </text>
    </comment>
    <comment ref="AH1442" authorId="0" shapeId="0" xr:uid="{27F4B22F-1097-45AB-82D8-06F017B97381}">
      <text>
        <r>
          <rPr>
            <b/>
            <sz val="9"/>
            <color indexed="81"/>
            <rFont val="Tahoma"/>
            <family val="2"/>
            <charset val="238"/>
          </rPr>
          <t>larisa:</t>
        </r>
        <r>
          <rPr>
            <sz val="9"/>
            <color indexed="81"/>
            <rFont val="Tahoma"/>
            <family val="2"/>
            <charset val="238"/>
          </rPr>
          <t xml:space="preserve">
45.02.48.03</t>
        </r>
      </text>
    </comment>
    <comment ref="AI1442" authorId="0" shapeId="0" xr:uid="{ED671DC0-6F75-4E0E-A01E-0414004FF0AE}">
      <text>
        <r>
          <rPr>
            <b/>
            <sz val="9"/>
            <color indexed="81"/>
            <rFont val="Tahoma"/>
            <family val="2"/>
            <charset val="238"/>
          </rPr>
          <t>larisa:</t>
        </r>
        <r>
          <rPr>
            <sz val="9"/>
            <color indexed="81"/>
            <rFont val="Tahoma"/>
            <family val="2"/>
            <charset val="238"/>
          </rPr>
          <t xml:space="preserve">
45.02.48.03</t>
        </r>
      </text>
    </comment>
    <comment ref="AJ1442" authorId="0" shapeId="0" xr:uid="{1A63F17D-1854-4DD8-A863-9B47D645B409}">
      <text>
        <r>
          <rPr>
            <b/>
            <sz val="9"/>
            <color indexed="81"/>
            <rFont val="Tahoma"/>
            <family val="2"/>
            <charset val="238"/>
          </rPr>
          <t>larisa:</t>
        </r>
        <r>
          <rPr>
            <sz val="9"/>
            <color indexed="81"/>
            <rFont val="Tahoma"/>
            <family val="2"/>
            <charset val="238"/>
          </rPr>
          <t xml:space="preserve">
45.02.48.03</t>
        </r>
      </text>
    </comment>
    <comment ref="AK1442" authorId="0" shapeId="0" xr:uid="{99C85DFA-19A3-43E7-A444-13F25E480E23}">
      <text>
        <r>
          <rPr>
            <b/>
            <sz val="9"/>
            <color indexed="81"/>
            <rFont val="Tahoma"/>
            <family val="2"/>
            <charset val="238"/>
          </rPr>
          <t>larisa:</t>
        </r>
        <r>
          <rPr>
            <sz val="9"/>
            <color indexed="81"/>
            <rFont val="Tahoma"/>
            <family val="2"/>
            <charset val="238"/>
          </rPr>
          <t xml:space="preserve">
45.02.48.03</t>
        </r>
      </text>
    </comment>
    <comment ref="AL1442" authorId="0" shapeId="0" xr:uid="{0DB0E539-61D3-42D5-BC5F-D7B2C3E21657}">
      <text>
        <r>
          <rPr>
            <b/>
            <sz val="9"/>
            <color indexed="81"/>
            <rFont val="Tahoma"/>
            <family val="2"/>
            <charset val="238"/>
          </rPr>
          <t>larisa:</t>
        </r>
        <r>
          <rPr>
            <sz val="9"/>
            <color indexed="81"/>
            <rFont val="Tahoma"/>
            <family val="2"/>
            <charset val="238"/>
          </rPr>
          <t xml:space="preserve">
45.02.48.03</t>
        </r>
      </text>
    </comment>
    <comment ref="AM1442" authorId="0" shapeId="0" xr:uid="{3136BB9C-1038-452F-92F9-53CC8E3C73F0}">
      <text>
        <r>
          <rPr>
            <b/>
            <sz val="9"/>
            <color indexed="81"/>
            <rFont val="Tahoma"/>
            <family val="2"/>
            <charset val="238"/>
          </rPr>
          <t>larisa:</t>
        </r>
        <r>
          <rPr>
            <sz val="9"/>
            <color indexed="81"/>
            <rFont val="Tahoma"/>
            <family val="2"/>
            <charset val="238"/>
          </rPr>
          <t xml:space="preserve">
45.02.48.03</t>
        </r>
      </text>
    </comment>
    <comment ref="AN1442" authorId="0" shapeId="0" xr:uid="{E2459278-9A20-4A88-8E88-BA132FEF0372}">
      <text>
        <r>
          <rPr>
            <b/>
            <sz val="9"/>
            <color indexed="81"/>
            <rFont val="Tahoma"/>
            <family val="2"/>
            <charset val="238"/>
          </rPr>
          <t>larisa:</t>
        </r>
        <r>
          <rPr>
            <sz val="9"/>
            <color indexed="81"/>
            <rFont val="Tahoma"/>
            <family val="2"/>
            <charset val="238"/>
          </rPr>
          <t xml:space="preserve">
45.02.48.03</t>
        </r>
      </text>
    </comment>
    <comment ref="AO1442" authorId="0" shapeId="0" xr:uid="{F193F7B5-7346-4D79-B90A-F695C2727A57}">
      <text>
        <r>
          <rPr>
            <b/>
            <sz val="9"/>
            <color indexed="81"/>
            <rFont val="Tahoma"/>
            <family val="2"/>
            <charset val="238"/>
          </rPr>
          <t>larisa:</t>
        </r>
        <r>
          <rPr>
            <sz val="9"/>
            <color indexed="81"/>
            <rFont val="Tahoma"/>
            <family val="2"/>
            <charset val="238"/>
          </rPr>
          <t xml:space="preserve">
45.02.48.03</t>
        </r>
      </text>
    </comment>
    <comment ref="AP1442" authorId="0" shapeId="0" xr:uid="{A97ACBF9-9274-466F-B4CA-81B02280B14A}">
      <text>
        <r>
          <rPr>
            <b/>
            <sz val="9"/>
            <color indexed="81"/>
            <rFont val="Tahoma"/>
            <family val="2"/>
            <charset val="238"/>
          </rPr>
          <t>larisa:</t>
        </r>
        <r>
          <rPr>
            <sz val="9"/>
            <color indexed="81"/>
            <rFont val="Tahoma"/>
            <family val="2"/>
            <charset val="238"/>
          </rPr>
          <t xml:space="preserve">
45.02.48.03</t>
        </r>
      </text>
    </comment>
  </commentList>
</comments>
</file>

<file path=xl/sharedStrings.xml><?xml version="1.0" encoding="utf-8"?>
<sst xmlns="http://schemas.openxmlformats.org/spreadsheetml/2006/main" count="7062" uniqueCount="952">
  <si>
    <t>JUDETUL ARGES</t>
  </si>
  <si>
    <t>ANEXA  NR. 1</t>
  </si>
  <si>
    <t xml:space="preserve">DIRECTIA ECONOMICA </t>
  </si>
  <si>
    <t xml:space="preserve">SERVICIUL BUGET IMPOZITE TAXE SI VENITURI </t>
  </si>
  <si>
    <t>PROIECT</t>
  </si>
  <si>
    <t>BUGET LOCAL 2025 SI ESTIMARI 2026-2028</t>
  </si>
  <si>
    <t>mii lei</t>
  </si>
  <si>
    <t>DENUMIRE INDICATORI</t>
  </si>
  <si>
    <t>COD</t>
  </si>
  <si>
    <t>BUGET FINAL 2024</t>
  </si>
  <si>
    <t>PROIECT 2025</t>
  </si>
  <si>
    <t>TRIM I</t>
  </si>
  <si>
    <t>TRIM II</t>
  </si>
  <si>
    <t>TRIM III</t>
  </si>
  <si>
    <t>TRIM IV</t>
  </si>
  <si>
    <t>ESTIMARI 2026</t>
  </si>
  <si>
    <t>ESTIMARI 2027</t>
  </si>
  <si>
    <t xml:space="preserve">ESTIMARI 2028 </t>
  </si>
  <si>
    <t>RECTIF 30,04 HCJ 219/30,04</t>
  </si>
  <si>
    <t>RECTIF 16.05 HCJ 227/16.05</t>
  </si>
  <si>
    <t>RECTIF 16.05 HCJ 272/29,05 SI 271</t>
  </si>
  <si>
    <t>RECTIF 26,06 HCJ 309/26.06</t>
  </si>
  <si>
    <t>RECTIF HCJ 349/31.07</t>
  </si>
  <si>
    <t>RECTIF 379/29,08</t>
  </si>
  <si>
    <t>RECTIF HCJ 406/25,09 DISP 726/25,09</t>
  </si>
  <si>
    <t>RECTIF HCJ 436/30.10 DISP824/ 30.10</t>
  </si>
  <si>
    <t>RECTIF HCJ 442/17.11 DISP880 17,11</t>
  </si>
  <si>
    <t>RECTIF HCJ  473,474/27,11 DISP 893/28.11</t>
  </si>
  <si>
    <t>RECTIF HCJ  504,506/17,12 DISP 954/17,12</t>
  </si>
  <si>
    <t>RECTIF HCJ  511/22,12</t>
  </si>
  <si>
    <t>Total final</t>
  </si>
  <si>
    <t>bug final 2025</t>
  </si>
  <si>
    <t>executie 2025</t>
  </si>
  <si>
    <t>VENITURI - TOTAL</t>
  </si>
  <si>
    <t>A</t>
  </si>
  <si>
    <t>IMPOZIT PE PROFIT</t>
  </si>
  <si>
    <t xml:space="preserve">Impozit pe profit de la agentii economici </t>
  </si>
  <si>
    <t>01.02.01</t>
  </si>
  <si>
    <t>B</t>
  </si>
  <si>
    <t>COTE SI SUME DEF DIN IMPOZITUL PE VENIT</t>
  </si>
  <si>
    <r>
      <t xml:space="preserve">Cote defalcate din impozitul pe venit </t>
    </r>
    <r>
      <rPr>
        <b/>
        <sz val="10"/>
        <rFont val="Times New Roman"/>
        <family val="1"/>
        <charset val="238"/>
      </rPr>
      <t xml:space="preserve">(15% </t>
    </r>
    <r>
      <rPr>
        <sz val="10"/>
        <rFont val="Times New Roman"/>
        <family val="1"/>
        <charset val="238"/>
      </rPr>
      <t>)</t>
    </r>
  </si>
  <si>
    <t>.04.02.01</t>
  </si>
  <si>
    <r>
      <t>Sume din impozit pe venit  pentru echil.</t>
    </r>
    <r>
      <rPr>
        <b/>
        <sz val="10"/>
        <rFont val="Times New Roman"/>
        <family val="1"/>
        <charset val="238"/>
      </rPr>
      <t xml:space="preserve"> (14% din 14%)</t>
    </r>
  </si>
  <si>
    <t>.04.02.04</t>
  </si>
  <si>
    <t>Sume repartizate pentru finantarea institutiilor de spectacole si concerte</t>
  </si>
  <si>
    <t>.04.02.06</t>
  </si>
  <si>
    <t>C</t>
  </si>
  <si>
    <t xml:space="preserve">SUME DEFALCATE DIN TVA </t>
  </si>
  <si>
    <t>11.02.</t>
  </si>
  <si>
    <t>Sume def din TVA pentru finantarea cheltuielilor descentralizate  :</t>
  </si>
  <si>
    <t>11.02.01</t>
  </si>
  <si>
    <t xml:space="preserve">Sustinerea sistemului de protectie a copilului </t>
  </si>
  <si>
    <t xml:space="preserve">Centrele pentru persoane adulte cu handicap </t>
  </si>
  <si>
    <t>Camine persoane varstnice</t>
  </si>
  <si>
    <t>Cheltuieli de functionare pentru unitati de ingrijire la domiciliu</t>
  </si>
  <si>
    <t xml:space="preserve">Programul pentru scoli  al Romaniei </t>
  </si>
  <si>
    <t>Fructe</t>
  </si>
  <si>
    <t>Invatamant special , din care :</t>
  </si>
  <si>
    <t>1.salarii, sporuri , indemnizatii si alte drepturi salariale</t>
  </si>
  <si>
    <t xml:space="preserve">      Cheltuieli cu bunuri si servicii</t>
  </si>
  <si>
    <t>hotarari judecatoresti</t>
  </si>
  <si>
    <t xml:space="preserve">       Drepturi copii cu cerinte educationale speciale care frecventeaza invatamantul special </t>
  </si>
  <si>
    <t>Finantarea burselor din invatamantul special</t>
  </si>
  <si>
    <t>Stimulent educational sub forma de tichete sociale</t>
  </si>
  <si>
    <t>Cultura si culte din care</t>
  </si>
  <si>
    <t xml:space="preserve">            personal neclerical</t>
  </si>
  <si>
    <t xml:space="preserve">            2.  institutii de cultura preluate</t>
  </si>
  <si>
    <t>Sume def din TVA pentru evidenta populatiei</t>
  </si>
  <si>
    <t>Sume def din TVA reprez. drepturi pt copii cu cerinte educationale speciale integrati in invatamantul de masa H.G. 904/2014</t>
  </si>
  <si>
    <t>Sume def din TVA  pentru drumuri</t>
  </si>
  <si>
    <t>11.02.05</t>
  </si>
  <si>
    <t>Sume def din TVA  pt echilibrarea bugete locale</t>
  </si>
  <si>
    <t>11.02.06</t>
  </si>
  <si>
    <t>D</t>
  </si>
  <si>
    <t xml:space="preserve">VENITURI PROPRII </t>
  </si>
  <si>
    <t>Taxe pe utilizarea bunurilor, autoriz. utiliz. bunurilor</t>
  </si>
  <si>
    <t>Impozit asupra mijloacelor de transport pers fizice</t>
  </si>
  <si>
    <t>16.02.02.01</t>
  </si>
  <si>
    <t>Impozit asupra mijloacelor de transport pers juridice</t>
  </si>
  <si>
    <t>16.02.02.02</t>
  </si>
  <si>
    <t>Taxe si tarife pt elib de licente, autorizatii de functionare</t>
  </si>
  <si>
    <t>16.02.03</t>
  </si>
  <si>
    <t>Venituri din proprietate</t>
  </si>
  <si>
    <t>30.02</t>
  </si>
  <si>
    <t>Varsaminte din profitul net</t>
  </si>
  <si>
    <t>30.02.01</t>
  </si>
  <si>
    <t>Restituiri de fonduri din anii precedenti</t>
  </si>
  <si>
    <t>30.02.03</t>
  </si>
  <si>
    <t xml:space="preserve">Venituri din concesiuni si inchirieri </t>
  </si>
  <si>
    <t>30.02.05</t>
  </si>
  <si>
    <t xml:space="preserve">Alte venituri din concesiuni si inchirieri de catre institutiile publice </t>
  </si>
  <si>
    <t>30.02.05.30</t>
  </si>
  <si>
    <t>Redevente miniere</t>
  </si>
  <si>
    <t>30.02.05.01</t>
  </si>
  <si>
    <t>Venituri din dividende</t>
  </si>
  <si>
    <t>30.02.08</t>
  </si>
  <si>
    <t>Venituri din dobanzi</t>
  </si>
  <si>
    <t>31.02</t>
  </si>
  <si>
    <t>Alte venituri din dobanzi</t>
  </si>
  <si>
    <t>31.02.03</t>
  </si>
  <si>
    <t>Venituri din prestari servicii si alte activitati</t>
  </si>
  <si>
    <t xml:space="preserve">Venituri din prestari servicii </t>
  </si>
  <si>
    <t>33.02.08</t>
  </si>
  <si>
    <t xml:space="preserve">Contributia de intretinere a persoanelor asistate </t>
  </si>
  <si>
    <t>33,02,13</t>
  </si>
  <si>
    <t>Contributia lunara a parintilor</t>
  </si>
  <si>
    <t>33.02.27</t>
  </si>
  <si>
    <t>Venituri din recuperarea cheltuielilor</t>
  </si>
  <si>
    <t>33.02.28</t>
  </si>
  <si>
    <t>Venituri din recuperarea cheltuielilor de judecata</t>
  </si>
  <si>
    <t>33.02.50</t>
  </si>
  <si>
    <t>Amenzi, penalitati si confiscari</t>
  </si>
  <si>
    <t>Venituri din amenzi si alte sanctiuni</t>
  </si>
  <si>
    <t>35.02.01</t>
  </si>
  <si>
    <t>Diverse venituri</t>
  </si>
  <si>
    <t xml:space="preserve">Sume provenite din finantarea </t>
  </si>
  <si>
    <t>36.02.01</t>
  </si>
  <si>
    <t>Varsaminte din veniturile si/s</t>
  </si>
  <si>
    <t>36.02.05</t>
  </si>
  <si>
    <t>Alte venituri</t>
  </si>
  <si>
    <t>36.02.50</t>
  </si>
  <si>
    <t>Transferuri voluntare</t>
  </si>
  <si>
    <t>Donatii si sponsorizari</t>
  </si>
  <si>
    <t>37.02.01</t>
  </si>
  <si>
    <t>Varsaminte din sectiunea de functionare pentru finantarea sectiunii de dezvoltare a bugetului local(cu semnul minus)</t>
  </si>
  <si>
    <t>37.02.03</t>
  </si>
  <si>
    <t>Vărsăminte din secţiunea de funcţionare</t>
  </si>
  <si>
    <t>37.02.04</t>
  </si>
  <si>
    <t>Alte transferuri voluntare</t>
  </si>
  <si>
    <t>37.02.50</t>
  </si>
  <si>
    <t>Venituri din capital</t>
  </si>
  <si>
    <t>Venituri din valorif unor bunuri ale instit publice</t>
  </si>
  <si>
    <t>39.02.01</t>
  </si>
  <si>
    <t>Venituri din vanzarea unor bunuri dom. Privat</t>
  </si>
  <si>
    <t>39,02,07</t>
  </si>
  <si>
    <t>OPERATIUNI FINANCIARE</t>
  </si>
  <si>
    <t>Incasari  din rambursarea imprumuturilor acordate</t>
  </si>
  <si>
    <t>Sume din execedentul bugetului</t>
  </si>
  <si>
    <t>Alte operatiuni financiare</t>
  </si>
  <si>
    <t>E</t>
  </si>
  <si>
    <t>SUBVENTII</t>
  </si>
  <si>
    <t>.00.17</t>
  </si>
  <si>
    <t>Subventii de la bugetul de stat</t>
  </si>
  <si>
    <t xml:space="preserve">Subventii fin prog de pietruire drumuri </t>
  </si>
  <si>
    <t>42.02.09.01</t>
  </si>
  <si>
    <t>Finantarea actiunilor privind  reducerea riscului seismic</t>
  </si>
  <si>
    <t>42.02.10</t>
  </si>
  <si>
    <t>Subventii pt finantarea investitiilor in sanatate</t>
  </si>
  <si>
    <t>42.02.16</t>
  </si>
  <si>
    <t>Subv pt.fin aparatura medicala si echip comunic urgenta in sanatate</t>
  </si>
  <si>
    <t>42.02.16.01</t>
  </si>
  <si>
    <t>Subv pt fin rep capitale in sanatate</t>
  </si>
  <si>
    <t>42.02.16.02</t>
  </si>
  <si>
    <t xml:space="preserve">Subv.ptr finant altor investitii in sanatate </t>
  </si>
  <si>
    <t>42.02.16.03</t>
  </si>
  <si>
    <t>Subventii din veniturile proprii ale ministerului Sanatatii catre bug locale pt fin  investitiilor in sanatate</t>
  </si>
  <si>
    <t>42.02.18</t>
  </si>
  <si>
    <t>Asistenta in pregatirea proiectelor prin Programul  Op reg 2007-2013</t>
  </si>
  <si>
    <t>42.02.19</t>
  </si>
  <si>
    <t>Subventii pt sustinerea Proiecte FEN postaderare</t>
  </si>
  <si>
    <t>42.02.20</t>
  </si>
  <si>
    <t>Alte drepturi pentru dizabilitate si adoptie</t>
  </si>
  <si>
    <t>42.02.21</t>
  </si>
  <si>
    <t>Subventii primite din Fondul de Interventie</t>
  </si>
  <si>
    <t>42.02.28</t>
  </si>
  <si>
    <t>Subventii din bugetul de stat pentru finantarea sanatatii</t>
  </si>
  <si>
    <t>42.02.41</t>
  </si>
  <si>
    <t>Subventii primite in cadrul prog FEGA  implementate de APIA</t>
  </si>
  <si>
    <t>42.02.42</t>
  </si>
  <si>
    <t>Subventii pt finantarea UAMS</t>
  </si>
  <si>
    <t>42.02.35</t>
  </si>
  <si>
    <t>Subventii  pentru finantarea camerelor agricole</t>
  </si>
  <si>
    <t>42.02.44</t>
  </si>
  <si>
    <t>Subventii ptr realizarea obiectivelor de inv in turism</t>
  </si>
  <si>
    <t>42.02.40</t>
  </si>
  <si>
    <t>Subventii primite de la bugetul de stat pt finantarea unor programe de interes national, destinate sectiunii de functionare a bugetului local</t>
  </si>
  <si>
    <t>42.02.51.01</t>
  </si>
  <si>
    <t>Subventii primite de la bugetul de stat pt finantarea unor programe de interes national, destinate sectiunii de dezvoltare a bugetului local</t>
  </si>
  <si>
    <t>42.02.51.02</t>
  </si>
  <si>
    <t>Subventii primite de la bugetul de stat pt. fin. investitiilor pt. instit. publ. de asist. soc. si UAMS</t>
  </si>
  <si>
    <t>42.02.52</t>
  </si>
  <si>
    <t>Subventii primite de la bugetul de stat pt finantarea subprogramului infrastructura la nivel judetean</t>
  </si>
  <si>
    <t>42.02.59</t>
  </si>
  <si>
    <t>Sume alocate din bugetul de stat aferente corectiilor financiare</t>
  </si>
  <si>
    <t>42.02.62</t>
  </si>
  <si>
    <t>Finantarea Programului National de Dezvoltare Locala</t>
  </si>
  <si>
    <t>42.02.65</t>
  </si>
  <si>
    <t>Subventii pt sustinerea Proiecte FEN postaderare aferente 2014-2020</t>
  </si>
  <si>
    <t>42.02.69</t>
  </si>
  <si>
    <t xml:space="preserve">Subventii pentru realizarea activitatii de colectare transport depozitare si neutralizare a deseurilor de origine animala </t>
  </si>
  <si>
    <t>42.02.73</t>
  </si>
  <si>
    <t>Sume alocate pentru stimulentul de risc</t>
  </si>
  <si>
    <t>42.02.82</t>
  </si>
  <si>
    <t>Subventii de la bugetul de stat catre bugetele locale pentru Programul national de investitii "Anghel Saligny"</t>
  </si>
  <si>
    <t>42.02.87</t>
  </si>
  <si>
    <t>Alocari de sume din PNRR aferente asistentei financiare nerambursabile</t>
  </si>
  <si>
    <t>42.02.88</t>
  </si>
  <si>
    <t>Fonduri europene nerambursabile</t>
  </si>
  <si>
    <t>42.02.88.01</t>
  </si>
  <si>
    <t>Finantare publica nationala</t>
  </si>
  <si>
    <t>42.02.88.02</t>
  </si>
  <si>
    <t>Sume aferente TVA</t>
  </si>
  <si>
    <t>42.02.88.03</t>
  </si>
  <si>
    <t>42.02.89</t>
  </si>
  <si>
    <t>42.02.89.01</t>
  </si>
  <si>
    <t>42.02.89.02</t>
  </si>
  <si>
    <t>42.02.89.03</t>
  </si>
  <si>
    <t>Subvenţii de la bugetul de stat necesare susţinerii derulării proiectelor finanţate din fonduri externe nerambursabile (FEN) postaderare, aferete perioadei de programare 2021-2027 ( cod 42.02.93.01+42.02.93.03)</t>
  </si>
  <si>
    <t>42.02.93</t>
  </si>
  <si>
    <t>Subvenţii de la bugetul de stat către bugetele locale necesare susţinerii derulării proiectelor finanțate din fondurile europene dedicate Afacerilor interne, pentru perioada de programare 2021 – 2027</t>
  </si>
  <si>
    <t>42.02.93.01</t>
  </si>
  <si>
    <t>Subvenţii de la bugetul de stat către bugetele locale necesare susţinerii derulării proiectelor finanţate din FEN postaderare, aferente perioadei de programare 2021-2027</t>
  </si>
  <si>
    <t>42.02.93.03</t>
  </si>
  <si>
    <t>Subventii de la alte administratii</t>
  </si>
  <si>
    <t>43.02</t>
  </si>
  <si>
    <t>Sume alocate din sumele obținute în urma scoaterii la licitație a certificatelor de emisii de gaze cu efect de seră pentru finanțarea proiectelor de investiții</t>
  </si>
  <si>
    <t>43.02.44</t>
  </si>
  <si>
    <t>Sume alocate din PNRR aferente asistentei financiare nerambursabile"</t>
  </si>
  <si>
    <t>43.02.49</t>
  </si>
  <si>
    <t>43.02.49.01</t>
  </si>
  <si>
    <t>43.02.49.02</t>
  </si>
  <si>
    <t>43.02.49.03</t>
  </si>
  <si>
    <t>Sume FEN postaderare in contul platilor efectuate si prefinantari (cod 45.02.01 la 45.02.05 +45.02.07+45.02.08+45.02.15+45.02.16+45.02.17+45.02.18)</t>
  </si>
  <si>
    <t>45.02</t>
  </si>
  <si>
    <t xml:space="preserve">SUME PRIMITE DE LA UE /ALTI DONATORI IN CONTUL PLATILOR EFECTUATE SI PREFINANTARI </t>
  </si>
  <si>
    <t>Fondul European de Dezvoltare Regională (FEDR), aferent cadrului financiar 2021-2027 ( cod 45.02.48.01 la 45.02.48.03)*)</t>
  </si>
  <si>
    <t>45.02.48</t>
  </si>
  <si>
    <t>Sume primite în contul plăţilor efectuate în anul curent</t>
  </si>
  <si>
    <t>45.02.48.01</t>
  </si>
  <si>
    <t>Sume primite în contul plăţilor efectuate în anii anteriori</t>
  </si>
  <si>
    <t>45.02.48.02</t>
  </si>
  <si>
    <t>Prefinantare</t>
  </si>
  <si>
    <t>45.02.48.03</t>
  </si>
  <si>
    <t>Fondul Social European Plus (FSE+) aferente cadrului financiar 2021-2027</t>
  </si>
  <si>
    <t>45.02.49</t>
  </si>
  <si>
    <t>45.02.49.01</t>
  </si>
  <si>
    <t>45.02.49.02</t>
  </si>
  <si>
    <t>45.02.49.03</t>
  </si>
  <si>
    <t xml:space="preserve">ALTE SUME PRIMITE DE LA UNIUNEA EUROPEANA </t>
  </si>
  <si>
    <t>46.02</t>
  </si>
  <si>
    <t>Alte sume primite de la uniunea europeana pentru programele operationale finantate din cadrul financiar 2014-2020</t>
  </si>
  <si>
    <t>46.02.04</t>
  </si>
  <si>
    <t>F</t>
  </si>
  <si>
    <t>SUME PRIMITE DE LA UE /ALTI DONATORI IN CONTUL PLATILOR EFECTUATE SI PREFINANTARI AFERENTE CADRULUI FINANCIAR 2014-2020</t>
  </si>
  <si>
    <t xml:space="preserve"> Fondul European de Dezvoltare Regională (FEDR)  </t>
  </si>
  <si>
    <t>48.02.01</t>
  </si>
  <si>
    <t>Sume primite in contul platilor efectuate in anul curent</t>
  </si>
  <si>
    <t>48.02.01.01</t>
  </si>
  <si>
    <t>Sume primite in contul platilor efectuate in anii anteriori</t>
  </si>
  <si>
    <t>48.02.01.02</t>
  </si>
  <si>
    <t>48.02.01.03</t>
  </si>
  <si>
    <t>Fondul Social European (FSE)</t>
  </si>
  <si>
    <t>48.02.02</t>
  </si>
  <si>
    <t>48.02.02.01</t>
  </si>
  <si>
    <t>48.02.02.02</t>
  </si>
  <si>
    <t>48.02.02.03</t>
  </si>
  <si>
    <t>Alte programe comunitare finantate in perioada 2014-2020(APC)</t>
  </si>
  <si>
    <t>48.02.15</t>
  </si>
  <si>
    <t>Sume primite in contul platilor efectuate in anii curent</t>
  </si>
  <si>
    <t>48.02.15.01</t>
  </si>
  <si>
    <t>48.02.15.02</t>
  </si>
  <si>
    <t>48.02.15.03</t>
  </si>
  <si>
    <t xml:space="preserve">PCF PER 2007-2013 </t>
  </si>
  <si>
    <t>48.02.16.03</t>
  </si>
  <si>
    <t>PROGRAMUL NORVEGIAN</t>
  </si>
  <si>
    <t>45.02.18</t>
  </si>
  <si>
    <t>VENITURI - SECTIUNEA FUNCTIONARE</t>
  </si>
  <si>
    <t xml:space="preserve">Cote defalcate din impozitul pe venit </t>
  </si>
  <si>
    <t xml:space="preserve">Sume din impozit pe venit  pentru echilibrare </t>
  </si>
  <si>
    <t>SUME DEFALCATE DIN TVA (1+2+3)</t>
  </si>
  <si>
    <t>Sume def din TVA pt fin chelt descentraliz</t>
  </si>
  <si>
    <t>Invatamant special</t>
  </si>
  <si>
    <t>Cultura si culte din care:</t>
  </si>
  <si>
    <t xml:space="preserve">               personal neclerical</t>
  </si>
  <si>
    <t xml:space="preserve">               institutii de cultura preluate</t>
  </si>
  <si>
    <t>Sume def din TVA  pt echil bugete locale</t>
  </si>
  <si>
    <t>Taxe pe utilizarea bunurilor, autorizarea uiliz bunurilor</t>
  </si>
  <si>
    <t>Taxe si tarife pt elib de licente, autorizatii de funct</t>
  </si>
  <si>
    <t>Venituri din proprietate(30.02+31.02)</t>
  </si>
  <si>
    <t xml:space="preserve">Contributia de intretinere a persoanelor asitate </t>
  </si>
  <si>
    <t>Venituri din aplicarea prescriptiei extinctive</t>
  </si>
  <si>
    <t>Varsaminte din sectiunea de functionare</t>
  </si>
  <si>
    <t>Incasari din ramb imprum acordate</t>
  </si>
  <si>
    <t>Subventii pt fin UMS</t>
  </si>
  <si>
    <t>Subventii primite de la bugetul de stat pt finantarea unor programe de interes national destinate sectiunii de functionare a bugetului local</t>
  </si>
  <si>
    <t>42,02,73</t>
  </si>
  <si>
    <t>VENITURI - SECTIUNEA  DE DEZVOLTARE</t>
  </si>
  <si>
    <t>Transferuri voluntare, altele decat subventiile</t>
  </si>
  <si>
    <t>37.02</t>
  </si>
  <si>
    <t>42.02</t>
  </si>
  <si>
    <t>Finantarea actiunilor privind riscul seismic</t>
  </si>
  <si>
    <t>Subventii pt sustinerea Proiectelor FEN postaderare</t>
  </si>
  <si>
    <t>Subventii de la bugetul de stat pt. fin. investitiilor pt. instit. publ. de asist. soc. si UAMS</t>
  </si>
  <si>
    <t>Subventii pt sustinerea Proiecte FEN postaderare AFERENTE 2014-2020</t>
  </si>
  <si>
    <t>ALTE SUME PRIMITE DE LA UE</t>
  </si>
  <si>
    <t>48.02</t>
  </si>
  <si>
    <t>45.02.02.02</t>
  </si>
  <si>
    <t xml:space="preserve">TOTAL CHELTUIELI </t>
  </si>
  <si>
    <t>SECTIUNEA DE FUNCTIONARE</t>
  </si>
  <si>
    <t>Cheltuieli curente</t>
  </si>
  <si>
    <t xml:space="preserve">  I.             cheltuieli de personal</t>
  </si>
  <si>
    <t xml:space="preserve"> II.              cheltuieli cu bunuri si servicii</t>
  </si>
  <si>
    <t>III. Dobanzi aferente datoriei publice interne</t>
  </si>
  <si>
    <t xml:space="preserve">IV Subventii </t>
  </si>
  <si>
    <t>V. Fond de rezerva bugetara</t>
  </si>
  <si>
    <t>VI. Transferuri catre institutii publice</t>
  </si>
  <si>
    <t>VII Alte transferuri interne</t>
  </si>
  <si>
    <t>VIII Asistenta sociala</t>
  </si>
  <si>
    <t xml:space="preserve">IX Alte cheltuieli </t>
  </si>
  <si>
    <t>Operatiuni financiare</t>
  </si>
  <si>
    <t>Plati efectuate in anii precedenti si recuperate in anul curent</t>
  </si>
  <si>
    <t>SECTIUNEA DE DEZVOLTARE</t>
  </si>
  <si>
    <t xml:space="preserve">Transferuri intre unitati ale administratiei publice </t>
  </si>
  <si>
    <t>Transferuri pentru finantarea investitiilor la spitale</t>
  </si>
  <si>
    <t>51.02.12</t>
  </si>
  <si>
    <t>Transferuri pt fin chelt de capital din domeniul sanatatii</t>
  </si>
  <si>
    <t>51.02.28</t>
  </si>
  <si>
    <t>Alte transferuri  de capital catre institutii publice</t>
  </si>
  <si>
    <t>51.02.29</t>
  </si>
  <si>
    <t xml:space="preserve">Alte transferuri </t>
  </si>
  <si>
    <t>Proiecte cu finantare FEN</t>
  </si>
  <si>
    <t>XII Proiecte cu finantare din sumele reprezentand asistenta financiara nerambursabila aferenta PNRR</t>
  </si>
  <si>
    <t>Cheltuieli de capital</t>
  </si>
  <si>
    <t>I</t>
  </si>
  <si>
    <r>
      <t xml:space="preserve">                                                                                                                            </t>
    </r>
    <r>
      <rPr>
        <b/>
        <u/>
        <sz val="10"/>
        <rFont val="Times New Roman"/>
        <family val="1"/>
        <charset val="238"/>
      </rPr>
      <t xml:space="preserve"> PARTEA I SERVICII PUBLICE  GENERALE (1+2+3)</t>
    </r>
    <r>
      <rPr>
        <b/>
        <sz val="10"/>
        <rFont val="Times New Roman"/>
        <family val="1"/>
        <charset val="238"/>
      </rPr>
      <t xml:space="preserve"> </t>
    </r>
  </si>
  <si>
    <t>V. fond de rezerva bugetara</t>
  </si>
  <si>
    <t>Ajutoare sociale in numerar</t>
  </si>
  <si>
    <t>Alte cheltuieli</t>
  </si>
  <si>
    <t>VI Transferuri intre unitati ale admin. Publice</t>
  </si>
  <si>
    <t>Alte transf. de capital catre institutii publice</t>
  </si>
  <si>
    <t>Transferuri interne</t>
  </si>
  <si>
    <t>X Cheltuieli de capital</t>
  </si>
  <si>
    <t>Plati efectuate in anii precedenti si recuperate in anul curent in sectiunea de dezvoltare a bugetului local</t>
  </si>
  <si>
    <t>AUTORITATI PUBLICE SI ACTIUNI EXTERNE</t>
  </si>
  <si>
    <t>51.02.01.03</t>
  </si>
  <si>
    <t>Cheltuieli de personal</t>
  </si>
  <si>
    <t xml:space="preserve">Cheltuieli cu bunuri si servicii </t>
  </si>
  <si>
    <t>Cheltuieli cu bunuri si servicii - autoritati executive</t>
  </si>
  <si>
    <t xml:space="preserve">Cheltuieli cu bunuri si servicii - programe nationale </t>
  </si>
  <si>
    <t>Alte transferuri curente interne</t>
  </si>
  <si>
    <t>55.01.18</t>
  </si>
  <si>
    <t>57.02</t>
  </si>
  <si>
    <t xml:space="preserve">Transferuri de capital   </t>
  </si>
  <si>
    <t>51.02</t>
  </si>
  <si>
    <t>Transferuri din bugetele proprii ale judetelor catre bugetele locale in vederea asig fd necesare implementarii proiectelor finantate din FEN</t>
  </si>
  <si>
    <t>51.02.45</t>
  </si>
  <si>
    <t>55.01</t>
  </si>
  <si>
    <t>Programe de dezvoltare</t>
  </si>
  <si>
    <t>55.01.13</t>
  </si>
  <si>
    <t>Proiecte cu finantare FEN aferente cadrului financiar 2014-2020</t>
  </si>
  <si>
    <t xml:space="preserve">FONDUL EUROPEAN DE DEZVOLTARE REGIONALA </t>
  </si>
  <si>
    <t xml:space="preserve">          Finantare nationala</t>
  </si>
  <si>
    <t>58.01.01</t>
  </si>
  <si>
    <t xml:space="preserve">          Fonduri externe nerambursabile</t>
  </si>
  <si>
    <t>58.01.02</t>
  </si>
  <si>
    <t xml:space="preserve">         Cofinantare si chelt neeligibile</t>
  </si>
  <si>
    <t>58.01.03</t>
  </si>
  <si>
    <t xml:space="preserve">FONDUL SOCIAL EUROPEAN </t>
  </si>
  <si>
    <t>58.02</t>
  </si>
  <si>
    <t>58.02.01</t>
  </si>
  <si>
    <t>58.02.02</t>
  </si>
  <si>
    <t>58.02.03</t>
  </si>
  <si>
    <t>60.01</t>
  </si>
  <si>
    <t>60.02</t>
  </si>
  <si>
    <t>60.03</t>
  </si>
  <si>
    <t>X. Cheltuieli de capital</t>
  </si>
  <si>
    <t>Alte cheluieli de inv (Autoritti executive)</t>
  </si>
  <si>
    <t>Cheltuieli Anghel Salgny - total</t>
  </si>
  <si>
    <t>Cheltuieli Anghel Salgny -stat</t>
  </si>
  <si>
    <t xml:space="preserve">Cheltuieli Anghel Salgny -bl. </t>
  </si>
  <si>
    <t xml:space="preserve">X. Cheltuieli de capital pnrr </t>
  </si>
  <si>
    <t xml:space="preserve">Cheltuieli capital aferente actiunilor priv reducerea riscului seimic (Centrul de diagnostic) bug stat </t>
  </si>
  <si>
    <t>Capital Dir strategii</t>
  </si>
  <si>
    <t>Cheltuieli de capital proiect Afm</t>
  </si>
  <si>
    <t>85.01.02</t>
  </si>
  <si>
    <t>Dotarea cu echipamente a laboratorului de anatomie patologica din cadrul spitalului Judetean de Urgenta Pitesti SMIS 327055</t>
  </si>
  <si>
    <t>Programe finantate din Fondul European de Dezvoltare Regionala(FEDR), aferente cadrului financiar 2021-2027</t>
  </si>
  <si>
    <t>56.48</t>
  </si>
  <si>
    <t xml:space="preserve">Finantare nationala </t>
  </si>
  <si>
    <t>56.48.01</t>
  </si>
  <si>
    <t xml:space="preserve">Finantare externa nerambursabila </t>
  </si>
  <si>
    <t>56.48.02</t>
  </si>
  <si>
    <t>Cheltuieli neeligibile</t>
  </si>
  <si>
    <t>56.48.03</t>
  </si>
  <si>
    <t>PROIECT "Restaurarea galeriei de Arta"Rudolf Schweitzer-Cumpana"-Consolidarea, protejarea si valorificarea patrimoniului cultural</t>
  </si>
  <si>
    <t>PROIECT "Restaurarea Muzeului Judetean Arges- Consolidarea, protejarea  si valorificarea patrimoniului cultural"</t>
  </si>
  <si>
    <t>PROIECT "Conservarea si consolidarea Cetatii Poienari"</t>
  </si>
  <si>
    <t xml:space="preserve">PROIECT "Cresterea eficientei energetice a Spitalului de Recuperare Bradet </t>
  </si>
  <si>
    <t>PROIECT "Cresterea eficientei energetice a Palatului Administrativ, Pitesti Piata Vasile Milea nr. 1, Jud Arges</t>
  </si>
  <si>
    <t>PROIECT " Certificarea activitatilor Consiliului Judetean Arges si dezvoltarea abilitatilor personalului in concordanta cu prevederile SCAP  (PROGRAMUL Operational Capacitate Administrativa )</t>
  </si>
  <si>
    <t>PROIECT " Asigurarea accesului la servicii de sanatate in regim ambulatoriu pentru populatia judetelor  Arges, Teleorman si Calarasi"</t>
  </si>
  <si>
    <t>PROIECT " Imbunatatirea accesului populatiei din judetele Arges, Teleorman si Calarasi la servicii medicale de urgenta "</t>
  </si>
  <si>
    <t>PROIECT "Extindere, modernizare si dotare spatii urgenta  Spitalul de Pediatrie Pitesti"</t>
  </si>
  <si>
    <t>PROIECT "Extindere si dotare spatii urgenta si amenajari incinta  Spitalul  Judetean de Urgenta Pitesti"</t>
  </si>
  <si>
    <t>Proiect "Implementarea unor masuri si instrumente destinate imbunatatirii proceselor administrative in cadrul Consiliului Judetean Arges</t>
  </si>
  <si>
    <t>PROIECT "Extinderea, modernizarea si dotarea Ambulatoriului Integrat al Spitalului de Pediatrie Pitesti"cod SMIS 125102</t>
  </si>
  <si>
    <t>PROIECT "Extinderea si dotarea Ambulatoriului Integrat al Spitalului  Judetean de Urgenta Pitesti"cod SMIS 123890</t>
  </si>
  <si>
    <t>Proiect "Consolidarea infrastructurii medicale pentru a face fata provocarilor ridicate de combatere a epidemiei de COVID-19 la Spitalul de Pneumoftiziologie "Sf.Andrei", Valea Iasului cod SMIS 155528</t>
  </si>
  <si>
    <t>Proiect"Elaborarea Planului de Amenajare a Terioriului Judetean (P.A.T.J.)Arges"</t>
  </si>
  <si>
    <t>Proiect " Dotarea cu mobilier, materiale didactice si echipamente digitale a unitatilor de invatamant special din subordinea Consiliului Judetean Arges si a Centrului Judetean de Resurse si Asistenta Educationala Arges"</t>
  </si>
  <si>
    <t>Proiect"Laborator de Radioterapie Spitalul Judetean de Urgenta Pitesti"</t>
  </si>
  <si>
    <t>Cheltuieli cu bunuri si servicii</t>
  </si>
  <si>
    <t>Proiecte cu finantare din sumele reprezentand asistenta financiara nerambursabila aferenta PNNR</t>
  </si>
  <si>
    <t>Proiect"Achizitionarea de microbuze electrice pentru transportul elevilor din judetul Arges"</t>
  </si>
  <si>
    <t xml:space="preserve">Proiect Renovarea energetica moderata pentru sediul Regiei Autonome de Drumuri Arges, Municipiul Pitesti, Str. George Cosbuc nr. 40 judetul Arges </t>
  </si>
  <si>
    <t xml:space="preserve">Proiect Achizitie microbuze electrice pentru transportul elevilor din judetul Arges - AFM </t>
  </si>
  <si>
    <t xml:space="preserve">ALTE SERVICII PUBLICE GENERALE </t>
  </si>
  <si>
    <t>54.02</t>
  </si>
  <si>
    <t>2.a</t>
  </si>
  <si>
    <t>V. FOND  DE REZERVA</t>
  </si>
  <si>
    <t xml:space="preserve"> Fond de rezerva bugetara la dispozitia autoritatilor locale</t>
  </si>
  <si>
    <t>50.04</t>
  </si>
  <si>
    <t>50.02.50</t>
  </si>
  <si>
    <t>Transferuri din bugetul judeteanpt acordarea de ajutoare unor unitati aflate in extrema dificultate</t>
  </si>
  <si>
    <t>51,01,24</t>
  </si>
  <si>
    <t>2.b</t>
  </si>
  <si>
    <t>DIRECTIA GENERALA  PENTRU EVIDENTA PERSOANELOR ARGES</t>
  </si>
  <si>
    <t>54.02.10</t>
  </si>
  <si>
    <t>VI. Transferuri catre institutii publice pentru:</t>
  </si>
  <si>
    <t>51.01.01</t>
  </si>
  <si>
    <t xml:space="preserve">                  alte cheltuieli </t>
  </si>
  <si>
    <t>85.01</t>
  </si>
  <si>
    <t xml:space="preserve"> Alte  transferuri de capital catre institutii publice</t>
  </si>
  <si>
    <t>2.c</t>
  </si>
  <si>
    <t xml:space="preserve">   RAMBURSARI DE CREDITE</t>
  </si>
  <si>
    <t>54.02.50</t>
  </si>
  <si>
    <t>XIII. Rambursari de credite</t>
  </si>
  <si>
    <t xml:space="preserve">Rambursare imprumuturi interne </t>
  </si>
  <si>
    <t>81.02.05</t>
  </si>
  <si>
    <t>Rambursare imprumuturi externe</t>
  </si>
  <si>
    <t>81.01.05</t>
  </si>
  <si>
    <t>2.d</t>
  </si>
  <si>
    <t>ALTE SERVICII PUBLICE GENERALE - ALEGERI</t>
  </si>
  <si>
    <t xml:space="preserve"> II.              cheltuieli materiale</t>
  </si>
  <si>
    <t>CAPITAL</t>
  </si>
  <si>
    <t>2.e</t>
  </si>
  <si>
    <t xml:space="preserve"> TRANFERURI CATRE UNITATILE IN EXTREMA DIFICULTATE</t>
  </si>
  <si>
    <t>Transferuri din bugetele consiliilor locale şi judeţene pentru acordarea unor ajutoare către unităţile administrativ-teritoriale în situaţii de extremă dificultate</t>
  </si>
  <si>
    <t>51.01.24</t>
  </si>
  <si>
    <t xml:space="preserve">TRANZACTII PRIVIND DATORIA PUBLICA </t>
  </si>
  <si>
    <t>55.02</t>
  </si>
  <si>
    <t>20.24.02</t>
  </si>
  <si>
    <t xml:space="preserve">III. Dobanzi aferente datoriei publice </t>
  </si>
  <si>
    <t xml:space="preserve">         Dobanzi aferente datoriei publice interne</t>
  </si>
  <si>
    <t>30.01.01</t>
  </si>
  <si>
    <t xml:space="preserve">         Dobanzi aferente datoriei publice externe</t>
  </si>
  <si>
    <t>II</t>
  </si>
  <si>
    <r>
      <t xml:space="preserve">    </t>
    </r>
    <r>
      <rPr>
        <b/>
        <u/>
        <sz val="10"/>
        <rFont val="Times New Roman"/>
        <family val="1"/>
        <charset val="238"/>
      </rPr>
      <t xml:space="preserve">PARTEA II APARARE, ORDINE PUBLICA </t>
    </r>
  </si>
  <si>
    <t>Alte cheltuieli - ajutoare calamitati</t>
  </si>
  <si>
    <t>59.02</t>
  </si>
  <si>
    <t>APARARE</t>
  </si>
  <si>
    <t>1.a</t>
  </si>
  <si>
    <t>CENTRUL MILITAR JUDETEAN ARGES "GENERAL CONSTANTIN  CHRISTESCU"</t>
  </si>
  <si>
    <t>60.02.02</t>
  </si>
  <si>
    <t>1.b</t>
  </si>
  <si>
    <t>STRUCTURA TERITORIALA PENTRU PROBLEME SPECIALE ARGES</t>
  </si>
  <si>
    <t xml:space="preserve">ORDINE PUBLICA SI SIGURANTA NATIONALA </t>
  </si>
  <si>
    <t>INSPECTORATUL GENERAL PENTRU SITUATII DE URGENTA</t>
  </si>
  <si>
    <t>61.02.05.02</t>
  </si>
  <si>
    <t>Masini , echipamente si mijloace de transport</t>
  </si>
  <si>
    <t>71,01,02</t>
  </si>
  <si>
    <t>Alte active fixe</t>
  </si>
  <si>
    <t>71.01.30</t>
  </si>
  <si>
    <t>SERVICIUL PUBLIC JUDETEAN SALVAMONT ARGES</t>
  </si>
  <si>
    <t>61.02.05</t>
  </si>
  <si>
    <t>III</t>
  </si>
  <si>
    <r>
      <t xml:space="preserve">    </t>
    </r>
    <r>
      <rPr>
        <b/>
        <u/>
        <sz val="10"/>
        <rFont val="Times New Roman"/>
        <family val="1"/>
        <charset val="238"/>
      </rPr>
      <t>PARTEA III CHELT SOCIAL- CULTURALE</t>
    </r>
  </si>
  <si>
    <t>VI Transferuri</t>
  </si>
  <si>
    <t>VII Alte transferuri (55.01+55.02)</t>
  </si>
  <si>
    <t>Transferuri de capital - pt fin investitiilor la spitale</t>
  </si>
  <si>
    <t>Alte transferuri</t>
  </si>
  <si>
    <t xml:space="preserve">INVATAMANT </t>
  </si>
  <si>
    <t>65.02</t>
  </si>
  <si>
    <t>1.1.</t>
  </si>
  <si>
    <t xml:space="preserve">  INVATAMANT SPECIAL </t>
  </si>
  <si>
    <t>65.02.07.04</t>
  </si>
  <si>
    <t xml:space="preserve">  I.             cheltuieli de personal </t>
  </si>
  <si>
    <r>
      <t xml:space="preserve">sume pentru aplicarea Legii nr. </t>
    </r>
    <r>
      <rPr>
        <b/>
        <sz val="10"/>
        <rFont val="Times New Roman"/>
        <family val="1"/>
        <charset val="238"/>
      </rPr>
      <t>85/2016 (hotarari judecatoresti)</t>
    </r>
  </si>
  <si>
    <t xml:space="preserve"> Ajutoare sociale in numerar</t>
  </si>
  <si>
    <t>57.02.01</t>
  </si>
  <si>
    <t xml:space="preserve">Programe finanțate din Fondul Social European Plus (FSE+), aferente cadrului financiar 2021-2027 </t>
  </si>
  <si>
    <t>56.49</t>
  </si>
  <si>
    <t>1.1.a</t>
  </si>
  <si>
    <t>CENTRUL SCOLAR DE EDUCATIE INCLUZIVA "SF. FILOFTEIA" STEFANESTI</t>
  </si>
  <si>
    <t>Burse</t>
  </si>
  <si>
    <t>59.01</t>
  </si>
  <si>
    <t xml:space="preserve">Despagubiri civile </t>
  </si>
  <si>
    <t>59.17</t>
  </si>
  <si>
    <t xml:space="preserve">Finanatare nationala </t>
  </si>
  <si>
    <t>56.01.01</t>
  </si>
  <si>
    <t>Finantare de la UE</t>
  </si>
  <si>
    <t>56.01.02</t>
  </si>
  <si>
    <t>56.01.03</t>
  </si>
  <si>
    <t>1.1.b</t>
  </si>
  <si>
    <t>CENTRUL SCOLAR DE EDUCATIE INCLUZIVA "SF. NICOLAE" CAMPULUNG</t>
  </si>
  <si>
    <t>Buse</t>
  </si>
  <si>
    <t>1.1.c</t>
  </si>
  <si>
    <t>CENTRUL SCOLAR DE EDUCATIE INCLUZIVA "SF. STELIAN" COSTESTI</t>
  </si>
  <si>
    <t>Asistenta sociala- Ajutoare sociale in numerar</t>
  </si>
  <si>
    <t xml:space="preserve">X. Cheltuieli de capital  </t>
  </si>
  <si>
    <t>1.1.d</t>
  </si>
  <si>
    <t>GRADINITA SPECIALA " SF. ELENA" PITESTI</t>
  </si>
  <si>
    <t>57.02,01</t>
  </si>
  <si>
    <t>plati efectuate in anii precedenti si recuperate in anul curen85,01</t>
  </si>
  <si>
    <t xml:space="preserve">Asistenta sociala stimulent pentru prescolari </t>
  </si>
  <si>
    <t>57,02,01</t>
  </si>
  <si>
    <t>1.1.e</t>
  </si>
  <si>
    <t>CENTRUL SCOLAR DE  EDUCATIE INCLUZIVA "SF.  MARINA"CURTEA DE ARGES</t>
  </si>
  <si>
    <t>1.2.</t>
  </si>
  <si>
    <t xml:space="preserve">  ALTE CHELTUIELI - PROGRAMUL PENTRU SCOLI AL ROMANIEI </t>
  </si>
  <si>
    <t>65.02.50</t>
  </si>
  <si>
    <t>Transferuri de la bugetul judetului catre bugetele locale pentru plata drepturilor de care beneficiaza copiii cu cerinte educationale speciale integrati in invatamantul de masa</t>
  </si>
  <si>
    <t>51.01.64</t>
  </si>
  <si>
    <t>Ajutoare sociale in natura</t>
  </si>
  <si>
    <t>57.02.02</t>
  </si>
  <si>
    <t>1.1.f</t>
  </si>
  <si>
    <t>CENTRUL JUDETEAN DE RESURSE SI ASISTENTA EDUCATIONALA ARGES</t>
  </si>
  <si>
    <r>
      <t xml:space="preserve">Proiect   - 'Imbunatatirea serviciilor de educatie timpurie in Judetul Arges' SMIS - </t>
    </r>
    <r>
      <rPr>
        <b/>
        <sz val="9"/>
        <color rgb="FFFF0000"/>
        <rFont val="Times New Roman"/>
        <family val="1"/>
        <charset val="238"/>
      </rPr>
      <t>338722</t>
    </r>
    <r>
      <rPr>
        <b/>
        <sz val="9"/>
        <rFont val="Times New Roman"/>
        <family val="1"/>
        <charset val="238"/>
      </rPr>
      <t xml:space="preserve"> PARTENER 1</t>
    </r>
  </si>
  <si>
    <t>Finantare nationala</t>
  </si>
  <si>
    <t>56.49.01.</t>
  </si>
  <si>
    <t>Finantare externa nerambursabila</t>
  </si>
  <si>
    <t>56.49.02.</t>
  </si>
  <si>
    <r>
      <t xml:space="preserve">Proiect   - 'Imbunatatirea serviciilor de educatie timpurie in Judetul Arges' SMIS - </t>
    </r>
    <r>
      <rPr>
        <b/>
        <sz val="9"/>
        <color rgb="FFFF0000"/>
        <rFont val="Times New Roman"/>
        <family val="1"/>
        <charset val="238"/>
      </rPr>
      <t xml:space="preserve">338722 </t>
    </r>
    <r>
      <rPr>
        <b/>
        <sz val="9"/>
        <rFont val="Times New Roman"/>
        <family val="1"/>
        <charset val="238"/>
      </rPr>
      <t>PARTENER 2</t>
    </r>
  </si>
  <si>
    <t>Programe finanțate din Fondul Social European Plus (FSE+), aferente cadrului financiar 2021-2027</t>
  </si>
  <si>
    <t>SANATATE</t>
  </si>
  <si>
    <t>2.1.</t>
  </si>
  <si>
    <t xml:space="preserve">SPITALE </t>
  </si>
  <si>
    <t>66.02.06</t>
  </si>
  <si>
    <t>VI Transferuri curente, din care:</t>
  </si>
  <si>
    <t>51.01</t>
  </si>
  <si>
    <t xml:space="preserve">Transferuri din bugetele locale pentru finantarea cheltuielilor curente in domeniul sanatatii </t>
  </si>
  <si>
    <t>51.01.46</t>
  </si>
  <si>
    <t>2.2.</t>
  </si>
  <si>
    <t xml:space="preserve">UNITATI DE ASISTENTA MEDICO-SOCIALE </t>
  </si>
  <si>
    <t>66.02.06.03</t>
  </si>
  <si>
    <t>Transferuri din bugetele locale pentru finanţarea unităţilor de asistenţă socială şi medico-sociale</t>
  </si>
  <si>
    <t>51.01.39</t>
  </si>
  <si>
    <t>2.2.a</t>
  </si>
  <si>
    <t>UNITATEA DE ASISTENTA MEDICO-SOCIALA CALINESTI</t>
  </si>
  <si>
    <t>2.2.b</t>
  </si>
  <si>
    <t>UNITATEA DE ASISTENTA MEDICO-SOCIALA DEDULESTI</t>
  </si>
  <si>
    <t>2.2.c</t>
  </si>
  <si>
    <t>UNITATEA DE ASISTENTA MEDICO-SOCIALA  SUICI</t>
  </si>
  <si>
    <t>2.2.d</t>
  </si>
  <si>
    <t xml:space="preserve">UNITATEA DE ASISTENTA MEDICO-SOCIALA RUCAR </t>
  </si>
  <si>
    <t>2.2.e</t>
  </si>
  <si>
    <t>UNITATEA DE ASISTENTA MEDICO-SOCIALA  DOMNESTI</t>
  </si>
  <si>
    <t>SPITALE GENERALE(2.3.a+2.3.b)</t>
  </si>
  <si>
    <t>66.02.06.01</t>
  </si>
  <si>
    <t>2.3.a</t>
  </si>
  <si>
    <t>SPITALUL JUDETEAN DE URGENTA PITESTI</t>
  </si>
  <si>
    <t>Transferuri din bugetele locale pentru finantarea 
cheltuielilor de capital din domeniul sanatatii</t>
  </si>
  <si>
    <t>2.3.b</t>
  </si>
  <si>
    <t>SPITALUL DE PEDIATRIE PITESTI</t>
  </si>
  <si>
    <t>SPITALUL DE PSIHIATRIE SF.MARIA VEDEA</t>
  </si>
  <si>
    <t>SPITALUL ORASENESC COSTESTI</t>
  </si>
  <si>
    <t>SPITALUL DE PNEUMOFTIZIOLOGIE LEORDENI</t>
  </si>
  <si>
    <t>SPITALUL DE RECUPERARE BRADET</t>
  </si>
  <si>
    <t xml:space="preserve">CULTURA, RECREERE SI RELIGIE </t>
  </si>
  <si>
    <t>67.02</t>
  </si>
  <si>
    <t xml:space="preserve">Cheltuieli de capital    </t>
  </si>
  <si>
    <t>3.1.</t>
  </si>
  <si>
    <t>BIBLIOTECA JUDETEANA "DINICU
 GOLESCU" ARGES</t>
  </si>
  <si>
    <t>67.02.03.02</t>
  </si>
  <si>
    <t xml:space="preserve">                 alte cheltuieli</t>
  </si>
  <si>
    <t>56.15.03</t>
  </si>
  <si>
    <t>58.15.02</t>
  </si>
  <si>
    <t>58.15.03</t>
  </si>
  <si>
    <t>3.2.</t>
  </si>
  <si>
    <t>MUZEUL JUDETEAN ARGES</t>
  </si>
  <si>
    <t>67.02.03.03</t>
  </si>
  <si>
    <t>PROIECT " Muzeul Judetean Arges - mostenire culturala, istorie si continuitate</t>
  </si>
  <si>
    <t>.3.3</t>
  </si>
  <si>
    <t>PROIECT " Castru Jidova simbol al Romei la granita imperiu si lumea barbara"</t>
  </si>
  <si>
    <t>67.02.50</t>
  </si>
  <si>
    <t>Finantare UE</t>
  </si>
  <si>
    <t>.3.4.</t>
  </si>
  <si>
    <t>MUZEUL VITICULTURII SI POMICULTURII GOLESTI</t>
  </si>
  <si>
    <t>.3.5</t>
  </si>
  <si>
    <t>TEATRUL "AL. DAVILA" PITESTI</t>
  </si>
  <si>
    <t>67.02.03.04</t>
  </si>
  <si>
    <t xml:space="preserve"> </t>
  </si>
  <si>
    <t xml:space="preserve">                alte cheltuieli</t>
  </si>
  <si>
    <t>.3.6</t>
  </si>
  <si>
    <t>SCOALA POPULARA DE ARTE SI MESERII PITESTI</t>
  </si>
  <si>
    <t>67.02.03.05</t>
  </si>
  <si>
    <t>Plati efectuate in anii precedenti si recuperate
 in anul curent</t>
  </si>
  <si>
    <t>.3.7</t>
  </si>
  <si>
    <t xml:space="preserve">CENTRUL   CULTURAL JUDETEAN ARGES </t>
  </si>
  <si>
    <t>67.02.03.08</t>
  </si>
  <si>
    <t>CENTRUL JUDETEAN DE CULTURA SI ARTE ARGES CENTRUL "DOINA ARGESULUI"</t>
  </si>
  <si>
    <t>59.40</t>
  </si>
  <si>
    <t>.3.8</t>
  </si>
  <si>
    <t>PERSONAL NECLERICAL</t>
  </si>
  <si>
    <t>67.02.06</t>
  </si>
  <si>
    <t>IX Alte cheltuieli - contrib salariz pers neclerical</t>
  </si>
  <si>
    <t>.3.9</t>
  </si>
  <si>
    <t>CENTRUL DE CULTURA DINU LIPATTI</t>
  </si>
  <si>
    <t>67.02.50.01</t>
  </si>
  <si>
    <t>Plati</t>
  </si>
  <si>
    <t>Programe Phare si alte progr. cu finantare neramb.</t>
  </si>
  <si>
    <t>55.01.08</t>
  </si>
  <si>
    <t>SPORT</t>
  </si>
  <si>
    <t>67.02.05.01</t>
  </si>
  <si>
    <t>Sume destinate finantarii programelor sportive realizate de structurile sportive de drept privat</t>
  </si>
  <si>
    <t>59.20</t>
  </si>
  <si>
    <t>.3.10</t>
  </si>
  <si>
    <t>SERVICII RECREATIVE SI SPORTIVE</t>
  </si>
  <si>
    <t>67.02.05.02</t>
  </si>
  <si>
    <t xml:space="preserve">IX     Alte cheltuieli </t>
  </si>
  <si>
    <t>Asociatii si fundatii</t>
  </si>
  <si>
    <t>59.11</t>
  </si>
  <si>
    <t>.3.11</t>
  </si>
  <si>
    <t>CULTE RELIGIOASE</t>
  </si>
  <si>
    <t>Sustinerea cultelor</t>
  </si>
  <si>
    <t>59.12</t>
  </si>
  <si>
    <t xml:space="preserve">ASIGURARI SI ASIST. SOCIALA </t>
  </si>
  <si>
    <t>68.02</t>
  </si>
  <si>
    <t>.4.1.1</t>
  </si>
  <si>
    <t xml:space="preserve"> DIRECTIA GENERALA DE ASISTENTA SOCIALA SI PROTECTIA COPILULUI ARGES - Asistenta sociala pentru familie si copii</t>
  </si>
  <si>
    <t>68.02.06</t>
  </si>
  <si>
    <t>Asistenta sociala</t>
  </si>
  <si>
    <t>Ajutoare sociale in natura -tichete</t>
  </si>
  <si>
    <t xml:space="preserve">Alte cheltuieli </t>
  </si>
  <si>
    <t>.4.1.2</t>
  </si>
  <si>
    <t>Drepturi persoane cu handicap</t>
  </si>
  <si>
    <t xml:space="preserve">        Cheltuieli materiale - drepturi pers handicap</t>
  </si>
  <si>
    <t xml:space="preserve">        Asist. Soc.- drepturi pers cu handicap</t>
  </si>
  <si>
    <t xml:space="preserve">Ajutoare sociale in natura </t>
  </si>
  <si>
    <t>Fnantare nationala</t>
  </si>
  <si>
    <t>56.02</t>
  </si>
  <si>
    <t>CENTRE DE ASISTENTA</t>
  </si>
  <si>
    <t>Constructii</t>
  </si>
  <si>
    <t>71.01.01</t>
  </si>
  <si>
    <t>71.01.02</t>
  </si>
  <si>
    <t>Mobilier , aparatura birotica</t>
  </si>
  <si>
    <t>71.01.03</t>
  </si>
  <si>
    <t>Reparatii capitale</t>
  </si>
  <si>
    <t xml:space="preserve">PROIECT "TEAM-UP: Progres in calitatea ingrijirii alternative a copiilor </t>
  </si>
  <si>
    <t>PROIECT " Alternative for Social Suport Inspiring Transformation" ASSIST- 785710</t>
  </si>
  <si>
    <t>58.15.01</t>
  </si>
  <si>
    <t>PROIECT "Complex de 3 Locuinte protejate si centru  de zi, Comuna Babana, sat Lupueni, Judetul Arges"</t>
  </si>
  <si>
    <t>PROIECT "Complex de 4 Locuinte protejate si centru  de zi, Comuna Tigveni, sat Barsestii de Jos, Judetul Arges"</t>
  </si>
  <si>
    <t>PROIECT "Complex de 4 Locuinte protejate si centru  de zi, Comuna Tigveni, sat Balilesti, Judetul Arges"</t>
  </si>
  <si>
    <t>PROIECT "Complex de 4 Locuinte protejate si centru  de zi, Comuna Ciofrangeni, sat Ciofrangeni, Judetul Arges"</t>
  </si>
  <si>
    <t>PROIECT " VENUS - Impreuna pentru o viata in siguranta " - 128085</t>
  </si>
  <si>
    <t>Proiect "Complex de servicii sociale, comuna Rucar, 
judetul Arges "</t>
  </si>
  <si>
    <t>Programe din Fondul European de Dezvoltare Regionala (FEDR)</t>
  </si>
  <si>
    <t>Proiect "Complex de servicii sociale, Municipiul  Campulung,  judetul Arges "</t>
  </si>
  <si>
    <t>Proiect "Complex de servicii sociale, Orasul Costesti, judetul Arges ", Cod SMIS 130512</t>
  </si>
  <si>
    <t>Proiect "Reteaua APP-Suport pentru o viata independenta in comunitate pentru persoanele cu dizabilitati"</t>
  </si>
  <si>
    <t>Programe finantate din Fondul Social European Plus(FSE+), aferente cadrului financiar 2021-2027</t>
  </si>
  <si>
    <t>56.49.01</t>
  </si>
  <si>
    <t>56.49.02</t>
  </si>
  <si>
    <t>Chelt neeligibile</t>
  </si>
  <si>
    <t>56.49.03</t>
  </si>
  <si>
    <t xml:space="preserve"> DIRECTIA GENERALA DE ASISTENTA SOCIALA SI PROTECTIA COPILULUI ARGES - APARAT PROPRIU</t>
  </si>
  <si>
    <t>68.02.50</t>
  </si>
  <si>
    <t>4.2.</t>
  </si>
  <si>
    <t>68.02.</t>
  </si>
  <si>
    <t>4.2.a</t>
  </si>
  <si>
    <t xml:space="preserve">DIRECTIA GENERALA DE ASISTENTA SOCIALA SI PROTECTIA COPILULUI ARGES - ASISTENTA ACORDATA PERSOANELOR IN VARSTA </t>
  </si>
  <si>
    <t>68.02.04</t>
  </si>
  <si>
    <t xml:space="preserve">            Cheltuieli de personal</t>
  </si>
  <si>
    <t>4.2.b</t>
  </si>
  <si>
    <t>CENTRUL DE INGRIJIRE SI ASISTENTA BASCOVELE</t>
  </si>
  <si>
    <t>68.02.04.02</t>
  </si>
  <si>
    <t>COMPLEXUL DE SERVICII PENTRU PERSOANE CU DIZABILITATI BASCOVELE</t>
  </si>
  <si>
    <t>68.02.05.02.01</t>
  </si>
  <si>
    <t>4.2.c.1</t>
  </si>
  <si>
    <t xml:space="preserve">DIRECTIA GENERALA DE ASISTENTA SOCIALA SI PROTECTIA COPILULUI ARGES - ASISTENTA SOCIALA IN CAZ DE BOLI SI INVALIDITATE </t>
  </si>
  <si>
    <t>68.02.05.02</t>
  </si>
  <si>
    <t>4.2.d</t>
  </si>
  <si>
    <t>COMPLEXUL DE LOCUINTE PROTEJATE TIGVENI</t>
  </si>
  <si>
    <t>4.2.e</t>
  </si>
  <si>
    <t>CENTRUL DE ABILITARE SI REABILITARE PENTRU PERSOANE ADULTE CU DIZABILITATI CALINESTI</t>
  </si>
  <si>
    <t>4.2.f</t>
  </si>
  <si>
    <t>COMPLEXUL DE SERVICII PENTRU PERSOANE CU DIZABILITATI VULTURESTI</t>
  </si>
  <si>
    <t>68.02.05.02.03</t>
  </si>
  <si>
    <t>COMPLEXUL DE SERVICII PENTRU PERSOANE CU DIZABILITATI BABANA</t>
  </si>
  <si>
    <t>68.02.05.02.04</t>
  </si>
  <si>
    <t>4.2.g</t>
  </si>
  <si>
    <t>COMPLEXUL DE LOCUINTE PROTEJATE BUZOESTI</t>
  </si>
  <si>
    <t>COMPLEXUL DE SERVICII PENTRU PERSOANE CU DIZABILITATI PITESTI</t>
  </si>
  <si>
    <t>68.02.05.</t>
  </si>
  <si>
    <t>Proiect cu finantare din sumele reprezentand asistenta financiara nerambursabila aferenta PNRR - "Modernizarea si dotarea Centrului de Zi pentru Persoane Adulte cu Dizabilitati Pitesti"</t>
  </si>
  <si>
    <t>Proiect cu finantare din sumele reprezentand asistenta financiara nerambursabila aferenta PNRR -  "Modernizarea si dotarea Centrului de Servicii de Recuperare Neuromotorie de Tip Ambulatoriu Mioveni"</t>
  </si>
  <si>
    <t>LOCUINTA PROTEJATA PENTRU VICTIMELE VIOLENTEI DOMESTICE STEFANESTI</t>
  </si>
  <si>
    <t>4.2.h</t>
  </si>
  <si>
    <t>CAMINUL PENTRU PERSOANE VARSTNICE MOZACENI</t>
  </si>
  <si>
    <t>4.3.</t>
  </si>
  <si>
    <t>UNITATI DE ASISTENTA MEDICO-SOCIALE</t>
  </si>
  <si>
    <t>68.02.12</t>
  </si>
  <si>
    <t>Plati efectuate in anii precedenti</t>
  </si>
  <si>
    <t>4.3.a</t>
  </si>
  <si>
    <t>VI Transferuri bugetul local pentru finanatarea uams</t>
  </si>
  <si>
    <t>4.3.b</t>
  </si>
  <si>
    <t>4.3.c</t>
  </si>
  <si>
    <t>UNITATEA DE ASISTENTA MEDICO-SOCIALA SUICI</t>
  </si>
  <si>
    <t>4.3.d</t>
  </si>
  <si>
    <t>UNITATEA DE ASISTENTA MEDICO-SOCIALA RUCAR</t>
  </si>
  <si>
    <t>4.3.e</t>
  </si>
  <si>
    <t>UNITATEA DE ASISTENTA MEDICO-SOCIALA DOMNESTI</t>
  </si>
  <si>
    <t>4.4.</t>
  </si>
  <si>
    <t>ALTE ACTIUNI DE ASISTENTA SOCIALA
 (ajutoare, burse)</t>
  </si>
  <si>
    <t>68.02.50.04</t>
  </si>
  <si>
    <t xml:space="preserve">ALTE ACTIUNI DE ASISTENTA SOCIALA </t>
  </si>
  <si>
    <t xml:space="preserve">Transferuri aferente cheltuielilor cu alocatia de hrana si cu indemnizatia de cazare pentru  personalul din serviciile sociale publice aflat in izolare preventiva la locul de munca </t>
  </si>
  <si>
    <t>51.01.76</t>
  </si>
  <si>
    <t>Transferuri aferente cheltuielilor cu alocatia de hrana pentru personalul din serviciile sociale private aflat in izolare preventiva la locul de munca</t>
  </si>
  <si>
    <t>55.01.73</t>
  </si>
  <si>
    <t>IV</t>
  </si>
  <si>
    <r>
      <t xml:space="preserve">       </t>
    </r>
    <r>
      <rPr>
        <b/>
        <u/>
        <sz val="10"/>
        <rFont val="Times New Roman"/>
        <family val="1"/>
        <charset val="238"/>
      </rPr>
      <t>PARTEA  IV  SERVICII SI DEZVOLTARE PUBLICA</t>
    </r>
  </si>
  <si>
    <t>85.02</t>
  </si>
  <si>
    <t>LOCUINTE SERVICII SI DEZVOLTARE PUBLICA</t>
  </si>
  <si>
    <t>70.02</t>
  </si>
  <si>
    <t>70.02.50</t>
  </si>
  <si>
    <t xml:space="preserve">ALTE CHELTUIELI LOCUINTE </t>
  </si>
  <si>
    <t>PROIECT "Zona montana a Argesului  si Muscelului diversitate si unicitate in Romania"</t>
  </si>
  <si>
    <t>1.3.</t>
  </si>
  <si>
    <t>Proiectul regional de dezvoltare a infrastructurii de apa si apa uzata in judetul Arges in perioada 2014-2020</t>
  </si>
  <si>
    <t>70.02.05.01</t>
  </si>
  <si>
    <t>56.16.03</t>
  </si>
  <si>
    <t>1.4.</t>
  </si>
  <si>
    <t>Proiect "Sprijin pentru pregatirea aplicatiei de finantare si a documentatiiilor de atribuire  pentru Proiectul Regional de Dezvoltare a Infrastructurii de apa si apa uzata  din judetul Arges in perioada 2014-2020"</t>
  </si>
  <si>
    <t>20.30.30</t>
  </si>
  <si>
    <t xml:space="preserve">Programe din Fondul European de Dezvoltare Regionala </t>
  </si>
  <si>
    <t>58,01,03</t>
  </si>
  <si>
    <t>ALIMENTARE CU APA- S.C. Administrare si
Exploatare a Patrimoniului si Serviciilor de Utilitati Publice
Arges S.A.</t>
  </si>
  <si>
    <t xml:space="preserve">SECTIUNEA DE DEZVOLTARE </t>
  </si>
  <si>
    <t>Active financiare</t>
  </si>
  <si>
    <t>72.01</t>
  </si>
  <si>
    <t>Participare la capitalul social al societatilor comerciale</t>
  </si>
  <si>
    <t>72.01.01</t>
  </si>
  <si>
    <t>Proiectul regional de dezvoltare a infrastructurii de apa si apa uzata din judetul Arges in perioada 2021-2027</t>
  </si>
  <si>
    <t>Alte programe comunitare finantate in perioada 2021-2027</t>
  </si>
  <si>
    <t>56.72</t>
  </si>
  <si>
    <t xml:space="preserve">Cheltuieli neeligibile </t>
  </si>
  <si>
    <t>56.72.03</t>
  </si>
  <si>
    <t xml:space="preserve">PROTECTIA MEDIULUI </t>
  </si>
  <si>
    <t>74.02</t>
  </si>
  <si>
    <t>Cheltuieli materiale</t>
  </si>
  <si>
    <t>Sume FEN postaderare</t>
  </si>
  <si>
    <t>COLECTARE , TRATARE  DESEURI - UIP</t>
  </si>
  <si>
    <t>74.02.05.02</t>
  </si>
  <si>
    <t>MANAGEMENTUL INTEGRAT AL DESEURILOR SOLIDE JUDETUL ARGES</t>
  </si>
  <si>
    <t>Finanatare de la UE</t>
  </si>
  <si>
    <t xml:space="preserve">COLECTARE  TRATARE   SI DISTRUGERE DESEURI </t>
  </si>
  <si>
    <t>V</t>
  </si>
  <si>
    <r>
      <t xml:space="preserve">                                                                                                      </t>
    </r>
    <r>
      <rPr>
        <b/>
        <u/>
        <sz val="10"/>
        <rFont val="Times New Roman"/>
        <family val="1"/>
        <charset val="238"/>
      </rPr>
      <t xml:space="preserve">PARTEA V ACTIUNI ECONOMICE </t>
    </r>
  </si>
  <si>
    <t>Transferuri curente</t>
  </si>
  <si>
    <t>Subventii</t>
  </si>
  <si>
    <t>VII ALTE TRANSFERURI - Progr de dezvoltare</t>
  </si>
  <si>
    <t>Transferuri din bugetul local către asociaţiile de dezvoltare intercomunitară</t>
  </si>
  <si>
    <t>55.01.42</t>
  </si>
  <si>
    <t xml:space="preserve">ACTIUNI GENERALE ECONOMICE </t>
  </si>
  <si>
    <t>80.02</t>
  </si>
  <si>
    <t xml:space="preserve"> II.  cheltuieli materiale</t>
  </si>
  <si>
    <t>PROGRAME DE DEZVOLTARE REGIONALA</t>
  </si>
  <si>
    <t>80.02.01.10</t>
  </si>
  <si>
    <t>ALTE CHELTUIELI PENTRU ACTIUNI GENERALE ECONOMICE</t>
  </si>
  <si>
    <t>80.02.01.30</t>
  </si>
  <si>
    <t>20.30.02</t>
  </si>
  <si>
    <t>PREVENIRE SI COMBATERE INUNDATII</t>
  </si>
  <si>
    <t>80.02.01.06</t>
  </si>
  <si>
    <t>Alte cheltuieli  - alte ajutoare</t>
  </si>
  <si>
    <t>AGRICULTURA SI SILVICULTURA</t>
  </si>
  <si>
    <t>Alte cheltuieli in domeniul agriculturii</t>
  </si>
  <si>
    <t>83.02.03</t>
  </si>
  <si>
    <t>CAMERA AGRICOLA ARGES</t>
  </si>
  <si>
    <t>83.02.03.07</t>
  </si>
  <si>
    <t>Transferuri  din bugetele locale pentru finantarea camerelor agricole</t>
  </si>
  <si>
    <t>51.01.49</t>
  </si>
  <si>
    <t xml:space="preserve">TRANSPORTURI </t>
  </si>
  <si>
    <t>.2.1</t>
  </si>
  <si>
    <t xml:space="preserve">DRUMURI SI PODURI JUDETENE </t>
  </si>
  <si>
    <t>84.02.03.01</t>
  </si>
  <si>
    <t xml:space="preserve">Alte chelt </t>
  </si>
  <si>
    <t xml:space="preserve"> Cheltuieli de capital - Total, din care:</t>
  </si>
  <si>
    <t xml:space="preserve">X. Cheltuieli de capital </t>
  </si>
  <si>
    <t>ANGHEL SALIGNY</t>
  </si>
  <si>
    <t>stat</t>
  </si>
  <si>
    <t>local</t>
  </si>
  <si>
    <t xml:space="preserve">PNDL  </t>
  </si>
  <si>
    <t>bl</t>
  </si>
  <si>
    <t>DIRECTIA TEHNICA</t>
  </si>
  <si>
    <t>RAJDA</t>
  </si>
  <si>
    <t xml:space="preserve"> PNDLsubv stat </t>
  </si>
  <si>
    <t>De la bugetul de stat -  "Anghel Saligny"</t>
  </si>
  <si>
    <t xml:space="preserve">Modernizare DJ uri din buget local </t>
  </si>
  <si>
    <t xml:space="preserve">Programul National de Investitii "Anghel Saligny" - cofinantare </t>
  </si>
  <si>
    <t>.2.2</t>
  </si>
  <si>
    <t>ALTE CHELTUIELI IN DOMENIUL TRANSPORTURILOR - ASOCIATIA DE DEZVOLTARE INTERCOMUNITARA PENTRU TRANSPORTUL PUBLIC PITESTI</t>
  </si>
  <si>
    <t>84.02.50</t>
  </si>
  <si>
    <t>DIRECTIA STRATEGII</t>
  </si>
  <si>
    <t>.2.3</t>
  </si>
  <si>
    <t>PROIECT "Modernizarea drumului judetean DJ504 lim Jud Teleorman-Popesti-Izvoru-Recea-Cornatel-Vulpesti(DN 65A),km 110+700-136+695, L=25,995 km, pe raza Com. Popesti, Izvoru, Recea, Buzoiesti, Jud Arges</t>
  </si>
  <si>
    <t>.2.4</t>
  </si>
  <si>
    <t>PROIECT "Modernizarea drumului judetean DJ 503 lim. Jud. Dambovita- Slobozia - Rociu - Oarja - Catanele  (DJ702 G - KM 3+824), KM 98+000 -140+034 (42,034 KM) , Jud Arges</t>
  </si>
  <si>
    <t>Plati efectuate in anii precedenti si recuperate in anul curent aferente fondurilor externe nerambursabile</t>
  </si>
  <si>
    <t>85.01.05</t>
  </si>
  <si>
    <t>PROIECT  "Servicii de proiectare la fazele Expertiza tehnica, DALI si PT, inclusiv asistenta tehnica din partea proiectantului , Servicii de verificare a documentatiilor tehnico - economice la fazele DALI si DATC+PT+DE+CS si audit de siguranta rutiera pentru :Modernizare DJ679: Paduroiu (67B)- Lipia-Popesti-Lunca Corbului-Padureti- Ciesti-Falfani-Cotmeana-Malu-Barla-Lim.Jud.Olt, km 0+000-48.222, L=47,670 km</t>
  </si>
  <si>
    <t>Proiect Modernizare DJ 679 Paduroiu (DN67B)- Lipia-Popesti-Lunca Corbului-Padureti-Ciesti-Falfani-Cotmeana-Malu-Barla-Limita Judetul Olt km0+000-48.222; L=47,670km</t>
  </si>
  <si>
    <t>PROIECT "Modernizarea DJ 659:Pitești-Bradu-Suseni-Gliganu de Sus-Bârlogu-Negrași-Mozaceni Lim.Jud.Dâmbovița, km 0+000-58+320; L=58,320 km</t>
  </si>
  <si>
    <t xml:space="preserve">ALTE ACTIUNI ECONOMICE </t>
  </si>
  <si>
    <t>.3.1</t>
  </si>
  <si>
    <t xml:space="preserve">ASOCIATIA DE DEZVOLTARE INTERCOMUNITARA MOLIVISU - </t>
  </si>
  <si>
    <t>87.02.04</t>
  </si>
  <si>
    <t>ProiecteFEN</t>
  </si>
  <si>
    <t xml:space="preserve"> DEFICIT</t>
  </si>
  <si>
    <t>SOLICITARI</t>
  </si>
  <si>
    <t>Alte programe comunitare finantate in perioada 2021-2027 ( cod 45.02.72.01+45.02.72.02)</t>
  </si>
  <si>
    <t>45.02.72</t>
  </si>
  <si>
    <t>45.02.72.01</t>
  </si>
  <si>
    <t>45.02.72.02</t>
  </si>
  <si>
    <t>45.02.72.03</t>
  </si>
  <si>
    <t xml:space="preserve">                                          pt.  cheltuieli de personal</t>
  </si>
  <si>
    <t xml:space="preserve">                                             pt.     cheltuieli cu bunuri si servicii</t>
  </si>
  <si>
    <t xml:space="preserve">                                               pt.     alte cheltuieli</t>
  </si>
  <si>
    <t xml:space="preserve">        cheltuieli cu bunuri si servicii</t>
  </si>
  <si>
    <t xml:space="preserve">       cheltuieli de personal</t>
  </si>
  <si>
    <t>Alte programe comunitare finantate in perioada 2021-2027 ( cod 56.72.01 la 56.72.03 )</t>
  </si>
  <si>
    <t>56.72.02</t>
  </si>
  <si>
    <t>TOTAL</t>
  </si>
  <si>
    <t xml:space="preserve">Executie </t>
  </si>
  <si>
    <t>AUTORITATI EXECUTIVE</t>
  </si>
  <si>
    <t>PROIECTE FEN</t>
  </si>
  <si>
    <t xml:space="preserve">lista provizorie </t>
  </si>
  <si>
    <t>COFINANTARE BL 2%</t>
  </si>
  <si>
    <t>PNRR</t>
  </si>
  <si>
    <t>CHELT NEELIGIBILE 2026</t>
  </si>
  <si>
    <t>plati din 71,01,01</t>
  </si>
  <si>
    <t>Programul National de Investitii "Anghel Saligny"</t>
  </si>
  <si>
    <t>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</si>
  <si>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Dotari</t>
  </si>
  <si>
    <t>Consolidare si reabilitare Spital Judetean de Urgenta Pitesti</t>
  </si>
  <si>
    <t>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</si>
  <si>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Sistem de alimentare cu apa "Mancioiu" - captare, inmagazinare si transport apa catre UAT Cuca si UAT Moraresti</t>
  </si>
  <si>
    <t>lista provizorie</t>
  </si>
  <si>
    <t>Studiu si asigurare de asistenta tehnica pentru realizarea Planului de mentinere a calitatii aerului in judetul Arges 2025-2029</t>
  </si>
  <si>
    <t>Lucrari de executie a legaturilor intre corpul nou construit (S+P+4E) si cladirea existenta a Spitalului Judetean de Urgenta Pitesti</t>
  </si>
  <si>
    <t>Expertiza tehnica, studii si Documentatia de Avizare a Lucrarilor de Interventie pentru obiectivul de investitii " Reabilitarea, conservarea si punerea in valoare a Castrului Roman Jidava (Jidova)"</t>
  </si>
  <si>
    <t>lista dotari 2025</t>
  </si>
  <si>
    <t>Prestarea serviciilor de verificare a DALI (studii de specialitate, documentatii pentru avize si acorduri solicitate prin CU), P.T. si D.E. pentru "Reabilitarea, conservarea si punerea in valoare a Castrului Roman Jidava (Jidova)</t>
  </si>
  <si>
    <t>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659: PITEȘTI – BRADU – SUSENI – GLIGANU DE SUS – BÂRLOGU – NEGRAȘI – MOZĂCENI – LIM. JUD. DÂMBOVIȚA, KM 0+000-58+320; L=58,320 KM</t>
  </si>
  <si>
    <t>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679: Păduroiu (DN67B) - Lipia – Popești - Lunca Corbului – Pădureți – Ciești - Fâlfani - Cotmeana – Malu - Bârla - Lim. Jud. Olt, km 0+000-48.222; L=47,670 km</t>
  </si>
  <si>
    <t>Prestarea serviciilor de proiectare faza-Studiu de fezabilitate (Tema de proiectare, studii topografice, planuri amplasament vizate O.C.P.I., studii geotehnice verificate A.F., documentații necesare obținerii Certificatelor de Urbanism și a avizelor solicitate prin acestea, studii de soluții, A.T.R.-uri, Studiu de Fezabilitate pentru obiectivul de investitii:"ÎNFIINȚARE PARCURI FOTOVOLTAICE CU CAPACITĂȚI DE STOCARE INTEGRATE PENTRU CONSUMUL PROPRIU AL CONSILIULUI JUDEȚEAN ARGEȘ ȘI AL PARTENERILOR IMPLICAȚI</t>
  </si>
  <si>
    <t xml:space="preserve">EVIDENTA PERSOANELOR </t>
  </si>
  <si>
    <t>Cheltuieli de capital - dotari</t>
  </si>
  <si>
    <t>INVATAMANT</t>
  </si>
  <si>
    <r>
      <t xml:space="preserve">Proiect   - 'Imbunatatirea serviciilor de educatie timpurie in Judetul Arges' SMIS - </t>
    </r>
    <r>
      <rPr>
        <b/>
        <sz val="12"/>
        <color rgb="FFFF0000"/>
        <rFont val="Times New Roman"/>
        <family val="1"/>
        <charset val="238"/>
      </rPr>
      <t>338722</t>
    </r>
    <r>
      <rPr>
        <b/>
        <sz val="12"/>
        <rFont val="Times New Roman"/>
        <family val="1"/>
        <charset val="238"/>
      </rPr>
      <t xml:space="preserve"> PARTENER 1</t>
    </r>
  </si>
  <si>
    <r>
      <t xml:space="preserve">Proiect   - 'Imbunatatirea serviciilor de educatie timpurie in Judetul Arges' SMIS - </t>
    </r>
    <r>
      <rPr>
        <b/>
        <sz val="12"/>
        <color rgb="FFFF0000"/>
        <rFont val="Times New Roman"/>
        <family val="1"/>
        <charset val="238"/>
      </rPr>
      <t xml:space="preserve">338722 </t>
    </r>
    <r>
      <rPr>
        <b/>
        <sz val="12"/>
        <rFont val="Times New Roman"/>
        <family val="1"/>
        <charset val="238"/>
      </rPr>
      <t>PARTENER 2</t>
    </r>
  </si>
  <si>
    <t>Centrul Scolar de Educatie Incluziva "Sfanta Filofteia" Stefanesti</t>
  </si>
  <si>
    <t>Modificari interioare si exterioare, schimbare functie camera hidromasaj, uscatorie in sali de clasa si magazie</t>
  </si>
  <si>
    <t>Inspectoratul pentru Situatii de Urgenta</t>
  </si>
  <si>
    <t>SERVICIUL PUBLIC SALVAMONT</t>
  </si>
  <si>
    <t>Reabilitare Bază de Salvare Montană cota 2000 Transfăgărășan, județul Argeș</t>
  </si>
  <si>
    <t>legea bugetului 2025</t>
  </si>
  <si>
    <t>Servicii de intocmire a documentatiei tehnice  necesara obtinerii autorizatiei de securitate la incendiu şi obținerea autorizatiei de securitate la incendiu, pentru obiectivul Extinderea si Dotarea Ambulatoriului Integrat al SJU Pitesti</t>
  </si>
  <si>
    <t>Servicii de intocmire a documentatiei tehnice  necesara obtinerii autorizatiei de securitate la incendiu şi obținerea autorizatiei de securitate la incendiu,  pentru obiectivul Extindere si Dotare Spatii de Urgenta si Amenajare Incinta  SJU Pitesti</t>
  </si>
  <si>
    <t>Reabilitare si reparatii pasaj subteran  de legatura canivou-sediul central al Spitalul Judetean  de Urgenta  Pitesti</t>
  </si>
  <si>
    <t>Statie de dedurizare a apei la SJU Pitesti</t>
  </si>
  <si>
    <t>Construire corp de cladire nou la Spitalul Judetean de Urgenta Pitesti</t>
  </si>
  <si>
    <t>Ecograf ATI (sonda liniara, convexa, phased array)</t>
  </si>
  <si>
    <t xml:space="preserve"> M.F (cofin 10%)</t>
  </si>
  <si>
    <t>Ventilator pacient</t>
  </si>
  <si>
    <t>Statie centrala de moitorizare</t>
  </si>
  <si>
    <t>Aparat hemodializa acuti</t>
  </si>
  <si>
    <t>Monitor functii vitale</t>
  </si>
  <si>
    <t>Paturi ATI</t>
  </si>
  <si>
    <t>Aparat anestezie</t>
  </si>
  <si>
    <t>Laser Urologie</t>
  </si>
  <si>
    <t>Aspirator chirurgical</t>
  </si>
  <si>
    <t>Holter EKG</t>
  </si>
  <si>
    <t xml:space="preserve">Spitalul de Pediatrie </t>
  </si>
  <si>
    <t>Expertize</t>
  </si>
  <si>
    <t>Spitalul Vedea</t>
  </si>
  <si>
    <t>Amenajare parc</t>
  </si>
  <si>
    <t>Spitalul Leordeni</t>
  </si>
  <si>
    <t>Spitalul de Recuperare Bradet</t>
  </si>
  <si>
    <t xml:space="preserve"> Proiecte cu finantare FEN</t>
  </si>
  <si>
    <t>Lucrări de reabilitare saloane și grupuri sanitare, săli de tratament, dotări cu echipamente medicale și nemedicale</t>
  </si>
  <si>
    <t>lista provizorie, achitat din BL 396 mii lei suma de  12,58 mii lei</t>
  </si>
  <si>
    <t>Lucrari de construire in vederea conformarii imobilului la cerinta esentiala de calitate "Securitate la incendiu"</t>
  </si>
  <si>
    <t>lista provizorie, in 2025 au fost din VP</t>
  </si>
  <si>
    <t>Spitalul Orasenesc "Regele Carol I" Costesti</t>
  </si>
  <si>
    <t> Agitator trombocite</t>
  </si>
  <si>
    <t>nu este in lista provizorie (lista dotari 2025)</t>
  </si>
  <si>
    <t>SPITALUL DE BOLI CRONICE SI GERIATRIE STEFANESTI</t>
  </si>
  <si>
    <t xml:space="preserve">Bazin apa potabila 25mc suprateran cu statie de clorinare </t>
  </si>
  <si>
    <t>Spitalul de Recuperare Respiratorie si Pneumologie ''Sf. Andrei'' Valea Iasului</t>
  </si>
  <si>
    <t>Punere in functiunesi racordare PATB 20 KV</t>
  </si>
  <si>
    <t>Combina Fizioterapie : Electroterapie 2 canale, Ultrasunete 1 canal, Laser 1 canal cu sonda tip dus</t>
  </si>
  <si>
    <t xml:space="preserve">CULTURA </t>
  </si>
  <si>
    <t>Proiect "Centrul Europe Direct Arges"</t>
  </si>
  <si>
    <t>Servicii de intocmire a documentatiei in vederea obtinerii autorizatiei ISU pentru cladirea publica  Biblioteca Judeteana Arges</t>
  </si>
  <si>
    <t>Reamenajare spatii destinate expozitiilor permanente din cadrul  Muzeului  Judetesn Arges</t>
  </si>
  <si>
    <t xml:space="preserve"> Consolidare și reabilitare ClădireTeatrul Al. Davila Pitesti</t>
  </si>
  <si>
    <t>Sistem iluminat scenă Sala Așchiuță</t>
  </si>
  <si>
    <t>Sistem sonorizare scenă Sala Așchiuță</t>
  </si>
  <si>
    <t>Sistem mecanică scenă Sala Așchiuță</t>
  </si>
  <si>
    <t>Sistem intercom Sala Așchiuță</t>
  </si>
  <si>
    <t>Cărucior pupitre pro</t>
  </si>
  <si>
    <t>Sistem ecran Led -100 mp</t>
  </si>
  <si>
    <t>ASISTENTA SOCIALA</t>
  </si>
  <si>
    <t>DGASPC</t>
  </si>
  <si>
    <t>Rețeaua APP - Suport pentru o viață independentă în comunitate pentru persoanele cu dizabilități SMIS 33736</t>
  </si>
  <si>
    <t>nu este in lista provizorie (lista dotari 2025) BL=0, BS=80,FEN = 453</t>
  </si>
  <si>
    <t xml:space="preserve">Sistematizare verticală și iluminat exterior în incinta Complexului de Servicii Sociale Costești, județul Argeș  </t>
  </si>
  <si>
    <t>lista provizorie , alocat in 2025 suma de 1577 mii si executat 2,2 mii</t>
  </si>
  <si>
    <t>Expertiza tehnica pentru cerinta esentiala de calitate in constructii securitate la incendiu, CC si CI, in cadrul proiectului Complex de 4 Locuinte Protejate si Centru de Zi, Comuna Ciofrageni , Judetul Arges</t>
  </si>
  <si>
    <t>Unitatea de Asistenta Medico-Sociala Dedulesti</t>
  </si>
  <si>
    <t>Reabilitare, supraetajare si extindere corp A</t>
  </si>
  <si>
    <t>Unitatea de Asistenta Medico-Sociala Domnesti</t>
  </si>
  <si>
    <t xml:space="preserve">Sistem buton de panica pentru pacienti </t>
  </si>
  <si>
    <t>Unitatea de Asistenta Medico-Sociala Calinesti</t>
  </si>
  <si>
    <t>Achizitie si montare butoane de panica pentru pacienti</t>
  </si>
  <si>
    <t>Lucrari de reabilitare in vederea obtinerii autorizatiei la incendiu</t>
  </si>
  <si>
    <t>Unitatea de Asistenta Medico-Sociala Rucar</t>
  </si>
  <si>
    <t>Sistem de avertizare /alertare (buton de panica) "Nurse call"</t>
  </si>
  <si>
    <t>LOCUINTE, SERVICII SI DEZVOLTARE ECONOMICA</t>
  </si>
  <si>
    <t>Proiectul regional de dezvoltare a infrastructurii de apa si apa uzata din judetul Arges, in perioada 2021-2027 Cod SMIS 338635</t>
  </si>
  <si>
    <t>Locuințe de serviciu, jud. Argeş, oraşul Ştefăneşti, sat Ştefaneştii Noi, str. Calea Bucureşti, nr.339B</t>
  </si>
  <si>
    <t>lista provizorie , alocat in 2025 suma de 500 mii</t>
  </si>
  <si>
    <t>TRANSPORTURI</t>
  </si>
  <si>
    <t>PREFINANTARE INCASATA 2025 SI NEPLATITA (BS)</t>
  </si>
  <si>
    <t>PREFINANTARE INCASATA 2025 SI NEPLATITA (FEN)</t>
  </si>
  <si>
    <t>21357 in lista prov a plusat 5000</t>
  </si>
  <si>
    <t>31494 in lista prov, a plusat 5000</t>
  </si>
  <si>
    <t>Modernizare DJ703E Pitești (DN67B) – Băbana – Cocu, km 2+237 – km 19+911, L=17.674 m</t>
  </si>
  <si>
    <t xml:space="preserve">Modernizare DJ732 C Bughea de Jos - Malu - Godeni, Km 7+165 – Km 8+913, L= 1,748 Km </t>
  </si>
  <si>
    <t>Modernizare DJ 703G Șuici (DJ703H)-Ianculești-lim.jud. Vâlcea, km 14+000 - km 16+922, L=2,922 km, comuna Șuici</t>
  </si>
  <si>
    <t xml:space="preserve">Modernizare DJ 703 H Sălătrucu-Vâlcea, Km 25+200 - Km 27+202,65 și km 28+520 - km 29+863, L = 3345,65 m </t>
  </si>
  <si>
    <t>Modernizare DJ 739 Bârzeşti (DN 73 D) – Negrești – Zgripcești – Beleți, km 0+582 - Km 2+408,  L=1,826 Km, în Comuna Vulturești</t>
  </si>
  <si>
    <t>Pod peste raul Neajlov, in satul Silistea, comuna Cateasca, judetul Arges</t>
  </si>
  <si>
    <t>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</si>
  <si>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21+140, L=6,140 Km, comunele Caldararu si Raca, judetul Arges"</t>
  </si>
  <si>
    <t>Elaborare documentatii tehnice pentru obtinere Autorizatie de gospodarire a apelor "Pod pe DJ 741 Piteşti-Valea Mare-Făgetu-Mioveni, km 2+060, peste pârâul Valea Mare (Ploscaru), la Ştefăneşti"</t>
  </si>
  <si>
    <t xml:space="preserve"> Elaborare Studiu de Fezabilitate pentru obiectivul de investitii "Drum expres A1 - Pitesti - Mioveni </t>
  </si>
  <si>
    <t>Executie prag de fund si lucrari de stabilizare a malurilor aferente podului amplasat pe DJ 703B, km 85+328, in comuna Cateasca, judetul Arges"</t>
  </si>
  <si>
    <t>Pod peste râul Argeş pe DJ 703H, Curtea de Argeș - Valea Danului</t>
  </si>
  <si>
    <t>ANEXA 1</t>
  </si>
  <si>
    <r>
      <rPr>
        <sz val="14"/>
        <rFont val="Times New Roman"/>
        <family val="1"/>
        <charset val="238"/>
      </rPr>
      <t xml:space="preserve"> privind </t>
    </r>
    <r>
      <rPr>
        <b/>
        <sz val="14"/>
        <rFont val="Times New Roman"/>
        <family val="1"/>
        <charset val="238"/>
      </rPr>
      <t xml:space="preserve"> BUGETUL LOCAL PE ANUL  2026 </t>
    </r>
  </si>
  <si>
    <t>um=mii lei</t>
  </si>
  <si>
    <t xml:space="preserve"> PROPUNERE 2026</t>
  </si>
  <si>
    <r>
      <t xml:space="preserve">      </t>
    </r>
    <r>
      <rPr>
        <b/>
        <u/>
        <sz val="10"/>
        <rFont val="Times New Roman"/>
        <family val="1"/>
        <charset val="238"/>
      </rPr>
      <t xml:space="preserve"> PARTEA I SERVICII PUBLICE  GENERALE (1+2+3)</t>
    </r>
    <r>
      <rPr>
        <b/>
        <sz val="10"/>
        <rFont val="Times New Roman"/>
        <family val="1"/>
        <charset val="238"/>
      </rPr>
      <t xml:space="preserve"> </t>
    </r>
  </si>
  <si>
    <t>Proiect   - 'Imbunatatirea serviciilor de educatie timpurie in Judetul Arges' SMIS - 338722 PARTENER 1</t>
  </si>
  <si>
    <t>Proiect   - 'Imbunatatirea serviciilor de educatie timpurie in Judetul Arges' SMIS - 338722 PARTENER 2</t>
  </si>
  <si>
    <t xml:space="preserve"> CENTRUL "DOINA ARGESULUI"</t>
  </si>
  <si>
    <t>Spitalul de  Boli Cronice si  Geriatrie Stefanesti</t>
  </si>
  <si>
    <t>Spitalul de Recuperare  si Boli Cronice  Valea Iasului</t>
  </si>
  <si>
    <t>Directia Generala de Asistenta Sociala si Protectia Copilului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</si>
</sst>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2"/>
      <name val="Times New Roman"/>
      <family val="1"/>
      <charset val="238"/>
    </font>
    <font>
      <b/>
      <sz val="10"/>
      <name val="Arial"/>
      <family val="2"/>
      <charset val="238"/>
    </font>
    <font>
      <sz val="8"/>
      <name val="Arial"/>
      <family val="2"/>
      <charset val="238"/>
    </font>
    <font>
      <b/>
      <sz val="14"/>
      <name val="Times New Roman"/>
      <family val="1"/>
      <charset val="238"/>
    </font>
    <font>
      <b/>
      <sz val="10"/>
      <name val="Times New Roman"/>
      <family val="1"/>
      <charset val="238"/>
    </font>
    <font>
      <sz val="10"/>
      <name val="Times New Roman"/>
      <family val="1"/>
      <charset val="238"/>
    </font>
    <font>
      <sz val="8"/>
      <name val="Times New Roman"/>
      <family val="1"/>
      <charset val="238"/>
    </font>
    <font>
      <b/>
      <sz val="11"/>
      <name val="Times New Roman"/>
      <family val="1"/>
      <charset val="238"/>
    </font>
    <font>
      <b/>
      <sz val="10"/>
      <color theme="1"/>
      <name val="Times New Roman"/>
      <family val="1"/>
      <charset val="238"/>
    </font>
    <font>
      <b/>
      <sz val="10"/>
      <color rgb="FFFF0000"/>
      <name val="Times New Roman"/>
      <family val="1"/>
      <charset val="238"/>
    </font>
    <font>
      <sz val="10"/>
      <color rgb="FFFF0000"/>
      <name val="Arial"/>
      <family val="2"/>
      <charset val="238"/>
    </font>
    <font>
      <b/>
      <u/>
      <sz val="10"/>
      <color rgb="FFFF0000"/>
      <name val="Times New Roman"/>
      <family val="1"/>
      <charset val="238"/>
    </font>
    <font>
      <sz val="11"/>
      <name val="Times New Roman"/>
      <family val="1"/>
      <charset val="238"/>
    </font>
    <font>
      <sz val="10"/>
      <color rgb="FFFF0000"/>
      <name val="Times New Roman"/>
      <family val="1"/>
      <charset val="238"/>
    </font>
    <font>
      <sz val="10"/>
      <color theme="1"/>
      <name val="Arial"/>
      <family val="2"/>
      <charset val="238"/>
    </font>
    <font>
      <i/>
      <sz val="10"/>
      <name val="Times New Roman"/>
      <family val="1"/>
      <charset val="238"/>
    </font>
    <font>
      <b/>
      <sz val="10"/>
      <color rgb="FFFF0000"/>
      <name val="Arial"/>
      <family val="2"/>
      <charset val="238"/>
    </font>
    <font>
      <sz val="10"/>
      <name val="Tahoma"/>
      <family val="2"/>
    </font>
    <font>
      <sz val="10"/>
      <color theme="1"/>
      <name val="Times New Roman"/>
      <family val="1"/>
      <charset val="238"/>
    </font>
    <font>
      <b/>
      <sz val="8"/>
      <name val="Arial"/>
      <family val="2"/>
      <charset val="238"/>
    </font>
    <font>
      <sz val="11"/>
      <name val="Arial"/>
      <family val="2"/>
      <charset val="238"/>
    </font>
    <font>
      <b/>
      <u/>
      <sz val="11"/>
      <name val="Times New Roman"/>
      <family val="1"/>
      <charset val="238"/>
    </font>
    <font>
      <b/>
      <u/>
      <sz val="10"/>
      <name val="Times New Roman"/>
      <family val="1"/>
      <charset val="238"/>
    </font>
    <font>
      <b/>
      <sz val="11"/>
      <color rgb="FFFF0000"/>
      <name val="Times New Roman"/>
      <family val="1"/>
      <charset val="238"/>
    </font>
    <font>
      <b/>
      <sz val="11"/>
      <color rgb="FF00B0F0"/>
      <name val="Times New Roman"/>
      <family val="1"/>
      <charset val="238"/>
    </font>
    <font>
      <sz val="10"/>
      <color rgb="FF00B0F0"/>
      <name val="Times New Roman"/>
      <family val="1"/>
      <charset val="238"/>
    </font>
    <font>
      <sz val="10"/>
      <color rgb="FF00B0F0"/>
      <name val="Arial"/>
      <family val="2"/>
      <charset val="238"/>
    </font>
    <font>
      <b/>
      <sz val="11"/>
      <color theme="1"/>
      <name val="Times New Roman"/>
      <family val="1"/>
      <charset val="238"/>
    </font>
    <font>
      <b/>
      <sz val="10"/>
      <color theme="1"/>
      <name val="Arial"/>
      <family val="2"/>
      <charset val="238"/>
    </font>
    <font>
      <sz val="10"/>
      <color rgb="FF0070C0"/>
      <name val="Times New Roman"/>
      <family val="1"/>
      <charset val="238"/>
    </font>
    <font>
      <b/>
      <sz val="11"/>
      <color rgb="FF0070C0"/>
      <name val="Times New Roman"/>
      <family val="1"/>
      <charset val="238"/>
    </font>
    <font>
      <sz val="10"/>
      <color rgb="FF0070C0"/>
      <name val="Arial"/>
      <family val="2"/>
      <charset val="238"/>
    </font>
    <font>
      <u/>
      <sz val="10"/>
      <name val="Times New Roman"/>
      <family val="1"/>
      <charset val="238"/>
    </font>
    <font>
      <b/>
      <sz val="8"/>
      <name val="Times New Roman"/>
      <family val="1"/>
      <charset val="238"/>
    </font>
    <font>
      <b/>
      <sz val="9"/>
      <color indexed="81"/>
      <name val="Tahoma"/>
      <family val="2"/>
      <charset val="238"/>
    </font>
    <font>
      <sz val="9"/>
      <color indexed="81"/>
      <name val="Tahoma"/>
      <family val="2"/>
      <charset val="238"/>
    </font>
    <font>
      <sz val="10"/>
      <name val="Arial"/>
      <family val="2"/>
    </font>
    <font>
      <sz val="11"/>
      <color theme="1"/>
      <name val="Calibri"/>
      <family val="2"/>
      <scheme val="minor"/>
    </font>
    <font>
      <b/>
      <sz val="14"/>
      <color theme="1"/>
      <name val="Times New Roman"/>
      <family val="1"/>
      <charset val="238"/>
    </font>
    <font>
      <b/>
      <u/>
      <sz val="10"/>
      <color theme="1"/>
      <name val="Times New Roman"/>
      <family val="1"/>
      <charset val="238"/>
    </font>
    <font>
      <sz val="11"/>
      <color rgb="FF006100"/>
      <name val="Calibri"/>
      <family val="2"/>
      <charset val="238"/>
      <scheme val="minor"/>
    </font>
    <font>
      <b/>
      <sz val="9"/>
      <name val="Times New Roman"/>
      <family val="1"/>
    </font>
    <font>
      <sz val="9"/>
      <name val="Times New Roman"/>
      <family val="1"/>
    </font>
    <font>
      <sz val="9"/>
      <name val="Times New Roman"/>
      <family val="1"/>
      <charset val="238"/>
    </font>
    <font>
      <b/>
      <sz val="9"/>
      <name val="Times New Roman"/>
      <family val="1"/>
      <charset val="238"/>
    </font>
    <font>
      <b/>
      <sz val="9"/>
      <color rgb="FFFF0000"/>
      <name val="Times New Roman"/>
      <family val="1"/>
      <charset val="238"/>
    </font>
    <font>
      <b/>
      <sz val="9"/>
      <color theme="1"/>
      <name val="Arial"/>
      <family val="2"/>
      <charset val="238"/>
    </font>
    <font>
      <b/>
      <sz val="9"/>
      <color rgb="FFFF0000"/>
      <name val="Arial"/>
      <family val="2"/>
      <charset val="238"/>
    </font>
    <font>
      <b/>
      <sz val="9"/>
      <name val="Arial"/>
      <family val="2"/>
      <charset val="238"/>
    </font>
    <font>
      <b/>
      <sz val="9"/>
      <color theme="1"/>
      <name val="Times New Roman"/>
      <family val="1"/>
      <charset val="238"/>
    </font>
    <font>
      <b/>
      <sz val="12"/>
      <name val="Arial"/>
      <family val="2"/>
      <charset val="238"/>
    </font>
    <font>
      <sz val="12"/>
      <name val="Arial"/>
      <family val="2"/>
      <charset val="238"/>
    </font>
    <font>
      <sz val="12"/>
      <name val="Times New Roman"/>
      <family val="1"/>
      <charset val="238"/>
    </font>
    <font>
      <b/>
      <sz val="12"/>
      <color theme="1"/>
      <name val="Times New Roman"/>
      <family val="1"/>
      <charset val="238"/>
    </font>
    <font>
      <b/>
      <sz val="12"/>
      <color rgb="FFFF0000"/>
      <name val="Times New Roman"/>
      <family val="1"/>
      <charset val="238"/>
    </font>
    <font>
      <sz val="10"/>
      <color rgb="FF7030A0"/>
      <name val="Arial"/>
      <family val="2"/>
      <charset val="238"/>
    </font>
    <font>
      <b/>
      <sz val="10"/>
      <color rgb="FF7030A0"/>
      <name val="Times New Roman"/>
      <family val="1"/>
      <charset val="238"/>
    </font>
    <font>
      <b/>
      <sz val="10"/>
      <color rgb="FF7030A0"/>
      <name val="Arial"/>
      <family val="2"/>
      <charset val="238"/>
    </font>
    <font>
      <sz val="10"/>
      <color rgb="FF7030A0"/>
      <name val="Times New Roman"/>
      <family val="1"/>
      <charset val="238"/>
    </font>
    <font>
      <b/>
      <sz val="10"/>
      <color rgb="FF00B050"/>
      <name val="Arial"/>
      <family val="2"/>
      <charset val="238"/>
    </font>
    <font>
      <sz val="12"/>
      <color theme="1"/>
      <name val="Times New Roman"/>
      <family val="1"/>
      <charset val="238"/>
    </font>
    <font>
      <sz val="12"/>
      <name val="Times New Roman"/>
      <family val="1"/>
    </font>
    <font>
      <sz val="9"/>
      <name val="Arial"/>
      <family val="2"/>
      <charset val="238"/>
    </font>
    <font>
      <sz val="12"/>
      <color rgb="FFFF0000"/>
      <name val="Times New Roman"/>
      <family val="1"/>
      <charset val="238"/>
    </font>
    <font>
      <sz val="8"/>
      <color rgb="FFFF0000"/>
      <name val="Arial"/>
      <family val="2"/>
      <charset val="238"/>
    </font>
    <font>
      <sz val="14"/>
      <name val="Times New Roman"/>
      <family val="1"/>
      <charset val="238"/>
    </font>
  </fonts>
  <fills count="3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99CCFF"/>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indexed="9"/>
        <bgColor indexed="64"/>
      </patternFill>
    </fill>
    <fill>
      <patternFill patternType="solid">
        <fgColor rgb="FF00B0F0"/>
        <bgColor indexed="64"/>
      </patternFill>
    </fill>
    <fill>
      <patternFill patternType="solid">
        <fgColor theme="8"/>
        <bgColor indexed="64"/>
      </patternFill>
    </fill>
    <fill>
      <patternFill patternType="solid">
        <fgColor rgb="FF00FF00"/>
        <bgColor indexed="64"/>
      </patternFill>
    </fill>
    <fill>
      <patternFill patternType="solid">
        <fgColor theme="7" tint="0.39997558519241921"/>
        <bgColor indexed="64"/>
      </patternFill>
    </fill>
    <fill>
      <patternFill patternType="solid">
        <fgColor rgb="FFC6EFCE"/>
      </patternFill>
    </fill>
    <fill>
      <patternFill patternType="solid">
        <fgColor rgb="FF00CC00"/>
        <bgColor indexed="64"/>
      </patternFill>
    </fill>
    <fill>
      <patternFill patternType="solid">
        <fgColor rgb="FFFFC000"/>
        <bgColor indexed="64"/>
      </patternFill>
    </fill>
    <fill>
      <patternFill patternType="solid">
        <fgColor rgb="FF00B050"/>
        <bgColor indexed="64"/>
      </patternFill>
    </fill>
    <fill>
      <patternFill patternType="solid">
        <fgColor theme="7" tint="0.59999389629810485"/>
        <bgColor indexed="64"/>
      </patternFill>
    </fill>
    <fill>
      <patternFill patternType="solid">
        <fgColor rgb="FFFF00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8"/>
      </top>
      <bottom style="hair">
        <color indexed="8"/>
      </bottom>
      <diagonal/>
    </border>
    <border>
      <left style="hair">
        <color indexed="8"/>
      </left>
      <right style="hair">
        <color indexed="8"/>
      </right>
      <top style="hair">
        <color indexed="8"/>
      </top>
      <bottom style="hair">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hair">
        <color indexed="64"/>
      </top>
      <bottom/>
      <diagonal/>
    </border>
    <border>
      <left/>
      <right style="hair">
        <color indexed="8"/>
      </right>
      <top style="hair">
        <color indexed="8"/>
      </top>
      <bottom style="hair">
        <color indexed="8"/>
      </bottom>
      <diagonal/>
    </border>
    <border>
      <left style="thin">
        <color indexed="64"/>
      </left>
      <right style="thin">
        <color indexed="64"/>
      </right>
      <top style="thin">
        <color indexed="64"/>
      </top>
      <bottom/>
      <diagonal/>
    </border>
    <border>
      <left style="hair">
        <color indexed="8"/>
      </left>
      <right style="hair">
        <color indexed="8"/>
      </right>
      <top style="hair">
        <color indexed="8"/>
      </top>
      <bottom/>
      <diagonal/>
    </border>
    <border>
      <left/>
      <right/>
      <top style="thin">
        <color indexed="64"/>
      </top>
      <bottom style="thin">
        <color indexed="64"/>
      </bottom>
      <diagonal/>
    </border>
  </borders>
  <cellStyleXfs count="21">
    <xf numFmtId="0" fontId="0" fillId="0" borderId="0"/>
    <xf numFmtId="0" fontId="22" fillId="0" borderId="0"/>
    <xf numFmtId="0" fontId="4" fillId="0" borderId="0"/>
    <xf numFmtId="0" fontId="41" fillId="0" borderId="0"/>
    <xf numFmtId="0" fontId="42"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45"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561">
    <xf numFmtId="0" fontId="0" fillId="0" borderId="0" xfId="0"/>
    <xf numFmtId="4" fontId="5" fillId="2" borderId="0" xfId="0" applyNumberFormat="1" applyFont="1" applyFill="1" applyAlignment="1">
      <alignment horizontal="left"/>
    </xf>
    <xf numFmtId="4" fontId="5" fillId="2" borderId="0" xfId="0" applyNumberFormat="1" applyFont="1" applyFill="1"/>
    <xf numFmtId="0" fontId="5" fillId="0" borderId="0" xfId="0" applyFont="1"/>
    <xf numFmtId="0" fontId="6" fillId="0" borderId="0" xfId="0" applyFont="1"/>
    <xf numFmtId="0" fontId="5" fillId="0" borderId="0" xfId="0" applyFont="1" applyAlignment="1">
      <alignment horizontal="left"/>
    </xf>
    <xf numFmtId="0" fontId="7" fillId="0" borderId="0" xfId="0" applyFont="1"/>
    <xf numFmtId="0" fontId="4" fillId="0" borderId="0" xfId="0" applyFont="1"/>
    <xf numFmtId="0" fontId="8" fillId="0" borderId="0" xfId="0" applyFont="1" applyAlignment="1">
      <alignment horizontal="center"/>
    </xf>
    <xf numFmtId="0" fontId="5" fillId="0" borderId="0" xfId="0" applyFont="1" applyAlignment="1">
      <alignment horizontal="right"/>
    </xf>
    <xf numFmtId="4" fontId="8" fillId="2" borderId="0" xfId="0" applyNumberFormat="1" applyFont="1" applyFill="1"/>
    <xf numFmtId="0" fontId="8" fillId="0" borderId="0" xfId="0" applyFont="1" applyAlignment="1">
      <alignment horizontal="right"/>
    </xf>
    <xf numFmtId="0" fontId="8" fillId="0" borderId="0" xfId="0" applyFont="1"/>
    <xf numFmtId="0" fontId="9" fillId="0" borderId="0" xfId="0" applyFont="1"/>
    <xf numFmtId="0" fontId="10" fillId="0" borderId="0" xfId="0" applyFont="1"/>
    <xf numFmtId="0" fontId="11" fillId="0" borderId="0" xfId="0" applyFont="1" applyAlignment="1">
      <alignment horizontal="right"/>
    </xf>
    <xf numFmtId="0" fontId="10" fillId="0" borderId="1" xfId="0" applyFont="1" applyBorder="1" applyAlignment="1">
      <alignment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6" fillId="0" borderId="1" xfId="0" applyFont="1" applyBorder="1" applyAlignment="1">
      <alignment horizontal="center" wrapText="1"/>
    </xf>
    <xf numFmtId="0" fontId="12" fillId="3" borderId="2" xfId="0" applyFont="1" applyFill="1" applyBorder="1"/>
    <xf numFmtId="0" fontId="9" fillId="3" borderId="1" xfId="0" applyFont="1" applyFill="1" applyBorder="1"/>
    <xf numFmtId="0" fontId="9" fillId="3" borderId="1" xfId="0" applyFont="1" applyFill="1" applyBorder="1" applyAlignment="1">
      <alignment horizontal="center"/>
    </xf>
    <xf numFmtId="4" fontId="13" fillId="4" borderId="1" xfId="0" applyNumberFormat="1" applyFont="1" applyFill="1" applyBorder="1"/>
    <xf numFmtId="0" fontId="12" fillId="0" borderId="3" xfId="0" applyFont="1" applyBorder="1" applyAlignment="1">
      <alignment horizontal="center"/>
    </xf>
    <xf numFmtId="0" fontId="9" fillId="0" borderId="1" xfId="0" applyFont="1" applyBorder="1"/>
    <xf numFmtId="0" fontId="9" fillId="0" borderId="1" xfId="0" applyFont="1" applyBorder="1" applyAlignment="1">
      <alignment horizontal="center"/>
    </xf>
    <xf numFmtId="4" fontId="14" fillId="4" borderId="1" xfId="0" applyNumberFormat="1" applyFont="1" applyFill="1" applyBorder="1"/>
    <xf numFmtId="0" fontId="10" fillId="0" borderId="1" xfId="0" applyFont="1" applyBorder="1"/>
    <xf numFmtId="0" fontId="10" fillId="0" borderId="1" xfId="0" applyFont="1" applyBorder="1" applyAlignment="1">
      <alignment horizontal="center"/>
    </xf>
    <xf numFmtId="4" fontId="15" fillId="0" borderId="1" xfId="0" applyNumberFormat="1" applyFont="1" applyBorder="1"/>
    <xf numFmtId="0" fontId="9" fillId="0" borderId="1" xfId="0" applyFont="1" applyBorder="1" applyAlignment="1">
      <alignment wrapText="1"/>
    </xf>
    <xf numFmtId="4" fontId="16" fillId="4" borderId="1" xfId="0" applyNumberFormat="1" applyFont="1" applyFill="1" applyBorder="1"/>
    <xf numFmtId="2" fontId="10" fillId="0" borderId="1" xfId="0" applyNumberFormat="1" applyFont="1" applyBorder="1"/>
    <xf numFmtId="2" fontId="10" fillId="0" borderId="1" xfId="0" applyNumberFormat="1" applyFont="1" applyBorder="1" applyAlignment="1">
      <alignment wrapText="1"/>
    </xf>
    <xf numFmtId="0" fontId="12" fillId="0" borderId="3" xfId="0" applyFont="1" applyBorder="1" applyAlignment="1">
      <alignment horizontal="right"/>
    </xf>
    <xf numFmtId="0" fontId="17" fillId="0" borderId="1" xfId="0" applyFont="1" applyBorder="1" applyAlignment="1">
      <alignment wrapText="1"/>
    </xf>
    <xf numFmtId="14" fontId="10" fillId="0" borderId="1" xfId="0" applyNumberFormat="1" applyFont="1" applyBorder="1" applyAlignment="1">
      <alignment horizontal="center"/>
    </xf>
    <xf numFmtId="4" fontId="18" fillId="5" borderId="1" xfId="0" applyNumberFormat="1" applyFont="1" applyFill="1" applyBorder="1"/>
    <xf numFmtId="4" fontId="14" fillId="2" borderId="1" xfId="0" applyNumberFormat="1" applyFont="1" applyFill="1" applyBorder="1"/>
    <xf numFmtId="4" fontId="19" fillId="5" borderId="1" xfId="0" applyNumberFormat="1" applyFont="1" applyFill="1" applyBorder="1"/>
    <xf numFmtId="4" fontId="15" fillId="5" borderId="1" xfId="0" applyNumberFormat="1" applyFont="1" applyFill="1" applyBorder="1"/>
    <xf numFmtId="0" fontId="17" fillId="0" borderId="4" xfId="0" applyFont="1" applyBorder="1" applyAlignment="1">
      <alignment horizontal="left" vertical="center"/>
    </xf>
    <xf numFmtId="0" fontId="12" fillId="0" borderId="3" xfId="0" applyFont="1" applyBorder="1"/>
    <xf numFmtId="4" fontId="18" fillId="4" borderId="1" xfId="0" applyNumberFormat="1" applyFont="1" applyFill="1" applyBorder="1"/>
    <xf numFmtId="4" fontId="18" fillId="2" borderId="1" xfId="0" applyNumberFormat="1" applyFont="1" applyFill="1" applyBorder="1"/>
    <xf numFmtId="4" fontId="18" fillId="6" borderId="1" xfId="0" applyNumberFormat="1" applyFont="1" applyFill="1" applyBorder="1"/>
    <xf numFmtId="4" fontId="18" fillId="0" borderId="1" xfId="0" applyNumberFormat="1" applyFont="1" applyBorder="1"/>
    <xf numFmtId="4" fontId="9" fillId="4" borderId="1" xfId="0" applyNumberFormat="1" applyFont="1" applyFill="1" applyBorder="1"/>
    <xf numFmtId="0" fontId="20" fillId="0" borderId="1" xfId="0" applyFont="1" applyBorder="1" applyAlignment="1">
      <alignment horizontal="left" wrapText="1"/>
    </xf>
    <xf numFmtId="0" fontId="20" fillId="0" borderId="1" xfId="0" applyFont="1" applyBorder="1" applyAlignment="1">
      <alignment horizontal="center" wrapText="1"/>
    </xf>
    <xf numFmtId="0" fontId="10" fillId="0" borderId="1" xfId="0" applyFont="1" applyBorder="1" applyAlignment="1">
      <alignment horizontal="left" wrapText="1"/>
    </xf>
    <xf numFmtId="0" fontId="10" fillId="0" borderId="1" xfId="0" applyFont="1" applyBorder="1" applyAlignment="1">
      <alignment horizontal="center" wrapText="1"/>
    </xf>
    <xf numFmtId="4" fontId="21" fillId="5" borderId="1" xfId="0" applyNumberFormat="1" applyFont="1" applyFill="1" applyBorder="1"/>
    <xf numFmtId="0" fontId="10" fillId="0" borderId="3" xfId="0" applyFont="1" applyBorder="1" applyAlignment="1">
      <alignment horizontal="center" wrapText="1"/>
    </xf>
    <xf numFmtId="0" fontId="6" fillId="5" borderId="1" xfId="0" applyFont="1" applyFill="1" applyBorder="1"/>
    <xf numFmtId="0" fontId="7" fillId="0" borderId="6" xfId="1" applyFont="1" applyBorder="1" applyAlignment="1">
      <alignment horizontal="left" vertical="center"/>
    </xf>
    <xf numFmtId="4" fontId="15" fillId="0" borderId="7" xfId="0" applyNumberFormat="1" applyFont="1" applyBorder="1"/>
    <xf numFmtId="0" fontId="23" fillId="7" borderId="1" xfId="0" applyFont="1" applyFill="1" applyBorder="1" applyAlignment="1">
      <alignment wrapText="1"/>
    </xf>
    <xf numFmtId="0" fontId="23" fillId="7" borderId="1" xfId="0" applyFont="1" applyFill="1" applyBorder="1" applyAlignment="1">
      <alignment horizontal="center" wrapText="1"/>
    </xf>
    <xf numFmtId="4" fontId="19" fillId="7" borderId="1" xfId="0" applyNumberFormat="1" applyFont="1" applyFill="1" applyBorder="1"/>
    <xf numFmtId="0" fontId="7" fillId="0" borderId="5" xfId="0" applyFont="1" applyBorder="1" applyAlignment="1">
      <alignment horizontal="left" vertical="center" wrapText="1"/>
    </xf>
    <xf numFmtId="0" fontId="7" fillId="0" borderId="1" xfId="1" applyFont="1" applyBorder="1" applyAlignment="1">
      <alignment horizontal="center" vertical="center"/>
    </xf>
    <xf numFmtId="0" fontId="23" fillId="0" borderId="1" xfId="0" applyFont="1" applyBorder="1" applyAlignment="1">
      <alignment wrapText="1"/>
    </xf>
    <xf numFmtId="0" fontId="23" fillId="0" borderId="1" xfId="0" applyFont="1" applyBorder="1" applyAlignment="1">
      <alignment horizontal="center" wrapText="1"/>
    </xf>
    <xf numFmtId="0" fontId="13" fillId="8" borderId="1" xfId="0" applyFont="1" applyFill="1" applyBorder="1" applyAlignment="1">
      <alignment wrapText="1"/>
    </xf>
    <xf numFmtId="0" fontId="24" fillId="8" borderId="1" xfId="1" applyFont="1" applyFill="1" applyBorder="1" applyAlignment="1">
      <alignment horizontal="left" vertical="center"/>
    </xf>
    <xf numFmtId="4" fontId="6" fillId="8" borderId="1" xfId="0" applyNumberFormat="1" applyFont="1" applyFill="1" applyBorder="1"/>
    <xf numFmtId="0" fontId="11" fillId="2" borderId="1" xfId="0" applyFont="1" applyFill="1" applyBorder="1" applyAlignment="1">
      <alignment vertical="center"/>
    </xf>
    <xf numFmtId="0" fontId="7" fillId="2" borderId="1" xfId="1" applyFont="1" applyFill="1" applyBorder="1" applyAlignment="1">
      <alignment horizontal="left" vertical="center"/>
    </xf>
    <xf numFmtId="0" fontId="9" fillId="0" borderId="1" xfId="0" applyFont="1" applyBorder="1" applyAlignment="1">
      <alignment horizontal="center" wrapText="1"/>
    </xf>
    <xf numFmtId="4" fontId="14" fillId="0" borderId="1" xfId="0" applyNumberFormat="1" applyFont="1" applyBorder="1"/>
    <xf numFmtId="0" fontId="12" fillId="6" borderId="3" xfId="0" applyFont="1" applyFill="1" applyBorder="1" applyAlignment="1">
      <alignment horizontal="center"/>
    </xf>
    <xf numFmtId="0" fontId="9" fillId="6" borderId="1" xfId="0" applyFont="1" applyFill="1" applyBorder="1" applyAlignment="1">
      <alignment wrapText="1"/>
    </xf>
    <xf numFmtId="0" fontId="9" fillId="6" borderId="1" xfId="0" applyFont="1" applyFill="1" applyBorder="1" applyAlignment="1">
      <alignment horizontal="center"/>
    </xf>
    <xf numFmtId="0" fontId="12" fillId="6" borderId="3" xfId="0" applyFont="1" applyFill="1" applyBorder="1"/>
    <xf numFmtId="0" fontId="9" fillId="6" borderId="1" xfId="0" applyFont="1" applyFill="1" applyBorder="1" applyAlignment="1">
      <alignment vertical="justify"/>
    </xf>
    <xf numFmtId="0" fontId="6"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49" fontId="6" fillId="6" borderId="1" xfId="0" applyNumberFormat="1" applyFont="1" applyFill="1" applyBorder="1" applyAlignment="1">
      <alignment horizontal="left" vertical="center" wrapText="1"/>
    </xf>
    <xf numFmtId="0" fontId="18" fillId="0" borderId="1" xfId="0" applyFont="1" applyBorder="1" applyAlignment="1">
      <alignment horizontal="center"/>
    </xf>
    <xf numFmtId="0" fontId="12" fillId="9" borderId="3" xfId="0" applyFont="1" applyFill="1" applyBorder="1"/>
    <xf numFmtId="0" fontId="9" fillId="9" borderId="1" xfId="0" applyFont="1" applyFill="1" applyBorder="1"/>
    <xf numFmtId="0" fontId="9" fillId="9" borderId="1" xfId="0" applyFont="1" applyFill="1" applyBorder="1" applyAlignment="1">
      <alignment horizontal="center"/>
    </xf>
    <xf numFmtId="4" fontId="14" fillId="9" borderId="1" xfId="0" applyNumberFormat="1" applyFont="1" applyFill="1" applyBorder="1"/>
    <xf numFmtId="0" fontId="12" fillId="0" borderId="2" xfId="0" applyFont="1" applyBorder="1"/>
    <xf numFmtId="0" fontId="12" fillId="9" borderId="2" xfId="0" applyFont="1" applyFill="1" applyBorder="1"/>
    <xf numFmtId="0" fontId="10" fillId="9" borderId="1" xfId="0" applyFont="1" applyFill="1" applyBorder="1" applyAlignment="1">
      <alignment horizontal="center"/>
    </xf>
    <xf numFmtId="4" fontId="9" fillId="9" borderId="1" xfId="0" applyNumberFormat="1" applyFont="1" applyFill="1" applyBorder="1"/>
    <xf numFmtId="4" fontId="18" fillId="10" borderId="1" xfId="0" applyNumberFormat="1" applyFont="1" applyFill="1" applyBorder="1"/>
    <xf numFmtId="4" fontId="10" fillId="4" borderId="1" xfId="0" applyNumberFormat="1" applyFont="1" applyFill="1" applyBorder="1"/>
    <xf numFmtId="0" fontId="4" fillId="0" borderId="1" xfId="0" applyFont="1" applyBorder="1" applyAlignment="1">
      <alignment vertical="center" wrapText="1"/>
    </xf>
    <xf numFmtId="0" fontId="7" fillId="0" borderId="1" xfId="1" applyFont="1" applyBorder="1" applyAlignment="1">
      <alignment horizontal="left" vertical="center"/>
    </xf>
    <xf numFmtId="4" fontId="0" fillId="0" borderId="1" xfId="0" applyNumberFormat="1" applyBorder="1"/>
    <xf numFmtId="0" fontId="0" fillId="0" borderId="1" xfId="0" applyBorder="1" applyAlignment="1">
      <alignment vertical="center" wrapText="1"/>
    </xf>
    <xf numFmtId="0" fontId="14" fillId="0" borderId="1" xfId="0" applyFont="1" applyBorder="1" applyAlignment="1">
      <alignment wrapText="1"/>
    </xf>
    <xf numFmtId="0" fontId="14" fillId="0" borderId="1" xfId="0" applyFont="1" applyBorder="1" applyAlignment="1">
      <alignment horizontal="center" wrapText="1"/>
    </xf>
    <xf numFmtId="4" fontId="21" fillId="0" borderId="1" xfId="0" applyNumberFormat="1" applyFont="1" applyBorder="1"/>
    <xf numFmtId="4" fontId="6" fillId="0" borderId="1" xfId="0" applyNumberFormat="1" applyFont="1" applyBorder="1"/>
    <xf numFmtId="0" fontId="18" fillId="0" borderId="1" xfId="0" applyFont="1" applyBorder="1" applyAlignment="1">
      <alignment wrapText="1"/>
    </xf>
    <xf numFmtId="0" fontId="18" fillId="0" borderId="1" xfId="0" applyFont="1" applyBorder="1" applyAlignment="1">
      <alignment horizontal="center" wrapText="1"/>
    </xf>
    <xf numFmtId="0" fontId="13" fillId="11" borderId="1" xfId="0" applyFont="1" applyFill="1" applyBorder="1" applyAlignment="1">
      <alignment wrapText="1"/>
    </xf>
    <xf numFmtId="0" fontId="24" fillId="11" borderId="1" xfId="1" applyFont="1" applyFill="1" applyBorder="1" applyAlignment="1">
      <alignment horizontal="left" vertical="center"/>
    </xf>
    <xf numFmtId="0" fontId="17" fillId="2" borderId="1" xfId="0" applyFont="1" applyFill="1" applyBorder="1" applyAlignment="1">
      <alignment vertical="center"/>
    </xf>
    <xf numFmtId="0" fontId="25" fillId="2" borderId="1" xfId="1" applyFont="1" applyFill="1" applyBorder="1" applyAlignment="1">
      <alignment horizontal="left" vertical="center"/>
    </xf>
    <xf numFmtId="0" fontId="9" fillId="0" borderId="1" xfId="0" applyFont="1" applyBorder="1" applyAlignment="1">
      <alignment vertical="justify"/>
    </xf>
    <xf numFmtId="0" fontId="10" fillId="0" borderId="1" xfId="0" applyFont="1" applyBorder="1" applyAlignment="1">
      <alignment horizontal="center" vertical="justify"/>
    </xf>
    <xf numFmtId="0" fontId="6"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12" fillId="0" borderId="0" xfId="0" applyFont="1"/>
    <xf numFmtId="0" fontId="12" fillId="3" borderId="3" xfId="0" applyFont="1" applyFill="1" applyBorder="1"/>
    <xf numFmtId="4" fontId="14" fillId="5" borderId="1" xfId="0" applyNumberFormat="1" applyFont="1" applyFill="1" applyBorder="1"/>
    <xf numFmtId="0" fontId="9" fillId="0" borderId="1" xfId="0" applyFont="1" applyBorder="1" applyAlignment="1">
      <alignment horizontal="left" wrapText="1"/>
    </xf>
    <xf numFmtId="0" fontId="26" fillId="3" borderId="3" xfId="0" applyFont="1" applyFill="1" applyBorder="1"/>
    <xf numFmtId="0" fontId="9" fillId="3" borderId="1" xfId="0" applyFont="1" applyFill="1" applyBorder="1" applyAlignment="1">
      <alignment wrapText="1"/>
    </xf>
    <xf numFmtId="0" fontId="27" fillId="3" borderId="1" xfId="0" applyFont="1" applyFill="1" applyBorder="1" applyAlignment="1">
      <alignment horizontal="center"/>
    </xf>
    <xf numFmtId="4" fontId="16" fillId="2" borderId="1" xfId="0" applyNumberFormat="1" applyFont="1" applyFill="1" applyBorder="1"/>
    <xf numFmtId="0" fontId="26" fillId="0" borderId="3" xfId="0" applyFont="1" applyBorder="1"/>
    <xf numFmtId="0" fontId="27" fillId="0" borderId="1" xfId="0" applyFont="1" applyBorder="1" applyAlignment="1">
      <alignment horizontal="center"/>
    </xf>
    <xf numFmtId="0" fontId="28" fillId="0" borderId="3" xfId="0" applyFont="1" applyBorder="1"/>
    <xf numFmtId="0" fontId="15" fillId="0" borderId="0" xfId="0" applyFont="1"/>
    <xf numFmtId="0" fontId="9" fillId="12" borderId="1" xfId="0" applyFont="1" applyFill="1" applyBorder="1"/>
    <xf numFmtId="0" fontId="9" fillId="12" borderId="1" xfId="0" applyFont="1" applyFill="1" applyBorder="1" applyAlignment="1">
      <alignment horizontal="center"/>
    </xf>
    <xf numFmtId="4" fontId="14" fillId="12" borderId="1" xfId="0" applyNumberFormat="1" applyFont="1" applyFill="1" applyBorder="1"/>
    <xf numFmtId="4" fontId="23" fillId="9" borderId="1" xfId="0" applyNumberFormat="1" applyFont="1" applyFill="1" applyBorder="1"/>
    <xf numFmtId="0" fontId="17" fillId="0" borderId="3" xfId="0" applyFont="1" applyBorder="1"/>
    <xf numFmtId="0" fontId="10" fillId="13" borderId="1" xfId="0" applyFont="1" applyFill="1" applyBorder="1"/>
    <xf numFmtId="0" fontId="10" fillId="13" borderId="1" xfId="0" applyFont="1" applyFill="1" applyBorder="1" applyAlignment="1">
      <alignment horizontal="center"/>
    </xf>
    <xf numFmtId="0" fontId="10" fillId="7" borderId="1" xfId="0" applyFont="1" applyFill="1" applyBorder="1" applyAlignment="1">
      <alignment wrapText="1"/>
    </xf>
    <xf numFmtId="0" fontId="10" fillId="7" borderId="1" xfId="0" applyFont="1" applyFill="1" applyBorder="1" applyAlignment="1">
      <alignment horizontal="center"/>
    </xf>
    <xf numFmtId="4" fontId="18" fillId="7" borderId="1" xfId="0" applyNumberFormat="1" applyFont="1" applyFill="1" applyBorder="1"/>
    <xf numFmtId="0" fontId="10" fillId="2" borderId="1" xfId="0" applyFont="1" applyFill="1" applyBorder="1" applyAlignment="1">
      <alignment wrapText="1"/>
    </xf>
    <xf numFmtId="0" fontId="10" fillId="2" borderId="1" xfId="0" applyFont="1" applyFill="1" applyBorder="1" applyAlignment="1">
      <alignment horizontal="center"/>
    </xf>
    <xf numFmtId="0" fontId="29" fillId="0" borderId="3" xfId="0" applyFont="1" applyBorder="1"/>
    <xf numFmtId="0" fontId="30" fillId="0" borderId="1" xfId="0" applyFont="1" applyBorder="1"/>
    <xf numFmtId="0" fontId="30" fillId="0" borderId="1" xfId="0" applyFont="1" applyBorder="1" applyAlignment="1">
      <alignment horizontal="center"/>
    </xf>
    <xf numFmtId="0" fontId="31" fillId="0" borderId="0" xfId="0" applyFont="1"/>
    <xf numFmtId="0" fontId="32" fillId="0" borderId="3" xfId="0" applyFont="1" applyBorder="1"/>
    <xf numFmtId="0" fontId="23" fillId="0" borderId="1" xfId="0" applyFont="1" applyBorder="1"/>
    <xf numFmtId="0" fontId="23" fillId="0" borderId="1" xfId="0" applyFont="1" applyBorder="1" applyAlignment="1">
      <alignment horizontal="center"/>
    </xf>
    <xf numFmtId="0" fontId="19" fillId="0" borderId="0" xfId="0" applyFont="1"/>
    <xf numFmtId="0" fontId="9" fillId="14" borderId="1" xfId="0" applyFont="1" applyFill="1" applyBorder="1"/>
    <xf numFmtId="0" fontId="9" fillId="14" borderId="1" xfId="0" applyFont="1" applyFill="1" applyBorder="1" applyAlignment="1">
      <alignment horizontal="center"/>
    </xf>
    <xf numFmtId="4" fontId="33" fillId="14" borderId="1" xfId="0" applyNumberFormat="1" applyFont="1" applyFill="1" applyBorder="1"/>
    <xf numFmtId="0" fontId="10" fillId="15" borderId="1" xfId="0" applyFont="1" applyFill="1" applyBorder="1"/>
    <xf numFmtId="0" fontId="10" fillId="15" borderId="1" xfId="0" applyFont="1" applyFill="1" applyBorder="1" applyAlignment="1">
      <alignment horizontal="center"/>
    </xf>
    <xf numFmtId="4" fontId="15" fillId="15" borderId="1" xfId="0" applyNumberFormat="1" applyFont="1" applyFill="1" applyBorder="1"/>
    <xf numFmtId="4" fontId="19" fillId="15" borderId="1" xfId="0" applyNumberFormat="1" applyFont="1" applyFill="1" applyBorder="1"/>
    <xf numFmtId="0" fontId="10" fillId="7" borderId="1" xfId="0" applyFont="1" applyFill="1" applyBorder="1"/>
    <xf numFmtId="4" fontId="15" fillId="7" borderId="1" xfId="0" applyNumberFormat="1" applyFont="1" applyFill="1" applyBorder="1"/>
    <xf numFmtId="0" fontId="10" fillId="7" borderId="1" xfId="0" applyFont="1" applyFill="1" applyBorder="1" applyAlignment="1">
      <alignment horizontal="left" wrapText="1"/>
    </xf>
    <xf numFmtId="0" fontId="9" fillId="7" borderId="1" xfId="0" applyFont="1" applyFill="1" applyBorder="1" applyAlignment="1">
      <alignment horizontal="left" wrapText="1"/>
    </xf>
    <xf numFmtId="0" fontId="10" fillId="2" borderId="1" xfId="0" applyFont="1" applyFill="1" applyBorder="1"/>
    <xf numFmtId="4" fontId="15" fillId="2" borderId="1" xfId="0" applyNumberFormat="1" applyFont="1" applyFill="1" applyBorder="1"/>
    <xf numFmtId="0" fontId="9" fillId="7" borderId="1" xfId="0" applyFont="1" applyFill="1" applyBorder="1" applyAlignment="1">
      <alignment wrapText="1"/>
    </xf>
    <xf numFmtId="0" fontId="9" fillId="7" borderId="1" xfId="0" applyFont="1" applyFill="1" applyBorder="1" applyAlignment="1">
      <alignment horizontal="center"/>
    </xf>
    <xf numFmtId="4" fontId="14" fillId="7" borderId="1" xfId="0" applyNumberFormat="1" applyFont="1" applyFill="1" applyBorder="1"/>
    <xf numFmtId="0" fontId="12" fillId="2" borderId="3" xfId="0" applyFont="1" applyFill="1" applyBorder="1"/>
    <xf numFmtId="4" fontId="10" fillId="7" borderId="1" xfId="0" applyNumberFormat="1" applyFont="1" applyFill="1" applyBorder="1"/>
    <xf numFmtId="4" fontId="21" fillId="7" borderId="1" xfId="0" applyNumberFormat="1" applyFont="1" applyFill="1" applyBorder="1"/>
    <xf numFmtId="0" fontId="9" fillId="16" borderId="1" xfId="0" applyFont="1" applyFill="1" applyBorder="1" applyAlignment="1">
      <alignment horizontal="left" wrapText="1"/>
    </xf>
    <xf numFmtId="0" fontId="10" fillId="16" borderId="1" xfId="0" applyFont="1" applyFill="1" applyBorder="1" applyAlignment="1">
      <alignment horizontal="center"/>
    </xf>
    <xf numFmtId="4" fontId="15" fillId="16" borderId="1" xfId="0" applyNumberFormat="1" applyFont="1" applyFill="1" applyBorder="1"/>
    <xf numFmtId="0" fontId="9" fillId="15" borderId="1" xfId="0" applyFont="1" applyFill="1" applyBorder="1" applyAlignment="1">
      <alignment horizontal="left" wrapText="1"/>
    </xf>
    <xf numFmtId="0" fontId="34" fillId="16" borderId="1" xfId="0" applyFont="1" applyFill="1" applyBorder="1" applyAlignment="1">
      <alignment horizontal="center"/>
    </xf>
    <xf numFmtId="0" fontId="35" fillId="2" borderId="3" xfId="0" applyFont="1" applyFill="1" applyBorder="1"/>
    <xf numFmtId="0" fontId="34" fillId="2" borderId="1" xfId="0" applyFont="1" applyFill="1" applyBorder="1" applyAlignment="1">
      <alignment horizontal="center"/>
    </xf>
    <xf numFmtId="0" fontId="36" fillId="2" borderId="0" xfId="0" applyFont="1" applyFill="1"/>
    <xf numFmtId="0" fontId="34" fillId="0" borderId="1" xfId="0" applyFont="1" applyBorder="1"/>
    <xf numFmtId="0" fontId="4" fillId="2" borderId="0" xfId="0" applyFont="1" applyFill="1"/>
    <xf numFmtId="0" fontId="34" fillId="15" borderId="1" xfId="0" applyFont="1" applyFill="1" applyBorder="1" applyAlignment="1">
      <alignment horizontal="center"/>
    </xf>
    <xf numFmtId="0" fontId="34" fillId="0" borderId="1" xfId="0" applyFont="1" applyBorder="1" applyAlignment="1">
      <alignment horizontal="center"/>
    </xf>
    <xf numFmtId="0" fontId="13" fillId="16" borderId="1" xfId="0" applyFont="1" applyFill="1" applyBorder="1" applyAlignment="1">
      <alignment horizontal="left" wrapText="1"/>
    </xf>
    <xf numFmtId="0" fontId="13" fillId="16" borderId="1" xfId="0" applyFont="1" applyFill="1" applyBorder="1" applyAlignment="1">
      <alignment horizontal="center"/>
    </xf>
    <xf numFmtId="0" fontId="13" fillId="0" borderId="1" xfId="0" applyFont="1" applyBorder="1"/>
    <xf numFmtId="0" fontId="13" fillId="0" borderId="1" xfId="0" applyFont="1" applyBorder="1" applyAlignment="1">
      <alignment wrapText="1"/>
    </xf>
    <xf numFmtId="0" fontId="13" fillId="0" borderId="3" xfId="0" applyFont="1" applyBorder="1" applyAlignment="1">
      <alignment horizontal="center"/>
    </xf>
    <xf numFmtId="4" fontId="14" fillId="0" borderId="4" xfId="0" applyNumberFormat="1" applyFont="1" applyBorder="1"/>
    <xf numFmtId="4" fontId="15" fillId="0" borderId="4" xfId="0" applyNumberFormat="1" applyFont="1" applyBorder="1"/>
    <xf numFmtId="0" fontId="13" fillId="16" borderId="3" xfId="0" applyFont="1" applyFill="1" applyBorder="1" applyAlignment="1">
      <alignment wrapText="1"/>
    </xf>
    <xf numFmtId="4" fontId="18" fillId="16" borderId="4" xfId="0" applyNumberFormat="1" applyFont="1" applyFill="1" applyBorder="1"/>
    <xf numFmtId="0" fontId="10" fillId="15" borderId="1" xfId="0" applyFont="1" applyFill="1" applyBorder="1" applyAlignment="1">
      <alignment horizontal="left" wrapText="1"/>
    </xf>
    <xf numFmtId="0" fontId="13" fillId="16" borderId="1" xfId="0" applyFont="1" applyFill="1" applyBorder="1" applyAlignment="1">
      <alignment wrapText="1"/>
    </xf>
    <xf numFmtId="0" fontId="13" fillId="7" borderId="1" xfId="0" applyFont="1" applyFill="1" applyBorder="1" applyAlignment="1">
      <alignment horizontal="center"/>
    </xf>
    <xf numFmtId="0" fontId="9" fillId="9" borderId="1" xfId="0" applyFont="1" applyFill="1" applyBorder="1" applyAlignment="1">
      <alignment horizontal="left" wrapText="1"/>
    </xf>
    <xf numFmtId="4" fontId="19" fillId="9" borderId="1" xfId="0" applyNumberFormat="1" applyFont="1" applyFill="1" applyBorder="1"/>
    <xf numFmtId="4" fontId="19" fillId="0" borderId="1" xfId="0" applyNumberFormat="1" applyFont="1" applyBorder="1"/>
    <xf numFmtId="0" fontId="9" fillId="12" borderId="1" xfId="0" applyFont="1" applyFill="1" applyBorder="1" applyAlignment="1">
      <alignment wrapText="1"/>
    </xf>
    <xf numFmtId="0" fontId="9" fillId="7" borderId="1" xfId="0" applyFont="1" applyFill="1" applyBorder="1"/>
    <xf numFmtId="0" fontId="10" fillId="0" borderId="1" xfId="2" applyFont="1" applyBorder="1" applyAlignment="1">
      <alignment wrapText="1"/>
    </xf>
    <xf numFmtId="4" fontId="16" fillId="5" borderId="1" xfId="0" applyNumberFormat="1" applyFont="1" applyFill="1" applyBorder="1"/>
    <xf numFmtId="4" fontId="13" fillId="5" borderId="1" xfId="0" applyNumberFormat="1" applyFont="1" applyFill="1" applyBorder="1"/>
    <xf numFmtId="0" fontId="37" fillId="3" borderId="1" xfId="0" applyFont="1" applyFill="1" applyBorder="1" applyAlignment="1">
      <alignment horizontal="center"/>
    </xf>
    <xf numFmtId="0" fontId="37" fillId="0" borderId="1" xfId="0" applyFont="1" applyBorder="1" applyAlignment="1">
      <alignment horizontal="center"/>
    </xf>
    <xf numFmtId="0" fontId="12" fillId="0" borderId="8" xfId="0" applyFont="1" applyBorder="1"/>
    <xf numFmtId="16" fontId="12" fillId="0" borderId="3" xfId="0" applyNumberFormat="1" applyFont="1" applyBorder="1"/>
    <xf numFmtId="16" fontId="17" fillId="0" borderId="3" xfId="0" applyNumberFormat="1" applyFont="1" applyBorder="1"/>
    <xf numFmtId="0" fontId="9" fillId="5" borderId="1" xfId="0" applyFont="1" applyFill="1" applyBorder="1"/>
    <xf numFmtId="0" fontId="10" fillId="5" borderId="1" xfId="0" applyFont="1" applyFill="1" applyBorder="1" applyAlignment="1">
      <alignment horizontal="center"/>
    </xf>
    <xf numFmtId="0" fontId="10" fillId="5" borderId="1" xfId="0" applyFont="1" applyFill="1" applyBorder="1"/>
    <xf numFmtId="0" fontId="9" fillId="2" borderId="1" xfId="0" applyFont="1" applyFill="1" applyBorder="1" applyAlignment="1">
      <alignment wrapText="1"/>
    </xf>
    <xf numFmtId="0" fontId="9" fillId="13" borderId="1" xfId="0" applyFont="1" applyFill="1" applyBorder="1"/>
    <xf numFmtId="0" fontId="9" fillId="13" borderId="1" xfId="0" applyFont="1" applyFill="1" applyBorder="1" applyAlignment="1">
      <alignment horizontal="center"/>
    </xf>
    <xf numFmtId="4" fontId="21" fillId="13" borderId="1" xfId="0" applyNumberFormat="1" applyFont="1" applyFill="1" applyBorder="1"/>
    <xf numFmtId="2" fontId="12" fillId="0" borderId="3" xfId="0" applyNumberFormat="1" applyFont="1" applyBorder="1"/>
    <xf numFmtId="14" fontId="38" fillId="0" borderId="3" xfId="0" applyNumberFormat="1" applyFont="1" applyBorder="1"/>
    <xf numFmtId="0" fontId="38" fillId="0" borderId="3" xfId="0" applyFont="1" applyBorder="1"/>
    <xf numFmtId="0" fontId="6" fillId="7" borderId="1" xfId="0" applyFont="1" applyFill="1" applyBorder="1" applyAlignment="1">
      <alignment horizontal="left" wrapText="1"/>
    </xf>
    <xf numFmtId="0" fontId="9" fillId="2" borderId="1" xfId="0" applyFont="1" applyFill="1" applyBorder="1" applyAlignment="1">
      <alignment horizontal="center"/>
    </xf>
    <xf numFmtId="0" fontId="6" fillId="7" borderId="1" xfId="0" applyFont="1" applyFill="1" applyBorder="1" applyAlignment="1">
      <alignment wrapText="1"/>
    </xf>
    <xf numFmtId="0" fontId="12" fillId="5" borderId="3" xfId="0" applyFont="1" applyFill="1" applyBorder="1"/>
    <xf numFmtId="0" fontId="9" fillId="13" borderId="1" xfId="0" applyFont="1" applyFill="1" applyBorder="1" applyAlignment="1">
      <alignment wrapText="1"/>
    </xf>
    <xf numFmtId="4" fontId="14" fillId="13" borderId="1" xfId="0" applyNumberFormat="1" applyFont="1" applyFill="1" applyBorder="1"/>
    <xf numFmtId="0" fontId="9" fillId="5" borderId="1" xfId="0" applyFont="1" applyFill="1" applyBorder="1" applyAlignment="1">
      <alignment horizontal="center"/>
    </xf>
    <xf numFmtId="0" fontId="10" fillId="5" borderId="1" xfId="0" applyFont="1" applyFill="1" applyBorder="1" applyAlignment="1">
      <alignment wrapText="1"/>
    </xf>
    <xf numFmtId="0" fontId="14" fillId="7" borderId="1" xfId="0" applyFont="1" applyFill="1" applyBorder="1" applyAlignment="1">
      <alignment wrapText="1"/>
    </xf>
    <xf numFmtId="0" fontId="14" fillId="7" borderId="1" xfId="0" applyFont="1" applyFill="1" applyBorder="1" applyAlignment="1">
      <alignment horizontal="center"/>
    </xf>
    <xf numFmtId="0" fontId="14" fillId="7" borderId="1" xfId="0" applyFont="1" applyFill="1" applyBorder="1" applyAlignment="1">
      <alignment horizontal="left" wrapText="1"/>
    </xf>
    <xf numFmtId="0" fontId="18" fillId="7" borderId="1" xfId="0" applyFont="1" applyFill="1" applyBorder="1" applyAlignment="1">
      <alignment horizontal="center"/>
    </xf>
    <xf numFmtId="0" fontId="4" fillId="0" borderId="1" xfId="0" applyFont="1" applyBorder="1" applyAlignment="1">
      <alignment wrapText="1"/>
    </xf>
    <xf numFmtId="0" fontId="4" fillId="0" borderId="1" xfId="0" applyFont="1" applyBorder="1" applyAlignment="1">
      <alignment horizontal="center" wrapText="1"/>
    </xf>
    <xf numFmtId="0" fontId="9" fillId="3" borderId="1" xfId="0" applyFont="1" applyFill="1" applyBorder="1" applyAlignment="1">
      <alignment horizontal="left" wrapText="1"/>
    </xf>
    <xf numFmtId="4" fontId="18" fillId="13" borderId="1" xfId="0" applyNumberFormat="1" applyFont="1" applyFill="1" applyBorder="1"/>
    <xf numFmtId="0" fontId="10" fillId="17" borderId="1" xfId="2" applyFont="1" applyFill="1" applyBorder="1" applyAlignment="1">
      <alignment wrapText="1"/>
    </xf>
    <xf numFmtId="49" fontId="10" fillId="17" borderId="1" xfId="2" applyNumberFormat="1" applyFont="1" applyFill="1" applyBorder="1" applyAlignment="1">
      <alignment horizontal="center"/>
    </xf>
    <xf numFmtId="4" fontId="9" fillId="12" borderId="1" xfId="0" applyNumberFormat="1" applyFont="1" applyFill="1" applyBorder="1"/>
    <xf numFmtId="0" fontId="9" fillId="18" borderId="1" xfId="0" applyFont="1" applyFill="1" applyBorder="1"/>
    <xf numFmtId="0" fontId="9" fillId="18" borderId="1" xfId="0" applyFont="1" applyFill="1" applyBorder="1" applyAlignment="1">
      <alignment horizontal="center"/>
    </xf>
    <xf numFmtId="4" fontId="14" fillId="18" borderId="1" xfId="0" applyNumberFormat="1" applyFont="1" applyFill="1" applyBorder="1"/>
    <xf numFmtId="4" fontId="15" fillId="9" borderId="1" xfId="0" applyNumberFormat="1" applyFont="1" applyFill="1" applyBorder="1"/>
    <xf numFmtId="0" fontId="9" fillId="9" borderId="1" xfId="0" applyFont="1" applyFill="1" applyBorder="1" applyAlignment="1">
      <alignment horizontal="center" wrapText="1"/>
    </xf>
    <xf numFmtId="4" fontId="14" fillId="7" borderId="1" xfId="0" applyNumberFormat="1" applyFont="1" applyFill="1" applyBorder="1" applyAlignment="1">
      <alignment horizontal="right"/>
    </xf>
    <xf numFmtId="4" fontId="14" fillId="0" borderId="1" xfId="0" applyNumberFormat="1" applyFont="1" applyBorder="1" applyAlignment="1">
      <alignment horizontal="right"/>
    </xf>
    <xf numFmtId="4" fontId="0" fillId="13" borderId="1" xfId="0" applyNumberFormat="1" applyFill="1" applyBorder="1"/>
    <xf numFmtId="4" fontId="0" fillId="2" borderId="1" xfId="0" applyNumberFormat="1" applyFill="1" applyBorder="1"/>
    <xf numFmtId="4" fontId="0" fillId="7" borderId="1" xfId="0" applyNumberFormat="1" applyFill="1" applyBorder="1"/>
    <xf numFmtId="0" fontId="9" fillId="19" borderId="1" xfId="0" applyFont="1" applyFill="1" applyBorder="1" applyAlignment="1">
      <alignment horizontal="left"/>
    </xf>
    <xf numFmtId="0" fontId="9" fillId="19" borderId="1" xfId="0" applyFont="1" applyFill="1" applyBorder="1" applyAlignment="1">
      <alignment horizontal="center"/>
    </xf>
    <xf numFmtId="4" fontId="14" fillId="19" borderId="1" xfId="0" applyNumberFormat="1" applyFont="1" applyFill="1" applyBorder="1"/>
    <xf numFmtId="0" fontId="10" fillId="17" borderId="1" xfId="2" applyFont="1" applyFill="1" applyBorder="1"/>
    <xf numFmtId="0" fontId="12" fillId="20" borderId="3" xfId="0" applyFont="1" applyFill="1" applyBorder="1"/>
    <xf numFmtId="0" fontId="27" fillId="20" borderId="1" xfId="0" applyFont="1" applyFill="1" applyBorder="1"/>
    <xf numFmtId="0" fontId="27" fillId="20" borderId="1" xfId="0" applyFont="1" applyFill="1" applyBorder="1" applyAlignment="1">
      <alignment horizontal="center"/>
    </xf>
    <xf numFmtId="4" fontId="16" fillId="20" borderId="1" xfId="0" applyNumberFormat="1" applyFont="1" applyFill="1" applyBorder="1"/>
    <xf numFmtId="0" fontId="33" fillId="0" borderId="0" xfId="0" applyFont="1"/>
    <xf numFmtId="0" fontId="43" fillId="0" borderId="0" xfId="0" applyFont="1"/>
    <xf numFmtId="0" fontId="33" fillId="0" borderId="1" xfId="0" applyFont="1" applyBorder="1" applyAlignment="1">
      <alignment horizontal="center" wrapText="1"/>
    </xf>
    <xf numFmtId="4" fontId="44" fillId="4" borderId="1" xfId="0" applyNumberFormat="1" applyFont="1" applyFill="1" applyBorder="1"/>
    <xf numFmtId="4" fontId="23" fillId="5" borderId="1" xfId="0" applyNumberFormat="1" applyFont="1" applyFill="1" applyBorder="1"/>
    <xf numFmtId="4" fontId="13" fillId="2" borderId="1" xfId="0" applyNumberFormat="1" applyFont="1" applyFill="1" applyBorder="1"/>
    <xf numFmtId="4" fontId="23" fillId="4" borderId="1" xfId="0" applyNumberFormat="1" applyFont="1" applyFill="1" applyBorder="1"/>
    <xf numFmtId="4" fontId="23" fillId="6" borderId="1" xfId="0" applyNumberFormat="1" applyFont="1" applyFill="1" applyBorder="1"/>
    <xf numFmtId="4" fontId="23" fillId="0" borderId="1" xfId="0" applyNumberFormat="1" applyFont="1" applyBorder="1"/>
    <xf numFmtId="4" fontId="23" fillId="2" borderId="1" xfId="0" applyNumberFormat="1" applyFont="1" applyFill="1" applyBorder="1"/>
    <xf numFmtId="0" fontId="4" fillId="0" borderId="1" xfId="0" applyFont="1" applyBorder="1"/>
    <xf numFmtId="4" fontId="13" fillId="0" borderId="1" xfId="0" applyNumberFormat="1" applyFont="1" applyBorder="1"/>
    <xf numFmtId="4" fontId="13" fillId="9" borderId="1" xfId="0" applyNumberFormat="1" applyFont="1" applyFill="1" applyBorder="1"/>
    <xf numFmtId="4" fontId="23" fillId="10" borderId="1" xfId="0" applyNumberFormat="1" applyFont="1" applyFill="1" applyBorder="1"/>
    <xf numFmtId="4" fontId="33" fillId="0" borderId="1" xfId="0" applyNumberFormat="1" applyFont="1" applyBorder="1"/>
    <xf numFmtId="4" fontId="44" fillId="2" borderId="1" xfId="0" applyNumberFormat="1" applyFont="1" applyFill="1" applyBorder="1"/>
    <xf numFmtId="4" fontId="13" fillId="12" borderId="1" xfId="0" applyNumberFormat="1" applyFont="1" applyFill="1" applyBorder="1"/>
    <xf numFmtId="4" fontId="23" fillId="7" borderId="1" xfId="0" applyNumberFormat="1" applyFont="1" applyFill="1" applyBorder="1"/>
    <xf numFmtId="4" fontId="19" fillId="2" borderId="1" xfId="0" applyNumberFormat="1" applyFont="1" applyFill="1" applyBorder="1"/>
    <xf numFmtId="4" fontId="13" fillId="7" borderId="1" xfId="0" applyNumberFormat="1" applyFont="1" applyFill="1" applyBorder="1"/>
    <xf numFmtId="4" fontId="33" fillId="7" borderId="1" xfId="0" applyNumberFormat="1" applyFont="1" applyFill="1" applyBorder="1"/>
    <xf numFmtId="4" fontId="19" fillId="16" borderId="1" xfId="0" applyNumberFormat="1" applyFont="1" applyFill="1" applyBorder="1"/>
    <xf numFmtId="4" fontId="13" fillId="0" borderId="4" xfId="0" applyNumberFormat="1" applyFont="1" applyBorder="1"/>
    <xf numFmtId="4" fontId="19" fillId="0" borderId="4" xfId="0" applyNumberFormat="1" applyFont="1" applyBorder="1"/>
    <xf numFmtId="4" fontId="23" fillId="16" borderId="4" xfId="0" applyNumberFormat="1" applyFont="1" applyFill="1" applyBorder="1"/>
    <xf numFmtId="4" fontId="44" fillId="5" borderId="1" xfId="0" applyNumberFormat="1" applyFont="1" applyFill="1" applyBorder="1"/>
    <xf numFmtId="4" fontId="33" fillId="13" borderId="1" xfId="0" applyNumberFormat="1" applyFont="1" applyFill="1" applyBorder="1"/>
    <xf numFmtId="4" fontId="13" fillId="13" borderId="1" xfId="0" applyNumberFormat="1" applyFont="1" applyFill="1" applyBorder="1"/>
    <xf numFmtId="4" fontId="23" fillId="13" borderId="1" xfId="0" applyNumberFormat="1" applyFont="1" applyFill="1" applyBorder="1"/>
    <xf numFmtId="4" fontId="13" fillId="18" borderId="1" xfId="0" applyNumberFormat="1" applyFont="1" applyFill="1" applyBorder="1"/>
    <xf numFmtId="4" fontId="13" fillId="7" borderId="1" xfId="0" applyNumberFormat="1" applyFont="1" applyFill="1" applyBorder="1" applyAlignment="1">
      <alignment horizontal="right"/>
    </xf>
    <xf numFmtId="4" fontId="13" fillId="0" borderId="1" xfId="0" applyNumberFormat="1" applyFont="1" applyBorder="1" applyAlignment="1">
      <alignment horizontal="right"/>
    </xf>
    <xf numFmtId="4" fontId="13" fillId="19" borderId="1" xfId="0" applyNumberFormat="1" applyFont="1" applyFill="1" applyBorder="1"/>
    <xf numFmtId="4" fontId="44" fillId="20" borderId="1" xfId="0" applyNumberFormat="1" applyFont="1" applyFill="1" applyBorder="1"/>
    <xf numFmtId="0" fontId="9" fillId="12" borderId="1" xfId="0" applyFont="1" applyFill="1" applyBorder="1" applyAlignment="1">
      <alignment horizontal="center" wrapText="1"/>
    </xf>
    <xf numFmtId="4" fontId="33" fillId="12" borderId="1" xfId="0" applyNumberFormat="1" applyFont="1" applyFill="1" applyBorder="1"/>
    <xf numFmtId="4" fontId="21" fillId="12" borderId="1" xfId="0" applyNumberFormat="1" applyFont="1" applyFill="1" applyBorder="1"/>
    <xf numFmtId="0" fontId="13" fillId="12" borderId="1" xfId="0" applyFont="1" applyFill="1" applyBorder="1" applyAlignment="1">
      <alignment wrapText="1"/>
    </xf>
    <xf numFmtId="0" fontId="13" fillId="12" borderId="1" xfId="0" applyFont="1" applyFill="1" applyBorder="1" applyAlignment="1">
      <alignment horizontal="center" wrapText="1"/>
    </xf>
    <xf numFmtId="0" fontId="10" fillId="15" borderId="1" xfId="0" applyFont="1" applyFill="1" applyBorder="1" applyAlignment="1">
      <alignment wrapText="1"/>
    </xf>
    <xf numFmtId="0" fontId="6" fillId="6" borderId="1" xfId="0" applyFont="1" applyFill="1" applyBorder="1" applyAlignment="1">
      <alignment horizontal="center" vertical="center"/>
    </xf>
    <xf numFmtId="4" fontId="27" fillId="4" borderId="1" xfId="0" applyNumberFormat="1" applyFont="1" applyFill="1" applyBorder="1"/>
    <xf numFmtId="4" fontId="10" fillId="5" borderId="1" xfId="0" applyNumberFormat="1" applyFont="1" applyFill="1" applyBorder="1"/>
    <xf numFmtId="4" fontId="9" fillId="2" borderId="1" xfId="0" applyNumberFormat="1" applyFont="1" applyFill="1" applyBorder="1"/>
    <xf numFmtId="4" fontId="0" fillId="5" borderId="1" xfId="0" applyNumberFormat="1" applyFill="1" applyBorder="1"/>
    <xf numFmtId="4" fontId="10" fillId="2" borderId="1" xfId="0" applyNumberFormat="1" applyFont="1" applyFill="1" applyBorder="1"/>
    <xf numFmtId="4" fontId="10" fillId="6" borderId="1" xfId="0" applyNumberFormat="1" applyFont="1" applyFill="1" applyBorder="1"/>
    <xf numFmtId="4" fontId="10" fillId="0" borderId="1" xfId="0" applyNumberFormat="1" applyFont="1" applyBorder="1"/>
    <xf numFmtId="4" fontId="6" fillId="5" borderId="1" xfId="0" applyNumberFormat="1" applyFont="1" applyFill="1" applyBorder="1"/>
    <xf numFmtId="4" fontId="6" fillId="12" borderId="1" xfId="0" applyNumberFormat="1" applyFont="1" applyFill="1" applyBorder="1"/>
    <xf numFmtId="4" fontId="9" fillId="0" borderId="1" xfId="0" applyNumberFormat="1" applyFont="1" applyBorder="1"/>
    <xf numFmtId="4" fontId="10" fillId="10" borderId="1" xfId="0" applyNumberFormat="1" applyFont="1" applyFill="1" applyBorder="1"/>
    <xf numFmtId="4" fontId="9" fillId="5" borderId="1" xfId="0" applyNumberFormat="1" applyFont="1" applyFill="1" applyBorder="1"/>
    <xf numFmtId="4" fontId="27" fillId="2" borderId="1" xfId="0" applyNumberFormat="1" applyFont="1" applyFill="1" applyBorder="1"/>
    <xf numFmtId="4" fontId="6" fillId="14" borderId="1" xfId="0" applyNumberFormat="1" applyFont="1" applyFill="1" applyBorder="1"/>
    <xf numFmtId="4" fontId="0" fillId="15" borderId="1" xfId="0" applyNumberFormat="1" applyFill="1" applyBorder="1"/>
    <xf numFmtId="4" fontId="9" fillId="7" borderId="1" xfId="0" applyNumberFormat="1" applyFont="1" applyFill="1" applyBorder="1"/>
    <xf numFmtId="4" fontId="6" fillId="7" borderId="1" xfId="0" applyNumberFormat="1" applyFont="1" applyFill="1" applyBorder="1"/>
    <xf numFmtId="4" fontId="0" fillId="16" borderId="1" xfId="0" applyNumberFormat="1" applyFill="1" applyBorder="1"/>
    <xf numFmtId="4" fontId="9" fillId="0" borderId="4" xfId="0" applyNumberFormat="1" applyFont="1" applyBorder="1"/>
    <xf numFmtId="4" fontId="0" fillId="0" borderId="4" xfId="0" applyNumberFormat="1" applyBorder="1"/>
    <xf numFmtId="4" fontId="10" fillId="16" borderId="4" xfId="0" applyNumberFormat="1" applyFont="1" applyFill="1" applyBorder="1"/>
    <xf numFmtId="4" fontId="0" fillId="9" borderId="1" xfId="0" applyNumberFormat="1" applyFill="1" applyBorder="1"/>
    <xf numFmtId="4" fontId="27" fillId="5" borderId="1" xfId="0" applyNumberFormat="1" applyFont="1" applyFill="1" applyBorder="1"/>
    <xf numFmtId="4" fontId="6" fillId="13" borderId="1" xfId="0" applyNumberFormat="1" applyFont="1" applyFill="1" applyBorder="1"/>
    <xf numFmtId="4" fontId="0" fillId="21" borderId="1" xfId="0" applyNumberFormat="1" applyFill="1" applyBorder="1"/>
    <xf numFmtId="4" fontId="10" fillId="21" borderId="1" xfId="0" applyNumberFormat="1" applyFont="1" applyFill="1" applyBorder="1"/>
    <xf numFmtId="4" fontId="9" fillId="13" borderId="1" xfId="0" applyNumberFormat="1" applyFont="1" applyFill="1" applyBorder="1"/>
    <xf numFmtId="4" fontId="10" fillId="13" borderId="1" xfId="0" applyNumberFormat="1" applyFont="1" applyFill="1" applyBorder="1"/>
    <xf numFmtId="4" fontId="9" fillId="18" borderId="1" xfId="0" applyNumberFormat="1" applyFont="1" applyFill="1" applyBorder="1"/>
    <xf numFmtId="4" fontId="9" fillId="7" borderId="1" xfId="0" applyNumberFormat="1" applyFont="1" applyFill="1" applyBorder="1" applyAlignment="1">
      <alignment horizontal="right"/>
    </xf>
    <xf numFmtId="4" fontId="9" fillId="0" borderId="1" xfId="0" applyNumberFormat="1" applyFont="1" applyBorder="1" applyAlignment="1">
      <alignment horizontal="right"/>
    </xf>
    <xf numFmtId="4" fontId="9" fillId="19" borderId="1" xfId="0" applyNumberFormat="1" applyFont="1" applyFill="1" applyBorder="1"/>
    <xf numFmtId="4" fontId="27" fillId="20" borderId="1" xfId="0" applyNumberFormat="1" applyFont="1" applyFill="1" applyBorder="1"/>
    <xf numFmtId="0" fontId="9" fillId="5" borderId="1" xfId="0" applyFont="1" applyFill="1" applyBorder="1" applyAlignment="1">
      <alignment horizontal="left" wrapText="1"/>
    </xf>
    <xf numFmtId="4" fontId="4" fillId="0" borderId="0" xfId="0" applyNumberFormat="1" applyFont="1"/>
    <xf numFmtId="0" fontId="10" fillId="0" borderId="6" xfId="2" applyFont="1" applyBorder="1" applyAlignment="1">
      <alignment wrapText="1"/>
    </xf>
    <xf numFmtId="0" fontId="10" fillId="0" borderId="6" xfId="2" applyFont="1" applyBorder="1" applyAlignment="1">
      <alignment horizontal="left" vertical="center"/>
    </xf>
    <xf numFmtId="4" fontId="33" fillId="5" borderId="1" xfId="0" applyNumberFormat="1" applyFont="1" applyFill="1" applyBorder="1"/>
    <xf numFmtId="4" fontId="33" fillId="8" borderId="1" xfId="0" applyNumberFormat="1" applyFont="1" applyFill="1" applyBorder="1"/>
    <xf numFmtId="4" fontId="19" fillId="13" borderId="1" xfId="0" applyNumberFormat="1" applyFont="1" applyFill="1" applyBorder="1"/>
    <xf numFmtId="0" fontId="46" fillId="7" borderId="1" xfId="0" applyFont="1" applyFill="1" applyBorder="1" applyAlignment="1">
      <alignment wrapText="1"/>
    </xf>
    <xf numFmtId="0" fontId="46" fillId="7" borderId="1" xfId="0" applyFont="1" applyFill="1" applyBorder="1" applyAlignment="1">
      <alignment horizontal="center"/>
    </xf>
    <xf numFmtId="0" fontId="46" fillId="2" borderId="1" xfId="0" applyFont="1" applyFill="1" applyBorder="1" applyAlignment="1">
      <alignment vertical="center" wrapText="1"/>
    </xf>
    <xf numFmtId="0" fontId="46" fillId="2" borderId="1" xfId="0" applyFont="1" applyFill="1" applyBorder="1" applyAlignment="1">
      <alignment horizontal="center" vertical="center"/>
    </xf>
    <xf numFmtId="0" fontId="47" fillId="2" borderId="1" xfId="14" applyFont="1" applyFill="1" applyBorder="1" applyAlignment="1">
      <alignment horizontal="left" vertical="center" wrapText="1"/>
    </xf>
    <xf numFmtId="0" fontId="47" fillId="0" borderId="1" xfId="0" applyFont="1" applyBorder="1" applyAlignment="1">
      <alignment horizontal="center" vertical="center"/>
    </xf>
    <xf numFmtId="0" fontId="38" fillId="8" borderId="1" xfId="0" applyFont="1" applyFill="1" applyBorder="1" applyAlignment="1">
      <alignment vertical="center"/>
    </xf>
    <xf numFmtId="4" fontId="21" fillId="8" borderId="1" xfId="0" applyNumberFormat="1" applyFont="1" applyFill="1" applyBorder="1"/>
    <xf numFmtId="0" fontId="23" fillId="6" borderId="1" xfId="0" applyFont="1" applyFill="1" applyBorder="1" applyAlignment="1">
      <alignment horizontal="center" wrapText="1"/>
    </xf>
    <xf numFmtId="4" fontId="33" fillId="6" borderId="1" xfId="0" applyNumberFormat="1" applyFont="1" applyFill="1" applyBorder="1"/>
    <xf numFmtId="4" fontId="6" fillId="6" borderId="1" xfId="0" applyNumberFormat="1" applyFont="1" applyFill="1" applyBorder="1"/>
    <xf numFmtId="0" fontId="12" fillId="7" borderId="1" xfId="0" applyFont="1" applyFill="1" applyBorder="1" applyAlignment="1">
      <alignment horizontal="center"/>
    </xf>
    <xf numFmtId="0" fontId="12" fillId="2" borderId="1" xfId="0" applyFont="1" applyFill="1" applyBorder="1" applyAlignment="1">
      <alignment vertical="center" wrapText="1"/>
    </xf>
    <xf numFmtId="0" fontId="17" fillId="2" borderId="1" xfId="0" applyFont="1" applyFill="1" applyBorder="1" applyAlignment="1">
      <alignment horizontal="center"/>
    </xf>
    <xf numFmtId="0" fontId="17" fillId="2" borderId="1" xfId="0" applyFont="1" applyFill="1" applyBorder="1" applyAlignment="1">
      <alignment horizontal="left" wrapText="1"/>
    </xf>
    <xf numFmtId="0" fontId="17" fillId="2" borderId="1" xfId="0" applyFont="1" applyFill="1" applyBorder="1" applyAlignment="1">
      <alignment horizontal="center" wrapText="1"/>
    </xf>
    <xf numFmtId="0" fontId="17" fillId="2" borderId="1" xfId="0" applyFont="1" applyFill="1" applyBorder="1" applyAlignment="1">
      <alignment wrapText="1"/>
    </xf>
    <xf numFmtId="0" fontId="49" fillId="7" borderId="1" xfId="0" applyFont="1" applyFill="1" applyBorder="1" applyAlignment="1">
      <alignment wrapText="1"/>
    </xf>
    <xf numFmtId="0" fontId="49" fillId="7" borderId="1" xfId="0" applyFont="1" applyFill="1" applyBorder="1" applyAlignment="1">
      <alignment horizontal="center"/>
    </xf>
    <xf numFmtId="0" fontId="49" fillId="2" borderId="1" xfId="0" applyFont="1" applyFill="1" applyBorder="1" applyAlignment="1">
      <alignment vertical="center" wrapText="1"/>
    </xf>
    <xf numFmtId="0" fontId="48" fillId="2" borderId="1" xfId="0" applyFont="1" applyFill="1" applyBorder="1" applyAlignment="1">
      <alignment horizontal="center"/>
    </xf>
    <xf numFmtId="0" fontId="48" fillId="2" borderId="1" xfId="0" applyFont="1" applyFill="1" applyBorder="1" applyAlignment="1">
      <alignment horizontal="left" wrapText="1"/>
    </xf>
    <xf numFmtId="0" fontId="48" fillId="2" borderId="1" xfId="0" applyFont="1" applyFill="1" applyBorder="1" applyAlignment="1">
      <alignment horizontal="center" wrapText="1"/>
    </xf>
    <xf numFmtId="0" fontId="48" fillId="2" borderId="1" xfId="0" applyFont="1" applyFill="1" applyBorder="1" applyAlignment="1">
      <alignment wrapText="1"/>
    </xf>
    <xf numFmtId="4" fontId="51" fillId="0" borderId="1" xfId="0" applyNumberFormat="1" applyFont="1" applyBorder="1"/>
    <xf numFmtId="4" fontId="52" fillId="0" borderId="1" xfId="0" applyNumberFormat="1" applyFont="1" applyBorder="1"/>
    <xf numFmtId="4" fontId="53" fillId="0" borderId="1" xfId="0" applyNumberFormat="1" applyFont="1" applyBorder="1"/>
    <xf numFmtId="0" fontId="49" fillId="0" borderId="1" xfId="0" applyFont="1" applyBorder="1"/>
    <xf numFmtId="0" fontId="48" fillId="0" borderId="1" xfId="0" applyFont="1" applyBorder="1" applyAlignment="1">
      <alignment horizontal="center"/>
    </xf>
    <xf numFmtId="0" fontId="48" fillId="2" borderId="1" xfId="0" applyFont="1" applyFill="1" applyBorder="1" applyAlignment="1">
      <alignment horizontal="left" wrapText="1" indent="2"/>
    </xf>
    <xf numFmtId="4" fontId="54" fillId="4" borderId="1" xfId="0" applyNumberFormat="1" applyFont="1" applyFill="1" applyBorder="1"/>
    <xf numFmtId="4" fontId="6" fillId="2" borderId="1" xfId="0" applyNumberFormat="1" applyFont="1" applyFill="1" applyBorder="1"/>
    <xf numFmtId="4" fontId="18" fillId="9" borderId="1" xfId="0" applyNumberFormat="1" applyFont="1" applyFill="1" applyBorder="1"/>
    <xf numFmtId="4" fontId="15" fillId="23" borderId="1" xfId="0" applyNumberFormat="1" applyFont="1" applyFill="1" applyBorder="1"/>
    <xf numFmtId="0" fontId="4" fillId="2" borderId="9" xfId="1" applyFont="1" applyFill="1" applyBorder="1" applyAlignment="1">
      <alignment horizontal="left" vertical="center"/>
    </xf>
    <xf numFmtId="0" fontId="10" fillId="2" borderId="1" xfId="1" applyFont="1" applyFill="1" applyBorder="1" applyAlignment="1">
      <alignment horizontal="left" vertical="center"/>
    </xf>
    <xf numFmtId="0" fontId="10" fillId="2" borderId="1" xfId="0" applyFont="1" applyFill="1" applyBorder="1" applyAlignment="1">
      <alignment vertical="center"/>
    </xf>
    <xf numFmtId="4" fontId="15" fillId="6" borderId="1" xfId="0" applyNumberFormat="1" applyFont="1" applyFill="1" applyBorder="1"/>
    <xf numFmtId="4" fontId="0" fillId="6" borderId="1" xfId="0" applyNumberFormat="1" applyFill="1" applyBorder="1"/>
    <xf numFmtId="4" fontId="19" fillId="6" borderId="1" xfId="0" applyNumberFormat="1" applyFont="1" applyFill="1" applyBorder="1"/>
    <xf numFmtId="49" fontId="9" fillId="6" borderId="1" xfId="0" applyNumberFormat="1" applyFont="1" applyFill="1" applyBorder="1" applyAlignment="1">
      <alignment vertical="justify" wrapText="1"/>
    </xf>
    <xf numFmtId="0" fontId="9" fillId="6" borderId="1" xfId="1" applyFont="1" applyFill="1" applyBorder="1" applyAlignment="1">
      <alignment horizontal="left" vertical="center"/>
    </xf>
    <xf numFmtId="0" fontId="6" fillId="6" borderId="9" xfId="1" applyFont="1" applyFill="1" applyBorder="1" applyAlignment="1">
      <alignment horizontal="left" vertical="center"/>
    </xf>
    <xf numFmtId="4" fontId="21" fillId="6" borderId="1" xfId="0" applyNumberFormat="1" applyFont="1" applyFill="1" applyBorder="1"/>
    <xf numFmtId="0" fontId="24" fillId="6" borderId="1" xfId="1" applyFont="1" applyFill="1" applyBorder="1" applyAlignment="1">
      <alignment horizontal="left" vertical="center"/>
    </xf>
    <xf numFmtId="0" fontId="4" fillId="2" borderId="0" xfId="0" applyFont="1" applyFill="1" applyAlignment="1">
      <alignment horizontal="right"/>
    </xf>
    <xf numFmtId="0" fontId="4" fillId="2" borderId="10" xfId="0" applyFont="1" applyFill="1" applyBorder="1" applyAlignment="1">
      <alignment horizontal="right"/>
    </xf>
    <xf numFmtId="0" fontId="0" fillId="2" borderId="1" xfId="0" applyFill="1" applyBorder="1" applyAlignment="1">
      <alignment horizontal="left" wrapText="1"/>
    </xf>
    <xf numFmtId="0" fontId="4" fillId="2" borderId="1" xfId="0" applyFont="1" applyFill="1" applyBorder="1" applyAlignment="1">
      <alignment horizontal="right"/>
    </xf>
    <xf numFmtId="0" fontId="4" fillId="2" borderId="0" xfId="1" applyFont="1" applyFill="1" applyAlignment="1">
      <alignment horizontal="left" vertical="center"/>
    </xf>
    <xf numFmtId="4" fontId="60" fillId="0" borderId="1" xfId="0" applyNumberFormat="1" applyFont="1" applyBorder="1"/>
    <xf numFmtId="4" fontId="61" fillId="5" borderId="1" xfId="0" applyNumberFormat="1" applyFont="1" applyFill="1" applyBorder="1"/>
    <xf numFmtId="4" fontId="61" fillId="2" borderId="1" xfId="0" applyNumberFormat="1" applyFont="1" applyFill="1" applyBorder="1"/>
    <xf numFmtId="4" fontId="62" fillId="0" borderId="1" xfId="0" applyNumberFormat="1" applyFont="1" applyBorder="1"/>
    <xf numFmtId="4" fontId="62" fillId="2" borderId="1" xfId="0" applyNumberFormat="1" applyFont="1" applyFill="1" applyBorder="1"/>
    <xf numFmtId="4" fontId="62" fillId="5" borderId="1" xfId="0" applyNumberFormat="1" applyFont="1" applyFill="1" applyBorder="1"/>
    <xf numFmtId="4" fontId="63" fillId="2" borderId="1" xfId="0" applyNumberFormat="1" applyFont="1" applyFill="1" applyBorder="1"/>
    <xf numFmtId="4" fontId="63" fillId="6" borderId="1" xfId="0" applyNumberFormat="1" applyFont="1" applyFill="1" applyBorder="1"/>
    <xf numFmtId="4" fontId="60" fillId="25" borderId="1" xfId="0" applyNumberFormat="1" applyFont="1" applyFill="1" applyBorder="1"/>
    <xf numFmtId="4" fontId="64" fillId="26" borderId="1" xfId="0" applyNumberFormat="1" applyFont="1" applyFill="1" applyBorder="1"/>
    <xf numFmtId="4" fontId="36" fillId="15" borderId="1" xfId="0" applyNumberFormat="1" applyFont="1" applyFill="1" applyBorder="1"/>
    <xf numFmtId="4" fontId="58" fillId="3" borderId="1" xfId="16" applyNumberFormat="1" applyFont="1" applyFill="1" applyBorder="1" applyAlignment="1">
      <alignment horizontal="right"/>
    </xf>
    <xf numFmtId="4" fontId="57" fillId="2" borderId="1" xfId="0" applyNumberFormat="1" applyFont="1" applyFill="1" applyBorder="1" applyAlignment="1">
      <alignment horizontal="right" wrapText="1"/>
    </xf>
    <xf numFmtId="0" fontId="58" fillId="2" borderId="1" xfId="16" applyFont="1" applyFill="1" applyBorder="1" applyAlignment="1">
      <alignment horizontal="right"/>
    </xf>
    <xf numFmtId="0" fontId="5" fillId="7" borderId="1" xfId="0" applyFont="1" applyFill="1" applyBorder="1" applyAlignment="1">
      <alignment horizontal="left" wrapText="1"/>
    </xf>
    <xf numFmtId="0" fontId="57" fillId="0" borderId="1" xfId="0" applyFont="1" applyBorder="1" applyAlignment="1">
      <alignment wrapText="1"/>
    </xf>
    <xf numFmtId="0" fontId="5" fillId="16" borderId="1" xfId="0" applyFont="1" applyFill="1" applyBorder="1" applyAlignment="1">
      <alignment horizontal="left" wrapText="1"/>
    </xf>
    <xf numFmtId="0" fontId="56" fillId="0" borderId="1" xfId="0" applyFont="1" applyBorder="1"/>
    <xf numFmtId="0" fontId="58" fillId="16" borderId="1" xfId="0" applyFont="1" applyFill="1" applyBorder="1" applyAlignment="1">
      <alignment wrapText="1"/>
    </xf>
    <xf numFmtId="0" fontId="58" fillId="16" borderId="1" xfId="0" applyFont="1" applyFill="1" applyBorder="1" applyAlignment="1">
      <alignment horizontal="left" wrapText="1"/>
    </xf>
    <xf numFmtId="0" fontId="5" fillId="7" borderId="1" xfId="0" applyFont="1" applyFill="1" applyBorder="1" applyAlignment="1">
      <alignment wrapText="1"/>
    </xf>
    <xf numFmtId="0" fontId="5" fillId="13" borderId="1" xfId="0" applyFont="1" applyFill="1" applyBorder="1" applyAlignment="1">
      <alignment wrapText="1"/>
    </xf>
    <xf numFmtId="0" fontId="55" fillId="23" borderId="1" xfId="0" applyFont="1" applyFill="1" applyBorder="1"/>
    <xf numFmtId="0" fontId="55" fillId="5" borderId="1" xfId="0" applyFont="1" applyFill="1" applyBorder="1"/>
    <xf numFmtId="4" fontId="55" fillId="23" borderId="1" xfId="0" applyNumberFormat="1" applyFont="1" applyFill="1" applyBorder="1"/>
    <xf numFmtId="4" fontId="56" fillId="5" borderId="1" xfId="0" applyNumberFormat="1" applyFont="1" applyFill="1" applyBorder="1"/>
    <xf numFmtId="4" fontId="56" fillId="0" borderId="1" xfId="0" applyNumberFormat="1" applyFont="1" applyBorder="1"/>
    <xf numFmtId="4" fontId="55" fillId="5" borderId="1" xfId="0" applyNumberFormat="1" applyFont="1" applyFill="1" applyBorder="1"/>
    <xf numFmtId="4" fontId="55" fillId="7" borderId="1" xfId="0" applyNumberFormat="1" applyFont="1" applyFill="1" applyBorder="1"/>
    <xf numFmtId="0" fontId="0" fillId="0" borderId="1" xfId="0" applyBorder="1"/>
    <xf numFmtId="0" fontId="5" fillId="23" borderId="1" xfId="0" applyFont="1" applyFill="1" applyBorder="1" applyAlignment="1">
      <alignment wrapText="1"/>
    </xf>
    <xf numFmtId="0" fontId="57" fillId="0" borderId="1" xfId="0" applyFont="1" applyBorder="1"/>
    <xf numFmtId="0" fontId="65" fillId="2" borderId="1" xfId="0" applyFont="1" applyFill="1" applyBorder="1" applyAlignment="1">
      <alignment horizontal="left" wrapText="1"/>
    </xf>
    <xf numFmtId="0" fontId="57" fillId="0" borderId="1" xfId="2" applyFont="1" applyBorder="1" applyAlignment="1">
      <alignment horizontal="left" vertical="top" wrapText="1"/>
    </xf>
    <xf numFmtId="0" fontId="57" fillId="2" borderId="1" xfId="2" applyFont="1" applyFill="1" applyBorder="1" applyAlignment="1">
      <alignment horizontal="left" vertical="top" wrapText="1"/>
    </xf>
    <xf numFmtId="0" fontId="57" fillId="2" borderId="1" xfId="6" applyFont="1" applyFill="1" applyBorder="1" applyAlignment="1">
      <alignment horizontal="left" wrapText="1"/>
    </xf>
    <xf numFmtId="0" fontId="55" fillId="23" borderId="1" xfId="0" applyFont="1" applyFill="1" applyBorder="1" applyAlignment="1">
      <alignment wrapText="1"/>
    </xf>
    <xf numFmtId="0" fontId="57" fillId="2" borderId="1" xfId="16" applyFont="1" applyFill="1" applyBorder="1"/>
    <xf numFmtId="0" fontId="5" fillId="0" borderId="1" xfId="0" applyFont="1" applyBorder="1" applyAlignment="1">
      <alignment wrapText="1"/>
    </xf>
    <xf numFmtId="2" fontId="57" fillId="0" borderId="1" xfId="0" applyNumberFormat="1" applyFont="1" applyBorder="1" applyAlignment="1">
      <alignment wrapText="1"/>
    </xf>
    <xf numFmtId="0" fontId="57" fillId="2" borderId="1" xfId="6" applyFont="1" applyFill="1" applyBorder="1" applyAlignment="1">
      <alignment wrapText="1"/>
    </xf>
    <xf numFmtId="0" fontId="5" fillId="15" borderId="1" xfId="0" applyFont="1" applyFill="1" applyBorder="1"/>
    <xf numFmtId="0" fontId="5" fillId="3" borderId="1" xfId="2" applyFont="1" applyFill="1" applyBorder="1" applyAlignment="1">
      <alignment vertical="center" wrapText="1"/>
    </xf>
    <xf numFmtId="0" fontId="58" fillId="2" borderId="1" xfId="16" applyFont="1" applyFill="1" applyBorder="1" applyAlignment="1">
      <alignment horizontal="left"/>
    </xf>
    <xf numFmtId="2" fontId="66" fillId="2" borderId="1" xfId="0" applyNumberFormat="1" applyFont="1" applyFill="1" applyBorder="1" applyAlignment="1">
      <alignment wrapText="1"/>
    </xf>
    <xf numFmtId="2" fontId="57" fillId="2" borderId="1" xfId="0" applyNumberFormat="1" applyFont="1" applyFill="1" applyBorder="1" applyAlignment="1">
      <alignment wrapText="1"/>
    </xf>
    <xf numFmtId="0" fontId="57" fillId="2" borderId="1" xfId="0" applyFont="1" applyFill="1" applyBorder="1" applyAlignment="1">
      <alignment horizontal="left" vertical="center" wrapText="1"/>
    </xf>
    <xf numFmtId="0" fontId="57" fillId="2" borderId="1" xfId="2" applyFont="1" applyFill="1" applyBorder="1" applyAlignment="1">
      <alignment horizontal="left" vertical="center" wrapText="1"/>
    </xf>
    <xf numFmtId="4" fontId="57" fillId="2" borderId="1" xfId="0" applyNumberFormat="1" applyFont="1" applyFill="1" applyBorder="1" applyAlignment="1">
      <alignment wrapText="1"/>
    </xf>
    <xf numFmtId="0" fontId="19" fillId="0" borderId="1" xfId="0" applyFont="1" applyBorder="1"/>
    <xf numFmtId="0" fontId="5" fillId="18" borderId="1" xfId="16" applyFont="1" applyFill="1" applyBorder="1"/>
    <xf numFmtId="0" fontId="5" fillId="3" borderId="1" xfId="16" applyFont="1" applyFill="1" applyBorder="1"/>
    <xf numFmtId="0" fontId="57" fillId="2" borderId="1" xfId="0" applyFont="1" applyFill="1" applyBorder="1" applyAlignment="1">
      <alignment wrapText="1"/>
    </xf>
    <xf numFmtId="0" fontId="66" fillId="2" borderId="1" xfId="0" applyFont="1" applyFill="1" applyBorder="1" applyAlignment="1">
      <alignment wrapText="1"/>
    </xf>
    <xf numFmtId="0" fontId="58" fillId="3" borderId="1" xfId="16" applyFont="1" applyFill="1" applyBorder="1" applyAlignment="1">
      <alignment horizontal="left"/>
    </xf>
    <xf numFmtId="4" fontId="57" fillId="2" borderId="1" xfId="6" applyNumberFormat="1" applyFont="1" applyFill="1" applyBorder="1" applyAlignment="1">
      <alignment horizontal="left" wrapText="1"/>
    </xf>
    <xf numFmtId="4" fontId="5" fillId="3" borderId="1" xfId="6" applyNumberFormat="1" applyFont="1" applyFill="1" applyBorder="1" applyAlignment="1">
      <alignment wrapText="1"/>
    </xf>
    <xf numFmtId="0" fontId="7" fillId="0" borderId="1" xfId="0" applyFont="1" applyBorder="1"/>
    <xf numFmtId="0" fontId="5" fillId="5" borderId="1" xfId="0" applyFont="1" applyFill="1" applyBorder="1"/>
    <xf numFmtId="0" fontId="5" fillId="12" borderId="1" xfId="0" applyFont="1" applyFill="1" applyBorder="1"/>
    <xf numFmtId="4" fontId="5" fillId="18" borderId="1" xfId="0" applyNumberFormat="1" applyFont="1" applyFill="1" applyBorder="1"/>
    <xf numFmtId="0" fontId="55" fillId="24" borderId="1" xfId="0" applyFont="1" applyFill="1" applyBorder="1"/>
    <xf numFmtId="4" fontId="5" fillId="24" borderId="1" xfId="0" applyNumberFormat="1" applyFont="1" applyFill="1" applyBorder="1"/>
    <xf numFmtId="4" fontId="57" fillId="27" borderId="1" xfId="0" applyNumberFormat="1" applyFont="1" applyFill="1" applyBorder="1" applyAlignment="1">
      <alignment wrapText="1"/>
    </xf>
    <xf numFmtId="4" fontId="5" fillId="5" borderId="1" xfId="0" applyNumberFormat="1" applyFont="1" applyFill="1" applyBorder="1" applyAlignment="1">
      <alignment wrapText="1"/>
    </xf>
    <xf numFmtId="4" fontId="5" fillId="12" borderId="1" xfId="0" applyNumberFormat="1" applyFont="1" applyFill="1" applyBorder="1" applyAlignment="1">
      <alignment wrapText="1"/>
    </xf>
    <xf numFmtId="4" fontId="5" fillId="15" borderId="1" xfId="0" applyNumberFormat="1" applyFont="1" applyFill="1" applyBorder="1"/>
    <xf numFmtId="4" fontId="56" fillId="7" borderId="1" xfId="0" applyNumberFormat="1" applyFont="1" applyFill="1" applyBorder="1"/>
    <xf numFmtId="0" fontId="19" fillId="7" borderId="1" xfId="0" applyFont="1" applyFill="1" applyBorder="1"/>
    <xf numFmtId="0" fontId="4" fillId="7" borderId="1" xfId="0" applyFont="1" applyFill="1" applyBorder="1"/>
    <xf numFmtId="4" fontId="57" fillId="7" borderId="1" xfId="0" applyNumberFormat="1" applyFont="1" applyFill="1" applyBorder="1" applyAlignment="1">
      <alignment wrapText="1"/>
    </xf>
    <xf numFmtId="0" fontId="5" fillId="7" borderId="1" xfId="16" applyFont="1" applyFill="1" applyBorder="1" applyAlignment="1">
      <alignment wrapText="1"/>
    </xf>
    <xf numFmtId="0" fontId="5" fillId="7" borderId="1" xfId="6" applyFont="1" applyFill="1" applyBorder="1" applyAlignment="1">
      <alignment horizontal="left" wrapText="1"/>
    </xf>
    <xf numFmtId="4" fontId="5" fillId="7" borderId="1" xfId="0" applyNumberFormat="1" applyFont="1" applyFill="1" applyBorder="1" applyAlignment="1">
      <alignment wrapText="1"/>
    </xf>
    <xf numFmtId="0" fontId="5" fillId="7" borderId="1" xfId="16" applyFont="1" applyFill="1" applyBorder="1"/>
    <xf numFmtId="4" fontId="5" fillId="3" borderId="1" xfId="2" applyNumberFormat="1" applyFont="1" applyFill="1" applyBorder="1" applyAlignment="1">
      <alignment vertical="center" wrapText="1"/>
    </xf>
    <xf numFmtId="0" fontId="57" fillId="7" borderId="1" xfId="6" applyFont="1" applyFill="1" applyBorder="1" applyAlignment="1">
      <alignment horizontal="left" wrapText="1"/>
    </xf>
    <xf numFmtId="0" fontId="0" fillId="7" borderId="1" xfId="0" applyFill="1" applyBorder="1"/>
    <xf numFmtId="0" fontId="5" fillId="7" borderId="1" xfId="6" applyFont="1" applyFill="1" applyBorder="1"/>
    <xf numFmtId="0" fontId="58" fillId="7" borderId="1" xfId="16" applyFont="1" applyFill="1" applyBorder="1" applyAlignment="1">
      <alignment horizontal="left"/>
    </xf>
    <xf numFmtId="4" fontId="55" fillId="0" borderId="1" xfId="0" applyNumberFormat="1" applyFont="1" applyBorder="1"/>
    <xf numFmtId="0" fontId="4" fillId="0" borderId="11" xfId="0" applyFont="1" applyBorder="1"/>
    <xf numFmtId="4" fontId="7" fillId="0" borderId="11" xfId="0" applyNumberFormat="1" applyFont="1" applyBorder="1"/>
    <xf numFmtId="0" fontId="19" fillId="0" borderId="11" xfId="0" applyFont="1" applyBorder="1"/>
    <xf numFmtId="0" fontId="0" fillId="0" borderId="11" xfId="0" applyBorder="1"/>
    <xf numFmtId="0" fontId="57" fillId="2" borderId="1" xfId="16" applyFont="1" applyFill="1" applyBorder="1" applyAlignment="1">
      <alignment horizontal="left" wrapText="1"/>
    </xf>
    <xf numFmtId="0" fontId="4" fillId="27" borderId="1" xfId="0" applyFont="1" applyFill="1" applyBorder="1"/>
    <xf numFmtId="0" fontId="4" fillId="2" borderId="1" xfId="0" applyFont="1" applyFill="1" applyBorder="1"/>
    <xf numFmtId="0" fontId="67" fillId="0" borderId="1" xfId="0" applyFont="1" applyBorder="1"/>
    <xf numFmtId="0" fontId="68" fillId="0" borderId="1" xfId="0" applyFont="1" applyBorder="1" applyAlignment="1">
      <alignment horizontal="left" vertical="top" wrapText="1"/>
    </xf>
    <xf numFmtId="0" fontId="68" fillId="0" borderId="1" xfId="2" applyFont="1" applyBorder="1" applyAlignment="1">
      <alignment horizontal="left" vertical="top" wrapText="1"/>
    </xf>
    <xf numFmtId="0" fontId="68" fillId="2" borderId="1" xfId="2" applyFont="1" applyFill="1" applyBorder="1" applyAlignment="1">
      <alignment horizontal="left" vertical="top" wrapText="1"/>
    </xf>
    <xf numFmtId="0" fontId="7" fillId="2" borderId="1" xfId="0" applyFont="1" applyFill="1" applyBorder="1"/>
    <xf numFmtId="0" fontId="19" fillId="2" borderId="1" xfId="0" applyFont="1" applyFill="1" applyBorder="1"/>
    <xf numFmtId="0" fontId="68" fillId="2" borderId="1" xfId="2" applyFont="1" applyFill="1" applyBorder="1" applyAlignment="1">
      <alignment horizontal="left" vertical="center" wrapText="1"/>
    </xf>
    <xf numFmtId="0" fontId="69" fillId="0" borderId="1" xfId="0" applyFont="1" applyBorder="1"/>
    <xf numFmtId="0" fontId="15" fillId="0" borderId="1" xfId="0" applyFont="1" applyBorder="1"/>
    <xf numFmtId="4" fontId="68" fillId="2" borderId="1" xfId="0" applyNumberFormat="1" applyFont="1" applyFill="1" applyBorder="1" applyAlignment="1">
      <alignment wrapText="1"/>
    </xf>
    <xf numFmtId="0" fontId="68" fillId="2" borderId="1" xfId="16" applyFont="1" applyFill="1" applyBorder="1" applyAlignment="1">
      <alignment horizontal="left" wrapText="1"/>
    </xf>
    <xf numFmtId="4" fontId="15" fillId="24" borderId="1" xfId="0" applyNumberFormat="1" applyFont="1" applyFill="1" applyBorder="1"/>
    <xf numFmtId="4" fontId="58" fillId="2" borderId="1" xfId="16" applyNumberFormat="1" applyFont="1" applyFill="1" applyBorder="1" applyAlignment="1">
      <alignment horizontal="right"/>
    </xf>
    <xf numFmtId="4" fontId="10" fillId="26" borderId="1" xfId="0" applyNumberFormat="1" applyFont="1" applyFill="1" applyBorder="1"/>
    <xf numFmtId="0" fontId="10" fillId="26" borderId="1" xfId="0" applyFont="1" applyFill="1" applyBorder="1"/>
    <xf numFmtId="0" fontId="10" fillId="26" borderId="1" xfId="0" applyFont="1" applyFill="1" applyBorder="1" applyAlignment="1">
      <alignment horizontal="center"/>
    </xf>
    <xf numFmtId="4" fontId="19" fillId="26" borderId="1" xfId="0" applyNumberFormat="1" applyFont="1" applyFill="1" applyBorder="1"/>
    <xf numFmtId="4" fontId="15" fillId="26" borderId="1" xfId="0" applyNumberFormat="1" applyFont="1" applyFill="1" applyBorder="1"/>
    <xf numFmtId="4" fontId="0" fillId="26" borderId="1" xfId="0" applyNumberFormat="1" applyFill="1" applyBorder="1"/>
    <xf numFmtId="4" fontId="13" fillId="26" borderId="1" xfId="0" applyNumberFormat="1" applyFont="1" applyFill="1" applyBorder="1"/>
    <xf numFmtId="4" fontId="6" fillId="26" borderId="1" xfId="0" applyNumberFormat="1" applyFont="1" applyFill="1" applyBorder="1"/>
    <xf numFmtId="0" fontId="10" fillId="28" borderId="1" xfId="0" applyFont="1" applyFill="1" applyBorder="1" applyAlignment="1">
      <alignment horizontal="center"/>
    </xf>
    <xf numFmtId="0" fontId="10" fillId="0" borderId="12" xfId="2" applyFont="1" applyBorder="1" applyAlignment="1">
      <alignment wrapText="1"/>
    </xf>
    <xf numFmtId="0" fontId="10" fillId="0" borderId="11" xfId="0" applyFont="1" applyBorder="1" applyAlignment="1">
      <alignment horizontal="center"/>
    </xf>
    <xf numFmtId="0" fontId="10" fillId="28" borderId="1" xfId="0" applyFont="1" applyFill="1" applyBorder="1"/>
    <xf numFmtId="4" fontId="23" fillId="28" borderId="1" xfId="0" applyNumberFormat="1" applyFont="1" applyFill="1" applyBorder="1"/>
    <xf numFmtId="4" fontId="18" fillId="28" borderId="1" xfId="0" applyNumberFormat="1" applyFont="1" applyFill="1" applyBorder="1"/>
    <xf numFmtId="4" fontId="10" fillId="28" borderId="1" xfId="0" applyNumberFormat="1" applyFont="1" applyFill="1" applyBorder="1"/>
    <xf numFmtId="4" fontId="13" fillId="28" borderId="1" xfId="0" applyNumberFormat="1" applyFont="1" applyFill="1" applyBorder="1"/>
    <xf numFmtId="4" fontId="14" fillId="28" borderId="1" xfId="0" applyNumberFormat="1" applyFont="1" applyFill="1" applyBorder="1"/>
    <xf numFmtId="4" fontId="9" fillId="28" borderId="1" xfId="0" applyNumberFormat="1" applyFont="1" applyFill="1" applyBorder="1"/>
    <xf numFmtId="4" fontId="0" fillId="28" borderId="1" xfId="0" applyNumberFormat="1" applyFill="1" applyBorder="1"/>
    <xf numFmtId="0" fontId="9" fillId="25" borderId="1" xfId="0" applyFont="1" applyFill="1" applyBorder="1" applyAlignment="1">
      <alignment wrapText="1"/>
    </xf>
    <xf numFmtId="0" fontId="7" fillId="25" borderId="1" xfId="0" applyFont="1" applyFill="1" applyBorder="1"/>
    <xf numFmtId="0" fontId="19" fillId="25" borderId="1" xfId="0" applyFont="1" applyFill="1" applyBorder="1"/>
    <xf numFmtId="0" fontId="4" fillId="25" borderId="1" xfId="0" applyFont="1" applyFill="1" applyBorder="1"/>
    <xf numFmtId="2" fontId="66" fillId="25" borderId="1" xfId="0" applyNumberFormat="1" applyFont="1" applyFill="1" applyBorder="1" applyAlignment="1">
      <alignment wrapText="1"/>
    </xf>
    <xf numFmtId="0" fontId="55" fillId="0" borderId="1" xfId="0" applyFont="1" applyBorder="1" applyAlignment="1">
      <alignment wrapText="1"/>
    </xf>
    <xf numFmtId="0" fontId="5" fillId="7" borderId="1" xfId="0" applyFont="1" applyFill="1" applyBorder="1"/>
    <xf numFmtId="0" fontId="33" fillId="7" borderId="1" xfId="0" applyFont="1" applyFill="1" applyBorder="1"/>
    <xf numFmtId="0" fontId="6" fillId="7" borderId="1" xfId="0" applyFont="1" applyFill="1" applyBorder="1"/>
    <xf numFmtId="0" fontId="57" fillId="7" borderId="1" xfId="0" applyFont="1" applyFill="1" applyBorder="1"/>
    <xf numFmtId="0" fontId="57" fillId="2" borderId="11" xfId="0" applyFont="1" applyFill="1" applyBorder="1" applyAlignment="1">
      <alignment wrapText="1"/>
    </xf>
    <xf numFmtId="4" fontId="58" fillId="7" borderId="1" xfId="16" applyNumberFormat="1" applyFont="1" applyFill="1" applyBorder="1" applyAlignment="1">
      <alignment horizontal="right"/>
    </xf>
    <xf numFmtId="0" fontId="5" fillId="29" borderId="1" xfId="6" applyFont="1" applyFill="1" applyBorder="1"/>
    <xf numFmtId="0" fontId="5" fillId="0" borderId="1" xfId="9" applyFont="1" applyBorder="1"/>
    <xf numFmtId="0" fontId="17" fillId="2" borderId="11" xfId="0" applyFont="1" applyFill="1" applyBorder="1" applyAlignment="1">
      <alignment wrapText="1"/>
    </xf>
    <xf numFmtId="4" fontId="57" fillId="2" borderId="11" xfId="6" applyNumberFormat="1" applyFont="1" applyFill="1" applyBorder="1" applyAlignment="1">
      <alignment wrapText="1"/>
    </xf>
    <xf numFmtId="0" fontId="12" fillId="0" borderId="13" xfId="0" applyFont="1" applyBorder="1" applyAlignment="1">
      <alignment horizontal="right"/>
    </xf>
    <xf numFmtId="0" fontId="57" fillId="0" borderId="1" xfId="0" applyFont="1" applyBorder="1" applyAlignment="1">
      <alignment horizontal="left" vertical="top" wrapText="1"/>
    </xf>
    <xf numFmtId="0" fontId="0" fillId="2" borderId="1" xfId="0" applyFill="1" applyBorder="1"/>
    <xf numFmtId="0" fontId="0" fillId="25" borderId="1" xfId="0" applyFill="1" applyBorder="1"/>
    <xf numFmtId="2" fontId="57" fillId="25" borderId="1" xfId="0" applyNumberFormat="1" applyFont="1" applyFill="1" applyBorder="1" applyAlignment="1">
      <alignment wrapText="1"/>
    </xf>
    <xf numFmtId="0" fontId="5" fillId="3" borderId="1" xfId="16" applyFont="1" applyFill="1" applyBorder="1" applyAlignment="1">
      <alignment horizontal="left"/>
    </xf>
    <xf numFmtId="4" fontId="5" fillId="3" borderId="1" xfId="16" applyNumberFormat="1" applyFont="1" applyFill="1" applyBorder="1" applyAlignment="1">
      <alignment horizontal="right"/>
    </xf>
    <xf numFmtId="0" fontId="5" fillId="2" borderId="1" xfId="16" applyFont="1" applyFill="1" applyBorder="1" applyAlignment="1">
      <alignment horizontal="left"/>
    </xf>
    <xf numFmtId="0" fontId="5" fillId="2" borderId="1" xfId="16" applyFont="1" applyFill="1" applyBorder="1" applyAlignment="1">
      <alignment horizontal="right"/>
    </xf>
    <xf numFmtId="0" fontId="5" fillId="7" borderId="1" xfId="16" applyFont="1" applyFill="1" applyBorder="1" applyAlignment="1">
      <alignment horizontal="left"/>
    </xf>
    <xf numFmtId="4" fontId="5" fillId="7" borderId="1" xfId="16" applyNumberFormat="1" applyFont="1" applyFill="1" applyBorder="1" applyAlignment="1">
      <alignment horizontal="right"/>
    </xf>
    <xf numFmtId="0" fontId="0" fillId="27" borderId="1" xfId="0" applyFill="1" applyBorder="1"/>
    <xf numFmtId="4" fontId="5" fillId="2" borderId="1" xfId="16" applyNumberFormat="1" applyFont="1" applyFill="1" applyBorder="1" applyAlignment="1">
      <alignment horizontal="right"/>
    </xf>
    <xf numFmtId="0" fontId="9" fillId="30" borderId="1" xfId="0" applyFont="1" applyFill="1" applyBorder="1" applyAlignment="1">
      <alignment wrapText="1"/>
    </xf>
    <xf numFmtId="0" fontId="9" fillId="30" borderId="1" xfId="0" applyFont="1" applyFill="1" applyBorder="1" applyAlignment="1">
      <alignment horizontal="center"/>
    </xf>
    <xf numFmtId="4" fontId="27" fillId="30" borderId="1" xfId="0" applyNumberFormat="1" applyFont="1" applyFill="1" applyBorder="1"/>
    <xf numFmtId="4" fontId="6" fillId="30" borderId="1" xfId="0" applyNumberFormat="1" applyFont="1" applyFill="1" applyBorder="1"/>
    <xf numFmtId="0" fontId="9" fillId="30" borderId="1" xfId="0" applyFont="1" applyFill="1" applyBorder="1"/>
    <xf numFmtId="0" fontId="10" fillId="30" borderId="1" xfId="0" applyFont="1" applyFill="1" applyBorder="1" applyAlignment="1">
      <alignment horizontal="center"/>
    </xf>
    <xf numFmtId="0" fontId="6" fillId="0" borderId="1" xfId="0" applyFont="1" applyBorder="1"/>
    <xf numFmtId="4" fontId="9" fillId="30" borderId="1" xfId="0" applyNumberFormat="1" applyFont="1" applyFill="1" applyBorder="1"/>
    <xf numFmtId="4" fontId="10" fillId="9" borderId="1" xfId="0" applyNumberFormat="1" applyFont="1" applyFill="1" applyBorder="1"/>
    <xf numFmtId="4" fontId="0" fillId="23" borderId="1" xfId="0" applyNumberFormat="1" applyFill="1" applyBorder="1"/>
    <xf numFmtId="4" fontId="0" fillId="0" borderId="7" xfId="0" applyNumberFormat="1" applyBorder="1"/>
    <xf numFmtId="0" fontId="10" fillId="7" borderId="1" xfId="0" applyFont="1" applyFill="1" applyBorder="1" applyAlignment="1">
      <alignment horizontal="center" wrapText="1"/>
    </xf>
    <xf numFmtId="0" fontId="10" fillId="6" borderId="1" xfId="0" applyFont="1" applyFill="1" applyBorder="1" applyAlignment="1">
      <alignment horizontal="center" wrapText="1"/>
    </xf>
    <xf numFmtId="0" fontId="9" fillId="8" borderId="1" xfId="0" applyFont="1" applyFill="1" applyBorder="1" applyAlignment="1">
      <alignment wrapText="1"/>
    </xf>
    <xf numFmtId="0" fontId="0" fillId="2" borderId="9" xfId="1" applyFont="1" applyFill="1" applyBorder="1" applyAlignment="1">
      <alignment horizontal="left" vertical="center"/>
    </xf>
    <xf numFmtId="0" fontId="0" fillId="2" borderId="0" xfId="1" applyFont="1" applyFill="1" applyAlignment="1">
      <alignment horizontal="left" vertical="center"/>
    </xf>
    <xf numFmtId="0" fontId="9" fillId="11" borderId="1" xfId="0" applyFont="1" applyFill="1" applyBorder="1" applyAlignment="1">
      <alignment wrapText="1"/>
    </xf>
    <xf numFmtId="4" fontId="0" fillId="0" borderId="0" xfId="0" applyNumberFormat="1"/>
    <xf numFmtId="0" fontId="0" fillId="2" borderId="0" xfId="0" applyFill="1"/>
    <xf numFmtId="0" fontId="9" fillId="16" borderId="1" xfId="0" applyFont="1" applyFill="1" applyBorder="1" applyAlignment="1">
      <alignment horizontal="center"/>
    </xf>
    <xf numFmtId="0" fontId="9" fillId="0" borderId="3" xfId="0" applyFont="1" applyBorder="1" applyAlignment="1">
      <alignment horizontal="center"/>
    </xf>
    <xf numFmtId="0" fontId="9" fillId="16" borderId="3" xfId="0" applyFont="1" applyFill="1" applyBorder="1" applyAlignment="1">
      <alignment wrapText="1"/>
    </xf>
    <xf numFmtId="0" fontId="9" fillId="16" borderId="1" xfId="0" applyFont="1" applyFill="1" applyBorder="1" applyAlignment="1">
      <alignment wrapText="1"/>
    </xf>
    <xf numFmtId="4" fontId="9" fillId="26" borderId="1" xfId="0" applyNumberFormat="1" applyFont="1" applyFill="1" applyBorder="1"/>
    <xf numFmtId="0" fontId="0" fillId="2" borderId="10" xfId="0" applyFill="1" applyBorder="1" applyAlignment="1">
      <alignment horizontal="right"/>
    </xf>
    <xf numFmtId="0" fontId="0" fillId="2" borderId="1" xfId="0" applyFill="1" applyBorder="1" applyAlignment="1">
      <alignment horizontal="right"/>
    </xf>
    <xf numFmtId="0" fontId="0" fillId="2" borderId="0" xfId="0" applyFill="1" applyAlignment="1">
      <alignment horizontal="right"/>
    </xf>
    <xf numFmtId="0" fontId="49" fillId="2" borderId="1" xfId="0" applyFont="1" applyFill="1" applyBorder="1" applyAlignment="1">
      <alignment horizontal="center" vertical="center"/>
    </xf>
    <xf numFmtId="0" fontId="48" fillId="2" borderId="1" xfId="14" applyFont="1" applyFill="1" applyBorder="1" applyAlignment="1">
      <alignment horizontal="left" vertical="center" wrapText="1"/>
    </xf>
    <xf numFmtId="0" fontId="48" fillId="0" borderId="1" xfId="0" applyFont="1" applyBorder="1" applyAlignment="1">
      <alignment horizontal="center" vertical="center"/>
    </xf>
    <xf numFmtId="4" fontId="0" fillId="25" borderId="1" xfId="0" applyNumberFormat="1" applyFill="1" applyBorder="1"/>
    <xf numFmtId="4" fontId="9" fillId="11" borderId="1" xfId="0" applyNumberFormat="1" applyFont="1" applyFill="1" applyBorder="1"/>
    <xf numFmtId="0" fontId="10" fillId="0" borderId="2" xfId="0" applyFont="1" applyBorder="1" applyAlignment="1">
      <alignment wrapText="1"/>
    </xf>
    <xf numFmtId="0" fontId="9" fillId="0" borderId="1" xfId="0" applyFont="1" applyBorder="1" applyAlignment="1">
      <alignment horizontal="center" vertical="center" wrapText="1"/>
    </xf>
    <xf numFmtId="0" fontId="0" fillId="0" borderId="0" xfId="0" applyAlignment="1">
      <alignment horizontal="center"/>
    </xf>
    <xf numFmtId="0" fontId="8" fillId="0" borderId="0" xfId="0" applyFont="1" applyAlignment="1">
      <alignment horizontal="center"/>
    </xf>
    <xf numFmtId="0" fontId="0" fillId="0" borderId="0" xfId="0" applyAlignment="1"/>
  </cellXfs>
  <cellStyles count="21">
    <cellStyle name="Bun" xfId="14" builtinId="26"/>
    <cellStyle name="Normal" xfId="0" builtinId="0"/>
    <cellStyle name="Normal 2" xfId="3" xr:uid="{00000000-0005-0000-0000-000001000000}"/>
    <cellStyle name="Normal 3" xfId="4" xr:uid="{00000000-0005-0000-0000-000002000000}"/>
    <cellStyle name="Normal 3 2 2" xfId="5" xr:uid="{00000000-0005-0000-0000-000003000000}"/>
    <cellStyle name="Normal 3 2 2 2" xfId="6" xr:uid="{00000000-0005-0000-0000-000004000000}"/>
    <cellStyle name="Normal 4" xfId="7" xr:uid="{00000000-0005-0000-0000-000005000000}"/>
    <cellStyle name="Normal 5" xfId="8" xr:uid="{00000000-0005-0000-0000-000006000000}"/>
    <cellStyle name="Normal 5 2" xfId="15" xr:uid="{F98A222A-6023-4544-A117-861AAB58A450}"/>
    <cellStyle name="Normal 5 4" xfId="9" xr:uid="{00000000-0005-0000-0000-000007000000}"/>
    <cellStyle name="Normal 5 4 2" xfId="16" xr:uid="{61708AFF-41BF-4577-8335-A3754033A773}"/>
    <cellStyle name="Normal 5 4 4 2 2" xfId="10" xr:uid="{00000000-0005-0000-0000-000008000000}"/>
    <cellStyle name="Normal 5 4 4 2 2 2" xfId="17" xr:uid="{F13E537B-8C5F-47B6-8814-8FD60C667CA5}"/>
    <cellStyle name="Normal 5 4 7 2" xfId="13" xr:uid="{00000000-0005-0000-0000-000009000000}"/>
    <cellStyle name="Normal 5 4 7 2 2" xfId="20" xr:uid="{77107404-372B-45D2-B266-DEDFBAA99034}"/>
    <cellStyle name="Normal 7 2 2" xfId="11" xr:uid="{00000000-0005-0000-0000-00000A000000}"/>
    <cellStyle name="Normal 7 2 2 2" xfId="18" xr:uid="{182A3FA8-1F83-4C48-99F7-FC5CC1445587}"/>
    <cellStyle name="Normal 9" xfId="12" xr:uid="{00000000-0005-0000-0000-00000B000000}"/>
    <cellStyle name="Normal 9 2" xfId="19" xr:uid="{79A6B148-706A-4EBF-9769-1A2D3346F7CA}"/>
    <cellStyle name="Normal_Anexa F 140 146 10.07" xfId="2" xr:uid="{00000000-0005-0000-0000-00000C000000}"/>
    <cellStyle name="Normal_Machete buget 99" xfId="1" xr:uid="{00000000-0005-0000-0000-00000D000000}"/>
  </cellStyles>
  <dxfs count="0"/>
  <tableStyles count="0" defaultTableStyle="TableStyleMedium9" defaultPivotStyle="PivotStyleLight16"/>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Larisa ZAMFIR" id="{13B8389E-ACEA-4210-8E2E-A932DF2BA45C}" userId="S::larisa.zamfir@cjarges.ro::c54a0184-8301-4f46-a7b8-0561712700e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S735" dT="2025-09-30T07:27:39.49" personId="{13B8389E-ACEA-4210-8E2E-A932DF2BA45C}" id="{83AE4DCF-60F1-4A5C-ACB4-FE54DEE4950E}">
    <text>STEFANESTI</text>
  </threadedComment>
  <threadedComment ref="T735" dT="2025-09-30T07:27:53.45" personId="{13B8389E-ACEA-4210-8E2E-A932DF2BA45C}" id="{963CA03D-DCE6-4906-9922-8CFFB23EB1FB}">
    <text>BRADET</text>
  </threadedComment>
  <threadedComment ref="R1151" dT="2025-10-06T09:04:49.36" personId="{13B8389E-ACEA-4210-8E2E-A932DF2BA45C}" id="{9519D611-EB5A-48D0-BA78-0A78A62C2246}">
    <text>Executia trecuta te CUI CJ 4429512</text>
  </threadedComment>
</ThreadedComments>
</file>

<file path=xl/threadedComments/threadedComment2.xml><?xml version="1.0" encoding="utf-8"?>
<ThreadedComments xmlns="http://schemas.microsoft.com/office/spreadsheetml/2018/threadedcomments" xmlns:x="http://schemas.openxmlformats.org/spreadsheetml/2006/main">
  <threadedComment ref="S748" dT="2025-09-30T07:27:39.49" personId="{13B8389E-ACEA-4210-8E2E-A932DF2BA45C}" id="{74B20EDB-5DEA-41D0-8C8E-16D94D8ED5F2}">
    <text>STEFANESTI</text>
  </threadedComment>
  <threadedComment ref="T748" dT="2025-09-30T07:27:53.45" personId="{13B8389E-ACEA-4210-8E2E-A932DF2BA45C}" id="{11650F58-C87E-48C1-B2E4-3C99A9E5B4FF}">
    <text>BRADET</text>
  </threadedComment>
  <threadedComment ref="R1174" dT="2025-10-06T09:04:49.36" personId="{13B8389E-ACEA-4210-8E2E-A932DF2BA45C}" id="{E576A76D-A8DE-4E02-8884-60D72F4C38D0}">
    <text>Executia trecuta te CUI CJ 4429512</text>
  </threadedComment>
</ThreadedComments>
</file>

<file path=xl/threadedComments/threadedComment3.xml><?xml version="1.0" encoding="utf-8"?>
<ThreadedComments xmlns="http://schemas.microsoft.com/office/spreadsheetml/2018/threadedcomments" xmlns:x="http://schemas.openxmlformats.org/spreadsheetml/2006/main">
  <threadedComment ref="T750" dT="2025-09-30T07:27:39.49" personId="{13B8389E-ACEA-4210-8E2E-A932DF2BA45C}" id="{EDD13C04-D6FF-4464-8CCB-0BFB05182733}">
    <text>STEFANESTI</text>
  </threadedComment>
  <threadedComment ref="U750" dT="2025-09-30T07:27:53.45" personId="{13B8389E-ACEA-4210-8E2E-A932DF2BA45C}" id="{1A97C3A1-0758-45A2-9665-7A35DAF24765}">
    <text>BRADET</text>
  </threadedComment>
  <threadedComment ref="S1176" dT="2025-10-06T09:04:49.36" personId="{13B8389E-ACEA-4210-8E2E-A932DF2BA45C}" id="{6D540323-94B1-42A0-A907-909D7F51341C}">
    <text>Executia trecuta te CUI CJ 4429512</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42EF2-ABE6-48E6-9AFC-6399F8C89196}">
  <dimension ref="A1:AK1425"/>
  <sheetViews>
    <sheetView zoomScaleNormal="100" workbookViewId="0">
      <pane xSplit="3" ySplit="9" topLeftCell="F1404" activePane="bottomRight" state="frozen"/>
      <selection pane="bottomRight" activeCell="AJ53" sqref="AJ53"/>
      <selection pane="bottomLeft" activeCell="AB578" sqref="AB578"/>
      <selection pane="topRight" activeCell="AB578" sqref="AB578"/>
    </sheetView>
  </sheetViews>
  <sheetFormatPr defaultRowHeight="12.75"/>
  <cols>
    <col min="1" max="1" width="4.7109375" style="7" hidden="1" customWidth="1"/>
    <col min="2" max="2" width="47.7109375" style="7" customWidth="1"/>
    <col min="3" max="3" width="12.140625" style="6" customWidth="1"/>
    <col min="4" max="4" width="0.140625" style="140" hidden="1" customWidth="1"/>
    <col min="5" max="5" width="11.28515625" style="7" hidden="1" customWidth="1"/>
    <col min="6" max="6" width="10.7109375" customWidth="1"/>
    <col min="7" max="9" width="10.28515625" style="7" hidden="1" customWidth="1"/>
    <col min="10" max="10" width="13.140625" style="7" hidden="1" customWidth="1"/>
    <col min="11" max="11" width="0.140625" style="7" hidden="1" customWidth="1"/>
    <col min="12" max="12" width="8.7109375" style="7" hidden="1" customWidth="1"/>
    <col min="13" max="13" width="11.7109375" style="7" hidden="1" customWidth="1"/>
    <col min="14" max="14" width="11.42578125" style="7" hidden="1" customWidth="1"/>
    <col min="15" max="15" width="10.140625" style="7" hidden="1" customWidth="1"/>
    <col min="16" max="21" width="10.5703125" style="7" hidden="1" customWidth="1"/>
    <col min="22" max="22" width="0.140625" style="7" customWidth="1"/>
    <col min="23" max="23" width="7.85546875" style="7" hidden="1" customWidth="1"/>
    <col min="24" max="24" width="5.140625" style="7" hidden="1" customWidth="1"/>
    <col min="25" max="25" width="5.5703125" style="7" hidden="1" customWidth="1"/>
    <col min="26" max="26" width="11" style="7" hidden="1" customWidth="1"/>
    <col min="27" max="27" width="8.42578125" style="7" hidden="1" customWidth="1"/>
    <col min="28" max="28" width="7.7109375" style="7" hidden="1" customWidth="1"/>
    <col min="29" max="29" width="8.42578125" style="7" hidden="1" customWidth="1"/>
    <col min="30" max="30" width="11.85546875" style="7" hidden="1" customWidth="1"/>
    <col min="31" max="36" width="10.42578125" style="7" customWidth="1"/>
    <col min="37" max="37" width="1.28515625" style="7" customWidth="1"/>
    <col min="38" max="16384" width="9.140625" style="7"/>
  </cols>
  <sheetData>
    <row r="1" spans="1:37" s="4" customFormat="1" ht="15.75">
      <c r="A1" s="1" t="s">
        <v>0</v>
      </c>
      <c r="B1" s="2" t="s">
        <v>0</v>
      </c>
      <c r="C1" s="3"/>
      <c r="D1" s="244"/>
      <c r="J1" s="4" t="s">
        <v>1</v>
      </c>
    </row>
    <row r="2" spans="1:37" ht="15.75">
      <c r="A2" s="5" t="s">
        <v>2</v>
      </c>
      <c r="B2" s="3" t="s">
        <v>2</v>
      </c>
    </row>
    <row r="3" spans="1:37" ht="18" customHeight="1">
      <c r="A3" s="8"/>
      <c r="B3" s="2" t="s">
        <v>3</v>
      </c>
      <c r="C3" s="9"/>
    </row>
    <row r="4" spans="1:37" ht="18" customHeight="1">
      <c r="A4" s="8"/>
      <c r="B4" s="559" t="s">
        <v>4</v>
      </c>
      <c r="C4" s="560"/>
      <c r="D4" s="560"/>
      <c r="E4" s="560"/>
      <c r="F4" s="560"/>
      <c r="G4" s="560"/>
      <c r="H4" s="560"/>
      <c r="I4" s="560"/>
      <c r="J4" s="560"/>
      <c r="K4" s="560"/>
      <c r="L4" s="560"/>
      <c r="M4" s="560"/>
      <c r="N4" s="560"/>
      <c r="O4" s="560"/>
    </row>
    <row r="5" spans="1:37" ht="18" customHeight="1">
      <c r="A5" s="8"/>
      <c r="B5" s="559" t="s">
        <v>5</v>
      </c>
      <c r="C5" s="560"/>
      <c r="D5" s="560"/>
      <c r="E5" s="560"/>
      <c r="F5" s="560"/>
      <c r="G5" s="560"/>
      <c r="H5" s="560"/>
      <c r="I5" s="560"/>
      <c r="J5" s="560"/>
      <c r="K5" s="560"/>
      <c r="L5" s="560"/>
      <c r="M5" s="560"/>
      <c r="N5" s="560"/>
      <c r="O5" s="560"/>
    </row>
    <row r="6" spans="1:37" ht="18" customHeight="1">
      <c r="A6" s="8"/>
      <c r="B6" s="10"/>
      <c r="C6" s="11"/>
      <c r="D6" s="245"/>
      <c r="E6" s="12"/>
      <c r="F6" s="12"/>
      <c r="G6" s="12"/>
      <c r="H6" s="12"/>
      <c r="I6" s="12"/>
      <c r="J6" s="12"/>
      <c r="K6" s="12"/>
      <c r="L6" s="12"/>
      <c r="M6" s="12"/>
      <c r="N6" s="12"/>
      <c r="O6" s="12"/>
      <c r="P6" s="12"/>
      <c r="Q6" s="12"/>
      <c r="R6" s="12"/>
      <c r="S6" s="12"/>
      <c r="T6" s="12"/>
      <c r="U6" s="12"/>
      <c r="V6" s="12"/>
      <c r="W6" s="12"/>
      <c r="X6" s="12"/>
      <c r="Y6" s="12"/>
      <c r="Z6" s="12"/>
      <c r="AA6" s="12"/>
      <c r="AB6" s="12"/>
      <c r="AC6" s="12"/>
      <c r="AE6" s="12"/>
      <c r="AF6" s="12"/>
      <c r="AG6" s="12"/>
      <c r="AH6" s="12"/>
      <c r="AI6" s="12"/>
      <c r="AJ6" s="12"/>
      <c r="AK6" s="12"/>
    </row>
    <row r="7" spans="1:37" ht="14.25" customHeight="1">
      <c r="A7" s="13"/>
      <c r="B7" s="14"/>
      <c r="C7" s="15"/>
      <c r="N7" t="s">
        <v>6</v>
      </c>
    </row>
    <row r="8" spans="1:37" ht="63.75" customHeight="1">
      <c r="A8" s="16"/>
      <c r="B8" s="17" t="s">
        <v>7</v>
      </c>
      <c r="C8" s="18" t="s">
        <v>8</v>
      </c>
      <c r="D8" s="246" t="s">
        <v>9</v>
      </c>
      <c r="E8" s="19" t="s">
        <v>10</v>
      </c>
      <c r="F8" s="19" t="s">
        <v>10</v>
      </c>
      <c r="G8" s="19" t="s">
        <v>11</v>
      </c>
      <c r="H8" s="19" t="s">
        <v>12</v>
      </c>
      <c r="I8" s="19" t="s">
        <v>13</v>
      </c>
      <c r="J8" s="19" t="s">
        <v>14</v>
      </c>
      <c r="K8" s="19"/>
      <c r="L8" s="19"/>
      <c r="M8" s="19" t="s">
        <v>15</v>
      </c>
      <c r="N8" s="19" t="s">
        <v>16</v>
      </c>
      <c r="O8" s="19" t="s">
        <v>17</v>
      </c>
      <c r="P8" s="19" t="s">
        <v>18</v>
      </c>
      <c r="Q8" s="19" t="s">
        <v>19</v>
      </c>
      <c r="R8" s="19" t="s">
        <v>20</v>
      </c>
      <c r="S8" s="19" t="s">
        <v>21</v>
      </c>
      <c r="T8" s="19" t="s">
        <v>22</v>
      </c>
      <c r="U8" s="19" t="s">
        <v>23</v>
      </c>
      <c r="V8" s="19" t="s">
        <v>24</v>
      </c>
      <c r="W8" s="19" t="s">
        <v>25</v>
      </c>
      <c r="X8" s="19"/>
      <c r="Y8" s="19"/>
      <c r="Z8" s="19" t="s">
        <v>26</v>
      </c>
      <c r="AA8" s="19" t="s">
        <v>27</v>
      </c>
      <c r="AB8" s="19" t="s">
        <v>28</v>
      </c>
      <c r="AC8" s="19" t="s">
        <v>29</v>
      </c>
      <c r="AD8" t="s">
        <v>30</v>
      </c>
      <c r="AE8" s="19" t="s">
        <v>31</v>
      </c>
      <c r="AF8" s="19" t="s">
        <v>32</v>
      </c>
      <c r="AG8" s="19">
        <v>2026</v>
      </c>
      <c r="AH8" s="19">
        <v>2027</v>
      </c>
      <c r="AI8" s="19">
        <v>2028</v>
      </c>
      <c r="AJ8" s="19">
        <v>2029</v>
      </c>
      <c r="AK8" s="19"/>
    </row>
    <row r="9" spans="1:37" ht="21.75" customHeight="1">
      <c r="A9" s="20"/>
      <c r="B9" s="21" t="s">
        <v>33</v>
      </c>
      <c r="C9" s="22"/>
      <c r="D9" s="23">
        <f>D12+D16+D39+D78+D135+D133+D125+D66+D74</f>
        <v>718572.21</v>
      </c>
      <c r="E9" s="23">
        <f>E12+E16+E39+E78+E135+E133+E125+E66+E74</f>
        <v>781317</v>
      </c>
      <c r="F9" s="48">
        <f>F12+F16+F39+F78+F135+F133+F124+F66+F74</f>
        <v>728879</v>
      </c>
      <c r="G9" s="48">
        <f t="shared" ref="G9:AK9" si="0">G12+G16+G39+G78+G135+G133+G124+G66+G74</f>
        <v>161157</v>
      </c>
      <c r="H9" s="48">
        <f t="shared" si="0"/>
        <v>199088</v>
      </c>
      <c r="I9" s="48">
        <f t="shared" si="0"/>
        <v>187095</v>
      </c>
      <c r="J9" s="48">
        <f t="shared" si="0"/>
        <v>181539</v>
      </c>
      <c r="K9" s="48">
        <f t="shared" si="0"/>
        <v>728879</v>
      </c>
      <c r="L9" s="48">
        <f t="shared" si="0"/>
        <v>0</v>
      </c>
      <c r="M9" s="48">
        <f t="shared" si="0"/>
        <v>666189</v>
      </c>
      <c r="N9" s="48">
        <f t="shared" si="0"/>
        <v>636781</v>
      </c>
      <c r="O9" s="48">
        <f t="shared" si="0"/>
        <v>488377</v>
      </c>
      <c r="P9" s="48">
        <f t="shared" si="0"/>
        <v>6.8</v>
      </c>
      <c r="Q9" s="48">
        <f t="shared" si="0"/>
        <v>0</v>
      </c>
      <c r="R9" s="48">
        <f t="shared" si="0"/>
        <v>11416.28</v>
      </c>
      <c r="S9" s="48">
        <f t="shared" si="0"/>
        <v>0</v>
      </c>
      <c r="T9" s="48">
        <f t="shared" si="0"/>
        <v>12</v>
      </c>
      <c r="U9" s="48">
        <f t="shared" si="0"/>
        <v>-990</v>
      </c>
      <c r="V9" s="48">
        <f t="shared" si="0"/>
        <v>109.96000000000001</v>
      </c>
      <c r="W9" s="48">
        <f t="shared" si="0"/>
        <v>9681.869999999999</v>
      </c>
      <c r="X9" s="48">
        <f t="shared" si="0"/>
        <v>0</v>
      </c>
      <c r="Y9" s="48">
        <f t="shared" si="0"/>
        <v>0</v>
      </c>
      <c r="Z9" s="48">
        <f t="shared" si="0"/>
        <v>12012</v>
      </c>
      <c r="AA9" s="48">
        <f t="shared" si="0"/>
        <v>265</v>
      </c>
      <c r="AB9" s="48">
        <f t="shared" si="0"/>
        <v>2310</v>
      </c>
      <c r="AC9" s="48">
        <f t="shared" si="0"/>
        <v>4922.84</v>
      </c>
      <c r="AD9" s="292">
        <f>F9+P9+Q9+R9+S9+T9+Z9+U9+V9+W9+X9+Y9+AA9+AB9+AC9</f>
        <v>768625.75</v>
      </c>
      <c r="AE9" s="48">
        <f t="shared" si="0"/>
        <v>768625.75</v>
      </c>
      <c r="AF9" s="48">
        <f t="shared" si="0"/>
        <v>625141</v>
      </c>
      <c r="AG9" s="48">
        <f t="shared" si="0"/>
        <v>779346</v>
      </c>
      <c r="AH9" s="48">
        <f t="shared" si="0"/>
        <v>694591</v>
      </c>
      <c r="AI9" s="48">
        <f t="shared" si="0"/>
        <v>626772</v>
      </c>
      <c r="AJ9" s="48">
        <f t="shared" si="0"/>
        <v>461255</v>
      </c>
      <c r="AK9" s="48">
        <f t="shared" si="0"/>
        <v>0</v>
      </c>
    </row>
    <row r="10" spans="1:37" ht="14.25" hidden="1">
      <c r="A10" s="24" t="s">
        <v>34</v>
      </c>
      <c r="B10" s="25" t="s">
        <v>35</v>
      </c>
      <c r="C10" s="26">
        <v>1.02</v>
      </c>
      <c r="D10" s="23">
        <f t="shared" ref="D10:AK10" si="1">D11</f>
        <v>2</v>
      </c>
      <c r="E10" s="27">
        <f t="shared" si="1"/>
        <v>0</v>
      </c>
      <c r="F10" s="48">
        <f t="shared" si="1"/>
        <v>0</v>
      </c>
      <c r="G10" s="27">
        <f t="shared" si="1"/>
        <v>0</v>
      </c>
      <c r="H10" s="27">
        <f t="shared" si="1"/>
        <v>0</v>
      </c>
      <c r="I10" s="27">
        <f t="shared" si="1"/>
        <v>0</v>
      </c>
      <c r="J10" s="27">
        <f t="shared" si="1"/>
        <v>0</v>
      </c>
      <c r="K10" s="23">
        <f t="shared" ref="K10:K73" si="2">G10+H10+I10+J10</f>
        <v>0</v>
      </c>
      <c r="L10" s="23">
        <f t="shared" ref="L10:L73" si="3">F10-K10</f>
        <v>0</v>
      </c>
      <c r="M10" s="27">
        <f t="shared" si="1"/>
        <v>0</v>
      </c>
      <c r="N10" s="27">
        <f t="shared" si="1"/>
        <v>0</v>
      </c>
      <c r="O10" s="27">
        <f t="shared" si="1"/>
        <v>0</v>
      </c>
      <c r="P10" s="27">
        <f t="shared" si="1"/>
        <v>0</v>
      </c>
      <c r="Q10" s="27">
        <f t="shared" si="1"/>
        <v>0</v>
      </c>
      <c r="R10" s="27">
        <f t="shared" si="1"/>
        <v>0</v>
      </c>
      <c r="S10" s="27">
        <f t="shared" si="1"/>
        <v>0</v>
      </c>
      <c r="T10" s="27">
        <f t="shared" si="1"/>
        <v>0</v>
      </c>
      <c r="U10" s="27">
        <f t="shared" si="1"/>
        <v>0</v>
      </c>
      <c r="V10" s="27">
        <f t="shared" si="1"/>
        <v>0</v>
      </c>
      <c r="W10" s="27">
        <f t="shared" si="1"/>
        <v>0</v>
      </c>
      <c r="X10" s="27">
        <f t="shared" si="1"/>
        <v>0</v>
      </c>
      <c r="Y10" s="27">
        <f t="shared" si="1"/>
        <v>0</v>
      </c>
      <c r="Z10" s="27">
        <f t="shared" si="1"/>
        <v>0</v>
      </c>
      <c r="AA10" s="27">
        <f t="shared" si="1"/>
        <v>0</v>
      </c>
      <c r="AB10" s="27">
        <f t="shared" si="1"/>
        <v>0</v>
      </c>
      <c r="AC10" s="27">
        <f t="shared" si="1"/>
        <v>0</v>
      </c>
      <c r="AD10" s="292">
        <f t="shared" ref="AD10:AD73" si="4">F10+P10+Q10+R10+S10+T10+Z10+U10+V10+W10+X10+Y10+AA10+AB10+AC10</f>
        <v>0</v>
      </c>
      <c r="AE10" s="27">
        <f t="shared" si="1"/>
        <v>0</v>
      </c>
      <c r="AF10" s="27">
        <f t="shared" si="1"/>
        <v>0</v>
      </c>
      <c r="AG10" s="27">
        <f t="shared" si="1"/>
        <v>0</v>
      </c>
      <c r="AH10" s="27">
        <f t="shared" si="1"/>
        <v>0</v>
      </c>
      <c r="AI10" s="27">
        <f t="shared" si="1"/>
        <v>0</v>
      </c>
      <c r="AJ10" s="27">
        <f t="shared" si="1"/>
        <v>0</v>
      </c>
      <c r="AK10" s="27">
        <f t="shared" si="1"/>
        <v>0</v>
      </c>
    </row>
    <row r="11" spans="1:37" ht="17.25" hidden="1" customHeight="1">
      <c r="A11" s="24"/>
      <c r="B11" s="28" t="s">
        <v>36</v>
      </c>
      <c r="C11" s="29" t="s">
        <v>37</v>
      </c>
      <c r="D11" s="186">
        <v>2</v>
      </c>
      <c r="E11" s="30"/>
      <c r="F11" s="93">
        <v>0</v>
      </c>
      <c r="G11" s="30"/>
      <c r="H11" s="30"/>
      <c r="I11" s="30"/>
      <c r="J11" s="30"/>
      <c r="K11" s="23">
        <f t="shared" si="2"/>
        <v>0</v>
      </c>
      <c r="L11" s="23">
        <f t="shared" si="3"/>
        <v>0</v>
      </c>
      <c r="M11" s="30"/>
      <c r="N11" s="30"/>
      <c r="O11" s="30"/>
      <c r="P11" s="30"/>
      <c r="Q11" s="30"/>
      <c r="R11" s="30"/>
      <c r="S11" s="30"/>
      <c r="T11" s="30"/>
      <c r="U11" s="30"/>
      <c r="V11" s="30"/>
      <c r="W11" s="30"/>
      <c r="X11" s="30"/>
      <c r="Y11" s="30"/>
      <c r="Z11" s="30"/>
      <c r="AA11" s="30"/>
      <c r="AB11" s="30"/>
      <c r="AC11" s="30"/>
      <c r="AD11" s="292">
        <f t="shared" si="4"/>
        <v>0</v>
      </c>
      <c r="AE11" s="30"/>
      <c r="AF11" s="30"/>
      <c r="AG11" s="30"/>
      <c r="AH11" s="30"/>
      <c r="AI11" s="30"/>
      <c r="AJ11" s="30"/>
      <c r="AK11" s="30"/>
    </row>
    <row r="12" spans="1:37" ht="21.75" customHeight="1">
      <c r="A12" s="24" t="s">
        <v>38</v>
      </c>
      <c r="B12" s="31" t="s">
        <v>39</v>
      </c>
      <c r="C12" s="26">
        <v>4.0199999999999996</v>
      </c>
      <c r="D12" s="247">
        <f t="shared" ref="D12:J12" si="5">D13+D14+D15</f>
        <v>180806.03</v>
      </c>
      <c r="E12" s="32">
        <f t="shared" si="5"/>
        <v>189591</v>
      </c>
      <c r="F12" s="285">
        <f t="shared" si="5"/>
        <v>205194</v>
      </c>
      <c r="G12" s="247">
        <f t="shared" si="5"/>
        <v>53000</v>
      </c>
      <c r="H12" s="247">
        <f t="shared" si="5"/>
        <v>52500</v>
      </c>
      <c r="I12" s="247">
        <f t="shared" si="5"/>
        <v>51445</v>
      </c>
      <c r="J12" s="247">
        <f t="shared" si="5"/>
        <v>48249</v>
      </c>
      <c r="K12" s="23">
        <f t="shared" si="2"/>
        <v>205194</v>
      </c>
      <c r="L12" s="23">
        <f t="shared" si="3"/>
        <v>0</v>
      </c>
      <c r="M12" s="247">
        <f t="shared" ref="M12:AK12" si="6">M13+M14+M15</f>
        <v>195307</v>
      </c>
      <c r="N12" s="247">
        <f t="shared" si="6"/>
        <v>200329</v>
      </c>
      <c r="O12" s="247">
        <f t="shared" si="6"/>
        <v>205297</v>
      </c>
      <c r="P12" s="32">
        <f t="shared" si="6"/>
        <v>0</v>
      </c>
      <c r="Q12" s="32">
        <f t="shared" si="6"/>
        <v>0</v>
      </c>
      <c r="R12" s="32">
        <f t="shared" si="6"/>
        <v>0</v>
      </c>
      <c r="S12" s="32">
        <f t="shared" si="6"/>
        <v>0</v>
      </c>
      <c r="T12" s="32">
        <f t="shared" si="6"/>
        <v>0</v>
      </c>
      <c r="U12" s="32">
        <f t="shared" si="6"/>
        <v>0</v>
      </c>
      <c r="V12" s="32">
        <f t="shared" si="6"/>
        <v>0</v>
      </c>
      <c r="W12" s="32">
        <f t="shared" si="6"/>
        <v>4795.87</v>
      </c>
      <c r="X12" s="32">
        <f t="shared" si="6"/>
        <v>0</v>
      </c>
      <c r="Y12" s="32">
        <f t="shared" si="6"/>
        <v>0</v>
      </c>
      <c r="Z12" s="32">
        <f t="shared" si="6"/>
        <v>0</v>
      </c>
      <c r="AA12" s="32">
        <f t="shared" si="6"/>
        <v>0</v>
      </c>
      <c r="AB12" s="32">
        <f t="shared" si="6"/>
        <v>0</v>
      </c>
      <c r="AC12" s="32">
        <f t="shared" si="6"/>
        <v>4922.84</v>
      </c>
      <c r="AD12" s="292">
        <f t="shared" si="4"/>
        <v>214912.71</v>
      </c>
      <c r="AE12" s="32">
        <f t="shared" si="6"/>
        <v>214912.71</v>
      </c>
      <c r="AF12" s="32">
        <f t="shared" si="6"/>
        <v>210111</v>
      </c>
      <c r="AG12" s="32">
        <f t="shared" si="6"/>
        <v>211677</v>
      </c>
      <c r="AH12" s="32">
        <f t="shared" si="6"/>
        <v>212214</v>
      </c>
      <c r="AI12" s="32">
        <f t="shared" si="6"/>
        <v>212751</v>
      </c>
      <c r="AJ12" s="32">
        <f t="shared" si="6"/>
        <v>213153</v>
      </c>
      <c r="AK12" s="32">
        <f t="shared" si="6"/>
        <v>0</v>
      </c>
    </row>
    <row r="13" spans="1:37" ht="19.5" customHeight="1">
      <c r="A13" s="24"/>
      <c r="B13" s="33" t="s">
        <v>40</v>
      </c>
      <c r="C13" s="29" t="s">
        <v>41</v>
      </c>
      <c r="D13" s="186">
        <v>147742.84</v>
      </c>
      <c r="E13" s="30">
        <v>151437</v>
      </c>
      <c r="F13" s="93">
        <v>168445</v>
      </c>
      <c r="G13" s="186">
        <v>43000</v>
      </c>
      <c r="H13" s="186">
        <v>43000</v>
      </c>
      <c r="I13" s="186">
        <v>42445</v>
      </c>
      <c r="J13" s="186">
        <v>40000</v>
      </c>
      <c r="K13" s="23">
        <f t="shared" si="2"/>
        <v>168445</v>
      </c>
      <c r="L13" s="23">
        <f t="shared" si="3"/>
        <v>0</v>
      </c>
      <c r="M13" s="186">
        <v>156000</v>
      </c>
      <c r="N13" s="186">
        <v>160000</v>
      </c>
      <c r="O13" s="186">
        <v>164000</v>
      </c>
      <c r="P13" s="30"/>
      <c r="Q13" s="30"/>
      <c r="R13" s="30"/>
      <c r="S13" s="30"/>
      <c r="T13" s="30"/>
      <c r="U13" s="30"/>
      <c r="V13" s="30"/>
      <c r="W13" s="30">
        <v>4080</v>
      </c>
      <c r="X13" s="30"/>
      <c r="Y13" s="30"/>
      <c r="Z13" s="30"/>
      <c r="AA13" s="30"/>
      <c r="AB13" s="30"/>
      <c r="AC13" s="30"/>
      <c r="AD13" s="292">
        <f t="shared" si="4"/>
        <v>172525</v>
      </c>
      <c r="AE13" s="30">
        <v>172525</v>
      </c>
      <c r="AF13" s="30">
        <v>169103</v>
      </c>
      <c r="AG13" s="30">
        <v>169071</v>
      </c>
      <c r="AH13" s="30">
        <v>169500</v>
      </c>
      <c r="AI13" s="30">
        <v>169929</v>
      </c>
      <c r="AJ13" s="30">
        <v>170250</v>
      </c>
      <c r="AK13" s="30"/>
    </row>
    <row r="14" spans="1:37" ht="23.25" customHeight="1">
      <c r="A14" s="24"/>
      <c r="B14" s="34" t="s">
        <v>42</v>
      </c>
      <c r="C14" s="29" t="s">
        <v>43</v>
      </c>
      <c r="D14" s="186">
        <v>20684</v>
      </c>
      <c r="E14" s="30">
        <v>38154</v>
      </c>
      <c r="F14" s="93">
        <v>36749</v>
      </c>
      <c r="G14" s="186">
        <v>10000</v>
      </c>
      <c r="H14" s="186">
        <v>9500</v>
      </c>
      <c r="I14" s="186">
        <v>9000</v>
      </c>
      <c r="J14" s="186">
        <v>8249</v>
      </c>
      <c r="K14" s="23">
        <f t="shared" si="2"/>
        <v>36749</v>
      </c>
      <c r="L14" s="23">
        <f t="shared" si="3"/>
        <v>0</v>
      </c>
      <c r="M14" s="186">
        <v>39307</v>
      </c>
      <c r="N14" s="186">
        <v>40329</v>
      </c>
      <c r="O14" s="186">
        <v>41297</v>
      </c>
      <c r="P14" s="30"/>
      <c r="Q14" s="30"/>
      <c r="R14" s="30"/>
      <c r="S14" s="30"/>
      <c r="T14" s="30"/>
      <c r="U14" s="30"/>
      <c r="V14" s="30"/>
      <c r="W14" s="30">
        <v>-3673</v>
      </c>
      <c r="X14" s="30"/>
      <c r="Y14" s="30"/>
      <c r="Z14" s="30"/>
      <c r="AA14" s="30"/>
      <c r="AB14" s="30"/>
      <c r="AC14" s="30"/>
      <c r="AD14" s="292">
        <f t="shared" si="4"/>
        <v>33076</v>
      </c>
      <c r="AE14" s="30">
        <v>33076</v>
      </c>
      <c r="AF14" s="30">
        <v>31696</v>
      </c>
      <c r="AG14" s="30">
        <v>42606</v>
      </c>
      <c r="AH14" s="30">
        <v>42714</v>
      </c>
      <c r="AI14" s="30">
        <v>42822</v>
      </c>
      <c r="AJ14" s="30">
        <v>42903</v>
      </c>
      <c r="AK14" s="30"/>
    </row>
    <row r="15" spans="1:37" ht="27.75" customHeight="1">
      <c r="A15" s="24"/>
      <c r="B15" s="34" t="s">
        <v>44</v>
      </c>
      <c r="C15" s="29" t="s">
        <v>45</v>
      </c>
      <c r="D15" s="186">
        <v>12379.19</v>
      </c>
      <c r="E15" s="30">
        <v>0</v>
      </c>
      <c r="F15" s="93">
        <v>0</v>
      </c>
      <c r="G15" s="186">
        <v>0</v>
      </c>
      <c r="H15" s="186">
        <v>0</v>
      </c>
      <c r="I15" s="186">
        <v>0</v>
      </c>
      <c r="J15" s="186">
        <v>0</v>
      </c>
      <c r="K15" s="23">
        <f t="shared" si="2"/>
        <v>0</v>
      </c>
      <c r="L15" s="23">
        <f t="shared" si="3"/>
        <v>0</v>
      </c>
      <c r="M15" s="186">
        <v>0</v>
      </c>
      <c r="N15" s="186">
        <v>0</v>
      </c>
      <c r="O15" s="186">
        <v>0</v>
      </c>
      <c r="P15" s="30">
        <v>0</v>
      </c>
      <c r="Q15" s="30">
        <v>0</v>
      </c>
      <c r="R15" s="30">
        <v>0</v>
      </c>
      <c r="S15" s="30">
        <v>0</v>
      </c>
      <c r="T15" s="30">
        <v>0</v>
      </c>
      <c r="U15" s="30">
        <v>0</v>
      </c>
      <c r="V15" s="30">
        <v>0</v>
      </c>
      <c r="W15" s="30">
        <v>4388.87</v>
      </c>
      <c r="X15" s="30">
        <v>0</v>
      </c>
      <c r="Y15" s="30">
        <v>0</v>
      </c>
      <c r="Z15" s="30">
        <v>0</v>
      </c>
      <c r="AA15" s="30">
        <v>0</v>
      </c>
      <c r="AB15" s="30">
        <v>0</v>
      </c>
      <c r="AC15" s="30">
        <v>4922.84</v>
      </c>
      <c r="AD15" s="292">
        <f t="shared" si="4"/>
        <v>9311.7099999999991</v>
      </c>
      <c r="AE15" s="30">
        <v>9311.7099999999991</v>
      </c>
      <c r="AF15" s="30">
        <v>9312</v>
      </c>
      <c r="AG15" s="30">
        <v>0</v>
      </c>
      <c r="AH15" s="30">
        <v>0</v>
      </c>
      <c r="AI15" s="30">
        <v>0</v>
      </c>
      <c r="AJ15" s="30">
        <v>0</v>
      </c>
      <c r="AK15" s="30"/>
    </row>
    <row r="16" spans="1:37" ht="15.75" customHeight="1">
      <c r="A16" s="24" t="s">
        <v>46</v>
      </c>
      <c r="B16" s="25" t="s">
        <v>47</v>
      </c>
      <c r="C16" s="29" t="s">
        <v>48</v>
      </c>
      <c r="D16" s="247">
        <f t="shared" ref="D16:J16" si="7">D17+D36+D37</f>
        <v>244022</v>
      </c>
      <c r="E16" s="32">
        <f t="shared" si="7"/>
        <v>220979</v>
      </c>
      <c r="F16" s="285">
        <f t="shared" si="7"/>
        <v>158233</v>
      </c>
      <c r="G16" s="247">
        <f t="shared" si="7"/>
        <v>45000</v>
      </c>
      <c r="H16" s="247">
        <f t="shared" si="7"/>
        <v>43900</v>
      </c>
      <c r="I16" s="247">
        <f t="shared" si="7"/>
        <v>38800</v>
      </c>
      <c r="J16" s="247">
        <f t="shared" si="7"/>
        <v>30533</v>
      </c>
      <c r="K16" s="23">
        <f t="shared" si="2"/>
        <v>158233</v>
      </c>
      <c r="L16" s="23">
        <f t="shared" si="3"/>
        <v>0</v>
      </c>
      <c r="M16" s="247">
        <f t="shared" ref="M16:AK16" si="8">M17+M36+M37</f>
        <v>146652</v>
      </c>
      <c r="N16" s="247">
        <f t="shared" si="8"/>
        <v>148522</v>
      </c>
      <c r="O16" s="247">
        <f t="shared" si="8"/>
        <v>151081</v>
      </c>
      <c r="P16" s="32">
        <f t="shared" si="8"/>
        <v>0</v>
      </c>
      <c r="Q16" s="32">
        <f t="shared" si="8"/>
        <v>0</v>
      </c>
      <c r="R16" s="32">
        <f t="shared" si="8"/>
        <v>0</v>
      </c>
      <c r="S16" s="32">
        <f t="shared" si="8"/>
        <v>0</v>
      </c>
      <c r="T16" s="32">
        <f t="shared" si="8"/>
        <v>0</v>
      </c>
      <c r="U16" s="32">
        <f t="shared" si="8"/>
        <v>-1000</v>
      </c>
      <c r="V16" s="32">
        <f t="shared" si="8"/>
        <v>0</v>
      </c>
      <c r="W16" s="32">
        <f t="shared" si="8"/>
        <v>3562</v>
      </c>
      <c r="X16" s="32">
        <f t="shared" si="8"/>
        <v>0</v>
      </c>
      <c r="Y16" s="32">
        <f t="shared" si="8"/>
        <v>0</v>
      </c>
      <c r="Z16" s="32">
        <f t="shared" si="8"/>
        <v>10212</v>
      </c>
      <c r="AA16" s="32">
        <f t="shared" si="8"/>
        <v>265</v>
      </c>
      <c r="AB16" s="32">
        <f t="shared" si="8"/>
        <v>221</v>
      </c>
      <c r="AC16" s="32">
        <f t="shared" si="8"/>
        <v>0</v>
      </c>
      <c r="AD16" s="292">
        <f t="shared" si="4"/>
        <v>171493</v>
      </c>
      <c r="AE16" s="32">
        <f t="shared" si="8"/>
        <v>171493</v>
      </c>
      <c r="AF16" s="32">
        <f t="shared" si="8"/>
        <v>164133</v>
      </c>
      <c r="AG16" s="32">
        <f t="shared" si="8"/>
        <v>220494</v>
      </c>
      <c r="AH16" s="32">
        <f t="shared" si="8"/>
        <v>221098</v>
      </c>
      <c r="AI16" s="32">
        <f t="shared" si="8"/>
        <v>221937</v>
      </c>
      <c r="AJ16" s="32">
        <f t="shared" si="8"/>
        <v>221947</v>
      </c>
      <c r="AK16" s="32">
        <f t="shared" si="8"/>
        <v>0</v>
      </c>
    </row>
    <row r="17" spans="1:37" ht="24.75" customHeight="1">
      <c r="A17" s="35">
        <v>1</v>
      </c>
      <c r="B17" s="31" t="s">
        <v>49</v>
      </c>
      <c r="C17" s="29" t="s">
        <v>50</v>
      </c>
      <c r="D17" s="23">
        <f t="shared" ref="D17:J17" si="9">D18+D19+D22+D23+D24+D31+D34+D35+D20+D21</f>
        <v>122583</v>
      </c>
      <c r="E17" s="27">
        <f t="shared" si="9"/>
        <v>161737</v>
      </c>
      <c r="F17" s="48">
        <f t="shared" si="9"/>
        <v>102341</v>
      </c>
      <c r="G17" s="23">
        <f t="shared" si="9"/>
        <v>28000</v>
      </c>
      <c r="H17" s="23">
        <f t="shared" si="9"/>
        <v>27900</v>
      </c>
      <c r="I17" s="23">
        <f t="shared" si="9"/>
        <v>24400</v>
      </c>
      <c r="J17" s="23">
        <f t="shared" si="9"/>
        <v>22041</v>
      </c>
      <c r="K17" s="23">
        <f t="shared" si="2"/>
        <v>102341</v>
      </c>
      <c r="L17" s="23">
        <f t="shared" si="3"/>
        <v>0</v>
      </c>
      <c r="M17" s="23">
        <f t="shared" ref="M17:AK17" si="10">M18+M19+M22+M23+M24+M31+M34+M35+M20+M21</f>
        <v>102541</v>
      </c>
      <c r="N17" s="23">
        <f t="shared" si="10"/>
        <v>102729</v>
      </c>
      <c r="O17" s="23">
        <f t="shared" si="10"/>
        <v>102922</v>
      </c>
      <c r="P17" s="27">
        <f t="shared" si="10"/>
        <v>0</v>
      </c>
      <c r="Q17" s="27">
        <f t="shared" si="10"/>
        <v>0</v>
      </c>
      <c r="R17" s="27">
        <f t="shared" si="10"/>
        <v>0</v>
      </c>
      <c r="S17" s="27">
        <f t="shared" si="10"/>
        <v>0</v>
      </c>
      <c r="T17" s="27">
        <f t="shared" si="10"/>
        <v>0</v>
      </c>
      <c r="U17" s="27">
        <f t="shared" si="10"/>
        <v>0</v>
      </c>
      <c r="V17" s="27">
        <f t="shared" si="10"/>
        <v>0</v>
      </c>
      <c r="W17" s="27">
        <f t="shared" si="10"/>
        <v>3467</v>
      </c>
      <c r="X17" s="27">
        <f t="shared" si="10"/>
        <v>0</v>
      </c>
      <c r="Y17" s="27">
        <f t="shared" si="10"/>
        <v>0</v>
      </c>
      <c r="Z17" s="27">
        <f t="shared" si="10"/>
        <v>0</v>
      </c>
      <c r="AA17" s="27">
        <f t="shared" si="10"/>
        <v>0</v>
      </c>
      <c r="AB17" s="27">
        <f t="shared" si="10"/>
        <v>0</v>
      </c>
      <c r="AC17" s="27">
        <f t="shared" si="10"/>
        <v>0</v>
      </c>
      <c r="AD17" s="292">
        <f t="shared" si="4"/>
        <v>105808</v>
      </c>
      <c r="AE17" s="27">
        <f t="shared" si="10"/>
        <v>105808</v>
      </c>
      <c r="AF17" s="27">
        <f t="shared" si="10"/>
        <v>98448</v>
      </c>
      <c r="AG17" s="27">
        <f t="shared" si="10"/>
        <v>160519</v>
      </c>
      <c r="AH17" s="27">
        <f t="shared" si="10"/>
        <v>159683</v>
      </c>
      <c r="AI17" s="27">
        <f t="shared" si="10"/>
        <v>159393</v>
      </c>
      <c r="AJ17" s="27">
        <f t="shared" si="10"/>
        <v>159403</v>
      </c>
      <c r="AK17" s="27">
        <f t="shared" si="10"/>
        <v>0</v>
      </c>
    </row>
    <row r="18" spans="1:37" ht="22.5" customHeight="1">
      <c r="A18" s="35"/>
      <c r="B18" s="16" t="s">
        <v>51</v>
      </c>
      <c r="C18" s="29" t="s">
        <v>50</v>
      </c>
      <c r="D18" s="186">
        <v>37698</v>
      </c>
      <c r="E18" s="30">
        <v>70000</v>
      </c>
      <c r="F18" s="93">
        <v>36686</v>
      </c>
      <c r="G18" s="186">
        <v>10144</v>
      </c>
      <c r="H18" s="186">
        <f>10000-1500</f>
        <v>8500</v>
      </c>
      <c r="I18" s="186">
        <f>10000-1544-250</f>
        <v>8206</v>
      </c>
      <c r="J18" s="186">
        <f>6542+3044+250</f>
        <v>9836</v>
      </c>
      <c r="K18" s="23">
        <f t="shared" si="2"/>
        <v>36686</v>
      </c>
      <c r="L18" s="23">
        <f t="shared" si="3"/>
        <v>0</v>
      </c>
      <c r="M18" s="186">
        <v>36686</v>
      </c>
      <c r="N18" s="186">
        <v>36686</v>
      </c>
      <c r="O18" s="186">
        <v>36686</v>
      </c>
      <c r="P18" s="30"/>
      <c r="Q18" s="30"/>
      <c r="R18" s="30"/>
      <c r="S18" s="30"/>
      <c r="T18" s="30"/>
      <c r="U18" s="30"/>
      <c r="V18" s="30"/>
      <c r="W18" s="30"/>
      <c r="X18" s="30"/>
      <c r="Y18" s="30"/>
      <c r="Z18" s="30"/>
      <c r="AA18" s="30"/>
      <c r="AB18" s="30"/>
      <c r="AC18" s="30"/>
      <c r="AD18" s="292">
        <f t="shared" si="4"/>
        <v>36686</v>
      </c>
      <c r="AE18" s="30">
        <v>36686</v>
      </c>
      <c r="AF18" s="30">
        <v>36686</v>
      </c>
      <c r="AG18" s="30">
        <v>69000</v>
      </c>
      <c r="AH18" s="30">
        <v>68000</v>
      </c>
      <c r="AI18" s="30">
        <v>67700</v>
      </c>
      <c r="AJ18" s="30">
        <v>67700</v>
      </c>
      <c r="AK18" s="30"/>
    </row>
    <row r="19" spans="1:37" ht="21" customHeight="1">
      <c r="A19" s="35"/>
      <c r="B19" s="28" t="s">
        <v>52</v>
      </c>
      <c r="C19" s="29" t="s">
        <v>50</v>
      </c>
      <c r="D19" s="186">
        <v>44248</v>
      </c>
      <c r="E19" s="30">
        <v>65000</v>
      </c>
      <c r="F19" s="93">
        <v>44402</v>
      </c>
      <c r="G19" s="186">
        <f>11608+450-150</f>
        <v>11908</v>
      </c>
      <c r="H19" s="186">
        <f>11000-150-150+1500</f>
        <v>12200</v>
      </c>
      <c r="I19" s="186">
        <f>9500-150+150+1544+250</f>
        <v>11294</v>
      </c>
      <c r="J19" s="186">
        <f>12294-150+150-3044-250</f>
        <v>9000</v>
      </c>
      <c r="K19" s="23">
        <f t="shared" si="2"/>
        <v>44402</v>
      </c>
      <c r="L19" s="23">
        <f t="shared" si="3"/>
        <v>0</v>
      </c>
      <c r="M19" s="186">
        <v>44402</v>
      </c>
      <c r="N19" s="186">
        <v>44402</v>
      </c>
      <c r="O19" s="186">
        <v>44402</v>
      </c>
      <c r="P19" s="30"/>
      <c r="Q19" s="30"/>
      <c r="R19" s="30"/>
      <c r="S19" s="30"/>
      <c r="T19" s="30"/>
      <c r="U19" s="30"/>
      <c r="V19" s="30"/>
      <c r="W19" s="30"/>
      <c r="X19" s="30"/>
      <c r="Y19" s="30"/>
      <c r="Z19" s="30"/>
      <c r="AA19" s="30"/>
      <c r="AB19" s="30"/>
      <c r="AC19" s="30"/>
      <c r="AD19" s="292">
        <f t="shared" si="4"/>
        <v>44402</v>
      </c>
      <c r="AE19" s="30">
        <v>44402</v>
      </c>
      <c r="AF19" s="30">
        <v>44402</v>
      </c>
      <c r="AG19" s="30">
        <v>65000</v>
      </c>
      <c r="AH19" s="30">
        <v>65000</v>
      </c>
      <c r="AI19" s="30">
        <v>65000</v>
      </c>
      <c r="AJ19" s="30">
        <v>65000</v>
      </c>
      <c r="AK19" s="30"/>
    </row>
    <row r="20" spans="1:37" ht="19.5" customHeight="1">
      <c r="A20" s="35"/>
      <c r="B20" s="28" t="s">
        <v>53</v>
      </c>
      <c r="C20" s="29" t="s">
        <v>50</v>
      </c>
      <c r="D20" s="186">
        <v>606</v>
      </c>
      <c r="E20" s="30">
        <v>2000</v>
      </c>
      <c r="F20" s="93">
        <v>606</v>
      </c>
      <c r="G20" s="186">
        <f>606-450+150</f>
        <v>306</v>
      </c>
      <c r="H20" s="186">
        <f>150+150</f>
        <v>300</v>
      </c>
      <c r="I20" s="186">
        <v>0</v>
      </c>
      <c r="J20" s="186">
        <v>0</v>
      </c>
      <c r="K20" s="23">
        <f t="shared" si="2"/>
        <v>606</v>
      </c>
      <c r="L20" s="23">
        <f t="shared" si="3"/>
        <v>0</v>
      </c>
      <c r="M20" s="186">
        <v>606</v>
      </c>
      <c r="N20" s="186">
        <v>606</v>
      </c>
      <c r="O20" s="186">
        <v>606</v>
      </c>
      <c r="P20" s="30"/>
      <c r="Q20" s="30"/>
      <c r="R20" s="30"/>
      <c r="S20" s="30"/>
      <c r="T20" s="30"/>
      <c r="U20" s="30"/>
      <c r="V20" s="30"/>
      <c r="W20" s="30"/>
      <c r="X20" s="30"/>
      <c r="Y20" s="30"/>
      <c r="Z20" s="30"/>
      <c r="AA20" s="30"/>
      <c r="AB20" s="30"/>
      <c r="AC20" s="30"/>
      <c r="AD20" s="292">
        <f t="shared" si="4"/>
        <v>606</v>
      </c>
      <c r="AE20" s="30">
        <v>606</v>
      </c>
      <c r="AF20" s="30">
        <v>606</v>
      </c>
      <c r="AG20" s="30">
        <v>0</v>
      </c>
      <c r="AH20" s="30">
        <v>0</v>
      </c>
      <c r="AI20" s="30">
        <v>0</v>
      </c>
      <c r="AJ20" s="30">
        <v>0</v>
      </c>
      <c r="AK20" s="30"/>
    </row>
    <row r="21" spans="1:37" ht="17.25" customHeight="1">
      <c r="A21" s="35"/>
      <c r="B21" s="16" t="s">
        <v>54</v>
      </c>
      <c r="C21" s="37">
        <v>36933</v>
      </c>
      <c r="D21" s="186">
        <v>42</v>
      </c>
      <c r="E21" s="30">
        <v>500</v>
      </c>
      <c r="F21" s="93">
        <v>42</v>
      </c>
      <c r="G21" s="186">
        <v>42</v>
      </c>
      <c r="H21" s="186">
        <v>0</v>
      </c>
      <c r="I21" s="186">
        <v>0</v>
      </c>
      <c r="J21" s="186">
        <v>0</v>
      </c>
      <c r="K21" s="23">
        <f t="shared" si="2"/>
        <v>42</v>
      </c>
      <c r="L21" s="23">
        <f t="shared" si="3"/>
        <v>0</v>
      </c>
      <c r="M21" s="186">
        <v>42</v>
      </c>
      <c r="N21" s="186">
        <v>42</v>
      </c>
      <c r="O21" s="186">
        <v>42</v>
      </c>
      <c r="P21" s="30"/>
      <c r="Q21" s="30"/>
      <c r="R21" s="30"/>
      <c r="S21" s="30"/>
      <c r="T21" s="30"/>
      <c r="U21" s="30"/>
      <c r="V21" s="30"/>
      <c r="W21" s="30"/>
      <c r="X21" s="30"/>
      <c r="Y21" s="30"/>
      <c r="Z21" s="30"/>
      <c r="AA21" s="30"/>
      <c r="AB21" s="30"/>
      <c r="AC21" s="30"/>
      <c r="AD21" s="292">
        <f t="shared" si="4"/>
        <v>42</v>
      </c>
      <c r="AE21" s="30">
        <v>42</v>
      </c>
      <c r="AF21" s="30">
        <v>42</v>
      </c>
      <c r="AG21" s="30">
        <v>500</v>
      </c>
      <c r="AH21" s="30">
        <v>500</v>
      </c>
      <c r="AI21" s="30">
        <v>500</v>
      </c>
      <c r="AJ21" s="30">
        <v>500</v>
      </c>
      <c r="AK21" s="30"/>
    </row>
    <row r="22" spans="1:37" ht="17.25" customHeight="1">
      <c r="A22" s="35"/>
      <c r="B22" s="152" t="s">
        <v>55</v>
      </c>
      <c r="C22" s="132" t="s">
        <v>50</v>
      </c>
      <c r="D22" s="253">
        <f>D702</f>
        <v>9480</v>
      </c>
      <c r="E22" s="45">
        <f>E702</f>
        <v>18000</v>
      </c>
      <c r="F22" s="289">
        <v>14546</v>
      </c>
      <c r="G22" s="253">
        <f t="shared" ref="G22:J22" si="11">G702</f>
        <v>4000</v>
      </c>
      <c r="H22" s="253">
        <f t="shared" si="11"/>
        <v>5300</v>
      </c>
      <c r="I22" s="253">
        <f t="shared" si="11"/>
        <v>3600</v>
      </c>
      <c r="J22" s="253">
        <f t="shared" si="11"/>
        <v>1646</v>
      </c>
      <c r="K22" s="249">
        <f t="shared" si="2"/>
        <v>14546</v>
      </c>
      <c r="L22" s="249">
        <f t="shared" si="3"/>
        <v>0</v>
      </c>
      <c r="M22" s="253">
        <v>14546</v>
      </c>
      <c r="N22" s="253">
        <v>14546</v>
      </c>
      <c r="O22" s="253">
        <v>14546</v>
      </c>
      <c r="P22" s="45">
        <f t="shared" ref="P22:AC22" si="12">P702</f>
        <v>0</v>
      </c>
      <c r="Q22" s="45">
        <f t="shared" si="12"/>
        <v>0</v>
      </c>
      <c r="R22" s="45">
        <f t="shared" si="12"/>
        <v>0</v>
      </c>
      <c r="S22" s="45">
        <f t="shared" si="12"/>
        <v>0</v>
      </c>
      <c r="T22" s="45">
        <f t="shared" si="12"/>
        <v>0</v>
      </c>
      <c r="U22" s="45">
        <f t="shared" si="12"/>
        <v>0</v>
      </c>
      <c r="V22" s="45">
        <f t="shared" si="12"/>
        <v>0</v>
      </c>
      <c r="W22" s="45">
        <v>3713</v>
      </c>
      <c r="X22" s="45">
        <f>X702</f>
        <v>0</v>
      </c>
      <c r="Y22" s="45">
        <f>Y702</f>
        <v>0</v>
      </c>
      <c r="Z22" s="45">
        <f t="shared" si="12"/>
        <v>0</v>
      </c>
      <c r="AA22" s="45">
        <f t="shared" si="12"/>
        <v>0</v>
      </c>
      <c r="AB22" s="45">
        <f t="shared" si="12"/>
        <v>0</v>
      </c>
      <c r="AC22" s="45">
        <f t="shared" si="12"/>
        <v>0</v>
      </c>
      <c r="AD22" s="356">
        <f t="shared" si="4"/>
        <v>18259</v>
      </c>
      <c r="AE22" s="45">
        <v>18259</v>
      </c>
      <c r="AF22" s="45">
        <v>10953</v>
      </c>
      <c r="AG22" s="45">
        <v>18387</v>
      </c>
      <c r="AH22" s="45">
        <v>18387</v>
      </c>
      <c r="AI22" s="45">
        <v>18387</v>
      </c>
      <c r="AJ22" s="45">
        <v>18387</v>
      </c>
      <c r="AK22" s="45">
        <v>0</v>
      </c>
    </row>
    <row r="23" spans="1:37" ht="17.25" hidden="1" customHeight="1">
      <c r="A23" s="35"/>
      <c r="B23" s="28" t="s">
        <v>56</v>
      </c>
      <c r="C23" s="29"/>
      <c r="D23" s="186"/>
      <c r="E23" s="30"/>
      <c r="F23" s="93"/>
      <c r="G23" s="186"/>
      <c r="H23" s="186"/>
      <c r="I23" s="186"/>
      <c r="J23" s="186"/>
      <c r="K23" s="23">
        <f t="shared" si="2"/>
        <v>0</v>
      </c>
      <c r="L23" s="23">
        <f t="shared" si="3"/>
        <v>0</v>
      </c>
      <c r="M23" s="186"/>
      <c r="N23" s="186"/>
      <c r="O23" s="186"/>
      <c r="P23" s="30"/>
      <c r="Q23" s="30"/>
      <c r="R23" s="30"/>
      <c r="S23" s="30"/>
      <c r="T23" s="30"/>
      <c r="U23" s="30"/>
      <c r="V23" s="30"/>
      <c r="W23" s="30"/>
      <c r="X23" s="30"/>
      <c r="Y23" s="30"/>
      <c r="Z23" s="30"/>
      <c r="AA23" s="30"/>
      <c r="AB23" s="30"/>
      <c r="AC23" s="30"/>
      <c r="AD23" s="292">
        <f t="shared" si="4"/>
        <v>0</v>
      </c>
      <c r="AE23" s="30"/>
      <c r="AF23" s="30"/>
      <c r="AG23" s="30"/>
      <c r="AH23" s="30"/>
      <c r="AI23" s="30"/>
      <c r="AJ23" s="30"/>
      <c r="AK23" s="30"/>
    </row>
    <row r="24" spans="1:37" ht="17.25" customHeight="1">
      <c r="A24" s="35"/>
      <c r="B24" s="199" t="s">
        <v>57</v>
      </c>
      <c r="C24" s="198" t="s">
        <v>50</v>
      </c>
      <c r="D24" s="191">
        <f t="shared" ref="D24:J24" si="13">D25+D26+D27+D28+D29+D30</f>
        <v>5538</v>
      </c>
      <c r="E24" s="111">
        <f t="shared" si="13"/>
        <v>6237</v>
      </c>
      <c r="F24" s="296">
        <f t="shared" si="13"/>
        <v>6059</v>
      </c>
      <c r="G24" s="191">
        <f t="shared" si="13"/>
        <v>1600</v>
      </c>
      <c r="H24" s="191">
        <f t="shared" si="13"/>
        <v>1600</v>
      </c>
      <c r="I24" s="191">
        <f t="shared" si="13"/>
        <v>1300</v>
      </c>
      <c r="J24" s="191">
        <f t="shared" si="13"/>
        <v>1559</v>
      </c>
      <c r="K24" s="191">
        <f t="shared" si="2"/>
        <v>6059</v>
      </c>
      <c r="L24" s="191">
        <f t="shared" si="3"/>
        <v>0</v>
      </c>
      <c r="M24" s="191">
        <f t="shared" ref="M24:AK24" si="14">M25+M26+M27+M28+M29+M30</f>
        <v>6259</v>
      </c>
      <c r="N24" s="191">
        <f t="shared" si="14"/>
        <v>6447</v>
      </c>
      <c r="O24" s="191">
        <f t="shared" si="14"/>
        <v>6640</v>
      </c>
      <c r="P24" s="111">
        <f t="shared" si="14"/>
        <v>0</v>
      </c>
      <c r="Q24" s="111">
        <f t="shared" si="14"/>
        <v>0</v>
      </c>
      <c r="R24" s="111">
        <f t="shared" si="14"/>
        <v>0</v>
      </c>
      <c r="S24" s="111">
        <f t="shared" si="14"/>
        <v>0</v>
      </c>
      <c r="T24" s="111">
        <f t="shared" si="14"/>
        <v>0</v>
      </c>
      <c r="U24" s="111">
        <f t="shared" si="14"/>
        <v>0</v>
      </c>
      <c r="V24" s="111">
        <f t="shared" si="14"/>
        <v>0</v>
      </c>
      <c r="W24" s="111">
        <f t="shared" si="14"/>
        <v>-246</v>
      </c>
      <c r="X24" s="111">
        <f t="shared" si="14"/>
        <v>0</v>
      </c>
      <c r="Y24" s="111">
        <f t="shared" si="14"/>
        <v>0</v>
      </c>
      <c r="Z24" s="111">
        <f t="shared" si="14"/>
        <v>0</v>
      </c>
      <c r="AA24" s="111">
        <f t="shared" si="14"/>
        <v>0</v>
      </c>
      <c r="AB24" s="111">
        <f t="shared" si="14"/>
        <v>0</v>
      </c>
      <c r="AC24" s="111">
        <f t="shared" si="14"/>
        <v>0</v>
      </c>
      <c r="AD24" s="292">
        <f t="shared" si="4"/>
        <v>5813</v>
      </c>
      <c r="AE24" s="111">
        <f t="shared" si="14"/>
        <v>5813</v>
      </c>
      <c r="AF24" s="111">
        <f t="shared" si="14"/>
        <v>5759</v>
      </c>
      <c r="AG24" s="111">
        <f t="shared" si="14"/>
        <v>7632</v>
      </c>
      <c r="AH24" s="111">
        <f t="shared" si="14"/>
        <v>7796</v>
      </c>
      <c r="AI24" s="111">
        <f t="shared" si="14"/>
        <v>7806</v>
      </c>
      <c r="AJ24" s="111">
        <f t="shared" si="14"/>
        <v>7816</v>
      </c>
      <c r="AK24" s="111">
        <f t="shared" si="14"/>
        <v>0</v>
      </c>
    </row>
    <row r="25" spans="1:37" ht="17.25" hidden="1" customHeight="1">
      <c r="A25" s="35"/>
      <c r="B25" s="28" t="s">
        <v>58</v>
      </c>
      <c r="C25" s="29"/>
      <c r="D25" s="186"/>
      <c r="E25" s="30"/>
      <c r="F25" s="93"/>
      <c r="G25" s="186"/>
      <c r="H25" s="186"/>
      <c r="I25" s="186"/>
      <c r="J25" s="186"/>
      <c r="K25" s="23">
        <f t="shared" si="2"/>
        <v>0</v>
      </c>
      <c r="L25" s="23">
        <f t="shared" si="3"/>
        <v>0</v>
      </c>
      <c r="M25" s="186"/>
      <c r="N25" s="186"/>
      <c r="O25" s="186"/>
      <c r="P25" s="30"/>
      <c r="Q25" s="30"/>
      <c r="R25" s="30"/>
      <c r="S25" s="30"/>
      <c r="T25" s="30"/>
      <c r="U25" s="30"/>
      <c r="V25" s="30"/>
      <c r="W25" s="30"/>
      <c r="X25" s="30"/>
      <c r="Y25" s="30"/>
      <c r="Z25" s="30"/>
      <c r="AA25" s="30"/>
      <c r="AB25" s="30"/>
      <c r="AC25" s="30"/>
      <c r="AD25" s="292">
        <f t="shared" si="4"/>
        <v>0</v>
      </c>
      <c r="AE25" s="30"/>
      <c r="AF25" s="30"/>
      <c r="AG25" s="30"/>
      <c r="AH25" s="30"/>
      <c r="AI25" s="30"/>
      <c r="AJ25" s="30"/>
      <c r="AK25" s="30"/>
    </row>
    <row r="26" spans="1:37" ht="18.75" customHeight="1">
      <c r="A26" s="35"/>
      <c r="B26" s="28" t="s">
        <v>59</v>
      </c>
      <c r="C26" s="29" t="s">
        <v>50</v>
      </c>
      <c r="D26" s="186">
        <v>2589</v>
      </c>
      <c r="E26" s="30">
        <v>3000</v>
      </c>
      <c r="F26" s="93">
        <v>2823</v>
      </c>
      <c r="G26" s="186">
        <v>700</v>
      </c>
      <c r="H26" s="186">
        <v>700</v>
      </c>
      <c r="I26" s="186">
        <v>700</v>
      </c>
      <c r="J26" s="186">
        <v>723</v>
      </c>
      <c r="K26" s="23">
        <f t="shared" si="2"/>
        <v>2823</v>
      </c>
      <c r="L26" s="23">
        <f t="shared" si="3"/>
        <v>0</v>
      </c>
      <c r="M26" s="186">
        <v>2916</v>
      </c>
      <c r="N26" s="186">
        <v>3004</v>
      </c>
      <c r="O26" s="186">
        <v>3094</v>
      </c>
      <c r="P26" s="30"/>
      <c r="Q26" s="30"/>
      <c r="R26" s="30"/>
      <c r="S26" s="30"/>
      <c r="T26" s="30"/>
      <c r="U26" s="30"/>
      <c r="V26" s="30"/>
      <c r="W26" s="30">
        <v>0</v>
      </c>
      <c r="X26" s="30"/>
      <c r="Y26" s="30"/>
      <c r="Z26" s="30"/>
      <c r="AA26" s="30"/>
      <c r="AB26" s="30"/>
      <c r="AC26" s="30"/>
      <c r="AD26" s="356">
        <f t="shared" si="4"/>
        <v>2823</v>
      </c>
      <c r="AE26" s="30">
        <v>2823</v>
      </c>
      <c r="AF26" s="30">
        <v>2823</v>
      </c>
      <c r="AG26" s="30">
        <v>3300</v>
      </c>
      <c r="AH26" s="30">
        <v>3400</v>
      </c>
      <c r="AI26" s="30">
        <v>3400</v>
      </c>
      <c r="AJ26" s="30">
        <v>3400</v>
      </c>
      <c r="AK26" s="30"/>
    </row>
    <row r="27" spans="1:37" ht="2.25" hidden="1" customHeight="1">
      <c r="A27" s="35"/>
      <c r="B27" s="28" t="s">
        <v>60</v>
      </c>
      <c r="C27" s="29"/>
      <c r="D27" s="186"/>
      <c r="E27" s="30"/>
      <c r="F27" s="93"/>
      <c r="G27" s="186"/>
      <c r="H27" s="186"/>
      <c r="I27" s="186"/>
      <c r="J27" s="186"/>
      <c r="K27" s="23">
        <f t="shared" si="2"/>
        <v>0</v>
      </c>
      <c r="L27" s="23">
        <f t="shared" si="3"/>
        <v>0</v>
      </c>
      <c r="M27" s="186"/>
      <c r="N27" s="186"/>
      <c r="O27" s="186"/>
      <c r="P27" s="30"/>
      <c r="Q27" s="30"/>
      <c r="R27" s="30"/>
      <c r="S27" s="30"/>
      <c r="T27" s="30"/>
      <c r="U27" s="30"/>
      <c r="V27" s="30"/>
      <c r="W27" s="30"/>
      <c r="X27" s="30"/>
      <c r="Y27" s="30"/>
      <c r="Z27" s="30"/>
      <c r="AA27" s="30"/>
      <c r="AB27" s="30"/>
      <c r="AC27" s="30"/>
      <c r="AD27" s="292">
        <f t="shared" si="4"/>
        <v>0</v>
      </c>
      <c r="AE27" s="30"/>
      <c r="AF27" s="30"/>
      <c r="AG27" s="30"/>
      <c r="AH27" s="30"/>
      <c r="AI27" s="30"/>
      <c r="AJ27" s="30"/>
      <c r="AK27" s="30"/>
    </row>
    <row r="28" spans="1:37" ht="28.5" customHeight="1">
      <c r="A28" s="35"/>
      <c r="B28" s="16" t="s">
        <v>61</v>
      </c>
      <c r="C28" s="29" t="s">
        <v>50</v>
      </c>
      <c r="D28" s="40">
        <f>D635-D688-D30</f>
        <v>2940</v>
      </c>
      <c r="E28" s="40">
        <f>E635-E688-E30</f>
        <v>3237</v>
      </c>
      <c r="F28" s="234">
        <v>3236</v>
      </c>
      <c r="G28" s="262">
        <f>G635-G688-G30</f>
        <v>900</v>
      </c>
      <c r="H28" s="262">
        <f>H635-H688-H30</f>
        <v>900</v>
      </c>
      <c r="I28" s="262">
        <f>I635-I688-I30</f>
        <v>600</v>
      </c>
      <c r="J28" s="262">
        <f>J635-J688-J30</f>
        <v>836</v>
      </c>
      <c r="K28" s="249">
        <f t="shared" si="2"/>
        <v>3236</v>
      </c>
      <c r="L28" s="249">
        <f t="shared" si="3"/>
        <v>0</v>
      </c>
      <c r="M28" s="262">
        <v>3343</v>
      </c>
      <c r="N28" s="262">
        <v>3443</v>
      </c>
      <c r="O28" s="262">
        <v>3546</v>
      </c>
      <c r="P28" s="262">
        <f t="shared" ref="P28:AC28" si="15">P635-P688-P30</f>
        <v>0</v>
      </c>
      <c r="Q28" s="262">
        <f t="shared" si="15"/>
        <v>0</v>
      </c>
      <c r="R28" s="262">
        <f t="shared" si="15"/>
        <v>0</v>
      </c>
      <c r="S28" s="262">
        <f t="shared" si="15"/>
        <v>0</v>
      </c>
      <c r="T28" s="262">
        <f t="shared" si="15"/>
        <v>0</v>
      </c>
      <c r="U28" s="262">
        <f t="shared" si="15"/>
        <v>0</v>
      </c>
      <c r="V28" s="262">
        <f t="shared" si="15"/>
        <v>0</v>
      </c>
      <c r="W28" s="262">
        <f t="shared" si="15"/>
        <v>-246</v>
      </c>
      <c r="X28" s="262">
        <f t="shared" si="15"/>
        <v>0</v>
      </c>
      <c r="Y28" s="262">
        <f t="shared" si="15"/>
        <v>0</v>
      </c>
      <c r="Z28" s="262">
        <f t="shared" si="15"/>
        <v>0</v>
      </c>
      <c r="AA28" s="262">
        <f t="shared" si="15"/>
        <v>0</v>
      </c>
      <c r="AB28" s="262">
        <f t="shared" si="15"/>
        <v>0</v>
      </c>
      <c r="AC28" s="262">
        <f t="shared" si="15"/>
        <v>0</v>
      </c>
      <c r="AD28" s="356">
        <f t="shared" si="4"/>
        <v>2990</v>
      </c>
      <c r="AE28" s="262">
        <v>2990</v>
      </c>
      <c r="AF28" s="262">
        <v>2936</v>
      </c>
      <c r="AG28" s="262">
        <v>4332</v>
      </c>
      <c r="AH28" s="262">
        <v>4396</v>
      </c>
      <c r="AI28" s="262">
        <v>4406</v>
      </c>
      <c r="AJ28" s="262">
        <v>4416</v>
      </c>
      <c r="AK28" s="262">
        <v>0</v>
      </c>
    </row>
    <row r="29" spans="1:37" ht="15" hidden="1" customHeight="1">
      <c r="A29" s="35"/>
      <c r="B29" s="16" t="s">
        <v>62</v>
      </c>
      <c r="C29" s="29" t="s">
        <v>50</v>
      </c>
      <c r="D29" s="40">
        <f>D636</f>
        <v>0</v>
      </c>
      <c r="E29" s="41">
        <f t="shared" ref="E29" si="16">E636</f>
        <v>0</v>
      </c>
      <c r="F29" s="288">
        <f>F636</f>
        <v>0</v>
      </c>
      <c r="G29" s="40">
        <f t="shared" ref="G29:J29" si="17">G636</f>
        <v>0</v>
      </c>
      <c r="H29" s="40">
        <f t="shared" si="17"/>
        <v>0</v>
      </c>
      <c r="I29" s="40">
        <f t="shared" si="17"/>
        <v>0</v>
      </c>
      <c r="J29" s="40">
        <f t="shared" si="17"/>
        <v>0</v>
      </c>
      <c r="K29" s="23">
        <f t="shared" si="2"/>
        <v>0</v>
      </c>
      <c r="L29" s="23">
        <f t="shared" si="3"/>
        <v>0</v>
      </c>
      <c r="M29" s="40">
        <f t="shared" ref="M29:AK29" si="18">M636</f>
        <v>0</v>
      </c>
      <c r="N29" s="40">
        <f t="shared" si="18"/>
        <v>0</v>
      </c>
      <c r="O29" s="40">
        <f t="shared" si="18"/>
        <v>0</v>
      </c>
      <c r="P29" s="41">
        <f t="shared" si="18"/>
        <v>0</v>
      </c>
      <c r="Q29" s="41">
        <f t="shared" si="18"/>
        <v>0</v>
      </c>
      <c r="R29" s="41">
        <f t="shared" si="18"/>
        <v>0</v>
      </c>
      <c r="S29" s="41">
        <f t="shared" si="18"/>
        <v>0</v>
      </c>
      <c r="T29" s="41">
        <f t="shared" si="18"/>
        <v>0</v>
      </c>
      <c r="U29" s="41">
        <f t="shared" si="18"/>
        <v>0</v>
      </c>
      <c r="V29" s="41">
        <f t="shared" si="18"/>
        <v>0</v>
      </c>
      <c r="W29" s="41">
        <f t="shared" si="18"/>
        <v>0</v>
      </c>
      <c r="X29" s="41">
        <f t="shared" si="18"/>
        <v>0</v>
      </c>
      <c r="Y29" s="41">
        <f t="shared" si="18"/>
        <v>0</v>
      </c>
      <c r="Z29" s="41">
        <f t="shared" si="18"/>
        <v>0</v>
      </c>
      <c r="AA29" s="41">
        <f t="shared" si="18"/>
        <v>0</v>
      </c>
      <c r="AB29" s="41">
        <f t="shared" si="18"/>
        <v>0</v>
      </c>
      <c r="AC29" s="41">
        <f t="shared" si="18"/>
        <v>0</v>
      </c>
      <c r="AD29" s="292">
        <f t="shared" si="4"/>
        <v>0</v>
      </c>
      <c r="AE29" s="41">
        <f t="shared" si="18"/>
        <v>0</v>
      </c>
      <c r="AF29" s="41">
        <f t="shared" si="18"/>
        <v>0</v>
      </c>
      <c r="AG29" s="41">
        <f t="shared" si="18"/>
        <v>0</v>
      </c>
      <c r="AH29" s="41">
        <f t="shared" si="18"/>
        <v>0</v>
      </c>
      <c r="AI29" s="41">
        <f t="shared" si="18"/>
        <v>0</v>
      </c>
      <c r="AJ29" s="41">
        <f t="shared" si="18"/>
        <v>0</v>
      </c>
      <c r="AK29" s="41">
        <f t="shared" si="18"/>
        <v>0</v>
      </c>
    </row>
    <row r="30" spans="1:37" ht="15" hidden="1" customHeight="1">
      <c r="A30" s="35"/>
      <c r="B30" s="42" t="s">
        <v>63</v>
      </c>
      <c r="C30" s="37">
        <v>36933</v>
      </c>
      <c r="D30" s="40">
        <v>9</v>
      </c>
      <c r="E30" s="41">
        <v>0</v>
      </c>
      <c r="F30" s="288">
        <v>0</v>
      </c>
      <c r="G30" s="40">
        <v>0</v>
      </c>
      <c r="H30" s="40">
        <v>0</v>
      </c>
      <c r="I30" s="40">
        <v>0</v>
      </c>
      <c r="J30" s="40">
        <v>0</v>
      </c>
      <c r="K30" s="23">
        <f t="shared" si="2"/>
        <v>0</v>
      </c>
      <c r="L30" s="23">
        <f t="shared" si="3"/>
        <v>0</v>
      </c>
      <c r="M30" s="40">
        <v>0</v>
      </c>
      <c r="N30" s="40">
        <v>0</v>
      </c>
      <c r="O30" s="40">
        <v>0</v>
      </c>
      <c r="P30" s="41">
        <v>0</v>
      </c>
      <c r="Q30" s="41">
        <v>0</v>
      </c>
      <c r="R30" s="41">
        <v>0</v>
      </c>
      <c r="S30" s="41">
        <v>0</v>
      </c>
      <c r="T30" s="41">
        <v>0</v>
      </c>
      <c r="U30" s="41">
        <v>0</v>
      </c>
      <c r="V30" s="41">
        <v>0</v>
      </c>
      <c r="W30" s="41">
        <v>0</v>
      </c>
      <c r="X30" s="41">
        <v>0</v>
      </c>
      <c r="Y30" s="41">
        <v>0</v>
      </c>
      <c r="Z30" s="41">
        <v>0</v>
      </c>
      <c r="AA30" s="41">
        <v>0</v>
      </c>
      <c r="AB30" s="41">
        <v>0</v>
      </c>
      <c r="AC30" s="41">
        <v>0</v>
      </c>
      <c r="AD30" s="292">
        <f t="shared" si="4"/>
        <v>0</v>
      </c>
      <c r="AE30" s="41">
        <v>0</v>
      </c>
      <c r="AF30" s="41">
        <v>0</v>
      </c>
      <c r="AG30" s="41">
        <v>0</v>
      </c>
      <c r="AH30" s="41">
        <v>0</v>
      </c>
      <c r="AI30" s="41">
        <v>0</v>
      </c>
      <c r="AJ30" s="41">
        <v>0</v>
      </c>
      <c r="AK30" s="41">
        <v>0</v>
      </c>
    </row>
    <row r="31" spans="1:37" ht="14.25" hidden="1">
      <c r="A31" s="35"/>
      <c r="B31" s="28" t="s">
        <v>64</v>
      </c>
      <c r="C31" s="29" t="s">
        <v>50</v>
      </c>
      <c r="D31" s="249">
        <f t="shared" ref="D31:J31" si="19">D32+D33</f>
        <v>24971</v>
      </c>
      <c r="E31" s="39">
        <f t="shared" si="19"/>
        <v>0</v>
      </c>
      <c r="F31" s="287">
        <f t="shared" si="19"/>
        <v>0</v>
      </c>
      <c r="G31" s="249">
        <f t="shared" si="19"/>
        <v>0</v>
      </c>
      <c r="H31" s="249">
        <f t="shared" si="19"/>
        <v>0</v>
      </c>
      <c r="I31" s="249">
        <f t="shared" si="19"/>
        <v>0</v>
      </c>
      <c r="J31" s="249">
        <f t="shared" si="19"/>
        <v>0</v>
      </c>
      <c r="K31" s="23">
        <f t="shared" si="2"/>
        <v>0</v>
      </c>
      <c r="L31" s="23">
        <f t="shared" si="3"/>
        <v>0</v>
      </c>
      <c r="M31" s="249">
        <f t="shared" ref="M31:AK31" si="20">M32+M33</f>
        <v>0</v>
      </c>
      <c r="N31" s="249">
        <f t="shared" si="20"/>
        <v>0</v>
      </c>
      <c r="O31" s="249">
        <f t="shared" si="20"/>
        <v>0</v>
      </c>
      <c r="P31" s="39">
        <f t="shared" si="20"/>
        <v>0</v>
      </c>
      <c r="Q31" s="39">
        <f t="shared" si="20"/>
        <v>0</v>
      </c>
      <c r="R31" s="39">
        <f t="shared" si="20"/>
        <v>0</v>
      </c>
      <c r="S31" s="39">
        <f t="shared" si="20"/>
        <v>0</v>
      </c>
      <c r="T31" s="39">
        <f t="shared" si="20"/>
        <v>0</v>
      </c>
      <c r="U31" s="39">
        <f t="shared" si="20"/>
        <v>0</v>
      </c>
      <c r="V31" s="39">
        <f t="shared" si="20"/>
        <v>0</v>
      </c>
      <c r="W31" s="39">
        <f t="shared" si="20"/>
        <v>0</v>
      </c>
      <c r="X31" s="39">
        <f t="shared" si="20"/>
        <v>0</v>
      </c>
      <c r="Y31" s="39">
        <f t="shared" si="20"/>
        <v>0</v>
      </c>
      <c r="Z31" s="39">
        <f t="shared" si="20"/>
        <v>0</v>
      </c>
      <c r="AA31" s="39">
        <f t="shared" si="20"/>
        <v>0</v>
      </c>
      <c r="AB31" s="39">
        <f t="shared" si="20"/>
        <v>0</v>
      </c>
      <c r="AC31" s="39">
        <f t="shared" si="20"/>
        <v>0</v>
      </c>
      <c r="AD31" s="292">
        <f t="shared" si="4"/>
        <v>0</v>
      </c>
      <c r="AE31" s="39">
        <f t="shared" si="20"/>
        <v>0</v>
      </c>
      <c r="AF31" s="39">
        <f t="shared" si="20"/>
        <v>0</v>
      </c>
      <c r="AG31" s="39">
        <f t="shared" si="20"/>
        <v>0</v>
      </c>
      <c r="AH31" s="39">
        <f t="shared" si="20"/>
        <v>0</v>
      </c>
      <c r="AI31" s="39">
        <f t="shared" si="20"/>
        <v>0</v>
      </c>
      <c r="AJ31" s="39">
        <f t="shared" si="20"/>
        <v>0</v>
      </c>
      <c r="AK31" s="39">
        <f t="shared" si="20"/>
        <v>0</v>
      </c>
    </row>
    <row r="32" spans="1:37" ht="20.25" hidden="1" customHeight="1">
      <c r="A32" s="35"/>
      <c r="B32" s="28" t="s">
        <v>65</v>
      </c>
      <c r="C32" s="29" t="s">
        <v>50</v>
      </c>
      <c r="D32" s="186">
        <v>24971</v>
      </c>
      <c r="E32" s="30">
        <v>0</v>
      </c>
      <c r="F32" s="93">
        <v>0</v>
      </c>
      <c r="G32" s="186">
        <v>0</v>
      </c>
      <c r="H32" s="186">
        <v>0</v>
      </c>
      <c r="I32" s="186">
        <v>0</v>
      </c>
      <c r="J32" s="186">
        <v>0</v>
      </c>
      <c r="K32" s="23">
        <f t="shared" si="2"/>
        <v>0</v>
      </c>
      <c r="L32" s="23">
        <f t="shared" si="3"/>
        <v>0</v>
      </c>
      <c r="M32" s="186">
        <v>0</v>
      </c>
      <c r="N32" s="186">
        <v>0</v>
      </c>
      <c r="O32" s="186">
        <v>0</v>
      </c>
      <c r="P32" s="30">
        <v>0</v>
      </c>
      <c r="Q32" s="30">
        <v>0</v>
      </c>
      <c r="R32" s="30">
        <v>0</v>
      </c>
      <c r="S32" s="30">
        <v>0</v>
      </c>
      <c r="T32" s="30">
        <v>0</v>
      </c>
      <c r="U32" s="30">
        <v>0</v>
      </c>
      <c r="V32" s="30">
        <v>0</v>
      </c>
      <c r="W32" s="30">
        <v>0</v>
      </c>
      <c r="X32" s="30">
        <v>0</v>
      </c>
      <c r="Y32" s="30">
        <v>0</v>
      </c>
      <c r="Z32" s="30">
        <v>0</v>
      </c>
      <c r="AA32" s="30">
        <v>0</v>
      </c>
      <c r="AB32" s="30">
        <v>0</v>
      </c>
      <c r="AC32" s="30">
        <v>0</v>
      </c>
      <c r="AD32" s="292">
        <f t="shared" si="4"/>
        <v>0</v>
      </c>
      <c r="AE32" s="30">
        <v>0</v>
      </c>
      <c r="AF32" s="30">
        <v>0</v>
      </c>
      <c r="AG32" s="30">
        <v>0</v>
      </c>
      <c r="AH32" s="30">
        <v>0</v>
      </c>
      <c r="AI32" s="30">
        <v>0</v>
      </c>
      <c r="AJ32" s="30">
        <v>0</v>
      </c>
      <c r="AK32" s="30">
        <v>0</v>
      </c>
    </row>
    <row r="33" spans="1:37" ht="5.25" hidden="1" customHeight="1">
      <c r="A33" s="35"/>
      <c r="B33" s="28" t="s">
        <v>66</v>
      </c>
      <c r="C33" s="29" t="s">
        <v>50</v>
      </c>
      <c r="D33" s="186"/>
      <c r="E33" s="30"/>
      <c r="F33" s="93"/>
      <c r="G33" s="186"/>
      <c r="H33" s="186"/>
      <c r="I33" s="186"/>
      <c r="J33" s="186"/>
      <c r="K33" s="23">
        <f t="shared" si="2"/>
        <v>0</v>
      </c>
      <c r="L33" s="23">
        <f t="shared" si="3"/>
        <v>0</v>
      </c>
      <c r="M33" s="186"/>
      <c r="N33" s="186"/>
      <c r="O33" s="186"/>
      <c r="P33" s="30"/>
      <c r="Q33" s="30"/>
      <c r="R33" s="30"/>
      <c r="S33" s="30"/>
      <c r="T33" s="30"/>
      <c r="U33" s="30"/>
      <c r="V33" s="30"/>
      <c r="W33" s="30"/>
      <c r="X33" s="30"/>
      <c r="Y33" s="30"/>
      <c r="Z33" s="30"/>
      <c r="AA33" s="30"/>
      <c r="AB33" s="30"/>
      <c r="AC33" s="30"/>
      <c r="AD33" s="292">
        <f t="shared" si="4"/>
        <v>0</v>
      </c>
      <c r="AE33" s="30"/>
      <c r="AF33" s="30"/>
      <c r="AG33" s="30"/>
      <c r="AH33" s="30"/>
      <c r="AI33" s="30"/>
      <c r="AJ33" s="30"/>
      <c r="AK33" s="30"/>
    </row>
    <row r="34" spans="1:37" ht="26.25" hidden="1" customHeight="1">
      <c r="A34" s="35"/>
      <c r="B34" s="28" t="s">
        <v>67</v>
      </c>
      <c r="C34" s="29" t="s">
        <v>50</v>
      </c>
      <c r="D34" s="186"/>
      <c r="E34" s="30"/>
      <c r="F34" s="93"/>
      <c r="G34" s="186"/>
      <c r="H34" s="186"/>
      <c r="I34" s="186"/>
      <c r="J34" s="186"/>
      <c r="K34" s="23">
        <f t="shared" si="2"/>
        <v>0</v>
      </c>
      <c r="L34" s="23">
        <f t="shared" si="3"/>
        <v>0</v>
      </c>
      <c r="M34" s="186"/>
      <c r="N34" s="186"/>
      <c r="O34" s="186"/>
      <c r="P34" s="30"/>
      <c r="Q34" s="30"/>
      <c r="R34" s="30"/>
      <c r="S34" s="30"/>
      <c r="T34" s="30"/>
      <c r="U34" s="30"/>
      <c r="V34" s="30"/>
      <c r="W34" s="30"/>
      <c r="X34" s="30"/>
      <c r="Y34" s="30"/>
      <c r="Z34" s="30"/>
      <c r="AA34" s="30"/>
      <c r="AB34" s="30"/>
      <c r="AC34" s="30"/>
      <c r="AD34" s="292">
        <f t="shared" si="4"/>
        <v>0</v>
      </c>
      <c r="AE34" s="30"/>
      <c r="AF34" s="30"/>
      <c r="AG34" s="30"/>
      <c r="AH34" s="30"/>
      <c r="AI34" s="30"/>
      <c r="AJ34" s="30"/>
      <c r="AK34" s="30"/>
    </row>
    <row r="35" spans="1:37" ht="26.25" hidden="1" customHeight="1">
      <c r="A35" s="35"/>
      <c r="B35" s="16" t="s">
        <v>68</v>
      </c>
      <c r="C35" s="29"/>
      <c r="D35" s="186"/>
      <c r="E35" s="30"/>
      <c r="F35" s="93"/>
      <c r="G35" s="186"/>
      <c r="H35" s="186"/>
      <c r="I35" s="186"/>
      <c r="J35" s="186"/>
      <c r="K35" s="23">
        <f t="shared" si="2"/>
        <v>0</v>
      </c>
      <c r="L35" s="23">
        <f t="shared" si="3"/>
        <v>0</v>
      </c>
      <c r="M35" s="186"/>
      <c r="N35" s="186"/>
      <c r="O35" s="186"/>
      <c r="P35" s="30"/>
      <c r="Q35" s="30"/>
      <c r="R35" s="30"/>
      <c r="S35" s="30"/>
      <c r="T35" s="30"/>
      <c r="U35" s="30"/>
      <c r="V35" s="30"/>
      <c r="W35" s="30"/>
      <c r="X35" s="30"/>
      <c r="Y35" s="30"/>
      <c r="Z35" s="30"/>
      <c r="AA35" s="30"/>
      <c r="AB35" s="30"/>
      <c r="AC35" s="30"/>
      <c r="AD35" s="292">
        <f t="shared" si="4"/>
        <v>0</v>
      </c>
      <c r="AE35" s="30"/>
      <c r="AF35" s="30"/>
      <c r="AG35" s="30"/>
      <c r="AH35" s="30"/>
      <c r="AI35" s="30"/>
      <c r="AJ35" s="30"/>
      <c r="AK35" s="30"/>
    </row>
    <row r="36" spans="1:37" ht="18.75" customHeight="1">
      <c r="A36" s="43">
        <v>2</v>
      </c>
      <c r="B36" s="25" t="s">
        <v>69</v>
      </c>
      <c r="C36" s="29" t="s">
        <v>70</v>
      </c>
      <c r="D36" s="186">
        <v>24226</v>
      </c>
      <c r="E36" s="30">
        <v>50000</v>
      </c>
      <c r="F36" s="93">
        <f>34313-2313-1730-600-300</f>
        <v>29370</v>
      </c>
      <c r="G36" s="186">
        <v>9000</v>
      </c>
      <c r="H36" s="186">
        <v>8000</v>
      </c>
      <c r="I36" s="186">
        <f>7000-300-300</f>
        <v>6400</v>
      </c>
      <c r="J36" s="186">
        <f>6270-300</f>
        <v>5970</v>
      </c>
      <c r="K36" s="23">
        <f t="shared" si="2"/>
        <v>29370</v>
      </c>
      <c r="L36" s="23">
        <f t="shared" si="3"/>
        <v>0</v>
      </c>
      <c r="M36" s="186">
        <v>21696</v>
      </c>
      <c r="N36" s="186">
        <v>22189</v>
      </c>
      <c r="O36" s="186">
        <v>23421</v>
      </c>
      <c r="P36" s="30"/>
      <c r="Q36" s="30"/>
      <c r="R36" s="30"/>
      <c r="S36" s="30"/>
      <c r="T36" s="30"/>
      <c r="U36" s="30">
        <v>-1000</v>
      </c>
      <c r="V36" s="30"/>
      <c r="W36" s="30"/>
      <c r="X36" s="30"/>
      <c r="Y36" s="30"/>
      <c r="Z36" s="30"/>
      <c r="AA36" s="30">
        <v>265</v>
      </c>
      <c r="AB36" s="30">
        <v>221</v>
      </c>
      <c r="AC36" s="30"/>
      <c r="AD36" s="292">
        <f t="shared" si="4"/>
        <v>28856</v>
      </c>
      <c r="AE36" s="30">
        <v>28856</v>
      </c>
      <c r="AF36" s="30">
        <v>28856</v>
      </c>
      <c r="AG36" s="30">
        <v>50000</v>
      </c>
      <c r="AH36" s="30">
        <v>50000</v>
      </c>
      <c r="AI36" s="30">
        <v>50000</v>
      </c>
      <c r="AJ36" s="30">
        <v>50000</v>
      </c>
      <c r="AK36" s="30"/>
    </row>
    <row r="37" spans="1:37" ht="17.25" customHeight="1">
      <c r="A37" s="43">
        <v>3</v>
      </c>
      <c r="B37" s="31" t="s">
        <v>71</v>
      </c>
      <c r="C37" s="29" t="s">
        <v>72</v>
      </c>
      <c r="D37" s="186">
        <v>97213</v>
      </c>
      <c r="E37" s="30">
        <v>9242</v>
      </c>
      <c r="F37" s="93">
        <f>14230+1500+1500+9292</f>
        <v>26522</v>
      </c>
      <c r="G37" s="186">
        <v>8000</v>
      </c>
      <c r="H37" s="186">
        <v>8000</v>
      </c>
      <c r="I37" s="186">
        <v>8000</v>
      </c>
      <c r="J37" s="186">
        <v>2522</v>
      </c>
      <c r="K37" s="23">
        <f t="shared" si="2"/>
        <v>26522</v>
      </c>
      <c r="L37" s="23">
        <f t="shared" si="3"/>
        <v>0</v>
      </c>
      <c r="M37" s="186">
        <v>22415</v>
      </c>
      <c r="N37" s="186">
        <v>23604</v>
      </c>
      <c r="O37" s="186">
        <v>24738</v>
      </c>
      <c r="P37" s="30"/>
      <c r="Q37" s="30"/>
      <c r="R37" s="30"/>
      <c r="S37" s="30"/>
      <c r="T37" s="30"/>
      <c r="U37" s="30"/>
      <c r="V37" s="30"/>
      <c r="W37" s="30">
        <v>95</v>
      </c>
      <c r="X37" s="30"/>
      <c r="Y37" s="30"/>
      <c r="Z37" s="30">
        <v>10212</v>
      </c>
      <c r="AA37" s="30"/>
      <c r="AB37" s="30"/>
      <c r="AC37" s="30"/>
      <c r="AD37" s="292">
        <f t="shared" si="4"/>
        <v>36829</v>
      </c>
      <c r="AE37" s="30">
        <v>36829</v>
      </c>
      <c r="AF37" s="30">
        <v>36829</v>
      </c>
      <c r="AG37" s="30">
        <v>9975</v>
      </c>
      <c r="AH37" s="30">
        <v>11415</v>
      </c>
      <c r="AI37" s="30">
        <v>12544</v>
      </c>
      <c r="AJ37" s="30">
        <v>12544</v>
      </c>
      <c r="AK37" s="30"/>
    </row>
    <row r="38" spans="1:37" ht="0.75" customHeight="1">
      <c r="A38" s="43"/>
      <c r="B38" s="28"/>
      <c r="C38" s="29"/>
      <c r="D38" s="186"/>
      <c r="E38" s="30"/>
      <c r="F38" s="93"/>
      <c r="G38" s="186"/>
      <c r="H38" s="186"/>
      <c r="I38" s="186"/>
      <c r="J38" s="186"/>
      <c r="K38" s="23">
        <f t="shared" si="2"/>
        <v>0</v>
      </c>
      <c r="L38" s="23">
        <f t="shared" si="3"/>
        <v>0</v>
      </c>
      <c r="M38" s="186"/>
      <c r="N38" s="186"/>
      <c r="O38" s="186"/>
      <c r="P38" s="30"/>
      <c r="Q38" s="30"/>
      <c r="R38" s="30"/>
      <c r="S38" s="30"/>
      <c r="T38" s="30"/>
      <c r="U38" s="30"/>
      <c r="V38" s="30"/>
      <c r="W38" s="30"/>
      <c r="X38" s="30"/>
      <c r="Y38" s="30"/>
      <c r="Z38" s="30"/>
      <c r="AA38" s="30"/>
      <c r="AB38" s="30"/>
      <c r="AC38" s="30"/>
      <c r="AD38" s="292">
        <f t="shared" si="4"/>
        <v>0</v>
      </c>
      <c r="AE38" s="30"/>
      <c r="AF38" s="30"/>
      <c r="AG38" s="30"/>
      <c r="AH38" s="30"/>
      <c r="AI38" s="30"/>
      <c r="AJ38" s="30"/>
      <c r="AK38" s="30"/>
    </row>
    <row r="39" spans="1:37" ht="20.25" customHeight="1">
      <c r="A39" s="24" t="s">
        <v>73</v>
      </c>
      <c r="B39" s="25" t="s">
        <v>74</v>
      </c>
      <c r="C39" s="26"/>
      <c r="D39" s="32">
        <f t="shared" ref="D39:J39" si="21">D40+D44+D53+D62+D71+D60+D75+D51+D11</f>
        <v>15000</v>
      </c>
      <c r="E39" s="32">
        <f t="shared" si="21"/>
        <v>12617</v>
      </c>
      <c r="F39" s="285">
        <f t="shared" si="21"/>
        <v>14000</v>
      </c>
      <c r="G39" s="247">
        <f t="shared" si="21"/>
        <v>3650</v>
      </c>
      <c r="H39" s="247">
        <f t="shared" si="21"/>
        <v>3550</v>
      </c>
      <c r="I39" s="247">
        <f t="shared" si="21"/>
        <v>3450</v>
      </c>
      <c r="J39" s="247">
        <f t="shared" si="21"/>
        <v>3350</v>
      </c>
      <c r="K39" s="23">
        <f t="shared" si="2"/>
        <v>14000</v>
      </c>
      <c r="L39" s="23">
        <f t="shared" si="3"/>
        <v>0</v>
      </c>
      <c r="M39" s="247">
        <f t="shared" ref="M39:AK39" si="22">M40+M44+M53+M62+M71+M60+M75+M51+M11</f>
        <v>14000</v>
      </c>
      <c r="N39" s="247">
        <f t="shared" si="22"/>
        <v>14000</v>
      </c>
      <c r="O39" s="247">
        <f t="shared" si="22"/>
        <v>14000</v>
      </c>
      <c r="P39" s="32">
        <f t="shared" si="22"/>
        <v>0</v>
      </c>
      <c r="Q39" s="32">
        <f t="shared" si="22"/>
        <v>0</v>
      </c>
      <c r="R39" s="32">
        <f t="shared" si="22"/>
        <v>0</v>
      </c>
      <c r="S39" s="32">
        <f t="shared" si="22"/>
        <v>0</v>
      </c>
      <c r="T39" s="32">
        <f t="shared" si="22"/>
        <v>0</v>
      </c>
      <c r="U39" s="32">
        <f t="shared" si="22"/>
        <v>0</v>
      </c>
      <c r="V39" s="32">
        <f t="shared" si="22"/>
        <v>0</v>
      </c>
      <c r="W39" s="32">
        <f t="shared" si="22"/>
        <v>0</v>
      </c>
      <c r="X39" s="32">
        <f t="shared" si="22"/>
        <v>0</v>
      </c>
      <c r="Y39" s="32">
        <f t="shared" si="22"/>
        <v>0</v>
      </c>
      <c r="Z39" s="32">
        <f t="shared" si="22"/>
        <v>0</v>
      </c>
      <c r="AA39" s="32">
        <f t="shared" si="22"/>
        <v>0</v>
      </c>
      <c r="AB39" s="32">
        <f t="shared" si="22"/>
        <v>0</v>
      </c>
      <c r="AC39" s="32">
        <f t="shared" si="22"/>
        <v>0</v>
      </c>
      <c r="AD39" s="292">
        <f t="shared" si="4"/>
        <v>14000</v>
      </c>
      <c r="AE39" s="32">
        <f t="shared" si="22"/>
        <v>14000</v>
      </c>
      <c r="AF39" s="32">
        <f t="shared" si="22"/>
        <v>13209</v>
      </c>
      <c r="AG39" s="32">
        <f t="shared" si="22"/>
        <v>13400</v>
      </c>
      <c r="AH39" s="32">
        <f t="shared" si="22"/>
        <v>13500</v>
      </c>
      <c r="AI39" s="32">
        <f t="shared" si="22"/>
        <v>14000</v>
      </c>
      <c r="AJ39" s="32">
        <f t="shared" si="22"/>
        <v>14500</v>
      </c>
      <c r="AK39" s="32">
        <f t="shared" si="22"/>
        <v>0</v>
      </c>
    </row>
    <row r="40" spans="1:37" ht="27.75" customHeight="1">
      <c r="A40" s="43">
        <v>1</v>
      </c>
      <c r="B40" s="31" t="s">
        <v>75</v>
      </c>
      <c r="C40" s="29">
        <v>16.02</v>
      </c>
      <c r="D40" s="250">
        <f t="shared" ref="D40:J40" si="23">D41+D43+D42</f>
        <v>3268</v>
      </c>
      <c r="E40" s="44">
        <f t="shared" si="23"/>
        <v>3792</v>
      </c>
      <c r="F40" s="90">
        <f t="shared" si="23"/>
        <v>3950</v>
      </c>
      <c r="G40" s="250">
        <f t="shared" si="23"/>
        <v>972</v>
      </c>
      <c r="H40" s="250">
        <f t="shared" si="23"/>
        <v>1018</v>
      </c>
      <c r="I40" s="250">
        <f t="shared" si="23"/>
        <v>972</v>
      </c>
      <c r="J40" s="250">
        <f t="shared" si="23"/>
        <v>988</v>
      </c>
      <c r="K40" s="23">
        <f t="shared" si="2"/>
        <v>3950</v>
      </c>
      <c r="L40" s="23">
        <f t="shared" si="3"/>
        <v>0</v>
      </c>
      <c r="M40" s="250">
        <f t="shared" ref="M40:AK40" si="24">M41+M43+M42</f>
        <v>4310</v>
      </c>
      <c r="N40" s="250">
        <f t="shared" si="24"/>
        <v>4310</v>
      </c>
      <c r="O40" s="250">
        <f t="shared" si="24"/>
        <v>4310</v>
      </c>
      <c r="P40" s="44">
        <f t="shared" si="24"/>
        <v>0</v>
      </c>
      <c r="Q40" s="44">
        <f t="shared" si="24"/>
        <v>0</v>
      </c>
      <c r="R40" s="44">
        <f t="shared" si="24"/>
        <v>0</v>
      </c>
      <c r="S40" s="44">
        <f t="shared" si="24"/>
        <v>0</v>
      </c>
      <c r="T40" s="44">
        <f t="shared" si="24"/>
        <v>0</v>
      </c>
      <c r="U40" s="44">
        <f t="shared" si="24"/>
        <v>0</v>
      </c>
      <c r="V40" s="44">
        <f t="shared" si="24"/>
        <v>0</v>
      </c>
      <c r="W40" s="44">
        <f t="shared" si="24"/>
        <v>0</v>
      </c>
      <c r="X40" s="44">
        <f t="shared" si="24"/>
        <v>0</v>
      </c>
      <c r="Y40" s="44">
        <f t="shared" si="24"/>
        <v>0</v>
      </c>
      <c r="Z40" s="44">
        <f t="shared" si="24"/>
        <v>0</v>
      </c>
      <c r="AA40" s="44">
        <f t="shared" si="24"/>
        <v>0</v>
      </c>
      <c r="AB40" s="44">
        <f t="shared" si="24"/>
        <v>0</v>
      </c>
      <c r="AC40" s="44">
        <f t="shared" si="24"/>
        <v>0</v>
      </c>
      <c r="AD40" s="292">
        <f t="shared" si="4"/>
        <v>3950</v>
      </c>
      <c r="AE40" s="44">
        <f t="shared" si="24"/>
        <v>3950</v>
      </c>
      <c r="AF40" s="44">
        <f t="shared" si="24"/>
        <v>4125</v>
      </c>
      <c r="AG40" s="44">
        <f t="shared" si="24"/>
        <v>4195</v>
      </c>
      <c r="AH40" s="44">
        <f t="shared" si="24"/>
        <v>4295</v>
      </c>
      <c r="AI40" s="44">
        <f t="shared" si="24"/>
        <v>4385</v>
      </c>
      <c r="AJ40" s="44">
        <f t="shared" si="24"/>
        <v>4485</v>
      </c>
      <c r="AK40" s="44">
        <f t="shared" si="24"/>
        <v>0</v>
      </c>
    </row>
    <row r="41" spans="1:37" ht="14.25" customHeight="1">
      <c r="A41" s="43"/>
      <c r="B41" s="28" t="s">
        <v>76</v>
      </c>
      <c r="C41" s="29" t="s">
        <v>77</v>
      </c>
      <c r="D41" s="186">
        <v>250</v>
      </c>
      <c r="E41" s="30">
        <v>365</v>
      </c>
      <c r="F41" s="93">
        <v>365</v>
      </c>
      <c r="G41" s="186">
        <v>100</v>
      </c>
      <c r="H41" s="186">
        <v>100</v>
      </c>
      <c r="I41" s="186">
        <v>100</v>
      </c>
      <c r="J41" s="186">
        <v>65</v>
      </c>
      <c r="K41" s="23">
        <f t="shared" si="2"/>
        <v>365</v>
      </c>
      <c r="L41" s="23">
        <f t="shared" si="3"/>
        <v>0</v>
      </c>
      <c r="M41" s="186">
        <v>460</v>
      </c>
      <c r="N41" s="186">
        <v>460</v>
      </c>
      <c r="O41" s="186">
        <v>460</v>
      </c>
      <c r="P41" s="30"/>
      <c r="Q41" s="30"/>
      <c r="R41" s="30"/>
      <c r="S41" s="30"/>
      <c r="T41" s="30"/>
      <c r="U41" s="30"/>
      <c r="V41" s="30"/>
      <c r="W41" s="30"/>
      <c r="X41" s="30"/>
      <c r="Y41" s="30"/>
      <c r="Z41" s="30"/>
      <c r="AA41" s="30"/>
      <c r="AB41" s="30"/>
      <c r="AC41" s="30"/>
      <c r="AD41" s="292">
        <f t="shared" si="4"/>
        <v>365</v>
      </c>
      <c r="AE41" s="30">
        <v>365</v>
      </c>
      <c r="AF41" s="30">
        <v>358</v>
      </c>
      <c r="AG41" s="30">
        <v>365</v>
      </c>
      <c r="AH41" s="30">
        <v>375</v>
      </c>
      <c r="AI41" s="30">
        <v>385</v>
      </c>
      <c r="AJ41" s="30">
        <v>395</v>
      </c>
      <c r="AK41" s="30"/>
    </row>
    <row r="42" spans="1:37" ht="24.75" customHeight="1">
      <c r="A42" s="43"/>
      <c r="B42" s="16" t="s">
        <v>78</v>
      </c>
      <c r="C42" s="29" t="s">
        <v>79</v>
      </c>
      <c r="D42" s="186">
        <v>2900</v>
      </c>
      <c r="E42" s="30">
        <v>3217</v>
      </c>
      <c r="F42" s="93">
        <f>3217+383-225</f>
        <v>3375</v>
      </c>
      <c r="G42" s="186">
        <f>850-28</f>
        <v>822</v>
      </c>
      <c r="H42" s="186">
        <f>850+18</f>
        <v>868</v>
      </c>
      <c r="I42" s="186">
        <f>850-28</f>
        <v>822</v>
      </c>
      <c r="J42" s="186">
        <f>825+38</f>
        <v>863</v>
      </c>
      <c r="K42" s="23">
        <f t="shared" si="2"/>
        <v>3375</v>
      </c>
      <c r="L42" s="23">
        <f t="shared" si="3"/>
        <v>0</v>
      </c>
      <c r="M42" s="186">
        <v>3600</v>
      </c>
      <c r="N42" s="186">
        <v>3600</v>
      </c>
      <c r="O42" s="186">
        <v>3600</v>
      </c>
      <c r="P42" s="30"/>
      <c r="Q42" s="30"/>
      <c r="R42" s="30"/>
      <c r="S42" s="30"/>
      <c r="T42" s="30"/>
      <c r="U42" s="30"/>
      <c r="V42" s="30"/>
      <c r="W42" s="30"/>
      <c r="X42" s="30"/>
      <c r="Y42" s="30"/>
      <c r="Z42" s="30"/>
      <c r="AA42" s="30"/>
      <c r="AB42" s="30"/>
      <c r="AC42" s="30"/>
      <c r="AD42" s="292">
        <f t="shared" si="4"/>
        <v>3375</v>
      </c>
      <c r="AE42" s="30">
        <v>3375</v>
      </c>
      <c r="AF42" s="30">
        <v>3393</v>
      </c>
      <c r="AG42" s="30">
        <v>3450</v>
      </c>
      <c r="AH42" s="30">
        <v>3530</v>
      </c>
      <c r="AI42" s="30">
        <v>3600</v>
      </c>
      <c r="AJ42" s="30">
        <v>3680</v>
      </c>
      <c r="AK42" s="30"/>
    </row>
    <row r="43" spans="1:37" ht="21" customHeight="1">
      <c r="A43" s="43"/>
      <c r="B43" s="16" t="s">
        <v>80</v>
      </c>
      <c r="C43" s="29" t="s">
        <v>81</v>
      </c>
      <c r="D43" s="186">
        <v>118</v>
      </c>
      <c r="E43" s="30">
        <v>210</v>
      </c>
      <c r="F43" s="93">
        <v>210</v>
      </c>
      <c r="G43" s="186">
        <v>50</v>
      </c>
      <c r="H43" s="186">
        <v>50</v>
      </c>
      <c r="I43" s="186">
        <v>50</v>
      </c>
      <c r="J43" s="186">
        <v>60</v>
      </c>
      <c r="K43" s="23">
        <f t="shared" si="2"/>
        <v>210</v>
      </c>
      <c r="L43" s="23">
        <f t="shared" si="3"/>
        <v>0</v>
      </c>
      <c r="M43" s="186">
        <v>250</v>
      </c>
      <c r="N43" s="186">
        <v>250</v>
      </c>
      <c r="O43" s="186">
        <v>250</v>
      </c>
      <c r="P43" s="30"/>
      <c r="Q43" s="30"/>
      <c r="R43" s="30"/>
      <c r="S43" s="30"/>
      <c r="T43" s="30"/>
      <c r="U43" s="30"/>
      <c r="V43" s="30"/>
      <c r="W43" s="30"/>
      <c r="X43" s="30"/>
      <c r="Y43" s="30"/>
      <c r="Z43" s="30"/>
      <c r="AA43" s="30"/>
      <c r="AB43" s="30"/>
      <c r="AC43" s="30"/>
      <c r="AD43" s="292">
        <f t="shared" si="4"/>
        <v>210</v>
      </c>
      <c r="AE43" s="30">
        <v>210</v>
      </c>
      <c r="AF43" s="30">
        <v>374</v>
      </c>
      <c r="AG43" s="30">
        <v>380</v>
      </c>
      <c r="AH43" s="30">
        <v>390</v>
      </c>
      <c r="AI43" s="30">
        <v>400</v>
      </c>
      <c r="AJ43" s="30">
        <v>410</v>
      </c>
      <c r="AK43" s="30"/>
    </row>
    <row r="44" spans="1:37" ht="12" customHeight="1">
      <c r="A44" s="43">
        <v>2</v>
      </c>
      <c r="B44" s="25" t="s">
        <v>82</v>
      </c>
      <c r="C44" s="29" t="s">
        <v>83</v>
      </c>
      <c r="D44" s="44">
        <f t="shared" ref="D44:J44" si="25">D45+D46+D50+D47</f>
        <v>10194</v>
      </c>
      <c r="E44" s="44">
        <f t="shared" si="25"/>
        <v>6710</v>
      </c>
      <c r="F44" s="90">
        <f t="shared" si="25"/>
        <v>7935</v>
      </c>
      <c r="G44" s="250">
        <f t="shared" si="25"/>
        <v>2150</v>
      </c>
      <c r="H44" s="250">
        <f t="shared" si="25"/>
        <v>2000</v>
      </c>
      <c r="I44" s="250">
        <f t="shared" si="25"/>
        <v>1950</v>
      </c>
      <c r="J44" s="250">
        <f t="shared" si="25"/>
        <v>1835</v>
      </c>
      <c r="K44" s="23">
        <f t="shared" si="2"/>
        <v>7935</v>
      </c>
      <c r="L44" s="23">
        <f t="shared" si="3"/>
        <v>0</v>
      </c>
      <c r="M44" s="250">
        <f t="shared" ref="M44:AK44" si="26">M45+M46+M50+M47</f>
        <v>7300</v>
      </c>
      <c r="N44" s="250">
        <f t="shared" si="26"/>
        <v>7300</v>
      </c>
      <c r="O44" s="250">
        <f t="shared" si="26"/>
        <v>7300</v>
      </c>
      <c r="P44" s="44">
        <f t="shared" si="26"/>
        <v>0</v>
      </c>
      <c r="Q44" s="44">
        <f t="shared" si="26"/>
        <v>0</v>
      </c>
      <c r="R44" s="44">
        <f t="shared" si="26"/>
        <v>0</v>
      </c>
      <c r="S44" s="44">
        <f t="shared" si="26"/>
        <v>0</v>
      </c>
      <c r="T44" s="44">
        <f t="shared" si="26"/>
        <v>0</v>
      </c>
      <c r="U44" s="44">
        <f t="shared" si="26"/>
        <v>0</v>
      </c>
      <c r="V44" s="44">
        <f t="shared" si="26"/>
        <v>0</v>
      </c>
      <c r="W44" s="44">
        <f t="shared" si="26"/>
        <v>0</v>
      </c>
      <c r="X44" s="44">
        <f t="shared" si="26"/>
        <v>0</v>
      </c>
      <c r="Y44" s="44">
        <f t="shared" si="26"/>
        <v>0</v>
      </c>
      <c r="Z44" s="44">
        <f t="shared" si="26"/>
        <v>0</v>
      </c>
      <c r="AA44" s="44">
        <f t="shared" si="26"/>
        <v>0</v>
      </c>
      <c r="AB44" s="44">
        <f t="shared" si="26"/>
        <v>0</v>
      </c>
      <c r="AC44" s="44">
        <f t="shared" si="26"/>
        <v>0</v>
      </c>
      <c r="AD44" s="292">
        <f t="shared" si="4"/>
        <v>7935</v>
      </c>
      <c r="AE44" s="44">
        <f t="shared" si="26"/>
        <v>7935</v>
      </c>
      <c r="AF44" s="44">
        <f t="shared" si="26"/>
        <v>7003</v>
      </c>
      <c r="AG44" s="44">
        <f t="shared" si="26"/>
        <v>7290</v>
      </c>
      <c r="AH44" s="44">
        <f t="shared" si="26"/>
        <v>7255</v>
      </c>
      <c r="AI44" s="44">
        <f t="shared" si="26"/>
        <v>7470</v>
      </c>
      <c r="AJ44" s="44">
        <f t="shared" si="26"/>
        <v>7685</v>
      </c>
      <c r="AK44" s="44">
        <f t="shared" si="26"/>
        <v>0</v>
      </c>
    </row>
    <row r="45" spans="1:37" ht="15" customHeight="1">
      <c r="A45" s="43"/>
      <c r="B45" s="28" t="s">
        <v>84</v>
      </c>
      <c r="C45" s="29" t="s">
        <v>85</v>
      </c>
      <c r="D45" s="186"/>
      <c r="E45" s="30">
        <v>25</v>
      </c>
      <c r="F45" s="93">
        <v>250</v>
      </c>
      <c r="G45" s="186">
        <v>200</v>
      </c>
      <c r="H45" s="186">
        <v>50</v>
      </c>
      <c r="I45" s="186">
        <v>0</v>
      </c>
      <c r="J45" s="186">
        <v>0</v>
      </c>
      <c r="K45" s="23">
        <f t="shared" si="2"/>
        <v>250</v>
      </c>
      <c r="L45" s="23">
        <f t="shared" si="3"/>
        <v>0</v>
      </c>
      <c r="M45" s="186">
        <v>300</v>
      </c>
      <c r="N45" s="186">
        <v>300</v>
      </c>
      <c r="O45" s="186">
        <v>300</v>
      </c>
      <c r="P45" s="30"/>
      <c r="Q45" s="30"/>
      <c r="R45" s="30"/>
      <c r="S45" s="30"/>
      <c r="T45" s="30"/>
      <c r="U45" s="30"/>
      <c r="V45" s="30"/>
      <c r="W45" s="30"/>
      <c r="X45" s="30"/>
      <c r="Y45" s="30"/>
      <c r="Z45" s="30"/>
      <c r="AA45" s="30"/>
      <c r="AB45" s="30"/>
      <c r="AC45" s="30"/>
      <c r="AD45" s="292">
        <f t="shared" si="4"/>
        <v>250</v>
      </c>
      <c r="AE45" s="30">
        <v>250</v>
      </c>
      <c r="AF45" s="30">
        <v>229</v>
      </c>
      <c r="AG45" s="30">
        <f>230+200</f>
        <v>430</v>
      </c>
      <c r="AH45" s="30">
        <v>235</v>
      </c>
      <c r="AI45" s="30">
        <v>240</v>
      </c>
      <c r="AJ45" s="30">
        <v>245</v>
      </c>
      <c r="AK45" s="30"/>
    </row>
    <row r="46" spans="1:37" ht="19.5" customHeight="1">
      <c r="A46" s="43"/>
      <c r="B46" s="28" t="s">
        <v>86</v>
      </c>
      <c r="C46" s="29" t="s">
        <v>87</v>
      </c>
      <c r="D46" s="186"/>
      <c r="E46" s="30"/>
      <c r="F46" s="93"/>
      <c r="G46" s="186"/>
      <c r="H46" s="186"/>
      <c r="I46" s="186"/>
      <c r="J46" s="186"/>
      <c r="K46" s="23">
        <f t="shared" si="2"/>
        <v>0</v>
      </c>
      <c r="L46" s="23">
        <f t="shared" si="3"/>
        <v>0</v>
      </c>
      <c r="M46" s="186"/>
      <c r="N46" s="186"/>
      <c r="O46" s="186"/>
      <c r="P46" s="30"/>
      <c r="Q46" s="30"/>
      <c r="R46" s="30"/>
      <c r="S46" s="30"/>
      <c r="T46" s="30"/>
      <c r="U46" s="30"/>
      <c r="V46" s="30"/>
      <c r="W46" s="30"/>
      <c r="X46" s="30"/>
      <c r="Y46" s="30"/>
      <c r="Z46" s="30"/>
      <c r="AA46" s="30"/>
      <c r="AB46" s="30"/>
      <c r="AC46" s="30"/>
      <c r="AD46" s="292">
        <f t="shared" si="4"/>
        <v>0</v>
      </c>
      <c r="AE46" s="30"/>
      <c r="AF46" s="30"/>
      <c r="AG46" s="30"/>
      <c r="AH46" s="30"/>
      <c r="AI46" s="30"/>
      <c r="AJ46" s="30"/>
      <c r="AK46" s="30"/>
    </row>
    <row r="47" spans="1:37" ht="19.5" customHeight="1">
      <c r="A47" s="43"/>
      <c r="B47" s="16" t="s">
        <v>88</v>
      </c>
      <c r="C47" s="29" t="s">
        <v>89</v>
      </c>
      <c r="D47" s="30">
        <f t="shared" ref="D47:J47" si="27">D48+D49</f>
        <v>10194</v>
      </c>
      <c r="E47" s="30">
        <f t="shared" si="27"/>
        <v>6685</v>
      </c>
      <c r="F47" s="288">
        <f t="shared" si="27"/>
        <v>7685</v>
      </c>
      <c r="G47" s="40">
        <f t="shared" si="27"/>
        <v>1950</v>
      </c>
      <c r="H47" s="40">
        <f t="shared" si="27"/>
        <v>1950</v>
      </c>
      <c r="I47" s="40">
        <f t="shared" si="27"/>
        <v>1950</v>
      </c>
      <c r="J47" s="40">
        <f t="shared" si="27"/>
        <v>1835</v>
      </c>
      <c r="K47" s="23">
        <f t="shared" si="2"/>
        <v>7685</v>
      </c>
      <c r="L47" s="23">
        <f t="shared" si="3"/>
        <v>0</v>
      </c>
      <c r="M47" s="40">
        <f t="shared" ref="M47:AK47" si="28">M48+M49</f>
        <v>7000</v>
      </c>
      <c r="N47" s="40">
        <f t="shared" si="28"/>
        <v>7000</v>
      </c>
      <c r="O47" s="40">
        <f t="shared" si="28"/>
        <v>7000</v>
      </c>
      <c r="P47" s="41">
        <f t="shared" si="28"/>
        <v>0</v>
      </c>
      <c r="Q47" s="41">
        <f t="shared" si="28"/>
        <v>0</v>
      </c>
      <c r="R47" s="41">
        <f t="shared" si="28"/>
        <v>0</v>
      </c>
      <c r="S47" s="41">
        <f t="shared" si="28"/>
        <v>0</v>
      </c>
      <c r="T47" s="41">
        <f t="shared" si="28"/>
        <v>0</v>
      </c>
      <c r="U47" s="41">
        <f t="shared" si="28"/>
        <v>0</v>
      </c>
      <c r="V47" s="41">
        <f t="shared" si="28"/>
        <v>0</v>
      </c>
      <c r="W47" s="41">
        <f t="shared" si="28"/>
        <v>0</v>
      </c>
      <c r="X47" s="41">
        <f t="shared" si="28"/>
        <v>0</v>
      </c>
      <c r="Y47" s="41">
        <f t="shared" si="28"/>
        <v>0</v>
      </c>
      <c r="Z47" s="41">
        <f t="shared" si="28"/>
        <v>0</v>
      </c>
      <c r="AA47" s="41">
        <f t="shared" si="28"/>
        <v>0</v>
      </c>
      <c r="AB47" s="41">
        <f t="shared" si="28"/>
        <v>0</v>
      </c>
      <c r="AC47" s="41">
        <f t="shared" si="28"/>
        <v>0</v>
      </c>
      <c r="AD47" s="292">
        <f t="shared" si="4"/>
        <v>7685</v>
      </c>
      <c r="AE47" s="41">
        <f t="shared" si="28"/>
        <v>7685</v>
      </c>
      <c r="AF47" s="41">
        <f t="shared" si="28"/>
        <v>6774</v>
      </c>
      <c r="AG47" s="41">
        <f t="shared" si="28"/>
        <v>6860</v>
      </c>
      <c r="AH47" s="41">
        <f t="shared" si="28"/>
        <v>7020</v>
      </c>
      <c r="AI47" s="41">
        <f t="shared" si="28"/>
        <v>7230</v>
      </c>
      <c r="AJ47" s="41">
        <f t="shared" si="28"/>
        <v>7440</v>
      </c>
      <c r="AK47" s="41">
        <f t="shared" si="28"/>
        <v>0</v>
      </c>
    </row>
    <row r="48" spans="1:37" ht="28.5" customHeight="1">
      <c r="A48" s="43"/>
      <c r="B48" s="16" t="s">
        <v>90</v>
      </c>
      <c r="C48" s="29" t="s">
        <v>91</v>
      </c>
      <c r="D48" s="186">
        <v>600</v>
      </c>
      <c r="E48" s="30">
        <v>385</v>
      </c>
      <c r="F48" s="93">
        <v>385</v>
      </c>
      <c r="G48" s="186">
        <v>100</v>
      </c>
      <c r="H48" s="186">
        <v>100</v>
      </c>
      <c r="I48" s="186">
        <v>100</v>
      </c>
      <c r="J48" s="186">
        <v>85</v>
      </c>
      <c r="K48" s="23">
        <f t="shared" si="2"/>
        <v>385</v>
      </c>
      <c r="L48" s="23">
        <f t="shared" si="3"/>
        <v>0</v>
      </c>
      <c r="M48" s="186">
        <v>400</v>
      </c>
      <c r="N48" s="186">
        <v>400</v>
      </c>
      <c r="O48" s="186">
        <v>400</v>
      </c>
      <c r="P48" s="30"/>
      <c r="Q48" s="30"/>
      <c r="R48" s="30"/>
      <c r="S48" s="30"/>
      <c r="T48" s="30"/>
      <c r="U48" s="30"/>
      <c r="V48" s="30"/>
      <c r="W48" s="30"/>
      <c r="X48" s="30"/>
      <c r="Y48" s="30"/>
      <c r="Z48" s="30"/>
      <c r="AA48" s="30"/>
      <c r="AB48" s="30"/>
      <c r="AC48" s="30"/>
      <c r="AD48" s="292">
        <f t="shared" si="4"/>
        <v>385</v>
      </c>
      <c r="AE48" s="30">
        <v>385</v>
      </c>
      <c r="AF48" s="30">
        <v>401</v>
      </c>
      <c r="AG48" s="30">
        <v>410</v>
      </c>
      <c r="AH48" s="30">
        <v>420</v>
      </c>
      <c r="AI48" s="30">
        <v>430</v>
      </c>
      <c r="AJ48" s="30">
        <v>440</v>
      </c>
      <c r="AK48" s="30"/>
    </row>
    <row r="49" spans="1:37" ht="16.5" customHeight="1">
      <c r="A49" s="43"/>
      <c r="B49" s="28" t="s">
        <v>92</v>
      </c>
      <c r="C49" s="29" t="s">
        <v>93</v>
      </c>
      <c r="D49" s="186">
        <f>9600-6</f>
        <v>9594</v>
      </c>
      <c r="E49" s="30">
        <v>6300</v>
      </c>
      <c r="F49" s="93">
        <f>6300+1000</f>
        <v>7300</v>
      </c>
      <c r="G49" s="186">
        <f>1600+250</f>
        <v>1850</v>
      </c>
      <c r="H49" s="186">
        <f>1600+250</f>
        <v>1850</v>
      </c>
      <c r="I49" s="186">
        <f>1600+250</f>
        <v>1850</v>
      </c>
      <c r="J49" s="186">
        <f>1500+250</f>
        <v>1750</v>
      </c>
      <c r="K49" s="23">
        <f t="shared" si="2"/>
        <v>7300</v>
      </c>
      <c r="L49" s="23">
        <f t="shared" si="3"/>
        <v>0</v>
      </c>
      <c r="M49" s="186">
        <v>6600</v>
      </c>
      <c r="N49" s="186">
        <v>6600</v>
      </c>
      <c r="O49" s="186">
        <v>6600</v>
      </c>
      <c r="P49" s="30"/>
      <c r="Q49" s="30"/>
      <c r="R49" s="30"/>
      <c r="S49" s="30"/>
      <c r="T49" s="30"/>
      <c r="U49" s="30"/>
      <c r="V49" s="30"/>
      <c r="W49" s="30"/>
      <c r="X49" s="30"/>
      <c r="Y49" s="30"/>
      <c r="Z49" s="30"/>
      <c r="AA49" s="30"/>
      <c r="AB49" s="30"/>
      <c r="AC49" s="30"/>
      <c r="AD49" s="292">
        <f t="shared" si="4"/>
        <v>7300</v>
      </c>
      <c r="AE49" s="30">
        <v>7300</v>
      </c>
      <c r="AF49" s="30">
        <v>6373</v>
      </c>
      <c r="AG49" s="30">
        <v>6450</v>
      </c>
      <c r="AH49" s="30">
        <v>6600</v>
      </c>
      <c r="AI49" s="30">
        <v>6800</v>
      </c>
      <c r="AJ49" s="30">
        <v>7000</v>
      </c>
      <c r="AK49" s="30"/>
    </row>
    <row r="50" spans="1:37" ht="12.75" customHeight="1">
      <c r="A50" s="43"/>
      <c r="B50" s="28" t="s">
        <v>94</v>
      </c>
      <c r="C50" s="29" t="s">
        <v>95</v>
      </c>
      <c r="D50" s="186"/>
      <c r="E50" s="30"/>
      <c r="F50" s="93"/>
      <c r="G50" s="186"/>
      <c r="H50" s="186"/>
      <c r="I50" s="186"/>
      <c r="J50" s="186"/>
      <c r="K50" s="23">
        <f t="shared" si="2"/>
        <v>0</v>
      </c>
      <c r="L50" s="23">
        <f t="shared" si="3"/>
        <v>0</v>
      </c>
      <c r="M50" s="186"/>
      <c r="N50" s="186"/>
      <c r="O50" s="186"/>
      <c r="P50" s="30"/>
      <c r="Q50" s="30"/>
      <c r="R50" s="30"/>
      <c r="S50" s="30"/>
      <c r="T50" s="30"/>
      <c r="U50" s="30"/>
      <c r="V50" s="30"/>
      <c r="W50" s="30"/>
      <c r="X50" s="30"/>
      <c r="Y50" s="30"/>
      <c r="Z50" s="30"/>
      <c r="AA50" s="30"/>
      <c r="AB50" s="30"/>
      <c r="AC50" s="30"/>
      <c r="AD50" s="292">
        <f t="shared" si="4"/>
        <v>0</v>
      </c>
      <c r="AE50" s="30"/>
      <c r="AF50" s="30"/>
      <c r="AG50" s="30"/>
      <c r="AH50" s="30"/>
      <c r="AI50" s="30"/>
      <c r="AJ50" s="30"/>
      <c r="AK50" s="30"/>
    </row>
    <row r="51" spans="1:37" ht="15" customHeight="1">
      <c r="A51" s="43"/>
      <c r="B51" s="28" t="s">
        <v>96</v>
      </c>
      <c r="C51" s="29" t="s">
        <v>97</v>
      </c>
      <c r="D51" s="250">
        <f t="shared" ref="D51:AK51" si="29">D52</f>
        <v>130</v>
      </c>
      <c r="E51" s="44">
        <f t="shared" si="29"/>
        <v>75</v>
      </c>
      <c r="F51" s="90">
        <f t="shared" si="29"/>
        <v>75</v>
      </c>
      <c r="G51" s="250">
        <f t="shared" si="29"/>
        <v>20</v>
      </c>
      <c r="H51" s="250">
        <f t="shared" si="29"/>
        <v>20</v>
      </c>
      <c r="I51" s="250">
        <f t="shared" si="29"/>
        <v>20</v>
      </c>
      <c r="J51" s="250">
        <f t="shared" si="29"/>
        <v>15</v>
      </c>
      <c r="K51" s="23">
        <f t="shared" si="2"/>
        <v>75</v>
      </c>
      <c r="L51" s="23">
        <f t="shared" si="3"/>
        <v>0</v>
      </c>
      <c r="M51" s="250">
        <f t="shared" si="29"/>
        <v>100</v>
      </c>
      <c r="N51" s="250">
        <f t="shared" si="29"/>
        <v>100</v>
      </c>
      <c r="O51" s="250">
        <f t="shared" si="29"/>
        <v>100</v>
      </c>
      <c r="P51" s="44">
        <f t="shared" si="29"/>
        <v>0</v>
      </c>
      <c r="Q51" s="44">
        <f t="shared" si="29"/>
        <v>0</v>
      </c>
      <c r="R51" s="44">
        <f t="shared" si="29"/>
        <v>0</v>
      </c>
      <c r="S51" s="44">
        <f t="shared" si="29"/>
        <v>0</v>
      </c>
      <c r="T51" s="44">
        <f t="shared" si="29"/>
        <v>0</v>
      </c>
      <c r="U51" s="44">
        <f t="shared" si="29"/>
        <v>0</v>
      </c>
      <c r="V51" s="44">
        <f t="shared" si="29"/>
        <v>0</v>
      </c>
      <c r="W51" s="44">
        <f t="shared" si="29"/>
        <v>0</v>
      </c>
      <c r="X51" s="44">
        <f t="shared" si="29"/>
        <v>0</v>
      </c>
      <c r="Y51" s="44">
        <f t="shared" si="29"/>
        <v>0</v>
      </c>
      <c r="Z51" s="44">
        <f t="shared" si="29"/>
        <v>0</v>
      </c>
      <c r="AA51" s="44">
        <f t="shared" si="29"/>
        <v>0</v>
      </c>
      <c r="AB51" s="44">
        <f t="shared" si="29"/>
        <v>0</v>
      </c>
      <c r="AC51" s="44">
        <f t="shared" si="29"/>
        <v>0</v>
      </c>
      <c r="AD51" s="292">
        <f t="shared" si="4"/>
        <v>75</v>
      </c>
      <c r="AE51" s="44">
        <f t="shared" si="29"/>
        <v>75</v>
      </c>
      <c r="AF51" s="44">
        <f t="shared" si="29"/>
        <v>48</v>
      </c>
      <c r="AG51" s="44">
        <f t="shared" si="29"/>
        <v>50</v>
      </c>
      <c r="AH51" s="44">
        <f t="shared" si="29"/>
        <v>55</v>
      </c>
      <c r="AI51" s="44">
        <f t="shared" si="29"/>
        <v>55</v>
      </c>
      <c r="AJ51" s="44">
        <f t="shared" si="29"/>
        <v>55</v>
      </c>
      <c r="AK51" s="44">
        <f t="shared" si="29"/>
        <v>0</v>
      </c>
    </row>
    <row r="52" spans="1:37" ht="12.75" customHeight="1">
      <c r="A52" s="43"/>
      <c r="B52" s="28" t="s">
        <v>98</v>
      </c>
      <c r="C52" s="29" t="s">
        <v>99</v>
      </c>
      <c r="D52" s="186">
        <v>130</v>
      </c>
      <c r="E52" s="30">
        <v>75</v>
      </c>
      <c r="F52" s="93">
        <v>75</v>
      </c>
      <c r="G52" s="186">
        <v>20</v>
      </c>
      <c r="H52" s="186">
        <v>20</v>
      </c>
      <c r="I52" s="186">
        <v>20</v>
      </c>
      <c r="J52" s="186">
        <v>15</v>
      </c>
      <c r="K52" s="23">
        <f t="shared" si="2"/>
        <v>75</v>
      </c>
      <c r="L52" s="23">
        <f t="shared" si="3"/>
        <v>0</v>
      </c>
      <c r="M52" s="186">
        <v>100</v>
      </c>
      <c r="N52" s="186">
        <v>100</v>
      </c>
      <c r="O52" s="186">
        <v>100</v>
      </c>
      <c r="P52" s="30"/>
      <c r="Q52" s="30"/>
      <c r="R52" s="30"/>
      <c r="S52" s="30"/>
      <c r="T52" s="30"/>
      <c r="U52" s="30"/>
      <c r="V52" s="30"/>
      <c r="W52" s="30"/>
      <c r="X52" s="30"/>
      <c r="Y52" s="30"/>
      <c r="Z52" s="30"/>
      <c r="AA52" s="30"/>
      <c r="AB52" s="30"/>
      <c r="AC52" s="30"/>
      <c r="AD52" s="292">
        <f t="shared" si="4"/>
        <v>75</v>
      </c>
      <c r="AE52" s="30">
        <v>75</v>
      </c>
      <c r="AF52" s="30">
        <v>48</v>
      </c>
      <c r="AG52" s="30">
        <v>50</v>
      </c>
      <c r="AH52" s="30">
        <v>55</v>
      </c>
      <c r="AI52" s="30">
        <v>55</v>
      </c>
      <c r="AJ52" s="30">
        <v>55</v>
      </c>
      <c r="AK52" s="30"/>
    </row>
    <row r="53" spans="1:37" ht="14.25">
      <c r="A53" s="43">
        <v>3</v>
      </c>
      <c r="B53" s="25" t="s">
        <v>100</v>
      </c>
      <c r="C53" s="29">
        <v>33.020000000000003</v>
      </c>
      <c r="D53" s="44">
        <f t="shared" ref="D53:J53" si="30">D56+D57+D59+D55+D58+D54</f>
        <v>1327</v>
      </c>
      <c r="E53" s="44">
        <f t="shared" si="30"/>
        <v>1610</v>
      </c>
      <c r="F53" s="90">
        <f t="shared" si="30"/>
        <v>1610</v>
      </c>
      <c r="G53" s="250">
        <f t="shared" si="30"/>
        <v>401</v>
      </c>
      <c r="H53" s="250">
        <f t="shared" si="30"/>
        <v>404</v>
      </c>
      <c r="I53" s="250">
        <f t="shared" si="30"/>
        <v>401</v>
      </c>
      <c r="J53" s="250">
        <f t="shared" si="30"/>
        <v>404</v>
      </c>
      <c r="K53" s="23">
        <f t="shared" si="2"/>
        <v>1610</v>
      </c>
      <c r="L53" s="23">
        <f t="shared" si="3"/>
        <v>0</v>
      </c>
      <c r="M53" s="250">
        <f t="shared" ref="M53:AK53" si="31">M56+M57+M59+M55+M58+M54</f>
        <v>1760</v>
      </c>
      <c r="N53" s="250">
        <f t="shared" si="31"/>
        <v>1760</v>
      </c>
      <c r="O53" s="250">
        <f t="shared" si="31"/>
        <v>1760</v>
      </c>
      <c r="P53" s="44">
        <f t="shared" si="31"/>
        <v>0</v>
      </c>
      <c r="Q53" s="44">
        <f t="shared" si="31"/>
        <v>0</v>
      </c>
      <c r="R53" s="44">
        <f t="shared" si="31"/>
        <v>0</v>
      </c>
      <c r="S53" s="44">
        <f t="shared" si="31"/>
        <v>0</v>
      </c>
      <c r="T53" s="44">
        <f t="shared" si="31"/>
        <v>0</v>
      </c>
      <c r="U53" s="44">
        <f t="shared" si="31"/>
        <v>0</v>
      </c>
      <c r="V53" s="44">
        <f t="shared" si="31"/>
        <v>0</v>
      </c>
      <c r="W53" s="44">
        <f t="shared" si="31"/>
        <v>0</v>
      </c>
      <c r="X53" s="44">
        <f t="shared" si="31"/>
        <v>0</v>
      </c>
      <c r="Y53" s="44">
        <f t="shared" si="31"/>
        <v>0</v>
      </c>
      <c r="Z53" s="44">
        <f t="shared" si="31"/>
        <v>0</v>
      </c>
      <c r="AA53" s="44">
        <f t="shared" si="31"/>
        <v>0</v>
      </c>
      <c r="AB53" s="44">
        <f t="shared" si="31"/>
        <v>0</v>
      </c>
      <c r="AC53" s="44">
        <f t="shared" si="31"/>
        <v>0</v>
      </c>
      <c r="AD53" s="292">
        <f t="shared" si="4"/>
        <v>1610</v>
      </c>
      <c r="AE53" s="44">
        <f t="shared" si="31"/>
        <v>1610</v>
      </c>
      <c r="AF53" s="44">
        <f t="shared" si="31"/>
        <v>1198</v>
      </c>
      <c r="AG53" s="44">
        <f t="shared" si="31"/>
        <v>1240</v>
      </c>
      <c r="AH53" s="44">
        <f t="shared" si="31"/>
        <v>1260</v>
      </c>
      <c r="AI53" s="44">
        <f t="shared" si="31"/>
        <v>1345</v>
      </c>
      <c r="AJ53" s="44">
        <f t="shared" si="31"/>
        <v>1405</v>
      </c>
      <c r="AK53" s="44">
        <f t="shared" si="31"/>
        <v>0</v>
      </c>
    </row>
    <row r="54" spans="1:37" ht="14.25">
      <c r="A54" s="43"/>
      <c r="B54" s="25" t="s">
        <v>101</v>
      </c>
      <c r="C54" s="29" t="s">
        <v>102</v>
      </c>
      <c r="D54" s="45"/>
      <c r="E54" s="45">
        <v>250</v>
      </c>
      <c r="F54" s="289">
        <v>250</v>
      </c>
      <c r="G54" s="253">
        <v>62</v>
      </c>
      <c r="H54" s="253">
        <v>63</v>
      </c>
      <c r="I54" s="253">
        <v>62</v>
      </c>
      <c r="J54" s="253">
        <v>63</v>
      </c>
      <c r="K54" s="23">
        <f t="shared" si="2"/>
        <v>250</v>
      </c>
      <c r="L54" s="23">
        <f t="shared" si="3"/>
        <v>0</v>
      </c>
      <c r="M54" s="253">
        <v>300</v>
      </c>
      <c r="N54" s="253">
        <v>300</v>
      </c>
      <c r="O54" s="253">
        <v>300</v>
      </c>
      <c r="P54" s="45"/>
      <c r="Q54" s="45"/>
      <c r="R54" s="45"/>
      <c r="S54" s="45"/>
      <c r="T54" s="45"/>
      <c r="U54" s="45"/>
      <c r="V54" s="45"/>
      <c r="W54" s="45"/>
      <c r="X54" s="45"/>
      <c r="Y54" s="45"/>
      <c r="Z54" s="45"/>
      <c r="AA54" s="45"/>
      <c r="AB54" s="45"/>
      <c r="AC54" s="45"/>
      <c r="AD54" s="292">
        <f t="shared" si="4"/>
        <v>250</v>
      </c>
      <c r="AE54" s="45">
        <v>250</v>
      </c>
      <c r="AF54" s="45">
        <v>253</v>
      </c>
      <c r="AG54" s="45">
        <v>285</v>
      </c>
      <c r="AH54" s="45">
        <v>285</v>
      </c>
      <c r="AI54" s="45">
        <v>300</v>
      </c>
      <c r="AJ54" s="45">
        <v>330</v>
      </c>
      <c r="AK54" s="45"/>
    </row>
    <row r="55" spans="1:37" ht="14.25">
      <c r="A55" s="43"/>
      <c r="B55" s="28" t="s">
        <v>103</v>
      </c>
      <c r="C55" s="29" t="s">
        <v>104</v>
      </c>
      <c r="D55" s="186">
        <v>1300</v>
      </c>
      <c r="E55" s="30">
        <v>1300</v>
      </c>
      <c r="F55" s="93">
        <v>1300</v>
      </c>
      <c r="G55" s="186">
        <v>325</v>
      </c>
      <c r="H55" s="186">
        <v>325</v>
      </c>
      <c r="I55" s="186">
        <v>325</v>
      </c>
      <c r="J55" s="186">
        <v>325</v>
      </c>
      <c r="K55" s="23">
        <f t="shared" si="2"/>
        <v>1300</v>
      </c>
      <c r="L55" s="23">
        <f t="shared" si="3"/>
        <v>0</v>
      </c>
      <c r="M55" s="186">
        <v>1400</v>
      </c>
      <c r="N55" s="186">
        <v>1400</v>
      </c>
      <c r="O55" s="186">
        <v>1400</v>
      </c>
      <c r="P55" s="30"/>
      <c r="Q55" s="30"/>
      <c r="R55" s="30"/>
      <c r="S55" s="30"/>
      <c r="T55" s="30"/>
      <c r="U55" s="30"/>
      <c r="V55" s="30"/>
      <c r="W55" s="30"/>
      <c r="X55" s="30"/>
      <c r="Y55" s="30"/>
      <c r="Z55" s="30"/>
      <c r="AA55" s="30"/>
      <c r="AB55" s="30"/>
      <c r="AC55" s="30"/>
      <c r="AD55" s="292">
        <f t="shared" si="4"/>
        <v>1300</v>
      </c>
      <c r="AE55" s="30">
        <v>1300</v>
      </c>
      <c r="AF55" s="30">
        <v>843</v>
      </c>
      <c r="AG55" s="30">
        <v>850</v>
      </c>
      <c r="AH55" s="30">
        <v>870</v>
      </c>
      <c r="AI55" s="30">
        <v>935</v>
      </c>
      <c r="AJ55" s="30">
        <v>960</v>
      </c>
      <c r="AK55" s="30"/>
    </row>
    <row r="56" spans="1:37" ht="13.5" customHeight="1">
      <c r="A56" s="43"/>
      <c r="B56" s="28" t="s">
        <v>105</v>
      </c>
      <c r="C56" s="29" t="s">
        <v>106</v>
      </c>
      <c r="D56" s="186">
        <v>20</v>
      </c>
      <c r="E56" s="30">
        <v>50</v>
      </c>
      <c r="F56" s="93">
        <v>50</v>
      </c>
      <c r="G56" s="186">
        <v>12</v>
      </c>
      <c r="H56" s="186">
        <v>13</v>
      </c>
      <c r="I56" s="186">
        <v>12</v>
      </c>
      <c r="J56" s="186">
        <v>13</v>
      </c>
      <c r="K56" s="23">
        <f t="shared" si="2"/>
        <v>50</v>
      </c>
      <c r="L56" s="23">
        <f t="shared" si="3"/>
        <v>0</v>
      </c>
      <c r="M56" s="186">
        <v>50</v>
      </c>
      <c r="N56" s="186">
        <v>50</v>
      </c>
      <c r="O56" s="186">
        <v>50</v>
      </c>
      <c r="P56" s="30"/>
      <c r="Q56" s="30"/>
      <c r="R56" s="30"/>
      <c r="S56" s="30"/>
      <c r="T56" s="30"/>
      <c r="U56" s="30"/>
      <c r="V56" s="30"/>
      <c r="W56" s="30"/>
      <c r="X56" s="30"/>
      <c r="Y56" s="30"/>
      <c r="Z56" s="30"/>
      <c r="AA56" s="30"/>
      <c r="AB56" s="30"/>
      <c r="AC56" s="30"/>
      <c r="AD56" s="292">
        <f t="shared" si="4"/>
        <v>50</v>
      </c>
      <c r="AE56" s="30">
        <v>50</v>
      </c>
      <c r="AF56" s="30">
        <v>97</v>
      </c>
      <c r="AG56" s="30">
        <v>100</v>
      </c>
      <c r="AH56" s="30">
        <v>100</v>
      </c>
      <c r="AI56" s="30">
        <v>105</v>
      </c>
      <c r="AJ56" s="30">
        <v>110</v>
      </c>
      <c r="AK56" s="30"/>
    </row>
    <row r="57" spans="1:37" ht="15" hidden="1" customHeight="1">
      <c r="A57" s="43"/>
      <c r="B57" s="28" t="s">
        <v>107</v>
      </c>
      <c r="C57" s="29" t="s">
        <v>108</v>
      </c>
      <c r="D57" s="186"/>
      <c r="E57" s="30"/>
      <c r="F57" s="93"/>
      <c r="G57" s="186"/>
      <c r="H57" s="186"/>
      <c r="I57" s="186"/>
      <c r="J57" s="186"/>
      <c r="K57" s="23">
        <f t="shared" si="2"/>
        <v>0</v>
      </c>
      <c r="L57" s="23">
        <f t="shared" si="3"/>
        <v>0</v>
      </c>
      <c r="M57" s="186"/>
      <c r="N57" s="186"/>
      <c r="O57" s="186"/>
      <c r="P57" s="30"/>
      <c r="Q57" s="30"/>
      <c r="R57" s="30"/>
      <c r="S57" s="30"/>
      <c r="T57" s="30"/>
      <c r="U57" s="30"/>
      <c r="V57" s="30"/>
      <c r="W57" s="30"/>
      <c r="X57" s="30"/>
      <c r="Y57" s="30"/>
      <c r="Z57" s="30"/>
      <c r="AA57" s="30"/>
      <c r="AB57" s="30"/>
      <c r="AC57" s="30"/>
      <c r="AD57" s="292">
        <f t="shared" si="4"/>
        <v>0</v>
      </c>
      <c r="AE57" s="30"/>
      <c r="AF57" s="30"/>
      <c r="AG57" s="30"/>
      <c r="AH57" s="30"/>
      <c r="AI57" s="30"/>
      <c r="AJ57" s="30"/>
      <c r="AK57" s="30"/>
    </row>
    <row r="58" spans="1:37" ht="15" customHeight="1">
      <c r="A58" s="43"/>
      <c r="B58" s="28" t="s">
        <v>109</v>
      </c>
      <c r="C58" s="29" t="s">
        <v>108</v>
      </c>
      <c r="D58" s="186"/>
      <c r="E58" s="30"/>
      <c r="F58" s="93"/>
      <c r="G58" s="186"/>
      <c r="H58" s="186"/>
      <c r="I58" s="186"/>
      <c r="J58" s="186"/>
      <c r="K58" s="23">
        <f t="shared" si="2"/>
        <v>0</v>
      </c>
      <c r="L58" s="23">
        <f t="shared" si="3"/>
        <v>0</v>
      </c>
      <c r="M58" s="186"/>
      <c r="N58" s="186"/>
      <c r="O58" s="186"/>
      <c r="P58" s="30"/>
      <c r="Q58" s="30"/>
      <c r="R58" s="30"/>
      <c r="S58" s="30"/>
      <c r="T58" s="30"/>
      <c r="U58" s="30"/>
      <c r="V58" s="30"/>
      <c r="W58" s="30"/>
      <c r="X58" s="30"/>
      <c r="Y58" s="30"/>
      <c r="Z58" s="30"/>
      <c r="AA58" s="30"/>
      <c r="AB58" s="30"/>
      <c r="AC58" s="30"/>
      <c r="AD58" s="292">
        <f t="shared" si="4"/>
        <v>0</v>
      </c>
      <c r="AE58" s="30"/>
      <c r="AF58" s="30">
        <v>5</v>
      </c>
      <c r="AG58" s="30">
        <v>5</v>
      </c>
      <c r="AH58" s="30">
        <v>5</v>
      </c>
      <c r="AI58" s="30">
        <v>5</v>
      </c>
      <c r="AJ58" s="30">
        <v>5</v>
      </c>
      <c r="AK58" s="30"/>
    </row>
    <row r="59" spans="1:37" ht="15.75" customHeight="1">
      <c r="A59" s="43"/>
      <c r="B59" s="28" t="s">
        <v>100</v>
      </c>
      <c r="C59" s="29" t="s">
        <v>110</v>
      </c>
      <c r="D59" s="186">
        <v>7</v>
      </c>
      <c r="E59" s="30">
        <v>10</v>
      </c>
      <c r="F59" s="93">
        <v>10</v>
      </c>
      <c r="G59" s="186">
        <v>2</v>
      </c>
      <c r="H59" s="186">
        <v>3</v>
      </c>
      <c r="I59" s="186">
        <v>2</v>
      </c>
      <c r="J59" s="186">
        <v>3</v>
      </c>
      <c r="K59" s="23">
        <f t="shared" si="2"/>
        <v>10</v>
      </c>
      <c r="L59" s="23">
        <f t="shared" si="3"/>
        <v>0</v>
      </c>
      <c r="M59" s="186">
        <v>10</v>
      </c>
      <c r="N59" s="186">
        <v>10</v>
      </c>
      <c r="O59" s="186">
        <v>10</v>
      </c>
      <c r="P59" s="30"/>
      <c r="Q59" s="30"/>
      <c r="R59" s="30"/>
      <c r="S59" s="30"/>
      <c r="T59" s="30"/>
      <c r="U59" s="30"/>
      <c r="V59" s="30"/>
      <c r="W59" s="30"/>
      <c r="X59" s="30"/>
      <c r="Y59" s="30"/>
      <c r="Z59" s="30"/>
      <c r="AA59" s="30"/>
      <c r="AB59" s="30"/>
      <c r="AC59" s="30"/>
      <c r="AD59" s="292">
        <f t="shared" si="4"/>
        <v>10</v>
      </c>
      <c r="AE59" s="30">
        <v>10</v>
      </c>
      <c r="AF59" s="30">
        <v>0</v>
      </c>
      <c r="AG59" s="30"/>
      <c r="AH59" s="30"/>
      <c r="AI59" s="30"/>
      <c r="AJ59" s="30"/>
      <c r="AK59" s="30"/>
    </row>
    <row r="60" spans="1:37" ht="14.25" customHeight="1">
      <c r="A60" s="43">
        <v>4</v>
      </c>
      <c r="B60" s="25" t="s">
        <v>111</v>
      </c>
      <c r="C60" s="29">
        <v>35.020000000000003</v>
      </c>
      <c r="D60" s="251">
        <f t="shared" ref="D60:AK60" si="32">D61</f>
        <v>4</v>
      </c>
      <c r="E60" s="46">
        <f t="shared" si="32"/>
        <v>30</v>
      </c>
      <c r="F60" s="290">
        <f t="shared" si="32"/>
        <v>30</v>
      </c>
      <c r="G60" s="251">
        <f t="shared" si="32"/>
        <v>7</v>
      </c>
      <c r="H60" s="251">
        <f t="shared" si="32"/>
        <v>8</v>
      </c>
      <c r="I60" s="251">
        <f t="shared" si="32"/>
        <v>7</v>
      </c>
      <c r="J60" s="251">
        <f t="shared" si="32"/>
        <v>8</v>
      </c>
      <c r="K60" s="23">
        <f t="shared" si="2"/>
        <v>30</v>
      </c>
      <c r="L60" s="23">
        <f t="shared" si="3"/>
        <v>0</v>
      </c>
      <c r="M60" s="251">
        <f t="shared" si="32"/>
        <v>30</v>
      </c>
      <c r="N60" s="251">
        <f t="shared" si="32"/>
        <v>30</v>
      </c>
      <c r="O60" s="251">
        <f t="shared" si="32"/>
        <v>30</v>
      </c>
      <c r="P60" s="46">
        <f t="shared" si="32"/>
        <v>0</v>
      </c>
      <c r="Q60" s="46">
        <f t="shared" si="32"/>
        <v>0</v>
      </c>
      <c r="R60" s="46">
        <f t="shared" si="32"/>
        <v>0</v>
      </c>
      <c r="S60" s="46">
        <f t="shared" si="32"/>
        <v>0</v>
      </c>
      <c r="T60" s="46">
        <f t="shared" si="32"/>
        <v>0</v>
      </c>
      <c r="U60" s="46">
        <f t="shared" si="32"/>
        <v>0</v>
      </c>
      <c r="V60" s="46">
        <f t="shared" si="32"/>
        <v>0</v>
      </c>
      <c r="W60" s="46">
        <f t="shared" si="32"/>
        <v>0</v>
      </c>
      <c r="X60" s="46">
        <f t="shared" si="32"/>
        <v>0</v>
      </c>
      <c r="Y60" s="46">
        <f t="shared" si="32"/>
        <v>0</v>
      </c>
      <c r="Z60" s="46">
        <f t="shared" si="32"/>
        <v>0</v>
      </c>
      <c r="AA60" s="46">
        <f t="shared" si="32"/>
        <v>0</v>
      </c>
      <c r="AB60" s="46">
        <f t="shared" si="32"/>
        <v>0</v>
      </c>
      <c r="AC60" s="46">
        <f t="shared" si="32"/>
        <v>0</v>
      </c>
      <c r="AD60" s="292">
        <f t="shared" si="4"/>
        <v>30</v>
      </c>
      <c r="AE60" s="46">
        <f t="shared" si="32"/>
        <v>30</v>
      </c>
      <c r="AF60" s="46">
        <f t="shared" si="32"/>
        <v>22</v>
      </c>
      <c r="AG60" s="46">
        <f t="shared" si="32"/>
        <v>25</v>
      </c>
      <c r="AH60" s="46">
        <f t="shared" si="32"/>
        <v>25</v>
      </c>
      <c r="AI60" s="46">
        <f t="shared" si="32"/>
        <v>25</v>
      </c>
      <c r="AJ60" s="46">
        <f t="shared" si="32"/>
        <v>30</v>
      </c>
      <c r="AK60" s="46">
        <f t="shared" si="32"/>
        <v>0</v>
      </c>
    </row>
    <row r="61" spans="1:37" ht="15" customHeight="1">
      <c r="A61" s="43"/>
      <c r="B61" s="28" t="s">
        <v>112</v>
      </c>
      <c r="C61" s="29" t="s">
        <v>113</v>
      </c>
      <c r="D61" s="186">
        <v>4</v>
      </c>
      <c r="E61" s="30">
        <v>30</v>
      </c>
      <c r="F61" s="93">
        <v>30</v>
      </c>
      <c r="G61" s="186">
        <v>7</v>
      </c>
      <c r="H61" s="186">
        <v>8</v>
      </c>
      <c r="I61" s="186">
        <v>7</v>
      </c>
      <c r="J61" s="186">
        <v>8</v>
      </c>
      <c r="K61" s="23">
        <f t="shared" si="2"/>
        <v>30</v>
      </c>
      <c r="L61" s="23">
        <f t="shared" si="3"/>
        <v>0</v>
      </c>
      <c r="M61" s="186">
        <v>30</v>
      </c>
      <c r="N61" s="186">
        <v>30</v>
      </c>
      <c r="O61" s="186">
        <v>30</v>
      </c>
      <c r="P61" s="30"/>
      <c r="Q61" s="30"/>
      <c r="R61" s="30"/>
      <c r="S61" s="30"/>
      <c r="T61" s="30"/>
      <c r="U61" s="30"/>
      <c r="V61" s="30"/>
      <c r="W61" s="30"/>
      <c r="X61" s="30"/>
      <c r="Y61" s="30"/>
      <c r="Z61" s="30"/>
      <c r="AA61" s="30"/>
      <c r="AB61" s="30"/>
      <c r="AC61" s="30"/>
      <c r="AD61" s="292">
        <f t="shared" si="4"/>
        <v>30</v>
      </c>
      <c r="AE61" s="30">
        <v>30</v>
      </c>
      <c r="AF61" s="30">
        <v>22</v>
      </c>
      <c r="AG61" s="30">
        <v>25</v>
      </c>
      <c r="AH61" s="30">
        <v>25</v>
      </c>
      <c r="AI61" s="30">
        <v>25</v>
      </c>
      <c r="AJ61" s="30">
        <v>30</v>
      </c>
      <c r="AK61" s="30"/>
    </row>
    <row r="62" spans="1:37" ht="13.5" customHeight="1">
      <c r="A62" s="43">
        <v>5</v>
      </c>
      <c r="B62" s="25" t="s">
        <v>114</v>
      </c>
      <c r="C62" s="29">
        <v>36.020000000000003</v>
      </c>
      <c r="D62" s="251">
        <f t="shared" ref="D62:J62" si="33">D63++D64+D65</f>
        <v>75</v>
      </c>
      <c r="E62" s="46">
        <f t="shared" si="33"/>
        <v>400</v>
      </c>
      <c r="F62" s="290">
        <f t="shared" si="33"/>
        <v>400</v>
      </c>
      <c r="G62" s="251">
        <f t="shared" si="33"/>
        <v>100</v>
      </c>
      <c r="H62" s="251">
        <f t="shared" si="33"/>
        <v>100</v>
      </c>
      <c r="I62" s="251">
        <f t="shared" si="33"/>
        <v>100</v>
      </c>
      <c r="J62" s="251">
        <f t="shared" si="33"/>
        <v>100</v>
      </c>
      <c r="K62" s="23">
        <f t="shared" si="2"/>
        <v>400</v>
      </c>
      <c r="L62" s="23">
        <f t="shared" si="3"/>
        <v>0</v>
      </c>
      <c r="M62" s="251">
        <f t="shared" ref="M62:AK62" si="34">M63++M64+M65</f>
        <v>500</v>
      </c>
      <c r="N62" s="251">
        <f t="shared" si="34"/>
        <v>500</v>
      </c>
      <c r="O62" s="251">
        <f t="shared" si="34"/>
        <v>500</v>
      </c>
      <c r="P62" s="46">
        <f t="shared" si="34"/>
        <v>0</v>
      </c>
      <c r="Q62" s="46">
        <f t="shared" si="34"/>
        <v>0</v>
      </c>
      <c r="R62" s="46">
        <f t="shared" si="34"/>
        <v>0</v>
      </c>
      <c r="S62" s="46">
        <f t="shared" si="34"/>
        <v>0</v>
      </c>
      <c r="T62" s="46">
        <f t="shared" si="34"/>
        <v>0</v>
      </c>
      <c r="U62" s="46">
        <f t="shared" si="34"/>
        <v>0</v>
      </c>
      <c r="V62" s="46">
        <f t="shared" si="34"/>
        <v>0</v>
      </c>
      <c r="W62" s="46">
        <f t="shared" si="34"/>
        <v>0</v>
      </c>
      <c r="X62" s="46">
        <f t="shared" si="34"/>
        <v>0</v>
      </c>
      <c r="Y62" s="46">
        <f t="shared" si="34"/>
        <v>0</v>
      </c>
      <c r="Z62" s="46">
        <f t="shared" si="34"/>
        <v>0</v>
      </c>
      <c r="AA62" s="46">
        <f t="shared" si="34"/>
        <v>0</v>
      </c>
      <c r="AB62" s="46">
        <f t="shared" si="34"/>
        <v>0</v>
      </c>
      <c r="AC62" s="46">
        <f t="shared" si="34"/>
        <v>0</v>
      </c>
      <c r="AD62" s="292">
        <f t="shared" si="4"/>
        <v>400</v>
      </c>
      <c r="AE62" s="46">
        <f t="shared" si="34"/>
        <v>400</v>
      </c>
      <c r="AF62" s="46">
        <f t="shared" si="34"/>
        <v>585</v>
      </c>
      <c r="AG62" s="46">
        <f t="shared" si="34"/>
        <v>600</v>
      </c>
      <c r="AH62" s="46">
        <f t="shared" si="34"/>
        <v>610</v>
      </c>
      <c r="AI62" s="46">
        <f t="shared" si="34"/>
        <v>720</v>
      </c>
      <c r="AJ62" s="46">
        <f t="shared" si="34"/>
        <v>840</v>
      </c>
      <c r="AK62" s="46">
        <f t="shared" si="34"/>
        <v>0</v>
      </c>
    </row>
    <row r="63" spans="1:37" ht="15.75" customHeight="1">
      <c r="A63" s="43"/>
      <c r="B63" s="28" t="s">
        <v>115</v>
      </c>
      <c r="C63" s="29" t="s">
        <v>116</v>
      </c>
      <c r="D63" s="186"/>
      <c r="E63" s="30"/>
      <c r="F63" s="93"/>
      <c r="G63" s="186"/>
      <c r="H63" s="186"/>
      <c r="I63" s="186"/>
      <c r="J63" s="186"/>
      <c r="K63" s="23">
        <f t="shared" si="2"/>
        <v>0</v>
      </c>
      <c r="L63" s="23">
        <f t="shared" si="3"/>
        <v>0</v>
      </c>
      <c r="M63" s="186"/>
      <c r="N63" s="186"/>
      <c r="O63" s="186"/>
      <c r="P63" s="30"/>
      <c r="Q63" s="30"/>
      <c r="R63" s="30"/>
      <c r="S63" s="30"/>
      <c r="T63" s="30"/>
      <c r="U63" s="30"/>
      <c r="V63" s="30"/>
      <c r="W63" s="30"/>
      <c r="X63" s="30"/>
      <c r="Y63" s="30"/>
      <c r="Z63" s="30"/>
      <c r="AA63" s="30"/>
      <c r="AB63" s="30"/>
      <c r="AC63" s="30"/>
      <c r="AD63" s="292">
        <f t="shared" si="4"/>
        <v>0</v>
      </c>
      <c r="AE63" s="30"/>
      <c r="AF63" s="30"/>
      <c r="AG63" s="30"/>
      <c r="AH63" s="30"/>
      <c r="AI63" s="30"/>
      <c r="AJ63" s="30"/>
      <c r="AK63" s="30"/>
    </row>
    <row r="64" spans="1:37" ht="18" customHeight="1">
      <c r="A64" s="43"/>
      <c r="B64" s="28" t="s">
        <v>117</v>
      </c>
      <c r="C64" s="29" t="s">
        <v>118</v>
      </c>
      <c r="D64" s="186"/>
      <c r="E64" s="30"/>
      <c r="F64" s="93"/>
      <c r="G64" s="186"/>
      <c r="H64" s="186"/>
      <c r="I64" s="186"/>
      <c r="J64" s="186"/>
      <c r="K64" s="23">
        <f t="shared" si="2"/>
        <v>0</v>
      </c>
      <c r="L64" s="23">
        <f t="shared" si="3"/>
        <v>0</v>
      </c>
      <c r="M64" s="186"/>
      <c r="N64" s="186"/>
      <c r="O64" s="186"/>
      <c r="P64" s="30"/>
      <c r="Q64" s="30"/>
      <c r="R64" s="30"/>
      <c r="S64" s="30"/>
      <c r="T64" s="30"/>
      <c r="U64" s="30"/>
      <c r="V64" s="30"/>
      <c r="W64" s="30"/>
      <c r="X64" s="30"/>
      <c r="Y64" s="30"/>
      <c r="Z64" s="30"/>
      <c r="AA64" s="30"/>
      <c r="AB64" s="30"/>
      <c r="AC64" s="30"/>
      <c r="AD64" s="292">
        <f t="shared" si="4"/>
        <v>0</v>
      </c>
      <c r="AE64" s="30"/>
      <c r="AF64" s="30"/>
      <c r="AG64" s="30"/>
      <c r="AH64" s="30"/>
      <c r="AI64" s="30"/>
      <c r="AJ64" s="30"/>
      <c r="AK64" s="30"/>
    </row>
    <row r="65" spans="1:37" ht="16.5" customHeight="1">
      <c r="A65" s="43"/>
      <c r="B65" s="28" t="s">
        <v>119</v>
      </c>
      <c r="C65" s="29" t="s">
        <v>120</v>
      </c>
      <c r="D65" s="186">
        <v>75</v>
      </c>
      <c r="E65" s="30">
        <v>400</v>
      </c>
      <c r="F65" s="93">
        <v>400</v>
      </c>
      <c r="G65" s="186">
        <v>100</v>
      </c>
      <c r="H65" s="186">
        <v>100</v>
      </c>
      <c r="I65" s="186">
        <v>100</v>
      </c>
      <c r="J65" s="186">
        <v>100</v>
      </c>
      <c r="K65" s="23">
        <f t="shared" si="2"/>
        <v>400</v>
      </c>
      <c r="L65" s="23">
        <f t="shared" si="3"/>
        <v>0</v>
      </c>
      <c r="M65" s="186">
        <v>500</v>
      </c>
      <c r="N65" s="186">
        <v>500</v>
      </c>
      <c r="O65" s="186">
        <v>500</v>
      </c>
      <c r="P65" s="30"/>
      <c r="Q65" s="30"/>
      <c r="R65" s="30"/>
      <c r="S65" s="30"/>
      <c r="T65" s="30"/>
      <c r="U65" s="30"/>
      <c r="V65" s="30"/>
      <c r="W65" s="30"/>
      <c r="X65" s="30"/>
      <c r="Y65" s="30"/>
      <c r="Z65" s="30"/>
      <c r="AA65" s="30"/>
      <c r="AB65" s="30"/>
      <c r="AC65" s="30"/>
      <c r="AD65" s="292">
        <f t="shared" si="4"/>
        <v>400</v>
      </c>
      <c r="AE65" s="30">
        <v>400</v>
      </c>
      <c r="AF65" s="30">
        <v>585</v>
      </c>
      <c r="AG65" s="30">
        <v>600</v>
      </c>
      <c r="AH65" s="30">
        <v>610</v>
      </c>
      <c r="AI65" s="30">
        <v>720</v>
      </c>
      <c r="AJ65" s="30">
        <v>840</v>
      </c>
      <c r="AK65" s="30"/>
    </row>
    <row r="66" spans="1:37" ht="0.75" customHeight="1">
      <c r="A66" s="43">
        <v>6</v>
      </c>
      <c r="B66" s="25" t="s">
        <v>121</v>
      </c>
      <c r="C66" s="29">
        <v>37.020000000000003</v>
      </c>
      <c r="D66" s="251">
        <f t="shared" ref="D66:J66" si="35">D67+D70</f>
        <v>76.98</v>
      </c>
      <c r="E66" s="46">
        <f t="shared" si="35"/>
        <v>0</v>
      </c>
      <c r="F66" s="290">
        <f t="shared" si="35"/>
        <v>0</v>
      </c>
      <c r="G66" s="251">
        <f t="shared" si="35"/>
        <v>0</v>
      </c>
      <c r="H66" s="251">
        <f t="shared" si="35"/>
        <v>0</v>
      </c>
      <c r="I66" s="251">
        <f t="shared" si="35"/>
        <v>0</v>
      </c>
      <c r="J66" s="251">
        <f t="shared" si="35"/>
        <v>0</v>
      </c>
      <c r="K66" s="23">
        <f t="shared" si="2"/>
        <v>0</v>
      </c>
      <c r="L66" s="23">
        <f t="shared" si="3"/>
        <v>0</v>
      </c>
      <c r="M66" s="251">
        <f t="shared" ref="M66:AK66" si="36">M67+M70</f>
        <v>0</v>
      </c>
      <c r="N66" s="251">
        <f t="shared" si="36"/>
        <v>0</v>
      </c>
      <c r="O66" s="251">
        <f t="shared" si="36"/>
        <v>0</v>
      </c>
      <c r="P66" s="46">
        <f t="shared" si="36"/>
        <v>0</v>
      </c>
      <c r="Q66" s="46">
        <f t="shared" si="36"/>
        <v>0</v>
      </c>
      <c r="R66" s="46">
        <f t="shared" si="36"/>
        <v>49.28</v>
      </c>
      <c r="S66" s="46">
        <f t="shared" si="36"/>
        <v>0</v>
      </c>
      <c r="T66" s="46">
        <f t="shared" si="36"/>
        <v>0</v>
      </c>
      <c r="U66" s="46">
        <f t="shared" si="36"/>
        <v>10</v>
      </c>
      <c r="V66" s="46">
        <f t="shared" si="36"/>
        <v>0</v>
      </c>
      <c r="W66" s="46">
        <f t="shared" si="36"/>
        <v>0</v>
      </c>
      <c r="X66" s="46">
        <f t="shared" si="36"/>
        <v>0</v>
      </c>
      <c r="Y66" s="46">
        <f t="shared" si="36"/>
        <v>0</v>
      </c>
      <c r="Z66" s="46">
        <f t="shared" si="36"/>
        <v>0</v>
      </c>
      <c r="AA66" s="46">
        <f t="shared" si="36"/>
        <v>0</v>
      </c>
      <c r="AB66" s="46">
        <f t="shared" si="36"/>
        <v>0</v>
      </c>
      <c r="AC66" s="46">
        <f t="shared" si="36"/>
        <v>0</v>
      </c>
      <c r="AD66" s="292">
        <f t="shared" si="4"/>
        <v>59.28</v>
      </c>
      <c r="AE66" s="46">
        <f t="shared" si="36"/>
        <v>59.28</v>
      </c>
      <c r="AF66" s="46">
        <f t="shared" si="36"/>
        <v>59</v>
      </c>
      <c r="AG66" s="46">
        <f t="shared" si="36"/>
        <v>0</v>
      </c>
      <c r="AH66" s="46">
        <f t="shared" si="36"/>
        <v>0</v>
      </c>
      <c r="AI66" s="46">
        <f t="shared" si="36"/>
        <v>0</v>
      </c>
      <c r="AJ66" s="46">
        <f t="shared" si="36"/>
        <v>0</v>
      </c>
      <c r="AK66" s="46">
        <f t="shared" si="36"/>
        <v>0</v>
      </c>
    </row>
    <row r="67" spans="1:37" ht="18" customHeight="1">
      <c r="A67" s="43"/>
      <c r="B67" s="28" t="s">
        <v>122</v>
      </c>
      <c r="C67" s="29" t="s">
        <v>123</v>
      </c>
      <c r="D67" s="186">
        <v>76.98</v>
      </c>
      <c r="E67" s="30"/>
      <c r="F67" s="93"/>
      <c r="G67" s="186"/>
      <c r="H67" s="186"/>
      <c r="I67" s="186"/>
      <c r="J67" s="186"/>
      <c r="K67" s="23">
        <f t="shared" si="2"/>
        <v>0</v>
      </c>
      <c r="L67" s="23">
        <f t="shared" si="3"/>
        <v>0</v>
      </c>
      <c r="M67" s="186"/>
      <c r="N67" s="186"/>
      <c r="O67" s="186"/>
      <c r="P67" s="30"/>
      <c r="Q67" s="30"/>
      <c r="R67" s="30">
        <v>49.28</v>
      </c>
      <c r="S67" s="30"/>
      <c r="T67" s="30"/>
      <c r="U67" s="30">
        <v>10</v>
      </c>
      <c r="V67" s="30"/>
      <c r="W67" s="30"/>
      <c r="X67" s="30"/>
      <c r="Y67" s="30"/>
      <c r="Z67" s="30"/>
      <c r="AA67" s="30"/>
      <c r="AB67" s="30"/>
      <c r="AC67" s="30"/>
      <c r="AD67" s="292">
        <f t="shared" si="4"/>
        <v>59.28</v>
      </c>
      <c r="AE67" s="30">
        <v>59.28</v>
      </c>
      <c r="AF67" s="30">
        <v>59</v>
      </c>
      <c r="AG67" s="30">
        <v>0</v>
      </c>
      <c r="AH67" s="30">
        <v>0</v>
      </c>
      <c r="AI67" s="30">
        <v>0</v>
      </c>
      <c r="AJ67" s="30">
        <v>0</v>
      </c>
      <c r="AK67" s="30"/>
    </row>
    <row r="68" spans="1:37" ht="36" customHeight="1">
      <c r="A68" s="43"/>
      <c r="B68" s="16" t="s">
        <v>124</v>
      </c>
      <c r="C68" s="29" t="s">
        <v>125</v>
      </c>
      <c r="D68" s="186">
        <v>-21613.69</v>
      </c>
      <c r="E68" s="30">
        <f>324834-363231</f>
        <v>-38397</v>
      </c>
      <c r="F68" s="93">
        <f>-7000+1730+600-3000+300</f>
        <v>-7370</v>
      </c>
      <c r="G68" s="186">
        <v>0</v>
      </c>
      <c r="H68" s="186"/>
      <c r="I68" s="186">
        <f>-2000+300-1500+300</f>
        <v>-2900</v>
      </c>
      <c r="J68" s="186">
        <f>-3270+300-1500</f>
        <v>-4470</v>
      </c>
      <c r="K68" s="23">
        <f t="shared" si="2"/>
        <v>-7370</v>
      </c>
      <c r="L68" s="23">
        <f t="shared" si="3"/>
        <v>0</v>
      </c>
      <c r="M68" s="186"/>
      <c r="N68" s="186"/>
      <c r="O68" s="186"/>
      <c r="P68" s="30"/>
      <c r="Q68" s="30"/>
      <c r="R68" s="30"/>
      <c r="S68" s="30"/>
      <c r="T68" s="30"/>
      <c r="U68" s="30">
        <v>-10</v>
      </c>
      <c r="V68" s="30">
        <v>-155</v>
      </c>
      <c r="W68" s="30">
        <v>-3638.87</v>
      </c>
      <c r="X68" s="30"/>
      <c r="Y68" s="30"/>
      <c r="Z68" s="30"/>
      <c r="AA68" s="30">
        <v>-15</v>
      </c>
      <c r="AB68" s="30"/>
      <c r="AC68" s="30">
        <v>-4922.84</v>
      </c>
      <c r="AD68" s="292">
        <f t="shared" si="4"/>
        <v>-16111.71</v>
      </c>
      <c r="AE68" s="30">
        <v>-16111.71</v>
      </c>
      <c r="AF68" s="30"/>
      <c r="AG68" s="30">
        <v>-11000</v>
      </c>
      <c r="AH68" s="30">
        <v>-11000</v>
      </c>
      <c r="AI68" s="30">
        <v>-11000</v>
      </c>
      <c r="AJ68" s="30">
        <v>-11000</v>
      </c>
      <c r="AK68" s="30"/>
    </row>
    <row r="69" spans="1:37" ht="16.5" customHeight="1">
      <c r="A69" s="43"/>
      <c r="B69" s="28" t="s">
        <v>126</v>
      </c>
      <c r="C69" s="29" t="s">
        <v>127</v>
      </c>
      <c r="D69" s="252">
        <f t="shared" ref="D69:J69" si="37">-D68</f>
        <v>21613.69</v>
      </c>
      <c r="E69" s="47">
        <f t="shared" si="37"/>
        <v>38397</v>
      </c>
      <c r="F69" s="291">
        <f t="shared" si="37"/>
        <v>7370</v>
      </c>
      <c r="G69" s="252">
        <v>0</v>
      </c>
      <c r="H69" s="252">
        <f t="shared" si="37"/>
        <v>0</v>
      </c>
      <c r="I69" s="252">
        <f t="shared" si="37"/>
        <v>2900</v>
      </c>
      <c r="J69" s="252">
        <f t="shared" si="37"/>
        <v>4470</v>
      </c>
      <c r="K69" s="23">
        <f t="shared" si="2"/>
        <v>7370</v>
      </c>
      <c r="L69" s="23">
        <f t="shared" si="3"/>
        <v>0</v>
      </c>
      <c r="M69" s="252">
        <f t="shared" ref="M69:AK69" si="38">-M68</f>
        <v>0</v>
      </c>
      <c r="N69" s="252">
        <f t="shared" si="38"/>
        <v>0</v>
      </c>
      <c r="O69" s="252">
        <f t="shared" si="38"/>
        <v>0</v>
      </c>
      <c r="P69" s="47">
        <f t="shared" si="38"/>
        <v>0</v>
      </c>
      <c r="Q69" s="47">
        <f t="shared" si="38"/>
        <v>0</v>
      </c>
      <c r="R69" s="47">
        <f t="shared" si="38"/>
        <v>0</v>
      </c>
      <c r="S69" s="47">
        <f t="shared" si="38"/>
        <v>0</v>
      </c>
      <c r="T69" s="47">
        <f t="shared" si="38"/>
        <v>0</v>
      </c>
      <c r="U69" s="47">
        <f t="shared" si="38"/>
        <v>10</v>
      </c>
      <c r="V69" s="47">
        <f t="shared" si="38"/>
        <v>155</v>
      </c>
      <c r="W69" s="47">
        <f t="shared" si="38"/>
        <v>3638.87</v>
      </c>
      <c r="X69" s="47">
        <f t="shared" si="38"/>
        <v>0</v>
      </c>
      <c r="Y69" s="47">
        <f t="shared" si="38"/>
        <v>0</v>
      </c>
      <c r="Z69" s="47">
        <f t="shared" si="38"/>
        <v>0</v>
      </c>
      <c r="AA69" s="47">
        <f t="shared" si="38"/>
        <v>15</v>
      </c>
      <c r="AB69" s="47">
        <f t="shared" si="38"/>
        <v>0</v>
      </c>
      <c r="AC69" s="47">
        <f t="shared" si="38"/>
        <v>4922.84</v>
      </c>
      <c r="AD69" s="292">
        <f t="shared" si="4"/>
        <v>16111.71</v>
      </c>
      <c r="AE69" s="47">
        <f t="shared" si="38"/>
        <v>16111.71</v>
      </c>
      <c r="AF69" s="47">
        <f t="shared" si="38"/>
        <v>0</v>
      </c>
      <c r="AG69" s="47">
        <f t="shared" si="38"/>
        <v>11000</v>
      </c>
      <c r="AH69" s="47">
        <f t="shared" si="38"/>
        <v>11000</v>
      </c>
      <c r="AI69" s="47">
        <f t="shared" si="38"/>
        <v>11000</v>
      </c>
      <c r="AJ69" s="47">
        <f t="shared" si="38"/>
        <v>11000</v>
      </c>
      <c r="AK69" s="47">
        <f t="shared" si="38"/>
        <v>0</v>
      </c>
    </row>
    <row r="70" spans="1:37" ht="15.75" customHeight="1">
      <c r="A70" s="43"/>
      <c r="B70" s="28" t="s">
        <v>128</v>
      </c>
      <c r="C70" s="29" t="s">
        <v>129</v>
      </c>
      <c r="D70" s="186"/>
      <c r="E70" s="30"/>
      <c r="F70" s="93"/>
      <c r="G70" s="186"/>
      <c r="H70" s="186"/>
      <c r="I70" s="186"/>
      <c r="J70" s="186"/>
      <c r="K70" s="23">
        <f t="shared" si="2"/>
        <v>0</v>
      </c>
      <c r="L70" s="23">
        <f t="shared" si="3"/>
        <v>0</v>
      </c>
      <c r="M70" s="186"/>
      <c r="N70" s="186"/>
      <c r="O70" s="186"/>
      <c r="P70" s="30"/>
      <c r="Q70" s="30"/>
      <c r="R70" s="30"/>
      <c r="S70" s="30"/>
      <c r="T70" s="30"/>
      <c r="U70" s="30"/>
      <c r="V70" s="30"/>
      <c r="W70" s="30"/>
      <c r="X70" s="30"/>
      <c r="Y70" s="30"/>
      <c r="Z70" s="30"/>
      <c r="AA70" s="30"/>
      <c r="AB70" s="30"/>
      <c r="AC70" s="30"/>
      <c r="AD70" s="292">
        <f t="shared" si="4"/>
        <v>0</v>
      </c>
      <c r="AE70" s="30"/>
      <c r="AF70" s="30"/>
      <c r="AG70" s="30"/>
      <c r="AH70" s="30"/>
      <c r="AI70" s="30"/>
      <c r="AJ70" s="30"/>
      <c r="AK70" s="30"/>
    </row>
    <row r="71" spans="1:37" ht="15" customHeight="1">
      <c r="A71" s="43">
        <v>7</v>
      </c>
      <c r="B71" s="25" t="s">
        <v>130</v>
      </c>
      <c r="C71" s="29">
        <v>39</v>
      </c>
      <c r="D71" s="186">
        <f t="shared" ref="D71:J71" si="39">D72+D73</f>
        <v>0</v>
      </c>
      <c r="E71" s="30">
        <f t="shared" si="39"/>
        <v>0</v>
      </c>
      <c r="F71" s="93">
        <f t="shared" si="39"/>
        <v>0</v>
      </c>
      <c r="G71" s="186">
        <f t="shared" si="39"/>
        <v>0</v>
      </c>
      <c r="H71" s="186">
        <f t="shared" si="39"/>
        <v>0</v>
      </c>
      <c r="I71" s="186">
        <f t="shared" si="39"/>
        <v>0</v>
      </c>
      <c r="J71" s="186">
        <f t="shared" si="39"/>
        <v>0</v>
      </c>
      <c r="K71" s="23">
        <f t="shared" si="2"/>
        <v>0</v>
      </c>
      <c r="L71" s="23">
        <f t="shared" si="3"/>
        <v>0</v>
      </c>
      <c r="M71" s="186">
        <f t="shared" ref="M71:AK71" si="40">M72+M73</f>
        <v>0</v>
      </c>
      <c r="N71" s="186">
        <f t="shared" si="40"/>
        <v>0</v>
      </c>
      <c r="O71" s="186">
        <f t="shared" si="40"/>
        <v>0</v>
      </c>
      <c r="P71" s="30">
        <f t="shared" si="40"/>
        <v>0</v>
      </c>
      <c r="Q71" s="30">
        <f t="shared" si="40"/>
        <v>0</v>
      </c>
      <c r="R71" s="30">
        <f t="shared" si="40"/>
        <v>0</v>
      </c>
      <c r="S71" s="30">
        <f t="shared" si="40"/>
        <v>0</v>
      </c>
      <c r="T71" s="30">
        <f t="shared" si="40"/>
        <v>0</v>
      </c>
      <c r="U71" s="30">
        <f t="shared" si="40"/>
        <v>0</v>
      </c>
      <c r="V71" s="30">
        <f t="shared" si="40"/>
        <v>0</v>
      </c>
      <c r="W71" s="30">
        <f t="shared" si="40"/>
        <v>0</v>
      </c>
      <c r="X71" s="30">
        <f t="shared" si="40"/>
        <v>0</v>
      </c>
      <c r="Y71" s="30">
        <f t="shared" si="40"/>
        <v>0</v>
      </c>
      <c r="Z71" s="30">
        <f t="shared" si="40"/>
        <v>0</v>
      </c>
      <c r="AA71" s="30">
        <f t="shared" si="40"/>
        <v>0</v>
      </c>
      <c r="AB71" s="30">
        <f t="shared" si="40"/>
        <v>0</v>
      </c>
      <c r="AC71" s="30">
        <f t="shared" si="40"/>
        <v>0</v>
      </c>
      <c r="AD71" s="292">
        <f t="shared" si="4"/>
        <v>0</v>
      </c>
      <c r="AE71" s="30">
        <f t="shared" si="40"/>
        <v>0</v>
      </c>
      <c r="AF71" s="30">
        <f t="shared" si="40"/>
        <v>228</v>
      </c>
      <c r="AG71" s="30">
        <f t="shared" si="40"/>
        <v>0</v>
      </c>
      <c r="AH71" s="30">
        <f t="shared" si="40"/>
        <v>0</v>
      </c>
      <c r="AI71" s="30">
        <f t="shared" si="40"/>
        <v>0</v>
      </c>
      <c r="AJ71" s="30">
        <f t="shared" si="40"/>
        <v>0</v>
      </c>
      <c r="AK71" s="30">
        <f t="shared" si="40"/>
        <v>0</v>
      </c>
    </row>
    <row r="72" spans="1:37" ht="15.75" customHeight="1">
      <c r="A72" s="43"/>
      <c r="B72" s="28" t="s">
        <v>131</v>
      </c>
      <c r="C72" s="29" t="s">
        <v>132</v>
      </c>
      <c r="D72" s="186"/>
      <c r="E72" s="30"/>
      <c r="F72" s="93"/>
      <c r="G72" s="186"/>
      <c r="H72" s="186"/>
      <c r="I72" s="186"/>
      <c r="J72" s="186"/>
      <c r="K72" s="23">
        <f t="shared" si="2"/>
        <v>0</v>
      </c>
      <c r="L72" s="23">
        <f t="shared" si="3"/>
        <v>0</v>
      </c>
      <c r="M72" s="186"/>
      <c r="N72" s="186"/>
      <c r="O72" s="186"/>
      <c r="P72" s="30"/>
      <c r="Q72" s="30"/>
      <c r="R72" s="30"/>
      <c r="S72" s="30"/>
      <c r="T72" s="30"/>
      <c r="U72" s="30"/>
      <c r="V72" s="30"/>
      <c r="W72" s="30"/>
      <c r="X72" s="30"/>
      <c r="Y72" s="30"/>
      <c r="Z72" s="30"/>
      <c r="AA72" s="30"/>
      <c r="AB72" s="30"/>
      <c r="AC72" s="30"/>
      <c r="AD72" s="292">
        <f t="shared" si="4"/>
        <v>0</v>
      </c>
      <c r="AE72" s="30"/>
      <c r="AF72" s="30">
        <v>16</v>
      </c>
      <c r="AG72" s="30">
        <v>0</v>
      </c>
      <c r="AH72" s="30">
        <v>0</v>
      </c>
      <c r="AI72" s="30">
        <v>0</v>
      </c>
      <c r="AJ72" s="30">
        <v>0</v>
      </c>
      <c r="AK72" s="30"/>
    </row>
    <row r="73" spans="1:37" ht="15" customHeight="1">
      <c r="A73" s="43"/>
      <c r="B73" s="28" t="s">
        <v>133</v>
      </c>
      <c r="C73" s="29" t="s">
        <v>134</v>
      </c>
      <c r="D73" s="186"/>
      <c r="E73" s="30"/>
      <c r="F73" s="93"/>
      <c r="G73" s="186"/>
      <c r="H73" s="186"/>
      <c r="I73" s="186"/>
      <c r="J73" s="186"/>
      <c r="K73" s="23">
        <f t="shared" si="2"/>
        <v>0</v>
      </c>
      <c r="L73" s="23">
        <f t="shared" si="3"/>
        <v>0</v>
      </c>
      <c r="M73" s="186"/>
      <c r="N73" s="186"/>
      <c r="O73" s="186"/>
      <c r="P73" s="30"/>
      <c r="Q73" s="30"/>
      <c r="R73" s="30"/>
      <c r="S73" s="30"/>
      <c r="T73" s="30"/>
      <c r="U73" s="30"/>
      <c r="V73" s="30"/>
      <c r="W73" s="30"/>
      <c r="X73" s="30"/>
      <c r="Y73" s="30"/>
      <c r="Z73" s="30"/>
      <c r="AA73" s="30"/>
      <c r="AB73" s="30"/>
      <c r="AC73" s="30"/>
      <c r="AD73" s="292">
        <f t="shared" si="4"/>
        <v>0</v>
      </c>
      <c r="AE73" s="30"/>
      <c r="AF73" s="30">
        <v>212</v>
      </c>
      <c r="AG73" s="30">
        <v>0</v>
      </c>
      <c r="AH73" s="30">
        <v>0</v>
      </c>
      <c r="AI73" s="30">
        <v>0</v>
      </c>
      <c r="AJ73" s="30">
        <v>0</v>
      </c>
      <c r="AK73" s="30"/>
    </row>
    <row r="74" spans="1:37" ht="15" customHeight="1">
      <c r="A74" s="43"/>
      <c r="B74" s="25" t="s">
        <v>135</v>
      </c>
      <c r="C74" s="29"/>
      <c r="D74" s="30">
        <f t="shared" ref="D74:J74" si="41">D77</f>
        <v>0</v>
      </c>
      <c r="E74" s="30">
        <f t="shared" si="41"/>
        <v>0</v>
      </c>
      <c r="F74" s="93">
        <f t="shared" si="41"/>
        <v>0</v>
      </c>
      <c r="G74" s="186">
        <f t="shared" si="41"/>
        <v>0</v>
      </c>
      <c r="H74" s="186">
        <f t="shared" si="41"/>
        <v>0</v>
      </c>
      <c r="I74" s="186">
        <f t="shared" si="41"/>
        <v>0</v>
      </c>
      <c r="J74" s="186">
        <f t="shared" si="41"/>
        <v>0</v>
      </c>
      <c r="K74" s="23">
        <f t="shared" ref="K74:K141" si="42">G74+H74+I74+J74</f>
        <v>0</v>
      </c>
      <c r="L74" s="23">
        <f t="shared" ref="L74:L141" si="43">F74-K74</f>
        <v>0</v>
      </c>
      <c r="M74" s="186">
        <f t="shared" ref="M74:AK74" si="44">M77</f>
        <v>0</v>
      </c>
      <c r="N74" s="186">
        <f t="shared" si="44"/>
        <v>0</v>
      </c>
      <c r="O74" s="186">
        <f t="shared" si="44"/>
        <v>0</v>
      </c>
      <c r="P74" s="30">
        <f t="shared" si="44"/>
        <v>0</v>
      </c>
      <c r="Q74" s="30">
        <f t="shared" si="44"/>
        <v>0</v>
      </c>
      <c r="R74" s="30">
        <f t="shared" si="44"/>
        <v>0</v>
      </c>
      <c r="S74" s="30">
        <f t="shared" si="44"/>
        <v>0</v>
      </c>
      <c r="T74" s="30">
        <f t="shared" si="44"/>
        <v>0</v>
      </c>
      <c r="U74" s="30">
        <f t="shared" si="44"/>
        <v>0</v>
      </c>
      <c r="V74" s="30">
        <f t="shared" si="44"/>
        <v>0</v>
      </c>
      <c r="W74" s="30">
        <f t="shared" si="44"/>
        <v>0</v>
      </c>
      <c r="X74" s="30">
        <f t="shared" si="44"/>
        <v>0</v>
      </c>
      <c r="Y74" s="30">
        <f t="shared" si="44"/>
        <v>0</v>
      </c>
      <c r="Z74" s="30">
        <f t="shared" si="44"/>
        <v>0</v>
      </c>
      <c r="AA74" s="30">
        <f t="shared" si="44"/>
        <v>0</v>
      </c>
      <c r="AB74" s="30">
        <f t="shared" si="44"/>
        <v>0</v>
      </c>
      <c r="AC74" s="30">
        <f t="shared" si="44"/>
        <v>0</v>
      </c>
      <c r="AD74" s="292">
        <f t="shared" ref="AD74:AD137" si="45">F74+P74+Q74+R74+S74+T74+Z74+U74+V74+W74+X74+Y74+AA74+AB74+AC74</f>
        <v>0</v>
      </c>
      <c r="AE74" s="30">
        <f t="shared" si="44"/>
        <v>0</v>
      </c>
      <c r="AF74" s="30">
        <f t="shared" si="44"/>
        <v>0</v>
      </c>
      <c r="AG74" s="30">
        <f t="shared" si="44"/>
        <v>0</v>
      </c>
      <c r="AH74" s="30">
        <f t="shared" si="44"/>
        <v>0</v>
      </c>
      <c r="AI74" s="30">
        <f t="shared" si="44"/>
        <v>0</v>
      </c>
      <c r="AJ74" s="30">
        <f t="shared" si="44"/>
        <v>0</v>
      </c>
      <c r="AK74" s="30">
        <f t="shared" si="44"/>
        <v>0</v>
      </c>
    </row>
    <row r="75" spans="1:37" ht="15.75" customHeight="1">
      <c r="A75" s="43">
        <v>8</v>
      </c>
      <c r="B75" s="28" t="s">
        <v>136</v>
      </c>
      <c r="C75" s="29">
        <v>40</v>
      </c>
      <c r="D75" s="186"/>
      <c r="E75" s="30"/>
      <c r="F75" s="93"/>
      <c r="G75" s="186"/>
      <c r="H75" s="186"/>
      <c r="I75" s="186"/>
      <c r="J75" s="186"/>
      <c r="K75" s="23">
        <f t="shared" si="42"/>
        <v>0</v>
      </c>
      <c r="L75" s="23">
        <f t="shared" si="43"/>
        <v>0</v>
      </c>
      <c r="M75" s="186"/>
      <c r="N75" s="186"/>
      <c r="O75" s="186"/>
      <c r="P75" s="30"/>
      <c r="Q75" s="30"/>
      <c r="R75" s="30"/>
      <c r="S75" s="30"/>
      <c r="T75" s="30"/>
      <c r="U75" s="30"/>
      <c r="V75" s="30"/>
      <c r="W75" s="30"/>
      <c r="X75" s="30"/>
      <c r="Y75" s="30"/>
      <c r="Z75" s="30"/>
      <c r="AA75" s="30"/>
      <c r="AB75" s="30"/>
      <c r="AC75" s="30"/>
      <c r="AD75" s="292">
        <f t="shared" si="45"/>
        <v>0</v>
      </c>
      <c r="AE75" s="30"/>
      <c r="AF75" s="30"/>
      <c r="AG75" s="30"/>
      <c r="AH75" s="30"/>
      <c r="AI75" s="30"/>
      <c r="AJ75" s="30"/>
      <c r="AK75" s="30"/>
    </row>
    <row r="76" spans="1:37" ht="16.5" customHeight="1">
      <c r="A76" s="43"/>
      <c r="B76" s="28" t="s">
        <v>137</v>
      </c>
      <c r="C76" s="29">
        <v>4014</v>
      </c>
      <c r="D76" s="186"/>
      <c r="E76" s="30"/>
      <c r="F76" s="93"/>
      <c r="G76" s="186"/>
      <c r="H76" s="186"/>
      <c r="I76" s="186"/>
      <c r="J76" s="186"/>
      <c r="K76" s="23">
        <f t="shared" si="42"/>
        <v>0</v>
      </c>
      <c r="L76" s="23">
        <f t="shared" si="43"/>
        <v>0</v>
      </c>
      <c r="M76" s="186"/>
      <c r="N76" s="186"/>
      <c r="O76" s="186"/>
      <c r="P76" s="30"/>
      <c r="Q76" s="30"/>
      <c r="R76" s="30"/>
      <c r="S76" s="30"/>
      <c r="T76" s="30"/>
      <c r="U76" s="30"/>
      <c r="V76" s="30"/>
      <c r="W76" s="30"/>
      <c r="X76" s="30"/>
      <c r="Y76" s="30"/>
      <c r="Z76" s="30"/>
      <c r="AA76" s="30"/>
      <c r="AB76" s="30"/>
      <c r="AC76" s="30"/>
      <c r="AD76" s="292">
        <f t="shared" si="45"/>
        <v>0</v>
      </c>
      <c r="AE76" s="30"/>
      <c r="AF76" s="30"/>
      <c r="AG76" s="30"/>
      <c r="AH76" s="30"/>
      <c r="AI76" s="30"/>
      <c r="AJ76" s="30"/>
      <c r="AK76" s="30"/>
    </row>
    <row r="77" spans="1:37" ht="16.5" customHeight="1">
      <c r="A77" s="43"/>
      <c r="B77" s="28" t="s">
        <v>138</v>
      </c>
      <c r="C77" s="29">
        <v>41</v>
      </c>
      <c r="D77" s="186"/>
      <c r="E77" s="30"/>
      <c r="F77" s="93"/>
      <c r="G77" s="186"/>
      <c r="H77" s="186"/>
      <c r="I77" s="186"/>
      <c r="J77" s="186"/>
      <c r="K77" s="23">
        <f t="shared" si="42"/>
        <v>0</v>
      </c>
      <c r="L77" s="23">
        <f t="shared" si="43"/>
        <v>0</v>
      </c>
      <c r="M77" s="186"/>
      <c r="N77" s="186"/>
      <c r="O77" s="186"/>
      <c r="P77" s="30"/>
      <c r="Q77" s="30"/>
      <c r="R77" s="30"/>
      <c r="S77" s="30"/>
      <c r="T77" s="30"/>
      <c r="U77" s="30"/>
      <c r="V77" s="30"/>
      <c r="W77" s="30"/>
      <c r="X77" s="30"/>
      <c r="Y77" s="30"/>
      <c r="Z77" s="30"/>
      <c r="AA77" s="30"/>
      <c r="AB77" s="30"/>
      <c r="AC77" s="30"/>
      <c r="AD77" s="292">
        <f t="shared" si="45"/>
        <v>0</v>
      </c>
      <c r="AE77" s="30"/>
      <c r="AF77" s="30"/>
      <c r="AG77" s="30"/>
      <c r="AH77" s="30"/>
      <c r="AI77" s="30"/>
      <c r="AJ77" s="30"/>
      <c r="AK77" s="30"/>
    </row>
    <row r="78" spans="1:37" ht="18.75" customHeight="1">
      <c r="A78" s="24" t="s">
        <v>139</v>
      </c>
      <c r="B78" s="25" t="s">
        <v>140</v>
      </c>
      <c r="C78" s="29" t="s">
        <v>141</v>
      </c>
      <c r="D78" s="32">
        <f t="shared" ref="D78:J78" si="46">D79+D117</f>
        <v>266605.2</v>
      </c>
      <c r="E78" s="32">
        <f t="shared" si="46"/>
        <v>211556</v>
      </c>
      <c r="F78" s="285">
        <f t="shared" si="46"/>
        <v>205648</v>
      </c>
      <c r="G78" s="247">
        <f t="shared" si="46"/>
        <v>56743</v>
      </c>
      <c r="H78" s="247">
        <f t="shared" si="46"/>
        <v>63298</v>
      </c>
      <c r="I78" s="247">
        <f t="shared" si="46"/>
        <v>43490</v>
      </c>
      <c r="J78" s="247">
        <f t="shared" si="46"/>
        <v>42117</v>
      </c>
      <c r="K78" s="23">
        <f t="shared" si="42"/>
        <v>205648</v>
      </c>
      <c r="L78" s="23">
        <f t="shared" si="43"/>
        <v>0</v>
      </c>
      <c r="M78" s="247">
        <f t="shared" ref="M78:AK78" si="47">M79+M117</f>
        <v>140434</v>
      </c>
      <c r="N78" s="247">
        <f t="shared" si="47"/>
        <v>104263</v>
      </c>
      <c r="O78" s="247">
        <f t="shared" si="47"/>
        <v>48363</v>
      </c>
      <c r="P78" s="32">
        <f t="shared" si="47"/>
        <v>6.8</v>
      </c>
      <c r="Q78" s="32">
        <f t="shared" si="47"/>
        <v>0</v>
      </c>
      <c r="R78" s="32">
        <f t="shared" si="47"/>
        <v>11367</v>
      </c>
      <c r="S78" s="32">
        <f t="shared" si="47"/>
        <v>0</v>
      </c>
      <c r="T78" s="32">
        <f t="shared" si="47"/>
        <v>12</v>
      </c>
      <c r="U78" s="32">
        <f t="shared" si="47"/>
        <v>0</v>
      </c>
      <c r="V78" s="32">
        <f t="shared" si="47"/>
        <v>14.589999999999998</v>
      </c>
      <c r="W78" s="32">
        <f t="shared" si="47"/>
        <v>904</v>
      </c>
      <c r="X78" s="32">
        <f t="shared" si="47"/>
        <v>0</v>
      </c>
      <c r="Y78" s="32">
        <f t="shared" si="47"/>
        <v>0</v>
      </c>
      <c r="Z78" s="32">
        <f t="shared" si="47"/>
        <v>1800</v>
      </c>
      <c r="AA78" s="32">
        <f t="shared" si="47"/>
        <v>0</v>
      </c>
      <c r="AB78" s="32">
        <f t="shared" si="47"/>
        <v>2089</v>
      </c>
      <c r="AC78" s="32">
        <f t="shared" si="47"/>
        <v>0</v>
      </c>
      <c r="AD78" s="292">
        <f t="shared" si="45"/>
        <v>221841.38999999998</v>
      </c>
      <c r="AE78" s="32">
        <f t="shared" si="47"/>
        <v>221841.38999999998</v>
      </c>
      <c r="AF78" s="32">
        <f t="shared" si="47"/>
        <v>106643</v>
      </c>
      <c r="AG78" s="32">
        <f t="shared" si="47"/>
        <v>156774</v>
      </c>
      <c r="AH78" s="32">
        <f t="shared" si="47"/>
        <v>74511</v>
      </c>
      <c r="AI78" s="32">
        <f t="shared" si="47"/>
        <v>54768</v>
      </c>
      <c r="AJ78" s="32">
        <f t="shared" si="47"/>
        <v>7912</v>
      </c>
      <c r="AK78" s="32">
        <f t="shared" si="47"/>
        <v>0</v>
      </c>
    </row>
    <row r="79" spans="1:37" ht="14.25" customHeight="1">
      <c r="A79" s="43"/>
      <c r="B79" s="28" t="s">
        <v>142</v>
      </c>
      <c r="C79" s="29">
        <v>42.02</v>
      </c>
      <c r="D79" s="48">
        <f>D80+D82+D86+D87+D88+D89+D91+D92+D93+D94+D97+D98+D99+D90+D101+D102+D103+D96+D104+D106+D105+D114+D110+D81</f>
        <v>257681.2</v>
      </c>
      <c r="E79" s="48">
        <f t="shared" ref="E79:AK79" si="48">E80+E82+E86+E87+E88+E89+E91+E92+E93+E94+E97+E98+E99+E90+E101+E102+E103+E96+E104+E106+E105+E114+E110+E81</f>
        <v>184916</v>
      </c>
      <c r="F79" s="48">
        <f t="shared" si="48"/>
        <v>179008</v>
      </c>
      <c r="G79" s="23">
        <f t="shared" si="48"/>
        <v>55888</v>
      </c>
      <c r="H79" s="23">
        <f t="shared" si="48"/>
        <v>55513</v>
      </c>
      <c r="I79" s="23">
        <f t="shared" si="48"/>
        <v>34490</v>
      </c>
      <c r="J79" s="23">
        <f t="shared" si="48"/>
        <v>33117</v>
      </c>
      <c r="K79" s="23">
        <f t="shared" si="42"/>
        <v>179008</v>
      </c>
      <c r="L79" s="23">
        <f t="shared" si="43"/>
        <v>0</v>
      </c>
      <c r="M79" s="23">
        <f t="shared" si="48"/>
        <v>140434</v>
      </c>
      <c r="N79" s="23">
        <f t="shared" si="48"/>
        <v>104263</v>
      </c>
      <c r="O79" s="23">
        <f t="shared" si="48"/>
        <v>48363</v>
      </c>
      <c r="P79" s="48">
        <f t="shared" si="48"/>
        <v>6.8</v>
      </c>
      <c r="Q79" s="48">
        <f t="shared" si="48"/>
        <v>0</v>
      </c>
      <c r="R79" s="48">
        <f t="shared" si="48"/>
        <v>11367</v>
      </c>
      <c r="S79" s="48">
        <f t="shared" si="48"/>
        <v>0</v>
      </c>
      <c r="T79" s="48">
        <f t="shared" si="48"/>
        <v>12</v>
      </c>
      <c r="U79" s="48">
        <f t="shared" si="48"/>
        <v>0</v>
      </c>
      <c r="V79" s="48">
        <f t="shared" si="48"/>
        <v>14.589999999999998</v>
      </c>
      <c r="W79" s="48">
        <f t="shared" si="48"/>
        <v>904</v>
      </c>
      <c r="X79" s="48">
        <f t="shared" si="48"/>
        <v>0</v>
      </c>
      <c r="Y79" s="48">
        <f t="shared" si="48"/>
        <v>0</v>
      </c>
      <c r="Z79" s="48">
        <f t="shared" si="48"/>
        <v>1800</v>
      </c>
      <c r="AA79" s="48">
        <f t="shared" si="48"/>
        <v>0</v>
      </c>
      <c r="AB79" s="48">
        <f t="shared" si="48"/>
        <v>2089</v>
      </c>
      <c r="AC79" s="48">
        <f t="shared" si="48"/>
        <v>0</v>
      </c>
      <c r="AD79" s="292">
        <f t="shared" si="45"/>
        <v>195201.38999999998</v>
      </c>
      <c r="AE79" s="48">
        <f t="shared" si="48"/>
        <v>195201.38999999998</v>
      </c>
      <c r="AF79" s="48">
        <f t="shared" si="48"/>
        <v>80817</v>
      </c>
      <c r="AG79" s="48">
        <f t="shared" si="48"/>
        <v>156774</v>
      </c>
      <c r="AH79" s="48">
        <f t="shared" si="48"/>
        <v>74511</v>
      </c>
      <c r="AI79" s="48">
        <f t="shared" si="48"/>
        <v>54768</v>
      </c>
      <c r="AJ79" s="48">
        <f t="shared" si="48"/>
        <v>7912</v>
      </c>
      <c r="AK79" s="48">
        <f t="shared" si="48"/>
        <v>0</v>
      </c>
    </row>
    <row r="80" spans="1:37" ht="17.25" customHeight="1">
      <c r="A80" s="43"/>
      <c r="B80" s="28" t="s">
        <v>143</v>
      </c>
      <c r="C80" s="29" t="s">
        <v>144</v>
      </c>
      <c r="D80" s="186"/>
      <c r="E80" s="30"/>
      <c r="F80" s="93"/>
      <c r="G80" s="186"/>
      <c r="H80" s="186"/>
      <c r="I80" s="186"/>
      <c r="J80" s="186"/>
      <c r="K80" s="23">
        <f t="shared" si="42"/>
        <v>0</v>
      </c>
      <c r="L80" s="23">
        <f t="shared" si="43"/>
        <v>0</v>
      </c>
      <c r="M80" s="186"/>
      <c r="N80" s="186"/>
      <c r="O80" s="186"/>
      <c r="P80" s="30"/>
      <c r="Q80" s="30"/>
      <c r="R80" s="30"/>
      <c r="S80" s="30"/>
      <c r="T80" s="30"/>
      <c r="U80" s="30"/>
      <c r="V80" s="30"/>
      <c r="W80" s="30"/>
      <c r="X80" s="30"/>
      <c r="Y80" s="30"/>
      <c r="Z80" s="30"/>
      <c r="AA80" s="30"/>
      <c r="AB80" s="30"/>
      <c r="AC80" s="30"/>
      <c r="AD80" s="292">
        <f t="shared" si="45"/>
        <v>0</v>
      </c>
      <c r="AE80" s="30"/>
      <c r="AF80" s="30"/>
      <c r="AG80" s="30"/>
      <c r="AH80" s="30"/>
      <c r="AI80" s="30"/>
      <c r="AJ80" s="30"/>
      <c r="AK80" s="30"/>
    </row>
    <row r="81" spans="1:37" ht="18" customHeight="1">
      <c r="A81" s="43"/>
      <c r="B81" s="28" t="s">
        <v>145</v>
      </c>
      <c r="C81" s="29" t="s">
        <v>146</v>
      </c>
      <c r="D81" s="30">
        <f t="shared" ref="D81:E81" si="49">D380</f>
        <v>0</v>
      </c>
      <c r="E81" s="30">
        <f t="shared" si="49"/>
        <v>0</v>
      </c>
      <c r="F81" s="93">
        <f>F380</f>
        <v>4000</v>
      </c>
      <c r="G81" s="186">
        <f t="shared" ref="G81:J81" si="50">G380</f>
        <v>0</v>
      </c>
      <c r="H81" s="186">
        <f t="shared" si="50"/>
        <v>2000</v>
      </c>
      <c r="I81" s="186">
        <f t="shared" si="50"/>
        <v>2000</v>
      </c>
      <c r="J81" s="186">
        <f t="shared" si="50"/>
        <v>0</v>
      </c>
      <c r="K81" s="23">
        <f t="shared" si="42"/>
        <v>4000</v>
      </c>
      <c r="L81" s="23">
        <f t="shared" si="43"/>
        <v>0</v>
      </c>
      <c r="M81" s="186">
        <f t="shared" ref="M81:AC81" si="51">M380</f>
        <v>24597</v>
      </c>
      <c r="N81" s="186">
        <f t="shared" si="51"/>
        <v>16398</v>
      </c>
      <c r="O81" s="186">
        <f t="shared" si="51"/>
        <v>0</v>
      </c>
      <c r="P81" s="30">
        <f t="shared" si="51"/>
        <v>0</v>
      </c>
      <c r="Q81" s="30">
        <f t="shared" si="51"/>
        <v>0</v>
      </c>
      <c r="R81" s="30">
        <f t="shared" si="51"/>
        <v>0</v>
      </c>
      <c r="S81" s="30">
        <f t="shared" si="51"/>
        <v>0</v>
      </c>
      <c r="T81" s="30">
        <f t="shared" si="51"/>
        <v>0</v>
      </c>
      <c r="U81" s="30">
        <f t="shared" si="51"/>
        <v>0</v>
      </c>
      <c r="V81" s="30">
        <f t="shared" si="51"/>
        <v>0</v>
      </c>
      <c r="W81" s="30">
        <f t="shared" si="51"/>
        <v>0</v>
      </c>
      <c r="X81" s="30">
        <f t="shared" si="51"/>
        <v>0</v>
      </c>
      <c r="Y81" s="30">
        <f t="shared" si="51"/>
        <v>0</v>
      </c>
      <c r="Z81" s="30">
        <f t="shared" si="51"/>
        <v>0</v>
      </c>
      <c r="AA81" s="30">
        <f t="shared" si="51"/>
        <v>0</v>
      </c>
      <c r="AB81" s="30">
        <f t="shared" si="51"/>
        <v>0</v>
      </c>
      <c r="AC81" s="30">
        <f t="shared" si="51"/>
        <v>0</v>
      </c>
      <c r="AD81" s="292">
        <f t="shared" si="45"/>
        <v>4000</v>
      </c>
      <c r="AE81" s="30">
        <v>4000</v>
      </c>
      <c r="AF81" s="30">
        <f t="shared" ref="AF81:AK81" si="52">AF380</f>
        <v>49</v>
      </c>
      <c r="AG81" s="30">
        <f t="shared" si="52"/>
        <v>15000</v>
      </c>
      <c r="AH81" s="30">
        <f t="shared" si="52"/>
        <v>15000</v>
      </c>
      <c r="AI81" s="30">
        <f t="shared" si="52"/>
        <v>6975</v>
      </c>
      <c r="AJ81" s="30">
        <f t="shared" si="52"/>
        <v>0</v>
      </c>
      <c r="AK81" s="30">
        <f t="shared" si="52"/>
        <v>0</v>
      </c>
    </row>
    <row r="82" spans="1:37" ht="18.75" hidden="1" customHeight="1">
      <c r="A82" s="43"/>
      <c r="B82" s="28" t="s">
        <v>147</v>
      </c>
      <c r="C82" s="26" t="s">
        <v>148</v>
      </c>
      <c r="D82" s="249">
        <f t="shared" ref="D82:J82" si="53">D83+D84+D85</f>
        <v>11745</v>
      </c>
      <c r="E82" s="39">
        <f t="shared" si="53"/>
        <v>0</v>
      </c>
      <c r="F82" s="287">
        <f t="shared" si="53"/>
        <v>0</v>
      </c>
      <c r="G82" s="249">
        <f t="shared" si="53"/>
        <v>0</v>
      </c>
      <c r="H82" s="249">
        <f t="shared" si="53"/>
        <v>0</v>
      </c>
      <c r="I82" s="249">
        <f t="shared" si="53"/>
        <v>0</v>
      </c>
      <c r="J82" s="249">
        <f t="shared" si="53"/>
        <v>0</v>
      </c>
      <c r="K82" s="23">
        <f t="shared" si="42"/>
        <v>0</v>
      </c>
      <c r="L82" s="23">
        <f t="shared" si="43"/>
        <v>0</v>
      </c>
      <c r="M82" s="249">
        <f t="shared" ref="M82:AK82" si="54">M83+M84+M85</f>
        <v>0</v>
      </c>
      <c r="N82" s="249">
        <f t="shared" si="54"/>
        <v>0</v>
      </c>
      <c r="O82" s="249">
        <f t="shared" si="54"/>
        <v>0</v>
      </c>
      <c r="P82" s="39">
        <f t="shared" si="54"/>
        <v>0</v>
      </c>
      <c r="Q82" s="39">
        <f t="shared" si="54"/>
        <v>0</v>
      </c>
      <c r="R82" s="39">
        <f t="shared" si="54"/>
        <v>10272</v>
      </c>
      <c r="S82" s="39">
        <f t="shared" si="54"/>
        <v>0</v>
      </c>
      <c r="T82" s="39">
        <f t="shared" si="54"/>
        <v>0</v>
      </c>
      <c r="U82" s="39">
        <f t="shared" si="54"/>
        <v>0</v>
      </c>
      <c r="V82" s="39">
        <f t="shared" si="54"/>
        <v>0</v>
      </c>
      <c r="W82" s="39">
        <f t="shared" si="54"/>
        <v>0</v>
      </c>
      <c r="X82" s="39">
        <f t="shared" si="54"/>
        <v>0</v>
      </c>
      <c r="Y82" s="39">
        <f t="shared" si="54"/>
        <v>0</v>
      </c>
      <c r="Z82" s="39">
        <f t="shared" si="54"/>
        <v>0</v>
      </c>
      <c r="AA82" s="39">
        <f t="shared" si="54"/>
        <v>0</v>
      </c>
      <c r="AB82" s="39">
        <f t="shared" si="54"/>
        <v>0</v>
      </c>
      <c r="AC82" s="39">
        <f t="shared" si="54"/>
        <v>0</v>
      </c>
      <c r="AD82" s="292">
        <f t="shared" si="45"/>
        <v>10272</v>
      </c>
      <c r="AE82" s="39">
        <f t="shared" si="54"/>
        <v>10272</v>
      </c>
      <c r="AF82" s="39">
        <f t="shared" si="54"/>
        <v>4950</v>
      </c>
      <c r="AG82" s="39">
        <f t="shared" si="54"/>
        <v>0</v>
      </c>
      <c r="AH82" s="39">
        <f t="shared" si="54"/>
        <v>0</v>
      </c>
      <c r="AI82" s="39">
        <f t="shared" si="54"/>
        <v>0</v>
      </c>
      <c r="AJ82" s="39">
        <f t="shared" si="54"/>
        <v>0</v>
      </c>
      <c r="AK82" s="39">
        <f t="shared" si="54"/>
        <v>0</v>
      </c>
    </row>
    <row r="83" spans="1:37" ht="30" customHeight="1">
      <c r="A83" s="43"/>
      <c r="B83" s="16" t="s">
        <v>149</v>
      </c>
      <c r="C83" s="29" t="s">
        <v>150</v>
      </c>
      <c r="D83" s="186">
        <v>11745</v>
      </c>
      <c r="E83" s="30"/>
      <c r="F83" s="93"/>
      <c r="G83" s="186"/>
      <c r="H83" s="186"/>
      <c r="I83" s="186"/>
      <c r="J83" s="186"/>
      <c r="K83" s="23">
        <f t="shared" si="42"/>
        <v>0</v>
      </c>
      <c r="L83" s="23">
        <f t="shared" si="43"/>
        <v>0</v>
      </c>
      <c r="M83" s="186"/>
      <c r="N83" s="186"/>
      <c r="O83" s="186"/>
      <c r="P83" s="30"/>
      <c r="Q83" s="30"/>
      <c r="R83" s="30">
        <v>10272</v>
      </c>
      <c r="S83" s="30"/>
      <c r="T83" s="30"/>
      <c r="U83" s="30"/>
      <c r="V83" s="30"/>
      <c r="W83" s="30"/>
      <c r="X83" s="30"/>
      <c r="Y83" s="30"/>
      <c r="Z83" s="30"/>
      <c r="AA83" s="30"/>
      <c r="AB83" s="30"/>
      <c r="AC83" s="30"/>
      <c r="AD83" s="292">
        <f t="shared" si="45"/>
        <v>10272</v>
      </c>
      <c r="AE83" s="30">
        <v>10272</v>
      </c>
      <c r="AF83" s="30">
        <v>4950</v>
      </c>
      <c r="AG83" s="30">
        <v>0</v>
      </c>
      <c r="AH83" s="30">
        <v>0</v>
      </c>
      <c r="AI83" s="30">
        <v>0</v>
      </c>
      <c r="AJ83" s="30">
        <v>0</v>
      </c>
      <c r="AK83" s="30"/>
    </row>
    <row r="84" spans="1:37" ht="16.5" customHeight="1">
      <c r="A84" s="43"/>
      <c r="B84" s="28" t="s">
        <v>151</v>
      </c>
      <c r="C84" s="29" t="s">
        <v>152</v>
      </c>
      <c r="D84" s="186"/>
      <c r="E84" s="30"/>
      <c r="F84" s="93"/>
      <c r="G84" s="186"/>
      <c r="H84" s="186"/>
      <c r="I84" s="186"/>
      <c r="J84" s="186"/>
      <c r="K84" s="23">
        <f t="shared" si="42"/>
        <v>0</v>
      </c>
      <c r="L84" s="23">
        <f t="shared" si="43"/>
        <v>0</v>
      </c>
      <c r="M84" s="186"/>
      <c r="N84" s="186"/>
      <c r="O84" s="186"/>
      <c r="P84" s="30"/>
      <c r="Q84" s="30"/>
      <c r="R84" s="30"/>
      <c r="S84" s="30"/>
      <c r="T84" s="30"/>
      <c r="U84" s="30"/>
      <c r="V84" s="30"/>
      <c r="W84" s="30"/>
      <c r="X84" s="30"/>
      <c r="Y84" s="30"/>
      <c r="Z84" s="30"/>
      <c r="AA84" s="30"/>
      <c r="AB84" s="30"/>
      <c r="AC84" s="30"/>
      <c r="AD84" s="292">
        <f t="shared" si="45"/>
        <v>0</v>
      </c>
      <c r="AE84" s="30"/>
      <c r="AF84" s="30"/>
      <c r="AG84" s="30"/>
      <c r="AH84" s="30"/>
      <c r="AI84" s="30"/>
      <c r="AJ84" s="30"/>
      <c r="AK84" s="30"/>
    </row>
    <row r="85" spans="1:37" ht="16.5" customHeight="1">
      <c r="A85" s="43"/>
      <c r="B85" s="28" t="s">
        <v>153</v>
      </c>
      <c r="C85" s="29" t="s">
        <v>154</v>
      </c>
      <c r="D85" s="186"/>
      <c r="E85" s="30"/>
      <c r="F85" s="93"/>
      <c r="G85" s="186"/>
      <c r="H85" s="186"/>
      <c r="I85" s="186"/>
      <c r="J85" s="186"/>
      <c r="K85" s="23">
        <f t="shared" si="42"/>
        <v>0</v>
      </c>
      <c r="L85" s="23">
        <f t="shared" si="43"/>
        <v>0</v>
      </c>
      <c r="M85" s="186"/>
      <c r="N85" s="186"/>
      <c r="O85" s="186"/>
      <c r="P85" s="30"/>
      <c r="Q85" s="30"/>
      <c r="R85" s="30"/>
      <c r="S85" s="30"/>
      <c r="T85" s="30"/>
      <c r="U85" s="30"/>
      <c r="V85" s="30"/>
      <c r="W85" s="30"/>
      <c r="X85" s="30"/>
      <c r="Y85" s="30"/>
      <c r="Z85" s="30"/>
      <c r="AA85" s="30"/>
      <c r="AB85" s="30"/>
      <c r="AC85" s="30"/>
      <c r="AD85" s="292">
        <f t="shared" si="45"/>
        <v>0</v>
      </c>
      <c r="AE85" s="30"/>
      <c r="AF85" s="30"/>
      <c r="AG85" s="30"/>
      <c r="AH85" s="30"/>
      <c r="AI85" s="30"/>
      <c r="AJ85" s="30"/>
      <c r="AK85" s="30"/>
    </row>
    <row r="86" spans="1:37" ht="12" customHeight="1">
      <c r="A86" s="43"/>
      <c r="B86" s="16" t="s">
        <v>155</v>
      </c>
      <c r="C86" s="29" t="s">
        <v>156</v>
      </c>
      <c r="D86" s="186"/>
      <c r="E86" s="30"/>
      <c r="F86" s="93"/>
      <c r="G86" s="186"/>
      <c r="H86" s="186"/>
      <c r="I86" s="186"/>
      <c r="J86" s="186"/>
      <c r="K86" s="23">
        <f t="shared" si="42"/>
        <v>0</v>
      </c>
      <c r="L86" s="23">
        <f t="shared" si="43"/>
        <v>0</v>
      </c>
      <c r="M86" s="186"/>
      <c r="N86" s="186"/>
      <c r="O86" s="186"/>
      <c r="P86" s="30"/>
      <c r="Q86" s="30"/>
      <c r="R86" s="30"/>
      <c r="S86" s="30"/>
      <c r="T86" s="30"/>
      <c r="U86" s="30"/>
      <c r="V86" s="30"/>
      <c r="W86" s="30"/>
      <c r="X86" s="30"/>
      <c r="Y86" s="30"/>
      <c r="Z86" s="30"/>
      <c r="AA86" s="30"/>
      <c r="AB86" s="30"/>
      <c r="AC86" s="30"/>
      <c r="AD86" s="292">
        <f t="shared" si="45"/>
        <v>0</v>
      </c>
      <c r="AE86" s="30"/>
      <c r="AF86" s="30"/>
      <c r="AG86" s="30"/>
      <c r="AH86" s="30"/>
      <c r="AI86" s="30"/>
      <c r="AJ86" s="30"/>
      <c r="AK86" s="30"/>
    </row>
    <row r="87" spans="1:37" ht="29.25" customHeight="1">
      <c r="A87" s="43"/>
      <c r="B87" s="16" t="s">
        <v>157</v>
      </c>
      <c r="C87" s="29" t="s">
        <v>158</v>
      </c>
      <c r="D87" s="186"/>
      <c r="E87" s="30"/>
      <c r="F87" s="93"/>
      <c r="G87" s="186"/>
      <c r="H87" s="186"/>
      <c r="I87" s="186"/>
      <c r="J87" s="186"/>
      <c r="K87" s="23">
        <f t="shared" si="42"/>
        <v>0</v>
      </c>
      <c r="L87" s="23">
        <f t="shared" si="43"/>
        <v>0</v>
      </c>
      <c r="M87" s="186"/>
      <c r="N87" s="186"/>
      <c r="O87" s="186"/>
      <c r="P87" s="30"/>
      <c r="Q87" s="30"/>
      <c r="R87" s="30"/>
      <c r="S87" s="30"/>
      <c r="T87" s="30"/>
      <c r="U87" s="30"/>
      <c r="V87" s="30"/>
      <c r="W87" s="30"/>
      <c r="X87" s="30"/>
      <c r="Y87" s="30"/>
      <c r="Z87" s="30"/>
      <c r="AA87" s="30"/>
      <c r="AB87" s="30"/>
      <c r="AC87" s="30"/>
      <c r="AD87" s="292">
        <f t="shared" si="45"/>
        <v>0</v>
      </c>
      <c r="AE87" s="30"/>
      <c r="AF87" s="30"/>
      <c r="AG87" s="30"/>
      <c r="AH87" s="30"/>
      <c r="AI87" s="30"/>
      <c r="AJ87" s="30"/>
      <c r="AK87" s="30"/>
    </row>
    <row r="88" spans="1:37" ht="15" customHeight="1">
      <c r="A88" s="43"/>
      <c r="B88" s="28" t="s">
        <v>159</v>
      </c>
      <c r="C88" s="29" t="s">
        <v>160</v>
      </c>
      <c r="D88" s="186"/>
      <c r="E88" s="30"/>
      <c r="F88" s="93"/>
      <c r="G88" s="186"/>
      <c r="H88" s="186"/>
      <c r="I88" s="186"/>
      <c r="J88" s="186"/>
      <c r="K88" s="23">
        <f t="shared" si="42"/>
        <v>0</v>
      </c>
      <c r="L88" s="23">
        <f t="shared" si="43"/>
        <v>0</v>
      </c>
      <c r="M88" s="186"/>
      <c r="N88" s="186"/>
      <c r="O88" s="186"/>
      <c r="P88" s="30"/>
      <c r="Q88" s="30"/>
      <c r="R88" s="30"/>
      <c r="S88" s="30"/>
      <c r="T88" s="30"/>
      <c r="U88" s="30"/>
      <c r="V88" s="30"/>
      <c r="W88" s="30"/>
      <c r="X88" s="30"/>
      <c r="Y88" s="30"/>
      <c r="Z88" s="30"/>
      <c r="AA88" s="30"/>
      <c r="AB88" s="30"/>
      <c r="AC88" s="30"/>
      <c r="AD88" s="292">
        <f t="shared" si="45"/>
        <v>0</v>
      </c>
      <c r="AE88" s="30"/>
      <c r="AF88" s="30"/>
      <c r="AG88" s="30"/>
      <c r="AH88" s="30"/>
      <c r="AI88" s="30"/>
      <c r="AJ88" s="30"/>
      <c r="AK88" s="30"/>
    </row>
    <row r="89" spans="1:37" ht="14.25" customHeight="1">
      <c r="A89" s="43"/>
      <c r="B89" s="28" t="s">
        <v>161</v>
      </c>
      <c r="C89" s="29" t="s">
        <v>162</v>
      </c>
      <c r="D89" s="253">
        <v>12663.2</v>
      </c>
      <c r="E89" s="45">
        <f t="shared" ref="E89" si="55">E954</f>
        <v>25360</v>
      </c>
      <c r="F89" s="289">
        <v>14513</v>
      </c>
      <c r="G89" s="253">
        <f t="shared" ref="G89:J89" si="56">G954</f>
        <v>6570</v>
      </c>
      <c r="H89" s="253">
        <f t="shared" si="56"/>
        <v>7580</v>
      </c>
      <c r="I89" s="253">
        <f t="shared" si="56"/>
        <v>340</v>
      </c>
      <c r="J89" s="253">
        <f t="shared" si="56"/>
        <v>23</v>
      </c>
      <c r="K89" s="23">
        <f t="shared" si="42"/>
        <v>14513</v>
      </c>
      <c r="L89" s="23">
        <f t="shared" si="43"/>
        <v>0</v>
      </c>
      <c r="M89" s="253">
        <f t="shared" ref="M89:O89" si="57">M954</f>
        <v>30400</v>
      </c>
      <c r="N89" s="253">
        <f t="shared" si="57"/>
        <v>30400</v>
      </c>
      <c r="O89" s="253">
        <f t="shared" si="57"/>
        <v>30400</v>
      </c>
      <c r="P89" s="45">
        <v>6.8</v>
      </c>
      <c r="Q89" s="45"/>
      <c r="R89" s="45"/>
      <c r="S89" s="45"/>
      <c r="T89" s="45">
        <v>12</v>
      </c>
      <c r="U89" s="45"/>
      <c r="V89" s="45"/>
      <c r="W89" s="45">
        <v>904</v>
      </c>
      <c r="X89" s="45"/>
      <c r="Y89" s="45"/>
      <c r="Z89" s="45">
        <v>1800</v>
      </c>
      <c r="AA89" s="45"/>
      <c r="AB89" s="45">
        <v>2089</v>
      </c>
      <c r="AC89" s="45"/>
      <c r="AD89" s="292">
        <f t="shared" si="45"/>
        <v>19324.8</v>
      </c>
      <c r="AE89" s="45">
        <v>19324.8</v>
      </c>
      <c r="AF89" s="45">
        <v>18901</v>
      </c>
      <c r="AG89" s="45">
        <v>18900</v>
      </c>
      <c r="AH89" s="45">
        <v>0</v>
      </c>
      <c r="AI89" s="45">
        <v>0</v>
      </c>
      <c r="AJ89" s="45">
        <v>0</v>
      </c>
      <c r="AK89" s="45"/>
    </row>
    <row r="90" spans="1:37" ht="16.5" customHeight="1">
      <c r="A90" s="43"/>
      <c r="B90" s="28" t="s">
        <v>163</v>
      </c>
      <c r="C90" s="29" t="s">
        <v>164</v>
      </c>
      <c r="D90" s="186"/>
      <c r="E90" s="30"/>
      <c r="F90" s="93"/>
      <c r="G90" s="186"/>
      <c r="H90" s="186"/>
      <c r="I90" s="186"/>
      <c r="J90" s="186"/>
      <c r="K90" s="23">
        <f t="shared" si="42"/>
        <v>0</v>
      </c>
      <c r="L90" s="23">
        <f t="shared" si="43"/>
        <v>0</v>
      </c>
      <c r="M90" s="186"/>
      <c r="N90" s="186"/>
      <c r="O90" s="186"/>
      <c r="P90" s="30"/>
      <c r="Q90" s="30"/>
      <c r="R90" s="30"/>
      <c r="S90" s="30"/>
      <c r="T90" s="30"/>
      <c r="U90" s="30"/>
      <c r="V90" s="30"/>
      <c r="W90" s="30"/>
      <c r="X90" s="30"/>
      <c r="Y90" s="30"/>
      <c r="Z90" s="30"/>
      <c r="AA90" s="30"/>
      <c r="AB90" s="30"/>
      <c r="AC90" s="30"/>
      <c r="AD90" s="292">
        <f t="shared" si="45"/>
        <v>0</v>
      </c>
      <c r="AE90" s="30"/>
      <c r="AF90" s="30"/>
      <c r="AG90" s="30"/>
      <c r="AH90" s="30"/>
      <c r="AI90" s="30"/>
      <c r="AJ90" s="30"/>
      <c r="AK90" s="30"/>
    </row>
    <row r="91" spans="1:37" ht="13.5" customHeight="1">
      <c r="A91" s="43"/>
      <c r="B91" s="28" t="s">
        <v>165</v>
      </c>
      <c r="C91" s="29" t="s">
        <v>166</v>
      </c>
      <c r="D91" s="186"/>
      <c r="E91" s="30"/>
      <c r="F91" s="93"/>
      <c r="G91" s="186"/>
      <c r="H91" s="186"/>
      <c r="I91" s="186"/>
      <c r="J91" s="186"/>
      <c r="K91" s="23">
        <f t="shared" si="42"/>
        <v>0</v>
      </c>
      <c r="L91" s="23">
        <f t="shared" si="43"/>
        <v>0</v>
      </c>
      <c r="M91" s="186"/>
      <c r="N91" s="186"/>
      <c r="O91" s="186"/>
      <c r="P91" s="30"/>
      <c r="Q91" s="30"/>
      <c r="R91" s="30"/>
      <c r="S91" s="30"/>
      <c r="T91" s="30"/>
      <c r="U91" s="30"/>
      <c r="V91" s="30"/>
      <c r="W91" s="30"/>
      <c r="X91" s="30"/>
      <c r="Y91" s="30"/>
      <c r="Z91" s="30"/>
      <c r="AA91" s="30"/>
      <c r="AB91" s="30"/>
      <c r="AC91" s="30"/>
      <c r="AD91" s="292">
        <f t="shared" si="45"/>
        <v>0</v>
      </c>
      <c r="AE91" s="30"/>
      <c r="AF91" s="30"/>
      <c r="AG91" s="30"/>
      <c r="AH91" s="30"/>
      <c r="AI91" s="30"/>
      <c r="AJ91" s="30"/>
      <c r="AK91" s="30"/>
    </row>
    <row r="92" spans="1:37" ht="15.75" customHeight="1">
      <c r="A92" s="43"/>
      <c r="B92" s="28" t="s">
        <v>167</v>
      </c>
      <c r="C92" s="29" t="s">
        <v>168</v>
      </c>
      <c r="D92" s="186"/>
      <c r="E92" s="30"/>
      <c r="F92" s="93"/>
      <c r="G92" s="186"/>
      <c r="H92" s="186"/>
      <c r="I92" s="186"/>
      <c r="J92" s="186"/>
      <c r="K92" s="23">
        <f t="shared" si="42"/>
        <v>0</v>
      </c>
      <c r="L92" s="23">
        <f t="shared" si="43"/>
        <v>0</v>
      </c>
      <c r="M92" s="186"/>
      <c r="N92" s="186"/>
      <c r="O92" s="186"/>
      <c r="P92" s="30"/>
      <c r="Q92" s="30"/>
      <c r="R92" s="30"/>
      <c r="S92" s="30"/>
      <c r="T92" s="30"/>
      <c r="U92" s="30"/>
      <c r="V92" s="30"/>
      <c r="W92" s="30"/>
      <c r="X92" s="30"/>
      <c r="Y92" s="30"/>
      <c r="Z92" s="30"/>
      <c r="AA92" s="30"/>
      <c r="AB92" s="30"/>
      <c r="AC92" s="30"/>
      <c r="AD92" s="292">
        <f t="shared" si="45"/>
        <v>0</v>
      </c>
      <c r="AE92" s="30"/>
      <c r="AF92" s="30"/>
      <c r="AG92" s="30"/>
      <c r="AH92" s="30"/>
      <c r="AI92" s="30"/>
      <c r="AJ92" s="30"/>
      <c r="AK92" s="30"/>
    </row>
    <row r="93" spans="1:37" ht="16.5" customHeight="1">
      <c r="A93" s="43"/>
      <c r="B93" s="28" t="s">
        <v>169</v>
      </c>
      <c r="C93" s="29" t="s">
        <v>170</v>
      </c>
      <c r="D93" s="186">
        <v>5940</v>
      </c>
      <c r="E93" s="30">
        <v>7600</v>
      </c>
      <c r="F93" s="93">
        <f>5940+1760</f>
        <v>7700</v>
      </c>
      <c r="G93" s="186">
        <f>1500+490</f>
        <v>1990</v>
      </c>
      <c r="H93" s="186">
        <f>1500+449</f>
        <v>1949</v>
      </c>
      <c r="I93" s="186">
        <f>1500+454</f>
        <v>1954</v>
      </c>
      <c r="J93" s="186">
        <f>367+1440</f>
        <v>1807</v>
      </c>
      <c r="K93" s="23">
        <f t="shared" si="42"/>
        <v>7700</v>
      </c>
      <c r="L93" s="23">
        <f t="shared" si="43"/>
        <v>0</v>
      </c>
      <c r="M93" s="186">
        <v>7000</v>
      </c>
      <c r="N93" s="186">
        <v>7000</v>
      </c>
      <c r="O93" s="186">
        <v>7000</v>
      </c>
      <c r="P93" s="30"/>
      <c r="Q93" s="30"/>
      <c r="R93" s="30"/>
      <c r="S93" s="30"/>
      <c r="T93" s="30"/>
      <c r="U93" s="30"/>
      <c r="V93" s="30"/>
      <c r="W93" s="30"/>
      <c r="X93" s="30"/>
      <c r="Y93" s="30"/>
      <c r="Z93" s="30"/>
      <c r="AA93" s="30"/>
      <c r="AB93" s="30"/>
      <c r="AC93" s="30"/>
      <c r="AD93" s="292">
        <f t="shared" si="45"/>
        <v>7700</v>
      </c>
      <c r="AE93" s="30">
        <v>7700</v>
      </c>
      <c r="AF93" s="30">
        <v>5666</v>
      </c>
      <c r="AG93" s="30">
        <v>6569</v>
      </c>
      <c r="AH93" s="30">
        <v>7000</v>
      </c>
      <c r="AI93" s="30">
        <v>7000</v>
      </c>
      <c r="AJ93" s="30">
        <v>7000</v>
      </c>
      <c r="AK93" s="30"/>
    </row>
    <row r="94" spans="1:37" ht="16.5" customHeight="1">
      <c r="A94" s="43"/>
      <c r="B94" s="28" t="s">
        <v>171</v>
      </c>
      <c r="C94" s="29" t="s">
        <v>172</v>
      </c>
      <c r="D94" s="186"/>
      <c r="E94" s="30"/>
      <c r="F94" s="93"/>
      <c r="G94" s="186"/>
      <c r="H94" s="186"/>
      <c r="I94" s="186"/>
      <c r="J94" s="186"/>
      <c r="K94" s="23">
        <f t="shared" si="42"/>
        <v>0</v>
      </c>
      <c r="L94" s="23">
        <f t="shared" si="43"/>
        <v>0</v>
      </c>
      <c r="M94" s="186"/>
      <c r="N94" s="186"/>
      <c r="O94" s="186"/>
      <c r="P94" s="30"/>
      <c r="Q94" s="30"/>
      <c r="R94" s="30"/>
      <c r="S94" s="30"/>
      <c r="T94" s="30"/>
      <c r="U94" s="30"/>
      <c r="V94" s="30"/>
      <c r="W94" s="30"/>
      <c r="X94" s="30"/>
      <c r="Y94" s="30"/>
      <c r="Z94" s="30"/>
      <c r="AA94" s="30"/>
      <c r="AB94" s="30"/>
      <c r="AC94" s="30"/>
      <c r="AD94" s="292">
        <f t="shared" si="45"/>
        <v>0</v>
      </c>
      <c r="AE94" s="30"/>
      <c r="AF94" s="30"/>
      <c r="AG94" s="30"/>
      <c r="AH94" s="30"/>
      <c r="AI94" s="30"/>
      <c r="AJ94" s="30"/>
      <c r="AK94" s="30"/>
    </row>
    <row r="95" spans="1:37" ht="27.75" customHeight="1">
      <c r="A95" s="43"/>
      <c r="B95" s="28" t="s">
        <v>173</v>
      </c>
      <c r="C95" s="29" t="s">
        <v>174</v>
      </c>
      <c r="D95" s="186"/>
      <c r="E95" s="30"/>
      <c r="F95" s="93"/>
      <c r="G95" s="186"/>
      <c r="H95" s="186"/>
      <c r="I95" s="186"/>
      <c r="J95" s="186"/>
      <c r="K95" s="23">
        <f t="shared" si="42"/>
        <v>0</v>
      </c>
      <c r="L95" s="23">
        <f t="shared" si="43"/>
        <v>0</v>
      </c>
      <c r="M95" s="186"/>
      <c r="N95" s="186"/>
      <c r="O95" s="186"/>
      <c r="P95" s="30"/>
      <c r="Q95" s="30"/>
      <c r="R95" s="30"/>
      <c r="S95" s="30"/>
      <c r="T95" s="30"/>
      <c r="U95" s="30"/>
      <c r="V95" s="30"/>
      <c r="W95" s="30"/>
      <c r="X95" s="30"/>
      <c r="Y95" s="30"/>
      <c r="Z95" s="30"/>
      <c r="AA95" s="30"/>
      <c r="AB95" s="30"/>
      <c r="AC95" s="30"/>
      <c r="AD95" s="292">
        <f t="shared" si="45"/>
        <v>0</v>
      </c>
      <c r="AE95" s="30"/>
      <c r="AF95" s="30"/>
      <c r="AG95" s="30"/>
      <c r="AH95" s="30"/>
      <c r="AI95" s="30"/>
      <c r="AJ95" s="30"/>
      <c r="AK95" s="30"/>
    </row>
    <row r="96" spans="1:37" ht="12" customHeight="1">
      <c r="A96" s="43"/>
      <c r="B96" s="16" t="s">
        <v>175</v>
      </c>
      <c r="C96" s="29" t="s">
        <v>176</v>
      </c>
      <c r="D96" s="186"/>
      <c r="E96" s="30"/>
      <c r="F96" s="93"/>
      <c r="G96" s="186"/>
      <c r="H96" s="186"/>
      <c r="I96" s="186"/>
      <c r="J96" s="186"/>
      <c r="K96" s="23">
        <f t="shared" si="42"/>
        <v>0</v>
      </c>
      <c r="L96" s="23">
        <f t="shared" si="43"/>
        <v>0</v>
      </c>
      <c r="M96" s="186"/>
      <c r="N96" s="186"/>
      <c r="O96" s="186"/>
      <c r="P96" s="30"/>
      <c r="Q96" s="30"/>
      <c r="R96" s="30"/>
      <c r="S96" s="30"/>
      <c r="T96" s="30"/>
      <c r="U96" s="30"/>
      <c r="V96" s="30"/>
      <c r="W96" s="30"/>
      <c r="X96" s="30"/>
      <c r="Y96" s="30"/>
      <c r="Z96" s="30"/>
      <c r="AA96" s="30"/>
      <c r="AB96" s="30"/>
      <c r="AC96" s="30"/>
      <c r="AD96" s="292">
        <f t="shared" si="45"/>
        <v>0</v>
      </c>
      <c r="AE96" s="30"/>
      <c r="AF96" s="30"/>
      <c r="AG96" s="30"/>
      <c r="AH96" s="30"/>
      <c r="AI96" s="30"/>
      <c r="AJ96" s="30"/>
      <c r="AK96" s="30"/>
    </row>
    <row r="97" spans="1:37" ht="37.5" customHeight="1">
      <c r="A97" s="43"/>
      <c r="B97" s="16" t="s">
        <v>177</v>
      </c>
      <c r="C97" s="29" t="s">
        <v>178</v>
      </c>
      <c r="D97" s="186">
        <v>2521</v>
      </c>
      <c r="E97" s="30"/>
      <c r="F97" s="93">
        <v>69</v>
      </c>
      <c r="G97" s="186">
        <v>69</v>
      </c>
      <c r="H97" s="186"/>
      <c r="I97" s="186"/>
      <c r="J97" s="186"/>
      <c r="K97" s="23">
        <f t="shared" si="42"/>
        <v>69</v>
      </c>
      <c r="L97" s="23">
        <f t="shared" si="43"/>
        <v>0</v>
      </c>
      <c r="M97" s="186"/>
      <c r="N97" s="186"/>
      <c r="O97" s="186"/>
      <c r="P97" s="30"/>
      <c r="Q97" s="30"/>
      <c r="R97" s="30"/>
      <c r="S97" s="30"/>
      <c r="T97" s="30"/>
      <c r="U97" s="30"/>
      <c r="V97" s="30"/>
      <c r="W97" s="30"/>
      <c r="X97" s="30"/>
      <c r="Y97" s="30"/>
      <c r="Z97" s="30"/>
      <c r="AA97" s="30"/>
      <c r="AB97" s="30"/>
      <c r="AC97" s="30"/>
      <c r="AD97" s="292">
        <f t="shared" si="45"/>
        <v>69</v>
      </c>
      <c r="AE97" s="30">
        <v>69</v>
      </c>
      <c r="AF97" s="30">
        <v>3938</v>
      </c>
      <c r="AG97" s="30">
        <v>0</v>
      </c>
      <c r="AH97" s="30">
        <v>0</v>
      </c>
      <c r="AI97" s="30">
        <v>0</v>
      </c>
      <c r="AJ97" s="30">
        <v>0</v>
      </c>
      <c r="AK97" s="30"/>
    </row>
    <row r="98" spans="1:37" ht="25.5" hidden="1">
      <c r="A98" s="43"/>
      <c r="B98" s="16" t="s">
        <v>179</v>
      </c>
      <c r="C98" s="29" t="s">
        <v>180</v>
      </c>
      <c r="D98" s="186"/>
      <c r="E98" s="30"/>
      <c r="F98" s="93"/>
      <c r="G98" s="186"/>
      <c r="H98" s="186"/>
      <c r="I98" s="186"/>
      <c r="J98" s="186"/>
      <c r="K98" s="23">
        <f t="shared" si="42"/>
        <v>0</v>
      </c>
      <c r="L98" s="23">
        <f t="shared" si="43"/>
        <v>0</v>
      </c>
      <c r="M98" s="186"/>
      <c r="N98" s="186"/>
      <c r="O98" s="186"/>
      <c r="P98" s="30"/>
      <c r="Q98" s="30"/>
      <c r="R98" s="30"/>
      <c r="S98" s="30"/>
      <c r="T98" s="30"/>
      <c r="U98" s="30"/>
      <c r="V98" s="30"/>
      <c r="W98" s="30"/>
      <c r="X98" s="30"/>
      <c r="Y98" s="30"/>
      <c r="Z98" s="30"/>
      <c r="AA98" s="30"/>
      <c r="AB98" s="30"/>
      <c r="AC98" s="30"/>
      <c r="AD98" s="292">
        <f t="shared" si="45"/>
        <v>0</v>
      </c>
      <c r="AE98" s="30"/>
      <c r="AF98" s="30"/>
      <c r="AG98" s="30"/>
      <c r="AH98" s="30"/>
      <c r="AI98" s="30"/>
      <c r="AJ98" s="30"/>
      <c r="AK98" s="30"/>
    </row>
    <row r="99" spans="1:37" ht="26.25" hidden="1" customHeight="1">
      <c r="A99" s="43"/>
      <c r="B99" s="16" t="s">
        <v>181</v>
      </c>
      <c r="C99" s="29" t="s">
        <v>182</v>
      </c>
      <c r="D99" s="186"/>
      <c r="E99" s="30"/>
      <c r="F99" s="93"/>
      <c r="G99" s="186"/>
      <c r="H99" s="186"/>
      <c r="I99" s="186"/>
      <c r="J99" s="186"/>
      <c r="K99" s="23">
        <f t="shared" si="42"/>
        <v>0</v>
      </c>
      <c r="L99" s="23">
        <f t="shared" si="43"/>
        <v>0</v>
      </c>
      <c r="M99" s="186"/>
      <c r="N99" s="186"/>
      <c r="O99" s="186"/>
      <c r="P99" s="30"/>
      <c r="Q99" s="30"/>
      <c r="R99" s="30"/>
      <c r="S99" s="30"/>
      <c r="T99" s="30"/>
      <c r="U99" s="30"/>
      <c r="V99" s="30"/>
      <c r="W99" s="30"/>
      <c r="X99" s="30"/>
      <c r="Y99" s="30"/>
      <c r="Z99" s="30"/>
      <c r="AA99" s="30"/>
      <c r="AB99" s="30"/>
      <c r="AC99" s="30"/>
      <c r="AD99" s="292">
        <f t="shared" si="45"/>
        <v>0</v>
      </c>
      <c r="AE99" s="30"/>
      <c r="AF99" s="30"/>
      <c r="AG99" s="30"/>
      <c r="AH99" s="30"/>
      <c r="AI99" s="30"/>
      <c r="AJ99" s="30"/>
      <c r="AK99" s="30"/>
    </row>
    <row r="100" spans="1:37" ht="29.25" hidden="1" customHeight="1">
      <c r="A100" s="43"/>
      <c r="B100" s="49" t="s">
        <v>183</v>
      </c>
      <c r="C100" s="50" t="s">
        <v>184</v>
      </c>
      <c r="D100" s="186"/>
      <c r="E100" s="30"/>
      <c r="F100" s="93"/>
      <c r="G100" s="186"/>
      <c r="H100" s="186"/>
      <c r="I100" s="186"/>
      <c r="J100" s="186"/>
      <c r="K100" s="23">
        <f t="shared" si="42"/>
        <v>0</v>
      </c>
      <c r="L100" s="23">
        <f t="shared" si="43"/>
        <v>0</v>
      </c>
      <c r="M100" s="186"/>
      <c r="N100" s="186"/>
      <c r="O100" s="186"/>
      <c r="P100" s="30"/>
      <c r="Q100" s="30"/>
      <c r="R100" s="30"/>
      <c r="S100" s="30"/>
      <c r="T100" s="30"/>
      <c r="U100" s="30"/>
      <c r="V100" s="30"/>
      <c r="W100" s="30"/>
      <c r="X100" s="30"/>
      <c r="Y100" s="30"/>
      <c r="Z100" s="30"/>
      <c r="AA100" s="30"/>
      <c r="AB100" s="30"/>
      <c r="AC100" s="30"/>
      <c r="AD100" s="292">
        <f t="shared" si="45"/>
        <v>0</v>
      </c>
      <c r="AE100" s="30"/>
      <c r="AF100" s="30"/>
      <c r="AG100" s="30"/>
      <c r="AH100" s="30"/>
      <c r="AI100" s="30"/>
      <c r="AJ100" s="30"/>
      <c r="AK100" s="30"/>
    </row>
    <row r="101" spans="1:37" ht="28.5" customHeight="1">
      <c r="A101" s="43"/>
      <c r="B101" s="51" t="s">
        <v>185</v>
      </c>
      <c r="C101" s="52" t="s">
        <v>186</v>
      </c>
      <c r="D101" s="186">
        <f>16831+75963</f>
        <v>92794</v>
      </c>
      <c r="E101" s="53">
        <f t="shared" ref="E101:AK101" si="58">E1372</f>
        <v>0</v>
      </c>
      <c r="F101" s="292">
        <f t="shared" si="58"/>
        <v>0</v>
      </c>
      <c r="G101" s="322">
        <f t="shared" si="58"/>
        <v>0</v>
      </c>
      <c r="H101" s="322">
        <f t="shared" si="58"/>
        <v>0</v>
      </c>
      <c r="I101" s="322">
        <f t="shared" si="58"/>
        <v>0</v>
      </c>
      <c r="J101" s="322">
        <f t="shared" si="58"/>
        <v>0</v>
      </c>
      <c r="K101" s="23">
        <f t="shared" si="42"/>
        <v>0</v>
      </c>
      <c r="L101" s="23">
        <f t="shared" si="43"/>
        <v>0</v>
      </c>
      <c r="M101" s="322">
        <f t="shared" si="58"/>
        <v>0</v>
      </c>
      <c r="N101" s="322">
        <f t="shared" si="58"/>
        <v>0</v>
      </c>
      <c r="O101" s="322">
        <f t="shared" si="58"/>
        <v>0</v>
      </c>
      <c r="P101" s="53">
        <f t="shared" si="58"/>
        <v>0</v>
      </c>
      <c r="Q101" s="53">
        <f t="shared" si="58"/>
        <v>0</v>
      </c>
      <c r="R101" s="53">
        <f t="shared" si="58"/>
        <v>0</v>
      </c>
      <c r="S101" s="53">
        <f t="shared" si="58"/>
        <v>0</v>
      </c>
      <c r="T101" s="53">
        <f t="shared" si="58"/>
        <v>0</v>
      </c>
      <c r="U101" s="53">
        <f t="shared" si="58"/>
        <v>0</v>
      </c>
      <c r="V101" s="53">
        <f t="shared" si="58"/>
        <v>0</v>
      </c>
      <c r="W101" s="53">
        <f t="shared" si="58"/>
        <v>0</v>
      </c>
      <c r="X101" s="53">
        <f t="shared" si="58"/>
        <v>0</v>
      </c>
      <c r="Y101" s="53">
        <f t="shared" si="58"/>
        <v>0</v>
      </c>
      <c r="Z101" s="53">
        <f t="shared" si="58"/>
        <v>0</v>
      </c>
      <c r="AA101" s="53">
        <f t="shared" si="58"/>
        <v>0</v>
      </c>
      <c r="AB101" s="53">
        <f t="shared" si="58"/>
        <v>0</v>
      </c>
      <c r="AC101" s="53">
        <f t="shared" si="58"/>
        <v>0</v>
      </c>
      <c r="AD101" s="292">
        <f t="shared" si="45"/>
        <v>0</v>
      </c>
      <c r="AE101" s="53">
        <f t="shared" si="58"/>
        <v>0</v>
      </c>
      <c r="AF101" s="53">
        <f t="shared" si="58"/>
        <v>0</v>
      </c>
      <c r="AG101" s="53">
        <f t="shared" si="58"/>
        <v>0</v>
      </c>
      <c r="AH101" s="53">
        <f t="shared" si="58"/>
        <v>0</v>
      </c>
      <c r="AI101" s="53">
        <f t="shared" si="58"/>
        <v>0</v>
      </c>
      <c r="AJ101" s="53">
        <f t="shared" si="58"/>
        <v>0</v>
      </c>
      <c r="AK101" s="53">
        <f t="shared" si="58"/>
        <v>0</v>
      </c>
    </row>
    <row r="102" spans="1:37" ht="28.5" customHeight="1">
      <c r="A102" s="43"/>
      <c r="B102" s="16" t="s">
        <v>187</v>
      </c>
      <c r="C102" s="52" t="s">
        <v>188</v>
      </c>
      <c r="D102" s="252">
        <f t="shared" ref="D102:J102" si="59">D361+D1388+D974+D365+D985+D990+D995+D1000+D1394+D1006+D1012+D1018+D1024+D1401</f>
        <v>0</v>
      </c>
      <c r="E102" s="47">
        <f t="shared" si="59"/>
        <v>0</v>
      </c>
      <c r="F102" s="291">
        <f t="shared" si="59"/>
        <v>0</v>
      </c>
      <c r="G102" s="252">
        <f t="shared" si="59"/>
        <v>0</v>
      </c>
      <c r="H102" s="252">
        <f t="shared" si="59"/>
        <v>0</v>
      </c>
      <c r="I102" s="252">
        <f t="shared" si="59"/>
        <v>0</v>
      </c>
      <c r="J102" s="252">
        <f t="shared" si="59"/>
        <v>0</v>
      </c>
      <c r="K102" s="23">
        <f t="shared" si="42"/>
        <v>0</v>
      </c>
      <c r="L102" s="23">
        <f t="shared" si="43"/>
        <v>0</v>
      </c>
      <c r="M102" s="252">
        <f t="shared" ref="M102:AE102" si="60">M361+M1388+M974+M365+M985+M990+M995+M1000+M1394+M1006+M1012+M1018+M1024+M1401</f>
        <v>0</v>
      </c>
      <c r="N102" s="252">
        <f t="shared" si="60"/>
        <v>0</v>
      </c>
      <c r="O102" s="252">
        <f t="shared" si="60"/>
        <v>0</v>
      </c>
      <c r="P102" s="47">
        <f t="shared" si="60"/>
        <v>0</v>
      </c>
      <c r="Q102" s="47">
        <f t="shared" si="60"/>
        <v>0</v>
      </c>
      <c r="R102" s="47">
        <f t="shared" si="60"/>
        <v>0</v>
      </c>
      <c r="S102" s="47">
        <f t="shared" si="60"/>
        <v>0</v>
      </c>
      <c r="T102" s="47">
        <f t="shared" si="60"/>
        <v>0</v>
      </c>
      <c r="U102" s="47">
        <f t="shared" si="60"/>
        <v>0</v>
      </c>
      <c r="V102" s="47">
        <f t="shared" si="60"/>
        <v>0</v>
      </c>
      <c r="W102" s="47">
        <f t="shared" si="60"/>
        <v>0</v>
      </c>
      <c r="X102" s="47">
        <f t="shared" si="60"/>
        <v>0</v>
      </c>
      <c r="Y102" s="47">
        <f t="shared" si="60"/>
        <v>0</v>
      </c>
      <c r="Z102" s="47">
        <f t="shared" si="60"/>
        <v>0</v>
      </c>
      <c r="AA102" s="47">
        <f t="shared" si="60"/>
        <v>0</v>
      </c>
      <c r="AB102" s="47">
        <f t="shared" si="60"/>
        <v>0</v>
      </c>
      <c r="AC102" s="47">
        <f t="shared" si="60"/>
        <v>0</v>
      </c>
      <c r="AD102" s="292">
        <f t="shared" si="45"/>
        <v>0</v>
      </c>
      <c r="AE102" s="47">
        <f t="shared" si="60"/>
        <v>0</v>
      </c>
      <c r="AF102" s="357">
        <v>-829</v>
      </c>
      <c r="AG102" s="47">
        <f t="shared" ref="AG102:AK102" si="61">AG361+AG1388+AG974+AG365+AG985+AG990+AG995+AG1000+AG1394+AG1006+AG1012+AG1018+AG1024+AG1401</f>
        <v>0</v>
      </c>
      <c r="AH102" s="47">
        <f t="shared" si="61"/>
        <v>0</v>
      </c>
      <c r="AI102" s="47">
        <f t="shared" si="61"/>
        <v>0</v>
      </c>
      <c r="AJ102" s="47">
        <f t="shared" si="61"/>
        <v>0</v>
      </c>
      <c r="AK102" s="47">
        <f t="shared" si="61"/>
        <v>0</v>
      </c>
    </row>
    <row r="103" spans="1:37" ht="25.5">
      <c r="A103" s="43"/>
      <c r="B103" s="16" t="s">
        <v>189</v>
      </c>
      <c r="C103" s="52" t="s">
        <v>190</v>
      </c>
      <c r="D103" s="186">
        <f t="shared" ref="D103:E103" si="62">D1299</f>
        <v>181</v>
      </c>
      <c r="E103" s="30">
        <f t="shared" si="62"/>
        <v>336</v>
      </c>
      <c r="F103" s="93">
        <f>F1299</f>
        <v>336</v>
      </c>
      <c r="G103" s="186">
        <f t="shared" ref="G103:J103" si="63">G1299</f>
        <v>84</v>
      </c>
      <c r="H103" s="186">
        <f t="shared" si="63"/>
        <v>84</v>
      </c>
      <c r="I103" s="186">
        <f t="shared" si="63"/>
        <v>84</v>
      </c>
      <c r="J103" s="186">
        <f t="shared" si="63"/>
        <v>84</v>
      </c>
      <c r="K103" s="23">
        <f t="shared" si="42"/>
        <v>336</v>
      </c>
      <c r="L103" s="23">
        <f t="shared" si="43"/>
        <v>0</v>
      </c>
      <c r="M103" s="186">
        <f t="shared" ref="M103:Q103" si="64">M1299</f>
        <v>336</v>
      </c>
      <c r="N103" s="186">
        <f t="shared" si="64"/>
        <v>336</v>
      </c>
      <c r="O103" s="186">
        <f t="shared" si="64"/>
        <v>336</v>
      </c>
      <c r="P103" s="30">
        <f t="shared" si="64"/>
        <v>0</v>
      </c>
      <c r="Q103" s="30">
        <f t="shared" si="64"/>
        <v>0</v>
      </c>
      <c r="R103" s="30">
        <v>1095</v>
      </c>
      <c r="S103" s="30">
        <f t="shared" ref="S103:AC103" si="65">S1299</f>
        <v>0</v>
      </c>
      <c r="T103" s="30">
        <f t="shared" si="65"/>
        <v>0</v>
      </c>
      <c r="U103" s="30">
        <f t="shared" si="65"/>
        <v>0</v>
      </c>
      <c r="V103" s="30">
        <f t="shared" si="65"/>
        <v>0</v>
      </c>
      <c r="W103" s="30">
        <f t="shared" si="65"/>
        <v>0</v>
      </c>
      <c r="X103" s="30">
        <f t="shared" si="65"/>
        <v>0</v>
      </c>
      <c r="Y103" s="30">
        <f t="shared" si="65"/>
        <v>0</v>
      </c>
      <c r="Z103" s="30">
        <f t="shared" si="65"/>
        <v>0</v>
      </c>
      <c r="AA103" s="30">
        <f t="shared" si="65"/>
        <v>0</v>
      </c>
      <c r="AB103" s="30">
        <f t="shared" si="65"/>
        <v>0</v>
      </c>
      <c r="AC103" s="30">
        <f t="shared" si="65"/>
        <v>0</v>
      </c>
      <c r="AD103" s="292">
        <f t="shared" si="45"/>
        <v>1431</v>
      </c>
      <c r="AE103" s="30">
        <f t="shared" ref="AE103:AK103" si="66">AE1299</f>
        <v>1431</v>
      </c>
      <c r="AF103" s="30">
        <f t="shared" si="66"/>
        <v>0</v>
      </c>
      <c r="AG103" s="30">
        <f t="shared" si="66"/>
        <v>366</v>
      </c>
      <c r="AH103" s="30">
        <f t="shared" si="66"/>
        <v>366</v>
      </c>
      <c r="AI103" s="30">
        <f t="shared" si="66"/>
        <v>366</v>
      </c>
      <c r="AJ103" s="30">
        <f t="shared" si="66"/>
        <v>366</v>
      </c>
      <c r="AK103" s="30">
        <f t="shared" si="66"/>
        <v>0</v>
      </c>
    </row>
    <row r="104" spans="1:37" ht="14.25">
      <c r="A104" s="43"/>
      <c r="B104" s="16" t="s">
        <v>191</v>
      </c>
      <c r="C104" s="52" t="s">
        <v>192</v>
      </c>
      <c r="D104" s="186"/>
      <c r="E104" s="30"/>
      <c r="F104" s="93"/>
      <c r="G104" s="186"/>
      <c r="H104" s="186"/>
      <c r="I104" s="186"/>
      <c r="J104" s="186"/>
      <c r="K104" s="23">
        <f t="shared" si="42"/>
        <v>0</v>
      </c>
      <c r="L104" s="23">
        <f t="shared" si="43"/>
        <v>0</v>
      </c>
      <c r="M104" s="186"/>
      <c r="N104" s="186"/>
      <c r="O104" s="186"/>
      <c r="P104" s="30"/>
      <c r="Q104" s="30"/>
      <c r="R104" s="30"/>
      <c r="S104" s="30"/>
      <c r="T104" s="30"/>
      <c r="U104" s="30"/>
      <c r="V104" s="30"/>
      <c r="W104" s="30"/>
      <c r="X104" s="30"/>
      <c r="Y104" s="30"/>
      <c r="Z104" s="30"/>
      <c r="AA104" s="30"/>
      <c r="AB104" s="30"/>
      <c r="AC104" s="30"/>
      <c r="AD104" s="292">
        <f t="shared" si="45"/>
        <v>0</v>
      </c>
      <c r="AE104" s="30"/>
      <c r="AF104" s="30"/>
      <c r="AG104" s="30"/>
      <c r="AH104" s="30"/>
      <c r="AI104" s="30"/>
      <c r="AJ104" s="30"/>
      <c r="AK104" s="30"/>
    </row>
    <row r="105" spans="1:37" ht="25.5">
      <c r="A105" s="43"/>
      <c r="B105" s="16" t="s">
        <v>193</v>
      </c>
      <c r="C105" s="52" t="s">
        <v>194</v>
      </c>
      <c r="D105" s="186">
        <v>50506</v>
      </c>
      <c r="E105" s="53">
        <f t="shared" ref="E105:J105" si="67">E377+E1369</f>
        <v>29391</v>
      </c>
      <c r="F105" s="292">
        <f t="shared" si="67"/>
        <v>29391</v>
      </c>
      <c r="G105" s="322">
        <f t="shared" si="67"/>
        <v>0</v>
      </c>
      <c r="H105" s="322">
        <f t="shared" si="67"/>
        <v>12391</v>
      </c>
      <c r="I105" s="322">
        <f t="shared" si="67"/>
        <v>8500</v>
      </c>
      <c r="J105" s="322">
        <f t="shared" si="67"/>
        <v>8500</v>
      </c>
      <c r="K105" s="23">
        <f t="shared" si="42"/>
        <v>29391</v>
      </c>
      <c r="L105" s="23">
        <f t="shared" si="43"/>
        <v>0</v>
      </c>
      <c r="M105" s="322">
        <f t="shared" ref="M105:AE105" si="68">M377+M1369</f>
        <v>51867</v>
      </c>
      <c r="N105" s="322">
        <f t="shared" si="68"/>
        <v>24203</v>
      </c>
      <c r="O105" s="322">
        <f t="shared" si="68"/>
        <v>0</v>
      </c>
      <c r="P105" s="53">
        <f t="shared" si="68"/>
        <v>0</v>
      </c>
      <c r="Q105" s="53">
        <f t="shared" si="68"/>
        <v>0</v>
      </c>
      <c r="R105" s="53">
        <f t="shared" si="68"/>
        <v>0</v>
      </c>
      <c r="S105" s="53">
        <f t="shared" si="68"/>
        <v>0</v>
      </c>
      <c r="T105" s="53">
        <f t="shared" si="68"/>
        <v>0</v>
      </c>
      <c r="U105" s="53">
        <f t="shared" si="68"/>
        <v>0</v>
      </c>
      <c r="V105" s="53">
        <f t="shared" si="68"/>
        <v>0</v>
      </c>
      <c r="W105" s="53">
        <f t="shared" si="68"/>
        <v>0</v>
      </c>
      <c r="X105" s="53">
        <f t="shared" si="68"/>
        <v>0</v>
      </c>
      <c r="Y105" s="53">
        <f t="shared" si="68"/>
        <v>0</v>
      </c>
      <c r="Z105" s="53">
        <f t="shared" si="68"/>
        <v>0</v>
      </c>
      <c r="AA105" s="53">
        <f t="shared" si="68"/>
        <v>0</v>
      </c>
      <c r="AB105" s="53">
        <f t="shared" si="68"/>
        <v>0</v>
      </c>
      <c r="AC105" s="53">
        <f t="shared" si="68"/>
        <v>0</v>
      </c>
      <c r="AD105" s="292">
        <f t="shared" si="45"/>
        <v>29391</v>
      </c>
      <c r="AE105" s="53">
        <f t="shared" si="68"/>
        <v>29391</v>
      </c>
      <c r="AF105" s="53">
        <v>159</v>
      </c>
      <c r="AG105" s="53">
        <f t="shared" ref="AG105:AK105" si="69">AG377+AG1369</f>
        <v>43822</v>
      </c>
      <c r="AH105" s="53">
        <f t="shared" si="69"/>
        <v>25772</v>
      </c>
      <c r="AI105" s="53">
        <f t="shared" si="69"/>
        <v>21713</v>
      </c>
      <c r="AJ105" s="53">
        <f t="shared" si="69"/>
        <v>0</v>
      </c>
      <c r="AK105" s="53">
        <f t="shared" si="69"/>
        <v>0</v>
      </c>
    </row>
    <row r="106" spans="1:37" ht="27" customHeight="1">
      <c r="A106" s="43"/>
      <c r="B106" s="187" t="s">
        <v>195</v>
      </c>
      <c r="C106" s="278" t="s">
        <v>196</v>
      </c>
      <c r="D106" s="279">
        <f t="shared" ref="D106:J106" si="70">D107+D108+D109</f>
        <v>79228</v>
      </c>
      <c r="E106" s="280">
        <f t="shared" si="70"/>
        <v>100723</v>
      </c>
      <c r="F106" s="293">
        <f t="shared" si="70"/>
        <v>100723</v>
      </c>
      <c r="G106" s="279">
        <f t="shared" si="70"/>
        <v>46776</v>
      </c>
      <c r="H106" s="279">
        <f t="shared" si="70"/>
        <v>26027</v>
      </c>
      <c r="I106" s="279">
        <f t="shared" si="70"/>
        <v>13978</v>
      </c>
      <c r="J106" s="279">
        <f t="shared" si="70"/>
        <v>13942</v>
      </c>
      <c r="K106" s="23">
        <f t="shared" si="42"/>
        <v>100723</v>
      </c>
      <c r="L106" s="23">
        <f t="shared" si="43"/>
        <v>0</v>
      </c>
      <c r="M106" s="279">
        <f t="shared" ref="M106:AK106" si="71">M107+M108+M109</f>
        <v>288</v>
      </c>
      <c r="N106" s="279">
        <f t="shared" si="71"/>
        <v>0</v>
      </c>
      <c r="O106" s="279">
        <f t="shared" si="71"/>
        <v>0</v>
      </c>
      <c r="P106" s="280">
        <f t="shared" si="71"/>
        <v>0</v>
      </c>
      <c r="Q106" s="280">
        <f t="shared" si="71"/>
        <v>0</v>
      </c>
      <c r="R106" s="280">
        <f t="shared" si="71"/>
        <v>0</v>
      </c>
      <c r="S106" s="280">
        <f t="shared" si="71"/>
        <v>0</v>
      </c>
      <c r="T106" s="280">
        <f t="shared" si="71"/>
        <v>0</v>
      </c>
      <c r="U106" s="280">
        <f t="shared" si="71"/>
        <v>0</v>
      </c>
      <c r="V106" s="280">
        <f t="shared" si="71"/>
        <v>0</v>
      </c>
      <c r="W106" s="280">
        <f t="shared" si="71"/>
        <v>0</v>
      </c>
      <c r="X106" s="280">
        <f t="shared" si="71"/>
        <v>0</v>
      </c>
      <c r="Y106" s="280">
        <f t="shared" si="71"/>
        <v>0</v>
      </c>
      <c r="Z106" s="280">
        <f t="shared" si="71"/>
        <v>0</v>
      </c>
      <c r="AA106" s="280">
        <f t="shared" si="71"/>
        <v>0</v>
      </c>
      <c r="AB106" s="280">
        <f t="shared" si="71"/>
        <v>0</v>
      </c>
      <c r="AC106" s="280">
        <f t="shared" si="71"/>
        <v>0</v>
      </c>
      <c r="AD106" s="292">
        <f t="shared" si="45"/>
        <v>100723</v>
      </c>
      <c r="AE106" s="280">
        <f t="shared" si="71"/>
        <v>100723</v>
      </c>
      <c r="AF106" s="280">
        <f t="shared" si="71"/>
        <v>42166</v>
      </c>
      <c r="AG106" s="280">
        <f t="shared" si="71"/>
        <v>44834</v>
      </c>
      <c r="AH106" s="280">
        <f t="shared" si="71"/>
        <v>0</v>
      </c>
      <c r="AI106" s="280">
        <f t="shared" si="71"/>
        <v>0</v>
      </c>
      <c r="AJ106" s="280">
        <f t="shared" si="71"/>
        <v>0</v>
      </c>
      <c r="AK106" s="280">
        <f t="shared" si="71"/>
        <v>0</v>
      </c>
    </row>
    <row r="107" spans="1:37" ht="27" customHeight="1">
      <c r="A107" s="43"/>
      <c r="B107" s="16" t="s">
        <v>197</v>
      </c>
      <c r="C107" s="52" t="s">
        <v>198</v>
      </c>
      <c r="D107" s="186">
        <f t="shared" ref="D107:J109" si="72">D477+D485+D503+D494+D1051</f>
        <v>66577</v>
      </c>
      <c r="E107" s="30">
        <f t="shared" si="72"/>
        <v>84641</v>
      </c>
      <c r="F107" s="93">
        <f t="shared" si="72"/>
        <v>84641</v>
      </c>
      <c r="G107" s="186">
        <f t="shared" si="72"/>
        <v>39307</v>
      </c>
      <c r="H107" s="186">
        <f t="shared" si="72"/>
        <v>21871</v>
      </c>
      <c r="I107" s="186">
        <f t="shared" si="72"/>
        <v>11746</v>
      </c>
      <c r="J107" s="186">
        <f t="shared" si="72"/>
        <v>11717</v>
      </c>
      <c r="K107" s="23">
        <f t="shared" si="42"/>
        <v>84641</v>
      </c>
      <c r="L107" s="23">
        <f t="shared" si="43"/>
        <v>0</v>
      </c>
      <c r="M107" s="186">
        <f t="shared" ref="M107:AE109" si="73">M477+M485+M503+M494+M1051</f>
        <v>288</v>
      </c>
      <c r="N107" s="186">
        <f t="shared" si="73"/>
        <v>0</v>
      </c>
      <c r="O107" s="186">
        <f t="shared" si="73"/>
        <v>0</v>
      </c>
      <c r="P107" s="30">
        <f t="shared" si="73"/>
        <v>0</v>
      </c>
      <c r="Q107" s="30">
        <f t="shared" si="73"/>
        <v>0</v>
      </c>
      <c r="R107" s="30">
        <f t="shared" si="73"/>
        <v>0</v>
      </c>
      <c r="S107" s="30">
        <f t="shared" si="73"/>
        <v>0</v>
      </c>
      <c r="T107" s="30">
        <f t="shared" si="73"/>
        <v>0</v>
      </c>
      <c r="U107" s="30">
        <f t="shared" si="73"/>
        <v>0</v>
      </c>
      <c r="V107" s="30">
        <f t="shared" si="73"/>
        <v>0</v>
      </c>
      <c r="W107" s="30">
        <f t="shared" si="73"/>
        <v>0</v>
      </c>
      <c r="X107" s="30">
        <f t="shared" si="73"/>
        <v>0</v>
      </c>
      <c r="Y107" s="30">
        <f t="shared" si="73"/>
        <v>0</v>
      </c>
      <c r="Z107" s="30">
        <f t="shared" si="73"/>
        <v>0</v>
      </c>
      <c r="AA107" s="30">
        <f t="shared" si="73"/>
        <v>0</v>
      </c>
      <c r="AB107" s="30">
        <f t="shared" si="73"/>
        <v>0</v>
      </c>
      <c r="AC107" s="30">
        <f t="shared" si="73"/>
        <v>0</v>
      </c>
      <c r="AD107" s="292">
        <f t="shared" si="45"/>
        <v>84641</v>
      </c>
      <c r="AE107" s="30">
        <f t="shared" si="73"/>
        <v>84641</v>
      </c>
      <c r="AF107" s="30">
        <v>35346</v>
      </c>
      <c r="AG107" s="30">
        <f>AG485+AG503+AG494+AG1051</f>
        <v>37053</v>
      </c>
      <c r="AH107" s="30">
        <f t="shared" ref="AH107:AJ107" si="74">AH485+AH503+AH494+AH1051</f>
        <v>0</v>
      </c>
      <c r="AI107" s="30">
        <f t="shared" si="74"/>
        <v>0</v>
      </c>
      <c r="AJ107" s="30">
        <f t="shared" si="74"/>
        <v>0</v>
      </c>
      <c r="AK107" s="30">
        <f t="shared" ref="AK107" si="75">AK477+AK485+AK503+AK494+AK1051</f>
        <v>0</v>
      </c>
    </row>
    <row r="108" spans="1:37" ht="16.5" customHeight="1">
      <c r="A108" s="43"/>
      <c r="B108" s="16" t="s">
        <v>199</v>
      </c>
      <c r="C108" s="52" t="s">
        <v>200</v>
      </c>
      <c r="D108" s="186">
        <f t="shared" si="72"/>
        <v>0</v>
      </c>
      <c r="E108" s="30">
        <f t="shared" si="72"/>
        <v>0</v>
      </c>
      <c r="F108" s="93">
        <f t="shared" si="72"/>
        <v>0</v>
      </c>
      <c r="G108" s="186">
        <f t="shared" si="72"/>
        <v>0</v>
      </c>
      <c r="H108" s="186">
        <f t="shared" si="72"/>
        <v>0</v>
      </c>
      <c r="I108" s="186">
        <f t="shared" si="72"/>
        <v>0</v>
      </c>
      <c r="J108" s="186">
        <f t="shared" si="72"/>
        <v>0</v>
      </c>
      <c r="K108" s="23">
        <f t="shared" si="42"/>
        <v>0</v>
      </c>
      <c r="L108" s="23">
        <f t="shared" si="43"/>
        <v>0</v>
      </c>
      <c r="M108" s="186">
        <f t="shared" si="73"/>
        <v>0</v>
      </c>
      <c r="N108" s="186">
        <f t="shared" si="73"/>
        <v>0</v>
      </c>
      <c r="O108" s="186">
        <f t="shared" si="73"/>
        <v>0</v>
      </c>
      <c r="P108" s="30">
        <f t="shared" si="73"/>
        <v>0</v>
      </c>
      <c r="Q108" s="30">
        <f t="shared" si="73"/>
        <v>0</v>
      </c>
      <c r="R108" s="30">
        <f t="shared" si="73"/>
        <v>0</v>
      </c>
      <c r="S108" s="30">
        <f t="shared" si="73"/>
        <v>0</v>
      </c>
      <c r="T108" s="30">
        <f t="shared" si="73"/>
        <v>0</v>
      </c>
      <c r="U108" s="30">
        <f t="shared" si="73"/>
        <v>0</v>
      </c>
      <c r="V108" s="30">
        <f t="shared" si="73"/>
        <v>0</v>
      </c>
      <c r="W108" s="30">
        <f t="shared" si="73"/>
        <v>0</v>
      </c>
      <c r="X108" s="30">
        <f t="shared" si="73"/>
        <v>0</v>
      </c>
      <c r="Y108" s="30">
        <f t="shared" si="73"/>
        <v>0</v>
      </c>
      <c r="Z108" s="30">
        <f t="shared" si="73"/>
        <v>0</v>
      </c>
      <c r="AA108" s="30">
        <f t="shared" si="73"/>
        <v>0</v>
      </c>
      <c r="AB108" s="30">
        <f t="shared" si="73"/>
        <v>0</v>
      </c>
      <c r="AC108" s="30">
        <f t="shared" si="73"/>
        <v>0</v>
      </c>
      <c r="AD108" s="292">
        <f t="shared" si="45"/>
        <v>0</v>
      </c>
      <c r="AE108" s="30">
        <f t="shared" si="73"/>
        <v>0</v>
      </c>
      <c r="AF108" s="30">
        <f t="shared" ref="AF108:AK109" si="76">AF478+AF486+AF504+AF495+AF1052</f>
        <v>0</v>
      </c>
      <c r="AG108" s="30">
        <f t="shared" si="76"/>
        <v>0</v>
      </c>
      <c r="AH108" s="30">
        <f t="shared" si="76"/>
        <v>0</v>
      </c>
      <c r="AI108" s="30">
        <f t="shared" si="76"/>
        <v>0</v>
      </c>
      <c r="AJ108" s="30">
        <f t="shared" si="76"/>
        <v>0</v>
      </c>
      <c r="AK108" s="30">
        <f t="shared" si="76"/>
        <v>0</v>
      </c>
    </row>
    <row r="109" spans="1:37" ht="19.5" customHeight="1">
      <c r="A109" s="43"/>
      <c r="B109" s="16" t="s">
        <v>201</v>
      </c>
      <c r="C109" s="52" t="s">
        <v>202</v>
      </c>
      <c r="D109" s="186">
        <f t="shared" si="72"/>
        <v>12651</v>
      </c>
      <c r="E109" s="30">
        <f t="shared" si="72"/>
        <v>16082</v>
      </c>
      <c r="F109" s="93">
        <f t="shared" si="72"/>
        <v>16082</v>
      </c>
      <c r="G109" s="186">
        <f t="shared" si="72"/>
        <v>7469</v>
      </c>
      <c r="H109" s="186">
        <f t="shared" si="72"/>
        <v>4156</v>
      </c>
      <c r="I109" s="186">
        <f t="shared" si="72"/>
        <v>2232</v>
      </c>
      <c r="J109" s="186">
        <f t="shared" si="72"/>
        <v>2225</v>
      </c>
      <c r="K109" s="23">
        <f t="shared" si="42"/>
        <v>16082</v>
      </c>
      <c r="L109" s="23">
        <f t="shared" si="43"/>
        <v>0</v>
      </c>
      <c r="M109" s="186">
        <f t="shared" si="73"/>
        <v>0</v>
      </c>
      <c r="N109" s="186">
        <f t="shared" si="73"/>
        <v>0</v>
      </c>
      <c r="O109" s="186">
        <f t="shared" si="73"/>
        <v>0</v>
      </c>
      <c r="P109" s="30">
        <f t="shared" si="73"/>
        <v>0</v>
      </c>
      <c r="Q109" s="30">
        <f t="shared" si="73"/>
        <v>0</v>
      </c>
      <c r="R109" s="30">
        <f t="shared" si="73"/>
        <v>0</v>
      </c>
      <c r="S109" s="30">
        <f t="shared" si="73"/>
        <v>0</v>
      </c>
      <c r="T109" s="30">
        <f t="shared" si="73"/>
        <v>0</v>
      </c>
      <c r="U109" s="30">
        <f t="shared" si="73"/>
        <v>0</v>
      </c>
      <c r="V109" s="30">
        <f t="shared" si="73"/>
        <v>0</v>
      </c>
      <c r="W109" s="30">
        <f t="shared" si="73"/>
        <v>0</v>
      </c>
      <c r="X109" s="30">
        <f t="shared" si="73"/>
        <v>0</v>
      </c>
      <c r="Y109" s="30">
        <f t="shared" si="73"/>
        <v>0</v>
      </c>
      <c r="Z109" s="30">
        <f t="shared" si="73"/>
        <v>0</v>
      </c>
      <c r="AA109" s="30">
        <f t="shared" si="73"/>
        <v>0</v>
      </c>
      <c r="AB109" s="30">
        <f t="shared" si="73"/>
        <v>0</v>
      </c>
      <c r="AC109" s="30">
        <f t="shared" si="73"/>
        <v>0</v>
      </c>
      <c r="AD109" s="292">
        <f t="shared" si="45"/>
        <v>16082</v>
      </c>
      <c r="AE109" s="30">
        <f t="shared" si="73"/>
        <v>16082</v>
      </c>
      <c r="AF109" s="30">
        <v>6820</v>
      </c>
      <c r="AG109" s="30">
        <f>AG487+AG505+AG496+AG1053</f>
        <v>7781</v>
      </c>
      <c r="AH109" s="30">
        <f t="shared" ref="AH109:AJ109" si="77">AH487+AH505+AH496+AH1053</f>
        <v>0</v>
      </c>
      <c r="AI109" s="30">
        <f t="shared" si="77"/>
        <v>0</v>
      </c>
      <c r="AJ109" s="30">
        <f t="shared" si="77"/>
        <v>0</v>
      </c>
      <c r="AK109" s="30">
        <f t="shared" si="76"/>
        <v>0</v>
      </c>
    </row>
    <row r="110" spans="1:37" ht="29.25" customHeight="1">
      <c r="A110" s="43"/>
      <c r="B110" s="16" t="s">
        <v>195</v>
      </c>
      <c r="C110" s="52" t="s">
        <v>203</v>
      </c>
      <c r="D110" s="30">
        <f t="shared" ref="D110:J110" si="78">D111+D112+D113</f>
        <v>0</v>
      </c>
      <c r="E110" s="30">
        <f t="shared" si="78"/>
        <v>0</v>
      </c>
      <c r="F110" s="288">
        <f t="shared" si="78"/>
        <v>0</v>
      </c>
      <c r="G110" s="40">
        <f t="shared" si="78"/>
        <v>0</v>
      </c>
      <c r="H110" s="40">
        <f t="shared" si="78"/>
        <v>0</v>
      </c>
      <c r="I110" s="40">
        <f t="shared" si="78"/>
        <v>0</v>
      </c>
      <c r="J110" s="40">
        <f t="shared" si="78"/>
        <v>0</v>
      </c>
      <c r="K110" s="191">
        <f t="shared" si="42"/>
        <v>0</v>
      </c>
      <c r="L110" s="191">
        <f t="shared" si="43"/>
        <v>0</v>
      </c>
      <c r="M110" s="40">
        <f t="shared" ref="M110:AK110" si="79">M111+M112+M113</f>
        <v>0</v>
      </c>
      <c r="N110" s="40">
        <f t="shared" si="79"/>
        <v>0</v>
      </c>
      <c r="O110" s="40">
        <f t="shared" si="79"/>
        <v>0</v>
      </c>
      <c r="P110" s="41">
        <f t="shared" si="79"/>
        <v>0</v>
      </c>
      <c r="Q110" s="41">
        <f t="shared" si="79"/>
        <v>0</v>
      </c>
      <c r="R110" s="41">
        <f t="shared" si="79"/>
        <v>0</v>
      </c>
      <c r="S110" s="41">
        <f t="shared" si="79"/>
        <v>0</v>
      </c>
      <c r="T110" s="41">
        <f t="shared" si="79"/>
        <v>0</v>
      </c>
      <c r="U110" s="41">
        <f t="shared" si="79"/>
        <v>0</v>
      </c>
      <c r="V110" s="41">
        <f t="shared" si="79"/>
        <v>0</v>
      </c>
      <c r="W110" s="41">
        <f t="shared" si="79"/>
        <v>0</v>
      </c>
      <c r="X110" s="41">
        <f t="shared" si="79"/>
        <v>0</v>
      </c>
      <c r="Y110" s="41">
        <f t="shared" si="79"/>
        <v>0</v>
      </c>
      <c r="Z110" s="41">
        <f t="shared" si="79"/>
        <v>0</v>
      </c>
      <c r="AA110" s="41">
        <f t="shared" si="79"/>
        <v>0</v>
      </c>
      <c r="AB110" s="41">
        <f t="shared" si="79"/>
        <v>0</v>
      </c>
      <c r="AC110" s="41">
        <f t="shared" si="79"/>
        <v>0</v>
      </c>
      <c r="AD110" s="292">
        <f t="shared" si="45"/>
        <v>0</v>
      </c>
      <c r="AE110" s="41">
        <f t="shared" si="79"/>
        <v>0</v>
      </c>
      <c r="AF110" s="41">
        <f t="shared" si="79"/>
        <v>3199</v>
      </c>
      <c r="AG110" s="41">
        <f t="shared" si="79"/>
        <v>342</v>
      </c>
      <c r="AH110" s="41">
        <f t="shared" si="79"/>
        <v>0</v>
      </c>
      <c r="AI110" s="41">
        <f t="shared" si="79"/>
        <v>0</v>
      </c>
      <c r="AJ110" s="41">
        <f t="shared" si="79"/>
        <v>0</v>
      </c>
      <c r="AK110" s="41">
        <f t="shared" si="79"/>
        <v>0</v>
      </c>
    </row>
    <row r="111" spans="1:37" ht="14.25" customHeight="1">
      <c r="A111" s="43"/>
      <c r="B111" s="16" t="s">
        <v>197</v>
      </c>
      <c r="C111" s="54" t="s">
        <v>204</v>
      </c>
      <c r="D111" s="186"/>
      <c r="E111" s="30"/>
      <c r="F111" s="93"/>
      <c r="G111" s="186"/>
      <c r="H111" s="186"/>
      <c r="I111" s="186"/>
      <c r="J111" s="186"/>
      <c r="K111" s="23">
        <f t="shared" si="42"/>
        <v>0</v>
      </c>
      <c r="L111" s="23">
        <f t="shared" si="43"/>
        <v>0</v>
      </c>
      <c r="M111" s="186"/>
      <c r="N111" s="186"/>
      <c r="O111" s="186"/>
      <c r="P111" s="30"/>
      <c r="Q111" s="30"/>
      <c r="R111" s="30"/>
      <c r="S111" s="30"/>
      <c r="T111" s="30"/>
      <c r="U111" s="30"/>
      <c r="V111" s="30"/>
      <c r="W111" s="30"/>
      <c r="X111" s="30"/>
      <c r="Y111" s="30"/>
      <c r="Z111" s="30"/>
      <c r="AA111" s="30"/>
      <c r="AB111" s="30"/>
      <c r="AC111" s="30"/>
      <c r="AD111" s="292">
        <f t="shared" si="45"/>
        <v>0</v>
      </c>
      <c r="AE111" s="30"/>
      <c r="AF111" s="30">
        <v>2700</v>
      </c>
      <c r="AG111" s="30">
        <f>AG477</f>
        <v>283</v>
      </c>
      <c r="AH111" s="30">
        <f t="shared" ref="AH111:AK111" si="80">AH477</f>
        <v>0</v>
      </c>
      <c r="AI111" s="30">
        <f t="shared" si="80"/>
        <v>0</v>
      </c>
      <c r="AJ111" s="30">
        <f t="shared" si="80"/>
        <v>0</v>
      </c>
      <c r="AK111" s="30">
        <f t="shared" si="80"/>
        <v>0</v>
      </c>
    </row>
    <row r="112" spans="1:37" ht="20.25" customHeight="1">
      <c r="A112" s="43"/>
      <c r="B112" s="16" t="s">
        <v>199</v>
      </c>
      <c r="C112" s="54" t="s">
        <v>205</v>
      </c>
      <c r="D112" s="186"/>
      <c r="E112" s="30"/>
      <c r="F112" s="93"/>
      <c r="G112" s="186"/>
      <c r="H112" s="186"/>
      <c r="I112" s="186"/>
      <c r="J112" s="186"/>
      <c r="K112" s="23">
        <f t="shared" si="42"/>
        <v>0</v>
      </c>
      <c r="L112" s="23">
        <f t="shared" si="43"/>
        <v>0</v>
      </c>
      <c r="M112" s="186"/>
      <c r="N112" s="186"/>
      <c r="O112" s="186"/>
      <c r="P112" s="30"/>
      <c r="Q112" s="30"/>
      <c r="R112" s="30"/>
      <c r="S112" s="30"/>
      <c r="T112" s="30"/>
      <c r="U112" s="30"/>
      <c r="V112" s="30"/>
      <c r="W112" s="30"/>
      <c r="X112" s="30"/>
      <c r="Y112" s="30"/>
      <c r="Z112" s="30"/>
      <c r="AA112" s="30"/>
      <c r="AB112" s="30"/>
      <c r="AC112" s="30"/>
      <c r="AD112" s="292">
        <f t="shared" si="45"/>
        <v>0</v>
      </c>
      <c r="AE112" s="30"/>
      <c r="AF112" s="30"/>
      <c r="AG112" s="30"/>
      <c r="AH112" s="30"/>
      <c r="AI112" s="30"/>
      <c r="AJ112" s="30"/>
      <c r="AK112" s="30"/>
    </row>
    <row r="113" spans="1:37" ht="18.75" customHeight="1">
      <c r="A113" s="43"/>
      <c r="B113" s="16" t="s">
        <v>201</v>
      </c>
      <c r="C113" s="54" t="s">
        <v>206</v>
      </c>
      <c r="D113" s="186"/>
      <c r="E113" s="30"/>
      <c r="F113" s="93"/>
      <c r="G113" s="186"/>
      <c r="H113" s="186"/>
      <c r="I113" s="186"/>
      <c r="J113" s="186"/>
      <c r="K113" s="23">
        <f t="shared" si="42"/>
        <v>0</v>
      </c>
      <c r="L113" s="23">
        <f t="shared" si="43"/>
        <v>0</v>
      </c>
      <c r="M113" s="186"/>
      <c r="N113" s="186"/>
      <c r="O113" s="186"/>
      <c r="P113" s="30"/>
      <c r="Q113" s="30"/>
      <c r="R113" s="30"/>
      <c r="S113" s="30"/>
      <c r="T113" s="30"/>
      <c r="U113" s="30"/>
      <c r="V113" s="30"/>
      <c r="W113" s="30"/>
      <c r="X113" s="30"/>
      <c r="Y113" s="30"/>
      <c r="Z113" s="30"/>
      <c r="AA113" s="30"/>
      <c r="AB113" s="30"/>
      <c r="AC113" s="30"/>
      <c r="AD113" s="292">
        <f t="shared" si="45"/>
        <v>0</v>
      </c>
      <c r="AE113" s="30"/>
      <c r="AF113" s="30">
        <v>499</v>
      </c>
      <c r="AG113" s="30">
        <f>AG479</f>
        <v>59</v>
      </c>
      <c r="AH113" s="30">
        <f t="shared" ref="AH113:AJ113" si="81">AH479</f>
        <v>0</v>
      </c>
      <c r="AI113" s="30">
        <f t="shared" si="81"/>
        <v>0</v>
      </c>
      <c r="AJ113" s="30">
        <f t="shared" si="81"/>
        <v>0</v>
      </c>
      <c r="AK113" s="30"/>
    </row>
    <row r="114" spans="1:37" ht="56.25" customHeight="1">
      <c r="A114" s="43"/>
      <c r="B114" s="91" t="s">
        <v>207</v>
      </c>
      <c r="C114" s="92" t="s">
        <v>208</v>
      </c>
      <c r="D114" s="254">
        <f t="shared" ref="D114:J114" si="82">D115+D116</f>
        <v>2103</v>
      </c>
      <c r="E114" s="55">
        <f t="shared" si="82"/>
        <v>21506</v>
      </c>
      <c r="F114" s="292">
        <f t="shared" si="82"/>
        <v>22276</v>
      </c>
      <c r="G114" s="322">
        <f t="shared" si="82"/>
        <v>399</v>
      </c>
      <c r="H114" s="322">
        <f t="shared" si="82"/>
        <v>5482</v>
      </c>
      <c r="I114" s="322">
        <f t="shared" si="82"/>
        <v>7634</v>
      </c>
      <c r="J114" s="322">
        <f t="shared" si="82"/>
        <v>8761</v>
      </c>
      <c r="K114" s="23">
        <f t="shared" si="42"/>
        <v>22276</v>
      </c>
      <c r="L114" s="23">
        <f t="shared" si="43"/>
        <v>0</v>
      </c>
      <c r="M114" s="322">
        <f t="shared" ref="M114:AK114" si="83">M115+M116</f>
        <v>25946</v>
      </c>
      <c r="N114" s="322">
        <f t="shared" si="83"/>
        <v>25926</v>
      </c>
      <c r="O114" s="322">
        <f t="shared" si="83"/>
        <v>10627</v>
      </c>
      <c r="P114" s="55">
        <f t="shared" si="83"/>
        <v>0</v>
      </c>
      <c r="Q114" s="55">
        <f t="shared" si="83"/>
        <v>0</v>
      </c>
      <c r="R114" s="55">
        <f t="shared" si="83"/>
        <v>0</v>
      </c>
      <c r="S114" s="55">
        <f t="shared" si="83"/>
        <v>0</v>
      </c>
      <c r="T114" s="55">
        <f t="shared" si="83"/>
        <v>0</v>
      </c>
      <c r="U114" s="55">
        <f t="shared" si="83"/>
        <v>0</v>
      </c>
      <c r="V114" s="55">
        <f t="shared" si="83"/>
        <v>14.589999999999998</v>
      </c>
      <c r="W114" s="55">
        <f t="shared" si="83"/>
        <v>0</v>
      </c>
      <c r="X114" s="55">
        <f t="shared" si="83"/>
        <v>0</v>
      </c>
      <c r="Y114" s="55">
        <f t="shared" si="83"/>
        <v>0</v>
      </c>
      <c r="Z114" s="55">
        <f t="shared" si="83"/>
        <v>0</v>
      </c>
      <c r="AA114" s="55">
        <f t="shared" si="83"/>
        <v>0</v>
      </c>
      <c r="AB114" s="55">
        <f t="shared" si="83"/>
        <v>0</v>
      </c>
      <c r="AC114" s="55">
        <f t="shared" si="83"/>
        <v>0</v>
      </c>
      <c r="AD114" s="292">
        <f t="shared" si="45"/>
        <v>22290.59</v>
      </c>
      <c r="AE114" s="55">
        <f t="shared" si="83"/>
        <v>22290.59</v>
      </c>
      <c r="AF114" s="55">
        <f t="shared" si="83"/>
        <v>2618</v>
      </c>
      <c r="AG114" s="55">
        <f t="shared" si="83"/>
        <v>26941</v>
      </c>
      <c r="AH114" s="55">
        <f t="shared" si="83"/>
        <v>26373</v>
      </c>
      <c r="AI114" s="55">
        <f t="shared" si="83"/>
        <v>18714</v>
      </c>
      <c r="AJ114" s="55">
        <f t="shared" si="83"/>
        <v>546</v>
      </c>
      <c r="AK114" s="55">
        <f t="shared" si="83"/>
        <v>0</v>
      </c>
    </row>
    <row r="115" spans="1:37" ht="62.25" customHeight="1">
      <c r="A115" s="43"/>
      <c r="B115" s="91" t="s">
        <v>209</v>
      </c>
      <c r="C115" s="92" t="s">
        <v>210</v>
      </c>
      <c r="D115" s="186"/>
      <c r="E115" s="30"/>
      <c r="F115" s="93"/>
      <c r="G115" s="186"/>
      <c r="H115" s="186"/>
      <c r="I115" s="186"/>
      <c r="J115" s="186"/>
      <c r="K115" s="23">
        <f t="shared" si="42"/>
        <v>0</v>
      </c>
      <c r="L115" s="23">
        <f t="shared" si="43"/>
        <v>0</v>
      </c>
      <c r="M115" s="186"/>
      <c r="N115" s="186"/>
      <c r="O115" s="186"/>
      <c r="P115" s="57"/>
      <c r="Q115" s="57"/>
      <c r="R115" s="57"/>
      <c r="S115" s="57"/>
      <c r="T115" s="57"/>
      <c r="U115" s="57"/>
      <c r="V115" s="57"/>
      <c r="W115" s="57"/>
      <c r="X115" s="57"/>
      <c r="Y115" s="57"/>
      <c r="Z115" s="57"/>
      <c r="AA115" s="57"/>
      <c r="AB115" s="57"/>
      <c r="AC115" s="57"/>
      <c r="AD115" s="292">
        <f t="shared" si="45"/>
        <v>0</v>
      </c>
      <c r="AE115" s="57"/>
      <c r="AF115" s="57"/>
      <c r="AG115" s="57"/>
      <c r="AH115" s="57"/>
      <c r="AI115" s="57"/>
      <c r="AJ115" s="57"/>
      <c r="AK115" s="57"/>
    </row>
    <row r="116" spans="1:37" ht="39" customHeight="1">
      <c r="A116" s="43"/>
      <c r="B116" s="94" t="s">
        <v>211</v>
      </c>
      <c r="C116" s="92" t="s">
        <v>212</v>
      </c>
      <c r="D116" s="186">
        <v>2103</v>
      </c>
      <c r="E116" s="53">
        <f>E1407+E1413+E388</f>
        <v>21506</v>
      </c>
      <c r="F116" s="292">
        <f>F1407+F1413+F388-1702-1607-119</f>
        <v>22276</v>
      </c>
      <c r="G116" s="322">
        <f>G1407+G1413+G388-1607-1702-119</f>
        <v>399</v>
      </c>
      <c r="H116" s="322">
        <f>H1407+H1413+H388</f>
        <v>5482</v>
      </c>
      <c r="I116" s="322">
        <f>I1407+I1413+I388</f>
        <v>7634</v>
      </c>
      <c r="J116" s="322">
        <f>J1407+J1413+J388</f>
        <v>8761</v>
      </c>
      <c r="K116" s="23">
        <f t="shared" si="42"/>
        <v>22276</v>
      </c>
      <c r="L116" s="23">
        <f t="shared" si="43"/>
        <v>0</v>
      </c>
      <c r="M116" s="322">
        <f t="shared" ref="M116:U116" si="84">M1407+M1413+M388</f>
        <v>25946</v>
      </c>
      <c r="N116" s="322">
        <f t="shared" si="84"/>
        <v>25926</v>
      </c>
      <c r="O116" s="322">
        <f t="shared" si="84"/>
        <v>10627</v>
      </c>
      <c r="P116" s="53">
        <f t="shared" si="84"/>
        <v>0</v>
      </c>
      <c r="Q116" s="53">
        <f t="shared" si="84"/>
        <v>0</v>
      </c>
      <c r="R116" s="53">
        <f t="shared" si="84"/>
        <v>0</v>
      </c>
      <c r="S116" s="53">
        <f t="shared" si="84"/>
        <v>0</v>
      </c>
      <c r="T116" s="53">
        <f t="shared" si="84"/>
        <v>0</v>
      </c>
      <c r="U116" s="53">
        <f t="shared" si="84"/>
        <v>0</v>
      </c>
      <c r="V116" s="53">
        <f>V1407+V1413+V388-2.24+V1030</f>
        <v>14.589999999999998</v>
      </c>
      <c r="W116" s="53">
        <f t="shared" ref="W116:AC116" si="85">W1407+W1413+W388</f>
        <v>0</v>
      </c>
      <c r="X116" s="53">
        <f t="shared" si="85"/>
        <v>0</v>
      </c>
      <c r="Y116" s="53">
        <f t="shared" si="85"/>
        <v>0</v>
      </c>
      <c r="Z116" s="53">
        <f t="shared" si="85"/>
        <v>0</v>
      </c>
      <c r="AA116" s="53">
        <f t="shared" si="85"/>
        <v>0</v>
      </c>
      <c r="AB116" s="53">
        <f t="shared" si="85"/>
        <v>0</v>
      </c>
      <c r="AC116" s="53">
        <f t="shared" si="85"/>
        <v>0</v>
      </c>
      <c r="AD116" s="292">
        <f t="shared" si="45"/>
        <v>22290.59</v>
      </c>
      <c r="AE116" s="53">
        <f>AE1407+AE1413+AE388-1702-1607-119+V1030-2.24</f>
        <v>22290.59</v>
      </c>
      <c r="AF116" s="53">
        <v>2618</v>
      </c>
      <c r="AG116" s="53">
        <f>AG1407+AG1413+AG388+AG721+AG726+AG1030</f>
        <v>26941</v>
      </c>
      <c r="AH116" s="53">
        <f t="shared" ref="AH116:AJ116" si="86">AH1407+AH1413+AH388+AH721+AH726+AH1030</f>
        <v>26373</v>
      </c>
      <c r="AI116" s="53">
        <f t="shared" si="86"/>
        <v>18714</v>
      </c>
      <c r="AJ116" s="53">
        <f t="shared" si="86"/>
        <v>546</v>
      </c>
      <c r="AK116" s="53">
        <f>AK1407+AK1413+AK388+AK721+AK726+AK1030</f>
        <v>0</v>
      </c>
    </row>
    <row r="117" spans="1:37" ht="27" customHeight="1">
      <c r="A117" s="43"/>
      <c r="B117" s="58" t="s">
        <v>213</v>
      </c>
      <c r="C117" s="59" t="s">
        <v>214</v>
      </c>
      <c r="D117" s="60">
        <f t="shared" ref="D117:J117" si="87">D119+D118</f>
        <v>8924</v>
      </c>
      <c r="E117" s="60">
        <f t="shared" si="87"/>
        <v>26640</v>
      </c>
      <c r="F117" s="235">
        <f t="shared" si="87"/>
        <v>26640</v>
      </c>
      <c r="G117" s="60">
        <f t="shared" si="87"/>
        <v>855</v>
      </c>
      <c r="H117" s="60">
        <f t="shared" si="87"/>
        <v>7785</v>
      </c>
      <c r="I117" s="60">
        <f t="shared" si="87"/>
        <v>9000</v>
      </c>
      <c r="J117" s="60">
        <f t="shared" si="87"/>
        <v>9000</v>
      </c>
      <c r="K117" s="23">
        <f t="shared" si="42"/>
        <v>26640</v>
      </c>
      <c r="L117" s="23">
        <f t="shared" si="43"/>
        <v>0</v>
      </c>
      <c r="M117" s="60">
        <f t="shared" ref="M117:AK117" si="88">M119+M118</f>
        <v>0</v>
      </c>
      <c r="N117" s="60">
        <f t="shared" si="88"/>
        <v>0</v>
      </c>
      <c r="O117" s="60">
        <f t="shared" si="88"/>
        <v>0</v>
      </c>
      <c r="P117" s="60">
        <f t="shared" si="88"/>
        <v>0</v>
      </c>
      <c r="Q117" s="60">
        <f t="shared" si="88"/>
        <v>0</v>
      </c>
      <c r="R117" s="60">
        <f t="shared" si="88"/>
        <v>0</v>
      </c>
      <c r="S117" s="60">
        <f t="shared" si="88"/>
        <v>0</v>
      </c>
      <c r="T117" s="60">
        <f t="shared" si="88"/>
        <v>0</v>
      </c>
      <c r="U117" s="60">
        <f t="shared" si="88"/>
        <v>0</v>
      </c>
      <c r="V117" s="60">
        <f t="shared" si="88"/>
        <v>0</v>
      </c>
      <c r="W117" s="60">
        <f t="shared" si="88"/>
        <v>0</v>
      </c>
      <c r="X117" s="60">
        <f t="shared" si="88"/>
        <v>0</v>
      </c>
      <c r="Y117" s="60">
        <f t="shared" si="88"/>
        <v>0</v>
      </c>
      <c r="Z117" s="60">
        <f t="shared" si="88"/>
        <v>0</v>
      </c>
      <c r="AA117" s="60">
        <f t="shared" si="88"/>
        <v>0</v>
      </c>
      <c r="AB117" s="60">
        <f t="shared" si="88"/>
        <v>0</v>
      </c>
      <c r="AC117" s="60">
        <f t="shared" si="88"/>
        <v>0</v>
      </c>
      <c r="AD117" s="292">
        <f t="shared" si="45"/>
        <v>26640</v>
      </c>
      <c r="AE117" s="60">
        <f t="shared" si="88"/>
        <v>26640</v>
      </c>
      <c r="AF117" s="60">
        <f t="shared" si="88"/>
        <v>25826</v>
      </c>
      <c r="AG117" s="60">
        <f t="shared" si="88"/>
        <v>0</v>
      </c>
      <c r="AH117" s="60">
        <f t="shared" si="88"/>
        <v>0</v>
      </c>
      <c r="AI117" s="60">
        <f t="shared" si="88"/>
        <v>0</v>
      </c>
      <c r="AJ117" s="60">
        <f t="shared" si="88"/>
        <v>0</v>
      </c>
      <c r="AK117" s="60">
        <f t="shared" si="88"/>
        <v>0</v>
      </c>
    </row>
    <row r="118" spans="1:37" ht="31.5" customHeight="1">
      <c r="A118" s="43"/>
      <c r="B118" s="61" t="s">
        <v>215</v>
      </c>
      <c r="C118" s="62" t="s">
        <v>216</v>
      </c>
      <c r="D118" s="186">
        <v>7352</v>
      </c>
      <c r="E118" s="30">
        <f t="shared" ref="E118:AE118" si="89">E516</f>
        <v>25000</v>
      </c>
      <c r="F118" s="93">
        <f t="shared" si="89"/>
        <v>25000</v>
      </c>
      <c r="G118" s="186">
        <f t="shared" si="89"/>
        <v>0</v>
      </c>
      <c r="H118" s="186">
        <f t="shared" si="89"/>
        <v>7000</v>
      </c>
      <c r="I118" s="186">
        <f t="shared" si="89"/>
        <v>9000</v>
      </c>
      <c r="J118" s="186">
        <f t="shared" si="89"/>
        <v>9000</v>
      </c>
      <c r="K118" s="23">
        <f t="shared" si="42"/>
        <v>25000</v>
      </c>
      <c r="L118" s="23">
        <f t="shared" si="43"/>
        <v>0</v>
      </c>
      <c r="M118" s="186">
        <f t="shared" si="89"/>
        <v>0</v>
      </c>
      <c r="N118" s="186">
        <f t="shared" si="89"/>
        <v>0</v>
      </c>
      <c r="O118" s="186">
        <f t="shared" si="89"/>
        <v>0</v>
      </c>
      <c r="P118" s="30">
        <f t="shared" si="89"/>
        <v>0</v>
      </c>
      <c r="Q118" s="30">
        <f t="shared" si="89"/>
        <v>0</v>
      </c>
      <c r="R118" s="30">
        <f t="shared" si="89"/>
        <v>0</v>
      </c>
      <c r="S118" s="30">
        <f t="shared" si="89"/>
        <v>0</v>
      </c>
      <c r="T118" s="30">
        <f t="shared" si="89"/>
        <v>0</v>
      </c>
      <c r="U118" s="30">
        <f t="shared" si="89"/>
        <v>0</v>
      </c>
      <c r="V118" s="30">
        <f t="shared" si="89"/>
        <v>0</v>
      </c>
      <c r="W118" s="30">
        <f t="shared" si="89"/>
        <v>0</v>
      </c>
      <c r="X118" s="30">
        <f t="shared" si="89"/>
        <v>0</v>
      </c>
      <c r="Y118" s="30">
        <f t="shared" si="89"/>
        <v>0</v>
      </c>
      <c r="Z118" s="30">
        <f t="shared" si="89"/>
        <v>0</v>
      </c>
      <c r="AA118" s="30">
        <f t="shared" si="89"/>
        <v>0</v>
      </c>
      <c r="AB118" s="30">
        <f t="shared" si="89"/>
        <v>0</v>
      </c>
      <c r="AC118" s="30">
        <f t="shared" si="89"/>
        <v>0</v>
      </c>
      <c r="AD118" s="292">
        <f t="shared" si="45"/>
        <v>25000</v>
      </c>
      <c r="AE118" s="30">
        <f t="shared" si="89"/>
        <v>25000</v>
      </c>
      <c r="AF118" s="30">
        <v>24787</v>
      </c>
      <c r="AG118" s="30">
        <f t="shared" ref="AG118:AK118" si="90">AG516</f>
        <v>0</v>
      </c>
      <c r="AH118" s="30">
        <f t="shared" si="90"/>
        <v>0</v>
      </c>
      <c r="AI118" s="30">
        <f t="shared" si="90"/>
        <v>0</v>
      </c>
      <c r="AJ118" s="30">
        <f t="shared" si="90"/>
        <v>0</v>
      </c>
      <c r="AK118" s="30">
        <f t="shared" si="90"/>
        <v>0</v>
      </c>
    </row>
    <row r="119" spans="1:37" ht="27" customHeight="1">
      <c r="A119" s="43"/>
      <c r="B119" s="281" t="s">
        <v>217</v>
      </c>
      <c r="C119" s="282" t="s">
        <v>218</v>
      </c>
      <c r="D119" s="279">
        <f t="shared" ref="D119:J119" si="91">D120+D121+D122</f>
        <v>1572</v>
      </c>
      <c r="E119" s="280">
        <f t="shared" si="91"/>
        <v>1640</v>
      </c>
      <c r="F119" s="293">
        <f t="shared" si="91"/>
        <v>1640</v>
      </c>
      <c r="G119" s="279">
        <f t="shared" si="91"/>
        <v>855</v>
      </c>
      <c r="H119" s="279">
        <f t="shared" si="91"/>
        <v>785</v>
      </c>
      <c r="I119" s="279">
        <f t="shared" si="91"/>
        <v>0</v>
      </c>
      <c r="J119" s="279">
        <f t="shared" si="91"/>
        <v>0</v>
      </c>
      <c r="K119" s="23">
        <f t="shared" si="42"/>
        <v>1640</v>
      </c>
      <c r="L119" s="23">
        <f t="shared" si="43"/>
        <v>0</v>
      </c>
      <c r="M119" s="279">
        <f t="shared" ref="M119:AK119" si="92">M120+M121+M122</f>
        <v>0</v>
      </c>
      <c r="N119" s="279">
        <f t="shared" si="92"/>
        <v>0</v>
      </c>
      <c r="O119" s="279">
        <f t="shared" si="92"/>
        <v>0</v>
      </c>
      <c r="P119" s="280">
        <f t="shared" si="92"/>
        <v>0</v>
      </c>
      <c r="Q119" s="280">
        <f t="shared" si="92"/>
        <v>0</v>
      </c>
      <c r="R119" s="280">
        <f t="shared" si="92"/>
        <v>0</v>
      </c>
      <c r="S119" s="280">
        <f t="shared" si="92"/>
        <v>0</v>
      </c>
      <c r="T119" s="280">
        <f t="shared" si="92"/>
        <v>0</v>
      </c>
      <c r="U119" s="280">
        <f t="shared" si="92"/>
        <v>0</v>
      </c>
      <c r="V119" s="280">
        <f t="shared" si="92"/>
        <v>0</v>
      </c>
      <c r="W119" s="280">
        <f t="shared" si="92"/>
        <v>0</v>
      </c>
      <c r="X119" s="280">
        <f t="shared" si="92"/>
        <v>0</v>
      </c>
      <c r="Y119" s="280">
        <f t="shared" si="92"/>
        <v>0</v>
      </c>
      <c r="Z119" s="280">
        <f t="shared" si="92"/>
        <v>0</v>
      </c>
      <c r="AA119" s="280">
        <f t="shared" si="92"/>
        <v>0</v>
      </c>
      <c r="AB119" s="280">
        <f t="shared" si="92"/>
        <v>0</v>
      </c>
      <c r="AC119" s="280">
        <f t="shared" si="92"/>
        <v>0</v>
      </c>
      <c r="AD119" s="292">
        <f t="shared" si="45"/>
        <v>1640</v>
      </c>
      <c r="AE119" s="280">
        <f t="shared" si="92"/>
        <v>1640</v>
      </c>
      <c r="AF119" s="280">
        <f t="shared" si="92"/>
        <v>1039</v>
      </c>
      <c r="AG119" s="280">
        <f t="shared" si="92"/>
        <v>0</v>
      </c>
      <c r="AH119" s="280">
        <f t="shared" si="92"/>
        <v>0</v>
      </c>
      <c r="AI119" s="280">
        <f t="shared" si="92"/>
        <v>0</v>
      </c>
      <c r="AJ119" s="280">
        <f t="shared" si="92"/>
        <v>0</v>
      </c>
      <c r="AK119" s="280">
        <f t="shared" si="92"/>
        <v>0</v>
      </c>
    </row>
    <row r="120" spans="1:37" ht="33.75" customHeight="1">
      <c r="A120" s="43"/>
      <c r="B120" s="63" t="s">
        <v>197</v>
      </c>
      <c r="C120" s="64" t="s">
        <v>219</v>
      </c>
      <c r="D120" s="186">
        <f t="shared" ref="D120:E122" si="93">D510</f>
        <v>1321</v>
      </c>
      <c r="E120" s="30">
        <f t="shared" si="93"/>
        <v>1378</v>
      </c>
      <c r="F120" s="93">
        <f>F510</f>
        <v>1378</v>
      </c>
      <c r="G120" s="186">
        <f t="shared" ref="G120:J122" si="94">G510</f>
        <v>718</v>
      </c>
      <c r="H120" s="186">
        <f t="shared" si="94"/>
        <v>660</v>
      </c>
      <c r="I120" s="186">
        <f t="shared" si="94"/>
        <v>0</v>
      </c>
      <c r="J120" s="186">
        <f t="shared" si="94"/>
        <v>0</v>
      </c>
      <c r="K120" s="23">
        <f t="shared" si="42"/>
        <v>1378</v>
      </c>
      <c r="L120" s="23">
        <f t="shared" si="43"/>
        <v>0</v>
      </c>
      <c r="M120" s="186">
        <f t="shared" ref="M120:AE122" si="95">M510</f>
        <v>0</v>
      </c>
      <c r="N120" s="186">
        <f t="shared" si="95"/>
        <v>0</v>
      </c>
      <c r="O120" s="186">
        <f t="shared" si="95"/>
        <v>0</v>
      </c>
      <c r="P120" s="30">
        <f t="shared" si="95"/>
        <v>0</v>
      </c>
      <c r="Q120" s="30">
        <f t="shared" si="95"/>
        <v>0</v>
      </c>
      <c r="R120" s="30">
        <f t="shared" si="95"/>
        <v>0</v>
      </c>
      <c r="S120" s="30">
        <f t="shared" si="95"/>
        <v>0</v>
      </c>
      <c r="T120" s="30">
        <f t="shared" si="95"/>
        <v>0</v>
      </c>
      <c r="U120" s="30">
        <f t="shared" si="95"/>
        <v>0</v>
      </c>
      <c r="V120" s="30">
        <f t="shared" si="95"/>
        <v>0</v>
      </c>
      <c r="W120" s="30">
        <f t="shared" si="95"/>
        <v>0</v>
      </c>
      <c r="X120" s="30">
        <f t="shared" si="95"/>
        <v>0</v>
      </c>
      <c r="Y120" s="30">
        <f t="shared" si="95"/>
        <v>0</v>
      </c>
      <c r="Z120" s="30">
        <f t="shared" si="95"/>
        <v>0</v>
      </c>
      <c r="AA120" s="30">
        <f t="shared" si="95"/>
        <v>0</v>
      </c>
      <c r="AB120" s="30">
        <f t="shared" si="95"/>
        <v>0</v>
      </c>
      <c r="AC120" s="30">
        <f t="shared" si="95"/>
        <v>0</v>
      </c>
      <c r="AD120" s="292">
        <f t="shared" si="45"/>
        <v>1378</v>
      </c>
      <c r="AE120" s="30">
        <f t="shared" si="95"/>
        <v>1378</v>
      </c>
      <c r="AF120" s="30">
        <v>873</v>
      </c>
      <c r="AG120" s="30">
        <f t="shared" ref="AG120:AK122" si="96">AG510</f>
        <v>0</v>
      </c>
      <c r="AH120" s="30">
        <f t="shared" si="96"/>
        <v>0</v>
      </c>
      <c r="AI120" s="30">
        <f t="shared" si="96"/>
        <v>0</v>
      </c>
      <c r="AJ120" s="30">
        <f t="shared" si="96"/>
        <v>0</v>
      </c>
      <c r="AK120" s="30">
        <f t="shared" si="96"/>
        <v>0</v>
      </c>
    </row>
    <row r="121" spans="1:37" ht="19.5" customHeight="1">
      <c r="A121" s="43"/>
      <c r="B121" s="63" t="s">
        <v>199</v>
      </c>
      <c r="C121" s="64" t="s">
        <v>220</v>
      </c>
      <c r="D121" s="186">
        <f t="shared" si="93"/>
        <v>0</v>
      </c>
      <c r="E121" s="30">
        <f t="shared" si="93"/>
        <v>0</v>
      </c>
      <c r="F121" s="93">
        <f>F511</f>
        <v>0</v>
      </c>
      <c r="G121" s="186">
        <f t="shared" si="94"/>
        <v>0</v>
      </c>
      <c r="H121" s="186">
        <f t="shared" si="94"/>
        <v>0</v>
      </c>
      <c r="I121" s="186">
        <f t="shared" si="94"/>
        <v>0</v>
      </c>
      <c r="J121" s="186">
        <f t="shared" si="94"/>
        <v>0</v>
      </c>
      <c r="K121" s="23">
        <f t="shared" si="42"/>
        <v>0</v>
      </c>
      <c r="L121" s="23">
        <f t="shared" si="43"/>
        <v>0</v>
      </c>
      <c r="M121" s="186">
        <f t="shared" si="95"/>
        <v>0</v>
      </c>
      <c r="N121" s="186">
        <f t="shared" si="95"/>
        <v>0</v>
      </c>
      <c r="O121" s="186">
        <f t="shared" si="95"/>
        <v>0</v>
      </c>
      <c r="P121" s="30">
        <f t="shared" si="95"/>
        <v>0</v>
      </c>
      <c r="Q121" s="30">
        <f t="shared" si="95"/>
        <v>0</v>
      </c>
      <c r="R121" s="30">
        <f t="shared" si="95"/>
        <v>0</v>
      </c>
      <c r="S121" s="30">
        <f t="shared" si="95"/>
        <v>0</v>
      </c>
      <c r="T121" s="30">
        <f t="shared" si="95"/>
        <v>0</v>
      </c>
      <c r="U121" s="30">
        <f t="shared" si="95"/>
        <v>0</v>
      </c>
      <c r="V121" s="30">
        <f t="shared" si="95"/>
        <v>0</v>
      </c>
      <c r="W121" s="30">
        <f t="shared" si="95"/>
        <v>0</v>
      </c>
      <c r="X121" s="30">
        <f t="shared" si="95"/>
        <v>0</v>
      </c>
      <c r="Y121" s="30">
        <f t="shared" si="95"/>
        <v>0</v>
      </c>
      <c r="Z121" s="30">
        <f t="shared" si="95"/>
        <v>0</v>
      </c>
      <c r="AA121" s="30">
        <f t="shared" si="95"/>
        <v>0</v>
      </c>
      <c r="AB121" s="30">
        <f t="shared" si="95"/>
        <v>0</v>
      </c>
      <c r="AC121" s="30">
        <f t="shared" si="95"/>
        <v>0</v>
      </c>
      <c r="AD121" s="292">
        <f t="shared" si="45"/>
        <v>0</v>
      </c>
      <c r="AE121" s="30">
        <f t="shared" si="95"/>
        <v>0</v>
      </c>
      <c r="AF121" s="30">
        <f t="shared" ref="AF121:AH122" si="97">AF511</f>
        <v>0</v>
      </c>
      <c r="AG121" s="30">
        <f t="shared" si="97"/>
        <v>0</v>
      </c>
      <c r="AH121" s="30">
        <f t="shared" si="96"/>
        <v>0</v>
      </c>
      <c r="AI121" s="30">
        <f t="shared" si="96"/>
        <v>0</v>
      </c>
      <c r="AJ121" s="30">
        <f t="shared" si="96"/>
        <v>0</v>
      </c>
      <c r="AK121" s="30">
        <f t="shared" si="96"/>
        <v>0</v>
      </c>
    </row>
    <row r="122" spans="1:37" ht="20.25" customHeight="1">
      <c r="A122" s="43"/>
      <c r="B122" s="63" t="s">
        <v>201</v>
      </c>
      <c r="C122" s="64" t="s">
        <v>221</v>
      </c>
      <c r="D122" s="186">
        <f t="shared" si="93"/>
        <v>251</v>
      </c>
      <c r="E122" s="30">
        <f t="shared" si="93"/>
        <v>262</v>
      </c>
      <c r="F122" s="93">
        <f>F512</f>
        <v>262</v>
      </c>
      <c r="G122" s="186">
        <f t="shared" si="94"/>
        <v>137</v>
      </c>
      <c r="H122" s="186">
        <f t="shared" si="94"/>
        <v>125</v>
      </c>
      <c r="I122" s="186">
        <f t="shared" si="94"/>
        <v>0</v>
      </c>
      <c r="J122" s="186">
        <f t="shared" si="94"/>
        <v>0</v>
      </c>
      <c r="K122" s="23">
        <f t="shared" si="42"/>
        <v>262</v>
      </c>
      <c r="L122" s="23">
        <f t="shared" si="43"/>
        <v>0</v>
      </c>
      <c r="M122" s="186">
        <f t="shared" si="95"/>
        <v>0</v>
      </c>
      <c r="N122" s="186">
        <f t="shared" si="95"/>
        <v>0</v>
      </c>
      <c r="O122" s="186">
        <f t="shared" si="95"/>
        <v>0</v>
      </c>
      <c r="P122" s="30">
        <f t="shared" si="95"/>
        <v>0</v>
      </c>
      <c r="Q122" s="30">
        <f t="shared" si="95"/>
        <v>0</v>
      </c>
      <c r="R122" s="30">
        <f t="shared" si="95"/>
        <v>0</v>
      </c>
      <c r="S122" s="30">
        <f t="shared" si="95"/>
        <v>0</v>
      </c>
      <c r="T122" s="30">
        <f t="shared" si="95"/>
        <v>0</v>
      </c>
      <c r="U122" s="30">
        <f t="shared" si="95"/>
        <v>0</v>
      </c>
      <c r="V122" s="30">
        <f t="shared" si="95"/>
        <v>0</v>
      </c>
      <c r="W122" s="30">
        <f t="shared" si="95"/>
        <v>0</v>
      </c>
      <c r="X122" s="30">
        <f t="shared" si="95"/>
        <v>0</v>
      </c>
      <c r="Y122" s="30">
        <f t="shared" si="95"/>
        <v>0</v>
      </c>
      <c r="Z122" s="30">
        <f t="shared" si="95"/>
        <v>0</v>
      </c>
      <c r="AA122" s="30">
        <f t="shared" si="95"/>
        <v>0</v>
      </c>
      <c r="AB122" s="30">
        <f t="shared" si="95"/>
        <v>0</v>
      </c>
      <c r="AC122" s="30">
        <f t="shared" si="95"/>
        <v>0</v>
      </c>
      <c r="AD122" s="292">
        <f t="shared" si="45"/>
        <v>262</v>
      </c>
      <c r="AE122" s="30">
        <f t="shared" si="95"/>
        <v>262</v>
      </c>
      <c r="AF122" s="30">
        <v>166</v>
      </c>
      <c r="AG122" s="30">
        <f t="shared" si="97"/>
        <v>0</v>
      </c>
      <c r="AH122" s="30">
        <f t="shared" si="97"/>
        <v>0</v>
      </c>
      <c r="AI122" s="30">
        <f t="shared" si="96"/>
        <v>0</v>
      </c>
      <c r="AJ122" s="30">
        <f t="shared" si="96"/>
        <v>0</v>
      </c>
      <c r="AK122" s="30">
        <f t="shared" si="96"/>
        <v>0</v>
      </c>
    </row>
    <row r="123" spans="1:37" ht="0.75" hidden="1" customHeight="1">
      <c r="A123" s="43"/>
      <c r="B123" s="63" t="s">
        <v>222</v>
      </c>
      <c r="C123" s="64" t="s">
        <v>223</v>
      </c>
      <c r="D123" s="186"/>
      <c r="E123" s="30"/>
      <c r="F123" s="93"/>
      <c r="G123" s="186"/>
      <c r="H123" s="186"/>
      <c r="I123" s="186"/>
      <c r="J123" s="186"/>
      <c r="K123" s="23">
        <f t="shared" si="42"/>
        <v>0</v>
      </c>
      <c r="L123" s="23">
        <f t="shared" si="43"/>
        <v>0</v>
      </c>
      <c r="M123" s="186"/>
      <c r="N123" s="186"/>
      <c r="O123" s="186"/>
      <c r="P123" s="30"/>
      <c r="Q123" s="30"/>
      <c r="R123" s="30"/>
      <c r="S123" s="30"/>
      <c r="T123" s="30"/>
      <c r="U123" s="30"/>
      <c r="V123" s="30"/>
      <c r="W123" s="30"/>
      <c r="X123" s="30"/>
      <c r="Y123" s="30"/>
      <c r="Z123" s="30"/>
      <c r="AA123" s="30"/>
      <c r="AB123" s="30"/>
      <c r="AC123" s="30"/>
      <c r="AD123" s="292">
        <f t="shared" si="45"/>
        <v>0</v>
      </c>
      <c r="AE123" s="30"/>
      <c r="AF123" s="30"/>
      <c r="AG123" s="30"/>
      <c r="AH123" s="30"/>
      <c r="AI123" s="30"/>
      <c r="AJ123" s="30"/>
      <c r="AK123" s="30"/>
    </row>
    <row r="124" spans="1:37" ht="43.5" customHeight="1">
      <c r="A124" s="43"/>
      <c r="B124" s="73" t="s">
        <v>224</v>
      </c>
      <c r="C124" s="333" t="s">
        <v>223</v>
      </c>
      <c r="D124" s="334">
        <f>D125+D135</f>
        <v>12062</v>
      </c>
      <c r="E124" s="334">
        <f>E125+E135</f>
        <v>146574</v>
      </c>
      <c r="F124" s="335">
        <f>F125+F129</f>
        <v>145651</v>
      </c>
      <c r="G124" s="335">
        <f t="shared" ref="G124:AK124" si="98">G125+G129</f>
        <v>2611</v>
      </c>
      <c r="H124" s="335">
        <f t="shared" si="98"/>
        <v>35840</v>
      </c>
      <c r="I124" s="335">
        <f t="shared" si="98"/>
        <v>49910</v>
      </c>
      <c r="J124" s="335">
        <f t="shared" si="98"/>
        <v>57290</v>
      </c>
      <c r="K124" s="335">
        <f t="shared" si="98"/>
        <v>145651</v>
      </c>
      <c r="L124" s="335">
        <f t="shared" si="98"/>
        <v>0</v>
      </c>
      <c r="M124" s="335">
        <f t="shared" si="98"/>
        <v>169643</v>
      </c>
      <c r="N124" s="335">
        <f t="shared" si="98"/>
        <v>169514</v>
      </c>
      <c r="O124" s="335">
        <f t="shared" si="98"/>
        <v>69483</v>
      </c>
      <c r="P124" s="335">
        <f t="shared" si="98"/>
        <v>0</v>
      </c>
      <c r="Q124" s="335">
        <f t="shared" si="98"/>
        <v>0</v>
      </c>
      <c r="R124" s="335">
        <f t="shared" si="98"/>
        <v>0</v>
      </c>
      <c r="S124" s="335">
        <f t="shared" si="98"/>
        <v>0</v>
      </c>
      <c r="T124" s="335">
        <f t="shared" si="98"/>
        <v>0</v>
      </c>
      <c r="U124" s="335">
        <f t="shared" si="98"/>
        <v>0</v>
      </c>
      <c r="V124" s="335">
        <f t="shared" si="98"/>
        <v>95.37</v>
      </c>
      <c r="W124" s="335">
        <f t="shared" si="98"/>
        <v>420</v>
      </c>
      <c r="X124" s="335">
        <f t="shared" si="98"/>
        <v>0</v>
      </c>
      <c r="Y124" s="335">
        <f t="shared" si="98"/>
        <v>0</v>
      </c>
      <c r="Z124" s="335">
        <f t="shared" si="98"/>
        <v>0</v>
      </c>
      <c r="AA124" s="335">
        <f t="shared" si="98"/>
        <v>0</v>
      </c>
      <c r="AB124" s="335">
        <f t="shared" si="98"/>
        <v>0</v>
      </c>
      <c r="AC124" s="335">
        <f t="shared" si="98"/>
        <v>0</v>
      </c>
      <c r="AD124" s="292">
        <f t="shared" si="45"/>
        <v>146166.37</v>
      </c>
      <c r="AE124" s="335">
        <f t="shared" si="98"/>
        <v>146166.37</v>
      </c>
      <c r="AF124" s="335">
        <f t="shared" si="98"/>
        <v>132909</v>
      </c>
      <c r="AG124" s="335">
        <f t="shared" si="98"/>
        <v>176834</v>
      </c>
      <c r="AH124" s="335">
        <f t="shared" si="98"/>
        <v>173095</v>
      </c>
      <c r="AI124" s="335">
        <f t="shared" si="98"/>
        <v>123143</v>
      </c>
      <c r="AJ124" s="335">
        <f t="shared" si="98"/>
        <v>3570</v>
      </c>
      <c r="AK124" s="335">
        <f t="shared" si="98"/>
        <v>0</v>
      </c>
    </row>
    <row r="125" spans="1:37" ht="46.5" customHeight="1">
      <c r="A125" s="43"/>
      <c r="B125" s="65" t="s">
        <v>225</v>
      </c>
      <c r="C125" s="66" t="s">
        <v>226</v>
      </c>
      <c r="D125" s="67">
        <f t="shared" ref="D125:J125" si="99">D126+D127+D128</f>
        <v>11912</v>
      </c>
      <c r="E125" s="67">
        <f t="shared" si="99"/>
        <v>146421</v>
      </c>
      <c r="F125" s="67">
        <f t="shared" si="99"/>
        <v>145651</v>
      </c>
      <c r="G125" s="323">
        <f t="shared" si="99"/>
        <v>2611</v>
      </c>
      <c r="H125" s="323">
        <f t="shared" si="99"/>
        <v>35840</v>
      </c>
      <c r="I125" s="323">
        <f t="shared" si="99"/>
        <v>49910</v>
      </c>
      <c r="J125" s="323">
        <f t="shared" si="99"/>
        <v>57290</v>
      </c>
      <c r="K125" s="23">
        <f t="shared" si="42"/>
        <v>145651</v>
      </c>
      <c r="L125" s="23">
        <f t="shared" si="43"/>
        <v>0</v>
      </c>
      <c r="M125" s="323">
        <f t="shared" ref="M125:AK125" si="100">M126+M127+M128</f>
        <v>169643</v>
      </c>
      <c r="N125" s="323">
        <f t="shared" si="100"/>
        <v>169514</v>
      </c>
      <c r="O125" s="323">
        <f t="shared" si="100"/>
        <v>69483</v>
      </c>
      <c r="P125" s="67">
        <f t="shared" si="100"/>
        <v>0</v>
      </c>
      <c r="Q125" s="67">
        <f t="shared" si="100"/>
        <v>0</v>
      </c>
      <c r="R125" s="67">
        <f t="shared" si="100"/>
        <v>0</v>
      </c>
      <c r="S125" s="67">
        <f t="shared" si="100"/>
        <v>0</v>
      </c>
      <c r="T125" s="67">
        <f t="shared" si="100"/>
        <v>0</v>
      </c>
      <c r="U125" s="67">
        <f t="shared" si="100"/>
        <v>0</v>
      </c>
      <c r="V125" s="67">
        <f t="shared" si="100"/>
        <v>0</v>
      </c>
      <c r="W125" s="67">
        <f t="shared" si="100"/>
        <v>0</v>
      </c>
      <c r="X125" s="67">
        <f t="shared" si="100"/>
        <v>0</v>
      </c>
      <c r="Y125" s="67">
        <f t="shared" si="100"/>
        <v>0</v>
      </c>
      <c r="Z125" s="67">
        <f t="shared" si="100"/>
        <v>0</v>
      </c>
      <c r="AA125" s="67">
        <f t="shared" si="100"/>
        <v>0</v>
      </c>
      <c r="AB125" s="67">
        <f t="shared" si="100"/>
        <v>0</v>
      </c>
      <c r="AC125" s="67">
        <f t="shared" si="100"/>
        <v>0</v>
      </c>
      <c r="AD125" s="292">
        <f t="shared" si="45"/>
        <v>145651</v>
      </c>
      <c r="AE125" s="67">
        <f t="shared" si="100"/>
        <v>145651</v>
      </c>
      <c r="AF125" s="67">
        <f t="shared" si="100"/>
        <v>132909</v>
      </c>
      <c r="AG125" s="67">
        <f t="shared" si="100"/>
        <v>174847</v>
      </c>
      <c r="AH125" s="67">
        <f t="shared" si="100"/>
        <v>170789</v>
      </c>
      <c r="AI125" s="67">
        <f t="shared" si="100"/>
        <v>121640</v>
      </c>
      <c r="AJ125" s="67">
        <f t="shared" si="100"/>
        <v>3400</v>
      </c>
      <c r="AK125" s="67">
        <f t="shared" si="100"/>
        <v>0</v>
      </c>
    </row>
    <row r="126" spans="1:37" ht="24" customHeight="1">
      <c r="A126" s="43"/>
      <c r="B126" s="68" t="s">
        <v>227</v>
      </c>
      <c r="C126" s="69" t="s">
        <v>228</v>
      </c>
      <c r="D126" s="186"/>
      <c r="E126" s="30"/>
      <c r="F126" s="93">
        <f>F389</f>
        <v>5037</v>
      </c>
      <c r="G126" s="93">
        <f t="shared" ref="G126:AK126" si="101">G389</f>
        <v>61</v>
      </c>
      <c r="H126" s="93">
        <f t="shared" si="101"/>
        <v>49</v>
      </c>
      <c r="I126" s="93">
        <f t="shared" si="101"/>
        <v>49</v>
      </c>
      <c r="J126" s="93">
        <f t="shared" si="101"/>
        <v>4878</v>
      </c>
      <c r="K126" s="93">
        <f t="shared" si="101"/>
        <v>5037</v>
      </c>
      <c r="L126" s="93">
        <f t="shared" si="101"/>
        <v>0</v>
      </c>
      <c r="M126" s="93">
        <f t="shared" si="101"/>
        <v>129</v>
      </c>
      <c r="N126" s="93">
        <f t="shared" si="101"/>
        <v>0</v>
      </c>
      <c r="O126" s="93">
        <f t="shared" si="101"/>
        <v>0</v>
      </c>
      <c r="P126" s="93">
        <f t="shared" si="101"/>
        <v>0</v>
      </c>
      <c r="Q126" s="93">
        <f t="shared" si="101"/>
        <v>0</v>
      </c>
      <c r="R126" s="93">
        <f t="shared" si="101"/>
        <v>0</v>
      </c>
      <c r="S126" s="93">
        <f t="shared" si="101"/>
        <v>0</v>
      </c>
      <c r="T126" s="93">
        <f t="shared" si="101"/>
        <v>0</v>
      </c>
      <c r="U126" s="93">
        <f t="shared" si="101"/>
        <v>0</v>
      </c>
      <c r="V126" s="93">
        <f t="shared" si="101"/>
        <v>0</v>
      </c>
      <c r="W126" s="93">
        <f t="shared" si="101"/>
        <v>0</v>
      </c>
      <c r="X126" s="93">
        <f t="shared" si="101"/>
        <v>0</v>
      </c>
      <c r="Y126" s="93">
        <f t="shared" si="101"/>
        <v>0</v>
      </c>
      <c r="Z126" s="93">
        <f t="shared" si="101"/>
        <v>0</v>
      </c>
      <c r="AA126" s="93">
        <f t="shared" si="101"/>
        <v>0</v>
      </c>
      <c r="AB126" s="93">
        <f t="shared" si="101"/>
        <v>0</v>
      </c>
      <c r="AC126" s="93">
        <f t="shared" si="101"/>
        <v>0</v>
      </c>
      <c r="AD126" s="292">
        <f t="shared" si="45"/>
        <v>5037</v>
      </c>
      <c r="AE126" s="93">
        <f t="shared" si="101"/>
        <v>5037</v>
      </c>
      <c r="AF126" s="93">
        <v>3014</v>
      </c>
      <c r="AG126" s="93">
        <f t="shared" si="101"/>
        <v>4058</v>
      </c>
      <c r="AH126" s="93">
        <f t="shared" si="101"/>
        <v>0</v>
      </c>
      <c r="AI126" s="93">
        <f t="shared" si="101"/>
        <v>0</v>
      </c>
      <c r="AJ126" s="93">
        <f t="shared" si="101"/>
        <v>0</v>
      </c>
      <c r="AK126" s="93">
        <f t="shared" si="101"/>
        <v>0</v>
      </c>
    </row>
    <row r="127" spans="1:37" ht="15.75" customHeight="1">
      <c r="A127" s="43"/>
      <c r="B127" s="68" t="s">
        <v>229</v>
      </c>
      <c r="C127" s="69" t="s">
        <v>230</v>
      </c>
      <c r="D127" s="186"/>
      <c r="E127" s="30"/>
      <c r="F127" s="93"/>
      <c r="G127" s="186"/>
      <c r="H127" s="186"/>
      <c r="I127" s="186"/>
      <c r="J127" s="186"/>
      <c r="K127" s="23">
        <f t="shared" si="42"/>
        <v>0</v>
      </c>
      <c r="L127" s="23">
        <f t="shared" si="43"/>
        <v>0</v>
      </c>
      <c r="M127" s="186"/>
      <c r="N127" s="186"/>
      <c r="O127" s="186"/>
      <c r="P127" s="30"/>
      <c r="Q127" s="30"/>
      <c r="R127" s="30"/>
      <c r="S127" s="30"/>
      <c r="T127" s="30"/>
      <c r="U127" s="30"/>
      <c r="V127" s="30"/>
      <c r="W127" s="30"/>
      <c r="X127" s="30"/>
      <c r="Y127" s="30"/>
      <c r="Z127" s="30"/>
      <c r="AA127" s="30"/>
      <c r="AB127" s="30"/>
      <c r="AC127" s="30"/>
      <c r="AD127" s="292">
        <f t="shared" si="45"/>
        <v>0</v>
      </c>
      <c r="AE127" s="30"/>
      <c r="AF127" s="30"/>
      <c r="AG127" s="30"/>
      <c r="AH127" s="30"/>
      <c r="AI127" s="30"/>
      <c r="AJ127" s="30"/>
      <c r="AK127" s="30"/>
    </row>
    <row r="128" spans="1:37" ht="18.75" customHeight="1">
      <c r="A128" s="43"/>
      <c r="B128" s="68" t="s">
        <v>231</v>
      </c>
      <c r="C128" s="69" t="s">
        <v>232</v>
      </c>
      <c r="D128" s="186">
        <v>11912</v>
      </c>
      <c r="E128" s="30">
        <f>E1408+E1414+E389</f>
        <v>146421</v>
      </c>
      <c r="F128" s="93">
        <f>F1408+F1414</f>
        <v>140614</v>
      </c>
      <c r="G128" s="186">
        <f t="shared" ref="G128:O128" si="102">G1408+G1414</f>
        <v>2550</v>
      </c>
      <c r="H128" s="186">
        <f t="shared" si="102"/>
        <v>35791</v>
      </c>
      <c r="I128" s="186">
        <f t="shared" si="102"/>
        <v>49861</v>
      </c>
      <c r="J128" s="186">
        <f t="shared" si="102"/>
        <v>52412</v>
      </c>
      <c r="K128" s="186">
        <f t="shared" si="102"/>
        <v>140614</v>
      </c>
      <c r="L128" s="186">
        <f t="shared" si="102"/>
        <v>0</v>
      </c>
      <c r="M128" s="186">
        <f t="shared" si="102"/>
        <v>169514</v>
      </c>
      <c r="N128" s="186">
        <f t="shared" si="102"/>
        <v>169514</v>
      </c>
      <c r="O128" s="186">
        <f t="shared" si="102"/>
        <v>69483</v>
      </c>
      <c r="P128" s="30">
        <f t="shared" ref="P128:AC128" si="103">P1408+P1414+P389</f>
        <v>0</v>
      </c>
      <c r="Q128" s="30">
        <f t="shared" si="103"/>
        <v>0</v>
      </c>
      <c r="R128" s="30">
        <f t="shared" si="103"/>
        <v>0</v>
      </c>
      <c r="S128" s="30">
        <f t="shared" si="103"/>
        <v>0</v>
      </c>
      <c r="T128" s="30">
        <f t="shared" si="103"/>
        <v>0</v>
      </c>
      <c r="U128" s="30">
        <f t="shared" si="103"/>
        <v>0</v>
      </c>
      <c r="V128" s="30">
        <f t="shared" si="103"/>
        <v>0</v>
      </c>
      <c r="W128" s="30">
        <f t="shared" si="103"/>
        <v>0</v>
      </c>
      <c r="X128" s="30">
        <f t="shared" si="103"/>
        <v>0</v>
      </c>
      <c r="Y128" s="30">
        <f t="shared" si="103"/>
        <v>0</v>
      </c>
      <c r="Z128" s="30">
        <f t="shared" si="103"/>
        <v>0</v>
      </c>
      <c r="AA128" s="30">
        <f t="shared" si="103"/>
        <v>0</v>
      </c>
      <c r="AB128" s="30">
        <f t="shared" si="103"/>
        <v>0</v>
      </c>
      <c r="AC128" s="30">
        <f t="shared" si="103"/>
        <v>0</v>
      </c>
      <c r="AD128" s="292">
        <f t="shared" si="45"/>
        <v>140614</v>
      </c>
      <c r="AE128" s="30">
        <f>AE1408+AE1414</f>
        <v>140614</v>
      </c>
      <c r="AF128" s="30">
        <v>129895</v>
      </c>
      <c r="AG128" s="30">
        <f t="shared" ref="AG128:AK128" si="104">AG1408+AG1414</f>
        <v>170789</v>
      </c>
      <c r="AH128" s="30">
        <f t="shared" si="104"/>
        <v>170789</v>
      </c>
      <c r="AI128" s="30">
        <f t="shared" si="104"/>
        <v>121640</v>
      </c>
      <c r="AJ128" s="30">
        <f t="shared" si="104"/>
        <v>3400</v>
      </c>
      <c r="AK128" s="30">
        <f t="shared" si="104"/>
        <v>0</v>
      </c>
    </row>
    <row r="129" spans="1:37" ht="18.75" customHeight="1">
      <c r="A129" s="43"/>
      <c r="B129" s="331" t="s">
        <v>233</v>
      </c>
      <c r="C129" s="66" t="s">
        <v>234</v>
      </c>
      <c r="D129" s="323"/>
      <c r="E129" s="332"/>
      <c r="F129" s="67">
        <f>F130+F131+F132</f>
        <v>0</v>
      </c>
      <c r="G129" s="67">
        <f t="shared" ref="G129:AK129" si="105">G130+G131+G132</f>
        <v>0</v>
      </c>
      <c r="H129" s="67">
        <f t="shared" si="105"/>
        <v>0</v>
      </c>
      <c r="I129" s="67">
        <f t="shared" si="105"/>
        <v>0</v>
      </c>
      <c r="J129" s="67">
        <f t="shared" si="105"/>
        <v>0</v>
      </c>
      <c r="K129" s="67">
        <f t="shared" si="105"/>
        <v>0</v>
      </c>
      <c r="L129" s="67">
        <f t="shared" si="105"/>
        <v>0</v>
      </c>
      <c r="M129" s="67">
        <f t="shared" si="105"/>
        <v>0</v>
      </c>
      <c r="N129" s="67">
        <f t="shared" si="105"/>
        <v>0</v>
      </c>
      <c r="O129" s="67">
        <f t="shared" si="105"/>
        <v>0</v>
      </c>
      <c r="P129" s="67">
        <f t="shared" si="105"/>
        <v>0</v>
      </c>
      <c r="Q129" s="67">
        <f t="shared" si="105"/>
        <v>0</v>
      </c>
      <c r="R129" s="67">
        <f t="shared" si="105"/>
        <v>0</v>
      </c>
      <c r="S129" s="67">
        <f t="shared" si="105"/>
        <v>0</v>
      </c>
      <c r="T129" s="67">
        <f t="shared" si="105"/>
        <v>0</v>
      </c>
      <c r="U129" s="67">
        <f t="shared" si="105"/>
        <v>0</v>
      </c>
      <c r="V129" s="67">
        <f t="shared" si="105"/>
        <v>95.37</v>
      </c>
      <c r="W129" s="67">
        <f t="shared" si="105"/>
        <v>420</v>
      </c>
      <c r="X129" s="67">
        <f t="shared" si="105"/>
        <v>0</v>
      </c>
      <c r="Y129" s="67">
        <f t="shared" si="105"/>
        <v>0</v>
      </c>
      <c r="Z129" s="67">
        <f t="shared" si="105"/>
        <v>0</v>
      </c>
      <c r="AA129" s="67">
        <f t="shared" si="105"/>
        <v>0</v>
      </c>
      <c r="AB129" s="67">
        <f t="shared" si="105"/>
        <v>0</v>
      </c>
      <c r="AC129" s="67">
        <f t="shared" si="105"/>
        <v>0</v>
      </c>
      <c r="AD129" s="292">
        <f t="shared" si="45"/>
        <v>515.37</v>
      </c>
      <c r="AE129" s="67">
        <f t="shared" si="105"/>
        <v>515.37</v>
      </c>
      <c r="AF129" s="67">
        <f t="shared" si="105"/>
        <v>0</v>
      </c>
      <c r="AG129" s="67">
        <f t="shared" si="105"/>
        <v>1987</v>
      </c>
      <c r="AH129" s="67">
        <f t="shared" si="105"/>
        <v>2306</v>
      </c>
      <c r="AI129" s="67">
        <f t="shared" si="105"/>
        <v>1503</v>
      </c>
      <c r="AJ129" s="67">
        <f t="shared" si="105"/>
        <v>170</v>
      </c>
      <c r="AK129" s="67">
        <f t="shared" si="105"/>
        <v>0</v>
      </c>
    </row>
    <row r="130" spans="1:37" ht="18.75" customHeight="1">
      <c r="A130" s="43"/>
      <c r="B130" s="68" t="s">
        <v>227</v>
      </c>
      <c r="C130" s="69" t="s">
        <v>235</v>
      </c>
      <c r="D130" s="186"/>
      <c r="E130" s="30"/>
      <c r="F130" s="93"/>
      <c r="G130" s="186"/>
      <c r="H130" s="186"/>
      <c r="I130" s="186"/>
      <c r="J130" s="186"/>
      <c r="K130" s="186"/>
      <c r="L130" s="186"/>
      <c r="M130" s="186"/>
      <c r="N130" s="186"/>
      <c r="O130" s="186"/>
      <c r="P130" s="30"/>
      <c r="Q130" s="30"/>
      <c r="R130" s="30"/>
      <c r="S130" s="30"/>
      <c r="T130" s="30"/>
      <c r="U130" s="30"/>
      <c r="V130" s="30">
        <v>95.37</v>
      </c>
      <c r="W130" s="30">
        <v>420</v>
      </c>
      <c r="X130" s="30"/>
      <c r="Y130" s="30"/>
      <c r="Z130" s="30"/>
      <c r="AA130" s="30"/>
      <c r="AB130" s="30"/>
      <c r="AC130" s="30"/>
      <c r="AD130" s="292">
        <f t="shared" si="45"/>
        <v>515.37</v>
      </c>
      <c r="AE130" s="30">
        <v>515.37</v>
      </c>
      <c r="AF130" s="30"/>
      <c r="AG130" s="30">
        <f>AG722+AG727+AG1031</f>
        <v>1987</v>
      </c>
      <c r="AH130" s="30">
        <f t="shared" ref="AH130:AK130" si="106">AH722+AH727+AH1031</f>
        <v>2306</v>
      </c>
      <c r="AI130" s="30">
        <f t="shared" si="106"/>
        <v>1503</v>
      </c>
      <c r="AJ130" s="30">
        <f t="shared" si="106"/>
        <v>170</v>
      </c>
      <c r="AK130" s="30">
        <f t="shared" si="106"/>
        <v>0</v>
      </c>
    </row>
    <row r="131" spans="1:37" ht="18.75" customHeight="1">
      <c r="A131" s="43"/>
      <c r="B131" s="68" t="s">
        <v>229</v>
      </c>
      <c r="C131" s="69" t="s">
        <v>236</v>
      </c>
      <c r="D131" s="186"/>
      <c r="E131" s="30"/>
      <c r="F131" s="93"/>
      <c r="G131" s="186"/>
      <c r="H131" s="186"/>
      <c r="I131" s="186"/>
      <c r="J131" s="186"/>
      <c r="K131" s="186"/>
      <c r="L131" s="186"/>
      <c r="M131" s="186"/>
      <c r="N131" s="186"/>
      <c r="O131" s="186"/>
      <c r="P131" s="30"/>
      <c r="Q131" s="30"/>
      <c r="R131" s="30"/>
      <c r="S131" s="30"/>
      <c r="T131" s="30"/>
      <c r="U131" s="30"/>
      <c r="V131" s="30"/>
      <c r="W131" s="30"/>
      <c r="X131" s="30"/>
      <c r="Y131" s="30"/>
      <c r="Z131" s="30"/>
      <c r="AA131" s="30"/>
      <c r="AB131" s="30"/>
      <c r="AC131" s="30"/>
      <c r="AD131" s="292">
        <f t="shared" si="45"/>
        <v>0</v>
      </c>
      <c r="AE131" s="30"/>
      <c r="AF131" s="30"/>
      <c r="AG131" s="30"/>
      <c r="AH131" s="30"/>
      <c r="AI131" s="30"/>
      <c r="AJ131" s="30"/>
      <c r="AK131" s="30"/>
    </row>
    <row r="132" spans="1:37" ht="18.75" customHeight="1">
      <c r="A132" s="43"/>
      <c r="B132" s="68" t="s">
        <v>231</v>
      </c>
      <c r="C132" s="69" t="s">
        <v>237</v>
      </c>
      <c r="D132" s="186"/>
      <c r="E132" s="30"/>
      <c r="F132" s="93"/>
      <c r="G132" s="186"/>
      <c r="H132" s="186"/>
      <c r="I132" s="186"/>
      <c r="J132" s="186"/>
      <c r="K132" s="186"/>
      <c r="L132" s="186"/>
      <c r="M132" s="186"/>
      <c r="N132" s="186"/>
      <c r="O132" s="186"/>
      <c r="P132" s="30"/>
      <c r="Q132" s="30"/>
      <c r="R132" s="30"/>
      <c r="S132" s="30"/>
      <c r="T132" s="30"/>
      <c r="U132" s="30"/>
      <c r="V132" s="30"/>
      <c r="W132" s="30"/>
      <c r="X132" s="30"/>
      <c r="Y132" s="30"/>
      <c r="Z132" s="30"/>
      <c r="AA132" s="30"/>
      <c r="AB132" s="30"/>
      <c r="AC132" s="30"/>
      <c r="AD132" s="292">
        <f t="shared" si="45"/>
        <v>0</v>
      </c>
      <c r="AE132" s="30"/>
      <c r="AF132" s="30"/>
      <c r="AG132" s="30"/>
      <c r="AH132" s="30"/>
      <c r="AI132" s="30"/>
      <c r="AJ132" s="30"/>
      <c r="AK132" s="30"/>
    </row>
    <row r="133" spans="1:37" ht="16.5" customHeight="1">
      <c r="A133" s="43"/>
      <c r="B133" s="31" t="s">
        <v>238</v>
      </c>
      <c r="C133" s="70" t="s">
        <v>239</v>
      </c>
      <c r="D133" s="255">
        <f t="shared" ref="D133:AK133" si="107">D134</f>
        <v>0</v>
      </c>
      <c r="E133" s="71">
        <f t="shared" si="107"/>
        <v>0</v>
      </c>
      <c r="F133" s="294">
        <f t="shared" si="107"/>
        <v>0</v>
      </c>
      <c r="G133" s="255">
        <f t="shared" si="107"/>
        <v>0</v>
      </c>
      <c r="H133" s="255">
        <f t="shared" si="107"/>
        <v>0</v>
      </c>
      <c r="I133" s="255">
        <f t="shared" si="107"/>
        <v>0</v>
      </c>
      <c r="J133" s="255">
        <f t="shared" si="107"/>
        <v>0</v>
      </c>
      <c r="K133" s="23">
        <f t="shared" si="42"/>
        <v>0</v>
      </c>
      <c r="L133" s="23">
        <f t="shared" si="43"/>
        <v>0</v>
      </c>
      <c r="M133" s="255">
        <f t="shared" si="107"/>
        <v>0</v>
      </c>
      <c r="N133" s="255">
        <f t="shared" si="107"/>
        <v>0</v>
      </c>
      <c r="O133" s="255">
        <f t="shared" si="107"/>
        <v>0</v>
      </c>
      <c r="P133" s="71">
        <f t="shared" si="107"/>
        <v>0</v>
      </c>
      <c r="Q133" s="71">
        <f t="shared" si="107"/>
        <v>0</v>
      </c>
      <c r="R133" s="71">
        <f t="shared" si="107"/>
        <v>0</v>
      </c>
      <c r="S133" s="71">
        <f t="shared" si="107"/>
        <v>0</v>
      </c>
      <c r="T133" s="71">
        <f t="shared" si="107"/>
        <v>0</v>
      </c>
      <c r="U133" s="71">
        <f t="shared" si="107"/>
        <v>0</v>
      </c>
      <c r="V133" s="71">
        <f t="shared" si="107"/>
        <v>0</v>
      </c>
      <c r="W133" s="71">
        <f t="shared" si="107"/>
        <v>0</v>
      </c>
      <c r="X133" s="71">
        <f t="shared" si="107"/>
        <v>0</v>
      </c>
      <c r="Y133" s="71">
        <f t="shared" si="107"/>
        <v>0</v>
      </c>
      <c r="Z133" s="71">
        <f t="shared" si="107"/>
        <v>0</v>
      </c>
      <c r="AA133" s="71">
        <f t="shared" si="107"/>
        <v>0</v>
      </c>
      <c r="AB133" s="71">
        <f t="shared" si="107"/>
        <v>0</v>
      </c>
      <c r="AC133" s="71">
        <f t="shared" si="107"/>
        <v>0</v>
      </c>
      <c r="AD133" s="292">
        <f t="shared" si="45"/>
        <v>0</v>
      </c>
      <c r="AE133" s="71">
        <f t="shared" si="107"/>
        <v>0</v>
      </c>
      <c r="AF133" s="71">
        <f t="shared" si="107"/>
        <v>0</v>
      </c>
      <c r="AG133" s="71">
        <f t="shared" si="107"/>
        <v>0</v>
      </c>
      <c r="AH133" s="71">
        <f t="shared" si="107"/>
        <v>0</v>
      </c>
      <c r="AI133" s="71">
        <f t="shared" si="107"/>
        <v>0</v>
      </c>
      <c r="AJ133" s="71">
        <f t="shared" si="107"/>
        <v>0</v>
      </c>
      <c r="AK133" s="71">
        <f t="shared" si="107"/>
        <v>0</v>
      </c>
    </row>
    <row r="134" spans="1:37" ht="25.5" customHeight="1">
      <c r="A134" s="43"/>
      <c r="B134" s="16" t="s">
        <v>240</v>
      </c>
      <c r="C134" s="52" t="s">
        <v>241</v>
      </c>
      <c r="D134" s="186"/>
      <c r="E134" s="30"/>
      <c r="F134" s="93"/>
      <c r="G134" s="186"/>
      <c r="H134" s="186"/>
      <c r="I134" s="186"/>
      <c r="J134" s="186"/>
      <c r="K134" s="23">
        <f t="shared" si="42"/>
        <v>0</v>
      </c>
      <c r="L134" s="23">
        <f t="shared" si="43"/>
        <v>0</v>
      </c>
      <c r="M134" s="186"/>
      <c r="N134" s="186"/>
      <c r="O134" s="186"/>
      <c r="P134" s="30"/>
      <c r="Q134" s="30"/>
      <c r="R134" s="30"/>
      <c r="S134" s="30"/>
      <c r="T134" s="30"/>
      <c r="U134" s="30"/>
      <c r="V134" s="30"/>
      <c r="W134" s="30"/>
      <c r="X134" s="30"/>
      <c r="Y134" s="30"/>
      <c r="Z134" s="30"/>
      <c r="AA134" s="30"/>
      <c r="AB134" s="30"/>
      <c r="AC134" s="30"/>
      <c r="AD134" s="292">
        <f t="shared" si="45"/>
        <v>0</v>
      </c>
      <c r="AE134" s="30"/>
      <c r="AF134" s="30"/>
      <c r="AG134" s="30"/>
      <c r="AH134" s="30"/>
      <c r="AI134" s="30"/>
      <c r="AJ134" s="30"/>
      <c r="AK134" s="30"/>
    </row>
    <row r="135" spans="1:37" ht="40.5" customHeight="1">
      <c r="A135" s="72" t="s">
        <v>242</v>
      </c>
      <c r="B135" s="73" t="s">
        <v>243</v>
      </c>
      <c r="C135" s="74">
        <v>48.02</v>
      </c>
      <c r="D135" s="23">
        <f t="shared" ref="D135:J135" si="108">D136+D140+D144</f>
        <v>150</v>
      </c>
      <c r="E135" s="27">
        <f t="shared" si="108"/>
        <v>153</v>
      </c>
      <c r="F135" s="48">
        <f t="shared" si="108"/>
        <v>153</v>
      </c>
      <c r="G135" s="23">
        <f t="shared" si="108"/>
        <v>153</v>
      </c>
      <c r="H135" s="23">
        <f t="shared" si="108"/>
        <v>0</v>
      </c>
      <c r="I135" s="23">
        <f t="shared" si="108"/>
        <v>0</v>
      </c>
      <c r="J135" s="23">
        <f t="shared" si="108"/>
        <v>0</v>
      </c>
      <c r="K135" s="23">
        <f t="shared" si="42"/>
        <v>153</v>
      </c>
      <c r="L135" s="23">
        <f t="shared" si="43"/>
        <v>0</v>
      </c>
      <c r="M135" s="23">
        <f t="shared" ref="M135:AK135" si="109">M136+M140+M144</f>
        <v>153</v>
      </c>
      <c r="N135" s="23">
        <f t="shared" si="109"/>
        <v>153</v>
      </c>
      <c r="O135" s="23">
        <f t="shared" si="109"/>
        <v>153</v>
      </c>
      <c r="P135" s="27">
        <f t="shared" si="109"/>
        <v>0</v>
      </c>
      <c r="Q135" s="27">
        <f t="shared" si="109"/>
        <v>0</v>
      </c>
      <c r="R135" s="27">
        <f t="shared" si="109"/>
        <v>0</v>
      </c>
      <c r="S135" s="27">
        <f t="shared" si="109"/>
        <v>0</v>
      </c>
      <c r="T135" s="27">
        <f t="shared" si="109"/>
        <v>0</v>
      </c>
      <c r="U135" s="27">
        <f t="shared" si="109"/>
        <v>0</v>
      </c>
      <c r="V135" s="27">
        <f t="shared" si="109"/>
        <v>0</v>
      </c>
      <c r="W135" s="27">
        <f t="shared" si="109"/>
        <v>0</v>
      </c>
      <c r="X135" s="27">
        <f t="shared" si="109"/>
        <v>0</v>
      </c>
      <c r="Y135" s="27">
        <f t="shared" si="109"/>
        <v>0</v>
      </c>
      <c r="Z135" s="27">
        <f t="shared" si="109"/>
        <v>0</v>
      </c>
      <c r="AA135" s="27">
        <f t="shared" si="109"/>
        <v>0</v>
      </c>
      <c r="AB135" s="27">
        <f t="shared" si="109"/>
        <v>0</v>
      </c>
      <c r="AC135" s="27">
        <f t="shared" si="109"/>
        <v>0</v>
      </c>
      <c r="AD135" s="292">
        <f t="shared" si="45"/>
        <v>153</v>
      </c>
      <c r="AE135" s="27">
        <f t="shared" si="109"/>
        <v>153</v>
      </c>
      <c r="AF135" s="27">
        <f t="shared" si="109"/>
        <v>-1923</v>
      </c>
      <c r="AG135" s="27">
        <f t="shared" si="109"/>
        <v>167</v>
      </c>
      <c r="AH135" s="27">
        <f t="shared" si="109"/>
        <v>173</v>
      </c>
      <c r="AI135" s="27">
        <f t="shared" si="109"/>
        <v>173</v>
      </c>
      <c r="AJ135" s="27">
        <f t="shared" si="109"/>
        <v>173</v>
      </c>
      <c r="AK135" s="27">
        <f t="shared" si="109"/>
        <v>0</v>
      </c>
    </row>
    <row r="136" spans="1:37" ht="0.75" customHeight="1">
      <c r="A136" s="75"/>
      <c r="B136" s="76" t="s">
        <v>244</v>
      </c>
      <c r="C136" s="74" t="s">
        <v>245</v>
      </c>
      <c r="D136" s="23">
        <f t="shared" ref="D136:J136" si="110">D137+D138+D139</f>
        <v>0</v>
      </c>
      <c r="E136" s="27">
        <f t="shared" si="110"/>
        <v>0</v>
      </c>
      <c r="F136" s="48">
        <f t="shared" si="110"/>
        <v>0</v>
      </c>
      <c r="G136" s="23">
        <f t="shared" si="110"/>
        <v>0</v>
      </c>
      <c r="H136" s="23">
        <f t="shared" si="110"/>
        <v>0</v>
      </c>
      <c r="I136" s="23">
        <f t="shared" si="110"/>
        <v>0</v>
      </c>
      <c r="J136" s="23">
        <f t="shared" si="110"/>
        <v>0</v>
      </c>
      <c r="K136" s="23">
        <f t="shared" si="42"/>
        <v>0</v>
      </c>
      <c r="L136" s="23">
        <f t="shared" si="43"/>
        <v>0</v>
      </c>
      <c r="M136" s="23">
        <f t="shared" ref="M136:AK136" si="111">M137+M138+M139</f>
        <v>0</v>
      </c>
      <c r="N136" s="23">
        <f t="shared" si="111"/>
        <v>0</v>
      </c>
      <c r="O136" s="23">
        <f t="shared" si="111"/>
        <v>0</v>
      </c>
      <c r="P136" s="27">
        <f t="shared" si="111"/>
        <v>0</v>
      </c>
      <c r="Q136" s="27">
        <f t="shared" si="111"/>
        <v>0</v>
      </c>
      <c r="R136" s="27">
        <f t="shared" si="111"/>
        <v>0</v>
      </c>
      <c r="S136" s="27">
        <f t="shared" si="111"/>
        <v>0</v>
      </c>
      <c r="T136" s="27">
        <f t="shared" si="111"/>
        <v>0</v>
      </c>
      <c r="U136" s="27">
        <f t="shared" si="111"/>
        <v>0</v>
      </c>
      <c r="V136" s="27">
        <f t="shared" si="111"/>
        <v>0</v>
      </c>
      <c r="W136" s="27">
        <f t="shared" si="111"/>
        <v>0</v>
      </c>
      <c r="X136" s="27">
        <f t="shared" si="111"/>
        <v>0</v>
      </c>
      <c r="Y136" s="27">
        <f t="shared" si="111"/>
        <v>0</v>
      </c>
      <c r="Z136" s="27">
        <f t="shared" si="111"/>
        <v>0</v>
      </c>
      <c r="AA136" s="27">
        <f t="shared" si="111"/>
        <v>0</v>
      </c>
      <c r="AB136" s="27">
        <f t="shared" si="111"/>
        <v>0</v>
      </c>
      <c r="AC136" s="27">
        <f t="shared" si="111"/>
        <v>0</v>
      </c>
      <c r="AD136" s="292">
        <f t="shared" si="45"/>
        <v>0</v>
      </c>
      <c r="AE136" s="27">
        <f t="shared" si="111"/>
        <v>0</v>
      </c>
      <c r="AF136" s="27">
        <f t="shared" si="111"/>
        <v>-2072</v>
      </c>
      <c r="AG136" s="27">
        <f t="shared" si="111"/>
        <v>0</v>
      </c>
      <c r="AH136" s="27">
        <f t="shared" si="111"/>
        <v>0</v>
      </c>
      <c r="AI136" s="27">
        <f t="shared" si="111"/>
        <v>0</v>
      </c>
      <c r="AJ136" s="27">
        <f t="shared" si="111"/>
        <v>0</v>
      </c>
      <c r="AK136" s="27">
        <f t="shared" si="111"/>
        <v>0</v>
      </c>
    </row>
    <row r="137" spans="1:37" ht="17.25" customHeight="1">
      <c r="A137" s="43"/>
      <c r="B137" s="28" t="s">
        <v>246</v>
      </c>
      <c r="C137" s="29" t="s">
        <v>247</v>
      </c>
      <c r="D137" s="252">
        <f t="shared" ref="D137:J137" si="112">D362+D1389+D986+D991+D996+D1001+D1395+D1013+D1019+D1025</f>
        <v>0</v>
      </c>
      <c r="E137" s="47">
        <f t="shared" si="112"/>
        <v>0</v>
      </c>
      <c r="F137" s="291">
        <f t="shared" si="112"/>
        <v>0</v>
      </c>
      <c r="G137" s="252">
        <f t="shared" si="112"/>
        <v>0</v>
      </c>
      <c r="H137" s="252">
        <f t="shared" si="112"/>
        <v>0</v>
      </c>
      <c r="I137" s="252">
        <f t="shared" si="112"/>
        <v>0</v>
      </c>
      <c r="J137" s="252">
        <f t="shared" si="112"/>
        <v>0</v>
      </c>
      <c r="K137" s="23">
        <f t="shared" si="42"/>
        <v>0</v>
      </c>
      <c r="L137" s="23">
        <f t="shared" si="43"/>
        <v>0</v>
      </c>
      <c r="M137" s="252">
        <f t="shared" ref="M137:AK137" si="113">M362+M1389+M986+M991+M996+M1001+M1395+M1013+M1019+M1025</f>
        <v>0</v>
      </c>
      <c r="N137" s="252">
        <f t="shared" si="113"/>
        <v>0</v>
      </c>
      <c r="O137" s="252">
        <f t="shared" si="113"/>
        <v>0</v>
      </c>
      <c r="P137" s="47">
        <f t="shared" si="113"/>
        <v>0</v>
      </c>
      <c r="Q137" s="47">
        <f t="shared" si="113"/>
        <v>0</v>
      </c>
      <c r="R137" s="47">
        <f t="shared" si="113"/>
        <v>0</v>
      </c>
      <c r="S137" s="47">
        <f t="shared" si="113"/>
        <v>0</v>
      </c>
      <c r="T137" s="47">
        <f t="shared" si="113"/>
        <v>0</v>
      </c>
      <c r="U137" s="47">
        <f t="shared" si="113"/>
        <v>0</v>
      </c>
      <c r="V137" s="47">
        <f t="shared" si="113"/>
        <v>0</v>
      </c>
      <c r="W137" s="47">
        <f t="shared" si="113"/>
        <v>0</v>
      </c>
      <c r="X137" s="47">
        <f t="shared" si="113"/>
        <v>0</v>
      </c>
      <c r="Y137" s="47">
        <f t="shared" si="113"/>
        <v>0</v>
      </c>
      <c r="Z137" s="47">
        <f t="shared" si="113"/>
        <v>0</v>
      </c>
      <c r="AA137" s="47">
        <f t="shared" si="113"/>
        <v>0</v>
      </c>
      <c r="AB137" s="47">
        <f t="shared" si="113"/>
        <v>0</v>
      </c>
      <c r="AC137" s="47">
        <f t="shared" si="113"/>
        <v>0</v>
      </c>
      <c r="AD137" s="292">
        <f t="shared" si="45"/>
        <v>0</v>
      </c>
      <c r="AE137" s="47">
        <f t="shared" si="113"/>
        <v>0</v>
      </c>
      <c r="AF137" s="47">
        <f t="shared" si="113"/>
        <v>0</v>
      </c>
      <c r="AG137" s="47">
        <f t="shared" si="113"/>
        <v>0</v>
      </c>
      <c r="AH137" s="47">
        <f t="shared" si="113"/>
        <v>0</v>
      </c>
      <c r="AI137" s="47">
        <f t="shared" si="113"/>
        <v>0</v>
      </c>
      <c r="AJ137" s="47">
        <f t="shared" si="113"/>
        <v>0</v>
      </c>
      <c r="AK137" s="47">
        <f t="shared" si="113"/>
        <v>0</v>
      </c>
    </row>
    <row r="138" spans="1:37" ht="17.25" customHeight="1">
      <c r="A138" s="43"/>
      <c r="B138" s="28" t="s">
        <v>248</v>
      </c>
      <c r="C138" s="29" t="s">
        <v>249</v>
      </c>
      <c r="D138" s="186"/>
      <c r="E138" s="30"/>
      <c r="F138" s="93"/>
      <c r="G138" s="186"/>
      <c r="H138" s="186"/>
      <c r="I138" s="186"/>
      <c r="J138" s="186"/>
      <c r="K138" s="23">
        <f t="shared" si="42"/>
        <v>0</v>
      </c>
      <c r="L138" s="23">
        <f t="shared" si="43"/>
        <v>0</v>
      </c>
      <c r="M138" s="186"/>
      <c r="N138" s="186"/>
      <c r="O138" s="186"/>
      <c r="P138" s="30"/>
      <c r="Q138" s="30"/>
      <c r="R138" s="30"/>
      <c r="S138" s="30"/>
      <c r="T138" s="30"/>
      <c r="U138" s="30"/>
      <c r="V138" s="30"/>
      <c r="W138" s="30"/>
      <c r="X138" s="30"/>
      <c r="Y138" s="30"/>
      <c r="Z138" s="30"/>
      <c r="AA138" s="30"/>
      <c r="AB138" s="30"/>
      <c r="AC138" s="30"/>
      <c r="AD138" s="292">
        <f t="shared" ref="AD138:AD202" si="114">F138+P138+Q138+R138+S138+T138+Z138+U138+V138+W138+X138+Y138+AA138+AB138+AC138</f>
        <v>0</v>
      </c>
      <c r="AE138" s="30"/>
      <c r="AF138" s="30"/>
      <c r="AG138" s="30"/>
      <c r="AH138" s="30"/>
      <c r="AI138" s="30"/>
      <c r="AJ138" s="30"/>
      <c r="AK138" s="30"/>
    </row>
    <row r="139" spans="1:37" ht="17.25" customHeight="1">
      <c r="A139" s="43"/>
      <c r="B139" s="28" t="s">
        <v>231</v>
      </c>
      <c r="C139" s="29" t="s">
        <v>250</v>
      </c>
      <c r="D139" s="186"/>
      <c r="E139" s="30"/>
      <c r="F139" s="93"/>
      <c r="G139" s="186"/>
      <c r="H139" s="186"/>
      <c r="I139" s="186"/>
      <c r="J139" s="186"/>
      <c r="K139" s="23">
        <f t="shared" si="42"/>
        <v>0</v>
      </c>
      <c r="L139" s="23">
        <f t="shared" si="43"/>
        <v>0</v>
      </c>
      <c r="M139" s="186"/>
      <c r="N139" s="186"/>
      <c r="O139" s="186"/>
      <c r="P139" s="30"/>
      <c r="Q139" s="30"/>
      <c r="R139" s="30"/>
      <c r="S139" s="30"/>
      <c r="T139" s="30"/>
      <c r="U139" s="30"/>
      <c r="V139" s="30"/>
      <c r="W139" s="30"/>
      <c r="X139" s="30"/>
      <c r="Y139" s="30"/>
      <c r="Z139" s="30"/>
      <c r="AA139" s="30"/>
      <c r="AB139" s="30"/>
      <c r="AC139" s="30"/>
      <c r="AD139" s="292">
        <f t="shared" si="114"/>
        <v>0</v>
      </c>
      <c r="AE139" s="30"/>
      <c r="AF139" s="30">
        <v>-2072</v>
      </c>
      <c r="AG139" s="30"/>
      <c r="AH139" s="30"/>
      <c r="AI139" s="30"/>
      <c r="AJ139" s="30"/>
      <c r="AK139" s="30"/>
    </row>
    <row r="140" spans="1:37" ht="17.25" customHeight="1">
      <c r="A140" s="75"/>
      <c r="B140" s="77" t="s">
        <v>251</v>
      </c>
      <c r="C140" s="78" t="s">
        <v>252</v>
      </c>
      <c r="D140" s="250">
        <f t="shared" ref="D140:J140" si="115">D141+D142+D143</f>
        <v>0</v>
      </c>
      <c r="E140" s="44">
        <f t="shared" si="115"/>
        <v>0</v>
      </c>
      <c r="F140" s="90">
        <f t="shared" si="115"/>
        <v>0</v>
      </c>
      <c r="G140" s="250">
        <f t="shared" si="115"/>
        <v>0</v>
      </c>
      <c r="H140" s="250">
        <f t="shared" si="115"/>
        <v>0</v>
      </c>
      <c r="I140" s="250">
        <f t="shared" si="115"/>
        <v>0</v>
      </c>
      <c r="J140" s="250">
        <f t="shared" si="115"/>
        <v>0</v>
      </c>
      <c r="K140" s="23">
        <f t="shared" si="42"/>
        <v>0</v>
      </c>
      <c r="L140" s="23">
        <f t="shared" si="43"/>
        <v>0</v>
      </c>
      <c r="M140" s="250">
        <f t="shared" ref="M140:AK140" si="116">M141+M142+M143</f>
        <v>0</v>
      </c>
      <c r="N140" s="250">
        <f t="shared" si="116"/>
        <v>0</v>
      </c>
      <c r="O140" s="250">
        <f t="shared" si="116"/>
        <v>0</v>
      </c>
      <c r="P140" s="44">
        <f t="shared" si="116"/>
        <v>0</v>
      </c>
      <c r="Q140" s="44">
        <f t="shared" si="116"/>
        <v>0</v>
      </c>
      <c r="R140" s="44">
        <f t="shared" si="116"/>
        <v>0</v>
      </c>
      <c r="S140" s="44">
        <f t="shared" si="116"/>
        <v>0</v>
      </c>
      <c r="T140" s="44">
        <f t="shared" si="116"/>
        <v>0</v>
      </c>
      <c r="U140" s="44">
        <f t="shared" si="116"/>
        <v>0</v>
      </c>
      <c r="V140" s="44">
        <f t="shared" si="116"/>
        <v>0</v>
      </c>
      <c r="W140" s="44">
        <f t="shared" si="116"/>
        <v>0</v>
      </c>
      <c r="X140" s="44">
        <f t="shared" si="116"/>
        <v>0</v>
      </c>
      <c r="Y140" s="44">
        <f t="shared" si="116"/>
        <v>0</v>
      </c>
      <c r="Z140" s="44">
        <f t="shared" si="116"/>
        <v>0</v>
      </c>
      <c r="AA140" s="44">
        <f t="shared" si="116"/>
        <v>0</v>
      </c>
      <c r="AB140" s="44">
        <f t="shared" si="116"/>
        <v>0</v>
      </c>
      <c r="AC140" s="44">
        <f t="shared" si="116"/>
        <v>0</v>
      </c>
      <c r="AD140" s="292">
        <f t="shared" si="114"/>
        <v>0</v>
      </c>
      <c r="AE140" s="44">
        <f t="shared" si="116"/>
        <v>0</v>
      </c>
      <c r="AF140" s="44">
        <f t="shared" si="116"/>
        <v>0</v>
      </c>
      <c r="AG140" s="44">
        <f t="shared" si="116"/>
        <v>0</v>
      </c>
      <c r="AH140" s="44">
        <f t="shared" si="116"/>
        <v>0</v>
      </c>
      <c r="AI140" s="44">
        <f t="shared" si="116"/>
        <v>0</v>
      </c>
      <c r="AJ140" s="44">
        <f t="shared" si="116"/>
        <v>0</v>
      </c>
      <c r="AK140" s="44">
        <f t="shared" si="116"/>
        <v>0</v>
      </c>
    </row>
    <row r="141" spans="1:37" ht="17.25" customHeight="1">
      <c r="A141" s="43"/>
      <c r="B141" s="28" t="s">
        <v>246</v>
      </c>
      <c r="C141" s="29" t="s">
        <v>253</v>
      </c>
      <c r="D141" s="253">
        <f t="shared" ref="D141:J141" si="117">D975+D366+D1007</f>
        <v>0</v>
      </c>
      <c r="E141" s="45">
        <f t="shared" si="117"/>
        <v>0</v>
      </c>
      <c r="F141" s="289">
        <f t="shared" si="117"/>
        <v>0</v>
      </c>
      <c r="G141" s="253">
        <f t="shared" si="117"/>
        <v>0</v>
      </c>
      <c r="H141" s="253">
        <f t="shared" si="117"/>
        <v>0</v>
      </c>
      <c r="I141" s="253">
        <f t="shared" si="117"/>
        <v>0</v>
      </c>
      <c r="J141" s="253">
        <f t="shared" si="117"/>
        <v>0</v>
      </c>
      <c r="K141" s="23">
        <f t="shared" si="42"/>
        <v>0</v>
      </c>
      <c r="L141" s="23">
        <f t="shared" si="43"/>
        <v>0</v>
      </c>
      <c r="M141" s="253">
        <f t="shared" ref="M141:AK141" si="118">M975+M366+M1007</f>
        <v>0</v>
      </c>
      <c r="N141" s="253">
        <f t="shared" si="118"/>
        <v>0</v>
      </c>
      <c r="O141" s="253">
        <f t="shared" si="118"/>
        <v>0</v>
      </c>
      <c r="P141" s="45">
        <f t="shared" si="118"/>
        <v>0</v>
      </c>
      <c r="Q141" s="45">
        <f t="shared" si="118"/>
        <v>0</v>
      </c>
      <c r="R141" s="45">
        <f t="shared" si="118"/>
        <v>0</v>
      </c>
      <c r="S141" s="45">
        <f t="shared" si="118"/>
        <v>0</v>
      </c>
      <c r="T141" s="45">
        <f t="shared" si="118"/>
        <v>0</v>
      </c>
      <c r="U141" s="45">
        <f t="shared" si="118"/>
        <v>0</v>
      </c>
      <c r="V141" s="45">
        <f t="shared" si="118"/>
        <v>0</v>
      </c>
      <c r="W141" s="45">
        <f t="shared" si="118"/>
        <v>0</v>
      </c>
      <c r="X141" s="45">
        <f t="shared" si="118"/>
        <v>0</v>
      </c>
      <c r="Y141" s="45">
        <f t="shared" si="118"/>
        <v>0</v>
      </c>
      <c r="Z141" s="45">
        <f t="shared" si="118"/>
        <v>0</v>
      </c>
      <c r="AA141" s="45">
        <f t="shared" si="118"/>
        <v>0</v>
      </c>
      <c r="AB141" s="45">
        <f t="shared" si="118"/>
        <v>0</v>
      </c>
      <c r="AC141" s="45">
        <f t="shared" si="118"/>
        <v>0</v>
      </c>
      <c r="AD141" s="292">
        <f t="shared" si="114"/>
        <v>0</v>
      </c>
      <c r="AE141" s="45">
        <f t="shared" si="118"/>
        <v>0</v>
      </c>
      <c r="AF141" s="45">
        <f t="shared" si="118"/>
        <v>0</v>
      </c>
      <c r="AG141" s="45">
        <f t="shared" si="118"/>
        <v>0</v>
      </c>
      <c r="AH141" s="45">
        <f t="shared" si="118"/>
        <v>0</v>
      </c>
      <c r="AI141" s="45">
        <f t="shared" si="118"/>
        <v>0</v>
      </c>
      <c r="AJ141" s="45">
        <f t="shared" si="118"/>
        <v>0</v>
      </c>
      <c r="AK141" s="45">
        <f t="shared" si="118"/>
        <v>0</v>
      </c>
    </row>
    <row r="142" spans="1:37" ht="18.75" customHeight="1">
      <c r="A142" s="43"/>
      <c r="B142" s="16" t="s">
        <v>248</v>
      </c>
      <c r="C142" s="29" t="s">
        <v>254</v>
      </c>
      <c r="D142" s="186"/>
      <c r="E142" s="30"/>
      <c r="F142" s="93"/>
      <c r="G142" s="186"/>
      <c r="H142" s="186"/>
      <c r="I142" s="186"/>
      <c r="J142" s="186"/>
      <c r="K142" s="23">
        <f t="shared" ref="K142:K206" si="119">G142+H142+I142+J142</f>
        <v>0</v>
      </c>
      <c r="L142" s="23">
        <f t="shared" ref="L142:L206" si="120">F142-K142</f>
        <v>0</v>
      </c>
      <c r="M142" s="186"/>
      <c r="N142" s="186"/>
      <c r="O142" s="186"/>
      <c r="P142" s="30"/>
      <c r="Q142" s="30"/>
      <c r="R142" s="30"/>
      <c r="S142" s="30"/>
      <c r="T142" s="30"/>
      <c r="U142" s="30"/>
      <c r="V142" s="30"/>
      <c r="W142" s="30"/>
      <c r="X142" s="30"/>
      <c r="Y142" s="30"/>
      <c r="Z142" s="30"/>
      <c r="AA142" s="30"/>
      <c r="AB142" s="30"/>
      <c r="AC142" s="30"/>
      <c r="AD142" s="292">
        <f t="shared" si="114"/>
        <v>0</v>
      </c>
      <c r="AE142" s="30"/>
      <c r="AF142" s="30"/>
      <c r="AG142" s="30"/>
      <c r="AH142" s="30"/>
      <c r="AI142" s="30"/>
      <c r="AJ142" s="30"/>
      <c r="AK142" s="30"/>
    </row>
    <row r="143" spans="1:37" ht="14.25" customHeight="1">
      <c r="A143" s="43"/>
      <c r="B143" s="28" t="s">
        <v>231</v>
      </c>
      <c r="C143" s="29" t="s">
        <v>255</v>
      </c>
      <c r="D143" s="186"/>
      <c r="E143" s="30"/>
      <c r="F143" s="93"/>
      <c r="G143" s="186"/>
      <c r="H143" s="186"/>
      <c r="I143" s="186"/>
      <c r="J143" s="186"/>
      <c r="K143" s="23">
        <f t="shared" si="119"/>
        <v>0</v>
      </c>
      <c r="L143" s="23">
        <f t="shared" si="120"/>
        <v>0</v>
      </c>
      <c r="M143" s="186"/>
      <c r="N143" s="186"/>
      <c r="O143" s="186"/>
      <c r="P143" s="30"/>
      <c r="Q143" s="30"/>
      <c r="R143" s="30"/>
      <c r="S143" s="30"/>
      <c r="T143" s="30"/>
      <c r="U143" s="30"/>
      <c r="V143" s="30"/>
      <c r="W143" s="30"/>
      <c r="X143" s="30"/>
      <c r="Y143" s="30"/>
      <c r="Z143" s="30"/>
      <c r="AA143" s="30"/>
      <c r="AB143" s="30"/>
      <c r="AC143" s="30"/>
      <c r="AD143" s="292">
        <f t="shared" si="114"/>
        <v>0</v>
      </c>
      <c r="AE143" s="30"/>
      <c r="AF143" s="30"/>
      <c r="AG143" s="30"/>
      <c r="AH143" s="30"/>
      <c r="AI143" s="30"/>
      <c r="AJ143" s="30"/>
      <c r="AK143" s="30"/>
    </row>
    <row r="144" spans="1:37" ht="21.75" customHeight="1">
      <c r="A144" s="75"/>
      <c r="B144" s="79" t="s">
        <v>256</v>
      </c>
      <c r="C144" s="284" t="s">
        <v>257</v>
      </c>
      <c r="D144" s="250">
        <f t="shared" ref="D144:J144" si="121">D145+D146+D147</f>
        <v>150</v>
      </c>
      <c r="E144" s="44">
        <f t="shared" si="121"/>
        <v>153</v>
      </c>
      <c r="F144" s="90">
        <f t="shared" si="121"/>
        <v>153</v>
      </c>
      <c r="G144" s="250">
        <f t="shared" si="121"/>
        <v>153</v>
      </c>
      <c r="H144" s="250">
        <f t="shared" si="121"/>
        <v>0</v>
      </c>
      <c r="I144" s="250">
        <f t="shared" si="121"/>
        <v>0</v>
      </c>
      <c r="J144" s="250">
        <f t="shared" si="121"/>
        <v>0</v>
      </c>
      <c r="K144" s="23">
        <f t="shared" si="119"/>
        <v>153</v>
      </c>
      <c r="L144" s="23">
        <f t="shared" si="120"/>
        <v>0</v>
      </c>
      <c r="M144" s="250">
        <f t="shared" ref="M144:AK144" si="122">M145+M146+M147</f>
        <v>153</v>
      </c>
      <c r="N144" s="250">
        <f t="shared" si="122"/>
        <v>153</v>
      </c>
      <c r="O144" s="250">
        <f t="shared" si="122"/>
        <v>153</v>
      </c>
      <c r="P144" s="44">
        <f t="shared" si="122"/>
        <v>0</v>
      </c>
      <c r="Q144" s="44">
        <f t="shared" si="122"/>
        <v>0</v>
      </c>
      <c r="R144" s="44">
        <f t="shared" si="122"/>
        <v>0</v>
      </c>
      <c r="S144" s="44">
        <f t="shared" si="122"/>
        <v>0</v>
      </c>
      <c r="T144" s="44">
        <f t="shared" si="122"/>
        <v>0</v>
      </c>
      <c r="U144" s="44">
        <f t="shared" si="122"/>
        <v>0</v>
      </c>
      <c r="V144" s="44">
        <f t="shared" si="122"/>
        <v>0</v>
      </c>
      <c r="W144" s="44">
        <f t="shared" si="122"/>
        <v>0</v>
      </c>
      <c r="X144" s="44">
        <f t="shared" si="122"/>
        <v>0</v>
      </c>
      <c r="Y144" s="44">
        <f t="shared" si="122"/>
        <v>0</v>
      </c>
      <c r="Z144" s="44">
        <f t="shared" si="122"/>
        <v>0</v>
      </c>
      <c r="AA144" s="44">
        <f t="shared" si="122"/>
        <v>0</v>
      </c>
      <c r="AB144" s="44">
        <f t="shared" si="122"/>
        <v>0</v>
      </c>
      <c r="AC144" s="44">
        <f t="shared" si="122"/>
        <v>0</v>
      </c>
      <c r="AD144" s="292">
        <f t="shared" si="114"/>
        <v>153</v>
      </c>
      <c r="AE144" s="44">
        <f t="shared" si="122"/>
        <v>153</v>
      </c>
      <c r="AF144" s="44">
        <f t="shared" si="122"/>
        <v>149</v>
      </c>
      <c r="AG144" s="44">
        <f t="shared" si="122"/>
        <v>167</v>
      </c>
      <c r="AH144" s="44">
        <f t="shared" si="122"/>
        <v>173</v>
      </c>
      <c r="AI144" s="44">
        <f t="shared" si="122"/>
        <v>173</v>
      </c>
      <c r="AJ144" s="44">
        <f t="shared" si="122"/>
        <v>173</v>
      </c>
      <c r="AK144" s="44">
        <f t="shared" si="122"/>
        <v>0</v>
      </c>
    </row>
    <row r="145" spans="1:37" ht="16.5" customHeight="1">
      <c r="A145" s="43"/>
      <c r="B145" s="28" t="s">
        <v>258</v>
      </c>
      <c r="C145" s="29" t="s">
        <v>259</v>
      </c>
      <c r="D145" s="252"/>
      <c r="E145" s="47"/>
      <c r="F145" s="291"/>
      <c r="G145" s="252"/>
      <c r="H145" s="252"/>
      <c r="I145" s="252"/>
      <c r="J145" s="252"/>
      <c r="K145" s="23">
        <f t="shared" si="119"/>
        <v>0</v>
      </c>
      <c r="L145" s="23">
        <f t="shared" si="120"/>
        <v>0</v>
      </c>
      <c r="M145" s="252"/>
      <c r="N145" s="252"/>
      <c r="O145" s="252"/>
      <c r="P145" s="47"/>
      <c r="Q145" s="47"/>
      <c r="R145" s="47"/>
      <c r="S145" s="47"/>
      <c r="T145" s="47"/>
      <c r="U145" s="47"/>
      <c r="V145" s="47"/>
      <c r="W145" s="47"/>
      <c r="X145" s="47"/>
      <c r="Y145" s="47"/>
      <c r="Z145" s="47"/>
      <c r="AA145" s="47"/>
      <c r="AB145" s="47"/>
      <c r="AC145" s="47"/>
      <c r="AD145" s="292">
        <f t="shared" si="114"/>
        <v>0</v>
      </c>
      <c r="AE145" s="47"/>
      <c r="AF145" s="47"/>
      <c r="AG145" s="47"/>
      <c r="AH145" s="47"/>
      <c r="AI145" s="47"/>
      <c r="AJ145" s="47"/>
      <c r="AK145" s="47"/>
    </row>
    <row r="146" spans="1:37" ht="14.25" customHeight="1">
      <c r="A146" s="43"/>
      <c r="B146" s="28" t="s">
        <v>248</v>
      </c>
      <c r="C146" s="29" t="s">
        <v>260</v>
      </c>
      <c r="D146" s="186">
        <f>D981+D1402+D822</f>
        <v>150</v>
      </c>
      <c r="E146" s="30">
        <f t="shared" ref="E146" si="123">E981+E1402+E822</f>
        <v>153</v>
      </c>
      <c r="F146" s="93">
        <f>F981+F1402+F822</f>
        <v>153</v>
      </c>
      <c r="G146" s="186">
        <f t="shared" ref="G146:J146" si="124">G981+G1402+G822</f>
        <v>153</v>
      </c>
      <c r="H146" s="186">
        <f t="shared" si="124"/>
        <v>0</v>
      </c>
      <c r="I146" s="186">
        <f t="shared" si="124"/>
        <v>0</v>
      </c>
      <c r="J146" s="186">
        <f t="shared" si="124"/>
        <v>0</v>
      </c>
      <c r="K146" s="23">
        <f t="shared" si="119"/>
        <v>153</v>
      </c>
      <c r="L146" s="23">
        <f t="shared" si="120"/>
        <v>0</v>
      </c>
      <c r="M146" s="186">
        <f t="shared" ref="M146:AE146" si="125">M981+M1402+M822</f>
        <v>153</v>
      </c>
      <c r="N146" s="186">
        <f t="shared" si="125"/>
        <v>153</v>
      </c>
      <c r="O146" s="186">
        <f t="shared" si="125"/>
        <v>153</v>
      </c>
      <c r="P146" s="30">
        <f t="shared" si="125"/>
        <v>0</v>
      </c>
      <c r="Q146" s="30">
        <f t="shared" si="125"/>
        <v>0</v>
      </c>
      <c r="R146" s="30">
        <f t="shared" si="125"/>
        <v>0</v>
      </c>
      <c r="S146" s="30">
        <f t="shared" si="125"/>
        <v>0</v>
      </c>
      <c r="T146" s="30">
        <f t="shared" si="125"/>
        <v>0</v>
      </c>
      <c r="U146" s="30">
        <f t="shared" si="125"/>
        <v>0</v>
      </c>
      <c r="V146" s="30">
        <f t="shared" si="125"/>
        <v>0</v>
      </c>
      <c r="W146" s="30">
        <f t="shared" si="125"/>
        <v>0</v>
      </c>
      <c r="X146" s="30">
        <f t="shared" si="125"/>
        <v>0</v>
      </c>
      <c r="Y146" s="30">
        <f t="shared" si="125"/>
        <v>0</v>
      </c>
      <c r="Z146" s="30">
        <f t="shared" si="125"/>
        <v>0</v>
      </c>
      <c r="AA146" s="30">
        <f t="shared" si="125"/>
        <v>0</v>
      </c>
      <c r="AB146" s="30">
        <f t="shared" si="125"/>
        <v>0</v>
      </c>
      <c r="AC146" s="30">
        <f t="shared" si="125"/>
        <v>0</v>
      </c>
      <c r="AD146" s="292">
        <f t="shared" si="114"/>
        <v>153</v>
      </c>
      <c r="AE146" s="30">
        <f t="shared" si="125"/>
        <v>153</v>
      </c>
      <c r="AF146" s="30">
        <v>149</v>
      </c>
      <c r="AG146" s="30">
        <f t="shared" ref="AG146:AK146" si="126">AG981+AG1402+AG822</f>
        <v>167</v>
      </c>
      <c r="AH146" s="30">
        <f t="shared" si="126"/>
        <v>173</v>
      </c>
      <c r="AI146" s="30">
        <f t="shared" si="126"/>
        <v>173</v>
      </c>
      <c r="AJ146" s="30">
        <f t="shared" si="126"/>
        <v>173</v>
      </c>
      <c r="AK146" s="30">
        <f t="shared" si="126"/>
        <v>0</v>
      </c>
    </row>
    <row r="147" spans="1:37" ht="15" customHeight="1">
      <c r="A147" s="43"/>
      <c r="B147" s="28" t="s">
        <v>231</v>
      </c>
      <c r="C147" s="29" t="s">
        <v>261</v>
      </c>
      <c r="D147" s="186"/>
      <c r="E147" s="30"/>
      <c r="F147" s="93"/>
      <c r="G147" s="186"/>
      <c r="H147" s="186"/>
      <c r="I147" s="186"/>
      <c r="J147" s="186"/>
      <c r="K147" s="23">
        <f t="shared" si="119"/>
        <v>0</v>
      </c>
      <c r="L147" s="23">
        <f t="shared" si="120"/>
        <v>0</v>
      </c>
      <c r="M147" s="186"/>
      <c r="N147" s="186"/>
      <c r="O147" s="186"/>
      <c r="P147" s="30"/>
      <c r="Q147" s="30"/>
      <c r="R147" s="30"/>
      <c r="S147" s="30"/>
      <c r="T147" s="30"/>
      <c r="U147" s="30"/>
      <c r="V147" s="30"/>
      <c r="W147" s="30"/>
      <c r="X147" s="30"/>
      <c r="Y147" s="30"/>
      <c r="Z147" s="30"/>
      <c r="AA147" s="30"/>
      <c r="AB147" s="30"/>
      <c r="AC147" s="30"/>
      <c r="AD147" s="292">
        <f t="shared" si="114"/>
        <v>0</v>
      </c>
      <c r="AE147" s="30"/>
      <c r="AF147" s="30"/>
      <c r="AG147" s="30"/>
      <c r="AH147" s="30"/>
      <c r="AI147" s="30"/>
      <c r="AJ147" s="30"/>
      <c r="AK147" s="30"/>
    </row>
    <row r="148" spans="1:37" ht="14.25" hidden="1" customHeight="1">
      <c r="A148" s="43"/>
      <c r="B148" s="25" t="s">
        <v>262</v>
      </c>
      <c r="C148" s="29" t="s">
        <v>263</v>
      </c>
      <c r="D148" s="186"/>
      <c r="E148" s="30"/>
      <c r="F148" s="93"/>
      <c r="G148" s="186"/>
      <c r="H148" s="186"/>
      <c r="I148" s="186"/>
      <c r="J148" s="186"/>
      <c r="K148" s="23">
        <f t="shared" si="119"/>
        <v>0</v>
      </c>
      <c r="L148" s="23">
        <f t="shared" si="120"/>
        <v>0</v>
      </c>
      <c r="M148" s="186"/>
      <c r="N148" s="186"/>
      <c r="O148" s="186"/>
      <c r="P148" s="30"/>
      <c r="Q148" s="30"/>
      <c r="R148" s="30"/>
      <c r="S148" s="30"/>
      <c r="T148" s="30"/>
      <c r="U148" s="30"/>
      <c r="V148" s="30"/>
      <c r="W148" s="30"/>
      <c r="X148" s="30"/>
      <c r="Y148" s="30"/>
      <c r="Z148" s="30"/>
      <c r="AA148" s="30"/>
      <c r="AB148" s="30"/>
      <c r="AC148" s="30"/>
      <c r="AD148" s="292">
        <f t="shared" si="114"/>
        <v>0</v>
      </c>
      <c r="AE148" s="30"/>
      <c r="AF148" s="30"/>
      <c r="AG148" s="30"/>
      <c r="AH148" s="30"/>
      <c r="AI148" s="30"/>
      <c r="AJ148" s="30"/>
      <c r="AK148" s="30"/>
    </row>
    <row r="149" spans="1:37" ht="14.25" hidden="1" customHeight="1">
      <c r="A149" s="43"/>
      <c r="B149" s="28" t="s">
        <v>258</v>
      </c>
      <c r="C149" s="29"/>
      <c r="D149" s="186"/>
      <c r="E149" s="30"/>
      <c r="F149" s="93"/>
      <c r="G149" s="186"/>
      <c r="H149" s="186"/>
      <c r="I149" s="186"/>
      <c r="J149" s="186"/>
      <c r="K149" s="23">
        <f t="shared" si="119"/>
        <v>0</v>
      </c>
      <c r="L149" s="23">
        <f t="shared" si="120"/>
        <v>0</v>
      </c>
      <c r="M149" s="186"/>
      <c r="N149" s="186"/>
      <c r="O149" s="186"/>
      <c r="P149" s="30"/>
      <c r="Q149" s="30"/>
      <c r="R149" s="30"/>
      <c r="S149" s="30"/>
      <c r="T149" s="30"/>
      <c r="U149" s="30"/>
      <c r="V149" s="30"/>
      <c r="W149" s="30"/>
      <c r="X149" s="30"/>
      <c r="Y149" s="30"/>
      <c r="Z149" s="30"/>
      <c r="AA149" s="30"/>
      <c r="AB149" s="30"/>
      <c r="AC149" s="30"/>
      <c r="AD149" s="292">
        <f t="shared" si="114"/>
        <v>0</v>
      </c>
      <c r="AE149" s="30"/>
      <c r="AF149" s="30"/>
      <c r="AG149" s="30"/>
      <c r="AH149" s="30"/>
      <c r="AI149" s="30"/>
      <c r="AJ149" s="30"/>
      <c r="AK149" s="30"/>
    </row>
    <row r="150" spans="1:37" ht="14.25" hidden="1" customHeight="1">
      <c r="A150" s="43"/>
      <c r="B150" s="28" t="s">
        <v>248</v>
      </c>
      <c r="C150" s="29"/>
      <c r="D150" s="186"/>
      <c r="E150" s="30"/>
      <c r="F150" s="93"/>
      <c r="G150" s="186"/>
      <c r="H150" s="186"/>
      <c r="I150" s="186"/>
      <c r="J150" s="186"/>
      <c r="K150" s="23">
        <f t="shared" si="119"/>
        <v>0</v>
      </c>
      <c r="L150" s="23">
        <f t="shared" si="120"/>
        <v>0</v>
      </c>
      <c r="M150" s="186"/>
      <c r="N150" s="186"/>
      <c r="O150" s="186"/>
      <c r="P150" s="30"/>
      <c r="Q150" s="30"/>
      <c r="R150" s="30"/>
      <c r="S150" s="30"/>
      <c r="T150" s="30"/>
      <c r="U150" s="30"/>
      <c r="V150" s="30"/>
      <c r="W150" s="30"/>
      <c r="X150" s="30"/>
      <c r="Y150" s="30"/>
      <c r="Z150" s="30"/>
      <c r="AA150" s="30"/>
      <c r="AB150" s="30"/>
      <c r="AC150" s="30"/>
      <c r="AD150" s="292">
        <f t="shared" si="114"/>
        <v>0</v>
      </c>
      <c r="AE150" s="30"/>
      <c r="AF150" s="30"/>
      <c r="AG150" s="30"/>
      <c r="AH150" s="30"/>
      <c r="AI150" s="30"/>
      <c r="AJ150" s="30"/>
      <c r="AK150" s="30"/>
    </row>
    <row r="151" spans="1:37" ht="14.25" hidden="1" customHeight="1">
      <c r="A151" s="43"/>
      <c r="B151" s="28" t="s">
        <v>231</v>
      </c>
      <c r="C151" s="29"/>
      <c r="D151" s="186"/>
      <c r="E151" s="30"/>
      <c r="F151" s="93"/>
      <c r="G151" s="186"/>
      <c r="H151" s="186"/>
      <c r="I151" s="186"/>
      <c r="J151" s="186"/>
      <c r="K151" s="23">
        <f t="shared" si="119"/>
        <v>0</v>
      </c>
      <c r="L151" s="23">
        <f t="shared" si="120"/>
        <v>0</v>
      </c>
      <c r="M151" s="186"/>
      <c r="N151" s="186"/>
      <c r="O151" s="186"/>
      <c r="P151" s="30"/>
      <c r="Q151" s="30"/>
      <c r="R151" s="30"/>
      <c r="S151" s="30"/>
      <c r="T151" s="30"/>
      <c r="U151" s="30"/>
      <c r="V151" s="30"/>
      <c r="W151" s="30"/>
      <c r="X151" s="30"/>
      <c r="Y151" s="30"/>
      <c r="Z151" s="30"/>
      <c r="AA151" s="30"/>
      <c r="AB151" s="30"/>
      <c r="AC151" s="30"/>
      <c r="AD151" s="292">
        <f t="shared" si="114"/>
        <v>0</v>
      </c>
      <c r="AE151" s="30"/>
      <c r="AF151" s="30"/>
      <c r="AG151" s="30"/>
      <c r="AH151" s="30"/>
      <c r="AI151" s="30"/>
      <c r="AJ151" s="30"/>
      <c r="AK151" s="30"/>
    </row>
    <row r="152" spans="1:37" ht="14.25" hidden="1" customHeight="1">
      <c r="A152" s="43"/>
      <c r="B152" s="25" t="s">
        <v>264</v>
      </c>
      <c r="C152" s="29" t="s">
        <v>265</v>
      </c>
      <c r="D152" s="186"/>
      <c r="E152" s="30"/>
      <c r="F152" s="93"/>
      <c r="G152" s="186"/>
      <c r="H152" s="186"/>
      <c r="I152" s="186"/>
      <c r="J152" s="186"/>
      <c r="K152" s="23">
        <f t="shared" si="119"/>
        <v>0</v>
      </c>
      <c r="L152" s="23">
        <f t="shared" si="120"/>
        <v>0</v>
      </c>
      <c r="M152" s="186"/>
      <c r="N152" s="186"/>
      <c r="O152" s="186"/>
      <c r="P152" s="30"/>
      <c r="Q152" s="30"/>
      <c r="R152" s="30"/>
      <c r="S152" s="30"/>
      <c r="T152" s="30"/>
      <c r="U152" s="30"/>
      <c r="V152" s="30"/>
      <c r="W152" s="30"/>
      <c r="X152" s="30"/>
      <c r="Y152" s="30"/>
      <c r="Z152" s="30"/>
      <c r="AA152" s="30"/>
      <c r="AB152" s="30"/>
      <c r="AC152" s="30"/>
      <c r="AD152" s="292">
        <f t="shared" si="114"/>
        <v>0</v>
      </c>
      <c r="AE152" s="30"/>
      <c r="AF152" s="30"/>
      <c r="AG152" s="30"/>
      <c r="AH152" s="30"/>
      <c r="AI152" s="30"/>
      <c r="AJ152" s="30"/>
      <c r="AK152" s="30"/>
    </row>
    <row r="153" spans="1:37" ht="14.25" hidden="1" customHeight="1">
      <c r="A153" s="43"/>
      <c r="B153" s="28" t="s">
        <v>258</v>
      </c>
      <c r="C153" s="29"/>
      <c r="D153" s="186"/>
      <c r="E153" s="30"/>
      <c r="F153" s="93"/>
      <c r="G153" s="186"/>
      <c r="H153" s="186"/>
      <c r="I153" s="186"/>
      <c r="J153" s="186"/>
      <c r="K153" s="23">
        <f t="shared" si="119"/>
        <v>0</v>
      </c>
      <c r="L153" s="23">
        <f t="shared" si="120"/>
        <v>0</v>
      </c>
      <c r="M153" s="186"/>
      <c r="N153" s="186"/>
      <c r="O153" s="186"/>
      <c r="P153" s="30"/>
      <c r="Q153" s="30"/>
      <c r="R153" s="30"/>
      <c r="S153" s="30"/>
      <c r="T153" s="30"/>
      <c r="U153" s="30"/>
      <c r="V153" s="30"/>
      <c r="W153" s="30"/>
      <c r="X153" s="30"/>
      <c r="Y153" s="30"/>
      <c r="Z153" s="30"/>
      <c r="AA153" s="30"/>
      <c r="AB153" s="30"/>
      <c r="AC153" s="30"/>
      <c r="AD153" s="292">
        <f t="shared" si="114"/>
        <v>0</v>
      </c>
      <c r="AE153" s="30"/>
      <c r="AF153" s="30"/>
      <c r="AG153" s="30"/>
      <c r="AH153" s="30"/>
      <c r="AI153" s="30"/>
      <c r="AJ153" s="30"/>
      <c r="AK153" s="30"/>
    </row>
    <row r="154" spans="1:37" ht="14.25" hidden="1" customHeight="1">
      <c r="A154" s="43"/>
      <c r="B154" s="28" t="s">
        <v>248</v>
      </c>
      <c r="C154" s="29"/>
      <c r="D154" s="186"/>
      <c r="E154" s="30"/>
      <c r="F154" s="93"/>
      <c r="G154" s="186"/>
      <c r="H154" s="186"/>
      <c r="I154" s="186"/>
      <c r="J154" s="186"/>
      <c r="K154" s="23">
        <f t="shared" si="119"/>
        <v>0</v>
      </c>
      <c r="L154" s="23">
        <f t="shared" si="120"/>
        <v>0</v>
      </c>
      <c r="M154" s="186"/>
      <c r="N154" s="186"/>
      <c r="O154" s="186"/>
      <c r="P154" s="30"/>
      <c r="Q154" s="30"/>
      <c r="R154" s="30"/>
      <c r="S154" s="30"/>
      <c r="T154" s="30"/>
      <c r="U154" s="30"/>
      <c r="V154" s="30"/>
      <c r="W154" s="30"/>
      <c r="X154" s="30"/>
      <c r="Y154" s="30"/>
      <c r="Z154" s="30"/>
      <c r="AA154" s="30"/>
      <c r="AB154" s="30"/>
      <c r="AC154" s="30"/>
      <c r="AD154" s="292">
        <f t="shared" si="114"/>
        <v>0</v>
      </c>
      <c r="AE154" s="30"/>
      <c r="AF154" s="30"/>
      <c r="AG154" s="30"/>
      <c r="AH154" s="30"/>
      <c r="AI154" s="30"/>
      <c r="AJ154" s="30"/>
      <c r="AK154" s="30"/>
    </row>
    <row r="155" spans="1:37" ht="14.25" hidden="1" customHeight="1">
      <c r="A155" s="43"/>
      <c r="B155" s="28" t="s">
        <v>231</v>
      </c>
      <c r="C155" s="29"/>
      <c r="D155" s="186"/>
      <c r="E155" s="30"/>
      <c r="F155" s="93"/>
      <c r="G155" s="186"/>
      <c r="H155" s="186"/>
      <c r="I155" s="186"/>
      <c r="J155" s="186"/>
      <c r="K155" s="23">
        <f t="shared" si="119"/>
        <v>0</v>
      </c>
      <c r="L155" s="23">
        <f t="shared" si="120"/>
        <v>0</v>
      </c>
      <c r="M155" s="186"/>
      <c r="N155" s="186"/>
      <c r="O155" s="186"/>
      <c r="P155" s="30"/>
      <c r="Q155" s="30"/>
      <c r="R155" s="30"/>
      <c r="S155" s="30"/>
      <c r="T155" s="30"/>
      <c r="U155" s="30"/>
      <c r="V155" s="30"/>
      <c r="W155" s="30"/>
      <c r="X155" s="30"/>
      <c r="Y155" s="30"/>
      <c r="Z155" s="30"/>
      <c r="AA155" s="30"/>
      <c r="AB155" s="30"/>
      <c r="AC155" s="30"/>
      <c r="AD155" s="292">
        <f t="shared" si="114"/>
        <v>0</v>
      </c>
      <c r="AE155" s="30"/>
      <c r="AF155" s="30"/>
      <c r="AG155" s="30"/>
      <c r="AH155" s="30"/>
      <c r="AI155" s="30"/>
      <c r="AJ155" s="30"/>
      <c r="AK155" s="30"/>
    </row>
    <row r="156" spans="1:37" ht="14.25" customHeight="1">
      <c r="A156" s="81"/>
      <c r="B156" s="82" t="s">
        <v>266</v>
      </c>
      <c r="C156" s="83"/>
      <c r="D156" s="256">
        <f t="shared" ref="D156:J156" si="127">D157+D159+D163+D179+D212</f>
        <v>424566.32999999996</v>
      </c>
      <c r="E156" s="84">
        <f t="shared" si="127"/>
        <v>418086</v>
      </c>
      <c r="F156" s="88">
        <f t="shared" si="127"/>
        <v>392606</v>
      </c>
      <c r="G156" s="256">
        <f t="shared" si="127"/>
        <v>110294</v>
      </c>
      <c r="H156" s="256">
        <f t="shared" si="127"/>
        <v>109563</v>
      </c>
      <c r="I156" s="256">
        <f t="shared" si="127"/>
        <v>93173</v>
      </c>
      <c r="J156" s="256">
        <f t="shared" si="127"/>
        <v>79576</v>
      </c>
      <c r="K156" s="23">
        <f t="shared" si="119"/>
        <v>392606</v>
      </c>
      <c r="L156" s="23">
        <f t="shared" si="120"/>
        <v>0</v>
      </c>
      <c r="M156" s="256">
        <f t="shared" ref="M156:AK156" si="128">M157+M159+M163+M179+M212</f>
        <v>393695</v>
      </c>
      <c r="N156" s="256">
        <f t="shared" si="128"/>
        <v>400587</v>
      </c>
      <c r="O156" s="256">
        <f t="shared" si="128"/>
        <v>408114</v>
      </c>
      <c r="P156" s="84">
        <f t="shared" si="128"/>
        <v>6.8</v>
      </c>
      <c r="Q156" s="84">
        <f t="shared" si="128"/>
        <v>0</v>
      </c>
      <c r="R156" s="84">
        <f t="shared" si="128"/>
        <v>1144.28</v>
      </c>
      <c r="S156" s="84">
        <f t="shared" si="128"/>
        <v>0</v>
      </c>
      <c r="T156" s="84">
        <f t="shared" si="128"/>
        <v>12</v>
      </c>
      <c r="U156" s="84">
        <f t="shared" si="128"/>
        <v>-1000</v>
      </c>
      <c r="V156" s="84">
        <f t="shared" si="128"/>
        <v>-155</v>
      </c>
      <c r="W156" s="84">
        <f t="shared" si="128"/>
        <v>5622.9999999999991</v>
      </c>
      <c r="X156" s="84">
        <f t="shared" si="128"/>
        <v>0</v>
      </c>
      <c r="Y156" s="84">
        <f t="shared" si="128"/>
        <v>0</v>
      </c>
      <c r="Z156" s="84">
        <f t="shared" si="128"/>
        <v>12012</v>
      </c>
      <c r="AA156" s="84">
        <f t="shared" si="128"/>
        <v>250</v>
      </c>
      <c r="AB156" s="84">
        <f t="shared" si="128"/>
        <v>2310</v>
      </c>
      <c r="AC156" s="84">
        <f t="shared" si="128"/>
        <v>0</v>
      </c>
      <c r="AD156" s="292">
        <f t="shared" si="114"/>
        <v>412809.08</v>
      </c>
      <c r="AE156" s="84">
        <f t="shared" si="128"/>
        <v>412809.07999999996</v>
      </c>
      <c r="AF156" s="84">
        <f t="shared" si="128"/>
        <v>412079</v>
      </c>
      <c r="AG156" s="84">
        <f t="shared" si="128"/>
        <v>460406</v>
      </c>
      <c r="AH156" s="84">
        <f t="shared" si="128"/>
        <v>443178</v>
      </c>
      <c r="AI156" s="84">
        <f t="shared" si="128"/>
        <v>445054</v>
      </c>
      <c r="AJ156" s="84">
        <f t="shared" si="128"/>
        <v>445966</v>
      </c>
      <c r="AK156" s="84">
        <f t="shared" si="128"/>
        <v>0</v>
      </c>
    </row>
    <row r="157" spans="1:37" ht="15.75" customHeight="1">
      <c r="A157" s="24" t="s">
        <v>34</v>
      </c>
      <c r="B157" s="25" t="s">
        <v>35</v>
      </c>
      <c r="C157" s="26">
        <v>1.02</v>
      </c>
      <c r="D157" s="23">
        <f t="shared" ref="D157:AK157" si="129">D158</f>
        <v>2</v>
      </c>
      <c r="E157" s="27">
        <f t="shared" si="129"/>
        <v>0</v>
      </c>
      <c r="F157" s="48">
        <f t="shared" si="129"/>
        <v>0</v>
      </c>
      <c r="G157" s="23">
        <f t="shared" si="129"/>
        <v>0</v>
      </c>
      <c r="H157" s="23">
        <f t="shared" si="129"/>
        <v>0</v>
      </c>
      <c r="I157" s="23">
        <f t="shared" si="129"/>
        <v>0</v>
      </c>
      <c r="J157" s="23">
        <f t="shared" si="129"/>
        <v>0</v>
      </c>
      <c r="K157" s="23">
        <f t="shared" si="119"/>
        <v>0</v>
      </c>
      <c r="L157" s="23">
        <f t="shared" si="120"/>
        <v>0</v>
      </c>
      <c r="M157" s="23">
        <f t="shared" si="129"/>
        <v>0</v>
      </c>
      <c r="N157" s="23">
        <f t="shared" si="129"/>
        <v>0</v>
      </c>
      <c r="O157" s="23">
        <f t="shared" si="129"/>
        <v>0</v>
      </c>
      <c r="P157" s="27">
        <f t="shared" si="129"/>
        <v>0</v>
      </c>
      <c r="Q157" s="27">
        <f t="shared" si="129"/>
        <v>0</v>
      </c>
      <c r="R157" s="27">
        <f t="shared" si="129"/>
        <v>0</v>
      </c>
      <c r="S157" s="27">
        <f t="shared" si="129"/>
        <v>0</v>
      </c>
      <c r="T157" s="27">
        <f t="shared" si="129"/>
        <v>0</v>
      </c>
      <c r="U157" s="27">
        <f t="shared" si="129"/>
        <v>0</v>
      </c>
      <c r="V157" s="27">
        <f t="shared" si="129"/>
        <v>0</v>
      </c>
      <c r="W157" s="27">
        <f t="shared" si="129"/>
        <v>0</v>
      </c>
      <c r="X157" s="27">
        <f t="shared" si="129"/>
        <v>0</v>
      </c>
      <c r="Y157" s="27">
        <f t="shared" si="129"/>
        <v>0</v>
      </c>
      <c r="Z157" s="27">
        <f t="shared" si="129"/>
        <v>0</v>
      </c>
      <c r="AA157" s="27">
        <f t="shared" si="129"/>
        <v>0</v>
      </c>
      <c r="AB157" s="27">
        <f t="shared" si="129"/>
        <v>0</v>
      </c>
      <c r="AC157" s="27">
        <f t="shared" si="129"/>
        <v>0</v>
      </c>
      <c r="AD157" s="292">
        <f t="shared" si="114"/>
        <v>0</v>
      </c>
      <c r="AE157" s="27">
        <f t="shared" si="129"/>
        <v>0</v>
      </c>
      <c r="AF157" s="27">
        <f t="shared" si="129"/>
        <v>0</v>
      </c>
      <c r="AG157" s="27">
        <f t="shared" si="129"/>
        <v>0</v>
      </c>
      <c r="AH157" s="27">
        <f t="shared" si="129"/>
        <v>0</v>
      </c>
      <c r="AI157" s="27">
        <f t="shared" si="129"/>
        <v>0</v>
      </c>
      <c r="AJ157" s="27">
        <f t="shared" si="129"/>
        <v>0</v>
      </c>
      <c r="AK157" s="27">
        <f t="shared" si="129"/>
        <v>0</v>
      </c>
    </row>
    <row r="158" spans="1:37" ht="16.5" customHeight="1">
      <c r="A158" s="24"/>
      <c r="B158" s="28" t="s">
        <v>36</v>
      </c>
      <c r="C158" s="29" t="s">
        <v>37</v>
      </c>
      <c r="D158" s="253">
        <f t="shared" ref="D158:J158" si="130">D10</f>
        <v>2</v>
      </c>
      <c r="E158" s="45">
        <f t="shared" si="130"/>
        <v>0</v>
      </c>
      <c r="F158" s="289">
        <f t="shared" si="130"/>
        <v>0</v>
      </c>
      <c r="G158" s="253">
        <f t="shared" si="130"/>
        <v>0</v>
      </c>
      <c r="H158" s="253">
        <f t="shared" si="130"/>
        <v>0</v>
      </c>
      <c r="I158" s="253">
        <f t="shared" si="130"/>
        <v>0</v>
      </c>
      <c r="J158" s="253">
        <f t="shared" si="130"/>
        <v>0</v>
      </c>
      <c r="K158" s="23">
        <f t="shared" si="119"/>
        <v>0</v>
      </c>
      <c r="L158" s="23">
        <f t="shared" si="120"/>
        <v>0</v>
      </c>
      <c r="M158" s="253">
        <f t="shared" ref="M158:AK158" si="131">M10</f>
        <v>0</v>
      </c>
      <c r="N158" s="253">
        <f t="shared" si="131"/>
        <v>0</v>
      </c>
      <c r="O158" s="253">
        <f t="shared" si="131"/>
        <v>0</v>
      </c>
      <c r="P158" s="45">
        <f t="shared" si="131"/>
        <v>0</v>
      </c>
      <c r="Q158" s="45">
        <f t="shared" si="131"/>
        <v>0</v>
      </c>
      <c r="R158" s="45">
        <f t="shared" si="131"/>
        <v>0</v>
      </c>
      <c r="S158" s="45">
        <f t="shared" si="131"/>
        <v>0</v>
      </c>
      <c r="T158" s="45">
        <f t="shared" si="131"/>
        <v>0</v>
      </c>
      <c r="U158" s="45">
        <f t="shared" si="131"/>
        <v>0</v>
      </c>
      <c r="V158" s="45">
        <f t="shared" si="131"/>
        <v>0</v>
      </c>
      <c r="W158" s="45">
        <f t="shared" si="131"/>
        <v>0</v>
      </c>
      <c r="X158" s="45">
        <f t="shared" si="131"/>
        <v>0</v>
      </c>
      <c r="Y158" s="45">
        <f t="shared" si="131"/>
        <v>0</v>
      </c>
      <c r="Z158" s="45">
        <f t="shared" si="131"/>
        <v>0</v>
      </c>
      <c r="AA158" s="45">
        <f t="shared" si="131"/>
        <v>0</v>
      </c>
      <c r="AB158" s="45">
        <f t="shared" si="131"/>
        <v>0</v>
      </c>
      <c r="AC158" s="45">
        <f t="shared" si="131"/>
        <v>0</v>
      </c>
      <c r="AD158" s="292">
        <f t="shared" si="114"/>
        <v>0</v>
      </c>
      <c r="AE158" s="45">
        <f t="shared" si="131"/>
        <v>0</v>
      </c>
      <c r="AF158" s="45">
        <f t="shared" si="131"/>
        <v>0</v>
      </c>
      <c r="AG158" s="45">
        <f t="shared" si="131"/>
        <v>0</v>
      </c>
      <c r="AH158" s="45">
        <f t="shared" si="131"/>
        <v>0</v>
      </c>
      <c r="AI158" s="45">
        <f t="shared" si="131"/>
        <v>0</v>
      </c>
      <c r="AJ158" s="45">
        <f t="shared" si="131"/>
        <v>0</v>
      </c>
      <c r="AK158" s="45">
        <f t="shared" si="131"/>
        <v>0</v>
      </c>
    </row>
    <row r="159" spans="1:37" ht="16.5" customHeight="1">
      <c r="A159" s="24" t="s">
        <v>38</v>
      </c>
      <c r="B159" s="25" t="s">
        <v>39</v>
      </c>
      <c r="C159" s="26">
        <v>4.0199999999999996</v>
      </c>
      <c r="D159" s="247">
        <f t="shared" ref="D159:E159" si="132">D160+D161</f>
        <v>168426.84</v>
      </c>
      <c r="E159" s="32">
        <f t="shared" si="132"/>
        <v>189591</v>
      </c>
      <c r="F159" s="285">
        <f>F160+F161+F162</f>
        <v>205194</v>
      </c>
      <c r="G159" s="285">
        <f t="shared" ref="G159:AK159" si="133">G160+G161+G162</f>
        <v>53000</v>
      </c>
      <c r="H159" s="285">
        <f t="shared" si="133"/>
        <v>52500</v>
      </c>
      <c r="I159" s="285">
        <f t="shared" si="133"/>
        <v>51445</v>
      </c>
      <c r="J159" s="285">
        <f t="shared" si="133"/>
        <v>48249</v>
      </c>
      <c r="K159" s="285">
        <f t="shared" si="133"/>
        <v>205194</v>
      </c>
      <c r="L159" s="285">
        <f t="shared" si="133"/>
        <v>0</v>
      </c>
      <c r="M159" s="285">
        <f t="shared" si="133"/>
        <v>195307</v>
      </c>
      <c r="N159" s="285">
        <f t="shared" si="133"/>
        <v>200329</v>
      </c>
      <c r="O159" s="285">
        <f t="shared" si="133"/>
        <v>205297</v>
      </c>
      <c r="P159" s="285">
        <f t="shared" si="133"/>
        <v>0</v>
      </c>
      <c r="Q159" s="285">
        <f t="shared" si="133"/>
        <v>0</v>
      </c>
      <c r="R159" s="285">
        <f t="shared" si="133"/>
        <v>0</v>
      </c>
      <c r="S159" s="285">
        <f t="shared" si="133"/>
        <v>0</v>
      </c>
      <c r="T159" s="285">
        <f t="shared" si="133"/>
        <v>0</v>
      </c>
      <c r="U159" s="285">
        <f t="shared" si="133"/>
        <v>0</v>
      </c>
      <c r="V159" s="285">
        <f t="shared" si="133"/>
        <v>0</v>
      </c>
      <c r="W159" s="285">
        <f t="shared" si="133"/>
        <v>4795.87</v>
      </c>
      <c r="X159" s="285">
        <f t="shared" si="133"/>
        <v>0</v>
      </c>
      <c r="Y159" s="285">
        <f t="shared" si="133"/>
        <v>0</v>
      </c>
      <c r="Z159" s="285">
        <f t="shared" si="133"/>
        <v>0</v>
      </c>
      <c r="AA159" s="285">
        <f t="shared" si="133"/>
        <v>0</v>
      </c>
      <c r="AB159" s="285">
        <f t="shared" si="133"/>
        <v>0</v>
      </c>
      <c r="AC159" s="285">
        <f t="shared" si="133"/>
        <v>4922.84</v>
      </c>
      <c r="AD159" s="292">
        <f t="shared" si="114"/>
        <v>214912.71</v>
      </c>
      <c r="AE159" s="285">
        <f t="shared" si="133"/>
        <v>214912.71</v>
      </c>
      <c r="AF159" s="285">
        <f t="shared" si="133"/>
        <v>210111</v>
      </c>
      <c r="AG159" s="285">
        <f t="shared" si="133"/>
        <v>211677</v>
      </c>
      <c r="AH159" s="285">
        <f t="shared" si="133"/>
        <v>212214</v>
      </c>
      <c r="AI159" s="285">
        <f t="shared" si="133"/>
        <v>212751</v>
      </c>
      <c r="AJ159" s="285">
        <f t="shared" si="133"/>
        <v>213153</v>
      </c>
      <c r="AK159" s="285">
        <f t="shared" si="133"/>
        <v>0</v>
      </c>
    </row>
    <row r="160" spans="1:37" ht="18" customHeight="1">
      <c r="A160" s="24"/>
      <c r="B160" s="28" t="s">
        <v>267</v>
      </c>
      <c r="C160" s="29" t="s">
        <v>41</v>
      </c>
      <c r="D160" s="253">
        <f t="shared" ref="D160:S162" si="134">D13</f>
        <v>147742.84</v>
      </c>
      <c r="E160" s="45">
        <f t="shared" si="134"/>
        <v>151437</v>
      </c>
      <c r="F160" s="289">
        <f t="shared" si="134"/>
        <v>168445</v>
      </c>
      <c r="G160" s="253">
        <f t="shared" si="134"/>
        <v>43000</v>
      </c>
      <c r="H160" s="253">
        <f t="shared" si="134"/>
        <v>43000</v>
      </c>
      <c r="I160" s="253">
        <f t="shared" si="134"/>
        <v>42445</v>
      </c>
      <c r="J160" s="253">
        <f t="shared" si="134"/>
        <v>40000</v>
      </c>
      <c r="K160" s="23">
        <f t="shared" si="119"/>
        <v>168445</v>
      </c>
      <c r="L160" s="23">
        <f t="shared" si="120"/>
        <v>0</v>
      </c>
      <c r="M160" s="253">
        <f t="shared" ref="M160:AK162" si="135">M13</f>
        <v>156000</v>
      </c>
      <c r="N160" s="253">
        <f t="shared" si="135"/>
        <v>160000</v>
      </c>
      <c r="O160" s="253">
        <f t="shared" si="135"/>
        <v>164000</v>
      </c>
      <c r="P160" s="45">
        <f t="shared" si="135"/>
        <v>0</v>
      </c>
      <c r="Q160" s="45">
        <f t="shared" si="135"/>
        <v>0</v>
      </c>
      <c r="R160" s="45">
        <f t="shared" si="135"/>
        <v>0</v>
      </c>
      <c r="S160" s="45">
        <f t="shared" si="135"/>
        <v>0</v>
      </c>
      <c r="T160" s="45">
        <f t="shared" si="135"/>
        <v>0</v>
      </c>
      <c r="U160" s="45">
        <f t="shared" si="135"/>
        <v>0</v>
      </c>
      <c r="V160" s="45">
        <f t="shared" si="135"/>
        <v>0</v>
      </c>
      <c r="W160" s="45">
        <f t="shared" si="135"/>
        <v>4080</v>
      </c>
      <c r="X160" s="45">
        <f t="shared" si="135"/>
        <v>0</v>
      </c>
      <c r="Y160" s="45">
        <f t="shared" si="135"/>
        <v>0</v>
      </c>
      <c r="Z160" s="45">
        <f t="shared" si="135"/>
        <v>0</v>
      </c>
      <c r="AA160" s="45">
        <f t="shared" si="135"/>
        <v>0</v>
      </c>
      <c r="AB160" s="45">
        <f t="shared" si="135"/>
        <v>0</v>
      </c>
      <c r="AC160" s="45">
        <f t="shared" si="135"/>
        <v>0</v>
      </c>
      <c r="AD160" s="292">
        <f t="shared" si="114"/>
        <v>172525</v>
      </c>
      <c r="AE160" s="45">
        <f t="shared" si="135"/>
        <v>172525</v>
      </c>
      <c r="AF160" s="45">
        <f t="shared" si="135"/>
        <v>169103</v>
      </c>
      <c r="AG160" s="45">
        <f t="shared" si="135"/>
        <v>169071</v>
      </c>
      <c r="AH160" s="45">
        <f t="shared" si="135"/>
        <v>169500</v>
      </c>
      <c r="AI160" s="45">
        <f t="shared" si="135"/>
        <v>169929</v>
      </c>
      <c r="AJ160" s="45">
        <f t="shared" si="135"/>
        <v>170250</v>
      </c>
      <c r="AK160" s="45">
        <f t="shared" si="135"/>
        <v>0</v>
      </c>
    </row>
    <row r="161" spans="1:37" ht="15" customHeight="1">
      <c r="A161" s="24"/>
      <c r="B161" s="28" t="s">
        <v>268</v>
      </c>
      <c r="C161" s="29" t="s">
        <v>43</v>
      </c>
      <c r="D161" s="253">
        <f t="shared" si="134"/>
        <v>20684</v>
      </c>
      <c r="E161" s="45">
        <f t="shared" si="134"/>
        <v>38154</v>
      </c>
      <c r="F161" s="289">
        <f t="shared" si="134"/>
        <v>36749</v>
      </c>
      <c r="G161" s="253">
        <f t="shared" si="134"/>
        <v>10000</v>
      </c>
      <c r="H161" s="253">
        <f t="shared" si="134"/>
        <v>9500</v>
      </c>
      <c r="I161" s="253">
        <f t="shared" si="134"/>
        <v>9000</v>
      </c>
      <c r="J161" s="253">
        <f t="shared" si="134"/>
        <v>8249</v>
      </c>
      <c r="K161" s="23">
        <f t="shared" si="119"/>
        <v>36749</v>
      </c>
      <c r="L161" s="23">
        <f t="shared" si="120"/>
        <v>0</v>
      </c>
      <c r="M161" s="253">
        <f t="shared" si="135"/>
        <v>39307</v>
      </c>
      <c r="N161" s="253">
        <f t="shared" si="135"/>
        <v>40329</v>
      </c>
      <c r="O161" s="253">
        <f t="shared" si="135"/>
        <v>41297</v>
      </c>
      <c r="P161" s="45">
        <f t="shared" si="135"/>
        <v>0</v>
      </c>
      <c r="Q161" s="45">
        <f t="shared" si="135"/>
        <v>0</v>
      </c>
      <c r="R161" s="45">
        <f t="shared" si="135"/>
        <v>0</v>
      </c>
      <c r="S161" s="45">
        <f t="shared" si="135"/>
        <v>0</v>
      </c>
      <c r="T161" s="45">
        <f t="shared" si="135"/>
        <v>0</v>
      </c>
      <c r="U161" s="45">
        <f t="shared" si="135"/>
        <v>0</v>
      </c>
      <c r="V161" s="45">
        <f t="shared" si="135"/>
        <v>0</v>
      </c>
      <c r="W161" s="45">
        <f t="shared" si="135"/>
        <v>-3673</v>
      </c>
      <c r="X161" s="45">
        <f t="shared" si="135"/>
        <v>0</v>
      </c>
      <c r="Y161" s="45">
        <f t="shared" si="135"/>
        <v>0</v>
      </c>
      <c r="Z161" s="45">
        <f t="shared" si="135"/>
        <v>0</v>
      </c>
      <c r="AA161" s="45">
        <f t="shared" si="135"/>
        <v>0</v>
      </c>
      <c r="AB161" s="45">
        <f t="shared" si="135"/>
        <v>0</v>
      </c>
      <c r="AC161" s="45">
        <f t="shared" si="135"/>
        <v>0</v>
      </c>
      <c r="AD161" s="292">
        <f t="shared" si="114"/>
        <v>33076</v>
      </c>
      <c r="AE161" s="45">
        <f t="shared" si="135"/>
        <v>33076</v>
      </c>
      <c r="AF161" s="45">
        <f t="shared" si="135"/>
        <v>31696</v>
      </c>
      <c r="AG161" s="45">
        <f t="shared" si="135"/>
        <v>42606</v>
      </c>
      <c r="AH161" s="45">
        <f t="shared" si="135"/>
        <v>42714</v>
      </c>
      <c r="AI161" s="45">
        <f t="shared" si="135"/>
        <v>42822</v>
      </c>
      <c r="AJ161" s="45">
        <f t="shared" si="135"/>
        <v>42903</v>
      </c>
      <c r="AK161" s="45">
        <f t="shared" si="135"/>
        <v>0</v>
      </c>
    </row>
    <row r="162" spans="1:37" ht="26.25" customHeight="1">
      <c r="A162" s="24"/>
      <c r="B162" s="51" t="s">
        <v>44</v>
      </c>
      <c r="C162" s="29" t="s">
        <v>45</v>
      </c>
      <c r="D162" s="253"/>
      <c r="E162" s="45"/>
      <c r="F162" s="289">
        <f>F15</f>
        <v>0</v>
      </c>
      <c r="G162" s="289">
        <f t="shared" si="134"/>
        <v>0</v>
      </c>
      <c r="H162" s="289">
        <f t="shared" si="134"/>
        <v>0</v>
      </c>
      <c r="I162" s="289">
        <f t="shared" si="134"/>
        <v>0</v>
      </c>
      <c r="J162" s="289">
        <f t="shared" si="134"/>
        <v>0</v>
      </c>
      <c r="K162" s="289">
        <f t="shared" si="134"/>
        <v>0</v>
      </c>
      <c r="L162" s="289">
        <f t="shared" si="134"/>
        <v>0</v>
      </c>
      <c r="M162" s="289">
        <f t="shared" si="134"/>
        <v>0</v>
      </c>
      <c r="N162" s="289">
        <f t="shared" si="134"/>
        <v>0</v>
      </c>
      <c r="O162" s="289">
        <f t="shared" si="134"/>
        <v>0</v>
      </c>
      <c r="P162" s="289">
        <f t="shared" si="134"/>
        <v>0</v>
      </c>
      <c r="Q162" s="289">
        <f t="shared" si="134"/>
        <v>0</v>
      </c>
      <c r="R162" s="289">
        <f t="shared" si="134"/>
        <v>0</v>
      </c>
      <c r="S162" s="289">
        <f t="shared" si="134"/>
        <v>0</v>
      </c>
      <c r="T162" s="289">
        <f t="shared" si="135"/>
        <v>0</v>
      </c>
      <c r="U162" s="289">
        <f t="shared" si="135"/>
        <v>0</v>
      </c>
      <c r="V162" s="289">
        <f t="shared" si="135"/>
        <v>0</v>
      </c>
      <c r="W162" s="289">
        <f t="shared" si="135"/>
        <v>4388.87</v>
      </c>
      <c r="X162" s="289">
        <f t="shared" si="135"/>
        <v>0</v>
      </c>
      <c r="Y162" s="289">
        <f t="shared" si="135"/>
        <v>0</v>
      </c>
      <c r="Z162" s="289">
        <f t="shared" si="135"/>
        <v>0</v>
      </c>
      <c r="AA162" s="289">
        <f t="shared" si="135"/>
        <v>0</v>
      </c>
      <c r="AB162" s="289">
        <f t="shared" si="135"/>
        <v>0</v>
      </c>
      <c r="AC162" s="289">
        <f t="shared" si="135"/>
        <v>4922.84</v>
      </c>
      <c r="AD162" s="292">
        <f t="shared" si="114"/>
        <v>9311.7099999999991</v>
      </c>
      <c r="AE162" s="289">
        <f t="shared" si="135"/>
        <v>9311.7099999999991</v>
      </c>
      <c r="AF162" s="289">
        <f t="shared" si="135"/>
        <v>9312</v>
      </c>
      <c r="AG162" s="289">
        <f t="shared" si="135"/>
        <v>0</v>
      </c>
      <c r="AH162" s="289">
        <f t="shared" si="135"/>
        <v>0</v>
      </c>
      <c r="AI162" s="289">
        <f t="shared" si="135"/>
        <v>0</v>
      </c>
      <c r="AJ162" s="289">
        <f t="shared" si="135"/>
        <v>0</v>
      </c>
      <c r="AK162" s="289">
        <f t="shared" si="135"/>
        <v>0</v>
      </c>
    </row>
    <row r="163" spans="1:37" ht="18" customHeight="1">
      <c r="A163" s="24" t="s">
        <v>46</v>
      </c>
      <c r="B163" s="25" t="s">
        <v>269</v>
      </c>
      <c r="C163" s="29" t="s">
        <v>48</v>
      </c>
      <c r="D163" s="247">
        <f t="shared" ref="D163:J163" si="136">D164+D177+D178</f>
        <v>244022</v>
      </c>
      <c r="E163" s="32">
        <f t="shared" si="136"/>
        <v>220979</v>
      </c>
      <c r="F163" s="285">
        <f t="shared" si="136"/>
        <v>158233</v>
      </c>
      <c r="G163" s="247">
        <f t="shared" si="136"/>
        <v>45000</v>
      </c>
      <c r="H163" s="247">
        <f t="shared" si="136"/>
        <v>43900</v>
      </c>
      <c r="I163" s="247">
        <f t="shared" si="136"/>
        <v>38800</v>
      </c>
      <c r="J163" s="247">
        <f t="shared" si="136"/>
        <v>30533</v>
      </c>
      <c r="K163" s="23">
        <f t="shared" si="119"/>
        <v>158233</v>
      </c>
      <c r="L163" s="23">
        <f t="shared" si="120"/>
        <v>0</v>
      </c>
      <c r="M163" s="247">
        <f t="shared" ref="M163:AK163" si="137">M164+M177+M178</f>
        <v>146652</v>
      </c>
      <c r="N163" s="247">
        <f t="shared" si="137"/>
        <v>148522</v>
      </c>
      <c r="O163" s="247">
        <f t="shared" si="137"/>
        <v>151081</v>
      </c>
      <c r="P163" s="32">
        <f t="shared" si="137"/>
        <v>0</v>
      </c>
      <c r="Q163" s="32">
        <f t="shared" si="137"/>
        <v>0</v>
      </c>
      <c r="R163" s="32">
        <f t="shared" si="137"/>
        <v>0</v>
      </c>
      <c r="S163" s="32">
        <f t="shared" si="137"/>
        <v>0</v>
      </c>
      <c r="T163" s="32">
        <f t="shared" si="137"/>
        <v>0</v>
      </c>
      <c r="U163" s="32">
        <f t="shared" si="137"/>
        <v>-1000</v>
      </c>
      <c r="V163" s="32">
        <f t="shared" si="137"/>
        <v>0</v>
      </c>
      <c r="W163" s="32">
        <f t="shared" si="137"/>
        <v>3562</v>
      </c>
      <c r="X163" s="32">
        <f t="shared" si="137"/>
        <v>0</v>
      </c>
      <c r="Y163" s="32">
        <f t="shared" si="137"/>
        <v>0</v>
      </c>
      <c r="Z163" s="32">
        <f t="shared" si="137"/>
        <v>10212</v>
      </c>
      <c r="AA163" s="32">
        <f t="shared" si="137"/>
        <v>265</v>
      </c>
      <c r="AB163" s="32">
        <f t="shared" si="137"/>
        <v>221</v>
      </c>
      <c r="AC163" s="32">
        <f t="shared" si="137"/>
        <v>0</v>
      </c>
      <c r="AD163" s="292">
        <f t="shared" si="114"/>
        <v>171493</v>
      </c>
      <c r="AE163" s="32">
        <f t="shared" si="137"/>
        <v>171493</v>
      </c>
      <c r="AF163" s="32">
        <f t="shared" si="137"/>
        <v>164133</v>
      </c>
      <c r="AG163" s="32">
        <f t="shared" si="137"/>
        <v>220494</v>
      </c>
      <c r="AH163" s="32">
        <f t="shared" si="137"/>
        <v>221098</v>
      </c>
      <c r="AI163" s="32">
        <f t="shared" si="137"/>
        <v>221937</v>
      </c>
      <c r="AJ163" s="32">
        <f t="shared" si="137"/>
        <v>221947</v>
      </c>
      <c r="AK163" s="32">
        <f t="shared" si="137"/>
        <v>0</v>
      </c>
    </row>
    <row r="164" spans="1:37" ht="18" customHeight="1">
      <c r="A164" s="43">
        <v>1</v>
      </c>
      <c r="B164" s="25" t="s">
        <v>270</v>
      </c>
      <c r="C164" s="29" t="s">
        <v>50</v>
      </c>
      <c r="D164" s="23">
        <f t="shared" ref="D164:J164" si="138">D165+D166+D169+D170+D171+D172+D175+D176+D167+D168</f>
        <v>122583</v>
      </c>
      <c r="E164" s="27">
        <f t="shared" si="138"/>
        <v>161737</v>
      </c>
      <c r="F164" s="48">
        <f t="shared" si="138"/>
        <v>102341</v>
      </c>
      <c r="G164" s="23">
        <f t="shared" si="138"/>
        <v>28000</v>
      </c>
      <c r="H164" s="23">
        <f t="shared" si="138"/>
        <v>27900</v>
      </c>
      <c r="I164" s="23">
        <f t="shared" si="138"/>
        <v>24400</v>
      </c>
      <c r="J164" s="23">
        <f t="shared" si="138"/>
        <v>22041</v>
      </c>
      <c r="K164" s="23">
        <f t="shared" si="119"/>
        <v>102341</v>
      </c>
      <c r="L164" s="23">
        <f t="shared" si="120"/>
        <v>0</v>
      </c>
      <c r="M164" s="23">
        <f t="shared" ref="M164:AK164" si="139">M165+M166+M169+M170+M171+M172+M175+M176+M167+M168</f>
        <v>102541</v>
      </c>
      <c r="N164" s="23">
        <f t="shared" si="139"/>
        <v>102729</v>
      </c>
      <c r="O164" s="23">
        <f t="shared" si="139"/>
        <v>102922</v>
      </c>
      <c r="P164" s="27">
        <f t="shared" si="139"/>
        <v>0</v>
      </c>
      <c r="Q164" s="27">
        <f t="shared" si="139"/>
        <v>0</v>
      </c>
      <c r="R164" s="27">
        <f t="shared" si="139"/>
        <v>0</v>
      </c>
      <c r="S164" s="27">
        <f t="shared" si="139"/>
        <v>0</v>
      </c>
      <c r="T164" s="27">
        <f t="shared" si="139"/>
        <v>0</v>
      </c>
      <c r="U164" s="27">
        <f t="shared" si="139"/>
        <v>0</v>
      </c>
      <c r="V164" s="27">
        <f t="shared" si="139"/>
        <v>0</v>
      </c>
      <c r="W164" s="27">
        <f t="shared" si="139"/>
        <v>3467</v>
      </c>
      <c r="X164" s="27">
        <f t="shared" si="139"/>
        <v>0</v>
      </c>
      <c r="Y164" s="27">
        <f t="shared" si="139"/>
        <v>0</v>
      </c>
      <c r="Z164" s="27">
        <f t="shared" si="139"/>
        <v>0</v>
      </c>
      <c r="AA164" s="27">
        <f t="shared" si="139"/>
        <v>0</v>
      </c>
      <c r="AB164" s="27">
        <f t="shared" si="139"/>
        <v>0</v>
      </c>
      <c r="AC164" s="27">
        <f t="shared" si="139"/>
        <v>0</v>
      </c>
      <c r="AD164" s="292">
        <f t="shared" si="114"/>
        <v>105808</v>
      </c>
      <c r="AE164" s="27">
        <f t="shared" si="139"/>
        <v>105808</v>
      </c>
      <c r="AF164" s="27">
        <f t="shared" si="139"/>
        <v>98448</v>
      </c>
      <c r="AG164" s="27">
        <f t="shared" si="139"/>
        <v>160519</v>
      </c>
      <c r="AH164" s="27">
        <f t="shared" si="139"/>
        <v>159683</v>
      </c>
      <c r="AI164" s="27">
        <f t="shared" si="139"/>
        <v>159393</v>
      </c>
      <c r="AJ164" s="27">
        <f t="shared" si="139"/>
        <v>159403</v>
      </c>
      <c r="AK164" s="27">
        <f t="shared" si="139"/>
        <v>0</v>
      </c>
    </row>
    <row r="165" spans="1:37" ht="16.5" customHeight="1">
      <c r="A165" s="43"/>
      <c r="B165" s="28" t="s">
        <v>51</v>
      </c>
      <c r="C165" s="29" t="s">
        <v>50</v>
      </c>
      <c r="D165" s="253">
        <f t="shared" ref="D165:J169" si="140">D18</f>
        <v>37698</v>
      </c>
      <c r="E165" s="45">
        <f t="shared" si="140"/>
        <v>70000</v>
      </c>
      <c r="F165" s="289">
        <f t="shared" si="140"/>
        <v>36686</v>
      </c>
      <c r="G165" s="253">
        <f t="shared" si="140"/>
        <v>10144</v>
      </c>
      <c r="H165" s="253">
        <f t="shared" si="140"/>
        <v>8500</v>
      </c>
      <c r="I165" s="253">
        <f t="shared" si="140"/>
        <v>8206</v>
      </c>
      <c r="J165" s="253">
        <f t="shared" si="140"/>
        <v>9836</v>
      </c>
      <c r="K165" s="23">
        <f t="shared" si="119"/>
        <v>36686</v>
      </c>
      <c r="L165" s="23">
        <f t="shared" si="120"/>
        <v>0</v>
      </c>
      <c r="M165" s="253">
        <f t="shared" ref="M165:AK169" si="141">M18</f>
        <v>36686</v>
      </c>
      <c r="N165" s="253">
        <f t="shared" si="141"/>
        <v>36686</v>
      </c>
      <c r="O165" s="253">
        <f t="shared" si="141"/>
        <v>36686</v>
      </c>
      <c r="P165" s="45">
        <f t="shared" si="141"/>
        <v>0</v>
      </c>
      <c r="Q165" s="45">
        <f t="shared" si="141"/>
        <v>0</v>
      </c>
      <c r="R165" s="45">
        <f t="shared" si="141"/>
        <v>0</v>
      </c>
      <c r="S165" s="45">
        <f t="shared" si="141"/>
        <v>0</v>
      </c>
      <c r="T165" s="45">
        <f t="shared" si="141"/>
        <v>0</v>
      </c>
      <c r="U165" s="45">
        <f t="shared" si="141"/>
        <v>0</v>
      </c>
      <c r="V165" s="45">
        <f t="shared" si="141"/>
        <v>0</v>
      </c>
      <c r="W165" s="45">
        <f t="shared" si="141"/>
        <v>0</v>
      </c>
      <c r="X165" s="45">
        <f t="shared" si="141"/>
        <v>0</v>
      </c>
      <c r="Y165" s="45">
        <f t="shared" si="141"/>
        <v>0</v>
      </c>
      <c r="Z165" s="45">
        <f t="shared" si="141"/>
        <v>0</v>
      </c>
      <c r="AA165" s="45">
        <f t="shared" si="141"/>
        <v>0</v>
      </c>
      <c r="AB165" s="45">
        <f t="shared" si="141"/>
        <v>0</v>
      </c>
      <c r="AC165" s="45">
        <f t="shared" si="141"/>
        <v>0</v>
      </c>
      <c r="AD165" s="292">
        <f t="shared" si="114"/>
        <v>36686</v>
      </c>
      <c r="AE165" s="45">
        <f t="shared" si="141"/>
        <v>36686</v>
      </c>
      <c r="AF165" s="45">
        <f t="shared" si="141"/>
        <v>36686</v>
      </c>
      <c r="AG165" s="45">
        <f t="shared" si="141"/>
        <v>69000</v>
      </c>
      <c r="AH165" s="45">
        <f t="shared" si="141"/>
        <v>68000</v>
      </c>
      <c r="AI165" s="45">
        <f t="shared" si="141"/>
        <v>67700</v>
      </c>
      <c r="AJ165" s="45">
        <f t="shared" si="141"/>
        <v>67700</v>
      </c>
      <c r="AK165" s="45">
        <f t="shared" si="141"/>
        <v>0</v>
      </c>
    </row>
    <row r="166" spans="1:37" ht="12.75" customHeight="1">
      <c r="A166" s="43"/>
      <c r="B166" s="28" t="s">
        <v>52</v>
      </c>
      <c r="C166" s="29" t="s">
        <v>50</v>
      </c>
      <c r="D166" s="253">
        <f t="shared" si="140"/>
        <v>44248</v>
      </c>
      <c r="E166" s="45">
        <f t="shared" si="140"/>
        <v>65000</v>
      </c>
      <c r="F166" s="289">
        <f t="shared" si="140"/>
        <v>44402</v>
      </c>
      <c r="G166" s="253">
        <f t="shared" si="140"/>
        <v>11908</v>
      </c>
      <c r="H166" s="253">
        <f t="shared" si="140"/>
        <v>12200</v>
      </c>
      <c r="I166" s="253">
        <f t="shared" si="140"/>
        <v>11294</v>
      </c>
      <c r="J166" s="253">
        <f t="shared" si="140"/>
        <v>9000</v>
      </c>
      <c r="K166" s="23">
        <f t="shared" si="119"/>
        <v>44402</v>
      </c>
      <c r="L166" s="23">
        <f t="shared" si="120"/>
        <v>0</v>
      </c>
      <c r="M166" s="253">
        <f t="shared" si="141"/>
        <v>44402</v>
      </c>
      <c r="N166" s="253">
        <f t="shared" si="141"/>
        <v>44402</v>
      </c>
      <c r="O166" s="253">
        <f t="shared" si="141"/>
        <v>44402</v>
      </c>
      <c r="P166" s="45">
        <f t="shared" si="141"/>
        <v>0</v>
      </c>
      <c r="Q166" s="45">
        <f t="shared" si="141"/>
        <v>0</v>
      </c>
      <c r="R166" s="45">
        <f t="shared" si="141"/>
        <v>0</v>
      </c>
      <c r="S166" s="45">
        <f t="shared" si="141"/>
        <v>0</v>
      </c>
      <c r="T166" s="45">
        <f t="shared" si="141"/>
        <v>0</v>
      </c>
      <c r="U166" s="45">
        <f t="shared" si="141"/>
        <v>0</v>
      </c>
      <c r="V166" s="45">
        <f t="shared" si="141"/>
        <v>0</v>
      </c>
      <c r="W166" s="45">
        <f t="shared" si="141"/>
        <v>0</v>
      </c>
      <c r="X166" s="45">
        <f t="shared" si="141"/>
        <v>0</v>
      </c>
      <c r="Y166" s="45">
        <f t="shared" si="141"/>
        <v>0</v>
      </c>
      <c r="Z166" s="45">
        <f t="shared" si="141"/>
        <v>0</v>
      </c>
      <c r="AA166" s="45">
        <f t="shared" si="141"/>
        <v>0</v>
      </c>
      <c r="AB166" s="45">
        <f t="shared" si="141"/>
        <v>0</v>
      </c>
      <c r="AC166" s="45">
        <f t="shared" si="141"/>
        <v>0</v>
      </c>
      <c r="AD166" s="292">
        <f t="shared" si="114"/>
        <v>44402</v>
      </c>
      <c r="AE166" s="45">
        <f t="shared" si="141"/>
        <v>44402</v>
      </c>
      <c r="AF166" s="45">
        <f t="shared" si="141"/>
        <v>44402</v>
      </c>
      <c r="AG166" s="45">
        <f t="shared" si="141"/>
        <v>65000</v>
      </c>
      <c r="AH166" s="45">
        <f t="shared" si="141"/>
        <v>65000</v>
      </c>
      <c r="AI166" s="45">
        <f t="shared" si="141"/>
        <v>65000</v>
      </c>
      <c r="AJ166" s="45">
        <f t="shared" si="141"/>
        <v>65000</v>
      </c>
      <c r="AK166" s="45">
        <f t="shared" si="141"/>
        <v>0</v>
      </c>
    </row>
    <row r="167" spans="1:37" ht="12.75" customHeight="1">
      <c r="A167" s="43"/>
      <c r="B167" s="28" t="s">
        <v>53</v>
      </c>
      <c r="C167" s="29" t="s">
        <v>50</v>
      </c>
      <c r="D167" s="253">
        <f t="shared" si="140"/>
        <v>606</v>
      </c>
      <c r="E167" s="45">
        <f t="shared" si="140"/>
        <v>2000</v>
      </c>
      <c r="F167" s="289">
        <f t="shared" si="140"/>
        <v>606</v>
      </c>
      <c r="G167" s="253">
        <f t="shared" si="140"/>
        <v>306</v>
      </c>
      <c r="H167" s="253">
        <f t="shared" si="140"/>
        <v>300</v>
      </c>
      <c r="I167" s="253">
        <f t="shared" si="140"/>
        <v>0</v>
      </c>
      <c r="J167" s="253">
        <f t="shared" si="140"/>
        <v>0</v>
      </c>
      <c r="K167" s="23">
        <f t="shared" si="119"/>
        <v>606</v>
      </c>
      <c r="L167" s="23">
        <f t="shared" si="120"/>
        <v>0</v>
      </c>
      <c r="M167" s="253">
        <f t="shared" si="141"/>
        <v>606</v>
      </c>
      <c r="N167" s="253">
        <f t="shared" si="141"/>
        <v>606</v>
      </c>
      <c r="O167" s="253">
        <f t="shared" si="141"/>
        <v>606</v>
      </c>
      <c r="P167" s="45">
        <f t="shared" si="141"/>
        <v>0</v>
      </c>
      <c r="Q167" s="45">
        <f t="shared" si="141"/>
        <v>0</v>
      </c>
      <c r="R167" s="45">
        <f t="shared" si="141"/>
        <v>0</v>
      </c>
      <c r="S167" s="45">
        <f t="shared" si="141"/>
        <v>0</v>
      </c>
      <c r="T167" s="45">
        <f t="shared" si="141"/>
        <v>0</v>
      </c>
      <c r="U167" s="45">
        <f t="shared" si="141"/>
        <v>0</v>
      </c>
      <c r="V167" s="45">
        <f t="shared" si="141"/>
        <v>0</v>
      </c>
      <c r="W167" s="45">
        <f t="shared" si="141"/>
        <v>0</v>
      </c>
      <c r="X167" s="45">
        <f t="shared" si="141"/>
        <v>0</v>
      </c>
      <c r="Y167" s="45">
        <f t="shared" si="141"/>
        <v>0</v>
      </c>
      <c r="Z167" s="45">
        <f t="shared" si="141"/>
        <v>0</v>
      </c>
      <c r="AA167" s="45">
        <f t="shared" si="141"/>
        <v>0</v>
      </c>
      <c r="AB167" s="45">
        <f t="shared" si="141"/>
        <v>0</v>
      </c>
      <c r="AC167" s="45">
        <f t="shared" si="141"/>
        <v>0</v>
      </c>
      <c r="AD167" s="292">
        <f t="shared" si="114"/>
        <v>606</v>
      </c>
      <c r="AE167" s="45">
        <f t="shared" si="141"/>
        <v>606</v>
      </c>
      <c r="AF167" s="45">
        <f t="shared" si="141"/>
        <v>606</v>
      </c>
      <c r="AG167" s="45">
        <f t="shared" si="141"/>
        <v>0</v>
      </c>
      <c r="AH167" s="45">
        <f t="shared" si="141"/>
        <v>0</v>
      </c>
      <c r="AI167" s="45">
        <f t="shared" si="141"/>
        <v>0</v>
      </c>
      <c r="AJ167" s="45">
        <f t="shared" si="141"/>
        <v>0</v>
      </c>
      <c r="AK167" s="45">
        <f t="shared" si="141"/>
        <v>0</v>
      </c>
    </row>
    <row r="168" spans="1:37" ht="12.75" customHeight="1">
      <c r="A168" s="43"/>
      <c r="B168" s="36" t="s">
        <v>54</v>
      </c>
      <c r="C168" s="29"/>
      <c r="D168" s="253">
        <f t="shared" si="140"/>
        <v>42</v>
      </c>
      <c r="E168" s="45">
        <f t="shared" si="140"/>
        <v>500</v>
      </c>
      <c r="F168" s="289">
        <f t="shared" si="140"/>
        <v>42</v>
      </c>
      <c r="G168" s="253">
        <f t="shared" si="140"/>
        <v>42</v>
      </c>
      <c r="H168" s="253">
        <f t="shared" si="140"/>
        <v>0</v>
      </c>
      <c r="I168" s="253">
        <f t="shared" si="140"/>
        <v>0</v>
      </c>
      <c r="J168" s="253">
        <f t="shared" si="140"/>
        <v>0</v>
      </c>
      <c r="K168" s="23">
        <f t="shared" si="119"/>
        <v>42</v>
      </c>
      <c r="L168" s="23">
        <f t="shared" si="120"/>
        <v>0</v>
      </c>
      <c r="M168" s="253">
        <f t="shared" si="141"/>
        <v>42</v>
      </c>
      <c r="N168" s="253">
        <f t="shared" si="141"/>
        <v>42</v>
      </c>
      <c r="O168" s="253">
        <f t="shared" si="141"/>
        <v>42</v>
      </c>
      <c r="P168" s="45">
        <f t="shared" si="141"/>
        <v>0</v>
      </c>
      <c r="Q168" s="45">
        <f t="shared" si="141"/>
        <v>0</v>
      </c>
      <c r="R168" s="45">
        <f t="shared" si="141"/>
        <v>0</v>
      </c>
      <c r="S168" s="45">
        <f t="shared" si="141"/>
        <v>0</v>
      </c>
      <c r="T168" s="45">
        <f t="shared" si="141"/>
        <v>0</v>
      </c>
      <c r="U168" s="45">
        <f t="shared" si="141"/>
        <v>0</v>
      </c>
      <c r="V168" s="45">
        <f t="shared" si="141"/>
        <v>0</v>
      </c>
      <c r="W168" s="45">
        <f t="shared" si="141"/>
        <v>0</v>
      </c>
      <c r="X168" s="45">
        <f t="shared" si="141"/>
        <v>0</v>
      </c>
      <c r="Y168" s="45">
        <f t="shared" si="141"/>
        <v>0</v>
      </c>
      <c r="Z168" s="45">
        <f t="shared" si="141"/>
        <v>0</v>
      </c>
      <c r="AA168" s="45">
        <f t="shared" si="141"/>
        <v>0</v>
      </c>
      <c r="AB168" s="45">
        <f t="shared" si="141"/>
        <v>0</v>
      </c>
      <c r="AC168" s="45">
        <f t="shared" si="141"/>
        <v>0</v>
      </c>
      <c r="AD168" s="292">
        <f t="shared" si="114"/>
        <v>42</v>
      </c>
      <c r="AE168" s="45">
        <f t="shared" si="141"/>
        <v>42</v>
      </c>
      <c r="AF168" s="45">
        <f t="shared" si="141"/>
        <v>42</v>
      </c>
      <c r="AG168" s="45">
        <f t="shared" si="141"/>
        <v>500</v>
      </c>
      <c r="AH168" s="45">
        <f t="shared" si="141"/>
        <v>500</v>
      </c>
      <c r="AI168" s="45">
        <f t="shared" si="141"/>
        <v>500</v>
      </c>
      <c r="AJ168" s="45">
        <f t="shared" si="141"/>
        <v>500</v>
      </c>
      <c r="AK168" s="45">
        <f t="shared" si="141"/>
        <v>0</v>
      </c>
    </row>
    <row r="169" spans="1:37" ht="15" customHeight="1">
      <c r="A169" s="43"/>
      <c r="B169" s="28" t="s">
        <v>55</v>
      </c>
      <c r="C169" s="29" t="s">
        <v>50</v>
      </c>
      <c r="D169" s="253">
        <f t="shared" si="140"/>
        <v>9480</v>
      </c>
      <c r="E169" s="45">
        <f t="shared" si="140"/>
        <v>18000</v>
      </c>
      <c r="F169" s="289">
        <f t="shared" si="140"/>
        <v>14546</v>
      </c>
      <c r="G169" s="253">
        <f t="shared" si="140"/>
        <v>4000</v>
      </c>
      <c r="H169" s="253">
        <f t="shared" si="140"/>
        <v>5300</v>
      </c>
      <c r="I169" s="253">
        <f t="shared" si="140"/>
        <v>3600</v>
      </c>
      <c r="J169" s="253">
        <f t="shared" si="140"/>
        <v>1646</v>
      </c>
      <c r="K169" s="23">
        <f t="shared" si="119"/>
        <v>14546</v>
      </c>
      <c r="L169" s="23">
        <f t="shared" si="120"/>
        <v>0</v>
      </c>
      <c r="M169" s="253">
        <f t="shared" si="141"/>
        <v>14546</v>
      </c>
      <c r="N169" s="253">
        <f t="shared" si="141"/>
        <v>14546</v>
      </c>
      <c r="O169" s="253">
        <f t="shared" si="141"/>
        <v>14546</v>
      </c>
      <c r="P169" s="45">
        <f t="shared" si="141"/>
        <v>0</v>
      </c>
      <c r="Q169" s="45">
        <f t="shared" si="141"/>
        <v>0</v>
      </c>
      <c r="R169" s="45">
        <f t="shared" si="141"/>
        <v>0</v>
      </c>
      <c r="S169" s="45">
        <f t="shared" si="141"/>
        <v>0</v>
      </c>
      <c r="T169" s="45">
        <f t="shared" si="141"/>
        <v>0</v>
      </c>
      <c r="U169" s="45">
        <f t="shared" si="141"/>
        <v>0</v>
      </c>
      <c r="V169" s="45">
        <f t="shared" si="141"/>
        <v>0</v>
      </c>
      <c r="W169" s="45">
        <f t="shared" si="141"/>
        <v>3713</v>
      </c>
      <c r="X169" s="45">
        <f t="shared" si="141"/>
        <v>0</v>
      </c>
      <c r="Y169" s="45">
        <f t="shared" si="141"/>
        <v>0</v>
      </c>
      <c r="Z169" s="45">
        <f t="shared" si="141"/>
        <v>0</v>
      </c>
      <c r="AA169" s="45">
        <f t="shared" si="141"/>
        <v>0</v>
      </c>
      <c r="AB169" s="45">
        <f t="shared" si="141"/>
        <v>0</v>
      </c>
      <c r="AC169" s="45">
        <f t="shared" si="141"/>
        <v>0</v>
      </c>
      <c r="AD169" s="292">
        <f t="shared" si="114"/>
        <v>18259</v>
      </c>
      <c r="AE169" s="45">
        <f t="shared" si="141"/>
        <v>18259</v>
      </c>
      <c r="AF169" s="45">
        <f t="shared" si="141"/>
        <v>10953</v>
      </c>
      <c r="AG169" s="45">
        <f t="shared" si="141"/>
        <v>18387</v>
      </c>
      <c r="AH169" s="45">
        <f t="shared" si="141"/>
        <v>18387</v>
      </c>
      <c r="AI169" s="45">
        <f t="shared" si="141"/>
        <v>18387</v>
      </c>
      <c r="AJ169" s="45">
        <f t="shared" si="141"/>
        <v>18387</v>
      </c>
      <c r="AK169" s="45">
        <f t="shared" si="141"/>
        <v>0</v>
      </c>
    </row>
    <row r="170" spans="1:37" ht="15.75" hidden="1" customHeight="1">
      <c r="A170" s="43"/>
      <c r="B170" s="28" t="s">
        <v>56</v>
      </c>
      <c r="C170" s="29"/>
      <c r="D170" s="186"/>
      <c r="E170" s="30"/>
      <c r="F170" s="93"/>
      <c r="G170" s="186"/>
      <c r="H170" s="186"/>
      <c r="I170" s="186"/>
      <c r="J170" s="186"/>
      <c r="K170" s="23">
        <f t="shared" si="119"/>
        <v>0</v>
      </c>
      <c r="L170" s="23">
        <f t="shared" si="120"/>
        <v>0</v>
      </c>
      <c r="M170" s="186"/>
      <c r="N170" s="186"/>
      <c r="O170" s="186"/>
      <c r="P170" s="30"/>
      <c r="Q170" s="30"/>
      <c r="R170" s="30"/>
      <c r="S170" s="30"/>
      <c r="T170" s="30"/>
      <c r="U170" s="30"/>
      <c r="V170" s="30"/>
      <c r="W170" s="30"/>
      <c r="X170" s="30"/>
      <c r="Y170" s="30"/>
      <c r="Z170" s="30"/>
      <c r="AA170" s="30"/>
      <c r="AB170" s="30"/>
      <c r="AC170" s="30"/>
      <c r="AD170" s="292">
        <f t="shared" si="114"/>
        <v>0</v>
      </c>
      <c r="AE170" s="30"/>
      <c r="AF170" s="30"/>
      <c r="AG170" s="30"/>
      <c r="AH170" s="30"/>
      <c r="AI170" s="30"/>
      <c r="AJ170" s="30"/>
      <c r="AK170" s="30"/>
    </row>
    <row r="171" spans="1:37" ht="14.25">
      <c r="A171" s="43"/>
      <c r="B171" s="28" t="s">
        <v>271</v>
      </c>
      <c r="C171" s="29" t="s">
        <v>50</v>
      </c>
      <c r="D171" s="253">
        <f t="shared" ref="D171:J171" si="142">D24</f>
        <v>5538</v>
      </c>
      <c r="E171" s="45">
        <f t="shared" si="142"/>
        <v>6237</v>
      </c>
      <c r="F171" s="289">
        <f t="shared" si="142"/>
        <v>6059</v>
      </c>
      <c r="G171" s="253">
        <f t="shared" si="142"/>
        <v>1600</v>
      </c>
      <c r="H171" s="253">
        <f t="shared" si="142"/>
        <v>1600</v>
      </c>
      <c r="I171" s="253">
        <f t="shared" si="142"/>
        <v>1300</v>
      </c>
      <c r="J171" s="253">
        <f t="shared" si="142"/>
        <v>1559</v>
      </c>
      <c r="K171" s="23">
        <f t="shared" si="119"/>
        <v>6059</v>
      </c>
      <c r="L171" s="23">
        <f t="shared" si="120"/>
        <v>0</v>
      </c>
      <c r="M171" s="253">
        <f t="shared" ref="M171:AK171" si="143">M24</f>
        <v>6259</v>
      </c>
      <c r="N171" s="253">
        <f t="shared" si="143"/>
        <v>6447</v>
      </c>
      <c r="O171" s="253">
        <f t="shared" si="143"/>
        <v>6640</v>
      </c>
      <c r="P171" s="45">
        <f t="shared" si="143"/>
        <v>0</v>
      </c>
      <c r="Q171" s="45">
        <f t="shared" si="143"/>
        <v>0</v>
      </c>
      <c r="R171" s="45">
        <f t="shared" si="143"/>
        <v>0</v>
      </c>
      <c r="S171" s="45">
        <f t="shared" si="143"/>
        <v>0</v>
      </c>
      <c r="T171" s="45">
        <f t="shared" si="143"/>
        <v>0</v>
      </c>
      <c r="U171" s="45">
        <f t="shared" si="143"/>
        <v>0</v>
      </c>
      <c r="V171" s="45">
        <f t="shared" si="143"/>
        <v>0</v>
      </c>
      <c r="W171" s="45">
        <f t="shared" si="143"/>
        <v>-246</v>
      </c>
      <c r="X171" s="45">
        <f t="shared" si="143"/>
        <v>0</v>
      </c>
      <c r="Y171" s="45">
        <f t="shared" si="143"/>
        <v>0</v>
      </c>
      <c r="Z171" s="45">
        <f t="shared" si="143"/>
        <v>0</v>
      </c>
      <c r="AA171" s="45">
        <f t="shared" si="143"/>
        <v>0</v>
      </c>
      <c r="AB171" s="45">
        <f t="shared" si="143"/>
        <v>0</v>
      </c>
      <c r="AC171" s="45">
        <f t="shared" si="143"/>
        <v>0</v>
      </c>
      <c r="AD171" s="292">
        <f t="shared" si="114"/>
        <v>5813</v>
      </c>
      <c r="AE171" s="45">
        <f t="shared" si="143"/>
        <v>5813</v>
      </c>
      <c r="AF171" s="45">
        <f t="shared" si="143"/>
        <v>5759</v>
      </c>
      <c r="AG171" s="45">
        <f t="shared" si="143"/>
        <v>7632</v>
      </c>
      <c r="AH171" s="45">
        <f t="shared" si="143"/>
        <v>7796</v>
      </c>
      <c r="AI171" s="45">
        <f t="shared" si="143"/>
        <v>7806</v>
      </c>
      <c r="AJ171" s="45">
        <f t="shared" si="143"/>
        <v>7816</v>
      </c>
      <c r="AK171" s="45">
        <f t="shared" si="143"/>
        <v>0</v>
      </c>
    </row>
    <row r="172" spans="1:37" ht="0.75" customHeight="1">
      <c r="A172" s="43"/>
      <c r="B172" s="28" t="s">
        <v>272</v>
      </c>
      <c r="C172" s="29" t="s">
        <v>50</v>
      </c>
      <c r="D172" s="253">
        <f t="shared" ref="D172:J173" si="144">D31</f>
        <v>24971</v>
      </c>
      <c r="E172" s="45">
        <f t="shared" si="144"/>
        <v>0</v>
      </c>
      <c r="F172" s="289">
        <f t="shared" si="144"/>
        <v>0</v>
      </c>
      <c r="G172" s="253">
        <f t="shared" si="144"/>
        <v>0</v>
      </c>
      <c r="H172" s="253">
        <f t="shared" si="144"/>
        <v>0</v>
      </c>
      <c r="I172" s="253">
        <f t="shared" si="144"/>
        <v>0</v>
      </c>
      <c r="J172" s="253">
        <f t="shared" si="144"/>
        <v>0</v>
      </c>
      <c r="K172" s="23">
        <f t="shared" si="119"/>
        <v>0</v>
      </c>
      <c r="L172" s="23">
        <f t="shared" si="120"/>
        <v>0</v>
      </c>
      <c r="M172" s="253">
        <f t="shared" ref="M172:AK173" si="145">M31</f>
        <v>0</v>
      </c>
      <c r="N172" s="253">
        <f t="shared" si="145"/>
        <v>0</v>
      </c>
      <c r="O172" s="253">
        <f t="shared" si="145"/>
        <v>0</v>
      </c>
      <c r="P172" s="45">
        <f t="shared" si="145"/>
        <v>0</v>
      </c>
      <c r="Q172" s="45">
        <f t="shared" si="145"/>
        <v>0</v>
      </c>
      <c r="R172" s="45">
        <f t="shared" si="145"/>
        <v>0</v>
      </c>
      <c r="S172" s="45">
        <f t="shared" si="145"/>
        <v>0</v>
      </c>
      <c r="T172" s="45">
        <f t="shared" si="145"/>
        <v>0</v>
      </c>
      <c r="U172" s="45">
        <f t="shared" si="145"/>
        <v>0</v>
      </c>
      <c r="V172" s="45">
        <f t="shared" si="145"/>
        <v>0</v>
      </c>
      <c r="W172" s="45">
        <f t="shared" si="145"/>
        <v>0</v>
      </c>
      <c r="X172" s="45">
        <f t="shared" si="145"/>
        <v>0</v>
      </c>
      <c r="Y172" s="45">
        <f t="shared" si="145"/>
        <v>0</v>
      </c>
      <c r="Z172" s="45">
        <f t="shared" si="145"/>
        <v>0</v>
      </c>
      <c r="AA172" s="45">
        <f t="shared" si="145"/>
        <v>0</v>
      </c>
      <c r="AB172" s="45">
        <f t="shared" si="145"/>
        <v>0</v>
      </c>
      <c r="AC172" s="45">
        <f t="shared" si="145"/>
        <v>0</v>
      </c>
      <c r="AD172" s="292">
        <f t="shared" si="114"/>
        <v>0</v>
      </c>
      <c r="AE172" s="45">
        <f t="shared" si="145"/>
        <v>0</v>
      </c>
      <c r="AF172" s="45">
        <f t="shared" si="145"/>
        <v>0</v>
      </c>
      <c r="AG172" s="45">
        <f t="shared" si="145"/>
        <v>0</v>
      </c>
      <c r="AH172" s="45">
        <f t="shared" si="145"/>
        <v>0</v>
      </c>
      <c r="AI172" s="45">
        <f t="shared" si="145"/>
        <v>0</v>
      </c>
      <c r="AJ172" s="45">
        <f t="shared" si="145"/>
        <v>0</v>
      </c>
      <c r="AK172" s="45">
        <f t="shared" si="145"/>
        <v>0</v>
      </c>
    </row>
    <row r="173" spans="1:37" ht="14.25" hidden="1" customHeight="1">
      <c r="A173" s="43"/>
      <c r="B173" s="28" t="s">
        <v>273</v>
      </c>
      <c r="C173" s="29" t="s">
        <v>50</v>
      </c>
      <c r="D173" s="253">
        <f t="shared" si="144"/>
        <v>24971</v>
      </c>
      <c r="E173" s="45">
        <f t="shared" si="144"/>
        <v>0</v>
      </c>
      <c r="F173" s="289">
        <f t="shared" si="144"/>
        <v>0</v>
      </c>
      <c r="G173" s="253">
        <f t="shared" si="144"/>
        <v>0</v>
      </c>
      <c r="H173" s="253">
        <f t="shared" si="144"/>
        <v>0</v>
      </c>
      <c r="I173" s="253">
        <f t="shared" si="144"/>
        <v>0</v>
      </c>
      <c r="J173" s="253">
        <f t="shared" si="144"/>
        <v>0</v>
      </c>
      <c r="K173" s="23">
        <f t="shared" si="119"/>
        <v>0</v>
      </c>
      <c r="L173" s="23">
        <f t="shared" si="120"/>
        <v>0</v>
      </c>
      <c r="M173" s="253">
        <f t="shared" si="145"/>
        <v>0</v>
      </c>
      <c r="N173" s="253">
        <f t="shared" si="145"/>
        <v>0</v>
      </c>
      <c r="O173" s="253">
        <f t="shared" si="145"/>
        <v>0</v>
      </c>
      <c r="P173" s="45">
        <f t="shared" si="145"/>
        <v>0</v>
      </c>
      <c r="Q173" s="45">
        <f t="shared" si="145"/>
        <v>0</v>
      </c>
      <c r="R173" s="45">
        <f t="shared" si="145"/>
        <v>0</v>
      </c>
      <c r="S173" s="45">
        <f t="shared" si="145"/>
        <v>0</v>
      </c>
      <c r="T173" s="45">
        <f t="shared" si="145"/>
        <v>0</v>
      </c>
      <c r="U173" s="45">
        <f t="shared" si="145"/>
        <v>0</v>
      </c>
      <c r="V173" s="45">
        <f t="shared" si="145"/>
        <v>0</v>
      </c>
      <c r="W173" s="45">
        <f t="shared" si="145"/>
        <v>0</v>
      </c>
      <c r="X173" s="45">
        <f t="shared" si="145"/>
        <v>0</v>
      </c>
      <c r="Y173" s="45">
        <f t="shared" si="145"/>
        <v>0</v>
      </c>
      <c r="Z173" s="45">
        <f t="shared" si="145"/>
        <v>0</v>
      </c>
      <c r="AA173" s="45">
        <f t="shared" si="145"/>
        <v>0</v>
      </c>
      <c r="AB173" s="45">
        <f t="shared" si="145"/>
        <v>0</v>
      </c>
      <c r="AC173" s="45">
        <f t="shared" si="145"/>
        <v>0</v>
      </c>
      <c r="AD173" s="292">
        <f t="shared" si="114"/>
        <v>0</v>
      </c>
      <c r="AE173" s="45">
        <f t="shared" si="145"/>
        <v>0</v>
      </c>
      <c r="AF173" s="45">
        <f t="shared" si="145"/>
        <v>0</v>
      </c>
      <c r="AG173" s="45">
        <f t="shared" si="145"/>
        <v>0</v>
      </c>
      <c r="AH173" s="45">
        <f t="shared" si="145"/>
        <v>0</v>
      </c>
      <c r="AI173" s="45">
        <f t="shared" si="145"/>
        <v>0</v>
      </c>
      <c r="AJ173" s="45">
        <f t="shared" si="145"/>
        <v>0</v>
      </c>
      <c r="AK173" s="45">
        <f t="shared" si="145"/>
        <v>0</v>
      </c>
    </row>
    <row r="174" spans="1:37" ht="0.75" hidden="1" customHeight="1">
      <c r="A174" s="43"/>
      <c r="B174" s="28" t="s">
        <v>274</v>
      </c>
      <c r="C174" s="29" t="s">
        <v>50</v>
      </c>
      <c r="D174" s="186"/>
      <c r="E174" s="30"/>
      <c r="F174" s="93"/>
      <c r="G174" s="186"/>
      <c r="H174" s="186"/>
      <c r="I174" s="186"/>
      <c r="J174" s="186"/>
      <c r="K174" s="23">
        <f t="shared" si="119"/>
        <v>0</v>
      </c>
      <c r="L174" s="23">
        <f t="shared" si="120"/>
        <v>0</v>
      </c>
      <c r="M174" s="186"/>
      <c r="N174" s="186"/>
      <c r="O174" s="186"/>
      <c r="P174" s="30"/>
      <c r="Q174" s="30"/>
      <c r="R174" s="30"/>
      <c r="S174" s="30"/>
      <c r="T174" s="30"/>
      <c r="U174" s="30"/>
      <c r="V174" s="30"/>
      <c r="W174" s="30"/>
      <c r="X174" s="30"/>
      <c r="Y174" s="30"/>
      <c r="Z174" s="30"/>
      <c r="AA174" s="30"/>
      <c r="AB174" s="30"/>
      <c r="AC174" s="30"/>
      <c r="AD174" s="292">
        <f t="shared" si="114"/>
        <v>0</v>
      </c>
      <c r="AE174" s="30"/>
      <c r="AF174" s="30"/>
      <c r="AG174" s="30"/>
      <c r="AH174" s="30"/>
      <c r="AI174" s="30"/>
      <c r="AJ174" s="30"/>
      <c r="AK174" s="30"/>
    </row>
    <row r="175" spans="1:37" ht="18.75" hidden="1" customHeight="1">
      <c r="A175" s="43"/>
      <c r="B175" s="28" t="s">
        <v>67</v>
      </c>
      <c r="C175" s="29" t="s">
        <v>50</v>
      </c>
      <c r="D175" s="253">
        <f t="shared" ref="D175:J175" si="146">D34</f>
        <v>0</v>
      </c>
      <c r="E175" s="45">
        <f t="shared" si="146"/>
        <v>0</v>
      </c>
      <c r="F175" s="289">
        <f t="shared" si="146"/>
        <v>0</v>
      </c>
      <c r="G175" s="253">
        <f t="shared" si="146"/>
        <v>0</v>
      </c>
      <c r="H175" s="253">
        <f t="shared" si="146"/>
        <v>0</v>
      </c>
      <c r="I175" s="253">
        <f t="shared" si="146"/>
        <v>0</v>
      </c>
      <c r="J175" s="253">
        <f t="shared" si="146"/>
        <v>0</v>
      </c>
      <c r="K175" s="23">
        <f t="shared" si="119"/>
        <v>0</v>
      </c>
      <c r="L175" s="23">
        <f t="shared" si="120"/>
        <v>0</v>
      </c>
      <c r="M175" s="253">
        <f t="shared" ref="M175:AK175" si="147">M34</f>
        <v>0</v>
      </c>
      <c r="N175" s="253">
        <f t="shared" si="147"/>
        <v>0</v>
      </c>
      <c r="O175" s="253">
        <f t="shared" si="147"/>
        <v>0</v>
      </c>
      <c r="P175" s="45">
        <f t="shared" si="147"/>
        <v>0</v>
      </c>
      <c r="Q175" s="45">
        <f t="shared" si="147"/>
        <v>0</v>
      </c>
      <c r="R175" s="45">
        <f t="shared" si="147"/>
        <v>0</v>
      </c>
      <c r="S175" s="45">
        <f t="shared" si="147"/>
        <v>0</v>
      </c>
      <c r="T175" s="45">
        <f t="shared" si="147"/>
        <v>0</v>
      </c>
      <c r="U175" s="45">
        <f t="shared" si="147"/>
        <v>0</v>
      </c>
      <c r="V175" s="45">
        <f t="shared" si="147"/>
        <v>0</v>
      </c>
      <c r="W175" s="45">
        <f t="shared" si="147"/>
        <v>0</v>
      </c>
      <c r="X175" s="45">
        <f t="shared" si="147"/>
        <v>0</v>
      </c>
      <c r="Y175" s="45">
        <f t="shared" si="147"/>
        <v>0</v>
      </c>
      <c r="Z175" s="45">
        <f t="shared" si="147"/>
        <v>0</v>
      </c>
      <c r="AA175" s="45">
        <f t="shared" si="147"/>
        <v>0</v>
      </c>
      <c r="AB175" s="45">
        <f t="shared" si="147"/>
        <v>0</v>
      </c>
      <c r="AC175" s="45">
        <f t="shared" si="147"/>
        <v>0</v>
      </c>
      <c r="AD175" s="292">
        <f t="shared" si="114"/>
        <v>0</v>
      </c>
      <c r="AE175" s="45">
        <f t="shared" si="147"/>
        <v>0</v>
      </c>
      <c r="AF175" s="45">
        <f t="shared" si="147"/>
        <v>0</v>
      </c>
      <c r="AG175" s="45">
        <f t="shared" si="147"/>
        <v>0</v>
      </c>
      <c r="AH175" s="45">
        <f t="shared" si="147"/>
        <v>0</v>
      </c>
      <c r="AI175" s="45">
        <f t="shared" si="147"/>
        <v>0</v>
      </c>
      <c r="AJ175" s="45">
        <f t="shared" si="147"/>
        <v>0</v>
      </c>
      <c r="AK175" s="45">
        <f t="shared" si="147"/>
        <v>0</v>
      </c>
    </row>
    <row r="176" spans="1:37" ht="0.75" customHeight="1">
      <c r="A176" s="43"/>
      <c r="B176" s="16" t="s">
        <v>68</v>
      </c>
      <c r="C176" s="29"/>
      <c r="D176" s="186"/>
      <c r="E176" s="30"/>
      <c r="F176" s="93"/>
      <c r="G176" s="186"/>
      <c r="H176" s="186"/>
      <c r="I176" s="186"/>
      <c r="J176" s="186"/>
      <c r="K176" s="23">
        <f t="shared" si="119"/>
        <v>0</v>
      </c>
      <c r="L176" s="23">
        <f t="shared" si="120"/>
        <v>0</v>
      </c>
      <c r="M176" s="186"/>
      <c r="N176" s="186"/>
      <c r="O176" s="186"/>
      <c r="P176" s="30"/>
      <c r="Q176" s="30"/>
      <c r="R176" s="30"/>
      <c r="S176" s="30"/>
      <c r="T176" s="30"/>
      <c r="U176" s="30"/>
      <c r="V176" s="30"/>
      <c r="W176" s="30"/>
      <c r="X176" s="30"/>
      <c r="Y176" s="30"/>
      <c r="Z176" s="30"/>
      <c r="AA176" s="30"/>
      <c r="AB176" s="30"/>
      <c r="AC176" s="30"/>
      <c r="AD176" s="292">
        <f t="shared" si="114"/>
        <v>0</v>
      </c>
      <c r="AE176" s="30"/>
      <c r="AF176" s="30"/>
      <c r="AG176" s="30"/>
      <c r="AH176" s="30"/>
      <c r="AI176" s="30"/>
      <c r="AJ176" s="30"/>
      <c r="AK176" s="30"/>
    </row>
    <row r="177" spans="1:37" ht="18.75" customHeight="1">
      <c r="A177" s="43">
        <v>2</v>
      </c>
      <c r="B177" s="25" t="s">
        <v>69</v>
      </c>
      <c r="C177" s="29" t="s">
        <v>70</v>
      </c>
      <c r="D177" s="250">
        <f t="shared" ref="D177:J178" si="148">D36</f>
        <v>24226</v>
      </c>
      <c r="E177" s="44">
        <f t="shared" si="148"/>
        <v>50000</v>
      </c>
      <c r="F177" s="90">
        <f t="shared" si="148"/>
        <v>29370</v>
      </c>
      <c r="G177" s="250">
        <f t="shared" si="148"/>
        <v>9000</v>
      </c>
      <c r="H177" s="250">
        <f t="shared" si="148"/>
        <v>8000</v>
      </c>
      <c r="I177" s="250">
        <f t="shared" si="148"/>
        <v>6400</v>
      </c>
      <c r="J177" s="250">
        <f t="shared" si="148"/>
        <v>5970</v>
      </c>
      <c r="K177" s="23">
        <f t="shared" si="119"/>
        <v>29370</v>
      </c>
      <c r="L177" s="23">
        <f t="shared" si="120"/>
        <v>0</v>
      </c>
      <c r="M177" s="250">
        <f t="shared" ref="M177:AK178" si="149">M36</f>
        <v>21696</v>
      </c>
      <c r="N177" s="250">
        <f t="shared" si="149"/>
        <v>22189</v>
      </c>
      <c r="O177" s="250">
        <f t="shared" si="149"/>
        <v>23421</v>
      </c>
      <c r="P177" s="44">
        <f t="shared" si="149"/>
        <v>0</v>
      </c>
      <c r="Q177" s="44">
        <f t="shared" si="149"/>
        <v>0</v>
      </c>
      <c r="R177" s="44">
        <f t="shared" si="149"/>
        <v>0</v>
      </c>
      <c r="S177" s="44">
        <f t="shared" si="149"/>
        <v>0</v>
      </c>
      <c r="T177" s="44">
        <f t="shared" si="149"/>
        <v>0</v>
      </c>
      <c r="U177" s="44">
        <f t="shared" si="149"/>
        <v>-1000</v>
      </c>
      <c r="V177" s="44">
        <f t="shared" si="149"/>
        <v>0</v>
      </c>
      <c r="W177" s="44">
        <f t="shared" si="149"/>
        <v>0</v>
      </c>
      <c r="X177" s="44">
        <f t="shared" si="149"/>
        <v>0</v>
      </c>
      <c r="Y177" s="44">
        <f t="shared" si="149"/>
        <v>0</v>
      </c>
      <c r="Z177" s="44">
        <f t="shared" si="149"/>
        <v>0</v>
      </c>
      <c r="AA177" s="44">
        <f t="shared" si="149"/>
        <v>265</v>
      </c>
      <c r="AB177" s="44">
        <f t="shared" si="149"/>
        <v>221</v>
      </c>
      <c r="AC177" s="44">
        <f t="shared" si="149"/>
        <v>0</v>
      </c>
      <c r="AD177" s="292">
        <f t="shared" si="114"/>
        <v>28856</v>
      </c>
      <c r="AE177" s="44">
        <f t="shared" si="149"/>
        <v>28856</v>
      </c>
      <c r="AF177" s="44">
        <f t="shared" si="149"/>
        <v>28856</v>
      </c>
      <c r="AG177" s="44">
        <f t="shared" si="149"/>
        <v>50000</v>
      </c>
      <c r="AH177" s="44">
        <f t="shared" si="149"/>
        <v>50000</v>
      </c>
      <c r="AI177" s="44">
        <f t="shared" si="149"/>
        <v>50000</v>
      </c>
      <c r="AJ177" s="44">
        <f t="shared" si="149"/>
        <v>50000</v>
      </c>
      <c r="AK177" s="44">
        <f t="shared" si="149"/>
        <v>0</v>
      </c>
    </row>
    <row r="178" spans="1:37" ht="15.75" customHeight="1">
      <c r="A178" s="43">
        <v>3</v>
      </c>
      <c r="B178" s="25" t="s">
        <v>275</v>
      </c>
      <c r="C178" s="29" t="s">
        <v>72</v>
      </c>
      <c r="D178" s="250">
        <f t="shared" si="148"/>
        <v>97213</v>
      </c>
      <c r="E178" s="44">
        <f t="shared" si="148"/>
        <v>9242</v>
      </c>
      <c r="F178" s="90">
        <f t="shared" si="148"/>
        <v>26522</v>
      </c>
      <c r="G178" s="250">
        <f t="shared" si="148"/>
        <v>8000</v>
      </c>
      <c r="H178" s="250">
        <f t="shared" si="148"/>
        <v>8000</v>
      </c>
      <c r="I178" s="250">
        <f t="shared" si="148"/>
        <v>8000</v>
      </c>
      <c r="J178" s="250">
        <f t="shared" si="148"/>
        <v>2522</v>
      </c>
      <c r="K178" s="23">
        <f t="shared" si="119"/>
        <v>26522</v>
      </c>
      <c r="L178" s="23">
        <f t="shared" si="120"/>
        <v>0</v>
      </c>
      <c r="M178" s="250">
        <f t="shared" si="149"/>
        <v>22415</v>
      </c>
      <c r="N178" s="250">
        <f t="shared" si="149"/>
        <v>23604</v>
      </c>
      <c r="O178" s="250">
        <f t="shared" si="149"/>
        <v>24738</v>
      </c>
      <c r="P178" s="44">
        <f t="shared" si="149"/>
        <v>0</v>
      </c>
      <c r="Q178" s="44">
        <f t="shared" si="149"/>
        <v>0</v>
      </c>
      <c r="R178" s="44">
        <f t="shared" si="149"/>
        <v>0</v>
      </c>
      <c r="S178" s="44">
        <f t="shared" si="149"/>
        <v>0</v>
      </c>
      <c r="T178" s="44">
        <f t="shared" si="149"/>
        <v>0</v>
      </c>
      <c r="U178" s="44">
        <f t="shared" si="149"/>
        <v>0</v>
      </c>
      <c r="V178" s="44">
        <f t="shared" si="149"/>
        <v>0</v>
      </c>
      <c r="W178" s="44">
        <f t="shared" si="149"/>
        <v>95</v>
      </c>
      <c r="X178" s="44">
        <f t="shared" si="149"/>
        <v>0</v>
      </c>
      <c r="Y178" s="44">
        <f t="shared" si="149"/>
        <v>0</v>
      </c>
      <c r="Z178" s="44">
        <f t="shared" si="149"/>
        <v>10212</v>
      </c>
      <c r="AA178" s="44">
        <f t="shared" si="149"/>
        <v>0</v>
      </c>
      <c r="AB178" s="44">
        <f t="shared" si="149"/>
        <v>0</v>
      </c>
      <c r="AC178" s="44">
        <f t="shared" si="149"/>
        <v>0</v>
      </c>
      <c r="AD178" s="292">
        <f t="shared" si="114"/>
        <v>36829</v>
      </c>
      <c r="AE178" s="44">
        <f t="shared" si="149"/>
        <v>36829</v>
      </c>
      <c r="AF178" s="44">
        <f t="shared" si="149"/>
        <v>36829</v>
      </c>
      <c r="AG178" s="44">
        <f t="shared" si="149"/>
        <v>9975</v>
      </c>
      <c r="AH178" s="44">
        <f t="shared" si="149"/>
        <v>11415</v>
      </c>
      <c r="AI178" s="44">
        <f t="shared" si="149"/>
        <v>12544</v>
      </c>
      <c r="AJ178" s="44">
        <f t="shared" si="149"/>
        <v>12544</v>
      </c>
      <c r="AK178" s="44">
        <f t="shared" si="149"/>
        <v>0</v>
      </c>
    </row>
    <row r="179" spans="1:37" ht="19.5" customHeight="1">
      <c r="A179" s="24" t="s">
        <v>73</v>
      </c>
      <c r="B179" s="25" t="s">
        <v>74</v>
      </c>
      <c r="C179" s="26"/>
      <c r="D179" s="247">
        <f t="shared" ref="D179" si="150">D180+D184+D192+D201+D204+D199+D208</f>
        <v>-6668.7099999999991</v>
      </c>
      <c r="E179" s="32">
        <f t="shared" ref="E179:AK179" si="151">E180+E184+E192+E201+E204+E199+E208+E190</f>
        <v>-25780</v>
      </c>
      <c r="F179" s="285">
        <f t="shared" si="151"/>
        <v>6630</v>
      </c>
      <c r="G179" s="247">
        <f t="shared" si="151"/>
        <v>3650</v>
      </c>
      <c r="H179" s="247">
        <f t="shared" si="151"/>
        <v>3550</v>
      </c>
      <c r="I179" s="247">
        <f t="shared" si="151"/>
        <v>550</v>
      </c>
      <c r="J179" s="247">
        <f t="shared" si="151"/>
        <v>-1120</v>
      </c>
      <c r="K179" s="23">
        <f t="shared" si="119"/>
        <v>6630</v>
      </c>
      <c r="L179" s="23">
        <f t="shared" si="120"/>
        <v>0</v>
      </c>
      <c r="M179" s="247">
        <f t="shared" si="151"/>
        <v>14000</v>
      </c>
      <c r="N179" s="247">
        <f t="shared" si="151"/>
        <v>14000</v>
      </c>
      <c r="O179" s="247">
        <f t="shared" si="151"/>
        <v>14000</v>
      </c>
      <c r="P179" s="32">
        <f t="shared" si="151"/>
        <v>0</v>
      </c>
      <c r="Q179" s="32">
        <f t="shared" si="151"/>
        <v>0</v>
      </c>
      <c r="R179" s="32">
        <f t="shared" si="151"/>
        <v>49.28</v>
      </c>
      <c r="S179" s="32">
        <f t="shared" si="151"/>
        <v>0</v>
      </c>
      <c r="T179" s="32">
        <f t="shared" si="151"/>
        <v>0</v>
      </c>
      <c r="U179" s="32">
        <f t="shared" si="151"/>
        <v>0</v>
      </c>
      <c r="V179" s="32">
        <f t="shared" si="151"/>
        <v>-155</v>
      </c>
      <c r="W179" s="32">
        <f t="shared" si="151"/>
        <v>-3638.87</v>
      </c>
      <c r="X179" s="32">
        <f t="shared" si="151"/>
        <v>0</v>
      </c>
      <c r="Y179" s="32">
        <f t="shared" si="151"/>
        <v>0</v>
      </c>
      <c r="Z179" s="32">
        <f t="shared" si="151"/>
        <v>0</v>
      </c>
      <c r="AA179" s="32">
        <f t="shared" si="151"/>
        <v>-15</v>
      </c>
      <c r="AB179" s="32">
        <f t="shared" si="151"/>
        <v>0</v>
      </c>
      <c r="AC179" s="32">
        <f t="shared" si="151"/>
        <v>-4922.84</v>
      </c>
      <c r="AD179" s="292">
        <f t="shared" si="114"/>
        <v>-2052.4300000000003</v>
      </c>
      <c r="AE179" s="32">
        <f t="shared" si="151"/>
        <v>-2052.4299999999985</v>
      </c>
      <c r="AF179" s="32">
        <f t="shared" si="151"/>
        <v>13268</v>
      </c>
      <c r="AG179" s="32">
        <f t="shared" si="151"/>
        <v>2400</v>
      </c>
      <c r="AH179" s="32">
        <f t="shared" si="151"/>
        <v>2500</v>
      </c>
      <c r="AI179" s="32">
        <f t="shared" si="151"/>
        <v>3000</v>
      </c>
      <c r="AJ179" s="32">
        <f t="shared" si="151"/>
        <v>3500</v>
      </c>
      <c r="AK179" s="32">
        <f t="shared" si="151"/>
        <v>0</v>
      </c>
    </row>
    <row r="180" spans="1:37" ht="25.5" customHeight="1">
      <c r="A180" s="43">
        <v>1</v>
      </c>
      <c r="B180" s="31" t="s">
        <v>276</v>
      </c>
      <c r="C180" s="29">
        <v>16.02</v>
      </c>
      <c r="D180" s="250">
        <f t="shared" ref="D180:J180" si="152">D181+D183+D182</f>
        <v>3268</v>
      </c>
      <c r="E180" s="44">
        <f t="shared" si="152"/>
        <v>3792</v>
      </c>
      <c r="F180" s="90">
        <f t="shared" si="152"/>
        <v>3950</v>
      </c>
      <c r="G180" s="250">
        <f t="shared" si="152"/>
        <v>972</v>
      </c>
      <c r="H180" s="250">
        <f t="shared" si="152"/>
        <v>1018</v>
      </c>
      <c r="I180" s="250">
        <f t="shared" si="152"/>
        <v>972</v>
      </c>
      <c r="J180" s="250">
        <f t="shared" si="152"/>
        <v>988</v>
      </c>
      <c r="K180" s="23">
        <f t="shared" si="119"/>
        <v>3950</v>
      </c>
      <c r="L180" s="23">
        <f t="shared" si="120"/>
        <v>0</v>
      </c>
      <c r="M180" s="250">
        <f t="shared" ref="M180:AK180" si="153">M181+M183+M182</f>
        <v>4310</v>
      </c>
      <c r="N180" s="250">
        <f t="shared" si="153"/>
        <v>4310</v>
      </c>
      <c r="O180" s="250">
        <f t="shared" si="153"/>
        <v>4310</v>
      </c>
      <c r="P180" s="44">
        <f t="shared" si="153"/>
        <v>0</v>
      </c>
      <c r="Q180" s="44">
        <f t="shared" si="153"/>
        <v>0</v>
      </c>
      <c r="R180" s="44">
        <f t="shared" si="153"/>
        <v>0</v>
      </c>
      <c r="S180" s="44">
        <f t="shared" si="153"/>
        <v>0</v>
      </c>
      <c r="T180" s="44">
        <f t="shared" si="153"/>
        <v>0</v>
      </c>
      <c r="U180" s="44">
        <f t="shared" si="153"/>
        <v>0</v>
      </c>
      <c r="V180" s="44">
        <f t="shared" si="153"/>
        <v>0</v>
      </c>
      <c r="W180" s="44">
        <f t="shared" si="153"/>
        <v>0</v>
      </c>
      <c r="X180" s="44">
        <f t="shared" si="153"/>
        <v>0</v>
      </c>
      <c r="Y180" s="44">
        <f t="shared" si="153"/>
        <v>0</v>
      </c>
      <c r="Z180" s="44">
        <f t="shared" si="153"/>
        <v>0</v>
      </c>
      <c r="AA180" s="44">
        <f t="shared" si="153"/>
        <v>0</v>
      </c>
      <c r="AB180" s="44">
        <f t="shared" si="153"/>
        <v>0</v>
      </c>
      <c r="AC180" s="44">
        <f t="shared" si="153"/>
        <v>0</v>
      </c>
      <c r="AD180" s="292">
        <f t="shared" si="114"/>
        <v>3950</v>
      </c>
      <c r="AE180" s="44">
        <f t="shared" si="153"/>
        <v>3950</v>
      </c>
      <c r="AF180" s="44">
        <f t="shared" si="153"/>
        <v>4125</v>
      </c>
      <c r="AG180" s="44">
        <f t="shared" si="153"/>
        <v>4195</v>
      </c>
      <c r="AH180" s="44">
        <f t="shared" si="153"/>
        <v>4295</v>
      </c>
      <c r="AI180" s="44">
        <f t="shared" si="153"/>
        <v>4385</v>
      </c>
      <c r="AJ180" s="44">
        <f t="shared" si="153"/>
        <v>4485</v>
      </c>
      <c r="AK180" s="44">
        <f t="shared" si="153"/>
        <v>0</v>
      </c>
    </row>
    <row r="181" spans="1:37" ht="22.5" customHeight="1">
      <c r="A181" s="43"/>
      <c r="B181" s="28" t="s">
        <v>76</v>
      </c>
      <c r="C181" s="29" t="s">
        <v>77</v>
      </c>
      <c r="D181" s="253">
        <f t="shared" ref="D181:J185" si="154">D41</f>
        <v>250</v>
      </c>
      <c r="E181" s="45">
        <f t="shared" si="154"/>
        <v>365</v>
      </c>
      <c r="F181" s="289">
        <f t="shared" si="154"/>
        <v>365</v>
      </c>
      <c r="G181" s="253">
        <f t="shared" si="154"/>
        <v>100</v>
      </c>
      <c r="H181" s="253">
        <f t="shared" si="154"/>
        <v>100</v>
      </c>
      <c r="I181" s="253">
        <f t="shared" si="154"/>
        <v>100</v>
      </c>
      <c r="J181" s="253">
        <f t="shared" si="154"/>
        <v>65</v>
      </c>
      <c r="K181" s="23">
        <f t="shared" si="119"/>
        <v>365</v>
      </c>
      <c r="L181" s="23">
        <f t="shared" si="120"/>
        <v>0</v>
      </c>
      <c r="M181" s="253">
        <f t="shared" ref="M181:AK185" si="155">M41</f>
        <v>460</v>
      </c>
      <c r="N181" s="253">
        <f t="shared" si="155"/>
        <v>460</v>
      </c>
      <c r="O181" s="253">
        <f t="shared" si="155"/>
        <v>460</v>
      </c>
      <c r="P181" s="45">
        <f t="shared" si="155"/>
        <v>0</v>
      </c>
      <c r="Q181" s="45">
        <f t="shared" si="155"/>
        <v>0</v>
      </c>
      <c r="R181" s="45">
        <f t="shared" si="155"/>
        <v>0</v>
      </c>
      <c r="S181" s="45">
        <f t="shared" si="155"/>
        <v>0</v>
      </c>
      <c r="T181" s="45">
        <f t="shared" si="155"/>
        <v>0</v>
      </c>
      <c r="U181" s="45">
        <f t="shared" si="155"/>
        <v>0</v>
      </c>
      <c r="V181" s="45">
        <f t="shared" si="155"/>
        <v>0</v>
      </c>
      <c r="W181" s="45">
        <f t="shared" si="155"/>
        <v>0</v>
      </c>
      <c r="X181" s="45">
        <f t="shared" si="155"/>
        <v>0</v>
      </c>
      <c r="Y181" s="45">
        <f t="shared" si="155"/>
        <v>0</v>
      </c>
      <c r="Z181" s="45">
        <f t="shared" si="155"/>
        <v>0</v>
      </c>
      <c r="AA181" s="45">
        <f t="shared" si="155"/>
        <v>0</v>
      </c>
      <c r="AB181" s="45">
        <f t="shared" si="155"/>
        <v>0</v>
      </c>
      <c r="AC181" s="45">
        <f t="shared" si="155"/>
        <v>0</v>
      </c>
      <c r="AD181" s="292">
        <f t="shared" si="114"/>
        <v>365</v>
      </c>
      <c r="AE181" s="45">
        <f t="shared" si="155"/>
        <v>365</v>
      </c>
      <c r="AF181" s="45">
        <f t="shared" si="155"/>
        <v>358</v>
      </c>
      <c r="AG181" s="45">
        <f t="shared" si="155"/>
        <v>365</v>
      </c>
      <c r="AH181" s="45">
        <f t="shared" si="155"/>
        <v>375</v>
      </c>
      <c r="AI181" s="45">
        <f t="shared" si="155"/>
        <v>385</v>
      </c>
      <c r="AJ181" s="45">
        <f t="shared" si="155"/>
        <v>395</v>
      </c>
      <c r="AK181" s="45">
        <f t="shared" si="155"/>
        <v>0</v>
      </c>
    </row>
    <row r="182" spans="1:37" ht="28.5" customHeight="1">
      <c r="A182" s="43"/>
      <c r="B182" s="16" t="s">
        <v>78</v>
      </c>
      <c r="C182" s="29" t="s">
        <v>79</v>
      </c>
      <c r="D182" s="253">
        <f t="shared" si="154"/>
        <v>2900</v>
      </c>
      <c r="E182" s="45">
        <f t="shared" si="154"/>
        <v>3217</v>
      </c>
      <c r="F182" s="289">
        <f t="shared" si="154"/>
        <v>3375</v>
      </c>
      <c r="G182" s="253">
        <f t="shared" si="154"/>
        <v>822</v>
      </c>
      <c r="H182" s="253">
        <f t="shared" si="154"/>
        <v>868</v>
      </c>
      <c r="I182" s="253">
        <f t="shared" si="154"/>
        <v>822</v>
      </c>
      <c r="J182" s="253">
        <f t="shared" si="154"/>
        <v>863</v>
      </c>
      <c r="K182" s="23">
        <f t="shared" si="119"/>
        <v>3375</v>
      </c>
      <c r="L182" s="23">
        <f t="shared" si="120"/>
        <v>0</v>
      </c>
      <c r="M182" s="253">
        <f t="shared" si="155"/>
        <v>3600</v>
      </c>
      <c r="N182" s="253">
        <f t="shared" si="155"/>
        <v>3600</v>
      </c>
      <c r="O182" s="253">
        <f t="shared" si="155"/>
        <v>3600</v>
      </c>
      <c r="P182" s="45">
        <f t="shared" si="155"/>
        <v>0</v>
      </c>
      <c r="Q182" s="45">
        <f t="shared" si="155"/>
        <v>0</v>
      </c>
      <c r="R182" s="45">
        <f t="shared" si="155"/>
        <v>0</v>
      </c>
      <c r="S182" s="45">
        <f t="shared" si="155"/>
        <v>0</v>
      </c>
      <c r="T182" s="45">
        <f t="shared" si="155"/>
        <v>0</v>
      </c>
      <c r="U182" s="45">
        <f t="shared" si="155"/>
        <v>0</v>
      </c>
      <c r="V182" s="45">
        <f t="shared" si="155"/>
        <v>0</v>
      </c>
      <c r="W182" s="45">
        <f t="shared" si="155"/>
        <v>0</v>
      </c>
      <c r="X182" s="45">
        <f t="shared" si="155"/>
        <v>0</v>
      </c>
      <c r="Y182" s="45">
        <f t="shared" si="155"/>
        <v>0</v>
      </c>
      <c r="Z182" s="45">
        <f t="shared" si="155"/>
        <v>0</v>
      </c>
      <c r="AA182" s="45">
        <f t="shared" si="155"/>
        <v>0</v>
      </c>
      <c r="AB182" s="45">
        <f t="shared" si="155"/>
        <v>0</v>
      </c>
      <c r="AC182" s="45">
        <f t="shared" si="155"/>
        <v>0</v>
      </c>
      <c r="AD182" s="292">
        <f t="shared" si="114"/>
        <v>3375</v>
      </c>
      <c r="AE182" s="45">
        <f t="shared" si="155"/>
        <v>3375</v>
      </c>
      <c r="AF182" s="45">
        <f t="shared" si="155"/>
        <v>3393</v>
      </c>
      <c r="AG182" s="45">
        <f t="shared" si="155"/>
        <v>3450</v>
      </c>
      <c r="AH182" s="45">
        <f t="shared" si="155"/>
        <v>3530</v>
      </c>
      <c r="AI182" s="45">
        <f t="shared" si="155"/>
        <v>3600</v>
      </c>
      <c r="AJ182" s="45">
        <f t="shared" si="155"/>
        <v>3680</v>
      </c>
      <c r="AK182" s="45">
        <f t="shared" si="155"/>
        <v>0</v>
      </c>
    </row>
    <row r="183" spans="1:37" ht="18.75" customHeight="1">
      <c r="A183" s="43"/>
      <c r="B183" s="28" t="s">
        <v>277</v>
      </c>
      <c r="C183" s="29" t="s">
        <v>81</v>
      </c>
      <c r="D183" s="253">
        <f t="shared" si="154"/>
        <v>118</v>
      </c>
      <c r="E183" s="45">
        <f t="shared" si="154"/>
        <v>210</v>
      </c>
      <c r="F183" s="289">
        <f t="shared" si="154"/>
        <v>210</v>
      </c>
      <c r="G183" s="253">
        <f t="shared" si="154"/>
        <v>50</v>
      </c>
      <c r="H183" s="253">
        <f t="shared" si="154"/>
        <v>50</v>
      </c>
      <c r="I183" s="253">
        <f t="shared" si="154"/>
        <v>50</v>
      </c>
      <c r="J183" s="253">
        <f t="shared" si="154"/>
        <v>60</v>
      </c>
      <c r="K183" s="23">
        <f t="shared" si="119"/>
        <v>210</v>
      </c>
      <c r="L183" s="23">
        <f t="shared" si="120"/>
        <v>0</v>
      </c>
      <c r="M183" s="253">
        <f t="shared" si="155"/>
        <v>250</v>
      </c>
      <c r="N183" s="253">
        <f t="shared" si="155"/>
        <v>250</v>
      </c>
      <c r="O183" s="253">
        <f t="shared" si="155"/>
        <v>250</v>
      </c>
      <c r="P183" s="45">
        <f t="shared" si="155"/>
        <v>0</v>
      </c>
      <c r="Q183" s="45">
        <f t="shared" si="155"/>
        <v>0</v>
      </c>
      <c r="R183" s="45">
        <f t="shared" si="155"/>
        <v>0</v>
      </c>
      <c r="S183" s="45">
        <f t="shared" si="155"/>
        <v>0</v>
      </c>
      <c r="T183" s="45">
        <f t="shared" si="155"/>
        <v>0</v>
      </c>
      <c r="U183" s="45">
        <f t="shared" si="155"/>
        <v>0</v>
      </c>
      <c r="V183" s="45">
        <f t="shared" si="155"/>
        <v>0</v>
      </c>
      <c r="W183" s="45">
        <f t="shared" si="155"/>
        <v>0</v>
      </c>
      <c r="X183" s="45">
        <f t="shared" si="155"/>
        <v>0</v>
      </c>
      <c r="Y183" s="45">
        <f t="shared" si="155"/>
        <v>0</v>
      </c>
      <c r="Z183" s="45">
        <f t="shared" si="155"/>
        <v>0</v>
      </c>
      <c r="AA183" s="45">
        <f t="shared" si="155"/>
        <v>0</v>
      </c>
      <c r="AB183" s="45">
        <f t="shared" si="155"/>
        <v>0</v>
      </c>
      <c r="AC183" s="45">
        <f t="shared" si="155"/>
        <v>0</v>
      </c>
      <c r="AD183" s="292">
        <f t="shared" si="114"/>
        <v>210</v>
      </c>
      <c r="AE183" s="45">
        <f t="shared" si="155"/>
        <v>210</v>
      </c>
      <c r="AF183" s="45">
        <f t="shared" si="155"/>
        <v>374</v>
      </c>
      <c r="AG183" s="45">
        <f t="shared" si="155"/>
        <v>380</v>
      </c>
      <c r="AH183" s="45">
        <f t="shared" si="155"/>
        <v>390</v>
      </c>
      <c r="AI183" s="45">
        <f t="shared" si="155"/>
        <v>400</v>
      </c>
      <c r="AJ183" s="45">
        <f t="shared" si="155"/>
        <v>410</v>
      </c>
      <c r="AK183" s="45">
        <f t="shared" si="155"/>
        <v>0</v>
      </c>
    </row>
    <row r="184" spans="1:37" ht="15" customHeight="1">
      <c r="A184" s="43">
        <v>2</v>
      </c>
      <c r="B184" s="25" t="s">
        <v>278</v>
      </c>
      <c r="C184" s="29" t="s">
        <v>83</v>
      </c>
      <c r="D184" s="23">
        <f t="shared" si="154"/>
        <v>10194</v>
      </c>
      <c r="E184" s="27">
        <f t="shared" si="154"/>
        <v>6710</v>
      </c>
      <c r="F184" s="48">
        <f t="shared" si="154"/>
        <v>7935</v>
      </c>
      <c r="G184" s="23">
        <f t="shared" si="154"/>
        <v>2150</v>
      </c>
      <c r="H184" s="23">
        <f t="shared" si="154"/>
        <v>2000</v>
      </c>
      <c r="I184" s="23">
        <f t="shared" si="154"/>
        <v>1950</v>
      </c>
      <c r="J184" s="23">
        <f t="shared" si="154"/>
        <v>1835</v>
      </c>
      <c r="K184" s="23">
        <f t="shared" si="119"/>
        <v>7935</v>
      </c>
      <c r="L184" s="23">
        <f t="shared" si="120"/>
        <v>0</v>
      </c>
      <c r="M184" s="23">
        <f t="shared" si="155"/>
        <v>7300</v>
      </c>
      <c r="N184" s="23">
        <f t="shared" si="155"/>
        <v>7300</v>
      </c>
      <c r="O184" s="23">
        <f t="shared" si="155"/>
        <v>7300</v>
      </c>
      <c r="P184" s="27">
        <f t="shared" si="155"/>
        <v>0</v>
      </c>
      <c r="Q184" s="27">
        <f t="shared" si="155"/>
        <v>0</v>
      </c>
      <c r="R184" s="27">
        <f t="shared" si="155"/>
        <v>0</v>
      </c>
      <c r="S184" s="27">
        <f t="shared" si="155"/>
        <v>0</v>
      </c>
      <c r="T184" s="27">
        <f t="shared" si="155"/>
        <v>0</v>
      </c>
      <c r="U184" s="27">
        <f t="shared" si="155"/>
        <v>0</v>
      </c>
      <c r="V184" s="27">
        <f t="shared" si="155"/>
        <v>0</v>
      </c>
      <c r="W184" s="27">
        <f t="shared" si="155"/>
        <v>0</v>
      </c>
      <c r="X184" s="27">
        <f t="shared" si="155"/>
        <v>0</v>
      </c>
      <c r="Y184" s="27">
        <f t="shared" si="155"/>
        <v>0</v>
      </c>
      <c r="Z184" s="27">
        <f t="shared" si="155"/>
        <v>0</v>
      </c>
      <c r="AA184" s="27">
        <f t="shared" si="155"/>
        <v>0</v>
      </c>
      <c r="AB184" s="27">
        <f t="shared" si="155"/>
        <v>0</v>
      </c>
      <c r="AC184" s="27">
        <f t="shared" si="155"/>
        <v>0</v>
      </c>
      <c r="AD184" s="292">
        <f t="shared" si="114"/>
        <v>7935</v>
      </c>
      <c r="AE184" s="27">
        <f t="shared" si="155"/>
        <v>7935</v>
      </c>
      <c r="AF184" s="27">
        <f t="shared" si="155"/>
        <v>7003</v>
      </c>
      <c r="AG184" s="27">
        <f t="shared" si="155"/>
        <v>7290</v>
      </c>
      <c r="AH184" s="27">
        <f t="shared" si="155"/>
        <v>7255</v>
      </c>
      <c r="AI184" s="27">
        <f t="shared" si="155"/>
        <v>7470</v>
      </c>
      <c r="AJ184" s="27">
        <f t="shared" si="155"/>
        <v>7685</v>
      </c>
      <c r="AK184" s="27">
        <f t="shared" si="155"/>
        <v>0</v>
      </c>
    </row>
    <row r="185" spans="1:37" ht="18" customHeight="1">
      <c r="A185" s="43"/>
      <c r="B185" s="28" t="s">
        <v>84</v>
      </c>
      <c r="C185" s="29" t="s">
        <v>85</v>
      </c>
      <c r="D185" s="186"/>
      <c r="E185" s="30">
        <f t="shared" si="154"/>
        <v>25</v>
      </c>
      <c r="F185" s="93">
        <f t="shared" si="154"/>
        <v>250</v>
      </c>
      <c r="G185" s="186">
        <f t="shared" si="154"/>
        <v>200</v>
      </c>
      <c r="H185" s="186">
        <f t="shared" si="154"/>
        <v>50</v>
      </c>
      <c r="I185" s="186">
        <f t="shared" si="154"/>
        <v>0</v>
      </c>
      <c r="J185" s="186">
        <f t="shared" si="154"/>
        <v>0</v>
      </c>
      <c r="K185" s="23">
        <f t="shared" si="119"/>
        <v>250</v>
      </c>
      <c r="L185" s="23">
        <f t="shared" si="120"/>
        <v>0</v>
      </c>
      <c r="M185" s="186">
        <f t="shared" si="155"/>
        <v>300</v>
      </c>
      <c r="N185" s="186">
        <f t="shared" si="155"/>
        <v>300</v>
      </c>
      <c r="O185" s="186">
        <f t="shared" si="155"/>
        <v>300</v>
      </c>
      <c r="P185" s="30">
        <f t="shared" si="155"/>
        <v>0</v>
      </c>
      <c r="Q185" s="30">
        <f t="shared" si="155"/>
        <v>0</v>
      </c>
      <c r="R185" s="30">
        <f t="shared" si="155"/>
        <v>0</v>
      </c>
      <c r="S185" s="30">
        <f t="shared" si="155"/>
        <v>0</v>
      </c>
      <c r="T185" s="30">
        <f t="shared" si="155"/>
        <v>0</v>
      </c>
      <c r="U185" s="30">
        <f t="shared" si="155"/>
        <v>0</v>
      </c>
      <c r="V185" s="30">
        <f t="shared" si="155"/>
        <v>0</v>
      </c>
      <c r="W185" s="30">
        <f t="shared" si="155"/>
        <v>0</v>
      </c>
      <c r="X185" s="30">
        <f t="shared" si="155"/>
        <v>0</v>
      </c>
      <c r="Y185" s="30">
        <f t="shared" si="155"/>
        <v>0</v>
      </c>
      <c r="Z185" s="30">
        <f t="shared" si="155"/>
        <v>0</v>
      </c>
      <c r="AA185" s="30">
        <f t="shared" si="155"/>
        <v>0</v>
      </c>
      <c r="AB185" s="30">
        <f t="shared" si="155"/>
        <v>0</v>
      </c>
      <c r="AC185" s="30">
        <f t="shared" si="155"/>
        <v>0</v>
      </c>
      <c r="AD185" s="292">
        <f t="shared" si="114"/>
        <v>250</v>
      </c>
      <c r="AE185" s="30">
        <f t="shared" si="155"/>
        <v>250</v>
      </c>
      <c r="AF185" s="30">
        <f t="shared" si="155"/>
        <v>229</v>
      </c>
      <c r="AG185" s="30">
        <f t="shared" si="155"/>
        <v>430</v>
      </c>
      <c r="AH185" s="30">
        <f t="shared" si="155"/>
        <v>235</v>
      </c>
      <c r="AI185" s="30">
        <f t="shared" si="155"/>
        <v>240</v>
      </c>
      <c r="AJ185" s="30">
        <f t="shared" si="155"/>
        <v>245</v>
      </c>
      <c r="AK185" s="30">
        <f t="shared" si="155"/>
        <v>0</v>
      </c>
    </row>
    <row r="186" spans="1:37" ht="15" hidden="1" customHeight="1">
      <c r="A186" s="43"/>
      <c r="B186" s="28" t="s">
        <v>86</v>
      </c>
      <c r="C186" s="29" t="s">
        <v>87</v>
      </c>
      <c r="D186" s="186"/>
      <c r="E186" s="30"/>
      <c r="F186" s="93"/>
      <c r="G186" s="186"/>
      <c r="H186" s="186"/>
      <c r="I186" s="186"/>
      <c r="J186" s="186"/>
      <c r="K186" s="23">
        <f t="shared" si="119"/>
        <v>0</v>
      </c>
      <c r="L186" s="23">
        <f t="shared" si="120"/>
        <v>0</v>
      </c>
      <c r="M186" s="186"/>
      <c r="N186" s="186"/>
      <c r="O186" s="186"/>
      <c r="P186" s="30"/>
      <c r="Q186" s="30"/>
      <c r="R186" s="30"/>
      <c r="S186" s="30"/>
      <c r="T186" s="30"/>
      <c r="U186" s="30"/>
      <c r="V186" s="30"/>
      <c r="W186" s="30"/>
      <c r="X186" s="30"/>
      <c r="Y186" s="30"/>
      <c r="Z186" s="30"/>
      <c r="AA186" s="30"/>
      <c r="AB186" s="30"/>
      <c r="AC186" s="30"/>
      <c r="AD186" s="292">
        <f t="shared" si="114"/>
        <v>0</v>
      </c>
      <c r="AE186" s="30"/>
      <c r="AF186" s="30"/>
      <c r="AG186" s="30"/>
      <c r="AH186" s="30"/>
      <c r="AI186" s="30"/>
      <c r="AJ186" s="30"/>
      <c r="AK186" s="30"/>
    </row>
    <row r="187" spans="1:37" ht="24" customHeight="1">
      <c r="A187" s="43"/>
      <c r="B187" s="16" t="s">
        <v>90</v>
      </c>
      <c r="C187" s="29" t="s">
        <v>91</v>
      </c>
      <c r="D187" s="253">
        <f t="shared" ref="D187:J188" si="156">D48</f>
        <v>600</v>
      </c>
      <c r="E187" s="45">
        <f t="shared" si="156"/>
        <v>385</v>
      </c>
      <c r="F187" s="289">
        <f t="shared" si="156"/>
        <v>385</v>
      </c>
      <c r="G187" s="253">
        <f t="shared" si="156"/>
        <v>100</v>
      </c>
      <c r="H187" s="253">
        <f t="shared" si="156"/>
        <v>100</v>
      </c>
      <c r="I187" s="253">
        <f t="shared" si="156"/>
        <v>100</v>
      </c>
      <c r="J187" s="253">
        <f t="shared" si="156"/>
        <v>85</v>
      </c>
      <c r="K187" s="23">
        <f t="shared" si="119"/>
        <v>385</v>
      </c>
      <c r="L187" s="23">
        <f t="shared" si="120"/>
        <v>0</v>
      </c>
      <c r="M187" s="253">
        <f t="shared" ref="M187:AK188" si="157">M48</f>
        <v>400</v>
      </c>
      <c r="N187" s="253">
        <f t="shared" si="157"/>
        <v>400</v>
      </c>
      <c r="O187" s="253">
        <f t="shared" si="157"/>
        <v>400</v>
      </c>
      <c r="P187" s="45">
        <f t="shared" si="157"/>
        <v>0</v>
      </c>
      <c r="Q187" s="45">
        <f t="shared" si="157"/>
        <v>0</v>
      </c>
      <c r="R187" s="45">
        <f t="shared" si="157"/>
        <v>0</v>
      </c>
      <c r="S187" s="45">
        <f t="shared" si="157"/>
        <v>0</v>
      </c>
      <c r="T187" s="45">
        <f t="shared" si="157"/>
        <v>0</v>
      </c>
      <c r="U187" s="45">
        <f t="shared" si="157"/>
        <v>0</v>
      </c>
      <c r="V187" s="45">
        <f t="shared" si="157"/>
        <v>0</v>
      </c>
      <c r="W187" s="45">
        <f t="shared" si="157"/>
        <v>0</v>
      </c>
      <c r="X187" s="45">
        <f t="shared" si="157"/>
        <v>0</v>
      </c>
      <c r="Y187" s="45">
        <f t="shared" si="157"/>
        <v>0</v>
      </c>
      <c r="Z187" s="45">
        <f t="shared" si="157"/>
        <v>0</v>
      </c>
      <c r="AA187" s="45">
        <f t="shared" si="157"/>
        <v>0</v>
      </c>
      <c r="AB187" s="45">
        <f t="shared" si="157"/>
        <v>0</v>
      </c>
      <c r="AC187" s="45">
        <f t="shared" si="157"/>
        <v>0</v>
      </c>
      <c r="AD187" s="292">
        <f t="shared" si="114"/>
        <v>385</v>
      </c>
      <c r="AE187" s="45">
        <f t="shared" si="157"/>
        <v>385</v>
      </c>
      <c r="AF187" s="45">
        <f t="shared" si="157"/>
        <v>401</v>
      </c>
      <c r="AG187" s="45">
        <f t="shared" si="157"/>
        <v>410</v>
      </c>
      <c r="AH187" s="45">
        <f t="shared" si="157"/>
        <v>420</v>
      </c>
      <c r="AI187" s="45">
        <f t="shared" si="157"/>
        <v>430</v>
      </c>
      <c r="AJ187" s="45">
        <f t="shared" si="157"/>
        <v>440</v>
      </c>
      <c r="AK187" s="45">
        <f t="shared" si="157"/>
        <v>0</v>
      </c>
    </row>
    <row r="188" spans="1:37" ht="16.5" customHeight="1">
      <c r="A188" s="43"/>
      <c r="B188" s="28" t="s">
        <v>92</v>
      </c>
      <c r="C188" s="29" t="s">
        <v>93</v>
      </c>
      <c r="D188" s="253">
        <f t="shared" si="156"/>
        <v>9594</v>
      </c>
      <c r="E188" s="45">
        <f t="shared" si="156"/>
        <v>6300</v>
      </c>
      <c r="F188" s="289">
        <f t="shared" si="156"/>
        <v>7300</v>
      </c>
      <c r="G188" s="253">
        <f t="shared" si="156"/>
        <v>1850</v>
      </c>
      <c r="H188" s="253">
        <f t="shared" si="156"/>
        <v>1850</v>
      </c>
      <c r="I188" s="253">
        <f t="shared" si="156"/>
        <v>1850</v>
      </c>
      <c r="J188" s="253">
        <f t="shared" si="156"/>
        <v>1750</v>
      </c>
      <c r="K188" s="23">
        <f t="shared" si="119"/>
        <v>7300</v>
      </c>
      <c r="L188" s="23">
        <f t="shared" si="120"/>
        <v>0</v>
      </c>
      <c r="M188" s="253">
        <f t="shared" si="157"/>
        <v>6600</v>
      </c>
      <c r="N188" s="253">
        <f t="shared" si="157"/>
        <v>6600</v>
      </c>
      <c r="O188" s="253">
        <f t="shared" si="157"/>
        <v>6600</v>
      </c>
      <c r="P188" s="45">
        <f t="shared" si="157"/>
        <v>0</v>
      </c>
      <c r="Q188" s="45">
        <f t="shared" si="157"/>
        <v>0</v>
      </c>
      <c r="R188" s="45">
        <f t="shared" si="157"/>
        <v>0</v>
      </c>
      <c r="S188" s="45">
        <f t="shared" si="157"/>
        <v>0</v>
      </c>
      <c r="T188" s="45">
        <f t="shared" si="157"/>
        <v>0</v>
      </c>
      <c r="U188" s="45">
        <f t="shared" si="157"/>
        <v>0</v>
      </c>
      <c r="V188" s="45">
        <f t="shared" si="157"/>
        <v>0</v>
      </c>
      <c r="W188" s="45">
        <f t="shared" si="157"/>
        <v>0</v>
      </c>
      <c r="X188" s="45">
        <f t="shared" si="157"/>
        <v>0</v>
      </c>
      <c r="Y188" s="45">
        <f t="shared" si="157"/>
        <v>0</v>
      </c>
      <c r="Z188" s="45">
        <f t="shared" si="157"/>
        <v>0</v>
      </c>
      <c r="AA188" s="45">
        <f t="shared" si="157"/>
        <v>0</v>
      </c>
      <c r="AB188" s="45">
        <f t="shared" si="157"/>
        <v>0</v>
      </c>
      <c r="AC188" s="45">
        <f t="shared" si="157"/>
        <v>0</v>
      </c>
      <c r="AD188" s="292">
        <f t="shared" si="114"/>
        <v>7300</v>
      </c>
      <c r="AE188" s="45">
        <f t="shared" si="157"/>
        <v>7300</v>
      </c>
      <c r="AF188" s="45">
        <f t="shared" si="157"/>
        <v>6373</v>
      </c>
      <c r="AG188" s="45">
        <f t="shared" si="157"/>
        <v>6450</v>
      </c>
      <c r="AH188" s="45">
        <f t="shared" si="157"/>
        <v>6600</v>
      </c>
      <c r="AI188" s="45">
        <f t="shared" si="157"/>
        <v>6800</v>
      </c>
      <c r="AJ188" s="45">
        <f t="shared" si="157"/>
        <v>7000</v>
      </c>
      <c r="AK188" s="45">
        <f t="shared" si="157"/>
        <v>0</v>
      </c>
    </row>
    <row r="189" spans="1:37" ht="16.5" hidden="1" customHeight="1">
      <c r="A189" s="43"/>
      <c r="B189" s="28" t="s">
        <v>94</v>
      </c>
      <c r="C189" s="29" t="s">
        <v>95</v>
      </c>
      <c r="D189" s="186"/>
      <c r="E189" s="30"/>
      <c r="F189" s="93"/>
      <c r="G189" s="186"/>
      <c r="H189" s="186"/>
      <c r="I189" s="186"/>
      <c r="J189" s="186"/>
      <c r="K189" s="23">
        <f t="shared" si="119"/>
        <v>0</v>
      </c>
      <c r="L189" s="23">
        <f t="shared" si="120"/>
        <v>0</v>
      </c>
      <c r="M189" s="186"/>
      <c r="N189" s="186"/>
      <c r="O189" s="186"/>
      <c r="P189" s="30"/>
      <c r="Q189" s="30"/>
      <c r="R189" s="30"/>
      <c r="S189" s="30"/>
      <c r="T189" s="30"/>
      <c r="U189" s="30"/>
      <c r="V189" s="30"/>
      <c r="W189" s="30"/>
      <c r="X189" s="30"/>
      <c r="Y189" s="30"/>
      <c r="Z189" s="30"/>
      <c r="AA189" s="30"/>
      <c r="AB189" s="30"/>
      <c r="AC189" s="30"/>
      <c r="AD189" s="292">
        <f t="shared" si="114"/>
        <v>0</v>
      </c>
      <c r="AE189" s="30"/>
      <c r="AF189" s="30"/>
      <c r="AG189" s="30"/>
      <c r="AH189" s="30"/>
      <c r="AI189" s="30"/>
      <c r="AJ189" s="30"/>
      <c r="AK189" s="30"/>
    </row>
    <row r="190" spans="1:37" ht="15.75" customHeight="1">
      <c r="A190" s="43"/>
      <c r="B190" s="28" t="s">
        <v>96</v>
      </c>
      <c r="C190" s="29" t="s">
        <v>97</v>
      </c>
      <c r="D190" s="253">
        <f t="shared" ref="D190:AK190" si="158">D191</f>
        <v>130</v>
      </c>
      <c r="E190" s="45">
        <f t="shared" si="158"/>
        <v>75</v>
      </c>
      <c r="F190" s="289">
        <f t="shared" si="158"/>
        <v>75</v>
      </c>
      <c r="G190" s="253">
        <f t="shared" si="158"/>
        <v>20</v>
      </c>
      <c r="H190" s="253">
        <f t="shared" si="158"/>
        <v>20</v>
      </c>
      <c r="I190" s="253">
        <f t="shared" si="158"/>
        <v>20</v>
      </c>
      <c r="J190" s="253">
        <f t="shared" si="158"/>
        <v>15</v>
      </c>
      <c r="K190" s="23">
        <f t="shared" si="119"/>
        <v>75</v>
      </c>
      <c r="L190" s="23">
        <f t="shared" si="120"/>
        <v>0</v>
      </c>
      <c r="M190" s="253">
        <f t="shared" si="158"/>
        <v>100</v>
      </c>
      <c r="N190" s="253">
        <f t="shared" si="158"/>
        <v>100</v>
      </c>
      <c r="O190" s="253">
        <f t="shared" si="158"/>
        <v>100</v>
      </c>
      <c r="P190" s="45">
        <f t="shared" si="158"/>
        <v>0</v>
      </c>
      <c r="Q190" s="45">
        <f t="shared" si="158"/>
        <v>0</v>
      </c>
      <c r="R190" s="45">
        <f t="shared" si="158"/>
        <v>0</v>
      </c>
      <c r="S190" s="45">
        <f t="shared" si="158"/>
        <v>0</v>
      </c>
      <c r="T190" s="45">
        <f t="shared" si="158"/>
        <v>0</v>
      </c>
      <c r="U190" s="45">
        <f t="shared" si="158"/>
        <v>0</v>
      </c>
      <c r="V190" s="45">
        <f t="shared" si="158"/>
        <v>0</v>
      </c>
      <c r="W190" s="45">
        <f t="shared" si="158"/>
        <v>0</v>
      </c>
      <c r="X190" s="45">
        <f t="shared" si="158"/>
        <v>0</v>
      </c>
      <c r="Y190" s="45">
        <f t="shared" si="158"/>
        <v>0</v>
      </c>
      <c r="Z190" s="45">
        <f t="shared" si="158"/>
        <v>0</v>
      </c>
      <c r="AA190" s="45">
        <f t="shared" si="158"/>
        <v>0</v>
      </c>
      <c r="AB190" s="45">
        <f t="shared" si="158"/>
        <v>0</v>
      </c>
      <c r="AC190" s="45">
        <f t="shared" si="158"/>
        <v>0</v>
      </c>
      <c r="AD190" s="292">
        <f t="shared" si="114"/>
        <v>75</v>
      </c>
      <c r="AE190" s="45">
        <f t="shared" si="158"/>
        <v>75</v>
      </c>
      <c r="AF190" s="45">
        <f t="shared" si="158"/>
        <v>48</v>
      </c>
      <c r="AG190" s="45">
        <f t="shared" si="158"/>
        <v>50</v>
      </c>
      <c r="AH190" s="45">
        <f t="shared" si="158"/>
        <v>55</v>
      </c>
      <c r="AI190" s="45">
        <f t="shared" si="158"/>
        <v>55</v>
      </c>
      <c r="AJ190" s="45">
        <f t="shared" si="158"/>
        <v>55</v>
      </c>
      <c r="AK190" s="45">
        <f t="shared" si="158"/>
        <v>0</v>
      </c>
    </row>
    <row r="191" spans="1:37" ht="18.75" customHeight="1">
      <c r="A191" s="43"/>
      <c r="B191" s="28" t="s">
        <v>98</v>
      </c>
      <c r="C191" s="29" t="s">
        <v>99</v>
      </c>
      <c r="D191" s="252">
        <f t="shared" ref="D191:J191" si="159">D52</f>
        <v>130</v>
      </c>
      <c r="E191" s="47">
        <f t="shared" si="159"/>
        <v>75</v>
      </c>
      <c r="F191" s="291">
        <f t="shared" si="159"/>
        <v>75</v>
      </c>
      <c r="G191" s="252">
        <f t="shared" si="159"/>
        <v>20</v>
      </c>
      <c r="H191" s="252">
        <f t="shared" si="159"/>
        <v>20</v>
      </c>
      <c r="I191" s="252">
        <f t="shared" si="159"/>
        <v>20</v>
      </c>
      <c r="J191" s="252">
        <f t="shared" si="159"/>
        <v>15</v>
      </c>
      <c r="K191" s="23">
        <f t="shared" si="119"/>
        <v>75</v>
      </c>
      <c r="L191" s="23">
        <f t="shared" si="120"/>
        <v>0</v>
      </c>
      <c r="M191" s="252">
        <f t="shared" ref="M191:AK191" si="160">M52</f>
        <v>100</v>
      </c>
      <c r="N191" s="252">
        <f t="shared" si="160"/>
        <v>100</v>
      </c>
      <c r="O191" s="252">
        <f t="shared" si="160"/>
        <v>100</v>
      </c>
      <c r="P191" s="47">
        <f t="shared" si="160"/>
        <v>0</v>
      </c>
      <c r="Q191" s="47">
        <f t="shared" si="160"/>
        <v>0</v>
      </c>
      <c r="R191" s="47">
        <f t="shared" si="160"/>
        <v>0</v>
      </c>
      <c r="S191" s="47">
        <f t="shared" si="160"/>
        <v>0</v>
      </c>
      <c r="T191" s="47">
        <f t="shared" si="160"/>
        <v>0</v>
      </c>
      <c r="U191" s="47">
        <f t="shared" si="160"/>
        <v>0</v>
      </c>
      <c r="V191" s="47">
        <f t="shared" si="160"/>
        <v>0</v>
      </c>
      <c r="W191" s="47">
        <f t="shared" si="160"/>
        <v>0</v>
      </c>
      <c r="X191" s="47">
        <f t="shared" si="160"/>
        <v>0</v>
      </c>
      <c r="Y191" s="47">
        <f t="shared" si="160"/>
        <v>0</v>
      </c>
      <c r="Z191" s="47">
        <f t="shared" si="160"/>
        <v>0</v>
      </c>
      <c r="AA191" s="47">
        <f t="shared" si="160"/>
        <v>0</v>
      </c>
      <c r="AB191" s="47">
        <f t="shared" si="160"/>
        <v>0</v>
      </c>
      <c r="AC191" s="47">
        <f t="shared" si="160"/>
        <v>0</v>
      </c>
      <c r="AD191" s="292">
        <f t="shared" si="114"/>
        <v>75</v>
      </c>
      <c r="AE191" s="47">
        <f t="shared" si="160"/>
        <v>75</v>
      </c>
      <c r="AF191" s="47">
        <f t="shared" si="160"/>
        <v>48</v>
      </c>
      <c r="AG191" s="47">
        <f t="shared" si="160"/>
        <v>50</v>
      </c>
      <c r="AH191" s="47">
        <f t="shared" si="160"/>
        <v>55</v>
      </c>
      <c r="AI191" s="47">
        <f t="shared" si="160"/>
        <v>55</v>
      </c>
      <c r="AJ191" s="47">
        <f t="shared" si="160"/>
        <v>55</v>
      </c>
      <c r="AK191" s="47">
        <f t="shared" si="160"/>
        <v>0</v>
      </c>
    </row>
    <row r="192" spans="1:37" ht="18.75" customHeight="1">
      <c r="A192" s="43">
        <v>3</v>
      </c>
      <c r="B192" s="25" t="s">
        <v>100</v>
      </c>
      <c r="C192" s="29">
        <v>33.020000000000003</v>
      </c>
      <c r="D192" s="44">
        <f t="shared" ref="D192:E192" si="161">D194+D195+D196+D198+D193</f>
        <v>1327</v>
      </c>
      <c r="E192" s="44">
        <f t="shared" si="161"/>
        <v>1610</v>
      </c>
      <c r="F192" s="90">
        <f>F194+F195+F196+F198+F193+F197</f>
        <v>1610</v>
      </c>
      <c r="G192" s="90">
        <f t="shared" ref="G192:AJ192" si="162">G194+G195+G196+G198+G193+G197</f>
        <v>401</v>
      </c>
      <c r="H192" s="90">
        <f t="shared" si="162"/>
        <v>404</v>
      </c>
      <c r="I192" s="90">
        <f t="shared" si="162"/>
        <v>401</v>
      </c>
      <c r="J192" s="90">
        <f t="shared" si="162"/>
        <v>404</v>
      </c>
      <c r="K192" s="90">
        <f t="shared" si="162"/>
        <v>1610</v>
      </c>
      <c r="L192" s="90">
        <f t="shared" si="162"/>
        <v>0</v>
      </c>
      <c r="M192" s="90">
        <f t="shared" si="162"/>
        <v>1760</v>
      </c>
      <c r="N192" s="90">
        <f t="shared" si="162"/>
        <v>1760</v>
      </c>
      <c r="O192" s="90">
        <f t="shared" si="162"/>
        <v>1760</v>
      </c>
      <c r="P192" s="90">
        <f t="shared" si="162"/>
        <v>0</v>
      </c>
      <c r="Q192" s="90">
        <f t="shared" si="162"/>
        <v>0</v>
      </c>
      <c r="R192" s="90">
        <f t="shared" si="162"/>
        <v>0</v>
      </c>
      <c r="S192" s="90">
        <f t="shared" si="162"/>
        <v>0</v>
      </c>
      <c r="T192" s="90">
        <f t="shared" si="162"/>
        <v>0</v>
      </c>
      <c r="U192" s="90">
        <f t="shared" si="162"/>
        <v>0</v>
      </c>
      <c r="V192" s="90">
        <f t="shared" si="162"/>
        <v>0</v>
      </c>
      <c r="W192" s="90">
        <f t="shared" si="162"/>
        <v>0</v>
      </c>
      <c r="X192" s="90">
        <f t="shared" si="162"/>
        <v>0</v>
      </c>
      <c r="Y192" s="90">
        <f t="shared" si="162"/>
        <v>0</v>
      </c>
      <c r="Z192" s="90">
        <f t="shared" si="162"/>
        <v>0</v>
      </c>
      <c r="AA192" s="90">
        <f t="shared" si="162"/>
        <v>0</v>
      </c>
      <c r="AB192" s="90">
        <f t="shared" si="162"/>
        <v>0</v>
      </c>
      <c r="AC192" s="90">
        <f t="shared" si="162"/>
        <v>0</v>
      </c>
      <c r="AD192" s="90">
        <f t="shared" si="162"/>
        <v>1610</v>
      </c>
      <c r="AE192" s="90">
        <f t="shared" si="162"/>
        <v>1610</v>
      </c>
      <c r="AF192" s="90">
        <f t="shared" si="162"/>
        <v>1198</v>
      </c>
      <c r="AG192" s="90">
        <f t="shared" si="162"/>
        <v>1240</v>
      </c>
      <c r="AH192" s="90">
        <f t="shared" si="162"/>
        <v>1260</v>
      </c>
      <c r="AI192" s="90">
        <f t="shared" si="162"/>
        <v>1345</v>
      </c>
      <c r="AJ192" s="90">
        <f t="shared" si="162"/>
        <v>1405</v>
      </c>
      <c r="AK192" s="44">
        <f t="shared" ref="AK192" si="163">AK194+AK195+AK196+AK198+AK193</f>
        <v>0</v>
      </c>
    </row>
    <row r="193" spans="1:37" ht="18.75" customHeight="1">
      <c r="A193" s="43"/>
      <c r="B193" s="25" t="s">
        <v>101</v>
      </c>
      <c r="C193" s="29" t="s">
        <v>102</v>
      </c>
      <c r="D193" s="44">
        <f t="shared" ref="D193:J195" si="164">D54</f>
        <v>0</v>
      </c>
      <c r="E193" s="44">
        <f t="shared" si="164"/>
        <v>250</v>
      </c>
      <c r="F193" s="90">
        <f t="shared" si="164"/>
        <v>250</v>
      </c>
      <c r="G193" s="250">
        <f t="shared" si="164"/>
        <v>62</v>
      </c>
      <c r="H193" s="250">
        <f t="shared" si="164"/>
        <v>63</v>
      </c>
      <c r="I193" s="250">
        <f t="shared" si="164"/>
        <v>62</v>
      </c>
      <c r="J193" s="250">
        <f t="shared" si="164"/>
        <v>63</v>
      </c>
      <c r="K193" s="23">
        <f t="shared" si="119"/>
        <v>250</v>
      </c>
      <c r="L193" s="23">
        <f t="shared" si="120"/>
        <v>0</v>
      </c>
      <c r="M193" s="250">
        <f t="shared" ref="M193:AK195" si="165">M54</f>
        <v>300</v>
      </c>
      <c r="N193" s="250">
        <f t="shared" si="165"/>
        <v>300</v>
      </c>
      <c r="O193" s="250">
        <f t="shared" si="165"/>
        <v>300</v>
      </c>
      <c r="P193" s="44">
        <f t="shared" si="165"/>
        <v>0</v>
      </c>
      <c r="Q193" s="44">
        <f t="shared" si="165"/>
        <v>0</v>
      </c>
      <c r="R193" s="44">
        <f t="shared" si="165"/>
        <v>0</v>
      </c>
      <c r="S193" s="44">
        <f t="shared" si="165"/>
        <v>0</v>
      </c>
      <c r="T193" s="44">
        <f t="shared" si="165"/>
        <v>0</v>
      </c>
      <c r="U193" s="44">
        <f t="shared" si="165"/>
        <v>0</v>
      </c>
      <c r="V193" s="44">
        <f t="shared" si="165"/>
        <v>0</v>
      </c>
      <c r="W193" s="44">
        <f t="shared" si="165"/>
        <v>0</v>
      </c>
      <c r="X193" s="44">
        <f t="shared" si="165"/>
        <v>0</v>
      </c>
      <c r="Y193" s="44">
        <f t="shared" si="165"/>
        <v>0</v>
      </c>
      <c r="Z193" s="44">
        <f t="shared" si="165"/>
        <v>0</v>
      </c>
      <c r="AA193" s="44">
        <f t="shared" si="165"/>
        <v>0</v>
      </c>
      <c r="AB193" s="44">
        <f t="shared" si="165"/>
        <v>0</v>
      </c>
      <c r="AC193" s="44">
        <f t="shared" si="165"/>
        <v>0</v>
      </c>
      <c r="AD193" s="292">
        <f t="shared" si="114"/>
        <v>250</v>
      </c>
      <c r="AE193" s="44">
        <f t="shared" si="165"/>
        <v>250</v>
      </c>
      <c r="AF193" s="44">
        <f t="shared" si="165"/>
        <v>253</v>
      </c>
      <c r="AG193" s="44">
        <f t="shared" si="165"/>
        <v>285</v>
      </c>
      <c r="AH193" s="44">
        <f t="shared" si="165"/>
        <v>285</v>
      </c>
      <c r="AI193" s="44">
        <f t="shared" si="165"/>
        <v>300</v>
      </c>
      <c r="AJ193" s="44">
        <f t="shared" si="165"/>
        <v>330</v>
      </c>
      <c r="AK193" s="44">
        <f t="shared" si="165"/>
        <v>0</v>
      </c>
    </row>
    <row r="194" spans="1:37" ht="18.75" customHeight="1">
      <c r="A194" s="43"/>
      <c r="B194" s="28" t="s">
        <v>279</v>
      </c>
      <c r="C194" s="29" t="s">
        <v>104</v>
      </c>
      <c r="D194" s="250">
        <f t="shared" si="164"/>
        <v>1300</v>
      </c>
      <c r="E194" s="44">
        <f t="shared" si="164"/>
        <v>1300</v>
      </c>
      <c r="F194" s="90">
        <f t="shared" si="164"/>
        <v>1300</v>
      </c>
      <c r="G194" s="250">
        <f t="shared" si="164"/>
        <v>325</v>
      </c>
      <c r="H194" s="250">
        <f t="shared" si="164"/>
        <v>325</v>
      </c>
      <c r="I194" s="250">
        <f t="shared" si="164"/>
        <v>325</v>
      </c>
      <c r="J194" s="250">
        <f t="shared" si="164"/>
        <v>325</v>
      </c>
      <c r="K194" s="23">
        <f t="shared" si="119"/>
        <v>1300</v>
      </c>
      <c r="L194" s="23">
        <f t="shared" si="120"/>
        <v>0</v>
      </c>
      <c r="M194" s="250">
        <f t="shared" si="165"/>
        <v>1400</v>
      </c>
      <c r="N194" s="250">
        <f t="shared" si="165"/>
        <v>1400</v>
      </c>
      <c r="O194" s="250">
        <f t="shared" si="165"/>
        <v>1400</v>
      </c>
      <c r="P194" s="44">
        <f t="shared" si="165"/>
        <v>0</v>
      </c>
      <c r="Q194" s="44">
        <f t="shared" si="165"/>
        <v>0</v>
      </c>
      <c r="R194" s="44">
        <f t="shared" si="165"/>
        <v>0</v>
      </c>
      <c r="S194" s="44">
        <f t="shared" si="165"/>
        <v>0</v>
      </c>
      <c r="T194" s="44">
        <f t="shared" si="165"/>
        <v>0</v>
      </c>
      <c r="U194" s="44">
        <f t="shared" si="165"/>
        <v>0</v>
      </c>
      <c r="V194" s="44">
        <f t="shared" si="165"/>
        <v>0</v>
      </c>
      <c r="W194" s="44">
        <f t="shared" si="165"/>
        <v>0</v>
      </c>
      <c r="X194" s="44">
        <f t="shared" si="165"/>
        <v>0</v>
      </c>
      <c r="Y194" s="44">
        <f t="shared" si="165"/>
        <v>0</v>
      </c>
      <c r="Z194" s="44">
        <f t="shared" si="165"/>
        <v>0</v>
      </c>
      <c r="AA194" s="44">
        <f t="shared" si="165"/>
        <v>0</v>
      </c>
      <c r="AB194" s="44">
        <f t="shared" si="165"/>
        <v>0</v>
      </c>
      <c r="AC194" s="44">
        <f t="shared" si="165"/>
        <v>0</v>
      </c>
      <c r="AD194" s="292">
        <f t="shared" si="114"/>
        <v>1300</v>
      </c>
      <c r="AE194" s="44">
        <f t="shared" si="165"/>
        <v>1300</v>
      </c>
      <c r="AF194" s="44">
        <f t="shared" si="165"/>
        <v>843</v>
      </c>
      <c r="AG194" s="44">
        <f t="shared" si="165"/>
        <v>850</v>
      </c>
      <c r="AH194" s="44">
        <f t="shared" si="165"/>
        <v>870</v>
      </c>
      <c r="AI194" s="44">
        <f t="shared" si="165"/>
        <v>935</v>
      </c>
      <c r="AJ194" s="44">
        <f t="shared" si="165"/>
        <v>960</v>
      </c>
      <c r="AK194" s="44">
        <f t="shared" si="165"/>
        <v>0</v>
      </c>
    </row>
    <row r="195" spans="1:37" ht="15" customHeight="1">
      <c r="A195" s="43"/>
      <c r="B195" s="28" t="s">
        <v>105</v>
      </c>
      <c r="C195" s="29" t="s">
        <v>106</v>
      </c>
      <c r="D195" s="252">
        <f t="shared" si="164"/>
        <v>20</v>
      </c>
      <c r="E195" s="47">
        <f t="shared" si="164"/>
        <v>50</v>
      </c>
      <c r="F195" s="291">
        <f t="shared" si="164"/>
        <v>50</v>
      </c>
      <c r="G195" s="252">
        <f t="shared" si="164"/>
        <v>12</v>
      </c>
      <c r="H195" s="252">
        <f t="shared" si="164"/>
        <v>13</v>
      </c>
      <c r="I195" s="252">
        <f t="shared" si="164"/>
        <v>12</v>
      </c>
      <c r="J195" s="252">
        <f t="shared" si="164"/>
        <v>13</v>
      </c>
      <c r="K195" s="23">
        <f t="shared" si="119"/>
        <v>50</v>
      </c>
      <c r="L195" s="23">
        <f t="shared" si="120"/>
        <v>0</v>
      </c>
      <c r="M195" s="252">
        <f t="shared" si="165"/>
        <v>50</v>
      </c>
      <c r="N195" s="252">
        <f t="shared" si="165"/>
        <v>50</v>
      </c>
      <c r="O195" s="252">
        <f t="shared" si="165"/>
        <v>50</v>
      </c>
      <c r="P195" s="47">
        <f t="shared" si="165"/>
        <v>0</v>
      </c>
      <c r="Q195" s="47">
        <f t="shared" si="165"/>
        <v>0</v>
      </c>
      <c r="R195" s="47">
        <f t="shared" si="165"/>
        <v>0</v>
      </c>
      <c r="S195" s="47">
        <f t="shared" si="165"/>
        <v>0</v>
      </c>
      <c r="T195" s="47">
        <f t="shared" si="165"/>
        <v>0</v>
      </c>
      <c r="U195" s="47">
        <f t="shared" si="165"/>
        <v>0</v>
      </c>
      <c r="V195" s="47">
        <f t="shared" si="165"/>
        <v>0</v>
      </c>
      <c r="W195" s="47">
        <f t="shared" si="165"/>
        <v>0</v>
      </c>
      <c r="X195" s="47">
        <f t="shared" si="165"/>
        <v>0</v>
      </c>
      <c r="Y195" s="47">
        <f t="shared" si="165"/>
        <v>0</v>
      </c>
      <c r="Z195" s="47">
        <f t="shared" si="165"/>
        <v>0</v>
      </c>
      <c r="AA195" s="47">
        <f t="shared" si="165"/>
        <v>0</v>
      </c>
      <c r="AB195" s="47">
        <f t="shared" si="165"/>
        <v>0</v>
      </c>
      <c r="AC195" s="47">
        <f t="shared" si="165"/>
        <v>0</v>
      </c>
      <c r="AD195" s="292">
        <f t="shared" si="114"/>
        <v>50</v>
      </c>
      <c r="AE195" s="47">
        <f t="shared" si="165"/>
        <v>50</v>
      </c>
      <c r="AF195" s="47">
        <f t="shared" si="165"/>
        <v>97</v>
      </c>
      <c r="AG195" s="47">
        <f t="shared" si="165"/>
        <v>100</v>
      </c>
      <c r="AH195" s="47">
        <f t="shared" si="165"/>
        <v>100</v>
      </c>
      <c r="AI195" s="47">
        <f t="shared" si="165"/>
        <v>105</v>
      </c>
      <c r="AJ195" s="47">
        <f t="shared" si="165"/>
        <v>110</v>
      </c>
      <c r="AK195" s="47">
        <f t="shared" si="165"/>
        <v>0</v>
      </c>
    </row>
    <row r="196" spans="1:37" ht="18" hidden="1" customHeight="1">
      <c r="A196" s="43"/>
      <c r="B196" s="28" t="s">
        <v>107</v>
      </c>
      <c r="C196" s="29" t="s">
        <v>108</v>
      </c>
      <c r="D196" s="186"/>
      <c r="E196" s="30"/>
      <c r="F196" s="93"/>
      <c r="G196" s="186"/>
      <c r="H196" s="186"/>
      <c r="I196" s="186"/>
      <c r="J196" s="186"/>
      <c r="K196" s="23">
        <f t="shared" si="119"/>
        <v>0</v>
      </c>
      <c r="L196" s="23">
        <f t="shared" si="120"/>
        <v>0</v>
      </c>
      <c r="M196" s="186"/>
      <c r="N196" s="186"/>
      <c r="O196" s="186"/>
      <c r="P196" s="30"/>
      <c r="Q196" s="30"/>
      <c r="R196" s="30"/>
      <c r="S196" s="30"/>
      <c r="T196" s="30"/>
      <c r="U196" s="30"/>
      <c r="V196" s="30"/>
      <c r="W196" s="30"/>
      <c r="X196" s="30"/>
      <c r="Y196" s="30"/>
      <c r="Z196" s="30"/>
      <c r="AA196" s="30"/>
      <c r="AB196" s="30"/>
      <c r="AC196" s="30"/>
      <c r="AD196" s="292">
        <f t="shared" si="114"/>
        <v>0</v>
      </c>
      <c r="AE196" s="30"/>
      <c r="AF196" s="30"/>
      <c r="AG196" s="30"/>
      <c r="AH196" s="30"/>
      <c r="AI196" s="30"/>
      <c r="AJ196" s="30"/>
      <c r="AK196" s="30"/>
    </row>
    <row r="197" spans="1:37" ht="18" customHeight="1">
      <c r="A197" s="43"/>
      <c r="B197" s="28" t="s">
        <v>109</v>
      </c>
      <c r="C197" s="29" t="s">
        <v>108</v>
      </c>
      <c r="D197" s="186"/>
      <c r="E197" s="30"/>
      <c r="F197" s="93">
        <f>F58</f>
        <v>0</v>
      </c>
      <c r="G197" s="93">
        <f t="shared" ref="G197:AK198" si="166">G58</f>
        <v>0</v>
      </c>
      <c r="H197" s="93">
        <f t="shared" si="166"/>
        <v>0</v>
      </c>
      <c r="I197" s="93">
        <f t="shared" si="166"/>
        <v>0</v>
      </c>
      <c r="J197" s="93">
        <f t="shared" si="166"/>
        <v>0</v>
      </c>
      <c r="K197" s="93">
        <f t="shared" si="166"/>
        <v>0</v>
      </c>
      <c r="L197" s="93">
        <f t="shared" si="166"/>
        <v>0</v>
      </c>
      <c r="M197" s="93">
        <f t="shared" si="166"/>
        <v>0</v>
      </c>
      <c r="N197" s="93">
        <f t="shared" si="166"/>
        <v>0</v>
      </c>
      <c r="O197" s="93">
        <f t="shared" si="166"/>
        <v>0</v>
      </c>
      <c r="P197" s="93">
        <f t="shared" si="166"/>
        <v>0</v>
      </c>
      <c r="Q197" s="93">
        <f t="shared" si="166"/>
        <v>0</v>
      </c>
      <c r="R197" s="93">
        <f t="shared" si="166"/>
        <v>0</v>
      </c>
      <c r="S197" s="93">
        <f t="shared" si="166"/>
        <v>0</v>
      </c>
      <c r="T197" s="93">
        <f t="shared" si="166"/>
        <v>0</v>
      </c>
      <c r="U197" s="93">
        <f t="shared" si="166"/>
        <v>0</v>
      </c>
      <c r="V197" s="93">
        <f t="shared" si="166"/>
        <v>0</v>
      </c>
      <c r="W197" s="93">
        <f t="shared" si="166"/>
        <v>0</v>
      </c>
      <c r="X197" s="93">
        <f t="shared" si="166"/>
        <v>0</v>
      </c>
      <c r="Y197" s="93">
        <f t="shared" si="166"/>
        <v>0</v>
      </c>
      <c r="Z197" s="93">
        <f t="shared" si="166"/>
        <v>0</v>
      </c>
      <c r="AA197" s="93">
        <f t="shared" si="166"/>
        <v>0</v>
      </c>
      <c r="AB197" s="93">
        <f t="shared" si="166"/>
        <v>0</v>
      </c>
      <c r="AC197" s="93">
        <f t="shared" si="166"/>
        <v>0</v>
      </c>
      <c r="AD197" s="93">
        <f t="shared" si="166"/>
        <v>0</v>
      </c>
      <c r="AE197" s="93">
        <f t="shared" si="166"/>
        <v>0</v>
      </c>
      <c r="AF197" s="93">
        <f t="shared" si="166"/>
        <v>5</v>
      </c>
      <c r="AG197" s="93">
        <f t="shared" si="166"/>
        <v>5</v>
      </c>
      <c r="AH197" s="93">
        <f t="shared" si="166"/>
        <v>5</v>
      </c>
      <c r="AI197" s="93">
        <f t="shared" si="166"/>
        <v>5</v>
      </c>
      <c r="AJ197" s="93">
        <f t="shared" si="166"/>
        <v>5</v>
      </c>
      <c r="AK197" s="93">
        <f t="shared" si="166"/>
        <v>0</v>
      </c>
    </row>
    <row r="198" spans="1:37" ht="19.5" customHeight="1">
      <c r="A198" s="43"/>
      <c r="B198" s="28" t="s">
        <v>100</v>
      </c>
      <c r="C198" s="29" t="s">
        <v>110</v>
      </c>
      <c r="D198" s="252">
        <f t="shared" ref="D198:J198" si="167">D59</f>
        <v>7</v>
      </c>
      <c r="E198" s="47">
        <f t="shared" si="167"/>
        <v>10</v>
      </c>
      <c r="F198" s="291">
        <f t="shared" si="167"/>
        <v>10</v>
      </c>
      <c r="G198" s="252">
        <f t="shared" si="167"/>
        <v>2</v>
      </c>
      <c r="H198" s="252">
        <f t="shared" si="167"/>
        <v>3</v>
      </c>
      <c r="I198" s="252">
        <f t="shared" si="167"/>
        <v>2</v>
      </c>
      <c r="J198" s="252">
        <f t="shared" si="167"/>
        <v>3</v>
      </c>
      <c r="K198" s="23">
        <f t="shared" si="119"/>
        <v>10</v>
      </c>
      <c r="L198" s="23">
        <f t="shared" si="120"/>
        <v>0</v>
      </c>
      <c r="M198" s="252">
        <f t="shared" si="166"/>
        <v>10</v>
      </c>
      <c r="N198" s="252">
        <f t="shared" si="166"/>
        <v>10</v>
      </c>
      <c r="O198" s="252">
        <f t="shared" si="166"/>
        <v>10</v>
      </c>
      <c r="P198" s="47">
        <f t="shared" si="166"/>
        <v>0</v>
      </c>
      <c r="Q198" s="47">
        <f t="shared" si="166"/>
        <v>0</v>
      </c>
      <c r="R198" s="47">
        <f t="shared" si="166"/>
        <v>0</v>
      </c>
      <c r="S198" s="47">
        <f t="shared" si="166"/>
        <v>0</v>
      </c>
      <c r="T198" s="47">
        <f t="shared" si="166"/>
        <v>0</v>
      </c>
      <c r="U198" s="47">
        <f t="shared" si="166"/>
        <v>0</v>
      </c>
      <c r="V198" s="47">
        <f t="shared" si="166"/>
        <v>0</v>
      </c>
      <c r="W198" s="47">
        <f t="shared" si="166"/>
        <v>0</v>
      </c>
      <c r="X198" s="47">
        <f t="shared" si="166"/>
        <v>0</v>
      </c>
      <c r="Y198" s="47">
        <f t="shared" si="166"/>
        <v>0</v>
      </c>
      <c r="Z198" s="47">
        <f t="shared" si="166"/>
        <v>0</v>
      </c>
      <c r="AA198" s="47">
        <f t="shared" si="166"/>
        <v>0</v>
      </c>
      <c r="AB198" s="47">
        <f t="shared" si="166"/>
        <v>0</v>
      </c>
      <c r="AC198" s="47">
        <f t="shared" si="166"/>
        <v>0</v>
      </c>
      <c r="AD198" s="292">
        <f t="shared" si="114"/>
        <v>10</v>
      </c>
      <c r="AE198" s="47">
        <f t="shared" si="166"/>
        <v>10</v>
      </c>
      <c r="AF198" s="47">
        <f t="shared" si="166"/>
        <v>0</v>
      </c>
      <c r="AG198" s="47">
        <f t="shared" si="166"/>
        <v>0</v>
      </c>
      <c r="AH198" s="47">
        <f t="shared" si="166"/>
        <v>0</v>
      </c>
      <c r="AI198" s="47">
        <f t="shared" si="166"/>
        <v>0</v>
      </c>
      <c r="AJ198" s="47">
        <f t="shared" si="166"/>
        <v>0</v>
      </c>
      <c r="AK198" s="47">
        <f t="shared" si="166"/>
        <v>0</v>
      </c>
    </row>
    <row r="199" spans="1:37" ht="19.5" customHeight="1">
      <c r="A199" s="43">
        <v>4</v>
      </c>
      <c r="B199" s="25" t="s">
        <v>111</v>
      </c>
      <c r="C199" s="29">
        <v>35.020000000000003</v>
      </c>
      <c r="D199" s="250">
        <f t="shared" ref="D199:AK199" si="168">D200</f>
        <v>4</v>
      </c>
      <c r="E199" s="44">
        <f t="shared" si="168"/>
        <v>30</v>
      </c>
      <c r="F199" s="90">
        <f t="shared" si="168"/>
        <v>30</v>
      </c>
      <c r="G199" s="250">
        <f t="shared" si="168"/>
        <v>7</v>
      </c>
      <c r="H199" s="250">
        <f t="shared" si="168"/>
        <v>8</v>
      </c>
      <c r="I199" s="250">
        <f t="shared" si="168"/>
        <v>7</v>
      </c>
      <c r="J199" s="250">
        <f t="shared" si="168"/>
        <v>8</v>
      </c>
      <c r="K199" s="23">
        <f t="shared" si="119"/>
        <v>30</v>
      </c>
      <c r="L199" s="23">
        <f t="shared" si="120"/>
        <v>0</v>
      </c>
      <c r="M199" s="250">
        <f t="shared" si="168"/>
        <v>30</v>
      </c>
      <c r="N199" s="250">
        <f t="shared" si="168"/>
        <v>30</v>
      </c>
      <c r="O199" s="250">
        <f t="shared" si="168"/>
        <v>30</v>
      </c>
      <c r="P199" s="44">
        <f t="shared" si="168"/>
        <v>0</v>
      </c>
      <c r="Q199" s="44">
        <f t="shared" si="168"/>
        <v>0</v>
      </c>
      <c r="R199" s="44">
        <f t="shared" si="168"/>
        <v>0</v>
      </c>
      <c r="S199" s="44">
        <f t="shared" si="168"/>
        <v>0</v>
      </c>
      <c r="T199" s="44">
        <f t="shared" si="168"/>
        <v>0</v>
      </c>
      <c r="U199" s="44">
        <f t="shared" si="168"/>
        <v>0</v>
      </c>
      <c r="V199" s="44">
        <f t="shared" si="168"/>
        <v>0</v>
      </c>
      <c r="W199" s="44">
        <f t="shared" si="168"/>
        <v>0</v>
      </c>
      <c r="X199" s="44">
        <f t="shared" si="168"/>
        <v>0</v>
      </c>
      <c r="Y199" s="44">
        <f t="shared" si="168"/>
        <v>0</v>
      </c>
      <c r="Z199" s="44">
        <f t="shared" si="168"/>
        <v>0</v>
      </c>
      <c r="AA199" s="44">
        <f t="shared" si="168"/>
        <v>0</v>
      </c>
      <c r="AB199" s="44">
        <f t="shared" si="168"/>
        <v>0</v>
      </c>
      <c r="AC199" s="44">
        <f t="shared" si="168"/>
        <v>0</v>
      </c>
      <c r="AD199" s="292">
        <f t="shared" si="114"/>
        <v>30</v>
      </c>
      <c r="AE199" s="44">
        <f t="shared" si="168"/>
        <v>30</v>
      </c>
      <c r="AF199" s="44">
        <f t="shared" si="168"/>
        <v>22</v>
      </c>
      <c r="AG199" s="44">
        <f t="shared" si="168"/>
        <v>25</v>
      </c>
      <c r="AH199" s="44">
        <f t="shared" si="168"/>
        <v>25</v>
      </c>
      <c r="AI199" s="44">
        <f t="shared" si="168"/>
        <v>25</v>
      </c>
      <c r="AJ199" s="44">
        <f t="shared" si="168"/>
        <v>30</v>
      </c>
      <c r="AK199" s="44">
        <f t="shared" si="168"/>
        <v>0</v>
      </c>
    </row>
    <row r="200" spans="1:37" ht="19.5" customHeight="1">
      <c r="A200" s="43"/>
      <c r="B200" s="28" t="s">
        <v>112</v>
      </c>
      <c r="C200" s="29" t="s">
        <v>113</v>
      </c>
      <c r="D200" s="253">
        <f t="shared" ref="D200:J200" si="169">D61</f>
        <v>4</v>
      </c>
      <c r="E200" s="45">
        <f t="shared" si="169"/>
        <v>30</v>
      </c>
      <c r="F200" s="289">
        <f t="shared" si="169"/>
        <v>30</v>
      </c>
      <c r="G200" s="253">
        <f t="shared" si="169"/>
        <v>7</v>
      </c>
      <c r="H200" s="253">
        <f t="shared" si="169"/>
        <v>8</v>
      </c>
      <c r="I200" s="253">
        <f t="shared" si="169"/>
        <v>7</v>
      </c>
      <c r="J200" s="253">
        <f t="shared" si="169"/>
        <v>8</v>
      </c>
      <c r="K200" s="23">
        <f t="shared" si="119"/>
        <v>30</v>
      </c>
      <c r="L200" s="23">
        <f t="shared" si="120"/>
        <v>0</v>
      </c>
      <c r="M200" s="253">
        <f t="shared" ref="M200:AK200" si="170">M61</f>
        <v>30</v>
      </c>
      <c r="N200" s="253">
        <f t="shared" si="170"/>
        <v>30</v>
      </c>
      <c r="O200" s="253">
        <f t="shared" si="170"/>
        <v>30</v>
      </c>
      <c r="P200" s="45">
        <f t="shared" si="170"/>
        <v>0</v>
      </c>
      <c r="Q200" s="45">
        <f t="shared" si="170"/>
        <v>0</v>
      </c>
      <c r="R200" s="45">
        <f t="shared" si="170"/>
        <v>0</v>
      </c>
      <c r="S200" s="45">
        <f t="shared" si="170"/>
        <v>0</v>
      </c>
      <c r="T200" s="45">
        <f t="shared" si="170"/>
        <v>0</v>
      </c>
      <c r="U200" s="45">
        <f t="shared" si="170"/>
        <v>0</v>
      </c>
      <c r="V200" s="45">
        <f t="shared" si="170"/>
        <v>0</v>
      </c>
      <c r="W200" s="45">
        <f t="shared" si="170"/>
        <v>0</v>
      </c>
      <c r="X200" s="45">
        <f t="shared" si="170"/>
        <v>0</v>
      </c>
      <c r="Y200" s="45">
        <f t="shared" si="170"/>
        <v>0</v>
      </c>
      <c r="Z200" s="45">
        <f t="shared" si="170"/>
        <v>0</v>
      </c>
      <c r="AA200" s="45">
        <f t="shared" si="170"/>
        <v>0</v>
      </c>
      <c r="AB200" s="45">
        <f t="shared" si="170"/>
        <v>0</v>
      </c>
      <c r="AC200" s="45">
        <f t="shared" si="170"/>
        <v>0</v>
      </c>
      <c r="AD200" s="292">
        <f t="shared" si="114"/>
        <v>30</v>
      </c>
      <c r="AE200" s="45">
        <f t="shared" si="170"/>
        <v>30</v>
      </c>
      <c r="AF200" s="45">
        <f t="shared" si="170"/>
        <v>22</v>
      </c>
      <c r="AG200" s="45">
        <f t="shared" si="170"/>
        <v>25</v>
      </c>
      <c r="AH200" s="45">
        <f t="shared" si="170"/>
        <v>25</v>
      </c>
      <c r="AI200" s="45">
        <f t="shared" si="170"/>
        <v>25</v>
      </c>
      <c r="AJ200" s="45">
        <f t="shared" si="170"/>
        <v>30</v>
      </c>
      <c r="AK200" s="45">
        <f t="shared" si="170"/>
        <v>0</v>
      </c>
    </row>
    <row r="201" spans="1:37" ht="19.5" customHeight="1">
      <c r="A201" s="43">
        <v>5</v>
      </c>
      <c r="B201" s="25" t="s">
        <v>114</v>
      </c>
      <c r="C201" s="29">
        <v>36.020000000000003</v>
      </c>
      <c r="D201" s="250">
        <f t="shared" ref="D201:J201" si="171">D202+D203</f>
        <v>75</v>
      </c>
      <c r="E201" s="44">
        <f t="shared" si="171"/>
        <v>400</v>
      </c>
      <c r="F201" s="90">
        <f t="shared" si="171"/>
        <v>400</v>
      </c>
      <c r="G201" s="250">
        <f t="shared" si="171"/>
        <v>100</v>
      </c>
      <c r="H201" s="250">
        <f t="shared" si="171"/>
        <v>100</v>
      </c>
      <c r="I201" s="250">
        <f t="shared" si="171"/>
        <v>100</v>
      </c>
      <c r="J201" s="250">
        <f t="shared" si="171"/>
        <v>100</v>
      </c>
      <c r="K201" s="23">
        <f t="shared" si="119"/>
        <v>400</v>
      </c>
      <c r="L201" s="23">
        <f t="shared" si="120"/>
        <v>0</v>
      </c>
      <c r="M201" s="250">
        <f t="shared" ref="M201:AK201" si="172">M202+M203</f>
        <v>500</v>
      </c>
      <c r="N201" s="250">
        <f t="shared" si="172"/>
        <v>500</v>
      </c>
      <c r="O201" s="250">
        <f t="shared" si="172"/>
        <v>500</v>
      </c>
      <c r="P201" s="44">
        <f t="shared" si="172"/>
        <v>0</v>
      </c>
      <c r="Q201" s="44">
        <f t="shared" si="172"/>
        <v>0</v>
      </c>
      <c r="R201" s="44">
        <f t="shared" si="172"/>
        <v>0</v>
      </c>
      <c r="S201" s="44">
        <f t="shared" si="172"/>
        <v>0</v>
      </c>
      <c r="T201" s="44">
        <f t="shared" si="172"/>
        <v>0</v>
      </c>
      <c r="U201" s="44">
        <f t="shared" si="172"/>
        <v>0</v>
      </c>
      <c r="V201" s="44">
        <f t="shared" si="172"/>
        <v>0</v>
      </c>
      <c r="W201" s="44">
        <f t="shared" si="172"/>
        <v>0</v>
      </c>
      <c r="X201" s="44">
        <f t="shared" si="172"/>
        <v>0</v>
      </c>
      <c r="Y201" s="44">
        <f t="shared" si="172"/>
        <v>0</v>
      </c>
      <c r="Z201" s="44">
        <f t="shared" si="172"/>
        <v>0</v>
      </c>
      <c r="AA201" s="44">
        <f t="shared" si="172"/>
        <v>0</v>
      </c>
      <c r="AB201" s="44">
        <f t="shared" si="172"/>
        <v>0</v>
      </c>
      <c r="AC201" s="44">
        <f t="shared" si="172"/>
        <v>0</v>
      </c>
      <c r="AD201" s="292">
        <f t="shared" si="114"/>
        <v>400</v>
      </c>
      <c r="AE201" s="44">
        <f t="shared" si="172"/>
        <v>400</v>
      </c>
      <c r="AF201" s="44">
        <f t="shared" si="172"/>
        <v>585</v>
      </c>
      <c r="AG201" s="44">
        <f t="shared" si="172"/>
        <v>600</v>
      </c>
      <c r="AH201" s="44">
        <f t="shared" si="172"/>
        <v>610</v>
      </c>
      <c r="AI201" s="44">
        <f t="shared" si="172"/>
        <v>720</v>
      </c>
      <c r="AJ201" s="44">
        <f t="shared" si="172"/>
        <v>840</v>
      </c>
      <c r="AK201" s="44">
        <f t="shared" si="172"/>
        <v>0</v>
      </c>
    </row>
    <row r="202" spans="1:37" ht="18" hidden="1" customHeight="1">
      <c r="A202" s="43"/>
      <c r="B202" s="28" t="s">
        <v>280</v>
      </c>
      <c r="C202" s="29" t="s">
        <v>116</v>
      </c>
      <c r="D202" s="186"/>
      <c r="E202" s="30"/>
      <c r="F202" s="93"/>
      <c r="G202" s="186"/>
      <c r="H202" s="186"/>
      <c r="I202" s="186"/>
      <c r="J202" s="186"/>
      <c r="K202" s="23">
        <f t="shared" si="119"/>
        <v>0</v>
      </c>
      <c r="L202" s="23">
        <f t="shared" si="120"/>
        <v>0</v>
      </c>
      <c r="M202" s="186"/>
      <c r="N202" s="186"/>
      <c r="O202" s="186"/>
      <c r="P202" s="30"/>
      <c r="Q202" s="30"/>
      <c r="R202" s="30"/>
      <c r="S202" s="30"/>
      <c r="T202" s="30"/>
      <c r="U202" s="30"/>
      <c r="V202" s="30"/>
      <c r="W202" s="30"/>
      <c r="X202" s="30"/>
      <c r="Y202" s="30"/>
      <c r="Z202" s="30"/>
      <c r="AA202" s="30"/>
      <c r="AB202" s="30"/>
      <c r="AC202" s="30"/>
      <c r="AD202" s="292">
        <f t="shared" si="114"/>
        <v>0</v>
      </c>
      <c r="AE202" s="30"/>
      <c r="AF202" s="30"/>
      <c r="AG202" s="30"/>
      <c r="AH202" s="30"/>
      <c r="AI202" s="30"/>
      <c r="AJ202" s="30"/>
      <c r="AK202" s="30"/>
    </row>
    <row r="203" spans="1:37" ht="18" customHeight="1">
      <c r="A203" s="43"/>
      <c r="B203" s="28" t="s">
        <v>119</v>
      </c>
      <c r="C203" s="29" t="s">
        <v>120</v>
      </c>
      <c r="D203" s="253">
        <f t="shared" ref="D203:J203" si="173">D65</f>
        <v>75</v>
      </c>
      <c r="E203" s="45">
        <f t="shared" si="173"/>
        <v>400</v>
      </c>
      <c r="F203" s="289">
        <f t="shared" si="173"/>
        <v>400</v>
      </c>
      <c r="G203" s="253">
        <f t="shared" si="173"/>
        <v>100</v>
      </c>
      <c r="H203" s="253">
        <f t="shared" si="173"/>
        <v>100</v>
      </c>
      <c r="I203" s="253">
        <f t="shared" si="173"/>
        <v>100</v>
      </c>
      <c r="J203" s="253">
        <f t="shared" si="173"/>
        <v>100</v>
      </c>
      <c r="K203" s="23">
        <f t="shared" si="119"/>
        <v>400</v>
      </c>
      <c r="L203" s="23">
        <f t="shared" si="120"/>
        <v>0</v>
      </c>
      <c r="M203" s="253">
        <f t="shared" ref="M203:AK203" si="174">M65</f>
        <v>500</v>
      </c>
      <c r="N203" s="253">
        <f t="shared" si="174"/>
        <v>500</v>
      </c>
      <c r="O203" s="253">
        <f t="shared" si="174"/>
        <v>500</v>
      </c>
      <c r="P203" s="45">
        <f t="shared" si="174"/>
        <v>0</v>
      </c>
      <c r="Q203" s="45">
        <f t="shared" si="174"/>
        <v>0</v>
      </c>
      <c r="R203" s="45">
        <f t="shared" si="174"/>
        <v>0</v>
      </c>
      <c r="S203" s="45">
        <f t="shared" si="174"/>
        <v>0</v>
      </c>
      <c r="T203" s="45">
        <f t="shared" si="174"/>
        <v>0</v>
      </c>
      <c r="U203" s="45">
        <f t="shared" si="174"/>
        <v>0</v>
      </c>
      <c r="V203" s="45">
        <f t="shared" si="174"/>
        <v>0</v>
      </c>
      <c r="W203" s="45">
        <f t="shared" si="174"/>
        <v>0</v>
      </c>
      <c r="X203" s="45">
        <f t="shared" si="174"/>
        <v>0</v>
      </c>
      <c r="Y203" s="45">
        <f t="shared" si="174"/>
        <v>0</v>
      </c>
      <c r="Z203" s="45">
        <f t="shared" si="174"/>
        <v>0</v>
      </c>
      <c r="AA203" s="45">
        <f t="shared" si="174"/>
        <v>0</v>
      </c>
      <c r="AB203" s="45">
        <f t="shared" si="174"/>
        <v>0</v>
      </c>
      <c r="AC203" s="45">
        <f t="shared" si="174"/>
        <v>0</v>
      </c>
      <c r="AD203" s="292">
        <f t="shared" ref="AD203:AD266" si="175">F203+P203+Q203+R203+S203+T203+Z203+U203+V203+W203+X203+Y203+AA203+AB203+AC203</f>
        <v>400</v>
      </c>
      <c r="AE203" s="45">
        <f t="shared" si="174"/>
        <v>400</v>
      </c>
      <c r="AF203" s="45">
        <f t="shared" si="174"/>
        <v>585</v>
      </c>
      <c r="AG203" s="45">
        <f t="shared" si="174"/>
        <v>600</v>
      </c>
      <c r="AH203" s="45">
        <f t="shared" si="174"/>
        <v>610</v>
      </c>
      <c r="AI203" s="45">
        <f t="shared" si="174"/>
        <v>720</v>
      </c>
      <c r="AJ203" s="45">
        <f t="shared" si="174"/>
        <v>840</v>
      </c>
      <c r="AK203" s="45">
        <f t="shared" si="174"/>
        <v>0</v>
      </c>
    </row>
    <row r="204" spans="1:37" ht="15" customHeight="1">
      <c r="A204" s="43">
        <v>4</v>
      </c>
      <c r="B204" s="25" t="s">
        <v>121</v>
      </c>
      <c r="C204" s="29">
        <v>37.020000000000003</v>
      </c>
      <c r="D204" s="250">
        <f t="shared" ref="D204:J204" si="176">D205+D206+D207</f>
        <v>-21536.71</v>
      </c>
      <c r="E204" s="44">
        <f t="shared" si="176"/>
        <v>-38397</v>
      </c>
      <c r="F204" s="90">
        <f t="shared" si="176"/>
        <v>-7370</v>
      </c>
      <c r="G204" s="250">
        <f t="shared" si="176"/>
        <v>0</v>
      </c>
      <c r="H204" s="250">
        <f t="shared" si="176"/>
        <v>0</v>
      </c>
      <c r="I204" s="250">
        <f t="shared" si="176"/>
        <v>-2900</v>
      </c>
      <c r="J204" s="250">
        <f t="shared" si="176"/>
        <v>-4470</v>
      </c>
      <c r="K204" s="23">
        <f t="shared" si="119"/>
        <v>-7370</v>
      </c>
      <c r="L204" s="23">
        <f t="shared" si="120"/>
        <v>0</v>
      </c>
      <c r="M204" s="250">
        <f t="shared" ref="M204:AK204" si="177">M205+M206+M207</f>
        <v>0</v>
      </c>
      <c r="N204" s="250">
        <f t="shared" si="177"/>
        <v>0</v>
      </c>
      <c r="O204" s="250">
        <f t="shared" si="177"/>
        <v>0</v>
      </c>
      <c r="P204" s="44">
        <f t="shared" si="177"/>
        <v>0</v>
      </c>
      <c r="Q204" s="44">
        <f t="shared" si="177"/>
        <v>0</v>
      </c>
      <c r="R204" s="44">
        <f t="shared" si="177"/>
        <v>49.28</v>
      </c>
      <c r="S204" s="44">
        <f t="shared" si="177"/>
        <v>0</v>
      </c>
      <c r="T204" s="44">
        <f t="shared" si="177"/>
        <v>0</v>
      </c>
      <c r="U204" s="44">
        <f t="shared" si="177"/>
        <v>0</v>
      </c>
      <c r="V204" s="44">
        <f t="shared" si="177"/>
        <v>-155</v>
      </c>
      <c r="W204" s="44">
        <f t="shared" si="177"/>
        <v>-3638.87</v>
      </c>
      <c r="X204" s="44">
        <f t="shared" si="177"/>
        <v>0</v>
      </c>
      <c r="Y204" s="44">
        <f t="shared" si="177"/>
        <v>0</v>
      </c>
      <c r="Z204" s="44">
        <f t="shared" si="177"/>
        <v>0</v>
      </c>
      <c r="AA204" s="44">
        <f t="shared" si="177"/>
        <v>-15</v>
      </c>
      <c r="AB204" s="44">
        <f t="shared" si="177"/>
        <v>0</v>
      </c>
      <c r="AC204" s="44">
        <f t="shared" si="177"/>
        <v>-4922.84</v>
      </c>
      <c r="AD204" s="292">
        <f t="shared" si="175"/>
        <v>-16052.43</v>
      </c>
      <c r="AE204" s="44">
        <f t="shared" si="177"/>
        <v>-16052.429999999998</v>
      </c>
      <c r="AF204" s="44">
        <f t="shared" si="177"/>
        <v>59</v>
      </c>
      <c r="AG204" s="44">
        <f t="shared" si="177"/>
        <v>-11000</v>
      </c>
      <c r="AH204" s="44">
        <f t="shared" si="177"/>
        <v>-11000</v>
      </c>
      <c r="AI204" s="44">
        <f t="shared" si="177"/>
        <v>-11000</v>
      </c>
      <c r="AJ204" s="44">
        <f t="shared" si="177"/>
        <v>-11000</v>
      </c>
      <c r="AK204" s="44">
        <f t="shared" si="177"/>
        <v>0</v>
      </c>
    </row>
    <row r="205" spans="1:37" ht="15" customHeight="1">
      <c r="A205" s="43"/>
      <c r="B205" s="28" t="s">
        <v>122</v>
      </c>
      <c r="C205" s="29" t="s">
        <v>123</v>
      </c>
      <c r="D205" s="250">
        <f t="shared" ref="D205:J206" si="178">D67</f>
        <v>76.98</v>
      </c>
      <c r="E205" s="44">
        <f t="shared" si="178"/>
        <v>0</v>
      </c>
      <c r="F205" s="90">
        <f t="shared" si="178"/>
        <v>0</v>
      </c>
      <c r="G205" s="250">
        <f t="shared" si="178"/>
        <v>0</v>
      </c>
      <c r="H205" s="250">
        <f t="shared" si="178"/>
        <v>0</v>
      </c>
      <c r="I205" s="250">
        <f t="shared" si="178"/>
        <v>0</v>
      </c>
      <c r="J205" s="250">
        <f t="shared" si="178"/>
        <v>0</v>
      </c>
      <c r="K205" s="23">
        <f t="shared" si="119"/>
        <v>0</v>
      </c>
      <c r="L205" s="23">
        <f t="shared" si="120"/>
        <v>0</v>
      </c>
      <c r="M205" s="250">
        <f t="shared" ref="M205:AK206" si="179">M67</f>
        <v>0</v>
      </c>
      <c r="N205" s="250">
        <f t="shared" si="179"/>
        <v>0</v>
      </c>
      <c r="O205" s="250">
        <f t="shared" si="179"/>
        <v>0</v>
      </c>
      <c r="P205" s="44">
        <f t="shared" si="179"/>
        <v>0</v>
      </c>
      <c r="Q205" s="44">
        <f t="shared" si="179"/>
        <v>0</v>
      </c>
      <c r="R205" s="44">
        <f t="shared" si="179"/>
        <v>49.28</v>
      </c>
      <c r="S205" s="44">
        <f t="shared" si="179"/>
        <v>0</v>
      </c>
      <c r="T205" s="44">
        <f t="shared" si="179"/>
        <v>0</v>
      </c>
      <c r="U205" s="44">
        <f t="shared" si="179"/>
        <v>10</v>
      </c>
      <c r="V205" s="44">
        <f t="shared" si="179"/>
        <v>0</v>
      </c>
      <c r="W205" s="44">
        <f t="shared" si="179"/>
        <v>0</v>
      </c>
      <c r="X205" s="44">
        <f t="shared" si="179"/>
        <v>0</v>
      </c>
      <c r="Y205" s="44">
        <f t="shared" si="179"/>
        <v>0</v>
      </c>
      <c r="Z205" s="44">
        <f t="shared" si="179"/>
        <v>0</v>
      </c>
      <c r="AA205" s="44">
        <f t="shared" si="179"/>
        <v>0</v>
      </c>
      <c r="AB205" s="44">
        <f t="shared" si="179"/>
        <v>0</v>
      </c>
      <c r="AC205" s="44">
        <f t="shared" si="179"/>
        <v>0</v>
      </c>
      <c r="AD205" s="292">
        <f t="shared" si="175"/>
        <v>59.28</v>
      </c>
      <c r="AE205" s="44">
        <f t="shared" si="179"/>
        <v>59.28</v>
      </c>
      <c r="AF205" s="44">
        <f t="shared" si="179"/>
        <v>59</v>
      </c>
      <c r="AG205" s="44">
        <f t="shared" si="179"/>
        <v>0</v>
      </c>
      <c r="AH205" s="44">
        <f t="shared" si="179"/>
        <v>0</v>
      </c>
      <c r="AI205" s="44">
        <f t="shared" si="179"/>
        <v>0</v>
      </c>
      <c r="AJ205" s="44">
        <f t="shared" si="179"/>
        <v>0</v>
      </c>
      <c r="AK205" s="44">
        <f t="shared" si="179"/>
        <v>0</v>
      </c>
    </row>
    <row r="206" spans="1:37" ht="17.25" customHeight="1">
      <c r="A206" s="43"/>
      <c r="B206" s="28" t="s">
        <v>281</v>
      </c>
      <c r="C206" s="29" t="s">
        <v>125</v>
      </c>
      <c r="D206" s="250">
        <f t="shared" si="178"/>
        <v>-21613.69</v>
      </c>
      <c r="E206" s="44">
        <f t="shared" si="178"/>
        <v>-38397</v>
      </c>
      <c r="F206" s="90">
        <f t="shared" si="178"/>
        <v>-7370</v>
      </c>
      <c r="G206" s="250">
        <f t="shared" si="178"/>
        <v>0</v>
      </c>
      <c r="H206" s="250">
        <f t="shared" si="178"/>
        <v>0</v>
      </c>
      <c r="I206" s="250">
        <f t="shared" si="178"/>
        <v>-2900</v>
      </c>
      <c r="J206" s="250">
        <f t="shared" si="178"/>
        <v>-4470</v>
      </c>
      <c r="K206" s="23">
        <f t="shared" si="119"/>
        <v>-7370</v>
      </c>
      <c r="L206" s="23">
        <f t="shared" si="120"/>
        <v>0</v>
      </c>
      <c r="M206" s="250">
        <f t="shared" si="179"/>
        <v>0</v>
      </c>
      <c r="N206" s="250">
        <f t="shared" si="179"/>
        <v>0</v>
      </c>
      <c r="O206" s="250">
        <f t="shared" si="179"/>
        <v>0</v>
      </c>
      <c r="P206" s="44">
        <f t="shared" si="179"/>
        <v>0</v>
      </c>
      <c r="Q206" s="44">
        <f t="shared" si="179"/>
        <v>0</v>
      </c>
      <c r="R206" s="44">
        <f t="shared" si="179"/>
        <v>0</v>
      </c>
      <c r="S206" s="44">
        <f t="shared" si="179"/>
        <v>0</v>
      </c>
      <c r="T206" s="44">
        <f t="shared" si="179"/>
        <v>0</v>
      </c>
      <c r="U206" s="44">
        <f t="shared" si="179"/>
        <v>-10</v>
      </c>
      <c r="V206" s="44">
        <f t="shared" si="179"/>
        <v>-155</v>
      </c>
      <c r="W206" s="44">
        <f t="shared" si="179"/>
        <v>-3638.87</v>
      </c>
      <c r="X206" s="44">
        <f t="shared" si="179"/>
        <v>0</v>
      </c>
      <c r="Y206" s="44">
        <f t="shared" si="179"/>
        <v>0</v>
      </c>
      <c r="Z206" s="44">
        <f t="shared" si="179"/>
        <v>0</v>
      </c>
      <c r="AA206" s="44">
        <f t="shared" si="179"/>
        <v>-15</v>
      </c>
      <c r="AB206" s="44">
        <f t="shared" si="179"/>
        <v>0</v>
      </c>
      <c r="AC206" s="44">
        <f t="shared" si="179"/>
        <v>-4922.84</v>
      </c>
      <c r="AD206" s="292">
        <f t="shared" si="175"/>
        <v>-16111.71</v>
      </c>
      <c r="AE206" s="44">
        <f t="shared" si="179"/>
        <v>-16111.71</v>
      </c>
      <c r="AF206" s="44">
        <f t="shared" si="179"/>
        <v>0</v>
      </c>
      <c r="AG206" s="44">
        <f t="shared" si="179"/>
        <v>-11000</v>
      </c>
      <c r="AH206" s="44">
        <f t="shared" si="179"/>
        <v>-11000</v>
      </c>
      <c r="AI206" s="44">
        <f t="shared" si="179"/>
        <v>-11000</v>
      </c>
      <c r="AJ206" s="44">
        <f t="shared" si="179"/>
        <v>-11000</v>
      </c>
      <c r="AK206" s="44">
        <f t="shared" si="179"/>
        <v>0</v>
      </c>
    </row>
    <row r="207" spans="1:37" ht="0.75" customHeight="1">
      <c r="A207" s="43"/>
      <c r="B207" s="28" t="s">
        <v>128</v>
      </c>
      <c r="C207" s="29" t="s">
        <v>129</v>
      </c>
      <c r="D207" s="186"/>
      <c r="E207" s="30"/>
      <c r="F207" s="93"/>
      <c r="G207" s="186"/>
      <c r="H207" s="186"/>
      <c r="I207" s="186"/>
      <c r="J207" s="186"/>
      <c r="K207" s="23">
        <f t="shared" ref="K207:K271" si="180">G207+H207+I207+J207</f>
        <v>0</v>
      </c>
      <c r="L207" s="23">
        <f t="shared" ref="L207:L271" si="181">F207-K207</f>
        <v>0</v>
      </c>
      <c r="M207" s="186"/>
      <c r="N207" s="186"/>
      <c r="O207" s="186"/>
      <c r="P207" s="30"/>
      <c r="Q207" s="30"/>
      <c r="R207" s="30"/>
      <c r="S207" s="30"/>
      <c r="T207" s="30"/>
      <c r="U207" s="30"/>
      <c r="V207" s="30"/>
      <c r="W207" s="30"/>
      <c r="X207" s="30"/>
      <c r="Y207" s="30"/>
      <c r="Z207" s="30"/>
      <c r="AA207" s="30"/>
      <c r="AB207" s="30"/>
      <c r="AC207" s="30"/>
      <c r="AD207" s="292">
        <f t="shared" si="175"/>
        <v>0</v>
      </c>
      <c r="AE207" s="30"/>
      <c r="AF207" s="30"/>
      <c r="AG207" s="30"/>
      <c r="AH207" s="30"/>
      <c r="AI207" s="30"/>
      <c r="AJ207" s="30"/>
      <c r="AK207" s="30"/>
    </row>
    <row r="208" spans="1:37" ht="16.5" hidden="1" customHeight="1">
      <c r="A208" s="43">
        <v>7</v>
      </c>
      <c r="B208" s="25" t="s">
        <v>130</v>
      </c>
      <c r="C208" s="29">
        <v>39.020000000000003</v>
      </c>
      <c r="D208" s="186">
        <f t="shared" ref="D208:J210" si="182">D71</f>
        <v>0</v>
      </c>
      <c r="E208" s="30">
        <f t="shared" si="182"/>
        <v>0</v>
      </c>
      <c r="F208" s="93">
        <f t="shared" si="182"/>
        <v>0</v>
      </c>
      <c r="G208" s="186">
        <f t="shared" si="182"/>
        <v>0</v>
      </c>
      <c r="H208" s="186">
        <f t="shared" si="182"/>
        <v>0</v>
      </c>
      <c r="I208" s="186">
        <f t="shared" si="182"/>
        <v>0</v>
      </c>
      <c r="J208" s="186">
        <f t="shared" si="182"/>
        <v>0</v>
      </c>
      <c r="K208" s="23">
        <f t="shared" si="180"/>
        <v>0</v>
      </c>
      <c r="L208" s="23">
        <f t="shared" si="181"/>
        <v>0</v>
      </c>
      <c r="M208" s="186">
        <f t="shared" ref="M208:AK210" si="183">M71</f>
        <v>0</v>
      </c>
      <c r="N208" s="186">
        <f t="shared" si="183"/>
        <v>0</v>
      </c>
      <c r="O208" s="186">
        <f t="shared" si="183"/>
        <v>0</v>
      </c>
      <c r="P208" s="30">
        <f t="shared" si="183"/>
        <v>0</v>
      </c>
      <c r="Q208" s="30">
        <f t="shared" si="183"/>
        <v>0</v>
      </c>
      <c r="R208" s="30">
        <f t="shared" si="183"/>
        <v>0</v>
      </c>
      <c r="S208" s="30">
        <f t="shared" si="183"/>
        <v>0</v>
      </c>
      <c r="T208" s="30">
        <f t="shared" si="183"/>
        <v>0</v>
      </c>
      <c r="U208" s="30">
        <f t="shared" si="183"/>
        <v>0</v>
      </c>
      <c r="V208" s="30">
        <f t="shared" si="183"/>
        <v>0</v>
      </c>
      <c r="W208" s="30">
        <f t="shared" si="183"/>
        <v>0</v>
      </c>
      <c r="X208" s="30">
        <f t="shared" si="183"/>
        <v>0</v>
      </c>
      <c r="Y208" s="30">
        <f t="shared" si="183"/>
        <v>0</v>
      </c>
      <c r="Z208" s="30">
        <f t="shared" si="183"/>
        <v>0</v>
      </c>
      <c r="AA208" s="30">
        <f t="shared" si="183"/>
        <v>0</v>
      </c>
      <c r="AB208" s="30">
        <f t="shared" si="183"/>
        <v>0</v>
      </c>
      <c r="AC208" s="30">
        <f t="shared" si="183"/>
        <v>0</v>
      </c>
      <c r="AD208" s="292">
        <f t="shared" si="175"/>
        <v>0</v>
      </c>
      <c r="AE208" s="30">
        <f t="shared" si="183"/>
        <v>0</v>
      </c>
      <c r="AF208" s="30">
        <f t="shared" si="183"/>
        <v>228</v>
      </c>
      <c r="AG208" s="30">
        <f t="shared" si="183"/>
        <v>0</v>
      </c>
      <c r="AH208" s="30">
        <f t="shared" si="183"/>
        <v>0</v>
      </c>
      <c r="AI208" s="30">
        <f t="shared" si="183"/>
        <v>0</v>
      </c>
      <c r="AJ208" s="30">
        <f t="shared" si="183"/>
        <v>0</v>
      </c>
      <c r="AK208" s="30">
        <f t="shared" si="183"/>
        <v>0</v>
      </c>
    </row>
    <row r="209" spans="1:37" ht="14.25" hidden="1" customHeight="1">
      <c r="A209" s="43"/>
      <c r="B209" s="28" t="s">
        <v>131</v>
      </c>
      <c r="C209" s="29" t="s">
        <v>132</v>
      </c>
      <c r="D209" s="186">
        <f t="shared" si="182"/>
        <v>0</v>
      </c>
      <c r="E209" s="30">
        <f t="shared" si="182"/>
        <v>0</v>
      </c>
      <c r="F209" s="93">
        <f t="shared" si="182"/>
        <v>0</v>
      </c>
      <c r="G209" s="186">
        <f t="shared" si="182"/>
        <v>0</v>
      </c>
      <c r="H209" s="186">
        <f t="shared" si="182"/>
        <v>0</v>
      </c>
      <c r="I209" s="186">
        <f t="shared" si="182"/>
        <v>0</v>
      </c>
      <c r="J209" s="186">
        <f t="shared" si="182"/>
        <v>0</v>
      </c>
      <c r="K209" s="23">
        <f t="shared" si="180"/>
        <v>0</v>
      </c>
      <c r="L209" s="23">
        <f t="shared" si="181"/>
        <v>0</v>
      </c>
      <c r="M209" s="186">
        <f t="shared" si="183"/>
        <v>0</v>
      </c>
      <c r="N209" s="186">
        <f t="shared" si="183"/>
        <v>0</v>
      </c>
      <c r="O209" s="186">
        <f t="shared" si="183"/>
        <v>0</v>
      </c>
      <c r="P209" s="30">
        <f t="shared" si="183"/>
        <v>0</v>
      </c>
      <c r="Q209" s="30">
        <f t="shared" si="183"/>
        <v>0</v>
      </c>
      <c r="R209" s="30">
        <f t="shared" si="183"/>
        <v>0</v>
      </c>
      <c r="S209" s="30">
        <f t="shared" si="183"/>
        <v>0</v>
      </c>
      <c r="T209" s="30">
        <f t="shared" si="183"/>
        <v>0</v>
      </c>
      <c r="U209" s="30">
        <f t="shared" si="183"/>
        <v>0</v>
      </c>
      <c r="V209" s="30">
        <f t="shared" si="183"/>
        <v>0</v>
      </c>
      <c r="W209" s="30">
        <f t="shared" si="183"/>
        <v>0</v>
      </c>
      <c r="X209" s="30">
        <f t="shared" si="183"/>
        <v>0</v>
      </c>
      <c r="Y209" s="30">
        <f t="shared" si="183"/>
        <v>0</v>
      </c>
      <c r="Z209" s="30">
        <f t="shared" si="183"/>
        <v>0</v>
      </c>
      <c r="AA209" s="30">
        <f t="shared" si="183"/>
        <v>0</v>
      </c>
      <c r="AB209" s="30">
        <f t="shared" si="183"/>
        <v>0</v>
      </c>
      <c r="AC209" s="30">
        <f t="shared" si="183"/>
        <v>0</v>
      </c>
      <c r="AD209" s="292">
        <f t="shared" si="175"/>
        <v>0</v>
      </c>
      <c r="AE209" s="30">
        <f t="shared" si="183"/>
        <v>0</v>
      </c>
      <c r="AF209" s="30">
        <f t="shared" si="183"/>
        <v>16</v>
      </c>
      <c r="AG209" s="30">
        <f t="shared" si="183"/>
        <v>0</v>
      </c>
      <c r="AH209" s="30">
        <f t="shared" si="183"/>
        <v>0</v>
      </c>
      <c r="AI209" s="30">
        <f t="shared" si="183"/>
        <v>0</v>
      </c>
      <c r="AJ209" s="30">
        <f t="shared" si="183"/>
        <v>0</v>
      </c>
      <c r="AK209" s="30">
        <f t="shared" si="183"/>
        <v>0</v>
      </c>
    </row>
    <row r="210" spans="1:37" ht="14.25" hidden="1" customHeight="1">
      <c r="A210" s="43"/>
      <c r="B210" s="28" t="s">
        <v>133</v>
      </c>
      <c r="C210" s="29" t="s">
        <v>134</v>
      </c>
      <c r="D210" s="186">
        <f t="shared" si="182"/>
        <v>0</v>
      </c>
      <c r="E210" s="30">
        <f t="shared" si="182"/>
        <v>0</v>
      </c>
      <c r="F210" s="93">
        <f t="shared" si="182"/>
        <v>0</v>
      </c>
      <c r="G210" s="186">
        <f t="shared" si="182"/>
        <v>0</v>
      </c>
      <c r="H210" s="186">
        <f t="shared" si="182"/>
        <v>0</v>
      </c>
      <c r="I210" s="186">
        <f t="shared" si="182"/>
        <v>0</v>
      </c>
      <c r="J210" s="186">
        <f t="shared" si="182"/>
        <v>0</v>
      </c>
      <c r="K210" s="23">
        <f t="shared" si="180"/>
        <v>0</v>
      </c>
      <c r="L210" s="23">
        <f t="shared" si="181"/>
        <v>0</v>
      </c>
      <c r="M210" s="186">
        <f t="shared" si="183"/>
        <v>0</v>
      </c>
      <c r="N210" s="186">
        <f t="shared" si="183"/>
        <v>0</v>
      </c>
      <c r="O210" s="186">
        <f t="shared" si="183"/>
        <v>0</v>
      </c>
      <c r="P210" s="30">
        <f t="shared" si="183"/>
        <v>0</v>
      </c>
      <c r="Q210" s="30">
        <f t="shared" si="183"/>
        <v>0</v>
      </c>
      <c r="R210" s="30">
        <f t="shared" si="183"/>
        <v>0</v>
      </c>
      <c r="S210" s="30">
        <f t="shared" si="183"/>
        <v>0</v>
      </c>
      <c r="T210" s="30">
        <f t="shared" si="183"/>
        <v>0</v>
      </c>
      <c r="U210" s="30">
        <f t="shared" si="183"/>
        <v>0</v>
      </c>
      <c r="V210" s="30">
        <f t="shared" si="183"/>
        <v>0</v>
      </c>
      <c r="W210" s="30">
        <f t="shared" si="183"/>
        <v>0</v>
      </c>
      <c r="X210" s="30">
        <f t="shared" si="183"/>
        <v>0</v>
      </c>
      <c r="Y210" s="30">
        <f t="shared" si="183"/>
        <v>0</v>
      </c>
      <c r="Z210" s="30">
        <f t="shared" si="183"/>
        <v>0</v>
      </c>
      <c r="AA210" s="30">
        <f t="shared" si="183"/>
        <v>0</v>
      </c>
      <c r="AB210" s="30">
        <f t="shared" si="183"/>
        <v>0</v>
      </c>
      <c r="AC210" s="30">
        <f t="shared" si="183"/>
        <v>0</v>
      </c>
      <c r="AD210" s="292">
        <f t="shared" si="175"/>
        <v>0</v>
      </c>
      <c r="AE210" s="30">
        <f t="shared" si="183"/>
        <v>0</v>
      </c>
      <c r="AF210" s="30">
        <f t="shared" si="183"/>
        <v>212</v>
      </c>
      <c r="AG210" s="30">
        <f t="shared" si="183"/>
        <v>0</v>
      </c>
      <c r="AH210" s="30">
        <f t="shared" si="183"/>
        <v>0</v>
      </c>
      <c r="AI210" s="30">
        <f t="shared" si="183"/>
        <v>0</v>
      </c>
      <c r="AJ210" s="30">
        <f t="shared" si="183"/>
        <v>0</v>
      </c>
      <c r="AK210" s="30">
        <f t="shared" si="183"/>
        <v>0</v>
      </c>
    </row>
    <row r="211" spans="1:37" ht="14.25" hidden="1" customHeight="1">
      <c r="A211" s="43"/>
      <c r="B211" s="28" t="s">
        <v>282</v>
      </c>
      <c r="C211" s="29">
        <v>40.020000000000003</v>
      </c>
      <c r="D211" s="186"/>
      <c r="E211" s="30"/>
      <c r="F211" s="93"/>
      <c r="G211" s="186"/>
      <c r="H211" s="186"/>
      <c r="I211" s="186"/>
      <c r="J211" s="186"/>
      <c r="K211" s="23">
        <f t="shared" si="180"/>
        <v>0</v>
      </c>
      <c r="L211" s="23">
        <f t="shared" si="181"/>
        <v>0</v>
      </c>
      <c r="M211" s="186"/>
      <c r="N211" s="186"/>
      <c r="O211" s="186"/>
      <c r="P211" s="30"/>
      <c r="Q211" s="30"/>
      <c r="R211" s="30"/>
      <c r="S211" s="30"/>
      <c r="T211" s="30"/>
      <c r="U211" s="30"/>
      <c r="V211" s="30"/>
      <c r="W211" s="30"/>
      <c r="X211" s="30"/>
      <c r="Y211" s="30"/>
      <c r="Z211" s="30"/>
      <c r="AA211" s="30"/>
      <c r="AB211" s="30"/>
      <c r="AC211" s="30"/>
      <c r="AD211" s="292">
        <f t="shared" si="175"/>
        <v>0</v>
      </c>
      <c r="AE211" s="30"/>
      <c r="AF211" s="30"/>
      <c r="AG211" s="30"/>
      <c r="AH211" s="30"/>
      <c r="AI211" s="30"/>
      <c r="AJ211" s="30"/>
      <c r="AK211" s="30"/>
    </row>
    <row r="212" spans="1:37" ht="17.25" customHeight="1">
      <c r="A212" s="24" t="s">
        <v>139</v>
      </c>
      <c r="B212" s="25" t="s">
        <v>140</v>
      </c>
      <c r="C212" s="29" t="s">
        <v>141</v>
      </c>
      <c r="D212" s="247">
        <f t="shared" ref="D212:AK212" si="184">D213</f>
        <v>18784.2</v>
      </c>
      <c r="E212" s="32">
        <f t="shared" si="184"/>
        <v>33296</v>
      </c>
      <c r="F212" s="285">
        <f t="shared" si="184"/>
        <v>22549</v>
      </c>
      <c r="G212" s="247">
        <f t="shared" si="184"/>
        <v>8644</v>
      </c>
      <c r="H212" s="247">
        <f t="shared" si="184"/>
        <v>9613</v>
      </c>
      <c r="I212" s="247">
        <f t="shared" si="184"/>
        <v>2378</v>
      </c>
      <c r="J212" s="247">
        <f t="shared" si="184"/>
        <v>1914</v>
      </c>
      <c r="K212" s="23">
        <f t="shared" si="180"/>
        <v>22549</v>
      </c>
      <c r="L212" s="23">
        <f t="shared" si="181"/>
        <v>0</v>
      </c>
      <c r="M212" s="247">
        <f t="shared" si="184"/>
        <v>37736</v>
      </c>
      <c r="N212" s="247">
        <f t="shared" si="184"/>
        <v>37736</v>
      </c>
      <c r="O212" s="247">
        <f t="shared" si="184"/>
        <v>37736</v>
      </c>
      <c r="P212" s="32">
        <f t="shared" si="184"/>
        <v>6.8</v>
      </c>
      <c r="Q212" s="32">
        <f t="shared" si="184"/>
        <v>0</v>
      </c>
      <c r="R212" s="32">
        <f t="shared" si="184"/>
        <v>1095</v>
      </c>
      <c r="S212" s="32">
        <f t="shared" si="184"/>
        <v>0</v>
      </c>
      <c r="T212" s="32">
        <f t="shared" si="184"/>
        <v>12</v>
      </c>
      <c r="U212" s="32">
        <f t="shared" si="184"/>
        <v>0</v>
      </c>
      <c r="V212" s="32">
        <f t="shared" si="184"/>
        <v>0</v>
      </c>
      <c r="W212" s="32">
        <f t="shared" si="184"/>
        <v>904</v>
      </c>
      <c r="X212" s="32">
        <f t="shared" si="184"/>
        <v>0</v>
      </c>
      <c r="Y212" s="32">
        <f t="shared" si="184"/>
        <v>0</v>
      </c>
      <c r="Z212" s="32">
        <f t="shared" si="184"/>
        <v>1800</v>
      </c>
      <c r="AA212" s="32">
        <f t="shared" si="184"/>
        <v>0</v>
      </c>
      <c r="AB212" s="32">
        <f t="shared" si="184"/>
        <v>2089</v>
      </c>
      <c r="AC212" s="32">
        <f t="shared" si="184"/>
        <v>0</v>
      </c>
      <c r="AD212" s="292">
        <f t="shared" si="175"/>
        <v>28455.8</v>
      </c>
      <c r="AE212" s="32">
        <f t="shared" si="184"/>
        <v>28455.8</v>
      </c>
      <c r="AF212" s="32">
        <f t="shared" si="184"/>
        <v>24567</v>
      </c>
      <c r="AG212" s="32">
        <f t="shared" si="184"/>
        <v>25835</v>
      </c>
      <c r="AH212" s="32">
        <f t="shared" si="184"/>
        <v>7366</v>
      </c>
      <c r="AI212" s="32">
        <f t="shared" si="184"/>
        <v>7366</v>
      </c>
      <c r="AJ212" s="32">
        <f t="shared" si="184"/>
        <v>7366</v>
      </c>
      <c r="AK212" s="32">
        <f t="shared" si="184"/>
        <v>0</v>
      </c>
    </row>
    <row r="213" spans="1:37" ht="16.5" customHeight="1">
      <c r="A213" s="43"/>
      <c r="B213" s="28" t="s">
        <v>142</v>
      </c>
      <c r="C213" s="29">
        <v>42.02</v>
      </c>
      <c r="D213" s="23">
        <f t="shared" ref="D213:J213" si="185">D217+D218+D219+D221+D222+D224+D225</f>
        <v>18784.2</v>
      </c>
      <c r="E213" s="27">
        <f t="shared" si="185"/>
        <v>33296</v>
      </c>
      <c r="F213" s="48">
        <f t="shared" si="185"/>
        <v>22549</v>
      </c>
      <c r="G213" s="23">
        <f t="shared" si="185"/>
        <v>8644</v>
      </c>
      <c r="H213" s="23">
        <f t="shared" si="185"/>
        <v>9613</v>
      </c>
      <c r="I213" s="23">
        <f t="shared" si="185"/>
        <v>2378</v>
      </c>
      <c r="J213" s="23">
        <f t="shared" si="185"/>
        <v>1914</v>
      </c>
      <c r="K213" s="23">
        <f t="shared" si="180"/>
        <v>22549</v>
      </c>
      <c r="L213" s="23">
        <f t="shared" si="181"/>
        <v>0</v>
      </c>
      <c r="M213" s="23">
        <f t="shared" ref="M213:AK213" si="186">M217+M218+M219+M221+M222+M224+M225</f>
        <v>37736</v>
      </c>
      <c r="N213" s="23">
        <f t="shared" si="186"/>
        <v>37736</v>
      </c>
      <c r="O213" s="23">
        <f t="shared" si="186"/>
        <v>37736</v>
      </c>
      <c r="P213" s="27">
        <f t="shared" si="186"/>
        <v>6.8</v>
      </c>
      <c r="Q213" s="27">
        <f t="shared" si="186"/>
        <v>0</v>
      </c>
      <c r="R213" s="27">
        <f t="shared" si="186"/>
        <v>1095</v>
      </c>
      <c r="S213" s="27">
        <f t="shared" si="186"/>
        <v>0</v>
      </c>
      <c r="T213" s="27">
        <f t="shared" si="186"/>
        <v>12</v>
      </c>
      <c r="U213" s="27">
        <f t="shared" si="186"/>
        <v>0</v>
      </c>
      <c r="V213" s="27">
        <f t="shared" si="186"/>
        <v>0</v>
      </c>
      <c r="W213" s="27">
        <f t="shared" si="186"/>
        <v>904</v>
      </c>
      <c r="X213" s="27">
        <f t="shared" si="186"/>
        <v>0</v>
      </c>
      <c r="Y213" s="27">
        <f t="shared" si="186"/>
        <v>0</v>
      </c>
      <c r="Z213" s="27">
        <f t="shared" si="186"/>
        <v>1800</v>
      </c>
      <c r="AA213" s="27">
        <f t="shared" si="186"/>
        <v>0</v>
      </c>
      <c r="AB213" s="27">
        <f t="shared" si="186"/>
        <v>2089</v>
      </c>
      <c r="AC213" s="27">
        <f t="shared" si="186"/>
        <v>0</v>
      </c>
      <c r="AD213" s="292">
        <f t="shared" si="175"/>
        <v>28455.8</v>
      </c>
      <c r="AE213" s="27">
        <f t="shared" si="186"/>
        <v>28455.8</v>
      </c>
      <c r="AF213" s="27">
        <f t="shared" si="186"/>
        <v>24567</v>
      </c>
      <c r="AG213" s="27">
        <f t="shared" si="186"/>
        <v>25835</v>
      </c>
      <c r="AH213" s="27">
        <f t="shared" si="186"/>
        <v>7366</v>
      </c>
      <c r="AI213" s="27">
        <f t="shared" si="186"/>
        <v>7366</v>
      </c>
      <c r="AJ213" s="27">
        <f t="shared" si="186"/>
        <v>7366</v>
      </c>
      <c r="AK213" s="27">
        <f t="shared" si="186"/>
        <v>0</v>
      </c>
    </row>
    <row r="214" spans="1:37" ht="20.25" hidden="1" customHeight="1">
      <c r="A214" s="43"/>
      <c r="B214" s="28" t="s">
        <v>143</v>
      </c>
      <c r="C214" s="29" t="s">
        <v>144</v>
      </c>
      <c r="D214" s="186"/>
      <c r="E214" s="30"/>
      <c r="F214" s="93"/>
      <c r="G214" s="186"/>
      <c r="H214" s="186"/>
      <c r="I214" s="186"/>
      <c r="J214" s="186"/>
      <c r="K214" s="23">
        <f t="shared" si="180"/>
        <v>0</v>
      </c>
      <c r="L214" s="23">
        <f t="shared" si="181"/>
        <v>0</v>
      </c>
      <c r="M214" s="186"/>
      <c r="N214" s="186"/>
      <c r="O214" s="186"/>
      <c r="P214" s="30"/>
      <c r="Q214" s="30"/>
      <c r="R214" s="30"/>
      <c r="S214" s="30"/>
      <c r="T214" s="30"/>
      <c r="U214" s="30"/>
      <c r="V214" s="30"/>
      <c r="W214" s="30"/>
      <c r="X214" s="30"/>
      <c r="Y214" s="30"/>
      <c r="Z214" s="30"/>
      <c r="AA214" s="30"/>
      <c r="AB214" s="30"/>
      <c r="AC214" s="30"/>
      <c r="AD214" s="292">
        <f t="shared" si="175"/>
        <v>0</v>
      </c>
      <c r="AE214" s="30"/>
      <c r="AF214" s="30"/>
      <c r="AG214" s="30"/>
      <c r="AH214" s="30"/>
      <c r="AI214" s="30"/>
      <c r="AJ214" s="30"/>
      <c r="AK214" s="30"/>
    </row>
    <row r="215" spans="1:37" ht="19.5" hidden="1" customHeight="1">
      <c r="A215" s="43"/>
      <c r="B215" s="28" t="s">
        <v>157</v>
      </c>
      <c r="C215" s="29" t="s">
        <v>158</v>
      </c>
      <c r="D215" s="186"/>
      <c r="E215" s="30"/>
      <c r="F215" s="93"/>
      <c r="G215" s="186"/>
      <c r="H215" s="186"/>
      <c r="I215" s="186"/>
      <c r="J215" s="186"/>
      <c r="K215" s="23">
        <f t="shared" si="180"/>
        <v>0</v>
      </c>
      <c r="L215" s="23">
        <f t="shared" si="181"/>
        <v>0</v>
      </c>
      <c r="M215" s="186"/>
      <c r="N215" s="186"/>
      <c r="O215" s="186"/>
      <c r="P215" s="30"/>
      <c r="Q215" s="30"/>
      <c r="R215" s="30"/>
      <c r="S215" s="30"/>
      <c r="T215" s="30"/>
      <c r="U215" s="30"/>
      <c r="V215" s="30"/>
      <c r="W215" s="30"/>
      <c r="X215" s="30"/>
      <c r="Y215" s="30"/>
      <c r="Z215" s="30"/>
      <c r="AA215" s="30"/>
      <c r="AB215" s="30"/>
      <c r="AC215" s="30"/>
      <c r="AD215" s="292">
        <f t="shared" si="175"/>
        <v>0</v>
      </c>
      <c r="AE215" s="30"/>
      <c r="AF215" s="30"/>
      <c r="AG215" s="30"/>
      <c r="AH215" s="30"/>
      <c r="AI215" s="30"/>
      <c r="AJ215" s="30"/>
      <c r="AK215" s="30"/>
    </row>
    <row r="216" spans="1:37" ht="17.25" hidden="1" customHeight="1">
      <c r="A216" s="43"/>
      <c r="B216" s="28" t="s">
        <v>159</v>
      </c>
      <c r="C216" s="29" t="s">
        <v>160</v>
      </c>
      <c r="D216" s="186"/>
      <c r="E216" s="30"/>
      <c r="F216" s="93"/>
      <c r="G216" s="186"/>
      <c r="H216" s="186"/>
      <c r="I216" s="186"/>
      <c r="J216" s="186"/>
      <c r="K216" s="23">
        <f t="shared" si="180"/>
        <v>0</v>
      </c>
      <c r="L216" s="23">
        <f t="shared" si="181"/>
        <v>0</v>
      </c>
      <c r="M216" s="186"/>
      <c r="N216" s="186"/>
      <c r="O216" s="186"/>
      <c r="P216" s="30"/>
      <c r="Q216" s="30"/>
      <c r="R216" s="30"/>
      <c r="S216" s="30"/>
      <c r="T216" s="30"/>
      <c r="U216" s="30"/>
      <c r="V216" s="30"/>
      <c r="W216" s="30"/>
      <c r="X216" s="30"/>
      <c r="Y216" s="30"/>
      <c r="Z216" s="30"/>
      <c r="AA216" s="30"/>
      <c r="AB216" s="30"/>
      <c r="AC216" s="30"/>
      <c r="AD216" s="292">
        <f t="shared" si="175"/>
        <v>0</v>
      </c>
      <c r="AE216" s="30"/>
      <c r="AF216" s="30"/>
      <c r="AG216" s="30"/>
      <c r="AH216" s="30"/>
      <c r="AI216" s="30"/>
      <c r="AJ216" s="30"/>
      <c r="AK216" s="30"/>
    </row>
    <row r="217" spans="1:37" ht="16.5" customHeight="1">
      <c r="A217" s="43"/>
      <c r="B217" s="28" t="s">
        <v>161</v>
      </c>
      <c r="C217" s="29" t="s">
        <v>162</v>
      </c>
      <c r="D217" s="252">
        <f t="shared" ref="D217:J217" si="187">D89</f>
        <v>12663.2</v>
      </c>
      <c r="E217" s="47">
        <f t="shared" si="187"/>
        <v>25360</v>
      </c>
      <c r="F217" s="291">
        <f t="shared" si="187"/>
        <v>14513</v>
      </c>
      <c r="G217" s="252">
        <f t="shared" si="187"/>
        <v>6570</v>
      </c>
      <c r="H217" s="252">
        <f t="shared" si="187"/>
        <v>7580</v>
      </c>
      <c r="I217" s="252">
        <f t="shared" si="187"/>
        <v>340</v>
      </c>
      <c r="J217" s="252">
        <f t="shared" si="187"/>
        <v>23</v>
      </c>
      <c r="K217" s="23">
        <f t="shared" si="180"/>
        <v>14513</v>
      </c>
      <c r="L217" s="23">
        <f t="shared" si="181"/>
        <v>0</v>
      </c>
      <c r="M217" s="252">
        <f t="shared" ref="M217:AK217" si="188">M89</f>
        <v>30400</v>
      </c>
      <c r="N217" s="252">
        <f t="shared" si="188"/>
        <v>30400</v>
      </c>
      <c r="O217" s="252">
        <f t="shared" si="188"/>
        <v>30400</v>
      </c>
      <c r="P217" s="47">
        <f t="shared" si="188"/>
        <v>6.8</v>
      </c>
      <c r="Q217" s="47">
        <f t="shared" si="188"/>
        <v>0</v>
      </c>
      <c r="R217" s="47">
        <f t="shared" si="188"/>
        <v>0</v>
      </c>
      <c r="S217" s="47">
        <f t="shared" si="188"/>
        <v>0</v>
      </c>
      <c r="T217" s="47">
        <f t="shared" si="188"/>
        <v>12</v>
      </c>
      <c r="U217" s="47">
        <f t="shared" si="188"/>
        <v>0</v>
      </c>
      <c r="V217" s="47">
        <f t="shared" si="188"/>
        <v>0</v>
      </c>
      <c r="W217" s="47">
        <f t="shared" si="188"/>
        <v>904</v>
      </c>
      <c r="X217" s="47">
        <f t="shared" si="188"/>
        <v>0</v>
      </c>
      <c r="Y217" s="47">
        <f t="shared" si="188"/>
        <v>0</v>
      </c>
      <c r="Z217" s="47">
        <f t="shared" si="188"/>
        <v>1800</v>
      </c>
      <c r="AA217" s="47">
        <f t="shared" si="188"/>
        <v>0</v>
      </c>
      <c r="AB217" s="47">
        <f t="shared" si="188"/>
        <v>2089</v>
      </c>
      <c r="AC217" s="47">
        <f t="shared" si="188"/>
        <v>0</v>
      </c>
      <c r="AD217" s="292">
        <f t="shared" si="175"/>
        <v>19324.8</v>
      </c>
      <c r="AE217" s="47">
        <f t="shared" si="188"/>
        <v>19324.8</v>
      </c>
      <c r="AF217" s="47">
        <f t="shared" si="188"/>
        <v>18901</v>
      </c>
      <c r="AG217" s="47">
        <f t="shared" si="188"/>
        <v>18900</v>
      </c>
      <c r="AH217" s="47">
        <f t="shared" si="188"/>
        <v>0</v>
      </c>
      <c r="AI217" s="47">
        <f t="shared" si="188"/>
        <v>0</v>
      </c>
      <c r="AJ217" s="47">
        <f t="shared" si="188"/>
        <v>0</v>
      </c>
      <c r="AK217" s="47">
        <f t="shared" si="188"/>
        <v>0</v>
      </c>
    </row>
    <row r="218" spans="1:37" ht="15" hidden="1" customHeight="1">
      <c r="A218" s="43"/>
      <c r="B218" s="28" t="s">
        <v>163</v>
      </c>
      <c r="C218" s="29" t="s">
        <v>164</v>
      </c>
      <c r="D218" s="186"/>
      <c r="E218" s="30"/>
      <c r="F218" s="93"/>
      <c r="G218" s="186"/>
      <c r="H218" s="186"/>
      <c r="I218" s="186"/>
      <c r="J218" s="186"/>
      <c r="K218" s="23">
        <f t="shared" si="180"/>
        <v>0</v>
      </c>
      <c r="L218" s="23">
        <f t="shared" si="181"/>
        <v>0</v>
      </c>
      <c r="M218" s="186"/>
      <c r="N218" s="186"/>
      <c r="O218" s="186"/>
      <c r="P218" s="30"/>
      <c r="Q218" s="30"/>
      <c r="R218" s="30"/>
      <c r="S218" s="30"/>
      <c r="T218" s="30"/>
      <c r="U218" s="30"/>
      <c r="V218" s="30"/>
      <c r="W218" s="30"/>
      <c r="X218" s="30"/>
      <c r="Y218" s="30"/>
      <c r="Z218" s="30"/>
      <c r="AA218" s="30"/>
      <c r="AB218" s="30"/>
      <c r="AC218" s="30"/>
      <c r="AD218" s="292">
        <f t="shared" si="175"/>
        <v>0</v>
      </c>
      <c r="AE218" s="30"/>
      <c r="AF218" s="30"/>
      <c r="AG218" s="30"/>
      <c r="AH218" s="30"/>
      <c r="AI218" s="30"/>
      <c r="AJ218" s="30"/>
      <c r="AK218" s="30"/>
    </row>
    <row r="219" spans="1:37" ht="21" customHeight="1">
      <c r="A219" s="43"/>
      <c r="B219" s="28" t="s">
        <v>283</v>
      </c>
      <c r="C219" s="29" t="s">
        <v>170</v>
      </c>
      <c r="D219" s="253">
        <f t="shared" ref="D219:J219" si="189">D93</f>
        <v>5940</v>
      </c>
      <c r="E219" s="45">
        <f t="shared" si="189"/>
        <v>7600</v>
      </c>
      <c r="F219" s="289">
        <f t="shared" si="189"/>
        <v>7700</v>
      </c>
      <c r="G219" s="253">
        <f t="shared" si="189"/>
        <v>1990</v>
      </c>
      <c r="H219" s="253">
        <f t="shared" si="189"/>
        <v>1949</v>
      </c>
      <c r="I219" s="253">
        <f t="shared" si="189"/>
        <v>1954</v>
      </c>
      <c r="J219" s="253">
        <f t="shared" si="189"/>
        <v>1807</v>
      </c>
      <c r="K219" s="23">
        <f t="shared" si="180"/>
        <v>7700</v>
      </c>
      <c r="L219" s="23">
        <f t="shared" si="181"/>
        <v>0</v>
      </c>
      <c r="M219" s="253">
        <f t="shared" ref="M219:AK219" si="190">M93</f>
        <v>7000</v>
      </c>
      <c r="N219" s="253">
        <f t="shared" si="190"/>
        <v>7000</v>
      </c>
      <c r="O219" s="253">
        <f t="shared" si="190"/>
        <v>7000</v>
      </c>
      <c r="P219" s="45">
        <f t="shared" si="190"/>
        <v>0</v>
      </c>
      <c r="Q219" s="45">
        <f t="shared" si="190"/>
        <v>0</v>
      </c>
      <c r="R219" s="45">
        <f t="shared" si="190"/>
        <v>0</v>
      </c>
      <c r="S219" s="45">
        <f t="shared" si="190"/>
        <v>0</v>
      </c>
      <c r="T219" s="45">
        <f t="shared" si="190"/>
        <v>0</v>
      </c>
      <c r="U219" s="45">
        <f t="shared" si="190"/>
        <v>0</v>
      </c>
      <c r="V219" s="45">
        <f t="shared" si="190"/>
        <v>0</v>
      </c>
      <c r="W219" s="45">
        <f t="shared" si="190"/>
        <v>0</v>
      </c>
      <c r="X219" s="45">
        <f t="shared" si="190"/>
        <v>0</v>
      </c>
      <c r="Y219" s="45">
        <f t="shared" si="190"/>
        <v>0</v>
      </c>
      <c r="Z219" s="45">
        <f t="shared" si="190"/>
        <v>0</v>
      </c>
      <c r="AA219" s="45">
        <f t="shared" si="190"/>
        <v>0</v>
      </c>
      <c r="AB219" s="45">
        <f t="shared" si="190"/>
        <v>0</v>
      </c>
      <c r="AC219" s="45">
        <f t="shared" si="190"/>
        <v>0</v>
      </c>
      <c r="AD219" s="292">
        <f t="shared" si="175"/>
        <v>7700</v>
      </c>
      <c r="AE219" s="45">
        <f t="shared" si="190"/>
        <v>7700</v>
      </c>
      <c r="AF219" s="45">
        <f t="shared" si="190"/>
        <v>5666</v>
      </c>
      <c r="AG219" s="45">
        <f t="shared" si="190"/>
        <v>6569</v>
      </c>
      <c r="AH219" s="45">
        <f t="shared" si="190"/>
        <v>7000</v>
      </c>
      <c r="AI219" s="45">
        <f t="shared" si="190"/>
        <v>7000</v>
      </c>
      <c r="AJ219" s="45">
        <f t="shared" si="190"/>
        <v>7000</v>
      </c>
      <c r="AK219" s="45">
        <f t="shared" si="190"/>
        <v>0</v>
      </c>
    </row>
    <row r="220" spans="1:37" ht="0.75" customHeight="1">
      <c r="A220" s="43"/>
      <c r="B220" s="28" t="s">
        <v>165</v>
      </c>
      <c r="C220" s="29" t="s">
        <v>166</v>
      </c>
      <c r="D220" s="186"/>
      <c r="E220" s="30"/>
      <c r="F220" s="93"/>
      <c r="G220" s="186"/>
      <c r="H220" s="186"/>
      <c r="I220" s="186"/>
      <c r="J220" s="186"/>
      <c r="K220" s="23">
        <f t="shared" si="180"/>
        <v>0</v>
      </c>
      <c r="L220" s="23">
        <f t="shared" si="181"/>
        <v>0</v>
      </c>
      <c r="M220" s="186"/>
      <c r="N220" s="186"/>
      <c r="O220" s="186"/>
      <c r="P220" s="30"/>
      <c r="Q220" s="30"/>
      <c r="R220" s="30"/>
      <c r="S220" s="30"/>
      <c r="T220" s="30"/>
      <c r="U220" s="30"/>
      <c r="V220" s="30"/>
      <c r="W220" s="30"/>
      <c r="X220" s="30"/>
      <c r="Y220" s="30"/>
      <c r="Z220" s="30"/>
      <c r="AA220" s="30"/>
      <c r="AB220" s="30"/>
      <c r="AC220" s="30"/>
      <c r="AD220" s="292">
        <f t="shared" si="175"/>
        <v>0</v>
      </c>
      <c r="AE220" s="30"/>
      <c r="AF220" s="30"/>
      <c r="AG220" s="30"/>
      <c r="AH220" s="30"/>
      <c r="AI220" s="30"/>
      <c r="AJ220" s="30"/>
      <c r="AK220" s="30"/>
    </row>
    <row r="221" spans="1:37" ht="21" hidden="1" customHeight="1">
      <c r="A221" s="43"/>
      <c r="B221" s="28" t="s">
        <v>167</v>
      </c>
      <c r="C221" s="29" t="s">
        <v>168</v>
      </c>
      <c r="D221" s="186"/>
      <c r="E221" s="30"/>
      <c r="F221" s="93"/>
      <c r="G221" s="186"/>
      <c r="H221" s="186"/>
      <c r="I221" s="186"/>
      <c r="J221" s="186"/>
      <c r="K221" s="23">
        <f t="shared" si="180"/>
        <v>0</v>
      </c>
      <c r="L221" s="23">
        <f t="shared" si="181"/>
        <v>0</v>
      </c>
      <c r="M221" s="186"/>
      <c r="N221" s="186"/>
      <c r="O221" s="186"/>
      <c r="P221" s="30"/>
      <c r="Q221" s="30"/>
      <c r="R221" s="30"/>
      <c r="S221" s="30"/>
      <c r="T221" s="30"/>
      <c r="U221" s="30"/>
      <c r="V221" s="30"/>
      <c r="W221" s="30"/>
      <c r="X221" s="30"/>
      <c r="Y221" s="30"/>
      <c r="Z221" s="30"/>
      <c r="AA221" s="30"/>
      <c r="AB221" s="30"/>
      <c r="AC221" s="30"/>
      <c r="AD221" s="292">
        <f t="shared" si="175"/>
        <v>0</v>
      </c>
      <c r="AE221" s="30"/>
      <c r="AF221" s="30"/>
      <c r="AG221" s="30"/>
      <c r="AH221" s="30"/>
      <c r="AI221" s="30"/>
      <c r="AJ221" s="30"/>
      <c r="AK221" s="30"/>
    </row>
    <row r="222" spans="1:37" ht="21" hidden="1" customHeight="1">
      <c r="A222" s="43"/>
      <c r="B222" s="28" t="s">
        <v>171</v>
      </c>
      <c r="C222" s="29" t="s">
        <v>172</v>
      </c>
      <c r="D222" s="186"/>
      <c r="E222" s="30"/>
      <c r="F222" s="93"/>
      <c r="G222" s="186"/>
      <c r="H222" s="186"/>
      <c r="I222" s="186"/>
      <c r="J222" s="186"/>
      <c r="K222" s="23">
        <f t="shared" si="180"/>
        <v>0</v>
      </c>
      <c r="L222" s="23">
        <f t="shared" si="181"/>
        <v>0</v>
      </c>
      <c r="M222" s="186"/>
      <c r="N222" s="186"/>
      <c r="O222" s="186"/>
      <c r="P222" s="30"/>
      <c r="Q222" s="30"/>
      <c r="R222" s="30"/>
      <c r="S222" s="30"/>
      <c r="T222" s="30"/>
      <c r="U222" s="30"/>
      <c r="V222" s="30"/>
      <c r="W222" s="30"/>
      <c r="X222" s="30"/>
      <c r="Y222" s="30"/>
      <c r="Z222" s="30"/>
      <c r="AA222" s="30"/>
      <c r="AB222" s="30"/>
      <c r="AC222" s="30"/>
      <c r="AD222" s="292">
        <f t="shared" si="175"/>
        <v>0</v>
      </c>
      <c r="AE222" s="30"/>
      <c r="AF222" s="30"/>
      <c r="AG222" s="30"/>
      <c r="AH222" s="30"/>
      <c r="AI222" s="30"/>
      <c r="AJ222" s="30"/>
      <c r="AK222" s="30"/>
    </row>
    <row r="223" spans="1:37" ht="21" hidden="1" customHeight="1">
      <c r="A223" s="85"/>
      <c r="B223" s="28" t="s">
        <v>167</v>
      </c>
      <c r="C223" s="29" t="s">
        <v>168</v>
      </c>
      <c r="D223" s="186"/>
      <c r="E223" s="30"/>
      <c r="F223" s="93"/>
      <c r="G223" s="186"/>
      <c r="H223" s="186"/>
      <c r="I223" s="186"/>
      <c r="J223" s="186"/>
      <c r="K223" s="23">
        <f t="shared" si="180"/>
        <v>0</v>
      </c>
      <c r="L223" s="23">
        <f t="shared" si="181"/>
        <v>0</v>
      </c>
      <c r="M223" s="186"/>
      <c r="N223" s="186"/>
      <c r="O223" s="186"/>
      <c r="P223" s="30"/>
      <c r="Q223" s="30"/>
      <c r="R223" s="30"/>
      <c r="S223" s="30"/>
      <c r="T223" s="30"/>
      <c r="U223" s="30"/>
      <c r="V223" s="30"/>
      <c r="W223" s="30"/>
      <c r="X223" s="30"/>
      <c r="Y223" s="30"/>
      <c r="Z223" s="30"/>
      <c r="AA223" s="30"/>
      <c r="AB223" s="30"/>
      <c r="AC223" s="30"/>
      <c r="AD223" s="292">
        <f t="shared" si="175"/>
        <v>0</v>
      </c>
      <c r="AE223" s="30"/>
      <c r="AF223" s="30"/>
      <c r="AG223" s="30"/>
      <c r="AH223" s="30"/>
      <c r="AI223" s="30"/>
      <c r="AJ223" s="30"/>
      <c r="AK223" s="30"/>
    </row>
    <row r="224" spans="1:37" ht="23.25" hidden="1" customHeight="1">
      <c r="A224" s="85"/>
      <c r="B224" s="16" t="s">
        <v>284</v>
      </c>
      <c r="C224" s="29" t="s">
        <v>176</v>
      </c>
      <c r="D224" s="186">
        <f t="shared" ref="D224:J224" si="191">D96</f>
        <v>0</v>
      </c>
      <c r="E224" s="30">
        <f t="shared" si="191"/>
        <v>0</v>
      </c>
      <c r="F224" s="93">
        <f t="shared" si="191"/>
        <v>0</v>
      </c>
      <c r="G224" s="186">
        <f t="shared" si="191"/>
        <v>0</v>
      </c>
      <c r="H224" s="186">
        <f t="shared" si="191"/>
        <v>0</v>
      </c>
      <c r="I224" s="186">
        <f t="shared" si="191"/>
        <v>0</v>
      </c>
      <c r="J224" s="186">
        <f t="shared" si="191"/>
        <v>0</v>
      </c>
      <c r="K224" s="23">
        <f t="shared" si="180"/>
        <v>0</v>
      </c>
      <c r="L224" s="23">
        <f t="shared" si="181"/>
        <v>0</v>
      </c>
      <c r="M224" s="186">
        <f t="shared" ref="M224:AK224" si="192">M96</f>
        <v>0</v>
      </c>
      <c r="N224" s="186">
        <f t="shared" si="192"/>
        <v>0</v>
      </c>
      <c r="O224" s="186">
        <f t="shared" si="192"/>
        <v>0</v>
      </c>
      <c r="P224" s="30">
        <f t="shared" si="192"/>
        <v>0</v>
      </c>
      <c r="Q224" s="30">
        <f t="shared" si="192"/>
        <v>0</v>
      </c>
      <c r="R224" s="30">
        <f t="shared" si="192"/>
        <v>0</v>
      </c>
      <c r="S224" s="30">
        <f t="shared" si="192"/>
        <v>0</v>
      </c>
      <c r="T224" s="30">
        <f t="shared" si="192"/>
        <v>0</v>
      </c>
      <c r="U224" s="30">
        <f t="shared" si="192"/>
        <v>0</v>
      </c>
      <c r="V224" s="30">
        <f t="shared" si="192"/>
        <v>0</v>
      </c>
      <c r="W224" s="30">
        <f t="shared" si="192"/>
        <v>0</v>
      </c>
      <c r="X224" s="30">
        <f t="shared" si="192"/>
        <v>0</v>
      </c>
      <c r="Y224" s="30">
        <f t="shared" si="192"/>
        <v>0</v>
      </c>
      <c r="Z224" s="30">
        <f t="shared" si="192"/>
        <v>0</v>
      </c>
      <c r="AA224" s="30">
        <f t="shared" si="192"/>
        <v>0</v>
      </c>
      <c r="AB224" s="30">
        <f t="shared" si="192"/>
        <v>0</v>
      </c>
      <c r="AC224" s="30">
        <f t="shared" si="192"/>
        <v>0</v>
      </c>
      <c r="AD224" s="292">
        <f t="shared" si="175"/>
        <v>0</v>
      </c>
      <c r="AE224" s="30">
        <f t="shared" si="192"/>
        <v>0</v>
      </c>
      <c r="AF224" s="30">
        <f t="shared" si="192"/>
        <v>0</v>
      </c>
      <c r="AG224" s="30">
        <f t="shared" si="192"/>
        <v>0</v>
      </c>
      <c r="AH224" s="30">
        <f t="shared" si="192"/>
        <v>0</v>
      </c>
      <c r="AI224" s="30">
        <f t="shared" si="192"/>
        <v>0</v>
      </c>
      <c r="AJ224" s="30">
        <f t="shared" si="192"/>
        <v>0</v>
      </c>
      <c r="AK224" s="30">
        <f t="shared" si="192"/>
        <v>0</v>
      </c>
    </row>
    <row r="225" spans="1:37" ht="27.75" customHeight="1">
      <c r="A225" s="85"/>
      <c r="B225" s="16" t="s">
        <v>189</v>
      </c>
      <c r="C225" s="29" t="s">
        <v>285</v>
      </c>
      <c r="D225" s="186">
        <f t="shared" ref="D225:J225" si="193">D103</f>
        <v>181</v>
      </c>
      <c r="E225" s="30">
        <f t="shared" si="193"/>
        <v>336</v>
      </c>
      <c r="F225" s="93">
        <f t="shared" si="193"/>
        <v>336</v>
      </c>
      <c r="G225" s="186">
        <f t="shared" si="193"/>
        <v>84</v>
      </c>
      <c r="H225" s="186">
        <f t="shared" si="193"/>
        <v>84</v>
      </c>
      <c r="I225" s="186">
        <f t="shared" si="193"/>
        <v>84</v>
      </c>
      <c r="J225" s="186">
        <f t="shared" si="193"/>
        <v>84</v>
      </c>
      <c r="K225" s="23">
        <f t="shared" si="180"/>
        <v>336</v>
      </c>
      <c r="L225" s="23">
        <f t="shared" si="181"/>
        <v>0</v>
      </c>
      <c r="M225" s="186">
        <f t="shared" ref="M225:AK225" si="194">M103</f>
        <v>336</v>
      </c>
      <c r="N225" s="186">
        <f t="shared" si="194"/>
        <v>336</v>
      </c>
      <c r="O225" s="186">
        <f t="shared" si="194"/>
        <v>336</v>
      </c>
      <c r="P225" s="30">
        <f t="shared" si="194"/>
        <v>0</v>
      </c>
      <c r="Q225" s="30">
        <f t="shared" si="194"/>
        <v>0</v>
      </c>
      <c r="R225" s="30">
        <f t="shared" si="194"/>
        <v>1095</v>
      </c>
      <c r="S225" s="30">
        <f t="shared" si="194"/>
        <v>0</v>
      </c>
      <c r="T225" s="30">
        <f t="shared" si="194"/>
        <v>0</v>
      </c>
      <c r="U225" s="30">
        <f t="shared" si="194"/>
        <v>0</v>
      </c>
      <c r="V225" s="30">
        <f t="shared" si="194"/>
        <v>0</v>
      </c>
      <c r="W225" s="30">
        <f t="shared" si="194"/>
        <v>0</v>
      </c>
      <c r="X225" s="30">
        <f t="shared" si="194"/>
        <v>0</v>
      </c>
      <c r="Y225" s="30">
        <f t="shared" si="194"/>
        <v>0</v>
      </c>
      <c r="Z225" s="30">
        <f t="shared" si="194"/>
        <v>0</v>
      </c>
      <c r="AA225" s="30">
        <f t="shared" si="194"/>
        <v>0</v>
      </c>
      <c r="AB225" s="30">
        <f t="shared" si="194"/>
        <v>0</v>
      </c>
      <c r="AC225" s="30">
        <f t="shared" si="194"/>
        <v>0</v>
      </c>
      <c r="AD225" s="292">
        <f t="shared" si="175"/>
        <v>1431</v>
      </c>
      <c r="AE225" s="30">
        <f t="shared" si="194"/>
        <v>1431</v>
      </c>
      <c r="AF225" s="30">
        <f t="shared" si="194"/>
        <v>0</v>
      </c>
      <c r="AG225" s="30">
        <f t="shared" si="194"/>
        <v>366</v>
      </c>
      <c r="AH225" s="30">
        <f t="shared" si="194"/>
        <v>366</v>
      </c>
      <c r="AI225" s="30">
        <f t="shared" si="194"/>
        <v>366</v>
      </c>
      <c r="AJ225" s="30">
        <f t="shared" si="194"/>
        <v>366</v>
      </c>
      <c r="AK225" s="30">
        <f t="shared" si="194"/>
        <v>0</v>
      </c>
    </row>
    <row r="226" spans="1:37" ht="21" hidden="1" customHeight="1">
      <c r="A226" s="85"/>
      <c r="B226" s="16" t="s">
        <v>191</v>
      </c>
      <c r="C226" s="29" t="s">
        <v>192</v>
      </c>
      <c r="D226" s="186"/>
      <c r="E226" s="30"/>
      <c r="F226" s="93"/>
      <c r="G226" s="186"/>
      <c r="H226" s="186"/>
      <c r="I226" s="186"/>
      <c r="J226" s="186"/>
      <c r="K226" s="23">
        <f t="shared" si="180"/>
        <v>0</v>
      </c>
      <c r="L226" s="23">
        <f t="shared" si="181"/>
        <v>0</v>
      </c>
      <c r="M226" s="186"/>
      <c r="N226" s="186"/>
      <c r="O226" s="186"/>
      <c r="P226" s="30"/>
      <c r="Q226" s="30"/>
      <c r="R226" s="30"/>
      <c r="S226" s="30"/>
      <c r="T226" s="30"/>
      <c r="U226" s="30"/>
      <c r="V226" s="30"/>
      <c r="W226" s="30"/>
      <c r="X226" s="30"/>
      <c r="Y226" s="30"/>
      <c r="Z226" s="30"/>
      <c r="AA226" s="30"/>
      <c r="AB226" s="30"/>
      <c r="AC226" s="30"/>
      <c r="AD226" s="292">
        <f t="shared" si="175"/>
        <v>0</v>
      </c>
      <c r="AE226" s="30"/>
      <c r="AF226" s="30"/>
      <c r="AG226" s="30"/>
      <c r="AH226" s="30"/>
      <c r="AI226" s="30"/>
      <c r="AJ226" s="30"/>
      <c r="AK226" s="30"/>
    </row>
    <row r="227" spans="1:37" ht="22.5" customHeight="1">
      <c r="A227" s="86"/>
      <c r="B227" s="82" t="s">
        <v>286</v>
      </c>
      <c r="C227" s="87"/>
      <c r="D227" s="88">
        <f>D228+D230+D232+D234+D278+D231+D261+D268</f>
        <v>281496.69</v>
      </c>
      <c r="E227" s="88">
        <f>E228+E230+E232+E234+E278+E231+E261+E268</f>
        <v>363231</v>
      </c>
      <c r="F227" s="88">
        <f>F228+F230+F232+F234+F278+F231+F261+F267</f>
        <v>336273</v>
      </c>
      <c r="G227" s="88">
        <f t="shared" ref="G227:AF227" si="195">G228+G230+G232+G234+G278+G231+G261+G267</f>
        <v>50863</v>
      </c>
      <c r="H227" s="88">
        <f t="shared" si="195"/>
        <v>89525</v>
      </c>
      <c r="I227" s="88">
        <f t="shared" si="195"/>
        <v>93922</v>
      </c>
      <c r="J227" s="88">
        <f t="shared" si="195"/>
        <v>101963</v>
      </c>
      <c r="K227" s="88">
        <f t="shared" si="195"/>
        <v>336273</v>
      </c>
      <c r="L227" s="88">
        <f t="shared" si="195"/>
        <v>0</v>
      </c>
      <c r="M227" s="88">
        <f t="shared" si="195"/>
        <v>272494</v>
      </c>
      <c r="N227" s="88">
        <f t="shared" si="195"/>
        <v>236194</v>
      </c>
      <c r="O227" s="88">
        <f t="shared" si="195"/>
        <v>80263</v>
      </c>
      <c r="P227" s="88">
        <f t="shared" si="195"/>
        <v>0</v>
      </c>
      <c r="Q227" s="88">
        <f t="shared" si="195"/>
        <v>0</v>
      </c>
      <c r="R227" s="88">
        <f t="shared" si="195"/>
        <v>10272</v>
      </c>
      <c r="S227" s="88">
        <f t="shared" si="195"/>
        <v>0</v>
      </c>
      <c r="T227" s="88">
        <f t="shared" si="195"/>
        <v>0</v>
      </c>
      <c r="U227" s="88">
        <f t="shared" si="195"/>
        <v>10</v>
      </c>
      <c r="V227" s="88">
        <f t="shared" si="195"/>
        <v>264.96000000000004</v>
      </c>
      <c r="W227" s="88">
        <f t="shared" si="195"/>
        <v>4058.87</v>
      </c>
      <c r="X227" s="88">
        <f t="shared" si="195"/>
        <v>0</v>
      </c>
      <c r="Y227" s="88">
        <f t="shared" si="195"/>
        <v>0</v>
      </c>
      <c r="Z227" s="88">
        <f t="shared" si="195"/>
        <v>0</v>
      </c>
      <c r="AA227" s="88">
        <f t="shared" si="195"/>
        <v>15</v>
      </c>
      <c r="AB227" s="88">
        <f t="shared" si="195"/>
        <v>0</v>
      </c>
      <c r="AC227" s="88">
        <f t="shared" si="195"/>
        <v>4922.84</v>
      </c>
      <c r="AD227" s="292">
        <f t="shared" si="175"/>
        <v>355816.67000000004</v>
      </c>
      <c r="AE227" s="88">
        <f t="shared" si="195"/>
        <v>355816.67</v>
      </c>
      <c r="AF227" s="88">
        <f t="shared" si="195"/>
        <v>209863</v>
      </c>
      <c r="AG227" s="88">
        <f>AG228+AG230+AG232+AG234+AG278+AG231+AG261+AG267+AG254</f>
        <v>318940</v>
      </c>
      <c r="AH227" s="88">
        <f t="shared" ref="AH227:AJ227" si="196">AH228+AH230+AH232+AH234+AH278+AH231+AH261+AH267+AH254</f>
        <v>251413</v>
      </c>
      <c r="AI227" s="88">
        <f t="shared" si="196"/>
        <v>181718</v>
      </c>
      <c r="AJ227" s="88">
        <f t="shared" si="196"/>
        <v>15289</v>
      </c>
      <c r="AK227" s="88">
        <f>AK228+AK230+AK232+AK234+AK278+AK231+AK261+AK267+AK254</f>
        <v>0</v>
      </c>
    </row>
    <row r="228" spans="1:37" ht="16.5" customHeight="1">
      <c r="A228" s="85"/>
      <c r="B228" s="28" t="s">
        <v>287</v>
      </c>
      <c r="C228" s="29" t="s">
        <v>288</v>
      </c>
      <c r="D228" s="250">
        <f t="shared" ref="D228:AK228" si="197">D229</f>
        <v>21613.69</v>
      </c>
      <c r="E228" s="44">
        <f t="shared" si="197"/>
        <v>38397</v>
      </c>
      <c r="F228" s="90">
        <f t="shared" si="197"/>
        <v>7370</v>
      </c>
      <c r="G228" s="250">
        <f t="shared" si="197"/>
        <v>0</v>
      </c>
      <c r="H228" s="250">
        <f t="shared" si="197"/>
        <v>0</v>
      </c>
      <c r="I228" s="250">
        <f t="shared" si="197"/>
        <v>2900</v>
      </c>
      <c r="J228" s="250">
        <f t="shared" si="197"/>
        <v>4470</v>
      </c>
      <c r="K228" s="23">
        <f t="shared" si="180"/>
        <v>7370</v>
      </c>
      <c r="L228" s="23">
        <f t="shared" si="181"/>
        <v>0</v>
      </c>
      <c r="M228" s="250">
        <f t="shared" si="197"/>
        <v>0</v>
      </c>
      <c r="N228" s="250">
        <f t="shared" si="197"/>
        <v>0</v>
      </c>
      <c r="O228" s="250">
        <f t="shared" si="197"/>
        <v>0</v>
      </c>
      <c r="P228" s="44">
        <f t="shared" si="197"/>
        <v>0</v>
      </c>
      <c r="Q228" s="44">
        <f t="shared" si="197"/>
        <v>0</v>
      </c>
      <c r="R228" s="44">
        <f t="shared" si="197"/>
        <v>0</v>
      </c>
      <c r="S228" s="44">
        <f t="shared" si="197"/>
        <v>0</v>
      </c>
      <c r="T228" s="44">
        <f t="shared" si="197"/>
        <v>0</v>
      </c>
      <c r="U228" s="44">
        <f t="shared" si="197"/>
        <v>10</v>
      </c>
      <c r="V228" s="44">
        <f t="shared" si="197"/>
        <v>155</v>
      </c>
      <c r="W228" s="44">
        <f t="shared" si="197"/>
        <v>3638.87</v>
      </c>
      <c r="X228" s="44">
        <f t="shared" si="197"/>
        <v>0</v>
      </c>
      <c r="Y228" s="44">
        <f t="shared" si="197"/>
        <v>0</v>
      </c>
      <c r="Z228" s="44">
        <f t="shared" si="197"/>
        <v>0</v>
      </c>
      <c r="AA228" s="44">
        <f t="shared" si="197"/>
        <v>15</v>
      </c>
      <c r="AB228" s="44">
        <f t="shared" si="197"/>
        <v>0</v>
      </c>
      <c r="AC228" s="44">
        <f t="shared" si="197"/>
        <v>4922.84</v>
      </c>
      <c r="AD228" s="292">
        <f t="shared" si="175"/>
        <v>16111.71</v>
      </c>
      <c r="AE228" s="44">
        <f t="shared" si="197"/>
        <v>16111.71</v>
      </c>
      <c r="AF228" s="44">
        <f t="shared" si="197"/>
        <v>0</v>
      </c>
      <c r="AG228" s="44">
        <f t="shared" si="197"/>
        <v>11000</v>
      </c>
      <c r="AH228" s="44">
        <f t="shared" si="197"/>
        <v>11000</v>
      </c>
      <c r="AI228" s="44">
        <f t="shared" si="197"/>
        <v>11000</v>
      </c>
      <c r="AJ228" s="44">
        <f t="shared" si="197"/>
        <v>11000</v>
      </c>
      <c r="AK228" s="44">
        <f t="shared" si="197"/>
        <v>0</v>
      </c>
    </row>
    <row r="229" spans="1:37" ht="18.75" customHeight="1">
      <c r="A229" s="85"/>
      <c r="B229" s="28" t="s">
        <v>281</v>
      </c>
      <c r="C229" s="29" t="s">
        <v>127</v>
      </c>
      <c r="D229" s="257">
        <f t="shared" ref="D229:J229" si="198">-D206</f>
        <v>21613.69</v>
      </c>
      <c r="E229" s="89">
        <f t="shared" si="198"/>
        <v>38397</v>
      </c>
      <c r="F229" s="295">
        <f t="shared" si="198"/>
        <v>7370</v>
      </c>
      <c r="G229" s="257">
        <f t="shared" si="198"/>
        <v>0</v>
      </c>
      <c r="H229" s="257">
        <f t="shared" si="198"/>
        <v>0</v>
      </c>
      <c r="I229" s="257">
        <f t="shared" si="198"/>
        <v>2900</v>
      </c>
      <c r="J229" s="257">
        <f t="shared" si="198"/>
        <v>4470</v>
      </c>
      <c r="K229" s="23">
        <f t="shared" si="180"/>
        <v>7370</v>
      </c>
      <c r="L229" s="23">
        <f t="shared" si="181"/>
        <v>0</v>
      </c>
      <c r="M229" s="257">
        <f t="shared" ref="M229:AK229" si="199">-M206</f>
        <v>0</v>
      </c>
      <c r="N229" s="257">
        <f t="shared" si="199"/>
        <v>0</v>
      </c>
      <c r="O229" s="257">
        <f t="shared" si="199"/>
        <v>0</v>
      </c>
      <c r="P229" s="89">
        <f t="shared" si="199"/>
        <v>0</v>
      </c>
      <c r="Q229" s="89">
        <f t="shared" si="199"/>
        <v>0</v>
      </c>
      <c r="R229" s="89">
        <f t="shared" si="199"/>
        <v>0</v>
      </c>
      <c r="S229" s="89">
        <f t="shared" si="199"/>
        <v>0</v>
      </c>
      <c r="T229" s="89">
        <f t="shared" si="199"/>
        <v>0</v>
      </c>
      <c r="U229" s="89">
        <f t="shared" si="199"/>
        <v>10</v>
      </c>
      <c r="V229" s="89">
        <f t="shared" si="199"/>
        <v>155</v>
      </c>
      <c r="W229" s="89">
        <f t="shared" si="199"/>
        <v>3638.87</v>
      </c>
      <c r="X229" s="89">
        <f t="shared" si="199"/>
        <v>0</v>
      </c>
      <c r="Y229" s="89">
        <f t="shared" si="199"/>
        <v>0</v>
      </c>
      <c r="Z229" s="89">
        <f t="shared" si="199"/>
        <v>0</v>
      </c>
      <c r="AA229" s="89">
        <f t="shared" si="199"/>
        <v>15</v>
      </c>
      <c r="AB229" s="89">
        <f t="shared" si="199"/>
        <v>0</v>
      </c>
      <c r="AC229" s="89">
        <f t="shared" si="199"/>
        <v>4922.84</v>
      </c>
      <c r="AD229" s="292">
        <f t="shared" si="175"/>
        <v>16111.71</v>
      </c>
      <c r="AE229" s="89">
        <f t="shared" si="199"/>
        <v>16111.71</v>
      </c>
      <c r="AF229" s="89">
        <f t="shared" si="199"/>
        <v>0</v>
      </c>
      <c r="AG229" s="89">
        <f t="shared" si="199"/>
        <v>11000</v>
      </c>
      <c r="AH229" s="89">
        <f t="shared" si="199"/>
        <v>11000</v>
      </c>
      <c r="AI229" s="89">
        <f t="shared" si="199"/>
        <v>11000</v>
      </c>
      <c r="AJ229" s="89">
        <f t="shared" si="199"/>
        <v>11000</v>
      </c>
      <c r="AK229" s="89">
        <f t="shared" si="199"/>
        <v>0</v>
      </c>
    </row>
    <row r="230" spans="1:37" ht="14.25" customHeight="1">
      <c r="A230" s="85"/>
      <c r="B230" s="28" t="s">
        <v>131</v>
      </c>
      <c r="C230" s="29" t="s">
        <v>132</v>
      </c>
      <c r="D230" s="186"/>
      <c r="E230" s="30"/>
      <c r="F230" s="93"/>
      <c r="G230" s="186"/>
      <c r="H230" s="186"/>
      <c r="I230" s="186"/>
      <c r="J230" s="186"/>
      <c r="K230" s="23">
        <f t="shared" si="180"/>
        <v>0</v>
      </c>
      <c r="L230" s="23">
        <f t="shared" si="181"/>
        <v>0</v>
      </c>
      <c r="M230" s="186"/>
      <c r="N230" s="186"/>
      <c r="O230" s="186"/>
      <c r="P230" s="30"/>
      <c r="Q230" s="30"/>
      <c r="R230" s="30"/>
      <c r="S230" s="30"/>
      <c r="T230" s="30"/>
      <c r="U230" s="30"/>
      <c r="V230" s="30"/>
      <c r="W230" s="30"/>
      <c r="X230" s="30"/>
      <c r="Y230" s="30"/>
      <c r="Z230" s="30"/>
      <c r="AA230" s="30"/>
      <c r="AB230" s="30"/>
      <c r="AC230" s="30"/>
      <c r="AD230" s="292">
        <f t="shared" si="175"/>
        <v>0</v>
      </c>
      <c r="AE230" s="30"/>
      <c r="AF230" s="30"/>
      <c r="AG230" s="30"/>
      <c r="AH230" s="30"/>
      <c r="AI230" s="30"/>
      <c r="AJ230" s="30"/>
      <c r="AK230" s="30"/>
    </row>
    <row r="231" spans="1:37" ht="13.5" customHeight="1">
      <c r="A231" s="85"/>
      <c r="B231" s="28" t="s">
        <v>133</v>
      </c>
      <c r="C231" s="29" t="s">
        <v>134</v>
      </c>
      <c r="D231" s="186"/>
      <c r="E231" s="30"/>
      <c r="F231" s="93"/>
      <c r="G231" s="186"/>
      <c r="H231" s="186"/>
      <c r="I231" s="186"/>
      <c r="J231" s="186"/>
      <c r="K231" s="23">
        <f t="shared" si="180"/>
        <v>0</v>
      </c>
      <c r="L231" s="23">
        <f t="shared" si="181"/>
        <v>0</v>
      </c>
      <c r="M231" s="186"/>
      <c r="N231" s="186"/>
      <c r="O231" s="186"/>
      <c r="P231" s="30"/>
      <c r="Q231" s="30"/>
      <c r="R231" s="30"/>
      <c r="S231" s="30"/>
      <c r="T231" s="30"/>
      <c r="U231" s="30"/>
      <c r="V231" s="30"/>
      <c r="W231" s="30"/>
      <c r="X231" s="30"/>
      <c r="Y231" s="30"/>
      <c r="Z231" s="30"/>
      <c r="AA231" s="30"/>
      <c r="AB231" s="30"/>
      <c r="AC231" s="30"/>
      <c r="AD231" s="292">
        <f t="shared" si="175"/>
        <v>0</v>
      </c>
      <c r="AE231" s="30"/>
      <c r="AF231" s="30"/>
      <c r="AG231" s="30"/>
      <c r="AH231" s="30"/>
      <c r="AI231" s="30"/>
      <c r="AJ231" s="30"/>
      <c r="AK231" s="30"/>
    </row>
    <row r="232" spans="1:37" ht="12.75" customHeight="1">
      <c r="A232" s="85"/>
      <c r="B232" s="28" t="s">
        <v>282</v>
      </c>
      <c r="C232" s="29">
        <v>40.020000000000003</v>
      </c>
      <c r="D232" s="186"/>
      <c r="E232" s="30"/>
      <c r="F232" s="93"/>
      <c r="G232" s="186"/>
      <c r="H232" s="186"/>
      <c r="I232" s="186"/>
      <c r="J232" s="186"/>
      <c r="K232" s="23">
        <f t="shared" si="180"/>
        <v>0</v>
      </c>
      <c r="L232" s="23">
        <f t="shared" si="181"/>
        <v>0</v>
      </c>
      <c r="M232" s="186"/>
      <c r="N232" s="186"/>
      <c r="O232" s="186"/>
      <c r="P232" s="30"/>
      <c r="Q232" s="30"/>
      <c r="R232" s="30"/>
      <c r="S232" s="30"/>
      <c r="T232" s="30"/>
      <c r="U232" s="30"/>
      <c r="V232" s="30"/>
      <c r="W232" s="30"/>
      <c r="X232" s="30"/>
      <c r="Y232" s="30"/>
      <c r="Z232" s="30"/>
      <c r="AA232" s="30"/>
      <c r="AB232" s="30"/>
      <c r="AC232" s="30"/>
      <c r="AD232" s="292">
        <f t="shared" si="175"/>
        <v>0</v>
      </c>
      <c r="AE232" s="30"/>
      <c r="AF232" s="30"/>
      <c r="AG232" s="30"/>
      <c r="AH232" s="30"/>
      <c r="AI232" s="30"/>
      <c r="AJ232" s="30"/>
      <c r="AK232" s="30"/>
    </row>
    <row r="233" spans="1:37" ht="13.5" customHeight="1">
      <c r="A233" s="85"/>
      <c r="B233" s="25" t="s">
        <v>140</v>
      </c>
      <c r="C233" s="29" t="s">
        <v>141</v>
      </c>
      <c r="D233" s="186">
        <f t="shared" ref="D233:J233" si="200">D234+D261</f>
        <v>247821</v>
      </c>
      <c r="E233" s="30">
        <f t="shared" si="200"/>
        <v>178260</v>
      </c>
      <c r="F233" s="93">
        <f t="shared" si="200"/>
        <v>183099</v>
      </c>
      <c r="G233" s="186">
        <f t="shared" si="200"/>
        <v>48099</v>
      </c>
      <c r="H233" s="186">
        <f t="shared" si="200"/>
        <v>53685</v>
      </c>
      <c r="I233" s="186">
        <f t="shared" si="200"/>
        <v>41112</v>
      </c>
      <c r="J233" s="186">
        <f t="shared" si="200"/>
        <v>40203</v>
      </c>
      <c r="K233" s="23">
        <f t="shared" si="180"/>
        <v>183099</v>
      </c>
      <c r="L233" s="23">
        <f t="shared" si="181"/>
        <v>0</v>
      </c>
      <c r="M233" s="186">
        <f t="shared" ref="M233:AK233" si="201">M234+M261</f>
        <v>102698</v>
      </c>
      <c r="N233" s="186">
        <f t="shared" si="201"/>
        <v>66527</v>
      </c>
      <c r="O233" s="186">
        <f t="shared" si="201"/>
        <v>10627</v>
      </c>
      <c r="P233" s="30">
        <f t="shared" si="201"/>
        <v>0</v>
      </c>
      <c r="Q233" s="30">
        <f t="shared" si="201"/>
        <v>0</v>
      </c>
      <c r="R233" s="30">
        <f t="shared" si="201"/>
        <v>10272</v>
      </c>
      <c r="S233" s="30">
        <f t="shared" si="201"/>
        <v>0</v>
      </c>
      <c r="T233" s="30">
        <f t="shared" si="201"/>
        <v>0</v>
      </c>
      <c r="U233" s="30">
        <f t="shared" si="201"/>
        <v>0</v>
      </c>
      <c r="V233" s="30">
        <f t="shared" si="201"/>
        <v>14.589999999999998</v>
      </c>
      <c r="W233" s="30">
        <f t="shared" si="201"/>
        <v>0</v>
      </c>
      <c r="X233" s="30">
        <f t="shared" si="201"/>
        <v>0</v>
      </c>
      <c r="Y233" s="30">
        <f t="shared" si="201"/>
        <v>0</v>
      </c>
      <c r="Z233" s="30">
        <f t="shared" si="201"/>
        <v>0</v>
      </c>
      <c r="AA233" s="30">
        <f t="shared" si="201"/>
        <v>0</v>
      </c>
      <c r="AB233" s="30">
        <f t="shared" si="201"/>
        <v>0</v>
      </c>
      <c r="AC233" s="30">
        <f t="shared" si="201"/>
        <v>0</v>
      </c>
      <c r="AD233" s="292">
        <f t="shared" si="175"/>
        <v>193385.59</v>
      </c>
      <c r="AE233" s="30">
        <f t="shared" si="201"/>
        <v>193385.59</v>
      </c>
      <c r="AF233" s="30">
        <f t="shared" si="201"/>
        <v>78877</v>
      </c>
      <c r="AG233" s="30">
        <f t="shared" si="201"/>
        <v>130597</v>
      </c>
      <c r="AH233" s="30">
        <f t="shared" si="201"/>
        <v>67145</v>
      </c>
      <c r="AI233" s="30">
        <f t="shared" si="201"/>
        <v>47402</v>
      </c>
      <c r="AJ233" s="30">
        <f t="shared" si="201"/>
        <v>546</v>
      </c>
      <c r="AK233" s="30">
        <f t="shared" si="201"/>
        <v>0</v>
      </c>
    </row>
    <row r="234" spans="1:37" ht="18" customHeight="1">
      <c r="A234" s="85"/>
      <c r="B234" s="25" t="s">
        <v>140</v>
      </c>
      <c r="C234" s="29" t="s">
        <v>289</v>
      </c>
      <c r="D234" s="90">
        <f>D235+D237+D238+D239+D240+D243+D244+D245+D246+D247+D248+D250+D249+D258+D236</f>
        <v>238897</v>
      </c>
      <c r="E234" s="90">
        <f t="shared" ref="E234:AK234" si="202">E235+E237+E238+E239+E240+E243+E244+E245+E246+E247+E248+E250+E249+E258+E236</f>
        <v>151620</v>
      </c>
      <c r="F234" s="90">
        <f t="shared" si="202"/>
        <v>156459</v>
      </c>
      <c r="G234" s="250">
        <f t="shared" si="202"/>
        <v>47244</v>
      </c>
      <c r="H234" s="250">
        <f t="shared" si="202"/>
        <v>45900</v>
      </c>
      <c r="I234" s="250">
        <f t="shared" si="202"/>
        <v>32112</v>
      </c>
      <c r="J234" s="250">
        <f t="shared" si="202"/>
        <v>31203</v>
      </c>
      <c r="K234" s="23">
        <f t="shared" si="180"/>
        <v>156459</v>
      </c>
      <c r="L234" s="23">
        <f t="shared" si="181"/>
        <v>0</v>
      </c>
      <c r="M234" s="250">
        <f t="shared" si="202"/>
        <v>102698</v>
      </c>
      <c r="N234" s="250">
        <f t="shared" si="202"/>
        <v>66527</v>
      </c>
      <c r="O234" s="250">
        <f t="shared" si="202"/>
        <v>10627</v>
      </c>
      <c r="P234" s="90">
        <f t="shared" si="202"/>
        <v>0</v>
      </c>
      <c r="Q234" s="90">
        <f t="shared" si="202"/>
        <v>0</v>
      </c>
      <c r="R234" s="90">
        <f t="shared" si="202"/>
        <v>10272</v>
      </c>
      <c r="S234" s="90">
        <f t="shared" si="202"/>
        <v>0</v>
      </c>
      <c r="T234" s="90">
        <f t="shared" si="202"/>
        <v>0</v>
      </c>
      <c r="U234" s="90">
        <f t="shared" si="202"/>
        <v>0</v>
      </c>
      <c r="V234" s="90">
        <f t="shared" si="202"/>
        <v>14.589999999999998</v>
      </c>
      <c r="W234" s="90">
        <f t="shared" si="202"/>
        <v>0</v>
      </c>
      <c r="X234" s="90">
        <f t="shared" si="202"/>
        <v>0</v>
      </c>
      <c r="Y234" s="90">
        <f t="shared" si="202"/>
        <v>0</v>
      </c>
      <c r="Z234" s="90">
        <f t="shared" si="202"/>
        <v>0</v>
      </c>
      <c r="AA234" s="90">
        <f t="shared" si="202"/>
        <v>0</v>
      </c>
      <c r="AB234" s="90">
        <f t="shared" si="202"/>
        <v>0</v>
      </c>
      <c r="AC234" s="90">
        <f t="shared" si="202"/>
        <v>0</v>
      </c>
      <c r="AD234" s="292">
        <f t="shared" si="175"/>
        <v>166745.59</v>
      </c>
      <c r="AE234" s="90">
        <f t="shared" si="202"/>
        <v>166745.59</v>
      </c>
      <c r="AF234" s="90">
        <f t="shared" si="202"/>
        <v>53051</v>
      </c>
      <c r="AG234" s="90">
        <f t="shared" si="202"/>
        <v>130597</v>
      </c>
      <c r="AH234" s="90">
        <f t="shared" si="202"/>
        <v>67145</v>
      </c>
      <c r="AI234" s="90">
        <f t="shared" si="202"/>
        <v>47402</v>
      </c>
      <c r="AJ234" s="90">
        <f t="shared" si="202"/>
        <v>546</v>
      </c>
      <c r="AK234" s="90">
        <f t="shared" si="202"/>
        <v>0</v>
      </c>
    </row>
    <row r="235" spans="1:37" ht="0.75" customHeight="1">
      <c r="A235" s="85"/>
      <c r="B235" s="28" t="s">
        <v>143</v>
      </c>
      <c r="C235" s="29" t="s">
        <v>144</v>
      </c>
      <c r="D235" s="186"/>
      <c r="E235" s="30"/>
      <c r="F235" s="93"/>
      <c r="G235" s="186"/>
      <c r="H235" s="186"/>
      <c r="I235" s="186"/>
      <c r="J235" s="186"/>
      <c r="K235" s="23">
        <f t="shared" si="180"/>
        <v>0</v>
      </c>
      <c r="L235" s="23">
        <f t="shared" si="181"/>
        <v>0</v>
      </c>
      <c r="M235" s="186"/>
      <c r="N235" s="186"/>
      <c r="O235" s="186"/>
      <c r="P235" s="30"/>
      <c r="Q235" s="30"/>
      <c r="R235" s="30"/>
      <c r="S235" s="30"/>
      <c r="T235" s="30"/>
      <c r="U235" s="30"/>
      <c r="V235" s="30"/>
      <c r="W235" s="30"/>
      <c r="X235" s="30"/>
      <c r="Y235" s="30"/>
      <c r="Z235" s="30"/>
      <c r="AA235" s="30"/>
      <c r="AB235" s="30"/>
      <c r="AC235" s="30"/>
      <c r="AD235" s="292">
        <f t="shared" si="175"/>
        <v>0</v>
      </c>
      <c r="AE235" s="30"/>
      <c r="AF235" s="30"/>
      <c r="AG235" s="30"/>
      <c r="AH235" s="30"/>
      <c r="AI235" s="30"/>
      <c r="AJ235" s="30"/>
      <c r="AK235" s="30"/>
    </row>
    <row r="236" spans="1:37" ht="16.5" customHeight="1">
      <c r="A236" s="85"/>
      <c r="B236" s="28" t="s">
        <v>290</v>
      </c>
      <c r="C236" s="29" t="s">
        <v>146</v>
      </c>
      <c r="D236" s="186">
        <f t="shared" ref="D236:J236" si="203">D81</f>
        <v>0</v>
      </c>
      <c r="E236" s="186">
        <f t="shared" si="203"/>
        <v>0</v>
      </c>
      <c r="F236" s="93">
        <f t="shared" si="203"/>
        <v>4000</v>
      </c>
      <c r="G236" s="186">
        <f t="shared" si="203"/>
        <v>0</v>
      </c>
      <c r="H236" s="186">
        <f t="shared" si="203"/>
        <v>2000</v>
      </c>
      <c r="I236" s="186">
        <f t="shared" si="203"/>
        <v>2000</v>
      </c>
      <c r="J236" s="186">
        <f t="shared" si="203"/>
        <v>0</v>
      </c>
      <c r="K236" s="23">
        <f t="shared" si="180"/>
        <v>4000</v>
      </c>
      <c r="L236" s="23">
        <f t="shared" si="181"/>
        <v>0</v>
      </c>
      <c r="M236" s="186">
        <f t="shared" ref="M236:AK236" si="204">M81</f>
        <v>24597</v>
      </c>
      <c r="N236" s="186">
        <f t="shared" si="204"/>
        <v>16398</v>
      </c>
      <c r="O236" s="186">
        <f t="shared" si="204"/>
        <v>0</v>
      </c>
      <c r="P236" s="186">
        <f t="shared" si="204"/>
        <v>0</v>
      </c>
      <c r="Q236" s="186">
        <f t="shared" si="204"/>
        <v>0</v>
      </c>
      <c r="R236" s="186">
        <f t="shared" si="204"/>
        <v>0</v>
      </c>
      <c r="S236" s="186">
        <f t="shared" si="204"/>
        <v>0</v>
      </c>
      <c r="T236" s="186">
        <f t="shared" si="204"/>
        <v>0</v>
      </c>
      <c r="U236" s="186">
        <f t="shared" si="204"/>
        <v>0</v>
      </c>
      <c r="V236" s="186">
        <f t="shared" si="204"/>
        <v>0</v>
      </c>
      <c r="W236" s="186">
        <f t="shared" si="204"/>
        <v>0</v>
      </c>
      <c r="X236" s="186">
        <f t="shared" si="204"/>
        <v>0</v>
      </c>
      <c r="Y236" s="186">
        <f t="shared" si="204"/>
        <v>0</v>
      </c>
      <c r="Z236" s="186">
        <f t="shared" si="204"/>
        <v>0</v>
      </c>
      <c r="AA236" s="186">
        <f t="shared" si="204"/>
        <v>0</v>
      </c>
      <c r="AB236" s="186">
        <f t="shared" si="204"/>
        <v>0</v>
      </c>
      <c r="AC236" s="186">
        <f t="shared" si="204"/>
        <v>0</v>
      </c>
      <c r="AD236" s="292">
        <f t="shared" si="175"/>
        <v>4000</v>
      </c>
      <c r="AE236" s="186">
        <f t="shared" si="204"/>
        <v>4000</v>
      </c>
      <c r="AF236" s="186">
        <f t="shared" si="204"/>
        <v>49</v>
      </c>
      <c r="AG236" s="186">
        <f t="shared" si="204"/>
        <v>15000</v>
      </c>
      <c r="AH236" s="186">
        <f t="shared" si="204"/>
        <v>15000</v>
      </c>
      <c r="AI236" s="186">
        <f t="shared" si="204"/>
        <v>6975</v>
      </c>
      <c r="AJ236" s="186">
        <f t="shared" si="204"/>
        <v>0</v>
      </c>
      <c r="AK236" s="186">
        <f t="shared" si="204"/>
        <v>0</v>
      </c>
    </row>
    <row r="237" spans="1:37" ht="18" customHeight="1">
      <c r="A237" s="85"/>
      <c r="B237" s="28" t="s">
        <v>149</v>
      </c>
      <c r="C237" s="29" t="s">
        <v>150</v>
      </c>
      <c r="D237" s="253">
        <f t="shared" ref="D237:J237" si="205">D83</f>
        <v>11745</v>
      </c>
      <c r="E237" s="45">
        <f t="shared" si="205"/>
        <v>0</v>
      </c>
      <c r="F237" s="289">
        <f t="shared" si="205"/>
        <v>0</v>
      </c>
      <c r="G237" s="253">
        <f t="shared" si="205"/>
        <v>0</v>
      </c>
      <c r="H237" s="253">
        <f t="shared" si="205"/>
        <v>0</v>
      </c>
      <c r="I237" s="253">
        <f t="shared" si="205"/>
        <v>0</v>
      </c>
      <c r="J237" s="253">
        <f t="shared" si="205"/>
        <v>0</v>
      </c>
      <c r="K237" s="23">
        <f t="shared" si="180"/>
        <v>0</v>
      </c>
      <c r="L237" s="23">
        <f t="shared" si="181"/>
        <v>0</v>
      </c>
      <c r="M237" s="253">
        <f t="shared" ref="M237:AK237" si="206">M83</f>
        <v>0</v>
      </c>
      <c r="N237" s="253">
        <f t="shared" si="206"/>
        <v>0</v>
      </c>
      <c r="O237" s="253">
        <f t="shared" si="206"/>
        <v>0</v>
      </c>
      <c r="P237" s="45">
        <f t="shared" si="206"/>
        <v>0</v>
      </c>
      <c r="Q237" s="45">
        <f t="shared" si="206"/>
        <v>0</v>
      </c>
      <c r="R237" s="45">
        <f t="shared" si="206"/>
        <v>10272</v>
      </c>
      <c r="S237" s="45">
        <f t="shared" si="206"/>
        <v>0</v>
      </c>
      <c r="T237" s="45">
        <f t="shared" si="206"/>
        <v>0</v>
      </c>
      <c r="U237" s="45">
        <f t="shared" si="206"/>
        <v>0</v>
      </c>
      <c r="V237" s="45">
        <f t="shared" si="206"/>
        <v>0</v>
      </c>
      <c r="W237" s="45">
        <f t="shared" si="206"/>
        <v>0</v>
      </c>
      <c r="X237" s="45">
        <f t="shared" si="206"/>
        <v>0</v>
      </c>
      <c r="Y237" s="45">
        <f t="shared" si="206"/>
        <v>0</v>
      </c>
      <c r="Z237" s="45">
        <f t="shared" si="206"/>
        <v>0</v>
      </c>
      <c r="AA237" s="45">
        <f t="shared" si="206"/>
        <v>0</v>
      </c>
      <c r="AB237" s="45">
        <f t="shared" si="206"/>
        <v>0</v>
      </c>
      <c r="AC237" s="45">
        <f t="shared" si="206"/>
        <v>0</v>
      </c>
      <c r="AD237" s="292">
        <f t="shared" si="175"/>
        <v>10272</v>
      </c>
      <c r="AE237" s="45">
        <f t="shared" si="206"/>
        <v>10272</v>
      </c>
      <c r="AF237" s="45">
        <f t="shared" si="206"/>
        <v>4950</v>
      </c>
      <c r="AG237" s="45">
        <f t="shared" si="206"/>
        <v>0</v>
      </c>
      <c r="AH237" s="45">
        <f t="shared" si="206"/>
        <v>0</v>
      </c>
      <c r="AI237" s="45">
        <f t="shared" si="206"/>
        <v>0</v>
      </c>
      <c r="AJ237" s="45">
        <f t="shared" si="206"/>
        <v>0</v>
      </c>
      <c r="AK237" s="45">
        <f t="shared" si="206"/>
        <v>0</v>
      </c>
    </row>
    <row r="238" spans="1:37" ht="18" customHeight="1">
      <c r="A238" s="85"/>
      <c r="B238" s="28" t="s">
        <v>151</v>
      </c>
      <c r="C238" s="29" t="s">
        <v>152</v>
      </c>
      <c r="D238" s="186"/>
      <c r="E238" s="30"/>
      <c r="F238" s="93"/>
      <c r="G238" s="186"/>
      <c r="H238" s="186"/>
      <c r="I238" s="186"/>
      <c r="J238" s="186"/>
      <c r="K238" s="23">
        <f t="shared" si="180"/>
        <v>0</v>
      </c>
      <c r="L238" s="23">
        <f t="shared" si="181"/>
        <v>0</v>
      </c>
      <c r="M238" s="186"/>
      <c r="N238" s="186"/>
      <c r="O238" s="186"/>
      <c r="P238" s="30"/>
      <c r="Q238" s="30"/>
      <c r="R238" s="30"/>
      <c r="S238" s="30"/>
      <c r="T238" s="30"/>
      <c r="U238" s="30"/>
      <c r="V238" s="30"/>
      <c r="W238" s="30"/>
      <c r="X238" s="30"/>
      <c r="Y238" s="30"/>
      <c r="Z238" s="30"/>
      <c r="AA238" s="30"/>
      <c r="AB238" s="30"/>
      <c r="AC238" s="30"/>
      <c r="AD238" s="292">
        <f t="shared" si="175"/>
        <v>0</v>
      </c>
      <c r="AE238" s="30"/>
      <c r="AF238" s="30"/>
      <c r="AG238" s="30"/>
      <c r="AH238" s="30"/>
      <c r="AI238" s="30"/>
      <c r="AJ238" s="30"/>
      <c r="AK238" s="30"/>
    </row>
    <row r="239" spans="1:37" ht="25.5" customHeight="1">
      <c r="A239" s="85"/>
      <c r="B239" s="51" t="s">
        <v>155</v>
      </c>
      <c r="C239" s="29" t="s">
        <v>156</v>
      </c>
      <c r="D239" s="186"/>
      <c r="E239" s="30"/>
      <c r="F239" s="93"/>
      <c r="G239" s="186"/>
      <c r="H239" s="186"/>
      <c r="I239" s="186"/>
      <c r="J239" s="186"/>
      <c r="K239" s="23">
        <f t="shared" si="180"/>
        <v>0</v>
      </c>
      <c r="L239" s="23">
        <f t="shared" si="181"/>
        <v>0</v>
      </c>
      <c r="M239" s="186"/>
      <c r="N239" s="186"/>
      <c r="O239" s="186"/>
      <c r="P239" s="30"/>
      <c r="Q239" s="30"/>
      <c r="R239" s="30"/>
      <c r="S239" s="30"/>
      <c r="T239" s="30"/>
      <c r="U239" s="30"/>
      <c r="V239" s="30"/>
      <c r="W239" s="30"/>
      <c r="X239" s="30"/>
      <c r="Y239" s="30"/>
      <c r="Z239" s="30"/>
      <c r="AA239" s="30"/>
      <c r="AB239" s="30"/>
      <c r="AC239" s="30"/>
      <c r="AD239" s="292">
        <f t="shared" si="175"/>
        <v>0</v>
      </c>
      <c r="AE239" s="30"/>
      <c r="AF239" s="30"/>
      <c r="AG239" s="30"/>
      <c r="AH239" s="30"/>
      <c r="AI239" s="30"/>
      <c r="AJ239" s="30"/>
      <c r="AK239" s="30"/>
    </row>
    <row r="240" spans="1:37" ht="18" customHeight="1">
      <c r="A240" s="85"/>
      <c r="B240" s="28" t="s">
        <v>291</v>
      </c>
      <c r="C240" s="29" t="s">
        <v>160</v>
      </c>
      <c r="D240" s="253">
        <f t="shared" ref="D240:J240" si="207">D88</f>
        <v>0</v>
      </c>
      <c r="E240" s="45">
        <f t="shared" si="207"/>
        <v>0</v>
      </c>
      <c r="F240" s="289">
        <f t="shared" si="207"/>
        <v>0</v>
      </c>
      <c r="G240" s="253">
        <f t="shared" si="207"/>
        <v>0</v>
      </c>
      <c r="H240" s="253">
        <f t="shared" si="207"/>
        <v>0</v>
      </c>
      <c r="I240" s="253">
        <f t="shared" si="207"/>
        <v>0</v>
      </c>
      <c r="J240" s="253">
        <f t="shared" si="207"/>
        <v>0</v>
      </c>
      <c r="K240" s="23">
        <f t="shared" si="180"/>
        <v>0</v>
      </c>
      <c r="L240" s="23">
        <f t="shared" si="181"/>
        <v>0</v>
      </c>
      <c r="M240" s="253">
        <f t="shared" ref="M240:AK240" si="208">M88</f>
        <v>0</v>
      </c>
      <c r="N240" s="253">
        <f t="shared" si="208"/>
        <v>0</v>
      </c>
      <c r="O240" s="253">
        <f t="shared" si="208"/>
        <v>0</v>
      </c>
      <c r="P240" s="45">
        <f t="shared" si="208"/>
        <v>0</v>
      </c>
      <c r="Q240" s="45">
        <f t="shared" si="208"/>
        <v>0</v>
      </c>
      <c r="R240" s="45">
        <f t="shared" si="208"/>
        <v>0</v>
      </c>
      <c r="S240" s="45">
        <f t="shared" si="208"/>
        <v>0</v>
      </c>
      <c r="T240" s="45">
        <f t="shared" si="208"/>
        <v>0</v>
      </c>
      <c r="U240" s="45">
        <f t="shared" si="208"/>
        <v>0</v>
      </c>
      <c r="V240" s="45">
        <f t="shared" si="208"/>
        <v>0</v>
      </c>
      <c r="W240" s="45">
        <f t="shared" si="208"/>
        <v>0</v>
      </c>
      <c r="X240" s="45">
        <f t="shared" si="208"/>
        <v>0</v>
      </c>
      <c r="Y240" s="45">
        <f t="shared" si="208"/>
        <v>0</v>
      </c>
      <c r="Z240" s="45">
        <f t="shared" si="208"/>
        <v>0</v>
      </c>
      <c r="AA240" s="45">
        <f t="shared" si="208"/>
        <v>0</v>
      </c>
      <c r="AB240" s="45">
        <f t="shared" si="208"/>
        <v>0</v>
      </c>
      <c r="AC240" s="45">
        <f t="shared" si="208"/>
        <v>0</v>
      </c>
      <c r="AD240" s="292">
        <f t="shared" si="175"/>
        <v>0</v>
      </c>
      <c r="AE240" s="45">
        <f t="shared" si="208"/>
        <v>0</v>
      </c>
      <c r="AF240" s="45">
        <f t="shared" si="208"/>
        <v>0</v>
      </c>
      <c r="AG240" s="45">
        <f t="shared" si="208"/>
        <v>0</v>
      </c>
      <c r="AH240" s="45">
        <f t="shared" si="208"/>
        <v>0</v>
      </c>
      <c r="AI240" s="45">
        <f t="shared" si="208"/>
        <v>0</v>
      </c>
      <c r="AJ240" s="45">
        <f t="shared" si="208"/>
        <v>0</v>
      </c>
      <c r="AK240" s="45">
        <f t="shared" si="208"/>
        <v>0</v>
      </c>
    </row>
    <row r="241" spans="1:37" ht="18" customHeight="1">
      <c r="A241" s="85"/>
      <c r="B241" s="28" t="s">
        <v>167</v>
      </c>
      <c r="C241" s="29" t="s">
        <v>168</v>
      </c>
      <c r="D241" s="186"/>
      <c r="E241" s="30"/>
      <c r="F241" s="93"/>
      <c r="G241" s="186"/>
      <c r="H241" s="186"/>
      <c r="I241" s="186"/>
      <c r="J241" s="186"/>
      <c r="K241" s="23">
        <f t="shared" si="180"/>
        <v>0</v>
      </c>
      <c r="L241" s="23">
        <f t="shared" si="181"/>
        <v>0</v>
      </c>
      <c r="M241" s="186"/>
      <c r="N241" s="186"/>
      <c r="O241" s="186"/>
      <c r="P241" s="30"/>
      <c r="Q241" s="30"/>
      <c r="R241" s="30"/>
      <c r="S241" s="30"/>
      <c r="T241" s="30"/>
      <c r="U241" s="30"/>
      <c r="V241" s="30"/>
      <c r="W241" s="30"/>
      <c r="X241" s="30"/>
      <c r="Y241" s="30"/>
      <c r="Z241" s="30"/>
      <c r="AA241" s="30"/>
      <c r="AB241" s="30"/>
      <c r="AC241" s="30"/>
      <c r="AD241" s="292">
        <f t="shared" si="175"/>
        <v>0</v>
      </c>
      <c r="AE241" s="30"/>
      <c r="AF241" s="30"/>
      <c r="AG241" s="30"/>
      <c r="AH241" s="30"/>
      <c r="AI241" s="30"/>
      <c r="AJ241" s="30"/>
      <c r="AK241" s="30"/>
    </row>
    <row r="242" spans="1:37" ht="18" customHeight="1">
      <c r="A242" s="85"/>
      <c r="B242" s="28" t="s">
        <v>173</v>
      </c>
      <c r="C242" s="29" t="s">
        <v>174</v>
      </c>
      <c r="D242" s="186"/>
      <c r="E242" s="30"/>
      <c r="F242" s="93"/>
      <c r="G242" s="186"/>
      <c r="H242" s="186"/>
      <c r="I242" s="186"/>
      <c r="J242" s="186"/>
      <c r="K242" s="23">
        <f t="shared" si="180"/>
        <v>0</v>
      </c>
      <c r="L242" s="23">
        <f t="shared" si="181"/>
        <v>0</v>
      </c>
      <c r="M242" s="186"/>
      <c r="N242" s="186"/>
      <c r="O242" s="186"/>
      <c r="P242" s="30"/>
      <c r="Q242" s="30"/>
      <c r="R242" s="30"/>
      <c r="S242" s="30"/>
      <c r="T242" s="30"/>
      <c r="U242" s="30"/>
      <c r="V242" s="30"/>
      <c r="W242" s="30"/>
      <c r="X242" s="30"/>
      <c r="Y242" s="30"/>
      <c r="Z242" s="30"/>
      <c r="AA242" s="30"/>
      <c r="AB242" s="30"/>
      <c r="AC242" s="30"/>
      <c r="AD242" s="292">
        <f t="shared" si="175"/>
        <v>0</v>
      </c>
      <c r="AE242" s="30"/>
      <c r="AF242" s="30"/>
      <c r="AG242" s="30"/>
      <c r="AH242" s="30"/>
      <c r="AI242" s="30"/>
      <c r="AJ242" s="30"/>
      <c r="AK242" s="30"/>
    </row>
    <row r="243" spans="1:37" ht="34.5" customHeight="1">
      <c r="A243" s="85"/>
      <c r="B243" s="16" t="s">
        <v>177</v>
      </c>
      <c r="C243" s="29" t="s">
        <v>178</v>
      </c>
      <c r="D243" s="186">
        <f t="shared" ref="D243:J244" si="209">D97</f>
        <v>2521</v>
      </c>
      <c r="E243" s="30">
        <f t="shared" si="209"/>
        <v>0</v>
      </c>
      <c r="F243" s="93">
        <f t="shared" si="209"/>
        <v>69</v>
      </c>
      <c r="G243" s="186">
        <f t="shared" si="209"/>
        <v>69</v>
      </c>
      <c r="H243" s="186">
        <f t="shared" si="209"/>
        <v>0</v>
      </c>
      <c r="I243" s="186">
        <f t="shared" si="209"/>
        <v>0</v>
      </c>
      <c r="J243" s="186">
        <f t="shared" si="209"/>
        <v>0</v>
      </c>
      <c r="K243" s="23">
        <f t="shared" si="180"/>
        <v>69</v>
      </c>
      <c r="L243" s="23">
        <f t="shared" si="181"/>
        <v>0</v>
      </c>
      <c r="M243" s="186">
        <f t="shared" ref="M243:AK244" si="210">M97</f>
        <v>0</v>
      </c>
      <c r="N243" s="186">
        <f t="shared" si="210"/>
        <v>0</v>
      </c>
      <c r="O243" s="186">
        <f t="shared" si="210"/>
        <v>0</v>
      </c>
      <c r="P243" s="30">
        <f t="shared" si="210"/>
        <v>0</v>
      </c>
      <c r="Q243" s="30">
        <f t="shared" si="210"/>
        <v>0</v>
      </c>
      <c r="R243" s="30">
        <f t="shared" si="210"/>
        <v>0</v>
      </c>
      <c r="S243" s="30">
        <f t="shared" si="210"/>
        <v>0</v>
      </c>
      <c r="T243" s="30">
        <f t="shared" si="210"/>
        <v>0</v>
      </c>
      <c r="U243" s="30">
        <f t="shared" si="210"/>
        <v>0</v>
      </c>
      <c r="V243" s="30">
        <f t="shared" si="210"/>
        <v>0</v>
      </c>
      <c r="W243" s="30">
        <f t="shared" si="210"/>
        <v>0</v>
      </c>
      <c r="X243" s="30">
        <f t="shared" si="210"/>
        <v>0</v>
      </c>
      <c r="Y243" s="30">
        <f t="shared" si="210"/>
        <v>0</v>
      </c>
      <c r="Z243" s="30">
        <f t="shared" si="210"/>
        <v>0</v>
      </c>
      <c r="AA243" s="30">
        <f t="shared" si="210"/>
        <v>0</v>
      </c>
      <c r="AB243" s="30">
        <f t="shared" si="210"/>
        <v>0</v>
      </c>
      <c r="AC243" s="30">
        <f t="shared" si="210"/>
        <v>0</v>
      </c>
      <c r="AD243" s="292">
        <f t="shared" si="175"/>
        <v>69</v>
      </c>
      <c r="AE243" s="30">
        <f t="shared" si="210"/>
        <v>69</v>
      </c>
      <c r="AF243" s="30">
        <f t="shared" si="210"/>
        <v>3938</v>
      </c>
      <c r="AG243" s="30">
        <f t="shared" si="210"/>
        <v>0</v>
      </c>
      <c r="AH243" s="30">
        <f t="shared" si="210"/>
        <v>0</v>
      </c>
      <c r="AI243" s="30">
        <f t="shared" si="210"/>
        <v>0</v>
      </c>
      <c r="AJ243" s="30">
        <f t="shared" si="210"/>
        <v>0</v>
      </c>
      <c r="AK243" s="30">
        <f t="shared" si="210"/>
        <v>0</v>
      </c>
    </row>
    <row r="244" spans="1:37" ht="0.75" hidden="1" customHeight="1">
      <c r="A244" s="85"/>
      <c r="B244" s="16" t="s">
        <v>292</v>
      </c>
      <c r="C244" s="29" t="s">
        <v>180</v>
      </c>
      <c r="D244" s="253">
        <f t="shared" si="209"/>
        <v>0</v>
      </c>
      <c r="E244" s="45">
        <f t="shared" si="209"/>
        <v>0</v>
      </c>
      <c r="F244" s="289">
        <f t="shared" si="209"/>
        <v>0</v>
      </c>
      <c r="G244" s="253">
        <f t="shared" si="209"/>
        <v>0</v>
      </c>
      <c r="H244" s="253">
        <f t="shared" si="209"/>
        <v>0</v>
      </c>
      <c r="I244" s="253">
        <f t="shared" si="209"/>
        <v>0</v>
      </c>
      <c r="J244" s="253">
        <f t="shared" si="209"/>
        <v>0</v>
      </c>
      <c r="K244" s="23">
        <f t="shared" si="180"/>
        <v>0</v>
      </c>
      <c r="L244" s="23">
        <f t="shared" si="181"/>
        <v>0</v>
      </c>
      <c r="M244" s="253">
        <f t="shared" si="210"/>
        <v>0</v>
      </c>
      <c r="N244" s="253">
        <f t="shared" si="210"/>
        <v>0</v>
      </c>
      <c r="O244" s="253">
        <f t="shared" si="210"/>
        <v>0</v>
      </c>
      <c r="P244" s="45">
        <f t="shared" si="210"/>
        <v>0</v>
      </c>
      <c r="Q244" s="45">
        <f t="shared" si="210"/>
        <v>0</v>
      </c>
      <c r="R244" s="45">
        <f t="shared" si="210"/>
        <v>0</v>
      </c>
      <c r="S244" s="45">
        <f t="shared" si="210"/>
        <v>0</v>
      </c>
      <c r="T244" s="45">
        <f t="shared" si="210"/>
        <v>0</v>
      </c>
      <c r="U244" s="45">
        <f t="shared" si="210"/>
        <v>0</v>
      </c>
      <c r="V244" s="45">
        <f t="shared" si="210"/>
        <v>0</v>
      </c>
      <c r="W244" s="45">
        <f t="shared" si="210"/>
        <v>0</v>
      </c>
      <c r="X244" s="45">
        <f t="shared" si="210"/>
        <v>0</v>
      </c>
      <c r="Y244" s="45">
        <f t="shared" si="210"/>
        <v>0</v>
      </c>
      <c r="Z244" s="45">
        <f t="shared" si="210"/>
        <v>0</v>
      </c>
      <c r="AA244" s="45">
        <f t="shared" si="210"/>
        <v>0</v>
      </c>
      <c r="AB244" s="45">
        <f t="shared" si="210"/>
        <v>0</v>
      </c>
      <c r="AC244" s="45">
        <f t="shared" si="210"/>
        <v>0</v>
      </c>
      <c r="AD244" s="292">
        <f t="shared" si="175"/>
        <v>0</v>
      </c>
      <c r="AE244" s="45">
        <f t="shared" si="210"/>
        <v>0</v>
      </c>
      <c r="AF244" s="45">
        <f t="shared" si="210"/>
        <v>0</v>
      </c>
      <c r="AG244" s="45">
        <f t="shared" si="210"/>
        <v>0</v>
      </c>
      <c r="AH244" s="45">
        <f t="shared" si="210"/>
        <v>0</v>
      </c>
      <c r="AI244" s="45">
        <f t="shared" si="210"/>
        <v>0</v>
      </c>
      <c r="AJ244" s="45">
        <f t="shared" si="210"/>
        <v>0</v>
      </c>
      <c r="AK244" s="45">
        <f t="shared" si="210"/>
        <v>0</v>
      </c>
    </row>
    <row r="245" spans="1:37" ht="30" hidden="1" customHeight="1">
      <c r="A245" s="85"/>
      <c r="B245" s="16" t="s">
        <v>181</v>
      </c>
      <c r="C245" s="29" t="s">
        <v>182</v>
      </c>
      <c r="D245" s="186"/>
      <c r="E245" s="30"/>
      <c r="F245" s="93"/>
      <c r="G245" s="186"/>
      <c r="H245" s="186"/>
      <c r="I245" s="186"/>
      <c r="J245" s="186"/>
      <c r="K245" s="23">
        <f t="shared" si="180"/>
        <v>0</v>
      </c>
      <c r="L245" s="23">
        <f t="shared" si="181"/>
        <v>0</v>
      </c>
      <c r="M245" s="186"/>
      <c r="N245" s="186"/>
      <c r="O245" s="186"/>
      <c r="P245" s="30"/>
      <c r="Q245" s="30"/>
      <c r="R245" s="30"/>
      <c r="S245" s="30"/>
      <c r="T245" s="30"/>
      <c r="U245" s="30"/>
      <c r="V245" s="30"/>
      <c r="W245" s="30"/>
      <c r="X245" s="30"/>
      <c r="Y245" s="30"/>
      <c r="Z245" s="30"/>
      <c r="AA245" s="30"/>
      <c r="AB245" s="30"/>
      <c r="AC245" s="30"/>
      <c r="AD245" s="292">
        <f t="shared" si="175"/>
        <v>0</v>
      </c>
      <c r="AE245" s="30"/>
      <c r="AF245" s="30"/>
      <c r="AG245" s="30"/>
      <c r="AH245" s="30"/>
      <c r="AI245" s="30"/>
      <c r="AJ245" s="30"/>
      <c r="AK245" s="30"/>
    </row>
    <row r="246" spans="1:37" ht="18.75" hidden="1" customHeight="1">
      <c r="A246" s="85"/>
      <c r="B246" s="51" t="s">
        <v>185</v>
      </c>
      <c r="C246" s="29" t="s">
        <v>186</v>
      </c>
      <c r="D246" s="253">
        <f t="shared" ref="D246:J247" si="211">D101</f>
        <v>92794</v>
      </c>
      <c r="E246" s="45">
        <f t="shared" si="211"/>
        <v>0</v>
      </c>
      <c r="F246" s="289">
        <f t="shared" si="211"/>
        <v>0</v>
      </c>
      <c r="G246" s="253">
        <f t="shared" si="211"/>
        <v>0</v>
      </c>
      <c r="H246" s="253">
        <f t="shared" si="211"/>
        <v>0</v>
      </c>
      <c r="I246" s="253">
        <f t="shared" si="211"/>
        <v>0</v>
      </c>
      <c r="J246" s="253">
        <f t="shared" si="211"/>
        <v>0</v>
      </c>
      <c r="K246" s="23">
        <f t="shared" si="180"/>
        <v>0</v>
      </c>
      <c r="L246" s="23">
        <f t="shared" si="181"/>
        <v>0</v>
      </c>
      <c r="M246" s="253">
        <f t="shared" ref="M246:AK247" si="212">M101</f>
        <v>0</v>
      </c>
      <c r="N246" s="253">
        <f t="shared" si="212"/>
        <v>0</v>
      </c>
      <c r="O246" s="253">
        <f t="shared" si="212"/>
        <v>0</v>
      </c>
      <c r="P246" s="45">
        <f t="shared" si="212"/>
        <v>0</v>
      </c>
      <c r="Q246" s="45">
        <f t="shared" si="212"/>
        <v>0</v>
      </c>
      <c r="R246" s="45">
        <f t="shared" si="212"/>
        <v>0</v>
      </c>
      <c r="S246" s="45">
        <f t="shared" si="212"/>
        <v>0</v>
      </c>
      <c r="T246" s="45">
        <f t="shared" si="212"/>
        <v>0</v>
      </c>
      <c r="U246" s="45">
        <f t="shared" si="212"/>
        <v>0</v>
      </c>
      <c r="V246" s="45">
        <f t="shared" si="212"/>
        <v>0</v>
      </c>
      <c r="W246" s="45">
        <f t="shared" si="212"/>
        <v>0</v>
      </c>
      <c r="X246" s="45">
        <f t="shared" si="212"/>
        <v>0</v>
      </c>
      <c r="Y246" s="45">
        <f t="shared" si="212"/>
        <v>0</v>
      </c>
      <c r="Z246" s="45">
        <f t="shared" si="212"/>
        <v>0</v>
      </c>
      <c r="AA246" s="45">
        <f t="shared" si="212"/>
        <v>0</v>
      </c>
      <c r="AB246" s="45">
        <f t="shared" si="212"/>
        <v>0</v>
      </c>
      <c r="AC246" s="45">
        <f t="shared" si="212"/>
        <v>0</v>
      </c>
      <c r="AD246" s="292">
        <f t="shared" si="175"/>
        <v>0</v>
      </c>
      <c r="AE246" s="45">
        <f t="shared" si="212"/>
        <v>0</v>
      </c>
      <c r="AF246" s="45">
        <f t="shared" si="212"/>
        <v>0</v>
      </c>
      <c r="AG246" s="45">
        <f t="shared" si="212"/>
        <v>0</v>
      </c>
      <c r="AH246" s="45">
        <f t="shared" si="212"/>
        <v>0</v>
      </c>
      <c r="AI246" s="45">
        <f t="shared" si="212"/>
        <v>0</v>
      </c>
      <c r="AJ246" s="45">
        <f t="shared" si="212"/>
        <v>0</v>
      </c>
      <c r="AK246" s="45">
        <f t="shared" si="212"/>
        <v>0</v>
      </c>
    </row>
    <row r="247" spans="1:37" ht="27.75" hidden="1" customHeight="1">
      <c r="A247" s="85"/>
      <c r="B247" s="16" t="s">
        <v>293</v>
      </c>
      <c r="C247" s="52" t="s">
        <v>188</v>
      </c>
      <c r="D247" s="252">
        <f t="shared" si="211"/>
        <v>0</v>
      </c>
      <c r="E247" s="47">
        <f t="shared" si="211"/>
        <v>0</v>
      </c>
      <c r="F247" s="291">
        <f t="shared" si="211"/>
        <v>0</v>
      </c>
      <c r="G247" s="252">
        <f t="shared" si="211"/>
        <v>0</v>
      </c>
      <c r="H247" s="252">
        <f t="shared" si="211"/>
        <v>0</v>
      </c>
      <c r="I247" s="252">
        <f t="shared" si="211"/>
        <v>0</v>
      </c>
      <c r="J247" s="252">
        <f t="shared" si="211"/>
        <v>0</v>
      </c>
      <c r="K247" s="23">
        <f t="shared" si="180"/>
        <v>0</v>
      </c>
      <c r="L247" s="23">
        <f t="shared" si="181"/>
        <v>0</v>
      </c>
      <c r="M247" s="252">
        <f t="shared" si="212"/>
        <v>0</v>
      </c>
      <c r="N247" s="252">
        <f t="shared" si="212"/>
        <v>0</v>
      </c>
      <c r="O247" s="252">
        <f t="shared" si="212"/>
        <v>0</v>
      </c>
      <c r="P247" s="47">
        <f t="shared" si="212"/>
        <v>0</v>
      </c>
      <c r="Q247" s="47">
        <f t="shared" si="212"/>
        <v>0</v>
      </c>
      <c r="R247" s="47">
        <f t="shared" si="212"/>
        <v>0</v>
      </c>
      <c r="S247" s="47">
        <f t="shared" si="212"/>
        <v>0</v>
      </c>
      <c r="T247" s="47">
        <f t="shared" si="212"/>
        <v>0</v>
      </c>
      <c r="U247" s="47">
        <f t="shared" si="212"/>
        <v>0</v>
      </c>
      <c r="V247" s="47">
        <f t="shared" si="212"/>
        <v>0</v>
      </c>
      <c r="W247" s="47">
        <f t="shared" si="212"/>
        <v>0</v>
      </c>
      <c r="X247" s="47">
        <f t="shared" si="212"/>
        <v>0</v>
      </c>
      <c r="Y247" s="47">
        <f t="shared" si="212"/>
        <v>0</v>
      </c>
      <c r="Z247" s="47">
        <f t="shared" si="212"/>
        <v>0</v>
      </c>
      <c r="AA247" s="47">
        <f t="shared" si="212"/>
        <v>0</v>
      </c>
      <c r="AB247" s="47">
        <f t="shared" si="212"/>
        <v>0</v>
      </c>
      <c r="AC247" s="47">
        <f t="shared" si="212"/>
        <v>0</v>
      </c>
      <c r="AD247" s="292">
        <f t="shared" si="175"/>
        <v>0</v>
      </c>
      <c r="AE247" s="47">
        <f t="shared" si="212"/>
        <v>0</v>
      </c>
      <c r="AF247" s="47">
        <f t="shared" si="212"/>
        <v>-829</v>
      </c>
      <c r="AG247" s="47">
        <f t="shared" si="212"/>
        <v>0</v>
      </c>
      <c r="AH247" s="47">
        <f t="shared" si="212"/>
        <v>0</v>
      </c>
      <c r="AI247" s="47">
        <f t="shared" si="212"/>
        <v>0</v>
      </c>
      <c r="AJ247" s="47">
        <f t="shared" si="212"/>
        <v>0</v>
      </c>
      <c r="AK247" s="47">
        <f t="shared" si="212"/>
        <v>0</v>
      </c>
    </row>
    <row r="248" spans="1:37" ht="2.25" customHeight="1">
      <c r="A248" s="85"/>
      <c r="B248" s="16" t="s">
        <v>189</v>
      </c>
      <c r="C248" s="52" t="s">
        <v>190</v>
      </c>
      <c r="D248" s="186"/>
      <c r="E248" s="30"/>
      <c r="F248" s="93"/>
      <c r="G248" s="186"/>
      <c r="H248" s="186"/>
      <c r="I248" s="186"/>
      <c r="J248" s="186"/>
      <c r="K248" s="23">
        <f t="shared" si="180"/>
        <v>0</v>
      </c>
      <c r="L248" s="23">
        <f t="shared" si="181"/>
        <v>0</v>
      </c>
      <c r="M248" s="186"/>
      <c r="N248" s="186"/>
      <c r="O248" s="186"/>
      <c r="P248" s="30"/>
      <c r="Q248" s="30"/>
      <c r="R248" s="30"/>
      <c r="S248" s="30"/>
      <c r="T248" s="30"/>
      <c r="U248" s="30"/>
      <c r="V248" s="30"/>
      <c r="W248" s="30"/>
      <c r="X248" s="30"/>
      <c r="Y248" s="30"/>
      <c r="Z248" s="30"/>
      <c r="AA248" s="30"/>
      <c r="AB248" s="30"/>
      <c r="AC248" s="30"/>
      <c r="AD248" s="292">
        <f t="shared" si="175"/>
        <v>0</v>
      </c>
      <c r="AE248" s="30"/>
      <c r="AF248" s="30"/>
      <c r="AG248" s="30"/>
      <c r="AH248" s="30"/>
      <c r="AI248" s="30"/>
      <c r="AJ248" s="30"/>
      <c r="AK248" s="30"/>
    </row>
    <row r="249" spans="1:37" ht="36" customHeight="1">
      <c r="A249" s="85"/>
      <c r="B249" s="16" t="s">
        <v>193</v>
      </c>
      <c r="C249" s="52" t="s">
        <v>194</v>
      </c>
      <c r="D249" s="186">
        <f t="shared" ref="D249:J264" si="213">D105</f>
        <v>50506</v>
      </c>
      <c r="E249" s="30">
        <f t="shared" si="213"/>
        <v>29391</v>
      </c>
      <c r="F249" s="93">
        <f t="shared" si="213"/>
        <v>29391</v>
      </c>
      <c r="G249" s="186">
        <f t="shared" si="213"/>
        <v>0</v>
      </c>
      <c r="H249" s="186">
        <f t="shared" si="213"/>
        <v>12391</v>
      </c>
      <c r="I249" s="186">
        <f t="shared" si="213"/>
        <v>8500</v>
      </c>
      <c r="J249" s="186">
        <f t="shared" si="213"/>
        <v>8500</v>
      </c>
      <c r="K249" s="23">
        <f t="shared" si="180"/>
        <v>29391</v>
      </c>
      <c r="L249" s="23">
        <f t="shared" si="181"/>
        <v>0</v>
      </c>
      <c r="M249" s="186">
        <f t="shared" ref="M249:AK259" si="214">M105</f>
        <v>51867</v>
      </c>
      <c r="N249" s="186">
        <f t="shared" si="214"/>
        <v>24203</v>
      </c>
      <c r="O249" s="186">
        <f t="shared" si="214"/>
        <v>0</v>
      </c>
      <c r="P249" s="30">
        <f t="shared" si="214"/>
        <v>0</v>
      </c>
      <c r="Q249" s="30">
        <f t="shared" si="214"/>
        <v>0</v>
      </c>
      <c r="R249" s="30">
        <f t="shared" si="214"/>
        <v>0</v>
      </c>
      <c r="S249" s="30">
        <f t="shared" si="214"/>
        <v>0</v>
      </c>
      <c r="T249" s="30">
        <f t="shared" si="214"/>
        <v>0</v>
      </c>
      <c r="U249" s="30">
        <f t="shared" si="214"/>
        <v>0</v>
      </c>
      <c r="V249" s="30">
        <f t="shared" si="214"/>
        <v>0</v>
      </c>
      <c r="W249" s="30">
        <f t="shared" si="214"/>
        <v>0</v>
      </c>
      <c r="X249" s="30">
        <f t="shared" si="214"/>
        <v>0</v>
      </c>
      <c r="Y249" s="30">
        <f t="shared" si="214"/>
        <v>0</v>
      </c>
      <c r="Z249" s="30">
        <f t="shared" si="214"/>
        <v>0</v>
      </c>
      <c r="AA249" s="30">
        <f t="shared" si="214"/>
        <v>0</v>
      </c>
      <c r="AB249" s="30">
        <f t="shared" si="214"/>
        <v>0</v>
      </c>
      <c r="AC249" s="30">
        <f t="shared" si="214"/>
        <v>0</v>
      </c>
      <c r="AD249" s="292">
        <f t="shared" si="175"/>
        <v>29391</v>
      </c>
      <c r="AE249" s="30">
        <f t="shared" si="214"/>
        <v>29391</v>
      </c>
      <c r="AF249" s="30">
        <f t="shared" si="214"/>
        <v>159</v>
      </c>
      <c r="AG249" s="30">
        <f t="shared" si="214"/>
        <v>43822</v>
      </c>
      <c r="AH249" s="30">
        <f t="shared" si="214"/>
        <v>25772</v>
      </c>
      <c r="AI249" s="30">
        <f t="shared" si="214"/>
        <v>21713</v>
      </c>
      <c r="AJ249" s="30">
        <f t="shared" si="214"/>
        <v>0</v>
      </c>
      <c r="AK249" s="30">
        <f t="shared" si="214"/>
        <v>0</v>
      </c>
    </row>
    <row r="250" spans="1:37" ht="26.25" customHeight="1">
      <c r="A250" s="85"/>
      <c r="B250" s="31" t="s">
        <v>195</v>
      </c>
      <c r="C250" s="70" t="s">
        <v>196</v>
      </c>
      <c r="D250" s="258">
        <f t="shared" si="213"/>
        <v>79228</v>
      </c>
      <c r="E250" s="53">
        <f t="shared" si="213"/>
        <v>100723</v>
      </c>
      <c r="F250" s="292">
        <f t="shared" si="213"/>
        <v>100723</v>
      </c>
      <c r="G250" s="322">
        <f t="shared" si="213"/>
        <v>46776</v>
      </c>
      <c r="H250" s="322">
        <f t="shared" si="213"/>
        <v>26027</v>
      </c>
      <c r="I250" s="322">
        <f t="shared" si="213"/>
        <v>13978</v>
      </c>
      <c r="J250" s="322">
        <f t="shared" si="213"/>
        <v>13942</v>
      </c>
      <c r="K250" s="23">
        <f t="shared" si="180"/>
        <v>100723</v>
      </c>
      <c r="L250" s="23">
        <f t="shared" si="181"/>
        <v>0</v>
      </c>
      <c r="M250" s="322">
        <f t="shared" si="214"/>
        <v>288</v>
      </c>
      <c r="N250" s="322">
        <f t="shared" si="214"/>
        <v>0</v>
      </c>
      <c r="O250" s="322">
        <f t="shared" si="214"/>
        <v>0</v>
      </c>
      <c r="P250" s="53">
        <f t="shared" si="214"/>
        <v>0</v>
      </c>
      <c r="Q250" s="53">
        <f t="shared" si="214"/>
        <v>0</v>
      </c>
      <c r="R250" s="53">
        <f t="shared" si="214"/>
        <v>0</v>
      </c>
      <c r="S250" s="53">
        <f t="shared" si="214"/>
        <v>0</v>
      </c>
      <c r="T250" s="53">
        <f t="shared" si="214"/>
        <v>0</v>
      </c>
      <c r="U250" s="53">
        <f t="shared" si="214"/>
        <v>0</v>
      </c>
      <c r="V250" s="53">
        <f t="shared" si="214"/>
        <v>0</v>
      </c>
      <c r="W250" s="53">
        <f t="shared" si="214"/>
        <v>0</v>
      </c>
      <c r="X250" s="53">
        <f t="shared" si="214"/>
        <v>0</v>
      </c>
      <c r="Y250" s="53">
        <f t="shared" si="214"/>
        <v>0</v>
      </c>
      <c r="Z250" s="53">
        <f t="shared" si="214"/>
        <v>0</v>
      </c>
      <c r="AA250" s="53">
        <f t="shared" si="214"/>
        <v>0</v>
      </c>
      <c r="AB250" s="53">
        <f t="shared" si="214"/>
        <v>0</v>
      </c>
      <c r="AC250" s="53">
        <f t="shared" si="214"/>
        <v>0</v>
      </c>
      <c r="AD250" s="292">
        <f t="shared" si="175"/>
        <v>100723</v>
      </c>
      <c r="AE250" s="53">
        <f t="shared" si="214"/>
        <v>100723</v>
      </c>
      <c r="AF250" s="53">
        <f t="shared" si="214"/>
        <v>42166</v>
      </c>
      <c r="AG250" s="53">
        <f t="shared" si="214"/>
        <v>44834</v>
      </c>
      <c r="AH250" s="53">
        <f t="shared" si="214"/>
        <v>0</v>
      </c>
      <c r="AI250" s="53">
        <f t="shared" si="214"/>
        <v>0</v>
      </c>
      <c r="AJ250" s="53">
        <f t="shared" si="214"/>
        <v>0</v>
      </c>
      <c r="AK250" s="53">
        <f t="shared" si="214"/>
        <v>0</v>
      </c>
    </row>
    <row r="251" spans="1:37" ht="24" customHeight="1">
      <c r="A251" s="85"/>
      <c r="B251" s="16" t="s">
        <v>197</v>
      </c>
      <c r="C251" s="52" t="s">
        <v>198</v>
      </c>
      <c r="D251" s="186">
        <f t="shared" si="213"/>
        <v>66577</v>
      </c>
      <c r="E251" s="53">
        <f t="shared" si="213"/>
        <v>84641</v>
      </c>
      <c r="F251" s="292">
        <f t="shared" si="213"/>
        <v>84641</v>
      </c>
      <c r="G251" s="322">
        <f t="shared" si="213"/>
        <v>39307</v>
      </c>
      <c r="H251" s="322">
        <f t="shared" si="213"/>
        <v>21871</v>
      </c>
      <c r="I251" s="322">
        <f t="shared" si="213"/>
        <v>11746</v>
      </c>
      <c r="J251" s="322">
        <f t="shared" si="213"/>
        <v>11717</v>
      </c>
      <c r="K251" s="23">
        <f t="shared" si="180"/>
        <v>84641</v>
      </c>
      <c r="L251" s="23">
        <f t="shared" si="181"/>
        <v>0</v>
      </c>
      <c r="M251" s="322">
        <f t="shared" si="214"/>
        <v>288</v>
      </c>
      <c r="N251" s="322">
        <f t="shared" si="214"/>
        <v>0</v>
      </c>
      <c r="O251" s="322">
        <f t="shared" si="214"/>
        <v>0</v>
      </c>
      <c r="P251" s="53">
        <f t="shared" si="214"/>
        <v>0</v>
      </c>
      <c r="Q251" s="53">
        <f t="shared" si="214"/>
        <v>0</v>
      </c>
      <c r="R251" s="53">
        <f t="shared" si="214"/>
        <v>0</v>
      </c>
      <c r="S251" s="53">
        <f t="shared" si="214"/>
        <v>0</v>
      </c>
      <c r="T251" s="53">
        <f t="shared" si="214"/>
        <v>0</v>
      </c>
      <c r="U251" s="53">
        <f t="shared" si="214"/>
        <v>0</v>
      </c>
      <c r="V251" s="53">
        <f t="shared" si="214"/>
        <v>0</v>
      </c>
      <c r="W251" s="53">
        <f t="shared" si="214"/>
        <v>0</v>
      </c>
      <c r="X251" s="53">
        <f t="shared" si="214"/>
        <v>0</v>
      </c>
      <c r="Y251" s="53">
        <f t="shared" si="214"/>
        <v>0</v>
      </c>
      <c r="Z251" s="53">
        <f t="shared" si="214"/>
        <v>0</v>
      </c>
      <c r="AA251" s="53">
        <f t="shared" si="214"/>
        <v>0</v>
      </c>
      <c r="AB251" s="53">
        <f t="shared" si="214"/>
        <v>0</v>
      </c>
      <c r="AC251" s="53">
        <f t="shared" si="214"/>
        <v>0</v>
      </c>
      <c r="AD251" s="292">
        <f t="shared" si="175"/>
        <v>84641</v>
      </c>
      <c r="AE251" s="53">
        <f t="shared" si="214"/>
        <v>84641</v>
      </c>
      <c r="AF251" s="53">
        <f t="shared" si="214"/>
        <v>35346</v>
      </c>
      <c r="AG251" s="53">
        <f t="shared" si="214"/>
        <v>37053</v>
      </c>
      <c r="AH251" s="53">
        <f t="shared" si="214"/>
        <v>0</v>
      </c>
      <c r="AI251" s="53">
        <f t="shared" si="214"/>
        <v>0</v>
      </c>
      <c r="AJ251" s="53">
        <f t="shared" si="214"/>
        <v>0</v>
      </c>
      <c r="AK251" s="53">
        <f t="shared" si="214"/>
        <v>0</v>
      </c>
    </row>
    <row r="252" spans="1:37" ht="22.5" customHeight="1">
      <c r="A252" s="85"/>
      <c r="B252" s="16" t="s">
        <v>199</v>
      </c>
      <c r="C252" s="52" t="s">
        <v>200</v>
      </c>
      <c r="D252" s="186">
        <f t="shared" si="213"/>
        <v>0</v>
      </c>
      <c r="E252" s="53">
        <f t="shared" si="213"/>
        <v>0</v>
      </c>
      <c r="F252" s="292">
        <f t="shared" si="213"/>
        <v>0</v>
      </c>
      <c r="G252" s="322">
        <f t="shared" si="213"/>
        <v>0</v>
      </c>
      <c r="H252" s="322">
        <f t="shared" si="213"/>
        <v>0</v>
      </c>
      <c r="I252" s="322">
        <f t="shared" si="213"/>
        <v>0</v>
      </c>
      <c r="J252" s="322">
        <f t="shared" si="213"/>
        <v>0</v>
      </c>
      <c r="K252" s="23">
        <f t="shared" si="180"/>
        <v>0</v>
      </c>
      <c r="L252" s="23">
        <f t="shared" si="181"/>
        <v>0</v>
      </c>
      <c r="M252" s="322">
        <f t="shared" si="214"/>
        <v>0</v>
      </c>
      <c r="N252" s="322">
        <f t="shared" si="214"/>
        <v>0</v>
      </c>
      <c r="O252" s="322">
        <f t="shared" si="214"/>
        <v>0</v>
      </c>
      <c r="P252" s="53">
        <f t="shared" si="214"/>
        <v>0</v>
      </c>
      <c r="Q252" s="53">
        <f t="shared" si="214"/>
        <v>0</v>
      </c>
      <c r="R252" s="53">
        <f t="shared" si="214"/>
        <v>0</v>
      </c>
      <c r="S252" s="53">
        <f t="shared" si="214"/>
        <v>0</v>
      </c>
      <c r="T252" s="53">
        <f t="shared" si="214"/>
        <v>0</v>
      </c>
      <c r="U252" s="53">
        <f t="shared" si="214"/>
        <v>0</v>
      </c>
      <c r="V252" s="53">
        <f t="shared" si="214"/>
        <v>0</v>
      </c>
      <c r="W252" s="53">
        <f t="shared" si="214"/>
        <v>0</v>
      </c>
      <c r="X252" s="53">
        <f t="shared" si="214"/>
        <v>0</v>
      </c>
      <c r="Y252" s="53">
        <f t="shared" si="214"/>
        <v>0</v>
      </c>
      <c r="Z252" s="53">
        <f t="shared" si="214"/>
        <v>0</v>
      </c>
      <c r="AA252" s="53">
        <f t="shared" si="214"/>
        <v>0</v>
      </c>
      <c r="AB252" s="53">
        <f t="shared" si="214"/>
        <v>0</v>
      </c>
      <c r="AC252" s="53">
        <f t="shared" si="214"/>
        <v>0</v>
      </c>
      <c r="AD252" s="292">
        <f t="shared" si="175"/>
        <v>0</v>
      </c>
      <c r="AE252" s="53">
        <f t="shared" si="214"/>
        <v>0</v>
      </c>
      <c r="AF252" s="53">
        <f t="shared" si="214"/>
        <v>0</v>
      </c>
      <c r="AG252" s="53">
        <f t="shared" si="214"/>
        <v>0</v>
      </c>
      <c r="AH252" s="53">
        <f t="shared" si="214"/>
        <v>0</v>
      </c>
      <c r="AI252" s="53">
        <f t="shared" si="214"/>
        <v>0</v>
      </c>
      <c r="AJ252" s="53">
        <f t="shared" si="214"/>
        <v>0</v>
      </c>
      <c r="AK252" s="53">
        <f t="shared" si="214"/>
        <v>0</v>
      </c>
    </row>
    <row r="253" spans="1:37" ht="24" customHeight="1">
      <c r="A253" s="85"/>
      <c r="B253" s="16" t="s">
        <v>201</v>
      </c>
      <c r="C253" s="52" t="s">
        <v>202</v>
      </c>
      <c r="D253" s="186">
        <f t="shared" si="213"/>
        <v>12651</v>
      </c>
      <c r="E253" s="53">
        <f t="shared" si="213"/>
        <v>16082</v>
      </c>
      <c r="F253" s="292">
        <f t="shared" si="213"/>
        <v>16082</v>
      </c>
      <c r="G253" s="322">
        <f t="shared" si="213"/>
        <v>7469</v>
      </c>
      <c r="H253" s="322">
        <f t="shared" si="213"/>
        <v>4156</v>
      </c>
      <c r="I253" s="322">
        <f t="shared" si="213"/>
        <v>2232</v>
      </c>
      <c r="J253" s="322">
        <f t="shared" si="213"/>
        <v>2225</v>
      </c>
      <c r="K253" s="23">
        <f t="shared" si="180"/>
        <v>16082</v>
      </c>
      <c r="L253" s="23">
        <f t="shared" si="181"/>
        <v>0</v>
      </c>
      <c r="M253" s="322">
        <f t="shared" si="214"/>
        <v>0</v>
      </c>
      <c r="N253" s="322">
        <f t="shared" si="214"/>
        <v>0</v>
      </c>
      <c r="O253" s="322">
        <f t="shared" si="214"/>
        <v>0</v>
      </c>
      <c r="P253" s="53">
        <f t="shared" si="214"/>
        <v>0</v>
      </c>
      <c r="Q253" s="53">
        <f t="shared" si="214"/>
        <v>0</v>
      </c>
      <c r="R253" s="53">
        <f t="shared" si="214"/>
        <v>0</v>
      </c>
      <c r="S253" s="53">
        <f t="shared" si="214"/>
        <v>0</v>
      </c>
      <c r="T253" s="53">
        <f t="shared" si="214"/>
        <v>0</v>
      </c>
      <c r="U253" s="53">
        <f t="shared" si="214"/>
        <v>0</v>
      </c>
      <c r="V253" s="53">
        <f t="shared" si="214"/>
        <v>0</v>
      </c>
      <c r="W253" s="53">
        <f t="shared" si="214"/>
        <v>0</v>
      </c>
      <c r="X253" s="53">
        <f t="shared" si="214"/>
        <v>0</v>
      </c>
      <c r="Y253" s="53">
        <f t="shared" si="214"/>
        <v>0</v>
      </c>
      <c r="Z253" s="53">
        <f t="shared" si="214"/>
        <v>0</v>
      </c>
      <c r="AA253" s="53">
        <f t="shared" si="214"/>
        <v>0</v>
      </c>
      <c r="AB253" s="53">
        <f t="shared" si="214"/>
        <v>0</v>
      </c>
      <c r="AC253" s="53">
        <f t="shared" si="214"/>
        <v>0</v>
      </c>
      <c r="AD253" s="292">
        <f t="shared" si="175"/>
        <v>16082</v>
      </c>
      <c r="AE253" s="53">
        <f t="shared" si="214"/>
        <v>16082</v>
      </c>
      <c r="AF253" s="53">
        <f t="shared" si="214"/>
        <v>6820</v>
      </c>
      <c r="AG253" s="53">
        <f t="shared" si="214"/>
        <v>7781</v>
      </c>
      <c r="AH253" s="53">
        <f t="shared" si="214"/>
        <v>0</v>
      </c>
      <c r="AI253" s="53">
        <f t="shared" si="214"/>
        <v>0</v>
      </c>
      <c r="AJ253" s="53">
        <f t="shared" si="214"/>
        <v>0</v>
      </c>
      <c r="AK253" s="53">
        <f t="shared" si="214"/>
        <v>0</v>
      </c>
    </row>
    <row r="254" spans="1:37" ht="24.75" customHeight="1">
      <c r="A254" s="85"/>
      <c r="B254" s="16" t="s">
        <v>195</v>
      </c>
      <c r="C254" s="52" t="s">
        <v>203</v>
      </c>
      <c r="D254" s="30">
        <f t="shared" si="213"/>
        <v>0</v>
      </c>
      <c r="E254" s="30">
        <f t="shared" si="213"/>
        <v>0</v>
      </c>
      <c r="F254" s="93">
        <f t="shared" si="213"/>
        <v>0</v>
      </c>
      <c r="G254" s="186">
        <f t="shared" si="213"/>
        <v>0</v>
      </c>
      <c r="H254" s="186">
        <f t="shared" si="213"/>
        <v>0</v>
      </c>
      <c r="I254" s="186">
        <f t="shared" si="213"/>
        <v>0</v>
      </c>
      <c r="J254" s="186">
        <f t="shared" si="213"/>
        <v>0</v>
      </c>
      <c r="K254" s="23">
        <f t="shared" si="180"/>
        <v>0</v>
      </c>
      <c r="L254" s="23">
        <f t="shared" si="181"/>
        <v>0</v>
      </c>
      <c r="M254" s="186">
        <f t="shared" si="214"/>
        <v>0</v>
      </c>
      <c r="N254" s="186">
        <f t="shared" si="214"/>
        <v>0</v>
      </c>
      <c r="O254" s="186">
        <f t="shared" si="214"/>
        <v>0</v>
      </c>
      <c r="P254" s="30">
        <f t="shared" si="214"/>
        <v>0</v>
      </c>
      <c r="Q254" s="30">
        <f t="shared" si="214"/>
        <v>0</v>
      </c>
      <c r="R254" s="30">
        <f t="shared" si="214"/>
        <v>0</v>
      </c>
      <c r="S254" s="30">
        <f t="shared" si="214"/>
        <v>0</v>
      </c>
      <c r="T254" s="30">
        <f t="shared" si="214"/>
        <v>0</v>
      </c>
      <c r="U254" s="30">
        <f t="shared" si="214"/>
        <v>0</v>
      </c>
      <c r="V254" s="30">
        <f t="shared" si="214"/>
        <v>0</v>
      </c>
      <c r="W254" s="30">
        <f t="shared" si="214"/>
        <v>0</v>
      </c>
      <c r="X254" s="30">
        <f t="shared" si="214"/>
        <v>0</v>
      </c>
      <c r="Y254" s="30">
        <f t="shared" si="214"/>
        <v>0</v>
      </c>
      <c r="Z254" s="30">
        <f t="shared" si="214"/>
        <v>0</v>
      </c>
      <c r="AA254" s="30">
        <f t="shared" si="214"/>
        <v>0</v>
      </c>
      <c r="AB254" s="30">
        <f t="shared" si="214"/>
        <v>0</v>
      </c>
      <c r="AC254" s="30">
        <f t="shared" si="214"/>
        <v>0</v>
      </c>
      <c r="AD254" s="292">
        <f t="shared" si="175"/>
        <v>0</v>
      </c>
      <c r="AE254" s="30">
        <f t="shared" si="214"/>
        <v>0</v>
      </c>
      <c r="AF254" s="30">
        <f t="shared" si="214"/>
        <v>3199</v>
      </c>
      <c r="AG254" s="30">
        <f t="shared" si="214"/>
        <v>342</v>
      </c>
      <c r="AH254" s="30">
        <f t="shared" si="214"/>
        <v>0</v>
      </c>
      <c r="AI254" s="30">
        <f t="shared" si="214"/>
        <v>0</v>
      </c>
      <c r="AJ254" s="30">
        <f t="shared" si="214"/>
        <v>0</v>
      </c>
      <c r="AK254" s="30">
        <f t="shared" si="214"/>
        <v>0</v>
      </c>
    </row>
    <row r="255" spans="1:37" ht="24.75" customHeight="1">
      <c r="A255" s="85"/>
      <c r="B255" s="16" t="s">
        <v>197</v>
      </c>
      <c r="C255" s="54" t="s">
        <v>204</v>
      </c>
      <c r="D255" s="30">
        <f t="shared" si="213"/>
        <v>0</v>
      </c>
      <c r="E255" s="30">
        <f t="shared" si="213"/>
        <v>0</v>
      </c>
      <c r="F255" s="93">
        <f t="shared" si="213"/>
        <v>0</v>
      </c>
      <c r="G255" s="186">
        <f t="shared" si="213"/>
        <v>0</v>
      </c>
      <c r="H255" s="186">
        <f t="shared" si="213"/>
        <v>0</v>
      </c>
      <c r="I255" s="186">
        <f t="shared" si="213"/>
        <v>0</v>
      </c>
      <c r="J255" s="186">
        <f t="shared" si="213"/>
        <v>0</v>
      </c>
      <c r="K255" s="23">
        <f t="shared" si="180"/>
        <v>0</v>
      </c>
      <c r="L255" s="23">
        <f t="shared" si="181"/>
        <v>0</v>
      </c>
      <c r="M255" s="186">
        <f t="shared" si="214"/>
        <v>0</v>
      </c>
      <c r="N255" s="186">
        <f t="shared" si="214"/>
        <v>0</v>
      </c>
      <c r="O255" s="186">
        <f t="shared" si="214"/>
        <v>0</v>
      </c>
      <c r="P255" s="30">
        <f t="shared" si="214"/>
        <v>0</v>
      </c>
      <c r="Q255" s="30">
        <f t="shared" si="214"/>
        <v>0</v>
      </c>
      <c r="R255" s="30">
        <f t="shared" si="214"/>
        <v>0</v>
      </c>
      <c r="S255" s="30">
        <f t="shared" si="214"/>
        <v>0</v>
      </c>
      <c r="T255" s="30">
        <f t="shared" si="214"/>
        <v>0</v>
      </c>
      <c r="U255" s="30">
        <f t="shared" si="214"/>
        <v>0</v>
      </c>
      <c r="V255" s="30">
        <f t="shared" si="214"/>
        <v>0</v>
      </c>
      <c r="W255" s="30">
        <f t="shared" si="214"/>
        <v>0</v>
      </c>
      <c r="X255" s="30">
        <f t="shared" si="214"/>
        <v>0</v>
      </c>
      <c r="Y255" s="30">
        <f t="shared" si="214"/>
        <v>0</v>
      </c>
      <c r="Z255" s="30">
        <f t="shared" si="214"/>
        <v>0</v>
      </c>
      <c r="AA255" s="30">
        <f t="shared" si="214"/>
        <v>0</v>
      </c>
      <c r="AB255" s="30">
        <f t="shared" si="214"/>
        <v>0</v>
      </c>
      <c r="AC255" s="30">
        <f t="shared" si="214"/>
        <v>0</v>
      </c>
      <c r="AD255" s="292">
        <f t="shared" si="175"/>
        <v>0</v>
      </c>
      <c r="AE255" s="30">
        <f t="shared" si="214"/>
        <v>0</v>
      </c>
      <c r="AF255" s="30">
        <f t="shared" si="214"/>
        <v>2700</v>
      </c>
      <c r="AG255" s="30">
        <f t="shared" si="214"/>
        <v>283</v>
      </c>
      <c r="AH255" s="30">
        <f t="shared" si="214"/>
        <v>0</v>
      </c>
      <c r="AI255" s="30">
        <f t="shared" si="214"/>
        <v>0</v>
      </c>
      <c r="AJ255" s="30">
        <f t="shared" si="214"/>
        <v>0</v>
      </c>
      <c r="AK255" s="30">
        <f t="shared" si="214"/>
        <v>0</v>
      </c>
    </row>
    <row r="256" spans="1:37" ht="24.75" customHeight="1">
      <c r="A256" s="85"/>
      <c r="B256" s="16" t="s">
        <v>199</v>
      </c>
      <c r="C256" s="54" t="s">
        <v>205</v>
      </c>
      <c r="D256" s="30">
        <f t="shared" si="213"/>
        <v>0</v>
      </c>
      <c r="E256" s="30">
        <f t="shared" si="213"/>
        <v>0</v>
      </c>
      <c r="F256" s="93">
        <f t="shared" si="213"/>
        <v>0</v>
      </c>
      <c r="G256" s="186">
        <f t="shared" si="213"/>
        <v>0</v>
      </c>
      <c r="H256" s="186">
        <f t="shared" si="213"/>
        <v>0</v>
      </c>
      <c r="I256" s="186">
        <f t="shared" si="213"/>
        <v>0</v>
      </c>
      <c r="J256" s="186">
        <f t="shared" si="213"/>
        <v>0</v>
      </c>
      <c r="K256" s="23">
        <f t="shared" si="180"/>
        <v>0</v>
      </c>
      <c r="L256" s="23">
        <f t="shared" si="181"/>
        <v>0</v>
      </c>
      <c r="M256" s="186">
        <f t="shared" si="214"/>
        <v>0</v>
      </c>
      <c r="N256" s="186">
        <f t="shared" si="214"/>
        <v>0</v>
      </c>
      <c r="O256" s="186">
        <f t="shared" si="214"/>
        <v>0</v>
      </c>
      <c r="P256" s="30">
        <f t="shared" si="214"/>
        <v>0</v>
      </c>
      <c r="Q256" s="30">
        <f t="shared" si="214"/>
        <v>0</v>
      </c>
      <c r="R256" s="30">
        <f t="shared" si="214"/>
        <v>0</v>
      </c>
      <c r="S256" s="30">
        <f t="shared" si="214"/>
        <v>0</v>
      </c>
      <c r="T256" s="30">
        <f t="shared" si="214"/>
        <v>0</v>
      </c>
      <c r="U256" s="30">
        <f t="shared" si="214"/>
        <v>0</v>
      </c>
      <c r="V256" s="30">
        <f t="shared" si="214"/>
        <v>0</v>
      </c>
      <c r="W256" s="30">
        <f t="shared" si="214"/>
        <v>0</v>
      </c>
      <c r="X256" s="30">
        <f t="shared" si="214"/>
        <v>0</v>
      </c>
      <c r="Y256" s="30">
        <f t="shared" si="214"/>
        <v>0</v>
      </c>
      <c r="Z256" s="30">
        <f t="shared" si="214"/>
        <v>0</v>
      </c>
      <c r="AA256" s="30">
        <f t="shared" si="214"/>
        <v>0</v>
      </c>
      <c r="AB256" s="30">
        <f t="shared" si="214"/>
        <v>0</v>
      </c>
      <c r="AC256" s="30">
        <f t="shared" si="214"/>
        <v>0</v>
      </c>
      <c r="AD256" s="292">
        <f t="shared" si="175"/>
        <v>0</v>
      </c>
      <c r="AE256" s="30">
        <f t="shared" si="214"/>
        <v>0</v>
      </c>
      <c r="AF256" s="30">
        <f t="shared" si="214"/>
        <v>0</v>
      </c>
      <c r="AG256" s="30">
        <f t="shared" si="214"/>
        <v>0</v>
      </c>
      <c r="AH256" s="30">
        <f t="shared" si="214"/>
        <v>0</v>
      </c>
      <c r="AI256" s="30">
        <f t="shared" si="214"/>
        <v>0</v>
      </c>
      <c r="AJ256" s="30">
        <f t="shared" si="214"/>
        <v>0</v>
      </c>
      <c r="AK256" s="30">
        <f t="shared" si="214"/>
        <v>0</v>
      </c>
    </row>
    <row r="257" spans="1:37" ht="24.75" customHeight="1">
      <c r="A257" s="85"/>
      <c r="B257" s="16" t="s">
        <v>201</v>
      </c>
      <c r="C257" s="54" t="s">
        <v>206</v>
      </c>
      <c r="D257" s="30">
        <f t="shared" si="213"/>
        <v>0</v>
      </c>
      <c r="E257" s="30">
        <f t="shared" si="213"/>
        <v>0</v>
      </c>
      <c r="F257" s="93">
        <f t="shared" si="213"/>
        <v>0</v>
      </c>
      <c r="G257" s="186">
        <f t="shared" si="213"/>
        <v>0</v>
      </c>
      <c r="H257" s="186">
        <f t="shared" si="213"/>
        <v>0</v>
      </c>
      <c r="I257" s="186">
        <f t="shared" si="213"/>
        <v>0</v>
      </c>
      <c r="J257" s="186">
        <f t="shared" si="213"/>
        <v>0</v>
      </c>
      <c r="K257" s="23">
        <f t="shared" si="180"/>
        <v>0</v>
      </c>
      <c r="L257" s="23">
        <f t="shared" si="181"/>
        <v>0</v>
      </c>
      <c r="M257" s="186">
        <f t="shared" si="214"/>
        <v>0</v>
      </c>
      <c r="N257" s="186">
        <f t="shared" si="214"/>
        <v>0</v>
      </c>
      <c r="O257" s="186">
        <f t="shared" si="214"/>
        <v>0</v>
      </c>
      <c r="P257" s="30">
        <f t="shared" si="214"/>
        <v>0</v>
      </c>
      <c r="Q257" s="30">
        <f t="shared" si="214"/>
        <v>0</v>
      </c>
      <c r="R257" s="30">
        <f t="shared" si="214"/>
        <v>0</v>
      </c>
      <c r="S257" s="30">
        <f t="shared" si="214"/>
        <v>0</v>
      </c>
      <c r="T257" s="30">
        <f t="shared" si="214"/>
        <v>0</v>
      </c>
      <c r="U257" s="30">
        <f t="shared" si="214"/>
        <v>0</v>
      </c>
      <c r="V257" s="30">
        <f t="shared" si="214"/>
        <v>0</v>
      </c>
      <c r="W257" s="30">
        <f t="shared" si="214"/>
        <v>0</v>
      </c>
      <c r="X257" s="30">
        <f t="shared" si="214"/>
        <v>0</v>
      </c>
      <c r="Y257" s="30">
        <f t="shared" si="214"/>
        <v>0</v>
      </c>
      <c r="Z257" s="30">
        <f t="shared" si="214"/>
        <v>0</v>
      </c>
      <c r="AA257" s="30">
        <f t="shared" si="214"/>
        <v>0</v>
      </c>
      <c r="AB257" s="30">
        <f t="shared" si="214"/>
        <v>0</v>
      </c>
      <c r="AC257" s="30">
        <f t="shared" si="214"/>
        <v>0</v>
      </c>
      <c r="AD257" s="292">
        <f t="shared" si="175"/>
        <v>0</v>
      </c>
      <c r="AE257" s="30">
        <f t="shared" si="214"/>
        <v>0</v>
      </c>
      <c r="AF257" s="30">
        <f t="shared" si="214"/>
        <v>499</v>
      </c>
      <c r="AG257" s="30">
        <f t="shared" si="214"/>
        <v>59</v>
      </c>
      <c r="AH257" s="30">
        <f t="shared" si="214"/>
        <v>0</v>
      </c>
      <c r="AI257" s="30">
        <f t="shared" si="214"/>
        <v>0</v>
      </c>
      <c r="AJ257" s="30">
        <f t="shared" si="214"/>
        <v>0</v>
      </c>
      <c r="AK257" s="30">
        <f t="shared" si="214"/>
        <v>0</v>
      </c>
    </row>
    <row r="258" spans="1:37" ht="24" customHeight="1">
      <c r="A258" s="85"/>
      <c r="B258" s="91" t="s">
        <v>207</v>
      </c>
      <c r="C258" s="92" t="s">
        <v>208</v>
      </c>
      <c r="D258" s="93">
        <f t="shared" si="213"/>
        <v>2103</v>
      </c>
      <c r="E258" s="93">
        <f t="shared" si="213"/>
        <v>21506</v>
      </c>
      <c r="F258" s="93">
        <f t="shared" si="213"/>
        <v>22276</v>
      </c>
      <c r="G258" s="186">
        <f t="shared" si="213"/>
        <v>399</v>
      </c>
      <c r="H258" s="186">
        <f t="shared" si="213"/>
        <v>5482</v>
      </c>
      <c r="I258" s="186">
        <f t="shared" si="213"/>
        <v>7634</v>
      </c>
      <c r="J258" s="186">
        <f t="shared" si="213"/>
        <v>8761</v>
      </c>
      <c r="K258" s="23">
        <f t="shared" si="180"/>
        <v>22276</v>
      </c>
      <c r="L258" s="23">
        <f t="shared" si="181"/>
        <v>0</v>
      </c>
      <c r="M258" s="186">
        <f t="shared" si="214"/>
        <v>25946</v>
      </c>
      <c r="N258" s="186">
        <f t="shared" si="214"/>
        <v>25926</v>
      </c>
      <c r="O258" s="186">
        <f t="shared" si="214"/>
        <v>10627</v>
      </c>
      <c r="P258" s="93">
        <f t="shared" si="214"/>
        <v>0</v>
      </c>
      <c r="Q258" s="93">
        <f t="shared" si="214"/>
        <v>0</v>
      </c>
      <c r="R258" s="93">
        <f t="shared" si="214"/>
        <v>0</v>
      </c>
      <c r="S258" s="93">
        <f t="shared" si="214"/>
        <v>0</v>
      </c>
      <c r="T258" s="93">
        <f t="shared" si="214"/>
        <v>0</v>
      </c>
      <c r="U258" s="93">
        <f t="shared" si="214"/>
        <v>0</v>
      </c>
      <c r="V258" s="93">
        <f t="shared" si="214"/>
        <v>14.589999999999998</v>
      </c>
      <c r="W258" s="93">
        <f t="shared" si="214"/>
        <v>0</v>
      </c>
      <c r="X258" s="93">
        <f t="shared" si="214"/>
        <v>0</v>
      </c>
      <c r="Y258" s="93">
        <f t="shared" si="214"/>
        <v>0</v>
      </c>
      <c r="Z258" s="93">
        <f t="shared" si="214"/>
        <v>0</v>
      </c>
      <c r="AA258" s="93">
        <f t="shared" si="214"/>
        <v>0</v>
      </c>
      <c r="AB258" s="93">
        <f t="shared" si="214"/>
        <v>0</v>
      </c>
      <c r="AC258" s="93">
        <f t="shared" si="214"/>
        <v>0</v>
      </c>
      <c r="AD258" s="292">
        <f t="shared" si="175"/>
        <v>22290.59</v>
      </c>
      <c r="AE258" s="93">
        <f t="shared" si="214"/>
        <v>22290.59</v>
      </c>
      <c r="AF258" s="93">
        <f t="shared" si="214"/>
        <v>2618</v>
      </c>
      <c r="AG258" s="93">
        <f t="shared" si="214"/>
        <v>26941</v>
      </c>
      <c r="AH258" s="93">
        <f t="shared" si="214"/>
        <v>26373</v>
      </c>
      <c r="AI258" s="93">
        <f t="shared" si="214"/>
        <v>18714</v>
      </c>
      <c r="AJ258" s="93">
        <f t="shared" si="214"/>
        <v>546</v>
      </c>
      <c r="AK258" s="93">
        <f t="shared" si="214"/>
        <v>0</v>
      </c>
    </row>
    <row r="259" spans="1:37" ht="24.75" hidden="1" customHeight="1">
      <c r="A259" s="85"/>
      <c r="B259" s="91" t="s">
        <v>209</v>
      </c>
      <c r="C259" s="92" t="s">
        <v>210</v>
      </c>
      <c r="D259" s="93">
        <f t="shared" si="213"/>
        <v>0</v>
      </c>
      <c r="E259" s="93">
        <f t="shared" si="213"/>
        <v>0</v>
      </c>
      <c r="F259" s="93">
        <f t="shared" si="213"/>
        <v>0</v>
      </c>
      <c r="G259" s="186">
        <f t="shared" si="213"/>
        <v>0</v>
      </c>
      <c r="H259" s="186">
        <f t="shared" si="213"/>
        <v>0</v>
      </c>
      <c r="I259" s="186">
        <f t="shared" si="213"/>
        <v>0</v>
      </c>
      <c r="J259" s="186">
        <f t="shared" si="213"/>
        <v>0</v>
      </c>
      <c r="K259" s="23">
        <f t="shared" si="180"/>
        <v>0</v>
      </c>
      <c r="L259" s="23">
        <f t="shared" si="181"/>
        <v>0</v>
      </c>
      <c r="M259" s="186">
        <f t="shared" si="214"/>
        <v>0</v>
      </c>
      <c r="N259" s="186">
        <f t="shared" si="214"/>
        <v>0</v>
      </c>
      <c r="O259" s="186">
        <f t="shared" si="214"/>
        <v>0</v>
      </c>
      <c r="P259" s="93">
        <f t="shared" si="214"/>
        <v>0</v>
      </c>
      <c r="Q259" s="93">
        <f t="shared" si="214"/>
        <v>0</v>
      </c>
      <c r="R259" s="93">
        <f t="shared" si="214"/>
        <v>0</v>
      </c>
      <c r="S259" s="93">
        <f t="shared" si="214"/>
        <v>0</v>
      </c>
      <c r="T259" s="93">
        <f t="shared" si="214"/>
        <v>0</v>
      </c>
      <c r="U259" s="93">
        <f t="shared" si="214"/>
        <v>0</v>
      </c>
      <c r="V259" s="93">
        <f t="shared" si="214"/>
        <v>0</v>
      </c>
      <c r="W259" s="93">
        <f t="shared" si="214"/>
        <v>0</v>
      </c>
      <c r="X259" s="93">
        <f t="shared" si="214"/>
        <v>0</v>
      </c>
      <c r="Y259" s="93">
        <f t="shared" si="214"/>
        <v>0</v>
      </c>
      <c r="Z259" s="93">
        <f t="shared" si="214"/>
        <v>0</v>
      </c>
      <c r="AA259" s="93">
        <f t="shared" si="214"/>
        <v>0</v>
      </c>
      <c r="AB259" s="93">
        <f t="shared" ref="AB259:AK266" si="215">AB115</f>
        <v>0</v>
      </c>
      <c r="AC259" s="93">
        <f t="shared" si="215"/>
        <v>0</v>
      </c>
      <c r="AD259" s="292">
        <f t="shared" si="175"/>
        <v>0</v>
      </c>
      <c r="AE259" s="93">
        <f t="shared" si="215"/>
        <v>0</v>
      </c>
      <c r="AF259" s="93">
        <f t="shared" si="215"/>
        <v>0</v>
      </c>
      <c r="AG259" s="93">
        <f t="shared" si="215"/>
        <v>0</v>
      </c>
      <c r="AH259" s="93">
        <f t="shared" si="215"/>
        <v>0</v>
      </c>
      <c r="AI259" s="93">
        <f t="shared" si="215"/>
        <v>0</v>
      </c>
      <c r="AJ259" s="93">
        <f t="shared" si="215"/>
        <v>0</v>
      </c>
      <c r="AK259" s="93">
        <f t="shared" si="215"/>
        <v>0</v>
      </c>
    </row>
    <row r="260" spans="1:37" ht="24.75" customHeight="1">
      <c r="A260" s="85"/>
      <c r="B260" s="94" t="s">
        <v>211</v>
      </c>
      <c r="C260" s="92" t="s">
        <v>212</v>
      </c>
      <c r="D260" s="93">
        <f t="shared" si="213"/>
        <v>2103</v>
      </c>
      <c r="E260" s="93">
        <f t="shared" si="213"/>
        <v>21506</v>
      </c>
      <c r="F260" s="93">
        <f t="shared" si="213"/>
        <v>22276</v>
      </c>
      <c r="G260" s="186">
        <f t="shared" si="213"/>
        <v>399</v>
      </c>
      <c r="H260" s="186">
        <f t="shared" si="213"/>
        <v>5482</v>
      </c>
      <c r="I260" s="186">
        <f t="shared" si="213"/>
        <v>7634</v>
      </c>
      <c r="J260" s="186">
        <f t="shared" si="213"/>
        <v>8761</v>
      </c>
      <c r="K260" s="23">
        <f t="shared" si="180"/>
        <v>22276</v>
      </c>
      <c r="L260" s="23">
        <f t="shared" si="181"/>
        <v>0</v>
      </c>
      <c r="M260" s="186">
        <f t="shared" ref="M260:AB266" si="216">M116</f>
        <v>25946</v>
      </c>
      <c r="N260" s="186">
        <f t="shared" si="216"/>
        <v>25926</v>
      </c>
      <c r="O260" s="186">
        <f t="shared" si="216"/>
        <v>10627</v>
      </c>
      <c r="P260" s="93">
        <f t="shared" si="216"/>
        <v>0</v>
      </c>
      <c r="Q260" s="93">
        <f t="shared" si="216"/>
        <v>0</v>
      </c>
      <c r="R260" s="93">
        <f t="shared" si="216"/>
        <v>0</v>
      </c>
      <c r="S260" s="93">
        <f t="shared" si="216"/>
        <v>0</v>
      </c>
      <c r="T260" s="93">
        <f t="shared" si="216"/>
        <v>0</v>
      </c>
      <c r="U260" s="93">
        <f t="shared" si="216"/>
        <v>0</v>
      </c>
      <c r="V260" s="93">
        <f t="shared" si="216"/>
        <v>14.589999999999998</v>
      </c>
      <c r="W260" s="93">
        <f t="shared" si="216"/>
        <v>0</v>
      </c>
      <c r="X260" s="93">
        <f t="shared" si="216"/>
        <v>0</v>
      </c>
      <c r="Y260" s="93">
        <f t="shared" si="216"/>
        <v>0</v>
      </c>
      <c r="Z260" s="93">
        <f t="shared" si="216"/>
        <v>0</v>
      </c>
      <c r="AA260" s="93">
        <f t="shared" si="216"/>
        <v>0</v>
      </c>
      <c r="AB260" s="93">
        <f t="shared" si="216"/>
        <v>0</v>
      </c>
      <c r="AC260" s="93">
        <f t="shared" si="215"/>
        <v>0</v>
      </c>
      <c r="AD260" s="292">
        <f t="shared" si="175"/>
        <v>22290.59</v>
      </c>
      <c r="AE260" s="93">
        <f t="shared" si="215"/>
        <v>22290.59</v>
      </c>
      <c r="AF260" s="93">
        <f t="shared" si="215"/>
        <v>2618</v>
      </c>
      <c r="AG260" s="93">
        <f t="shared" si="215"/>
        <v>26941</v>
      </c>
      <c r="AH260" s="93">
        <f t="shared" si="215"/>
        <v>26373</v>
      </c>
      <c r="AI260" s="93">
        <f t="shared" si="215"/>
        <v>18714</v>
      </c>
      <c r="AJ260" s="93">
        <f t="shared" si="215"/>
        <v>546</v>
      </c>
      <c r="AK260" s="93">
        <f t="shared" si="215"/>
        <v>0</v>
      </c>
    </row>
    <row r="261" spans="1:37" ht="24.75" customHeight="1">
      <c r="A261" s="85"/>
      <c r="B261" s="95" t="s">
        <v>213</v>
      </c>
      <c r="C261" s="96" t="s">
        <v>214</v>
      </c>
      <c r="D261" s="258">
        <f t="shared" si="213"/>
        <v>8924</v>
      </c>
      <c r="E261" s="97">
        <f t="shared" si="213"/>
        <v>26640</v>
      </c>
      <c r="F261" s="98">
        <f t="shared" si="213"/>
        <v>26640</v>
      </c>
      <c r="G261" s="258">
        <f t="shared" si="213"/>
        <v>855</v>
      </c>
      <c r="H261" s="258">
        <f t="shared" si="213"/>
        <v>7785</v>
      </c>
      <c r="I261" s="258">
        <f t="shared" si="213"/>
        <v>9000</v>
      </c>
      <c r="J261" s="258">
        <f t="shared" si="213"/>
        <v>9000</v>
      </c>
      <c r="K261" s="23">
        <f t="shared" si="180"/>
        <v>26640</v>
      </c>
      <c r="L261" s="23">
        <f t="shared" si="181"/>
        <v>0</v>
      </c>
      <c r="M261" s="258">
        <f t="shared" si="216"/>
        <v>0</v>
      </c>
      <c r="N261" s="258">
        <f t="shared" si="216"/>
        <v>0</v>
      </c>
      <c r="O261" s="258">
        <f t="shared" si="216"/>
        <v>0</v>
      </c>
      <c r="P261" s="97">
        <f t="shared" si="216"/>
        <v>0</v>
      </c>
      <c r="Q261" s="97">
        <f t="shared" si="216"/>
        <v>0</v>
      </c>
      <c r="R261" s="97">
        <f t="shared" si="216"/>
        <v>0</v>
      </c>
      <c r="S261" s="97">
        <f t="shared" si="216"/>
        <v>0</v>
      </c>
      <c r="T261" s="97">
        <f t="shared" si="216"/>
        <v>0</v>
      </c>
      <c r="U261" s="97">
        <f t="shared" si="216"/>
        <v>0</v>
      </c>
      <c r="V261" s="97">
        <f t="shared" si="216"/>
        <v>0</v>
      </c>
      <c r="W261" s="97">
        <f t="shared" si="216"/>
        <v>0</v>
      </c>
      <c r="X261" s="97">
        <f t="shared" si="216"/>
        <v>0</v>
      </c>
      <c r="Y261" s="97">
        <f t="shared" si="216"/>
        <v>0</v>
      </c>
      <c r="Z261" s="97">
        <f t="shared" si="216"/>
        <v>0</v>
      </c>
      <c r="AA261" s="97">
        <f t="shared" si="216"/>
        <v>0</v>
      </c>
      <c r="AB261" s="97">
        <f t="shared" si="216"/>
        <v>0</v>
      </c>
      <c r="AC261" s="97">
        <f t="shared" si="215"/>
        <v>0</v>
      </c>
      <c r="AD261" s="292">
        <f t="shared" si="175"/>
        <v>26640</v>
      </c>
      <c r="AE261" s="97">
        <f t="shared" si="215"/>
        <v>26640</v>
      </c>
      <c r="AF261" s="97">
        <f t="shared" si="215"/>
        <v>25826</v>
      </c>
      <c r="AG261" s="97">
        <f t="shared" si="215"/>
        <v>0</v>
      </c>
      <c r="AH261" s="97">
        <f t="shared" si="215"/>
        <v>0</v>
      </c>
      <c r="AI261" s="97">
        <f t="shared" si="215"/>
        <v>0</v>
      </c>
      <c r="AJ261" s="97">
        <f t="shared" si="215"/>
        <v>0</v>
      </c>
      <c r="AK261" s="97">
        <f t="shared" si="215"/>
        <v>0</v>
      </c>
    </row>
    <row r="262" spans="1:37" ht="30.75" customHeight="1">
      <c r="A262" s="85"/>
      <c r="B262" s="61" t="s">
        <v>215</v>
      </c>
      <c r="C262" s="56" t="s">
        <v>216</v>
      </c>
      <c r="D262" s="98">
        <f t="shared" si="213"/>
        <v>7352</v>
      </c>
      <c r="E262" s="98">
        <f t="shared" si="213"/>
        <v>25000</v>
      </c>
      <c r="F262" s="98">
        <f t="shared" si="213"/>
        <v>25000</v>
      </c>
      <c r="G262" s="258">
        <f t="shared" si="213"/>
        <v>0</v>
      </c>
      <c r="H262" s="258">
        <f t="shared" si="213"/>
        <v>7000</v>
      </c>
      <c r="I262" s="258">
        <f t="shared" si="213"/>
        <v>9000</v>
      </c>
      <c r="J262" s="258">
        <f t="shared" si="213"/>
        <v>9000</v>
      </c>
      <c r="K262" s="23">
        <f t="shared" si="180"/>
        <v>25000</v>
      </c>
      <c r="L262" s="23">
        <f t="shared" si="181"/>
        <v>0</v>
      </c>
      <c r="M262" s="258">
        <f t="shared" si="216"/>
        <v>0</v>
      </c>
      <c r="N262" s="258">
        <f t="shared" si="216"/>
        <v>0</v>
      </c>
      <c r="O262" s="258">
        <f t="shared" si="216"/>
        <v>0</v>
      </c>
      <c r="P262" s="98">
        <f t="shared" si="216"/>
        <v>0</v>
      </c>
      <c r="Q262" s="98">
        <f t="shared" si="216"/>
        <v>0</v>
      </c>
      <c r="R262" s="98">
        <f t="shared" si="216"/>
        <v>0</v>
      </c>
      <c r="S262" s="98">
        <f t="shared" si="216"/>
        <v>0</v>
      </c>
      <c r="T262" s="98">
        <f t="shared" si="216"/>
        <v>0</v>
      </c>
      <c r="U262" s="98">
        <f t="shared" si="216"/>
        <v>0</v>
      </c>
      <c r="V262" s="98">
        <f t="shared" si="216"/>
        <v>0</v>
      </c>
      <c r="W262" s="98">
        <f t="shared" si="216"/>
        <v>0</v>
      </c>
      <c r="X262" s="98">
        <f t="shared" si="216"/>
        <v>0</v>
      </c>
      <c r="Y262" s="98">
        <f t="shared" si="216"/>
        <v>0</v>
      </c>
      <c r="Z262" s="98">
        <f t="shared" si="216"/>
        <v>0</v>
      </c>
      <c r="AA262" s="98">
        <f t="shared" si="216"/>
        <v>0</v>
      </c>
      <c r="AB262" s="98">
        <f t="shared" si="216"/>
        <v>0</v>
      </c>
      <c r="AC262" s="98">
        <f t="shared" si="215"/>
        <v>0</v>
      </c>
      <c r="AD262" s="292">
        <f t="shared" si="175"/>
        <v>25000</v>
      </c>
      <c r="AE262" s="98">
        <f t="shared" si="215"/>
        <v>25000</v>
      </c>
      <c r="AF262" s="98">
        <f t="shared" si="215"/>
        <v>24787</v>
      </c>
      <c r="AG262" s="98">
        <f t="shared" si="215"/>
        <v>0</v>
      </c>
      <c r="AH262" s="98">
        <f t="shared" si="215"/>
        <v>0</v>
      </c>
      <c r="AI262" s="98">
        <f t="shared" si="215"/>
        <v>0</v>
      </c>
      <c r="AJ262" s="98">
        <f t="shared" si="215"/>
        <v>0</v>
      </c>
      <c r="AK262" s="98">
        <f t="shared" si="215"/>
        <v>0</v>
      </c>
    </row>
    <row r="263" spans="1:37" ht="48.75" customHeight="1">
      <c r="A263" s="85"/>
      <c r="B263" s="99" t="s">
        <v>217</v>
      </c>
      <c r="C263" s="100" t="s">
        <v>218</v>
      </c>
      <c r="D263" s="186">
        <f t="shared" si="213"/>
        <v>1572</v>
      </c>
      <c r="E263" s="30">
        <f t="shared" si="213"/>
        <v>1640</v>
      </c>
      <c r="F263" s="93">
        <f t="shared" si="213"/>
        <v>1640</v>
      </c>
      <c r="G263" s="186">
        <f t="shared" si="213"/>
        <v>855</v>
      </c>
      <c r="H263" s="186">
        <f t="shared" si="213"/>
        <v>785</v>
      </c>
      <c r="I263" s="186">
        <f t="shared" si="213"/>
        <v>0</v>
      </c>
      <c r="J263" s="186">
        <f t="shared" si="213"/>
        <v>0</v>
      </c>
      <c r="K263" s="23">
        <f t="shared" si="180"/>
        <v>1640</v>
      </c>
      <c r="L263" s="23">
        <f t="shared" si="181"/>
        <v>0</v>
      </c>
      <c r="M263" s="186">
        <f t="shared" si="216"/>
        <v>0</v>
      </c>
      <c r="N263" s="186">
        <f t="shared" si="216"/>
        <v>0</v>
      </c>
      <c r="O263" s="186">
        <f t="shared" si="216"/>
        <v>0</v>
      </c>
      <c r="P263" s="30">
        <f t="shared" si="216"/>
        <v>0</v>
      </c>
      <c r="Q263" s="30">
        <f t="shared" si="216"/>
        <v>0</v>
      </c>
      <c r="R263" s="30">
        <f t="shared" si="216"/>
        <v>0</v>
      </c>
      <c r="S263" s="30">
        <f t="shared" si="216"/>
        <v>0</v>
      </c>
      <c r="T263" s="30">
        <f t="shared" si="216"/>
        <v>0</v>
      </c>
      <c r="U263" s="30">
        <f t="shared" si="216"/>
        <v>0</v>
      </c>
      <c r="V263" s="30">
        <f t="shared" si="216"/>
        <v>0</v>
      </c>
      <c r="W263" s="30">
        <f t="shared" si="216"/>
        <v>0</v>
      </c>
      <c r="X263" s="30">
        <f t="shared" si="216"/>
        <v>0</v>
      </c>
      <c r="Y263" s="30">
        <f t="shared" si="216"/>
        <v>0</v>
      </c>
      <c r="Z263" s="30">
        <f t="shared" si="216"/>
        <v>0</v>
      </c>
      <c r="AA263" s="30">
        <f t="shared" si="216"/>
        <v>0</v>
      </c>
      <c r="AB263" s="30">
        <f t="shared" si="216"/>
        <v>0</v>
      </c>
      <c r="AC263" s="30">
        <f t="shared" si="215"/>
        <v>0</v>
      </c>
      <c r="AD263" s="292">
        <f t="shared" si="175"/>
        <v>1640</v>
      </c>
      <c r="AE263" s="30">
        <f t="shared" si="215"/>
        <v>1640</v>
      </c>
      <c r="AF263" s="30">
        <f t="shared" si="215"/>
        <v>1039</v>
      </c>
      <c r="AG263" s="30">
        <f t="shared" si="215"/>
        <v>0</v>
      </c>
      <c r="AH263" s="30">
        <f t="shared" si="215"/>
        <v>0</v>
      </c>
      <c r="AI263" s="30">
        <f t="shared" si="215"/>
        <v>0</v>
      </c>
      <c r="AJ263" s="30">
        <f t="shared" si="215"/>
        <v>0</v>
      </c>
      <c r="AK263" s="30">
        <f t="shared" si="215"/>
        <v>0</v>
      </c>
    </row>
    <row r="264" spans="1:37" ht="24.75" customHeight="1">
      <c r="A264" s="85"/>
      <c r="B264" s="99" t="s">
        <v>197</v>
      </c>
      <c r="C264" s="100" t="s">
        <v>219</v>
      </c>
      <c r="D264" s="186">
        <f t="shared" si="213"/>
        <v>1321</v>
      </c>
      <c r="E264" s="30">
        <f t="shared" si="213"/>
        <v>1378</v>
      </c>
      <c r="F264" s="93">
        <f t="shared" si="213"/>
        <v>1378</v>
      </c>
      <c r="G264" s="186">
        <f t="shared" si="213"/>
        <v>718</v>
      </c>
      <c r="H264" s="186">
        <f t="shared" si="213"/>
        <v>660</v>
      </c>
      <c r="I264" s="186">
        <f t="shared" si="213"/>
        <v>0</v>
      </c>
      <c r="J264" s="186">
        <f t="shared" si="213"/>
        <v>0</v>
      </c>
      <c r="K264" s="23">
        <f t="shared" si="180"/>
        <v>1378</v>
      </c>
      <c r="L264" s="23">
        <f t="shared" si="181"/>
        <v>0</v>
      </c>
      <c r="M264" s="186">
        <f t="shared" si="216"/>
        <v>0</v>
      </c>
      <c r="N264" s="186">
        <f t="shared" si="216"/>
        <v>0</v>
      </c>
      <c r="O264" s="186">
        <f t="shared" si="216"/>
        <v>0</v>
      </c>
      <c r="P264" s="30">
        <f t="shared" si="216"/>
        <v>0</v>
      </c>
      <c r="Q264" s="30">
        <f t="shared" si="216"/>
        <v>0</v>
      </c>
      <c r="R264" s="30">
        <f t="shared" si="216"/>
        <v>0</v>
      </c>
      <c r="S264" s="30">
        <f t="shared" si="216"/>
        <v>0</v>
      </c>
      <c r="T264" s="30">
        <f t="shared" si="216"/>
        <v>0</v>
      </c>
      <c r="U264" s="30">
        <f t="shared" si="216"/>
        <v>0</v>
      </c>
      <c r="V264" s="30">
        <f t="shared" si="216"/>
        <v>0</v>
      </c>
      <c r="W264" s="30">
        <f t="shared" si="216"/>
        <v>0</v>
      </c>
      <c r="X264" s="30">
        <f t="shared" si="216"/>
        <v>0</v>
      </c>
      <c r="Y264" s="30">
        <f t="shared" si="216"/>
        <v>0</v>
      </c>
      <c r="Z264" s="30">
        <f t="shared" si="216"/>
        <v>0</v>
      </c>
      <c r="AA264" s="30">
        <f t="shared" si="216"/>
        <v>0</v>
      </c>
      <c r="AB264" s="30">
        <f t="shared" si="216"/>
        <v>0</v>
      </c>
      <c r="AC264" s="30">
        <f t="shared" si="215"/>
        <v>0</v>
      </c>
      <c r="AD264" s="292">
        <f t="shared" si="175"/>
        <v>1378</v>
      </c>
      <c r="AE264" s="30">
        <f t="shared" si="215"/>
        <v>1378</v>
      </c>
      <c r="AF264" s="30">
        <f t="shared" si="215"/>
        <v>873</v>
      </c>
      <c r="AG264" s="30">
        <f t="shared" si="215"/>
        <v>0</v>
      </c>
      <c r="AH264" s="30">
        <f t="shared" si="215"/>
        <v>0</v>
      </c>
      <c r="AI264" s="30">
        <f t="shared" si="215"/>
        <v>0</v>
      </c>
      <c r="AJ264" s="30">
        <f t="shared" si="215"/>
        <v>0</v>
      </c>
      <c r="AK264" s="30">
        <f t="shared" si="215"/>
        <v>0</v>
      </c>
    </row>
    <row r="265" spans="1:37" ht="24.75" customHeight="1">
      <c r="A265" s="85"/>
      <c r="B265" s="99" t="s">
        <v>199</v>
      </c>
      <c r="C265" s="100" t="s">
        <v>220</v>
      </c>
      <c r="D265" s="186">
        <f t="shared" ref="D265:J266" si="217">D121</f>
        <v>0</v>
      </c>
      <c r="E265" s="30">
        <f t="shared" si="217"/>
        <v>0</v>
      </c>
      <c r="F265" s="93">
        <f t="shared" si="217"/>
        <v>0</v>
      </c>
      <c r="G265" s="186">
        <f t="shared" si="217"/>
        <v>0</v>
      </c>
      <c r="H265" s="186">
        <f t="shared" si="217"/>
        <v>0</v>
      </c>
      <c r="I265" s="186">
        <f t="shared" si="217"/>
        <v>0</v>
      </c>
      <c r="J265" s="186">
        <f t="shared" si="217"/>
        <v>0</v>
      </c>
      <c r="K265" s="23">
        <f t="shared" si="180"/>
        <v>0</v>
      </c>
      <c r="L265" s="23">
        <f t="shared" si="181"/>
        <v>0</v>
      </c>
      <c r="M265" s="186">
        <f t="shared" si="216"/>
        <v>0</v>
      </c>
      <c r="N265" s="186">
        <f t="shared" si="216"/>
        <v>0</v>
      </c>
      <c r="O265" s="186">
        <f t="shared" si="216"/>
        <v>0</v>
      </c>
      <c r="P265" s="30">
        <f t="shared" si="216"/>
        <v>0</v>
      </c>
      <c r="Q265" s="30">
        <f t="shared" si="216"/>
        <v>0</v>
      </c>
      <c r="R265" s="30">
        <f t="shared" si="216"/>
        <v>0</v>
      </c>
      <c r="S265" s="30">
        <f t="shared" si="216"/>
        <v>0</v>
      </c>
      <c r="T265" s="30">
        <f t="shared" si="216"/>
        <v>0</v>
      </c>
      <c r="U265" s="30">
        <f t="shared" si="216"/>
        <v>0</v>
      </c>
      <c r="V265" s="30">
        <f t="shared" si="216"/>
        <v>0</v>
      </c>
      <c r="W265" s="30">
        <f t="shared" si="216"/>
        <v>0</v>
      </c>
      <c r="X265" s="30">
        <f t="shared" si="216"/>
        <v>0</v>
      </c>
      <c r="Y265" s="30">
        <f t="shared" si="216"/>
        <v>0</v>
      </c>
      <c r="Z265" s="30">
        <f t="shared" si="216"/>
        <v>0</v>
      </c>
      <c r="AA265" s="30">
        <f t="shared" si="216"/>
        <v>0</v>
      </c>
      <c r="AB265" s="30">
        <f t="shared" si="216"/>
        <v>0</v>
      </c>
      <c r="AC265" s="30">
        <f t="shared" si="215"/>
        <v>0</v>
      </c>
      <c r="AD265" s="292">
        <f t="shared" si="175"/>
        <v>0</v>
      </c>
      <c r="AE265" s="30">
        <f t="shared" si="215"/>
        <v>0</v>
      </c>
      <c r="AF265" s="30">
        <f t="shared" si="215"/>
        <v>0</v>
      </c>
      <c r="AG265" s="30">
        <f t="shared" si="215"/>
        <v>0</v>
      </c>
      <c r="AH265" s="30">
        <f t="shared" si="215"/>
        <v>0</v>
      </c>
      <c r="AI265" s="30">
        <f t="shared" si="215"/>
        <v>0</v>
      </c>
      <c r="AJ265" s="30">
        <f t="shared" si="215"/>
        <v>0</v>
      </c>
      <c r="AK265" s="30">
        <f t="shared" si="215"/>
        <v>0</v>
      </c>
    </row>
    <row r="266" spans="1:37" ht="24.75" customHeight="1">
      <c r="A266" s="85"/>
      <c r="B266" s="99" t="s">
        <v>201</v>
      </c>
      <c r="C266" s="100" t="s">
        <v>221</v>
      </c>
      <c r="D266" s="186">
        <f t="shared" si="217"/>
        <v>251</v>
      </c>
      <c r="E266" s="30">
        <f t="shared" si="217"/>
        <v>262</v>
      </c>
      <c r="F266" s="93">
        <f t="shared" si="217"/>
        <v>262</v>
      </c>
      <c r="G266" s="186">
        <f t="shared" si="217"/>
        <v>137</v>
      </c>
      <c r="H266" s="186">
        <f t="shared" si="217"/>
        <v>125</v>
      </c>
      <c r="I266" s="186">
        <f t="shared" si="217"/>
        <v>0</v>
      </c>
      <c r="J266" s="186">
        <f t="shared" si="217"/>
        <v>0</v>
      </c>
      <c r="K266" s="23">
        <f t="shared" si="180"/>
        <v>262</v>
      </c>
      <c r="L266" s="23">
        <f t="shared" si="181"/>
        <v>0</v>
      </c>
      <c r="M266" s="186">
        <f t="shared" si="216"/>
        <v>0</v>
      </c>
      <c r="N266" s="186">
        <f t="shared" si="216"/>
        <v>0</v>
      </c>
      <c r="O266" s="186">
        <f t="shared" si="216"/>
        <v>0</v>
      </c>
      <c r="P266" s="30">
        <f t="shared" si="216"/>
        <v>0</v>
      </c>
      <c r="Q266" s="30">
        <f t="shared" si="216"/>
        <v>0</v>
      </c>
      <c r="R266" s="30">
        <f t="shared" si="216"/>
        <v>0</v>
      </c>
      <c r="S266" s="30">
        <f t="shared" si="216"/>
        <v>0</v>
      </c>
      <c r="T266" s="30">
        <f t="shared" si="216"/>
        <v>0</v>
      </c>
      <c r="U266" s="30">
        <f t="shared" si="216"/>
        <v>0</v>
      </c>
      <c r="V266" s="30">
        <f t="shared" si="216"/>
        <v>0</v>
      </c>
      <c r="W266" s="30">
        <f t="shared" si="216"/>
        <v>0</v>
      </c>
      <c r="X266" s="30">
        <f t="shared" si="216"/>
        <v>0</v>
      </c>
      <c r="Y266" s="30">
        <f t="shared" si="216"/>
        <v>0</v>
      </c>
      <c r="Z266" s="30">
        <f t="shared" si="216"/>
        <v>0</v>
      </c>
      <c r="AA266" s="30">
        <f t="shared" si="216"/>
        <v>0</v>
      </c>
      <c r="AB266" s="30">
        <f t="shared" si="216"/>
        <v>0</v>
      </c>
      <c r="AC266" s="30">
        <f t="shared" si="215"/>
        <v>0</v>
      </c>
      <c r="AD266" s="292">
        <f t="shared" si="175"/>
        <v>262</v>
      </c>
      <c r="AE266" s="30">
        <f t="shared" si="215"/>
        <v>262</v>
      </c>
      <c r="AF266" s="30">
        <f t="shared" si="215"/>
        <v>166</v>
      </c>
      <c r="AG266" s="30">
        <f t="shared" si="215"/>
        <v>0</v>
      </c>
      <c r="AH266" s="30">
        <f t="shared" si="215"/>
        <v>0</v>
      </c>
      <c r="AI266" s="30">
        <f t="shared" si="215"/>
        <v>0</v>
      </c>
      <c r="AJ266" s="30">
        <f t="shared" si="215"/>
        <v>0</v>
      </c>
      <c r="AK266" s="30">
        <f t="shared" si="215"/>
        <v>0</v>
      </c>
    </row>
    <row r="267" spans="1:37" ht="24.75" customHeight="1">
      <c r="A267" s="85"/>
      <c r="B267" s="73" t="s">
        <v>224</v>
      </c>
      <c r="C267" s="64" t="s">
        <v>223</v>
      </c>
      <c r="D267" s="186"/>
      <c r="E267" s="30"/>
      <c r="F267" s="93">
        <f>F124</f>
        <v>145651</v>
      </c>
      <c r="G267" s="93">
        <f t="shared" ref="G267:AK271" si="218">G124</f>
        <v>2611</v>
      </c>
      <c r="H267" s="93">
        <f t="shared" si="218"/>
        <v>35840</v>
      </c>
      <c r="I267" s="93">
        <f t="shared" si="218"/>
        <v>49910</v>
      </c>
      <c r="J267" s="93">
        <f t="shared" si="218"/>
        <v>57290</v>
      </c>
      <c r="K267" s="93">
        <f t="shared" si="218"/>
        <v>145651</v>
      </c>
      <c r="L267" s="93">
        <f t="shared" si="218"/>
        <v>0</v>
      </c>
      <c r="M267" s="93">
        <f t="shared" si="218"/>
        <v>169643</v>
      </c>
      <c r="N267" s="93">
        <f t="shared" si="218"/>
        <v>169514</v>
      </c>
      <c r="O267" s="93">
        <f t="shared" si="218"/>
        <v>69483</v>
      </c>
      <c r="P267" s="93">
        <f t="shared" si="218"/>
        <v>0</v>
      </c>
      <c r="Q267" s="93">
        <f t="shared" si="218"/>
        <v>0</v>
      </c>
      <c r="R267" s="93">
        <f t="shared" si="218"/>
        <v>0</v>
      </c>
      <c r="S267" s="93">
        <f t="shared" si="218"/>
        <v>0</v>
      </c>
      <c r="T267" s="93">
        <f t="shared" si="218"/>
        <v>0</v>
      </c>
      <c r="U267" s="93">
        <f t="shared" si="218"/>
        <v>0</v>
      </c>
      <c r="V267" s="93">
        <f t="shared" si="218"/>
        <v>95.37</v>
      </c>
      <c r="W267" s="93">
        <f t="shared" si="218"/>
        <v>420</v>
      </c>
      <c r="X267" s="93">
        <f t="shared" si="218"/>
        <v>0</v>
      </c>
      <c r="Y267" s="93">
        <f t="shared" si="218"/>
        <v>0</v>
      </c>
      <c r="Z267" s="93">
        <f t="shared" si="218"/>
        <v>0</v>
      </c>
      <c r="AA267" s="93">
        <f t="shared" si="218"/>
        <v>0</v>
      </c>
      <c r="AB267" s="93">
        <f t="shared" si="218"/>
        <v>0</v>
      </c>
      <c r="AC267" s="93">
        <f t="shared" si="218"/>
        <v>0</v>
      </c>
      <c r="AD267" s="292">
        <f t="shared" ref="AD267:AD330" si="219">F267+P267+Q267+R267+S267+T267+Z267+U267+V267+W267+X267+Y267+AA267+AB267+AC267</f>
        <v>146166.37</v>
      </c>
      <c r="AE267" s="93">
        <f t="shared" si="218"/>
        <v>146166.37</v>
      </c>
      <c r="AF267" s="93">
        <f t="shared" si="218"/>
        <v>132909</v>
      </c>
      <c r="AG267" s="93">
        <f t="shared" si="218"/>
        <v>176834</v>
      </c>
      <c r="AH267" s="93">
        <f t="shared" si="218"/>
        <v>173095</v>
      </c>
      <c r="AI267" s="93">
        <f t="shared" si="218"/>
        <v>123143</v>
      </c>
      <c r="AJ267" s="93">
        <f t="shared" si="218"/>
        <v>3570</v>
      </c>
      <c r="AK267" s="93">
        <f t="shared" si="218"/>
        <v>0</v>
      </c>
    </row>
    <row r="268" spans="1:37" ht="24.75" customHeight="1">
      <c r="A268" s="85"/>
      <c r="B268" s="101" t="s">
        <v>225</v>
      </c>
      <c r="C268" s="102" t="s">
        <v>226</v>
      </c>
      <c r="D268" s="93">
        <f t="shared" ref="D268:E271" si="220">D125</f>
        <v>11912</v>
      </c>
      <c r="E268" s="93">
        <f t="shared" si="220"/>
        <v>146421</v>
      </c>
      <c r="F268" s="93">
        <f>F125</f>
        <v>145651</v>
      </c>
      <c r="G268" s="186">
        <f t="shared" si="218"/>
        <v>2611</v>
      </c>
      <c r="H268" s="186">
        <f t="shared" si="218"/>
        <v>35840</v>
      </c>
      <c r="I268" s="186">
        <f t="shared" si="218"/>
        <v>49910</v>
      </c>
      <c r="J268" s="186">
        <f t="shared" si="218"/>
        <v>57290</v>
      </c>
      <c r="K268" s="23">
        <f t="shared" si="180"/>
        <v>145651</v>
      </c>
      <c r="L268" s="23">
        <f t="shared" si="181"/>
        <v>0</v>
      </c>
      <c r="M268" s="186">
        <f t="shared" si="218"/>
        <v>169643</v>
      </c>
      <c r="N268" s="186">
        <f t="shared" si="218"/>
        <v>169514</v>
      </c>
      <c r="O268" s="186">
        <f t="shared" si="218"/>
        <v>69483</v>
      </c>
      <c r="P268" s="93">
        <f t="shared" si="218"/>
        <v>0</v>
      </c>
      <c r="Q268" s="93">
        <f t="shared" si="218"/>
        <v>0</v>
      </c>
      <c r="R268" s="93">
        <f t="shared" si="218"/>
        <v>0</v>
      </c>
      <c r="S268" s="93">
        <f t="shared" si="218"/>
        <v>0</v>
      </c>
      <c r="T268" s="93">
        <f t="shared" si="218"/>
        <v>0</v>
      </c>
      <c r="U268" s="93">
        <f t="shared" si="218"/>
        <v>0</v>
      </c>
      <c r="V268" s="93">
        <f t="shared" si="218"/>
        <v>0</v>
      </c>
      <c r="W268" s="93">
        <f t="shared" si="218"/>
        <v>0</v>
      </c>
      <c r="X268" s="93">
        <f t="shared" si="218"/>
        <v>0</v>
      </c>
      <c r="Y268" s="93">
        <f t="shared" si="218"/>
        <v>0</v>
      </c>
      <c r="Z268" s="93">
        <f t="shared" si="218"/>
        <v>0</v>
      </c>
      <c r="AA268" s="93">
        <f t="shared" si="218"/>
        <v>0</v>
      </c>
      <c r="AB268" s="93">
        <f t="shared" si="218"/>
        <v>0</v>
      </c>
      <c r="AC268" s="93">
        <f t="shared" si="218"/>
        <v>0</v>
      </c>
      <c r="AD268" s="292">
        <f t="shared" si="219"/>
        <v>145651</v>
      </c>
      <c r="AE268" s="93">
        <f t="shared" si="218"/>
        <v>145651</v>
      </c>
      <c r="AF268" s="93">
        <f t="shared" si="218"/>
        <v>132909</v>
      </c>
      <c r="AG268" s="93">
        <f t="shared" si="218"/>
        <v>174847</v>
      </c>
      <c r="AH268" s="93">
        <f t="shared" si="218"/>
        <v>170789</v>
      </c>
      <c r="AI268" s="93">
        <f t="shared" si="218"/>
        <v>121640</v>
      </c>
      <c r="AJ268" s="93">
        <f t="shared" si="218"/>
        <v>3400</v>
      </c>
      <c r="AK268" s="93">
        <f t="shared" si="218"/>
        <v>0</v>
      </c>
    </row>
    <row r="269" spans="1:37" ht="24.75" customHeight="1">
      <c r="A269" s="85"/>
      <c r="B269" s="103" t="s">
        <v>227</v>
      </c>
      <c r="C269" s="104" t="s">
        <v>228</v>
      </c>
      <c r="D269" s="93">
        <f t="shared" si="220"/>
        <v>0</v>
      </c>
      <c r="E269" s="93">
        <f t="shared" si="220"/>
        <v>0</v>
      </c>
      <c r="F269" s="93">
        <f>F126</f>
        <v>5037</v>
      </c>
      <c r="G269" s="186">
        <f t="shared" si="218"/>
        <v>61</v>
      </c>
      <c r="H269" s="186">
        <f t="shared" si="218"/>
        <v>49</v>
      </c>
      <c r="I269" s="186">
        <f t="shared" si="218"/>
        <v>49</v>
      </c>
      <c r="J269" s="186">
        <f t="shared" si="218"/>
        <v>4878</v>
      </c>
      <c r="K269" s="23">
        <f t="shared" si="180"/>
        <v>5037</v>
      </c>
      <c r="L269" s="23">
        <f t="shared" si="181"/>
        <v>0</v>
      </c>
      <c r="M269" s="186">
        <f t="shared" si="218"/>
        <v>129</v>
      </c>
      <c r="N269" s="186">
        <f t="shared" si="218"/>
        <v>0</v>
      </c>
      <c r="O269" s="186">
        <f t="shared" si="218"/>
        <v>0</v>
      </c>
      <c r="P269" s="93">
        <f t="shared" si="218"/>
        <v>0</v>
      </c>
      <c r="Q269" s="93">
        <f t="shared" si="218"/>
        <v>0</v>
      </c>
      <c r="R269" s="93">
        <f t="shared" si="218"/>
        <v>0</v>
      </c>
      <c r="S269" s="93">
        <f t="shared" si="218"/>
        <v>0</v>
      </c>
      <c r="T269" s="93">
        <f t="shared" si="218"/>
        <v>0</v>
      </c>
      <c r="U269" s="93">
        <f t="shared" si="218"/>
        <v>0</v>
      </c>
      <c r="V269" s="93">
        <f t="shared" si="218"/>
        <v>0</v>
      </c>
      <c r="W269" s="93">
        <f t="shared" si="218"/>
        <v>0</v>
      </c>
      <c r="X269" s="93">
        <f t="shared" si="218"/>
        <v>0</v>
      </c>
      <c r="Y269" s="93">
        <f t="shared" si="218"/>
        <v>0</v>
      </c>
      <c r="Z269" s="93">
        <f t="shared" si="218"/>
        <v>0</v>
      </c>
      <c r="AA269" s="93">
        <f t="shared" si="218"/>
        <v>0</v>
      </c>
      <c r="AB269" s="93">
        <f t="shared" si="218"/>
        <v>0</v>
      </c>
      <c r="AC269" s="93">
        <f t="shared" si="218"/>
        <v>0</v>
      </c>
      <c r="AD269" s="292">
        <f t="shared" si="219"/>
        <v>5037</v>
      </c>
      <c r="AE269" s="93">
        <f t="shared" si="218"/>
        <v>5037</v>
      </c>
      <c r="AF269" s="93">
        <f t="shared" si="218"/>
        <v>3014</v>
      </c>
      <c r="AG269" s="93">
        <f t="shared" si="218"/>
        <v>4058</v>
      </c>
      <c r="AH269" s="93">
        <f t="shared" si="218"/>
        <v>0</v>
      </c>
      <c r="AI269" s="93">
        <f t="shared" si="218"/>
        <v>0</v>
      </c>
      <c r="AJ269" s="93">
        <f t="shared" si="218"/>
        <v>0</v>
      </c>
      <c r="AK269" s="93">
        <f t="shared" si="218"/>
        <v>0</v>
      </c>
    </row>
    <row r="270" spans="1:37" ht="24.75" customHeight="1">
      <c r="A270" s="85"/>
      <c r="B270" s="103" t="s">
        <v>229</v>
      </c>
      <c r="C270" s="104" t="s">
        <v>230</v>
      </c>
      <c r="D270" s="93">
        <f t="shared" si="220"/>
        <v>0</v>
      </c>
      <c r="E270" s="93">
        <f t="shared" si="220"/>
        <v>0</v>
      </c>
      <c r="F270" s="93">
        <f>F127</f>
        <v>0</v>
      </c>
      <c r="G270" s="186">
        <f t="shared" si="218"/>
        <v>0</v>
      </c>
      <c r="H270" s="186">
        <f t="shared" si="218"/>
        <v>0</v>
      </c>
      <c r="I270" s="186">
        <f t="shared" si="218"/>
        <v>0</v>
      </c>
      <c r="J270" s="186">
        <f t="shared" si="218"/>
        <v>0</v>
      </c>
      <c r="K270" s="23">
        <f t="shared" si="180"/>
        <v>0</v>
      </c>
      <c r="L270" s="23">
        <f t="shared" si="181"/>
        <v>0</v>
      </c>
      <c r="M270" s="186">
        <f t="shared" si="218"/>
        <v>0</v>
      </c>
      <c r="N270" s="186">
        <f t="shared" si="218"/>
        <v>0</v>
      </c>
      <c r="O270" s="186">
        <f t="shared" si="218"/>
        <v>0</v>
      </c>
      <c r="P270" s="93">
        <f t="shared" si="218"/>
        <v>0</v>
      </c>
      <c r="Q270" s="93">
        <f t="shared" si="218"/>
        <v>0</v>
      </c>
      <c r="R270" s="93">
        <f t="shared" si="218"/>
        <v>0</v>
      </c>
      <c r="S270" s="93">
        <f t="shared" si="218"/>
        <v>0</v>
      </c>
      <c r="T270" s="93">
        <f t="shared" si="218"/>
        <v>0</v>
      </c>
      <c r="U270" s="93">
        <f t="shared" si="218"/>
        <v>0</v>
      </c>
      <c r="V270" s="93">
        <f t="shared" si="218"/>
        <v>0</v>
      </c>
      <c r="W270" s="93">
        <f t="shared" si="218"/>
        <v>0</v>
      </c>
      <c r="X270" s="93">
        <f t="shared" si="218"/>
        <v>0</v>
      </c>
      <c r="Y270" s="93">
        <f t="shared" si="218"/>
        <v>0</v>
      </c>
      <c r="Z270" s="93">
        <f t="shared" si="218"/>
        <v>0</v>
      </c>
      <c r="AA270" s="93">
        <f t="shared" si="218"/>
        <v>0</v>
      </c>
      <c r="AB270" s="93">
        <f t="shared" si="218"/>
        <v>0</v>
      </c>
      <c r="AC270" s="93">
        <f t="shared" si="218"/>
        <v>0</v>
      </c>
      <c r="AD270" s="292">
        <f t="shared" si="219"/>
        <v>0</v>
      </c>
      <c r="AE270" s="93">
        <f t="shared" si="218"/>
        <v>0</v>
      </c>
      <c r="AF270" s="93">
        <f t="shared" si="218"/>
        <v>0</v>
      </c>
      <c r="AG270" s="93">
        <f t="shared" si="218"/>
        <v>0</v>
      </c>
      <c r="AH270" s="93">
        <f t="shared" si="218"/>
        <v>0</v>
      </c>
      <c r="AI270" s="93">
        <f t="shared" si="218"/>
        <v>0</v>
      </c>
      <c r="AJ270" s="93">
        <f t="shared" si="218"/>
        <v>0</v>
      </c>
      <c r="AK270" s="93">
        <f t="shared" si="218"/>
        <v>0</v>
      </c>
    </row>
    <row r="271" spans="1:37" ht="24" customHeight="1">
      <c r="A271" s="85"/>
      <c r="B271" s="103" t="s">
        <v>231</v>
      </c>
      <c r="C271" s="104" t="s">
        <v>232</v>
      </c>
      <c r="D271" s="93">
        <f t="shared" si="220"/>
        <v>11912</v>
      </c>
      <c r="E271" s="93">
        <f t="shared" si="220"/>
        <v>146421</v>
      </c>
      <c r="F271" s="93">
        <f>F128</f>
        <v>140614</v>
      </c>
      <c r="G271" s="186">
        <f t="shared" si="218"/>
        <v>2550</v>
      </c>
      <c r="H271" s="186">
        <f t="shared" si="218"/>
        <v>35791</v>
      </c>
      <c r="I271" s="186">
        <f t="shared" si="218"/>
        <v>49861</v>
      </c>
      <c r="J271" s="186">
        <f t="shared" si="218"/>
        <v>52412</v>
      </c>
      <c r="K271" s="23">
        <f t="shared" si="180"/>
        <v>140614</v>
      </c>
      <c r="L271" s="23">
        <f t="shared" si="181"/>
        <v>0</v>
      </c>
      <c r="M271" s="186">
        <f t="shared" si="218"/>
        <v>169514</v>
      </c>
      <c r="N271" s="186">
        <f t="shared" si="218"/>
        <v>169514</v>
      </c>
      <c r="O271" s="186">
        <f t="shared" si="218"/>
        <v>69483</v>
      </c>
      <c r="P271" s="93">
        <f t="shared" si="218"/>
        <v>0</v>
      </c>
      <c r="Q271" s="93">
        <f t="shared" si="218"/>
        <v>0</v>
      </c>
      <c r="R271" s="93">
        <f t="shared" si="218"/>
        <v>0</v>
      </c>
      <c r="S271" s="93">
        <f t="shared" si="218"/>
        <v>0</v>
      </c>
      <c r="T271" s="93">
        <f t="shared" si="218"/>
        <v>0</v>
      </c>
      <c r="U271" s="93">
        <f t="shared" si="218"/>
        <v>0</v>
      </c>
      <c r="V271" s="93">
        <f t="shared" si="218"/>
        <v>0</v>
      </c>
      <c r="W271" s="93">
        <f t="shared" si="218"/>
        <v>0</v>
      </c>
      <c r="X271" s="93">
        <f t="shared" si="218"/>
        <v>0</v>
      </c>
      <c r="Y271" s="93">
        <f t="shared" si="218"/>
        <v>0</v>
      </c>
      <c r="Z271" s="93">
        <f t="shared" si="218"/>
        <v>0</v>
      </c>
      <c r="AA271" s="93">
        <f t="shared" si="218"/>
        <v>0</v>
      </c>
      <c r="AB271" s="93">
        <f t="shared" si="218"/>
        <v>0</v>
      </c>
      <c r="AC271" s="93">
        <f t="shared" si="218"/>
        <v>0</v>
      </c>
      <c r="AD271" s="292">
        <f t="shared" si="219"/>
        <v>140614</v>
      </c>
      <c r="AE271" s="93">
        <f t="shared" si="218"/>
        <v>140614</v>
      </c>
      <c r="AF271" s="93">
        <f t="shared" si="218"/>
        <v>129895</v>
      </c>
      <c r="AG271" s="93">
        <f t="shared" si="218"/>
        <v>170789</v>
      </c>
      <c r="AH271" s="93">
        <f t="shared" si="218"/>
        <v>170789</v>
      </c>
      <c r="AI271" s="93">
        <f t="shared" si="218"/>
        <v>121640</v>
      </c>
      <c r="AJ271" s="93">
        <f t="shared" si="218"/>
        <v>3400</v>
      </c>
      <c r="AK271" s="93">
        <f t="shared" si="218"/>
        <v>0</v>
      </c>
    </row>
    <row r="272" spans="1:37" ht="27" hidden="1" customHeight="1">
      <c r="A272" s="85"/>
      <c r="B272" s="31" t="s">
        <v>294</v>
      </c>
      <c r="C272" s="70">
        <v>46.02</v>
      </c>
      <c r="D272" s="186"/>
      <c r="E272" s="30"/>
      <c r="F272" s="93"/>
      <c r="G272" s="186"/>
      <c r="H272" s="186"/>
      <c r="I272" s="186"/>
      <c r="J272" s="186"/>
      <c r="K272" s="23">
        <f t="shared" ref="K272:K339" si="221">G272+H272+I272+J272</f>
        <v>0</v>
      </c>
      <c r="L272" s="23">
        <f t="shared" ref="L272:L339" si="222">F272-K272</f>
        <v>0</v>
      </c>
      <c r="M272" s="186"/>
      <c r="N272" s="186"/>
      <c r="O272" s="186"/>
      <c r="P272" s="30"/>
      <c r="Q272" s="30"/>
      <c r="R272" s="30"/>
      <c r="S272" s="30"/>
      <c r="T272" s="30"/>
      <c r="U272" s="30"/>
      <c r="V272" s="30"/>
      <c r="W272" s="30"/>
      <c r="X272" s="30"/>
      <c r="Y272" s="30"/>
      <c r="Z272" s="30"/>
      <c r="AA272" s="30"/>
      <c r="AB272" s="30"/>
      <c r="AC272" s="30"/>
      <c r="AD272" s="292">
        <f t="shared" si="219"/>
        <v>0</v>
      </c>
      <c r="AE272" s="30"/>
      <c r="AF272" s="30"/>
      <c r="AG272" s="30"/>
      <c r="AH272" s="30"/>
      <c r="AI272" s="30"/>
      <c r="AJ272" s="30"/>
      <c r="AK272" s="30"/>
    </row>
    <row r="273" spans="1:37" ht="41.25" hidden="1" customHeight="1">
      <c r="A273" s="85"/>
      <c r="B273" s="16" t="s">
        <v>240</v>
      </c>
      <c r="C273" s="52" t="s">
        <v>241</v>
      </c>
      <c r="D273" s="186"/>
      <c r="E273" s="30"/>
      <c r="F273" s="93"/>
      <c r="G273" s="186"/>
      <c r="H273" s="186"/>
      <c r="I273" s="186"/>
      <c r="J273" s="186"/>
      <c r="K273" s="23">
        <f t="shared" si="221"/>
        <v>0</v>
      </c>
      <c r="L273" s="23">
        <f t="shared" si="222"/>
        <v>0</v>
      </c>
      <c r="M273" s="186"/>
      <c r="N273" s="186"/>
      <c r="O273" s="186"/>
      <c r="P273" s="30"/>
      <c r="Q273" s="30"/>
      <c r="R273" s="30"/>
      <c r="S273" s="30"/>
      <c r="T273" s="30"/>
      <c r="U273" s="30"/>
      <c r="V273" s="30"/>
      <c r="W273" s="30"/>
      <c r="X273" s="30"/>
      <c r="Y273" s="30"/>
      <c r="Z273" s="30"/>
      <c r="AA273" s="30"/>
      <c r="AB273" s="30"/>
      <c r="AC273" s="30"/>
      <c r="AD273" s="292">
        <f t="shared" si="219"/>
        <v>0</v>
      </c>
      <c r="AE273" s="30"/>
      <c r="AF273" s="30"/>
      <c r="AG273" s="30"/>
      <c r="AH273" s="30"/>
      <c r="AI273" s="30"/>
      <c r="AJ273" s="30"/>
      <c r="AK273" s="30"/>
    </row>
    <row r="274" spans="1:37" ht="23.25" customHeight="1">
      <c r="A274" s="85"/>
      <c r="B274" s="331" t="s">
        <v>233</v>
      </c>
      <c r="C274" s="66" t="s">
        <v>234</v>
      </c>
      <c r="D274" s="186"/>
      <c r="E274" s="30"/>
      <c r="F274" s="93">
        <f>F129</f>
        <v>0</v>
      </c>
      <c r="G274" s="93">
        <f t="shared" ref="G274:AK277" si="223">G129</f>
        <v>0</v>
      </c>
      <c r="H274" s="93">
        <f t="shared" si="223"/>
        <v>0</v>
      </c>
      <c r="I274" s="93">
        <f t="shared" si="223"/>
        <v>0</v>
      </c>
      <c r="J274" s="93">
        <f t="shared" si="223"/>
        <v>0</v>
      </c>
      <c r="K274" s="93">
        <f t="shared" si="223"/>
        <v>0</v>
      </c>
      <c r="L274" s="93">
        <f t="shared" si="223"/>
        <v>0</v>
      </c>
      <c r="M274" s="93">
        <f t="shared" si="223"/>
        <v>0</v>
      </c>
      <c r="N274" s="93">
        <f t="shared" si="223"/>
        <v>0</v>
      </c>
      <c r="O274" s="93">
        <f t="shared" si="223"/>
        <v>0</v>
      </c>
      <c r="P274" s="93">
        <f t="shared" si="223"/>
        <v>0</v>
      </c>
      <c r="Q274" s="93">
        <f t="shared" si="223"/>
        <v>0</v>
      </c>
      <c r="R274" s="93">
        <f t="shared" si="223"/>
        <v>0</v>
      </c>
      <c r="S274" s="93">
        <f t="shared" si="223"/>
        <v>0</v>
      </c>
      <c r="T274" s="93">
        <f t="shared" si="223"/>
        <v>0</v>
      </c>
      <c r="U274" s="93">
        <f t="shared" si="223"/>
        <v>0</v>
      </c>
      <c r="V274" s="93">
        <f t="shared" si="223"/>
        <v>95.37</v>
      </c>
      <c r="W274" s="93">
        <f t="shared" si="223"/>
        <v>420</v>
      </c>
      <c r="X274" s="93">
        <f t="shared" si="223"/>
        <v>0</v>
      </c>
      <c r="Y274" s="93">
        <f t="shared" si="223"/>
        <v>0</v>
      </c>
      <c r="Z274" s="93">
        <f t="shared" si="223"/>
        <v>0</v>
      </c>
      <c r="AA274" s="93">
        <f t="shared" si="223"/>
        <v>0</v>
      </c>
      <c r="AB274" s="93">
        <f t="shared" si="223"/>
        <v>0</v>
      </c>
      <c r="AC274" s="93">
        <f t="shared" si="223"/>
        <v>0</v>
      </c>
      <c r="AD274" s="292">
        <f t="shared" si="219"/>
        <v>515.37</v>
      </c>
      <c r="AE274" s="93">
        <f t="shared" si="223"/>
        <v>515.37</v>
      </c>
      <c r="AF274" s="93">
        <f t="shared" si="223"/>
        <v>0</v>
      </c>
      <c r="AG274" s="93">
        <f t="shared" si="223"/>
        <v>1987</v>
      </c>
      <c r="AH274" s="93">
        <f t="shared" si="223"/>
        <v>2306</v>
      </c>
      <c r="AI274" s="93">
        <f t="shared" si="223"/>
        <v>1503</v>
      </c>
      <c r="AJ274" s="93">
        <f t="shared" si="223"/>
        <v>170</v>
      </c>
      <c r="AK274" s="93">
        <f t="shared" si="223"/>
        <v>0</v>
      </c>
    </row>
    <row r="275" spans="1:37" ht="19.5" customHeight="1">
      <c r="A275" s="85"/>
      <c r="B275" s="68" t="s">
        <v>227</v>
      </c>
      <c r="C275" s="69" t="s">
        <v>235</v>
      </c>
      <c r="D275" s="186"/>
      <c r="E275" s="30"/>
      <c r="F275" s="93">
        <f>F130</f>
        <v>0</v>
      </c>
      <c r="G275" s="93">
        <f t="shared" si="223"/>
        <v>0</v>
      </c>
      <c r="H275" s="93">
        <f t="shared" si="223"/>
        <v>0</v>
      </c>
      <c r="I275" s="93">
        <f t="shared" si="223"/>
        <v>0</v>
      </c>
      <c r="J275" s="93">
        <f t="shared" si="223"/>
        <v>0</v>
      </c>
      <c r="K275" s="93">
        <f t="shared" si="223"/>
        <v>0</v>
      </c>
      <c r="L275" s="93">
        <f t="shared" si="223"/>
        <v>0</v>
      </c>
      <c r="M275" s="93">
        <f t="shared" si="223"/>
        <v>0</v>
      </c>
      <c r="N275" s="93">
        <f t="shared" si="223"/>
        <v>0</v>
      </c>
      <c r="O275" s="93">
        <f t="shared" si="223"/>
        <v>0</v>
      </c>
      <c r="P275" s="93">
        <f t="shared" si="223"/>
        <v>0</v>
      </c>
      <c r="Q275" s="93">
        <f t="shared" si="223"/>
        <v>0</v>
      </c>
      <c r="R275" s="93">
        <f t="shared" si="223"/>
        <v>0</v>
      </c>
      <c r="S275" s="93">
        <f t="shared" si="223"/>
        <v>0</v>
      </c>
      <c r="T275" s="93">
        <f t="shared" si="223"/>
        <v>0</v>
      </c>
      <c r="U275" s="93">
        <f t="shared" si="223"/>
        <v>0</v>
      </c>
      <c r="V275" s="93">
        <f t="shared" si="223"/>
        <v>95.37</v>
      </c>
      <c r="W275" s="93">
        <f t="shared" si="223"/>
        <v>420</v>
      </c>
      <c r="X275" s="93">
        <f t="shared" si="223"/>
        <v>0</v>
      </c>
      <c r="Y275" s="93">
        <f t="shared" si="223"/>
        <v>0</v>
      </c>
      <c r="Z275" s="93">
        <f t="shared" si="223"/>
        <v>0</v>
      </c>
      <c r="AA275" s="93">
        <f t="shared" si="223"/>
        <v>0</v>
      </c>
      <c r="AB275" s="93">
        <f t="shared" si="223"/>
        <v>0</v>
      </c>
      <c r="AC275" s="93">
        <f t="shared" si="223"/>
        <v>0</v>
      </c>
      <c r="AD275" s="292">
        <f t="shared" si="219"/>
        <v>515.37</v>
      </c>
      <c r="AE275" s="93">
        <f t="shared" si="223"/>
        <v>515.37</v>
      </c>
      <c r="AF275" s="93">
        <f t="shared" si="223"/>
        <v>0</v>
      </c>
      <c r="AG275" s="93">
        <f t="shared" si="223"/>
        <v>1987</v>
      </c>
      <c r="AH275" s="93">
        <f t="shared" si="223"/>
        <v>2306</v>
      </c>
      <c r="AI275" s="93">
        <f t="shared" si="223"/>
        <v>1503</v>
      </c>
      <c r="AJ275" s="93">
        <f t="shared" si="223"/>
        <v>170</v>
      </c>
      <c r="AK275" s="93">
        <f t="shared" si="223"/>
        <v>0</v>
      </c>
    </row>
    <row r="276" spans="1:37" ht="20.25" customHeight="1">
      <c r="A276" s="85"/>
      <c r="B276" s="68" t="s">
        <v>229</v>
      </c>
      <c r="C276" s="69" t="s">
        <v>236</v>
      </c>
      <c r="D276" s="186"/>
      <c r="E276" s="30"/>
      <c r="F276" s="93">
        <f>F131</f>
        <v>0</v>
      </c>
      <c r="G276" s="93">
        <f t="shared" si="223"/>
        <v>0</v>
      </c>
      <c r="H276" s="93">
        <f t="shared" si="223"/>
        <v>0</v>
      </c>
      <c r="I276" s="93">
        <f t="shared" si="223"/>
        <v>0</v>
      </c>
      <c r="J276" s="93">
        <f t="shared" si="223"/>
        <v>0</v>
      </c>
      <c r="K276" s="93">
        <f t="shared" si="223"/>
        <v>0</v>
      </c>
      <c r="L276" s="93">
        <f t="shared" si="223"/>
        <v>0</v>
      </c>
      <c r="M276" s="93">
        <f t="shared" si="223"/>
        <v>0</v>
      </c>
      <c r="N276" s="93">
        <f t="shared" si="223"/>
        <v>0</v>
      </c>
      <c r="O276" s="93">
        <f t="shared" si="223"/>
        <v>0</v>
      </c>
      <c r="P276" s="93">
        <f t="shared" si="223"/>
        <v>0</v>
      </c>
      <c r="Q276" s="93">
        <f t="shared" si="223"/>
        <v>0</v>
      </c>
      <c r="R276" s="93">
        <f t="shared" si="223"/>
        <v>0</v>
      </c>
      <c r="S276" s="93">
        <f t="shared" si="223"/>
        <v>0</v>
      </c>
      <c r="T276" s="93">
        <f t="shared" si="223"/>
        <v>0</v>
      </c>
      <c r="U276" s="93">
        <f t="shared" si="223"/>
        <v>0</v>
      </c>
      <c r="V276" s="93">
        <f t="shared" si="223"/>
        <v>0</v>
      </c>
      <c r="W276" s="93">
        <f t="shared" si="223"/>
        <v>0</v>
      </c>
      <c r="X276" s="93">
        <f t="shared" si="223"/>
        <v>0</v>
      </c>
      <c r="Y276" s="93">
        <f t="shared" si="223"/>
        <v>0</v>
      </c>
      <c r="Z276" s="93">
        <f t="shared" si="223"/>
        <v>0</v>
      </c>
      <c r="AA276" s="93">
        <f t="shared" si="223"/>
        <v>0</v>
      </c>
      <c r="AB276" s="93">
        <f t="shared" si="223"/>
        <v>0</v>
      </c>
      <c r="AC276" s="93">
        <f t="shared" si="223"/>
        <v>0</v>
      </c>
      <c r="AD276" s="292">
        <f t="shared" si="219"/>
        <v>0</v>
      </c>
      <c r="AE276" s="93">
        <f t="shared" si="223"/>
        <v>0</v>
      </c>
      <c r="AF276" s="93">
        <f t="shared" si="223"/>
        <v>0</v>
      </c>
      <c r="AG276" s="93">
        <f t="shared" si="223"/>
        <v>0</v>
      </c>
      <c r="AH276" s="93">
        <f t="shared" si="223"/>
        <v>0</v>
      </c>
      <c r="AI276" s="93">
        <f t="shared" si="223"/>
        <v>0</v>
      </c>
      <c r="AJ276" s="93">
        <f t="shared" si="223"/>
        <v>0</v>
      </c>
      <c r="AK276" s="93">
        <f t="shared" si="223"/>
        <v>0</v>
      </c>
    </row>
    <row r="277" spans="1:37" ht="16.5" customHeight="1">
      <c r="A277" s="85"/>
      <c r="B277" s="68" t="s">
        <v>231</v>
      </c>
      <c r="C277" s="69" t="s">
        <v>237</v>
      </c>
      <c r="D277" s="186"/>
      <c r="E277" s="30"/>
      <c r="F277" s="93">
        <f>F132</f>
        <v>0</v>
      </c>
      <c r="G277" s="93">
        <f t="shared" si="223"/>
        <v>0</v>
      </c>
      <c r="H277" s="93">
        <f t="shared" si="223"/>
        <v>0</v>
      </c>
      <c r="I277" s="93">
        <f t="shared" si="223"/>
        <v>0</v>
      </c>
      <c r="J277" s="93">
        <f t="shared" si="223"/>
        <v>0</v>
      </c>
      <c r="K277" s="93">
        <f t="shared" si="223"/>
        <v>0</v>
      </c>
      <c r="L277" s="93">
        <f t="shared" si="223"/>
        <v>0</v>
      </c>
      <c r="M277" s="93">
        <f t="shared" si="223"/>
        <v>0</v>
      </c>
      <c r="N277" s="93">
        <f t="shared" si="223"/>
        <v>0</v>
      </c>
      <c r="O277" s="93">
        <f t="shared" si="223"/>
        <v>0</v>
      </c>
      <c r="P277" s="93">
        <f t="shared" si="223"/>
        <v>0</v>
      </c>
      <c r="Q277" s="93">
        <f t="shared" si="223"/>
        <v>0</v>
      </c>
      <c r="R277" s="93">
        <f t="shared" si="223"/>
        <v>0</v>
      </c>
      <c r="S277" s="93">
        <f t="shared" si="223"/>
        <v>0</v>
      </c>
      <c r="T277" s="93">
        <f t="shared" si="223"/>
        <v>0</v>
      </c>
      <c r="U277" s="93">
        <f t="shared" si="223"/>
        <v>0</v>
      </c>
      <c r="V277" s="93">
        <f t="shared" si="223"/>
        <v>0</v>
      </c>
      <c r="W277" s="93">
        <f t="shared" si="223"/>
        <v>0</v>
      </c>
      <c r="X277" s="93">
        <f t="shared" si="223"/>
        <v>0</v>
      </c>
      <c r="Y277" s="93">
        <f t="shared" si="223"/>
        <v>0</v>
      </c>
      <c r="Z277" s="93">
        <f t="shared" si="223"/>
        <v>0</v>
      </c>
      <c r="AA277" s="93">
        <f t="shared" si="223"/>
        <v>0</v>
      </c>
      <c r="AB277" s="93">
        <f t="shared" si="223"/>
        <v>0</v>
      </c>
      <c r="AC277" s="93">
        <f t="shared" si="223"/>
        <v>0</v>
      </c>
      <c r="AD277" s="292">
        <f t="shared" si="219"/>
        <v>0</v>
      </c>
      <c r="AE277" s="93">
        <f t="shared" si="223"/>
        <v>0</v>
      </c>
      <c r="AF277" s="93">
        <f t="shared" si="223"/>
        <v>0</v>
      </c>
      <c r="AG277" s="93">
        <f t="shared" si="223"/>
        <v>0</v>
      </c>
      <c r="AH277" s="93">
        <f t="shared" si="223"/>
        <v>0</v>
      </c>
      <c r="AI277" s="93">
        <f t="shared" si="223"/>
        <v>0</v>
      </c>
      <c r="AJ277" s="93">
        <f t="shared" si="223"/>
        <v>0</v>
      </c>
      <c r="AK277" s="93">
        <f t="shared" si="223"/>
        <v>0</v>
      </c>
    </row>
    <row r="278" spans="1:37" ht="41.25" customHeight="1">
      <c r="A278" s="43"/>
      <c r="B278" s="31" t="s">
        <v>243</v>
      </c>
      <c r="C278" s="26" t="s">
        <v>295</v>
      </c>
      <c r="D278" s="253">
        <f t="shared" ref="D278:J279" si="224">D135</f>
        <v>150</v>
      </c>
      <c r="E278" s="45">
        <f t="shared" si="224"/>
        <v>153</v>
      </c>
      <c r="F278" s="289">
        <f t="shared" si="224"/>
        <v>153</v>
      </c>
      <c r="G278" s="253">
        <f t="shared" si="224"/>
        <v>153</v>
      </c>
      <c r="H278" s="253">
        <f t="shared" si="224"/>
        <v>0</v>
      </c>
      <c r="I278" s="253">
        <f t="shared" si="224"/>
        <v>0</v>
      </c>
      <c r="J278" s="253">
        <f t="shared" si="224"/>
        <v>0</v>
      </c>
      <c r="K278" s="23">
        <f t="shared" si="221"/>
        <v>153</v>
      </c>
      <c r="L278" s="23">
        <f t="shared" si="222"/>
        <v>0</v>
      </c>
      <c r="M278" s="253">
        <f t="shared" ref="M278:AK279" si="225">M135</f>
        <v>153</v>
      </c>
      <c r="N278" s="253">
        <f t="shared" si="225"/>
        <v>153</v>
      </c>
      <c r="O278" s="253">
        <f t="shared" si="225"/>
        <v>153</v>
      </c>
      <c r="P278" s="45">
        <f t="shared" si="225"/>
        <v>0</v>
      </c>
      <c r="Q278" s="45">
        <f t="shared" si="225"/>
        <v>0</v>
      </c>
      <c r="R278" s="45">
        <f t="shared" si="225"/>
        <v>0</v>
      </c>
      <c r="S278" s="45">
        <f t="shared" si="225"/>
        <v>0</v>
      </c>
      <c r="T278" s="45">
        <f t="shared" si="225"/>
        <v>0</v>
      </c>
      <c r="U278" s="45">
        <f t="shared" si="225"/>
        <v>0</v>
      </c>
      <c r="V278" s="45">
        <f t="shared" si="225"/>
        <v>0</v>
      </c>
      <c r="W278" s="45">
        <f t="shared" si="225"/>
        <v>0</v>
      </c>
      <c r="X278" s="45">
        <f t="shared" si="225"/>
        <v>0</v>
      </c>
      <c r="Y278" s="45">
        <f t="shared" si="225"/>
        <v>0</v>
      </c>
      <c r="Z278" s="45">
        <f t="shared" si="225"/>
        <v>0</v>
      </c>
      <c r="AA278" s="45">
        <f t="shared" si="225"/>
        <v>0</v>
      </c>
      <c r="AB278" s="45">
        <f t="shared" si="225"/>
        <v>0</v>
      </c>
      <c r="AC278" s="45">
        <f t="shared" si="225"/>
        <v>0</v>
      </c>
      <c r="AD278" s="292">
        <f t="shared" si="219"/>
        <v>153</v>
      </c>
      <c r="AE278" s="45">
        <f t="shared" si="225"/>
        <v>153</v>
      </c>
      <c r="AF278" s="45">
        <f t="shared" si="225"/>
        <v>-1923</v>
      </c>
      <c r="AG278" s="45">
        <f t="shared" si="225"/>
        <v>167</v>
      </c>
      <c r="AH278" s="45">
        <f t="shared" si="225"/>
        <v>173</v>
      </c>
      <c r="AI278" s="45">
        <f t="shared" si="225"/>
        <v>173</v>
      </c>
      <c r="AJ278" s="45">
        <f t="shared" si="225"/>
        <v>173</v>
      </c>
      <c r="AK278" s="45">
        <f t="shared" si="225"/>
        <v>0</v>
      </c>
    </row>
    <row r="279" spans="1:37" ht="16.5" hidden="1" customHeight="1">
      <c r="A279" s="43"/>
      <c r="B279" s="105" t="s">
        <v>244</v>
      </c>
      <c r="C279" s="106" t="s">
        <v>245</v>
      </c>
      <c r="D279" s="252">
        <f t="shared" si="224"/>
        <v>0</v>
      </c>
      <c r="E279" s="47">
        <f t="shared" si="224"/>
        <v>0</v>
      </c>
      <c r="F279" s="291">
        <f t="shared" si="224"/>
        <v>0</v>
      </c>
      <c r="G279" s="252">
        <f t="shared" si="224"/>
        <v>0</v>
      </c>
      <c r="H279" s="252">
        <f t="shared" si="224"/>
        <v>0</v>
      </c>
      <c r="I279" s="252">
        <f t="shared" si="224"/>
        <v>0</v>
      </c>
      <c r="J279" s="252">
        <f t="shared" si="224"/>
        <v>0</v>
      </c>
      <c r="K279" s="23">
        <f t="shared" si="221"/>
        <v>0</v>
      </c>
      <c r="L279" s="23">
        <f t="shared" si="222"/>
        <v>0</v>
      </c>
      <c r="M279" s="252">
        <f t="shared" si="225"/>
        <v>0</v>
      </c>
      <c r="N279" s="252">
        <f t="shared" si="225"/>
        <v>0</v>
      </c>
      <c r="O279" s="252">
        <f t="shared" si="225"/>
        <v>0</v>
      </c>
      <c r="P279" s="47">
        <f t="shared" si="225"/>
        <v>0</v>
      </c>
      <c r="Q279" s="47">
        <f t="shared" si="225"/>
        <v>0</v>
      </c>
      <c r="R279" s="47">
        <f t="shared" si="225"/>
        <v>0</v>
      </c>
      <c r="S279" s="47">
        <f t="shared" si="225"/>
        <v>0</v>
      </c>
      <c r="T279" s="47">
        <f t="shared" si="225"/>
        <v>0</v>
      </c>
      <c r="U279" s="47">
        <f t="shared" si="225"/>
        <v>0</v>
      </c>
      <c r="V279" s="47">
        <f t="shared" si="225"/>
        <v>0</v>
      </c>
      <c r="W279" s="47">
        <f t="shared" si="225"/>
        <v>0</v>
      </c>
      <c r="X279" s="47">
        <f t="shared" si="225"/>
        <v>0</v>
      </c>
      <c r="Y279" s="47">
        <f t="shared" si="225"/>
        <v>0</v>
      </c>
      <c r="Z279" s="47">
        <f t="shared" si="225"/>
        <v>0</v>
      </c>
      <c r="AA279" s="47">
        <f t="shared" si="225"/>
        <v>0</v>
      </c>
      <c r="AB279" s="47">
        <f t="shared" si="225"/>
        <v>0</v>
      </c>
      <c r="AC279" s="47">
        <f t="shared" si="225"/>
        <v>0</v>
      </c>
      <c r="AD279" s="292">
        <f t="shared" si="219"/>
        <v>0</v>
      </c>
      <c r="AE279" s="47">
        <f t="shared" si="225"/>
        <v>0</v>
      </c>
      <c r="AF279" s="47">
        <f t="shared" si="225"/>
        <v>-2072</v>
      </c>
      <c r="AG279" s="47">
        <f t="shared" si="225"/>
        <v>0</v>
      </c>
      <c r="AH279" s="47">
        <f t="shared" si="225"/>
        <v>0</v>
      </c>
      <c r="AI279" s="47">
        <f t="shared" si="225"/>
        <v>0</v>
      </c>
      <c r="AJ279" s="47">
        <f t="shared" si="225"/>
        <v>0</v>
      </c>
      <c r="AK279" s="47">
        <f t="shared" si="225"/>
        <v>0</v>
      </c>
    </row>
    <row r="280" spans="1:37" ht="20.25" hidden="1" customHeight="1">
      <c r="A280" s="43"/>
      <c r="B280" s="16" t="s">
        <v>258</v>
      </c>
      <c r="C280" s="29" t="s">
        <v>247</v>
      </c>
      <c r="D280" s="253">
        <f t="shared" ref="D280:J280" si="226">D136</f>
        <v>0</v>
      </c>
      <c r="E280" s="45">
        <f t="shared" si="226"/>
        <v>0</v>
      </c>
      <c r="F280" s="289">
        <f t="shared" si="226"/>
        <v>0</v>
      </c>
      <c r="G280" s="253">
        <f t="shared" si="226"/>
        <v>0</v>
      </c>
      <c r="H280" s="253">
        <f t="shared" si="226"/>
        <v>0</v>
      </c>
      <c r="I280" s="253">
        <f t="shared" si="226"/>
        <v>0</v>
      </c>
      <c r="J280" s="253">
        <f t="shared" si="226"/>
        <v>0</v>
      </c>
      <c r="K280" s="23">
        <f t="shared" si="221"/>
        <v>0</v>
      </c>
      <c r="L280" s="23">
        <f t="shared" si="222"/>
        <v>0</v>
      </c>
      <c r="M280" s="253">
        <f t="shared" ref="M280:AK280" si="227">M136</f>
        <v>0</v>
      </c>
      <c r="N280" s="253">
        <f t="shared" si="227"/>
        <v>0</v>
      </c>
      <c r="O280" s="253">
        <f t="shared" si="227"/>
        <v>0</v>
      </c>
      <c r="P280" s="45">
        <f t="shared" si="227"/>
        <v>0</v>
      </c>
      <c r="Q280" s="45">
        <f t="shared" si="227"/>
        <v>0</v>
      </c>
      <c r="R280" s="45">
        <f t="shared" si="227"/>
        <v>0</v>
      </c>
      <c r="S280" s="45">
        <f t="shared" si="227"/>
        <v>0</v>
      </c>
      <c r="T280" s="45">
        <f t="shared" si="227"/>
        <v>0</v>
      </c>
      <c r="U280" s="45">
        <f t="shared" si="227"/>
        <v>0</v>
      </c>
      <c r="V280" s="45">
        <f t="shared" si="227"/>
        <v>0</v>
      </c>
      <c r="W280" s="45">
        <f t="shared" si="227"/>
        <v>0</v>
      </c>
      <c r="X280" s="45">
        <f t="shared" si="227"/>
        <v>0</v>
      </c>
      <c r="Y280" s="45">
        <f t="shared" si="227"/>
        <v>0</v>
      </c>
      <c r="Z280" s="45">
        <f t="shared" si="227"/>
        <v>0</v>
      </c>
      <c r="AA280" s="45">
        <f t="shared" si="227"/>
        <v>0</v>
      </c>
      <c r="AB280" s="45">
        <f t="shared" si="227"/>
        <v>0</v>
      </c>
      <c r="AC280" s="45">
        <f t="shared" si="227"/>
        <v>0</v>
      </c>
      <c r="AD280" s="292">
        <f t="shared" si="219"/>
        <v>0</v>
      </c>
      <c r="AE280" s="45">
        <f t="shared" si="227"/>
        <v>0</v>
      </c>
      <c r="AF280" s="45">
        <f t="shared" si="227"/>
        <v>-2072</v>
      </c>
      <c r="AG280" s="45">
        <f t="shared" si="227"/>
        <v>0</v>
      </c>
      <c r="AH280" s="45">
        <f t="shared" si="227"/>
        <v>0</v>
      </c>
      <c r="AI280" s="45">
        <f t="shared" si="227"/>
        <v>0</v>
      </c>
      <c r="AJ280" s="45">
        <f t="shared" si="227"/>
        <v>0</v>
      </c>
      <c r="AK280" s="45">
        <f t="shared" si="227"/>
        <v>0</v>
      </c>
    </row>
    <row r="281" spans="1:37" ht="8.25" hidden="1" customHeight="1">
      <c r="A281" s="43"/>
      <c r="B281" s="28" t="s">
        <v>248</v>
      </c>
      <c r="C281" s="29" t="s">
        <v>249</v>
      </c>
      <c r="D281" s="186"/>
      <c r="E281" s="30"/>
      <c r="F281" s="93"/>
      <c r="G281" s="186"/>
      <c r="H281" s="186"/>
      <c r="I281" s="186"/>
      <c r="J281" s="186"/>
      <c r="K281" s="23">
        <f t="shared" si="221"/>
        <v>0</v>
      </c>
      <c r="L281" s="23">
        <f t="shared" si="222"/>
        <v>0</v>
      </c>
      <c r="M281" s="186"/>
      <c r="N281" s="186"/>
      <c r="O281" s="186"/>
      <c r="P281" s="30"/>
      <c r="Q281" s="30"/>
      <c r="R281" s="30"/>
      <c r="S281" s="30"/>
      <c r="T281" s="30"/>
      <c r="U281" s="30"/>
      <c r="V281" s="30"/>
      <c r="W281" s="30"/>
      <c r="X281" s="30"/>
      <c r="Y281" s="30"/>
      <c r="Z281" s="30"/>
      <c r="AA281" s="30"/>
      <c r="AB281" s="30"/>
      <c r="AC281" s="30"/>
      <c r="AD281" s="292">
        <f t="shared" si="219"/>
        <v>0</v>
      </c>
      <c r="AE281" s="30"/>
      <c r="AF281" s="30"/>
      <c r="AG281" s="30"/>
      <c r="AH281" s="30"/>
      <c r="AI281" s="30"/>
      <c r="AJ281" s="30"/>
      <c r="AK281" s="30"/>
    </row>
    <row r="282" spans="1:37" ht="19.5" hidden="1" customHeight="1">
      <c r="A282" s="43"/>
      <c r="B282" s="28" t="s">
        <v>231</v>
      </c>
      <c r="C282" s="29" t="s">
        <v>250</v>
      </c>
      <c r="D282" s="186"/>
      <c r="E282" s="30"/>
      <c r="F282" s="93"/>
      <c r="G282" s="186"/>
      <c r="H282" s="186"/>
      <c r="I282" s="186"/>
      <c r="J282" s="186"/>
      <c r="K282" s="23">
        <f t="shared" si="221"/>
        <v>0</v>
      </c>
      <c r="L282" s="23">
        <f t="shared" si="222"/>
        <v>0</v>
      </c>
      <c r="M282" s="186"/>
      <c r="N282" s="186"/>
      <c r="O282" s="186"/>
      <c r="P282" s="30"/>
      <c r="Q282" s="30"/>
      <c r="R282" s="30"/>
      <c r="S282" s="30"/>
      <c r="T282" s="30"/>
      <c r="U282" s="30"/>
      <c r="V282" s="30"/>
      <c r="W282" s="30"/>
      <c r="X282" s="30"/>
      <c r="Y282" s="30"/>
      <c r="Z282" s="30"/>
      <c r="AA282" s="30"/>
      <c r="AB282" s="30"/>
      <c r="AC282" s="30"/>
      <c r="AD282" s="292">
        <f t="shared" si="219"/>
        <v>0</v>
      </c>
      <c r="AE282" s="30"/>
      <c r="AF282" s="30"/>
      <c r="AG282" s="30"/>
      <c r="AH282" s="30"/>
      <c r="AI282" s="30"/>
      <c r="AJ282" s="30"/>
      <c r="AK282" s="30"/>
    </row>
    <row r="283" spans="1:37" ht="20.25" hidden="1" customHeight="1">
      <c r="A283" s="43"/>
      <c r="B283" s="107" t="s">
        <v>251</v>
      </c>
      <c r="C283" s="26" t="s">
        <v>252</v>
      </c>
      <c r="D283" s="253">
        <f t="shared" ref="D283:J283" si="228">D284+D285+D286</f>
        <v>0</v>
      </c>
      <c r="E283" s="45">
        <f t="shared" si="228"/>
        <v>0</v>
      </c>
      <c r="F283" s="289">
        <f t="shared" si="228"/>
        <v>0</v>
      </c>
      <c r="G283" s="253">
        <f t="shared" si="228"/>
        <v>0</v>
      </c>
      <c r="H283" s="253">
        <f t="shared" si="228"/>
        <v>0</v>
      </c>
      <c r="I283" s="253">
        <f t="shared" si="228"/>
        <v>0</v>
      </c>
      <c r="J283" s="253">
        <f t="shared" si="228"/>
        <v>0</v>
      </c>
      <c r="K283" s="23">
        <f t="shared" si="221"/>
        <v>0</v>
      </c>
      <c r="L283" s="23">
        <f t="shared" si="222"/>
        <v>0</v>
      </c>
      <c r="M283" s="253">
        <f t="shared" ref="M283:AK283" si="229">M284+M285+M286</f>
        <v>0</v>
      </c>
      <c r="N283" s="253">
        <f t="shared" si="229"/>
        <v>0</v>
      </c>
      <c r="O283" s="253">
        <f t="shared" si="229"/>
        <v>0</v>
      </c>
      <c r="P283" s="45">
        <f t="shared" si="229"/>
        <v>0</v>
      </c>
      <c r="Q283" s="45">
        <f t="shared" si="229"/>
        <v>0</v>
      </c>
      <c r="R283" s="45">
        <f t="shared" si="229"/>
        <v>0</v>
      </c>
      <c r="S283" s="45">
        <f t="shared" si="229"/>
        <v>0</v>
      </c>
      <c r="T283" s="45">
        <f t="shared" si="229"/>
        <v>0</v>
      </c>
      <c r="U283" s="45">
        <f t="shared" si="229"/>
        <v>0</v>
      </c>
      <c r="V283" s="45">
        <f t="shared" si="229"/>
        <v>0</v>
      </c>
      <c r="W283" s="45">
        <f t="shared" si="229"/>
        <v>0</v>
      </c>
      <c r="X283" s="45">
        <f t="shared" si="229"/>
        <v>0</v>
      </c>
      <c r="Y283" s="45">
        <f t="shared" si="229"/>
        <v>0</v>
      </c>
      <c r="Z283" s="45">
        <f t="shared" si="229"/>
        <v>0</v>
      </c>
      <c r="AA283" s="45">
        <f t="shared" si="229"/>
        <v>0</v>
      </c>
      <c r="AB283" s="45">
        <f t="shared" si="229"/>
        <v>0</v>
      </c>
      <c r="AC283" s="45">
        <f t="shared" si="229"/>
        <v>0</v>
      </c>
      <c r="AD283" s="292">
        <f t="shared" si="219"/>
        <v>0</v>
      </c>
      <c r="AE283" s="45">
        <f t="shared" si="229"/>
        <v>0</v>
      </c>
      <c r="AF283" s="45">
        <f t="shared" si="229"/>
        <v>0</v>
      </c>
      <c r="AG283" s="45">
        <f t="shared" si="229"/>
        <v>0</v>
      </c>
      <c r="AH283" s="45">
        <f t="shared" si="229"/>
        <v>0</v>
      </c>
      <c r="AI283" s="45">
        <f t="shared" si="229"/>
        <v>0</v>
      </c>
      <c r="AJ283" s="45">
        <f t="shared" si="229"/>
        <v>0</v>
      </c>
      <c r="AK283" s="45">
        <f t="shared" si="229"/>
        <v>0</v>
      </c>
    </row>
    <row r="284" spans="1:37" ht="19.5" hidden="1" customHeight="1">
      <c r="A284" s="43"/>
      <c r="B284" s="28" t="s">
        <v>258</v>
      </c>
      <c r="C284" s="29" t="s">
        <v>253</v>
      </c>
      <c r="D284" s="253">
        <f t="shared" ref="D284:J284" si="230">D141</f>
        <v>0</v>
      </c>
      <c r="E284" s="45">
        <f t="shared" si="230"/>
        <v>0</v>
      </c>
      <c r="F284" s="289">
        <f t="shared" si="230"/>
        <v>0</v>
      </c>
      <c r="G284" s="253">
        <f t="shared" si="230"/>
        <v>0</v>
      </c>
      <c r="H284" s="253">
        <f t="shared" si="230"/>
        <v>0</v>
      </c>
      <c r="I284" s="253">
        <f t="shared" si="230"/>
        <v>0</v>
      </c>
      <c r="J284" s="253">
        <f t="shared" si="230"/>
        <v>0</v>
      </c>
      <c r="K284" s="23">
        <f t="shared" si="221"/>
        <v>0</v>
      </c>
      <c r="L284" s="23">
        <f t="shared" si="222"/>
        <v>0</v>
      </c>
      <c r="M284" s="253">
        <f t="shared" ref="M284:AK284" si="231">M141</f>
        <v>0</v>
      </c>
      <c r="N284" s="253">
        <f t="shared" si="231"/>
        <v>0</v>
      </c>
      <c r="O284" s="253">
        <f t="shared" si="231"/>
        <v>0</v>
      </c>
      <c r="P284" s="45">
        <f t="shared" si="231"/>
        <v>0</v>
      </c>
      <c r="Q284" s="45">
        <f t="shared" si="231"/>
        <v>0</v>
      </c>
      <c r="R284" s="45">
        <f t="shared" si="231"/>
        <v>0</v>
      </c>
      <c r="S284" s="45">
        <f t="shared" si="231"/>
        <v>0</v>
      </c>
      <c r="T284" s="45">
        <f t="shared" si="231"/>
        <v>0</v>
      </c>
      <c r="U284" s="45">
        <f t="shared" si="231"/>
        <v>0</v>
      </c>
      <c r="V284" s="45">
        <f t="shared" si="231"/>
        <v>0</v>
      </c>
      <c r="W284" s="45">
        <f t="shared" si="231"/>
        <v>0</v>
      </c>
      <c r="X284" s="45">
        <f t="shared" si="231"/>
        <v>0</v>
      </c>
      <c r="Y284" s="45">
        <f t="shared" si="231"/>
        <v>0</v>
      </c>
      <c r="Z284" s="45">
        <f t="shared" si="231"/>
        <v>0</v>
      </c>
      <c r="AA284" s="45">
        <f t="shared" si="231"/>
        <v>0</v>
      </c>
      <c r="AB284" s="45">
        <f t="shared" si="231"/>
        <v>0</v>
      </c>
      <c r="AC284" s="45">
        <f t="shared" si="231"/>
        <v>0</v>
      </c>
      <c r="AD284" s="292">
        <f t="shared" si="219"/>
        <v>0</v>
      </c>
      <c r="AE284" s="45">
        <f t="shared" si="231"/>
        <v>0</v>
      </c>
      <c r="AF284" s="45">
        <f t="shared" si="231"/>
        <v>0</v>
      </c>
      <c r="AG284" s="45">
        <f t="shared" si="231"/>
        <v>0</v>
      </c>
      <c r="AH284" s="45">
        <f t="shared" si="231"/>
        <v>0</v>
      </c>
      <c r="AI284" s="45">
        <f t="shared" si="231"/>
        <v>0</v>
      </c>
      <c r="AJ284" s="45">
        <f t="shared" si="231"/>
        <v>0</v>
      </c>
      <c r="AK284" s="45">
        <f t="shared" si="231"/>
        <v>0</v>
      </c>
    </row>
    <row r="285" spans="1:37" ht="0.75" hidden="1" customHeight="1">
      <c r="A285" s="43"/>
      <c r="B285" s="28" t="s">
        <v>248</v>
      </c>
      <c r="C285" s="29" t="s">
        <v>296</v>
      </c>
      <c r="D285" s="186"/>
      <c r="E285" s="30"/>
      <c r="F285" s="93"/>
      <c r="G285" s="186"/>
      <c r="H285" s="186"/>
      <c r="I285" s="186"/>
      <c r="J285" s="186"/>
      <c r="K285" s="23">
        <f t="shared" si="221"/>
        <v>0</v>
      </c>
      <c r="L285" s="23">
        <f t="shared" si="222"/>
        <v>0</v>
      </c>
      <c r="M285" s="186"/>
      <c r="N285" s="186"/>
      <c r="O285" s="186"/>
      <c r="P285" s="30"/>
      <c r="Q285" s="30"/>
      <c r="R285" s="30"/>
      <c r="S285" s="30"/>
      <c r="T285" s="30"/>
      <c r="U285" s="30"/>
      <c r="V285" s="30"/>
      <c r="W285" s="30"/>
      <c r="X285" s="30"/>
      <c r="Y285" s="30"/>
      <c r="Z285" s="30"/>
      <c r="AA285" s="30"/>
      <c r="AB285" s="30"/>
      <c r="AC285" s="30"/>
      <c r="AD285" s="292">
        <f t="shared" si="219"/>
        <v>0</v>
      </c>
      <c r="AE285" s="30"/>
      <c r="AF285" s="30"/>
      <c r="AG285" s="30"/>
      <c r="AH285" s="30"/>
      <c r="AI285" s="30"/>
      <c r="AJ285" s="30"/>
      <c r="AK285" s="30"/>
    </row>
    <row r="286" spans="1:37" ht="18" hidden="1" customHeight="1">
      <c r="A286" s="43"/>
      <c r="B286" s="28" t="s">
        <v>231</v>
      </c>
      <c r="C286" s="29" t="s">
        <v>255</v>
      </c>
      <c r="D286" s="186"/>
      <c r="E286" s="30"/>
      <c r="F286" s="93"/>
      <c r="G286" s="186"/>
      <c r="H286" s="186"/>
      <c r="I286" s="186"/>
      <c r="J286" s="186"/>
      <c r="K286" s="23">
        <f t="shared" si="221"/>
        <v>0</v>
      </c>
      <c r="L286" s="23">
        <f t="shared" si="222"/>
        <v>0</v>
      </c>
      <c r="M286" s="186"/>
      <c r="N286" s="186"/>
      <c r="O286" s="186"/>
      <c r="P286" s="30"/>
      <c r="Q286" s="30"/>
      <c r="R286" s="30"/>
      <c r="S286" s="30"/>
      <c r="T286" s="30"/>
      <c r="U286" s="30"/>
      <c r="V286" s="30"/>
      <c r="W286" s="30"/>
      <c r="X286" s="30"/>
      <c r="Y286" s="30"/>
      <c r="Z286" s="30"/>
      <c r="AA286" s="30"/>
      <c r="AB286" s="30"/>
      <c r="AC286" s="30"/>
      <c r="AD286" s="292">
        <f t="shared" si="219"/>
        <v>0</v>
      </c>
      <c r="AE286" s="30"/>
      <c r="AF286" s="30"/>
      <c r="AG286" s="30"/>
      <c r="AH286" s="30"/>
      <c r="AI286" s="30"/>
      <c r="AJ286" s="30"/>
      <c r="AK286" s="30"/>
    </row>
    <row r="287" spans="1:37" ht="28.5" customHeight="1">
      <c r="A287" s="43"/>
      <c r="B287" s="108" t="s">
        <v>256</v>
      </c>
      <c r="C287" s="26" t="s">
        <v>257</v>
      </c>
      <c r="D287" s="253">
        <f t="shared" ref="D287:J289" si="232">D144</f>
        <v>150</v>
      </c>
      <c r="E287" s="45">
        <f t="shared" si="232"/>
        <v>153</v>
      </c>
      <c r="F287" s="289">
        <f t="shared" si="232"/>
        <v>153</v>
      </c>
      <c r="G287" s="253">
        <f t="shared" si="232"/>
        <v>153</v>
      </c>
      <c r="H287" s="253">
        <f t="shared" si="232"/>
        <v>0</v>
      </c>
      <c r="I287" s="253">
        <f t="shared" si="232"/>
        <v>0</v>
      </c>
      <c r="J287" s="253">
        <f t="shared" si="232"/>
        <v>0</v>
      </c>
      <c r="K287" s="23">
        <f t="shared" si="221"/>
        <v>153</v>
      </c>
      <c r="L287" s="23">
        <f t="shared" si="222"/>
        <v>0</v>
      </c>
      <c r="M287" s="253">
        <f t="shared" ref="M287:AK289" si="233">M144</f>
        <v>153</v>
      </c>
      <c r="N287" s="253">
        <f t="shared" si="233"/>
        <v>153</v>
      </c>
      <c r="O287" s="253">
        <f t="shared" si="233"/>
        <v>153</v>
      </c>
      <c r="P287" s="45">
        <f t="shared" si="233"/>
        <v>0</v>
      </c>
      <c r="Q287" s="45">
        <f t="shared" si="233"/>
        <v>0</v>
      </c>
      <c r="R287" s="45">
        <f t="shared" si="233"/>
        <v>0</v>
      </c>
      <c r="S287" s="45">
        <f t="shared" si="233"/>
        <v>0</v>
      </c>
      <c r="T287" s="45">
        <f t="shared" si="233"/>
        <v>0</v>
      </c>
      <c r="U287" s="45">
        <f t="shared" si="233"/>
        <v>0</v>
      </c>
      <c r="V287" s="45">
        <f t="shared" si="233"/>
        <v>0</v>
      </c>
      <c r="W287" s="45">
        <f t="shared" si="233"/>
        <v>0</v>
      </c>
      <c r="X287" s="45">
        <f t="shared" si="233"/>
        <v>0</v>
      </c>
      <c r="Y287" s="45">
        <f t="shared" si="233"/>
        <v>0</v>
      </c>
      <c r="Z287" s="45">
        <f t="shared" si="233"/>
        <v>0</v>
      </c>
      <c r="AA287" s="45">
        <f t="shared" si="233"/>
        <v>0</v>
      </c>
      <c r="AB287" s="45">
        <f t="shared" si="233"/>
        <v>0</v>
      </c>
      <c r="AC287" s="45">
        <f t="shared" si="233"/>
        <v>0</v>
      </c>
      <c r="AD287" s="292">
        <f t="shared" si="219"/>
        <v>153</v>
      </c>
      <c r="AE287" s="45">
        <f t="shared" si="233"/>
        <v>153</v>
      </c>
      <c r="AF287" s="45">
        <f t="shared" si="233"/>
        <v>149</v>
      </c>
      <c r="AG287" s="45">
        <f t="shared" si="233"/>
        <v>167</v>
      </c>
      <c r="AH287" s="45">
        <f t="shared" si="233"/>
        <v>173</v>
      </c>
      <c r="AI287" s="45">
        <f t="shared" si="233"/>
        <v>173</v>
      </c>
      <c r="AJ287" s="45">
        <f t="shared" si="233"/>
        <v>173</v>
      </c>
      <c r="AK287" s="45">
        <f t="shared" si="233"/>
        <v>0</v>
      </c>
    </row>
    <row r="288" spans="1:37" ht="21" customHeight="1">
      <c r="A288" s="43"/>
      <c r="B288" s="28" t="s">
        <v>258</v>
      </c>
      <c r="C288" s="29" t="s">
        <v>259</v>
      </c>
      <c r="D288" s="253">
        <f t="shared" si="232"/>
        <v>0</v>
      </c>
      <c r="E288" s="45">
        <f t="shared" si="232"/>
        <v>0</v>
      </c>
      <c r="F288" s="289">
        <f t="shared" si="232"/>
        <v>0</v>
      </c>
      <c r="G288" s="253">
        <f t="shared" si="232"/>
        <v>0</v>
      </c>
      <c r="H288" s="253">
        <f t="shared" si="232"/>
        <v>0</v>
      </c>
      <c r="I288" s="253">
        <f t="shared" si="232"/>
        <v>0</v>
      </c>
      <c r="J288" s="253">
        <f t="shared" si="232"/>
        <v>0</v>
      </c>
      <c r="K288" s="23">
        <f t="shared" si="221"/>
        <v>0</v>
      </c>
      <c r="L288" s="23">
        <f t="shared" si="222"/>
        <v>0</v>
      </c>
      <c r="M288" s="253">
        <f t="shared" si="233"/>
        <v>0</v>
      </c>
      <c r="N288" s="253">
        <f t="shared" si="233"/>
        <v>0</v>
      </c>
      <c r="O288" s="253">
        <f t="shared" si="233"/>
        <v>0</v>
      </c>
      <c r="P288" s="45">
        <f t="shared" si="233"/>
        <v>0</v>
      </c>
      <c r="Q288" s="45">
        <f t="shared" si="233"/>
        <v>0</v>
      </c>
      <c r="R288" s="45">
        <f t="shared" si="233"/>
        <v>0</v>
      </c>
      <c r="S288" s="45">
        <f t="shared" si="233"/>
        <v>0</v>
      </c>
      <c r="T288" s="45">
        <f t="shared" si="233"/>
        <v>0</v>
      </c>
      <c r="U288" s="45">
        <f t="shared" si="233"/>
        <v>0</v>
      </c>
      <c r="V288" s="45">
        <f t="shared" si="233"/>
        <v>0</v>
      </c>
      <c r="W288" s="45">
        <f t="shared" si="233"/>
        <v>0</v>
      </c>
      <c r="X288" s="45">
        <f t="shared" si="233"/>
        <v>0</v>
      </c>
      <c r="Y288" s="45">
        <f t="shared" si="233"/>
        <v>0</v>
      </c>
      <c r="Z288" s="45">
        <f t="shared" si="233"/>
        <v>0</v>
      </c>
      <c r="AA288" s="45">
        <f t="shared" si="233"/>
        <v>0</v>
      </c>
      <c r="AB288" s="45">
        <f t="shared" si="233"/>
        <v>0</v>
      </c>
      <c r="AC288" s="45">
        <f t="shared" si="233"/>
        <v>0</v>
      </c>
      <c r="AD288" s="292">
        <f t="shared" si="219"/>
        <v>0</v>
      </c>
      <c r="AE288" s="45">
        <f t="shared" si="233"/>
        <v>0</v>
      </c>
      <c r="AF288" s="45">
        <f t="shared" si="233"/>
        <v>0</v>
      </c>
      <c r="AG288" s="45">
        <f t="shared" si="233"/>
        <v>0</v>
      </c>
      <c r="AH288" s="45">
        <f t="shared" si="233"/>
        <v>0</v>
      </c>
      <c r="AI288" s="45">
        <f t="shared" si="233"/>
        <v>0</v>
      </c>
      <c r="AJ288" s="45">
        <f t="shared" si="233"/>
        <v>0</v>
      </c>
      <c r="AK288" s="45">
        <f t="shared" si="233"/>
        <v>0</v>
      </c>
    </row>
    <row r="289" spans="1:37" ht="19.5" customHeight="1">
      <c r="A289" s="43"/>
      <c r="B289" s="28" t="s">
        <v>248</v>
      </c>
      <c r="C289" s="29" t="s">
        <v>260</v>
      </c>
      <c r="D289" s="253">
        <f t="shared" si="232"/>
        <v>150</v>
      </c>
      <c r="E289" s="45">
        <f t="shared" si="232"/>
        <v>153</v>
      </c>
      <c r="F289" s="289">
        <f t="shared" si="232"/>
        <v>153</v>
      </c>
      <c r="G289" s="253">
        <f t="shared" si="232"/>
        <v>153</v>
      </c>
      <c r="H289" s="253">
        <f t="shared" si="232"/>
        <v>0</v>
      </c>
      <c r="I289" s="253">
        <f t="shared" si="232"/>
        <v>0</v>
      </c>
      <c r="J289" s="253">
        <f t="shared" si="232"/>
        <v>0</v>
      </c>
      <c r="K289" s="23">
        <f t="shared" si="221"/>
        <v>153</v>
      </c>
      <c r="L289" s="23">
        <f t="shared" si="222"/>
        <v>0</v>
      </c>
      <c r="M289" s="253">
        <f t="shared" si="233"/>
        <v>153</v>
      </c>
      <c r="N289" s="253">
        <f t="shared" si="233"/>
        <v>153</v>
      </c>
      <c r="O289" s="253">
        <f t="shared" si="233"/>
        <v>153</v>
      </c>
      <c r="P289" s="45">
        <f t="shared" si="233"/>
        <v>0</v>
      </c>
      <c r="Q289" s="45">
        <f t="shared" si="233"/>
        <v>0</v>
      </c>
      <c r="R289" s="45">
        <f t="shared" si="233"/>
        <v>0</v>
      </c>
      <c r="S289" s="45">
        <f t="shared" si="233"/>
        <v>0</v>
      </c>
      <c r="T289" s="45">
        <f t="shared" si="233"/>
        <v>0</v>
      </c>
      <c r="U289" s="45">
        <f t="shared" si="233"/>
        <v>0</v>
      </c>
      <c r="V289" s="45">
        <f t="shared" si="233"/>
        <v>0</v>
      </c>
      <c r="W289" s="45">
        <f t="shared" si="233"/>
        <v>0</v>
      </c>
      <c r="X289" s="45">
        <f t="shared" si="233"/>
        <v>0</v>
      </c>
      <c r="Y289" s="45">
        <f t="shared" si="233"/>
        <v>0</v>
      </c>
      <c r="Z289" s="45">
        <f t="shared" si="233"/>
        <v>0</v>
      </c>
      <c r="AA289" s="45">
        <f t="shared" si="233"/>
        <v>0</v>
      </c>
      <c r="AB289" s="45">
        <f t="shared" si="233"/>
        <v>0</v>
      </c>
      <c r="AC289" s="45">
        <f t="shared" si="233"/>
        <v>0</v>
      </c>
      <c r="AD289" s="292">
        <f t="shared" si="219"/>
        <v>153</v>
      </c>
      <c r="AE289" s="45">
        <f t="shared" si="233"/>
        <v>153</v>
      </c>
      <c r="AF289" s="45">
        <f t="shared" si="233"/>
        <v>149</v>
      </c>
      <c r="AG289" s="45">
        <f t="shared" si="233"/>
        <v>167</v>
      </c>
      <c r="AH289" s="45">
        <f t="shared" si="233"/>
        <v>173</v>
      </c>
      <c r="AI289" s="45">
        <f t="shared" si="233"/>
        <v>173</v>
      </c>
      <c r="AJ289" s="45">
        <f t="shared" si="233"/>
        <v>173</v>
      </c>
      <c r="AK289" s="45">
        <f t="shared" si="233"/>
        <v>0</v>
      </c>
    </row>
    <row r="290" spans="1:37" ht="18.75" hidden="1" customHeight="1">
      <c r="A290" s="43"/>
      <c r="B290" s="28" t="s">
        <v>231</v>
      </c>
      <c r="C290" s="29" t="s">
        <v>261</v>
      </c>
      <c r="D290" s="186"/>
      <c r="E290" s="30"/>
      <c r="F290" s="93"/>
      <c r="G290" s="186"/>
      <c r="H290" s="186"/>
      <c r="I290" s="186"/>
      <c r="J290" s="186"/>
      <c r="K290" s="23">
        <f t="shared" si="221"/>
        <v>0</v>
      </c>
      <c r="L290" s="23">
        <f t="shared" si="222"/>
        <v>0</v>
      </c>
      <c r="M290" s="186"/>
      <c r="N290" s="186"/>
      <c r="O290" s="186"/>
      <c r="P290" s="30"/>
      <c r="Q290" s="30"/>
      <c r="R290" s="30"/>
      <c r="S290" s="30"/>
      <c r="T290" s="30"/>
      <c r="U290" s="30"/>
      <c r="V290" s="30"/>
      <c r="W290" s="30"/>
      <c r="X290" s="30"/>
      <c r="Y290" s="30"/>
      <c r="Z290" s="30"/>
      <c r="AA290" s="30"/>
      <c r="AB290" s="30"/>
      <c r="AC290" s="30"/>
      <c r="AD290" s="292">
        <f t="shared" si="219"/>
        <v>0</v>
      </c>
      <c r="AE290" s="30"/>
      <c r="AF290" s="30"/>
      <c r="AG290" s="30"/>
      <c r="AH290" s="30"/>
      <c r="AI290" s="30"/>
      <c r="AJ290" s="30"/>
      <c r="AK290" s="30"/>
    </row>
    <row r="291" spans="1:37" ht="23.25" hidden="1" customHeight="1">
      <c r="A291" s="109"/>
      <c r="B291" s="28"/>
      <c r="C291" s="29"/>
      <c r="D291" s="186"/>
      <c r="E291" s="30"/>
      <c r="F291" s="93"/>
      <c r="G291" s="186"/>
      <c r="H291" s="186"/>
      <c r="I291" s="186"/>
      <c r="J291" s="186"/>
      <c r="K291" s="23">
        <f t="shared" si="221"/>
        <v>0</v>
      </c>
      <c r="L291" s="23">
        <f t="shared" si="222"/>
        <v>0</v>
      </c>
      <c r="M291" s="186"/>
      <c r="N291" s="186"/>
      <c r="O291" s="186"/>
      <c r="P291" s="30"/>
      <c r="Q291" s="30"/>
      <c r="R291" s="30"/>
      <c r="S291" s="30"/>
      <c r="T291" s="30"/>
      <c r="U291" s="30"/>
      <c r="V291" s="30"/>
      <c r="W291" s="30"/>
      <c r="X291" s="30"/>
      <c r="Y291" s="30"/>
      <c r="Z291" s="30"/>
      <c r="AA291" s="30"/>
      <c r="AB291" s="30"/>
      <c r="AC291" s="30"/>
      <c r="AD291" s="292">
        <f t="shared" si="219"/>
        <v>0</v>
      </c>
      <c r="AE291" s="30"/>
      <c r="AF291" s="30"/>
      <c r="AG291" s="30"/>
      <c r="AH291" s="30"/>
      <c r="AI291" s="30"/>
      <c r="AJ291" s="30"/>
      <c r="AK291" s="30"/>
    </row>
    <row r="292" spans="1:37" ht="22.5" hidden="1" customHeight="1">
      <c r="A292" s="43"/>
      <c r="B292" s="26" t="s">
        <v>7</v>
      </c>
      <c r="C292" s="26" t="s">
        <v>8</v>
      </c>
      <c r="D292" s="186"/>
      <c r="E292" s="30"/>
      <c r="F292" s="93"/>
      <c r="G292" s="186"/>
      <c r="H292" s="186"/>
      <c r="I292" s="186"/>
      <c r="J292" s="186"/>
      <c r="K292" s="23">
        <f t="shared" si="221"/>
        <v>0</v>
      </c>
      <c r="L292" s="23">
        <f t="shared" si="222"/>
        <v>0</v>
      </c>
      <c r="M292" s="186"/>
      <c r="N292" s="186"/>
      <c r="O292" s="186"/>
      <c r="P292" s="30"/>
      <c r="Q292" s="30"/>
      <c r="R292" s="30"/>
      <c r="S292" s="30"/>
      <c r="T292" s="30"/>
      <c r="U292" s="30"/>
      <c r="V292" s="30"/>
      <c r="W292" s="30"/>
      <c r="X292" s="30"/>
      <c r="Y292" s="30"/>
      <c r="Z292" s="30"/>
      <c r="AA292" s="30"/>
      <c r="AB292" s="30"/>
      <c r="AC292" s="30"/>
      <c r="AD292" s="292">
        <f t="shared" si="219"/>
        <v>0</v>
      </c>
      <c r="AE292" s="30"/>
      <c r="AF292" s="30"/>
      <c r="AG292" s="30"/>
      <c r="AH292" s="30"/>
      <c r="AI292" s="30"/>
      <c r="AJ292" s="30"/>
      <c r="AK292" s="30"/>
    </row>
    <row r="293" spans="1:37" ht="18" customHeight="1">
      <c r="A293" s="110"/>
      <c r="B293" s="21" t="s">
        <v>297</v>
      </c>
      <c r="C293" s="22"/>
      <c r="D293" s="191">
        <f t="shared" ref="D293:J293" si="234">D294+D307</f>
        <v>851923.21</v>
      </c>
      <c r="E293" s="111">
        <f t="shared" si="234"/>
        <v>781317</v>
      </c>
      <c r="F293" s="296">
        <f t="shared" si="234"/>
        <v>868672</v>
      </c>
      <c r="G293" s="191">
        <f t="shared" si="234"/>
        <v>300950</v>
      </c>
      <c r="H293" s="191">
        <f t="shared" si="234"/>
        <v>199088</v>
      </c>
      <c r="I293" s="191">
        <f t="shared" si="234"/>
        <v>187095</v>
      </c>
      <c r="J293" s="191">
        <f t="shared" si="234"/>
        <v>181539</v>
      </c>
      <c r="K293" s="23">
        <f t="shared" si="221"/>
        <v>868672</v>
      </c>
      <c r="L293" s="23">
        <f t="shared" si="222"/>
        <v>0</v>
      </c>
      <c r="M293" s="191">
        <f t="shared" ref="M293:AK293" si="235">M294+M307</f>
        <v>666189</v>
      </c>
      <c r="N293" s="191">
        <f t="shared" si="235"/>
        <v>636781</v>
      </c>
      <c r="O293" s="191">
        <f t="shared" si="235"/>
        <v>488377</v>
      </c>
      <c r="P293" s="111">
        <f t="shared" si="235"/>
        <v>1766.8</v>
      </c>
      <c r="Q293" s="111">
        <f t="shared" si="235"/>
        <v>0</v>
      </c>
      <c r="R293" s="111">
        <f t="shared" si="235"/>
        <v>12562.279999999999</v>
      </c>
      <c r="S293" s="111">
        <f t="shared" si="235"/>
        <v>275</v>
      </c>
      <c r="T293" s="111">
        <f t="shared" si="235"/>
        <v>474</v>
      </c>
      <c r="U293" s="111">
        <f t="shared" si="235"/>
        <v>-77</v>
      </c>
      <c r="V293" s="111">
        <f t="shared" si="235"/>
        <v>222.2</v>
      </c>
      <c r="W293" s="111">
        <f t="shared" si="235"/>
        <v>9754.869999999999</v>
      </c>
      <c r="X293" s="111">
        <f t="shared" si="235"/>
        <v>0</v>
      </c>
      <c r="Y293" s="111">
        <f t="shared" si="235"/>
        <v>0</v>
      </c>
      <c r="Z293" s="111">
        <f t="shared" si="235"/>
        <v>21547</v>
      </c>
      <c r="AA293" s="111">
        <f t="shared" si="235"/>
        <v>374.00000000000006</v>
      </c>
      <c r="AB293" s="111">
        <f t="shared" si="235"/>
        <v>9853</v>
      </c>
      <c r="AC293" s="111">
        <f t="shared" si="235"/>
        <v>4922.84</v>
      </c>
      <c r="AD293" s="292">
        <f t="shared" si="219"/>
        <v>930346.99</v>
      </c>
      <c r="AE293" s="111">
        <f t="shared" si="235"/>
        <v>930346.99</v>
      </c>
      <c r="AF293" s="111">
        <f t="shared" si="235"/>
        <v>594391</v>
      </c>
      <c r="AG293" s="111">
        <f t="shared" si="235"/>
        <v>779346</v>
      </c>
      <c r="AH293" s="111">
        <f t="shared" si="235"/>
        <v>694591</v>
      </c>
      <c r="AI293" s="111">
        <f t="shared" si="235"/>
        <v>626772</v>
      </c>
      <c r="AJ293" s="111">
        <f t="shared" si="235"/>
        <v>461255</v>
      </c>
      <c r="AK293" s="111">
        <f t="shared" si="235"/>
        <v>0</v>
      </c>
    </row>
    <row r="294" spans="1:37" ht="14.25">
      <c r="A294" s="86"/>
      <c r="B294" s="82" t="s">
        <v>298</v>
      </c>
      <c r="C294" s="83"/>
      <c r="D294" s="256">
        <f t="shared" ref="D294:J294" si="236">D295+D305+D306</f>
        <v>437075.52</v>
      </c>
      <c r="E294" s="84">
        <f t="shared" si="236"/>
        <v>418086</v>
      </c>
      <c r="F294" s="88">
        <f t="shared" si="236"/>
        <v>392606</v>
      </c>
      <c r="G294" s="256">
        <f t="shared" si="236"/>
        <v>110294</v>
      </c>
      <c r="H294" s="256">
        <f t="shared" si="236"/>
        <v>109563</v>
      </c>
      <c r="I294" s="256">
        <f t="shared" si="236"/>
        <v>93173</v>
      </c>
      <c r="J294" s="256">
        <f t="shared" si="236"/>
        <v>79576</v>
      </c>
      <c r="K294" s="23">
        <f t="shared" si="221"/>
        <v>392606</v>
      </c>
      <c r="L294" s="23">
        <f t="shared" si="222"/>
        <v>0</v>
      </c>
      <c r="M294" s="256">
        <f t="shared" ref="M294:AK294" si="237">M295+M305+M306</f>
        <v>393695</v>
      </c>
      <c r="N294" s="256">
        <f t="shared" si="237"/>
        <v>400587</v>
      </c>
      <c r="O294" s="256">
        <f t="shared" si="237"/>
        <v>408114</v>
      </c>
      <c r="P294" s="84">
        <f t="shared" si="237"/>
        <v>6.8</v>
      </c>
      <c r="Q294" s="84">
        <f t="shared" si="237"/>
        <v>0</v>
      </c>
      <c r="R294" s="84">
        <f t="shared" si="237"/>
        <v>1144.2799999999997</v>
      </c>
      <c r="S294" s="84">
        <f t="shared" si="237"/>
        <v>0</v>
      </c>
      <c r="T294" s="84">
        <f t="shared" si="237"/>
        <v>12.000000000000007</v>
      </c>
      <c r="U294" s="84">
        <f t="shared" si="237"/>
        <v>-1000</v>
      </c>
      <c r="V294" s="84">
        <f t="shared" si="237"/>
        <v>-155</v>
      </c>
      <c r="W294" s="84">
        <f t="shared" si="237"/>
        <v>5623</v>
      </c>
      <c r="X294" s="84">
        <f t="shared" si="237"/>
        <v>0</v>
      </c>
      <c r="Y294" s="84">
        <f t="shared" si="237"/>
        <v>0</v>
      </c>
      <c r="Z294" s="84">
        <f t="shared" si="237"/>
        <v>12012</v>
      </c>
      <c r="AA294" s="84">
        <f t="shared" si="237"/>
        <v>250.00000000000006</v>
      </c>
      <c r="AB294" s="84">
        <f t="shared" si="237"/>
        <v>2310</v>
      </c>
      <c r="AC294" s="84">
        <f t="shared" si="237"/>
        <v>0</v>
      </c>
      <c r="AD294" s="292">
        <f t="shared" si="219"/>
        <v>412809.08</v>
      </c>
      <c r="AE294" s="84">
        <f t="shared" si="237"/>
        <v>412809.08</v>
      </c>
      <c r="AF294" s="84">
        <f t="shared" si="237"/>
        <v>376082</v>
      </c>
      <c r="AG294" s="84">
        <f t="shared" si="237"/>
        <v>460406</v>
      </c>
      <c r="AH294" s="84">
        <f t="shared" si="237"/>
        <v>443178</v>
      </c>
      <c r="AI294" s="84">
        <f t="shared" si="237"/>
        <v>445054</v>
      </c>
      <c r="AJ294" s="84">
        <f t="shared" si="237"/>
        <v>445966</v>
      </c>
      <c r="AK294" s="84">
        <f t="shared" si="237"/>
        <v>0</v>
      </c>
    </row>
    <row r="295" spans="1:37" ht="14.25">
      <c r="A295" s="43"/>
      <c r="B295" s="25" t="s">
        <v>299</v>
      </c>
      <c r="C295" s="29">
        <v>0.01</v>
      </c>
      <c r="D295" s="249">
        <f t="shared" ref="D295:J295" si="238">D296+D297+D298+D299+D300+D301+D302+D303+D304</f>
        <v>432425.13</v>
      </c>
      <c r="E295" s="39">
        <f t="shared" si="238"/>
        <v>406620</v>
      </c>
      <c r="F295" s="287">
        <f t="shared" si="238"/>
        <v>381140</v>
      </c>
      <c r="G295" s="249">
        <f t="shared" si="238"/>
        <v>107294</v>
      </c>
      <c r="H295" s="249">
        <f t="shared" si="238"/>
        <v>106663</v>
      </c>
      <c r="I295" s="249">
        <f t="shared" si="238"/>
        <v>90273</v>
      </c>
      <c r="J295" s="249">
        <f t="shared" si="238"/>
        <v>76910</v>
      </c>
      <c r="K295" s="23">
        <f t="shared" si="221"/>
        <v>381140</v>
      </c>
      <c r="L295" s="23">
        <f t="shared" si="222"/>
        <v>0</v>
      </c>
      <c r="M295" s="249">
        <f t="shared" ref="M295:AK295" si="239">M296+M297+M298+M299+M300+M301+M302+M303+M304</f>
        <v>376670</v>
      </c>
      <c r="N295" s="249">
        <f t="shared" si="239"/>
        <v>381920</v>
      </c>
      <c r="O295" s="249">
        <f t="shared" si="239"/>
        <v>387601</v>
      </c>
      <c r="P295" s="39">
        <f t="shared" si="239"/>
        <v>6.8</v>
      </c>
      <c r="Q295" s="39">
        <f t="shared" si="239"/>
        <v>0</v>
      </c>
      <c r="R295" s="39">
        <f t="shared" si="239"/>
        <v>1675.4499999999998</v>
      </c>
      <c r="S295" s="39">
        <f t="shared" si="239"/>
        <v>300.06</v>
      </c>
      <c r="T295" s="39">
        <f t="shared" si="239"/>
        <v>24.570000000000007</v>
      </c>
      <c r="U295" s="39">
        <f t="shared" si="239"/>
        <v>-976.3</v>
      </c>
      <c r="V295" s="39">
        <f t="shared" si="239"/>
        <v>-155</v>
      </c>
      <c r="W295" s="39">
        <f t="shared" si="239"/>
        <v>5934.71</v>
      </c>
      <c r="X295" s="39">
        <f t="shared" si="239"/>
        <v>0</v>
      </c>
      <c r="Y295" s="39">
        <f t="shared" si="239"/>
        <v>0</v>
      </c>
      <c r="Z295" s="39">
        <f t="shared" si="239"/>
        <v>12012</v>
      </c>
      <c r="AA295" s="39">
        <f t="shared" si="239"/>
        <v>250.00000000000006</v>
      </c>
      <c r="AB295" s="39">
        <f t="shared" si="239"/>
        <v>2314.37</v>
      </c>
      <c r="AC295" s="39">
        <f t="shared" si="239"/>
        <v>0</v>
      </c>
      <c r="AD295" s="292">
        <f t="shared" si="219"/>
        <v>402526.66000000003</v>
      </c>
      <c r="AE295" s="39">
        <f t="shared" si="239"/>
        <v>402526.66000000003</v>
      </c>
      <c r="AF295" s="39">
        <f t="shared" si="239"/>
        <v>370288</v>
      </c>
      <c r="AG295" s="39">
        <f t="shared" si="239"/>
        <v>443337</v>
      </c>
      <c r="AH295" s="39">
        <f t="shared" si="239"/>
        <v>424468</v>
      </c>
      <c r="AI295" s="39">
        <f t="shared" si="239"/>
        <v>424521</v>
      </c>
      <c r="AJ295" s="39">
        <f t="shared" si="239"/>
        <v>423591</v>
      </c>
      <c r="AK295" s="39">
        <f t="shared" si="239"/>
        <v>0</v>
      </c>
    </row>
    <row r="296" spans="1:37" ht="18.75" customHeight="1">
      <c r="A296" s="43"/>
      <c r="B296" s="25" t="s">
        <v>300</v>
      </c>
      <c r="C296" s="29">
        <v>10</v>
      </c>
      <c r="D296" s="249">
        <f t="shared" ref="D296:J297" si="240">D321+D560+D601+D1223+D1303</f>
        <v>177553.47999999998</v>
      </c>
      <c r="E296" s="39">
        <f t="shared" si="240"/>
        <v>189147</v>
      </c>
      <c r="F296" s="287">
        <f t="shared" si="240"/>
        <v>174838</v>
      </c>
      <c r="G296" s="249">
        <f t="shared" si="240"/>
        <v>48270</v>
      </c>
      <c r="H296" s="249">
        <f t="shared" si="240"/>
        <v>45890</v>
      </c>
      <c r="I296" s="249">
        <f t="shared" si="240"/>
        <v>44045</v>
      </c>
      <c r="J296" s="249">
        <f t="shared" si="240"/>
        <v>36633</v>
      </c>
      <c r="K296" s="23">
        <f t="shared" si="221"/>
        <v>174838</v>
      </c>
      <c r="L296" s="23">
        <f t="shared" si="222"/>
        <v>0</v>
      </c>
      <c r="M296" s="249">
        <f t="shared" ref="M296:AK297" si="241">M321+M560+M601+M1223+M1303</f>
        <v>172910</v>
      </c>
      <c r="N296" s="249">
        <f t="shared" si="241"/>
        <v>175735</v>
      </c>
      <c r="O296" s="249">
        <f t="shared" si="241"/>
        <v>175999</v>
      </c>
      <c r="P296" s="39">
        <f t="shared" si="241"/>
        <v>0</v>
      </c>
      <c r="Q296" s="39">
        <f t="shared" si="241"/>
        <v>-2000</v>
      </c>
      <c r="R296" s="39">
        <f t="shared" si="241"/>
        <v>680</v>
      </c>
      <c r="S296" s="39">
        <f t="shared" si="241"/>
        <v>0</v>
      </c>
      <c r="T296" s="39">
        <f t="shared" si="241"/>
        <v>-5</v>
      </c>
      <c r="U296" s="39">
        <f t="shared" si="241"/>
        <v>-1000</v>
      </c>
      <c r="V296" s="39">
        <f t="shared" si="241"/>
        <v>0</v>
      </c>
      <c r="W296" s="39">
        <f t="shared" si="241"/>
        <v>-350</v>
      </c>
      <c r="X296" s="39">
        <f t="shared" si="241"/>
        <v>0</v>
      </c>
      <c r="Y296" s="39">
        <f t="shared" si="241"/>
        <v>0</v>
      </c>
      <c r="Z296" s="39">
        <f t="shared" si="241"/>
        <v>1673</v>
      </c>
      <c r="AA296" s="39">
        <f t="shared" si="241"/>
        <v>-420</v>
      </c>
      <c r="AB296" s="39">
        <f t="shared" si="241"/>
        <v>0</v>
      </c>
      <c r="AC296" s="39">
        <f t="shared" si="241"/>
        <v>0</v>
      </c>
      <c r="AD296" s="292">
        <f t="shared" si="219"/>
        <v>173416</v>
      </c>
      <c r="AE296" s="39">
        <f t="shared" si="241"/>
        <v>173416</v>
      </c>
      <c r="AF296" s="39">
        <f t="shared" si="241"/>
        <v>167455</v>
      </c>
      <c r="AG296" s="39">
        <f t="shared" si="241"/>
        <v>200156</v>
      </c>
      <c r="AH296" s="39">
        <f t="shared" si="241"/>
        <v>203590</v>
      </c>
      <c r="AI296" s="39">
        <f t="shared" si="241"/>
        <v>205014</v>
      </c>
      <c r="AJ296" s="39">
        <f t="shared" si="241"/>
        <v>206420</v>
      </c>
      <c r="AK296" s="39">
        <f t="shared" si="241"/>
        <v>0</v>
      </c>
    </row>
    <row r="297" spans="1:37" ht="19.5" customHeight="1">
      <c r="A297" s="43"/>
      <c r="B297" s="25" t="s">
        <v>301</v>
      </c>
      <c r="C297" s="29">
        <v>20</v>
      </c>
      <c r="D297" s="249">
        <f t="shared" si="240"/>
        <v>95152.14</v>
      </c>
      <c r="E297" s="39">
        <f t="shared" si="240"/>
        <v>70072</v>
      </c>
      <c r="F297" s="287">
        <f t="shared" si="240"/>
        <v>68970</v>
      </c>
      <c r="G297" s="249">
        <f t="shared" si="240"/>
        <v>22390</v>
      </c>
      <c r="H297" s="249">
        <f t="shared" si="240"/>
        <v>20445</v>
      </c>
      <c r="I297" s="249">
        <f t="shared" si="240"/>
        <v>14688</v>
      </c>
      <c r="J297" s="249">
        <f t="shared" si="240"/>
        <v>11447</v>
      </c>
      <c r="K297" s="23">
        <f t="shared" si="221"/>
        <v>68970</v>
      </c>
      <c r="L297" s="23">
        <f t="shared" si="222"/>
        <v>0</v>
      </c>
      <c r="M297" s="249">
        <f t="shared" si="241"/>
        <v>59423</v>
      </c>
      <c r="N297" s="249">
        <f t="shared" si="241"/>
        <v>61807</v>
      </c>
      <c r="O297" s="249">
        <f t="shared" si="241"/>
        <v>64038</v>
      </c>
      <c r="P297" s="39">
        <f t="shared" si="241"/>
        <v>0</v>
      </c>
      <c r="Q297" s="39">
        <f t="shared" si="241"/>
        <v>-800</v>
      </c>
      <c r="R297" s="39">
        <f t="shared" si="241"/>
        <v>2047.4499999999998</v>
      </c>
      <c r="S297" s="39">
        <f t="shared" si="241"/>
        <v>300.06</v>
      </c>
      <c r="T297" s="39">
        <f t="shared" si="241"/>
        <v>145.4</v>
      </c>
      <c r="U297" s="39">
        <f t="shared" si="241"/>
        <v>1023.7</v>
      </c>
      <c r="V297" s="39">
        <f t="shared" si="241"/>
        <v>41</v>
      </c>
      <c r="W297" s="39">
        <f t="shared" si="241"/>
        <v>2764.08</v>
      </c>
      <c r="X297" s="39">
        <f t="shared" si="241"/>
        <v>0</v>
      </c>
      <c r="Y297" s="39">
        <f t="shared" si="241"/>
        <v>0</v>
      </c>
      <c r="Z297" s="39">
        <f t="shared" si="241"/>
        <v>8239</v>
      </c>
      <c r="AA297" s="39">
        <f t="shared" si="241"/>
        <v>690.95</v>
      </c>
      <c r="AB297" s="39">
        <f t="shared" si="241"/>
        <v>225.37</v>
      </c>
      <c r="AC297" s="39">
        <f t="shared" si="241"/>
        <v>0</v>
      </c>
      <c r="AD297" s="292">
        <f t="shared" si="219"/>
        <v>83647.00999999998</v>
      </c>
      <c r="AE297" s="39">
        <f t="shared" si="241"/>
        <v>83647.009999999995</v>
      </c>
      <c r="AF297" s="39">
        <f t="shared" si="241"/>
        <v>74694</v>
      </c>
      <c r="AG297" s="39">
        <f t="shared" si="241"/>
        <v>91496</v>
      </c>
      <c r="AH297" s="39">
        <f t="shared" si="241"/>
        <v>88863</v>
      </c>
      <c r="AI297" s="39">
        <f t="shared" si="241"/>
        <v>89203</v>
      </c>
      <c r="AJ297" s="39">
        <f t="shared" si="241"/>
        <v>88884</v>
      </c>
      <c r="AK297" s="39">
        <f t="shared" si="241"/>
        <v>0</v>
      </c>
    </row>
    <row r="298" spans="1:37" ht="19.5" customHeight="1">
      <c r="A298" s="43"/>
      <c r="B298" s="25" t="s">
        <v>302</v>
      </c>
      <c r="C298" s="29">
        <v>30</v>
      </c>
      <c r="D298" s="249">
        <f t="shared" ref="D298:J298" si="242">D323</f>
        <v>16388</v>
      </c>
      <c r="E298" s="39">
        <f t="shared" si="242"/>
        <v>17889</v>
      </c>
      <c r="F298" s="287">
        <f t="shared" si="242"/>
        <v>17889</v>
      </c>
      <c r="G298" s="249">
        <f t="shared" si="242"/>
        <v>4500</v>
      </c>
      <c r="H298" s="249">
        <f t="shared" si="242"/>
        <v>4500</v>
      </c>
      <c r="I298" s="249">
        <f t="shared" si="242"/>
        <v>4450</v>
      </c>
      <c r="J298" s="249">
        <f t="shared" si="242"/>
        <v>4439</v>
      </c>
      <c r="K298" s="23">
        <f t="shared" si="221"/>
        <v>17889</v>
      </c>
      <c r="L298" s="23">
        <f t="shared" si="222"/>
        <v>0</v>
      </c>
      <c r="M298" s="249">
        <f t="shared" ref="M298:AK298" si="243">M323</f>
        <v>16766</v>
      </c>
      <c r="N298" s="249">
        <f t="shared" si="243"/>
        <v>15007</v>
      </c>
      <c r="O298" s="249">
        <f t="shared" si="243"/>
        <v>12890</v>
      </c>
      <c r="P298" s="39">
        <f t="shared" si="243"/>
        <v>0</v>
      </c>
      <c r="Q298" s="39">
        <f t="shared" si="243"/>
        <v>0</v>
      </c>
      <c r="R298" s="39">
        <f t="shared" si="243"/>
        <v>0</v>
      </c>
      <c r="S298" s="39">
        <f t="shared" si="243"/>
        <v>0</v>
      </c>
      <c r="T298" s="39">
        <f t="shared" si="243"/>
        <v>0</v>
      </c>
      <c r="U298" s="39">
        <f t="shared" si="243"/>
        <v>0</v>
      </c>
      <c r="V298" s="39">
        <f t="shared" si="243"/>
        <v>0</v>
      </c>
      <c r="W298" s="39">
        <f t="shared" si="243"/>
        <v>0</v>
      </c>
      <c r="X298" s="39">
        <f t="shared" si="243"/>
        <v>0</v>
      </c>
      <c r="Y298" s="39">
        <f t="shared" si="243"/>
        <v>0</v>
      </c>
      <c r="Z298" s="39">
        <f t="shared" si="243"/>
        <v>0</v>
      </c>
      <c r="AA298" s="39">
        <f t="shared" si="243"/>
        <v>0</v>
      </c>
      <c r="AB298" s="39">
        <f t="shared" si="243"/>
        <v>0</v>
      </c>
      <c r="AC298" s="39">
        <f t="shared" si="243"/>
        <v>0</v>
      </c>
      <c r="AD298" s="292">
        <f t="shared" si="219"/>
        <v>17889</v>
      </c>
      <c r="AE298" s="39">
        <f t="shared" si="243"/>
        <v>17889</v>
      </c>
      <c r="AF298" s="39">
        <f t="shared" si="243"/>
        <v>13470</v>
      </c>
      <c r="AG298" s="39">
        <f t="shared" si="243"/>
        <v>16755</v>
      </c>
      <c r="AH298" s="39">
        <f t="shared" si="243"/>
        <v>15045</v>
      </c>
      <c r="AI298" s="39">
        <f t="shared" si="243"/>
        <v>13110</v>
      </c>
      <c r="AJ298" s="39">
        <f t="shared" si="243"/>
        <v>10969</v>
      </c>
      <c r="AK298" s="39">
        <f t="shared" si="243"/>
        <v>0</v>
      </c>
    </row>
    <row r="299" spans="1:37" ht="19.5" customHeight="1">
      <c r="A299" s="43"/>
      <c r="B299" s="25" t="s">
        <v>303</v>
      </c>
      <c r="C299" s="29">
        <v>40</v>
      </c>
      <c r="D299" s="249">
        <f t="shared" ref="D299:E299" si="244">D1307</f>
        <v>0</v>
      </c>
      <c r="E299" s="39">
        <f t="shared" si="244"/>
        <v>0</v>
      </c>
      <c r="F299" s="287">
        <f>F1307</f>
        <v>0</v>
      </c>
      <c r="G299" s="249">
        <f t="shared" ref="G299:J299" si="245">G1307</f>
        <v>0</v>
      </c>
      <c r="H299" s="249">
        <f t="shared" si="245"/>
        <v>0</v>
      </c>
      <c r="I299" s="249">
        <f t="shared" si="245"/>
        <v>0</v>
      </c>
      <c r="J299" s="249">
        <f t="shared" si="245"/>
        <v>0</v>
      </c>
      <c r="K299" s="23">
        <f t="shared" si="221"/>
        <v>0</v>
      </c>
      <c r="L299" s="23">
        <f t="shared" si="222"/>
        <v>0</v>
      </c>
      <c r="M299" s="249">
        <f t="shared" ref="M299:AK299" si="246">M1307</f>
        <v>0</v>
      </c>
      <c r="N299" s="249">
        <f t="shared" si="246"/>
        <v>0</v>
      </c>
      <c r="O299" s="249">
        <f t="shared" si="246"/>
        <v>0</v>
      </c>
      <c r="P299" s="39">
        <f t="shared" si="246"/>
        <v>0</v>
      </c>
      <c r="Q299" s="39">
        <f t="shared" si="246"/>
        <v>0</v>
      </c>
      <c r="R299" s="39">
        <f t="shared" si="246"/>
        <v>0</v>
      </c>
      <c r="S299" s="39">
        <f t="shared" si="246"/>
        <v>0</v>
      </c>
      <c r="T299" s="39">
        <f t="shared" si="246"/>
        <v>0</v>
      </c>
      <c r="U299" s="39">
        <f t="shared" si="246"/>
        <v>0</v>
      </c>
      <c r="V299" s="39">
        <f t="shared" si="246"/>
        <v>0</v>
      </c>
      <c r="W299" s="39">
        <f t="shared" si="246"/>
        <v>0</v>
      </c>
      <c r="X299" s="39">
        <f t="shared" si="246"/>
        <v>0</v>
      </c>
      <c r="Y299" s="39">
        <f t="shared" si="246"/>
        <v>0</v>
      </c>
      <c r="Z299" s="39">
        <f t="shared" si="246"/>
        <v>0</v>
      </c>
      <c r="AA299" s="39">
        <f t="shared" si="246"/>
        <v>0</v>
      </c>
      <c r="AB299" s="39">
        <f t="shared" si="246"/>
        <v>0</v>
      </c>
      <c r="AC299" s="39">
        <f t="shared" si="246"/>
        <v>0</v>
      </c>
      <c r="AD299" s="292">
        <f t="shared" si="219"/>
        <v>0</v>
      </c>
      <c r="AE299" s="39">
        <f t="shared" si="246"/>
        <v>0</v>
      </c>
      <c r="AF299" s="39">
        <f t="shared" si="246"/>
        <v>0</v>
      </c>
      <c r="AG299" s="39">
        <f t="shared" si="246"/>
        <v>0</v>
      </c>
      <c r="AH299" s="39">
        <f t="shared" si="246"/>
        <v>0</v>
      </c>
      <c r="AI299" s="39">
        <f t="shared" si="246"/>
        <v>0</v>
      </c>
      <c r="AJ299" s="39">
        <f t="shared" si="246"/>
        <v>0</v>
      </c>
      <c r="AK299" s="39">
        <f t="shared" si="246"/>
        <v>0</v>
      </c>
    </row>
    <row r="300" spans="1:37" ht="20.25" customHeight="1">
      <c r="A300" s="43"/>
      <c r="B300" s="25" t="s">
        <v>304</v>
      </c>
      <c r="C300" s="29">
        <v>50</v>
      </c>
      <c r="D300" s="249">
        <f t="shared" ref="D300:J300" si="247">D324</f>
        <v>500</v>
      </c>
      <c r="E300" s="39">
        <f t="shared" si="247"/>
        <v>500</v>
      </c>
      <c r="F300" s="287">
        <f t="shared" si="247"/>
        <v>500</v>
      </c>
      <c r="G300" s="249">
        <f t="shared" si="247"/>
        <v>0</v>
      </c>
      <c r="H300" s="249">
        <f t="shared" si="247"/>
        <v>300</v>
      </c>
      <c r="I300" s="249">
        <f t="shared" si="247"/>
        <v>200</v>
      </c>
      <c r="J300" s="249">
        <f t="shared" si="247"/>
        <v>0</v>
      </c>
      <c r="K300" s="23">
        <f t="shared" si="221"/>
        <v>500</v>
      </c>
      <c r="L300" s="23">
        <f t="shared" si="222"/>
        <v>0</v>
      </c>
      <c r="M300" s="249">
        <f t="shared" ref="M300:AK300" si="248">M324</f>
        <v>500</v>
      </c>
      <c r="N300" s="249">
        <f t="shared" si="248"/>
        <v>500</v>
      </c>
      <c r="O300" s="249">
        <f t="shared" si="248"/>
        <v>500</v>
      </c>
      <c r="P300" s="39">
        <f t="shared" si="248"/>
        <v>0</v>
      </c>
      <c r="Q300" s="39">
        <f t="shared" si="248"/>
        <v>0</v>
      </c>
      <c r="R300" s="39">
        <f t="shared" si="248"/>
        <v>0</v>
      </c>
      <c r="S300" s="39">
        <f t="shared" si="248"/>
        <v>0</v>
      </c>
      <c r="T300" s="39">
        <f t="shared" si="248"/>
        <v>0</v>
      </c>
      <c r="U300" s="39">
        <f t="shared" si="248"/>
        <v>-200</v>
      </c>
      <c r="V300" s="39">
        <f t="shared" si="248"/>
        <v>-100</v>
      </c>
      <c r="W300" s="39">
        <f t="shared" si="248"/>
        <v>0</v>
      </c>
      <c r="X300" s="39">
        <f t="shared" si="248"/>
        <v>0</v>
      </c>
      <c r="Y300" s="39">
        <f t="shared" si="248"/>
        <v>0</v>
      </c>
      <c r="Z300" s="39">
        <f t="shared" si="248"/>
        <v>0</v>
      </c>
      <c r="AA300" s="39">
        <f t="shared" si="248"/>
        <v>0</v>
      </c>
      <c r="AB300" s="39">
        <f t="shared" si="248"/>
        <v>0</v>
      </c>
      <c r="AC300" s="39">
        <f t="shared" si="248"/>
        <v>0</v>
      </c>
      <c r="AD300" s="292">
        <f t="shared" si="219"/>
        <v>200</v>
      </c>
      <c r="AE300" s="39">
        <f t="shared" si="248"/>
        <v>200</v>
      </c>
      <c r="AF300" s="39">
        <f t="shared" si="248"/>
        <v>0</v>
      </c>
      <c r="AG300" s="39">
        <f t="shared" si="248"/>
        <v>500</v>
      </c>
      <c r="AH300" s="39">
        <f t="shared" si="248"/>
        <v>500</v>
      </c>
      <c r="AI300" s="39">
        <f t="shared" si="248"/>
        <v>500</v>
      </c>
      <c r="AJ300" s="39">
        <f t="shared" si="248"/>
        <v>500</v>
      </c>
      <c r="AK300" s="39">
        <f t="shared" si="248"/>
        <v>0</v>
      </c>
    </row>
    <row r="301" spans="1:37" ht="21.75" customHeight="1">
      <c r="A301" s="43"/>
      <c r="B301" s="25" t="s">
        <v>305</v>
      </c>
      <c r="C301" s="29">
        <v>51</v>
      </c>
      <c r="D301" s="249">
        <f t="shared" ref="D301:J301" si="249">D325+D603+D1305</f>
        <v>85156</v>
      </c>
      <c r="E301" s="39">
        <f t="shared" si="249"/>
        <v>73178</v>
      </c>
      <c r="F301" s="287">
        <f t="shared" si="249"/>
        <v>77043</v>
      </c>
      <c r="G301" s="249">
        <f t="shared" si="249"/>
        <v>19455</v>
      </c>
      <c r="H301" s="249">
        <f t="shared" si="249"/>
        <v>19154</v>
      </c>
      <c r="I301" s="249">
        <f t="shared" si="249"/>
        <v>19456</v>
      </c>
      <c r="J301" s="249">
        <f t="shared" si="249"/>
        <v>18978</v>
      </c>
      <c r="K301" s="23">
        <f t="shared" si="221"/>
        <v>77043</v>
      </c>
      <c r="L301" s="23">
        <f t="shared" si="222"/>
        <v>0</v>
      </c>
      <c r="M301" s="249">
        <f t="shared" ref="M301:AK301" si="250">M325+M603+M1305</f>
        <v>71167</v>
      </c>
      <c r="N301" s="249">
        <f t="shared" si="250"/>
        <v>71167</v>
      </c>
      <c r="O301" s="249">
        <f t="shared" si="250"/>
        <v>76367</v>
      </c>
      <c r="P301" s="39">
        <f t="shared" si="250"/>
        <v>0</v>
      </c>
      <c r="Q301" s="39">
        <f t="shared" si="250"/>
        <v>2800</v>
      </c>
      <c r="R301" s="39">
        <f t="shared" si="250"/>
        <v>-1052</v>
      </c>
      <c r="S301" s="39">
        <f t="shared" si="250"/>
        <v>0</v>
      </c>
      <c r="T301" s="39">
        <f t="shared" si="250"/>
        <v>0</v>
      </c>
      <c r="U301" s="39">
        <f t="shared" si="250"/>
        <v>500</v>
      </c>
      <c r="V301" s="39">
        <f t="shared" si="250"/>
        <v>-55</v>
      </c>
      <c r="W301" s="39">
        <f t="shared" si="250"/>
        <v>-430</v>
      </c>
      <c r="X301" s="39">
        <f t="shared" si="250"/>
        <v>0</v>
      </c>
      <c r="Y301" s="39">
        <f t="shared" si="250"/>
        <v>0</v>
      </c>
      <c r="Z301" s="39">
        <f t="shared" si="250"/>
        <v>300</v>
      </c>
      <c r="AA301" s="39">
        <f t="shared" si="250"/>
        <v>0</v>
      </c>
      <c r="AB301" s="39">
        <f t="shared" si="250"/>
        <v>0</v>
      </c>
      <c r="AC301" s="39">
        <f t="shared" si="250"/>
        <v>0</v>
      </c>
      <c r="AD301" s="292">
        <f t="shared" si="219"/>
        <v>79106</v>
      </c>
      <c r="AE301" s="39">
        <f t="shared" si="250"/>
        <v>79106</v>
      </c>
      <c r="AF301" s="39">
        <f t="shared" si="250"/>
        <v>74399</v>
      </c>
      <c r="AG301" s="39">
        <f t="shared" si="250"/>
        <v>83898</v>
      </c>
      <c r="AH301" s="39">
        <f t="shared" si="250"/>
        <v>84767</v>
      </c>
      <c r="AI301" s="39">
        <f t="shared" si="250"/>
        <v>84981</v>
      </c>
      <c r="AJ301" s="39">
        <f t="shared" si="250"/>
        <v>85095</v>
      </c>
      <c r="AK301" s="39">
        <f t="shared" si="250"/>
        <v>0</v>
      </c>
    </row>
    <row r="302" spans="1:37" ht="16.5" customHeight="1">
      <c r="A302" s="43"/>
      <c r="B302" s="25" t="s">
        <v>306</v>
      </c>
      <c r="C302" s="29">
        <v>55</v>
      </c>
      <c r="D302" s="249">
        <f t="shared" ref="D302:J303" si="251">D326+D604</f>
        <v>0</v>
      </c>
      <c r="E302" s="39">
        <f t="shared" si="251"/>
        <v>0</v>
      </c>
      <c r="F302" s="287">
        <f t="shared" si="251"/>
        <v>0</v>
      </c>
      <c r="G302" s="249">
        <f t="shared" si="251"/>
        <v>0</v>
      </c>
      <c r="H302" s="249">
        <f t="shared" si="251"/>
        <v>0</v>
      </c>
      <c r="I302" s="249">
        <f t="shared" si="251"/>
        <v>0</v>
      </c>
      <c r="J302" s="249">
        <f t="shared" si="251"/>
        <v>0</v>
      </c>
      <c r="K302" s="23">
        <f t="shared" si="221"/>
        <v>0</v>
      </c>
      <c r="L302" s="23">
        <f t="shared" si="222"/>
        <v>0</v>
      </c>
      <c r="M302" s="249">
        <f t="shared" ref="M302:AK303" si="252">M326+M604</f>
        <v>0</v>
      </c>
      <c r="N302" s="249">
        <f t="shared" si="252"/>
        <v>0</v>
      </c>
      <c r="O302" s="249">
        <f t="shared" si="252"/>
        <v>0</v>
      </c>
      <c r="P302" s="39">
        <f t="shared" si="252"/>
        <v>0</v>
      </c>
      <c r="Q302" s="39">
        <f t="shared" si="252"/>
        <v>0</v>
      </c>
      <c r="R302" s="39">
        <f t="shared" si="252"/>
        <v>0</v>
      </c>
      <c r="S302" s="39">
        <f t="shared" si="252"/>
        <v>0</v>
      </c>
      <c r="T302" s="39">
        <f t="shared" si="252"/>
        <v>0</v>
      </c>
      <c r="U302" s="39">
        <f t="shared" si="252"/>
        <v>0</v>
      </c>
      <c r="V302" s="39">
        <f t="shared" si="252"/>
        <v>0</v>
      </c>
      <c r="W302" s="39">
        <f t="shared" si="252"/>
        <v>0</v>
      </c>
      <c r="X302" s="39">
        <f t="shared" si="252"/>
        <v>0</v>
      </c>
      <c r="Y302" s="39">
        <f t="shared" si="252"/>
        <v>0</v>
      </c>
      <c r="Z302" s="39">
        <f t="shared" si="252"/>
        <v>0</v>
      </c>
      <c r="AA302" s="39">
        <f t="shared" si="252"/>
        <v>0</v>
      </c>
      <c r="AB302" s="39">
        <f t="shared" si="252"/>
        <v>0</v>
      </c>
      <c r="AC302" s="39">
        <f t="shared" si="252"/>
        <v>0</v>
      </c>
      <c r="AD302" s="292">
        <f t="shared" si="219"/>
        <v>0</v>
      </c>
      <c r="AE302" s="39">
        <f t="shared" si="252"/>
        <v>0</v>
      </c>
      <c r="AF302" s="39">
        <f t="shared" si="252"/>
        <v>0</v>
      </c>
      <c r="AG302" s="39">
        <f t="shared" si="252"/>
        <v>0</v>
      </c>
      <c r="AH302" s="39">
        <f t="shared" si="252"/>
        <v>0</v>
      </c>
      <c r="AI302" s="39">
        <f t="shared" si="252"/>
        <v>0</v>
      </c>
      <c r="AJ302" s="39">
        <f t="shared" si="252"/>
        <v>0</v>
      </c>
      <c r="AK302" s="39">
        <f t="shared" si="252"/>
        <v>0</v>
      </c>
    </row>
    <row r="303" spans="1:37" ht="19.5" customHeight="1">
      <c r="A303" s="43"/>
      <c r="B303" s="25" t="s">
        <v>307</v>
      </c>
      <c r="C303" s="29">
        <v>57</v>
      </c>
      <c r="D303" s="249">
        <f t="shared" si="251"/>
        <v>27033.510000000002</v>
      </c>
      <c r="E303" s="39">
        <f t="shared" si="251"/>
        <v>48817</v>
      </c>
      <c r="F303" s="287">
        <f t="shared" si="251"/>
        <v>34485</v>
      </c>
      <c r="G303" s="249">
        <f t="shared" si="251"/>
        <v>12020</v>
      </c>
      <c r="H303" s="249">
        <f t="shared" si="251"/>
        <v>14330</v>
      </c>
      <c r="I303" s="249">
        <f t="shared" si="251"/>
        <v>5090</v>
      </c>
      <c r="J303" s="249">
        <f t="shared" si="251"/>
        <v>3045</v>
      </c>
      <c r="K303" s="23">
        <f t="shared" si="221"/>
        <v>34485</v>
      </c>
      <c r="L303" s="23">
        <f t="shared" si="222"/>
        <v>0</v>
      </c>
      <c r="M303" s="249">
        <f t="shared" si="252"/>
        <v>50389</v>
      </c>
      <c r="N303" s="249">
        <f t="shared" si="252"/>
        <v>50689</v>
      </c>
      <c r="O303" s="249">
        <f t="shared" si="252"/>
        <v>50792</v>
      </c>
      <c r="P303" s="39">
        <f t="shared" si="252"/>
        <v>6.8</v>
      </c>
      <c r="Q303" s="39">
        <f t="shared" si="252"/>
        <v>0</v>
      </c>
      <c r="R303" s="39">
        <f t="shared" si="252"/>
        <v>0</v>
      </c>
      <c r="S303" s="39">
        <f t="shared" si="252"/>
        <v>0</v>
      </c>
      <c r="T303" s="39">
        <f t="shared" si="252"/>
        <v>-115.83</v>
      </c>
      <c r="U303" s="39">
        <f t="shared" si="252"/>
        <v>0</v>
      </c>
      <c r="V303" s="39">
        <f t="shared" si="252"/>
        <v>-41</v>
      </c>
      <c r="W303" s="39">
        <f t="shared" si="252"/>
        <v>4215.63</v>
      </c>
      <c r="X303" s="39">
        <f t="shared" si="252"/>
        <v>0</v>
      </c>
      <c r="Y303" s="39">
        <f t="shared" si="252"/>
        <v>0</v>
      </c>
      <c r="Z303" s="39">
        <f t="shared" si="252"/>
        <v>1800</v>
      </c>
      <c r="AA303" s="39">
        <f t="shared" si="252"/>
        <v>-20.95</v>
      </c>
      <c r="AB303" s="39">
        <f t="shared" si="252"/>
        <v>2089</v>
      </c>
      <c r="AC303" s="39">
        <f t="shared" si="252"/>
        <v>0</v>
      </c>
      <c r="AD303" s="292">
        <f t="shared" si="219"/>
        <v>42418.65</v>
      </c>
      <c r="AE303" s="39">
        <f t="shared" si="252"/>
        <v>42418.65</v>
      </c>
      <c r="AF303" s="39">
        <f t="shared" si="252"/>
        <v>34598</v>
      </c>
      <c r="AG303" s="39">
        <f t="shared" si="252"/>
        <v>44519</v>
      </c>
      <c r="AH303" s="39">
        <f t="shared" si="252"/>
        <v>25683</v>
      </c>
      <c r="AI303" s="39">
        <f t="shared" si="252"/>
        <v>25693</v>
      </c>
      <c r="AJ303" s="39">
        <f t="shared" si="252"/>
        <v>25703</v>
      </c>
      <c r="AK303" s="39">
        <f t="shared" si="252"/>
        <v>0</v>
      </c>
    </row>
    <row r="304" spans="1:37" ht="19.5" customHeight="1">
      <c r="A304" s="43"/>
      <c r="B304" s="25" t="s">
        <v>308</v>
      </c>
      <c r="C304" s="29">
        <v>59</v>
      </c>
      <c r="D304" s="249">
        <f t="shared" ref="D304:J304" si="253">D328+D562+D606+D1306</f>
        <v>30642</v>
      </c>
      <c r="E304" s="39">
        <f t="shared" si="253"/>
        <v>7017</v>
      </c>
      <c r="F304" s="287">
        <f t="shared" si="253"/>
        <v>7415</v>
      </c>
      <c r="G304" s="249">
        <f t="shared" si="253"/>
        <v>659</v>
      </c>
      <c r="H304" s="249">
        <f t="shared" si="253"/>
        <v>2044</v>
      </c>
      <c r="I304" s="249">
        <f t="shared" si="253"/>
        <v>2344</v>
      </c>
      <c r="J304" s="249">
        <f t="shared" si="253"/>
        <v>2368</v>
      </c>
      <c r="K304" s="23">
        <f t="shared" si="221"/>
        <v>7415</v>
      </c>
      <c r="L304" s="23">
        <f t="shared" si="222"/>
        <v>0</v>
      </c>
      <c r="M304" s="249">
        <f t="shared" ref="M304:AK304" si="254">M328+M562+M606+M1306</f>
        <v>5515</v>
      </c>
      <c r="N304" s="249">
        <f t="shared" si="254"/>
        <v>7015</v>
      </c>
      <c r="O304" s="249">
        <f t="shared" si="254"/>
        <v>7015</v>
      </c>
      <c r="P304" s="39">
        <f t="shared" si="254"/>
        <v>0</v>
      </c>
      <c r="Q304" s="39">
        <f t="shared" si="254"/>
        <v>0</v>
      </c>
      <c r="R304" s="39">
        <f t="shared" si="254"/>
        <v>0</v>
      </c>
      <c r="S304" s="39">
        <f t="shared" si="254"/>
        <v>0</v>
      </c>
      <c r="T304" s="39">
        <f t="shared" si="254"/>
        <v>0</v>
      </c>
      <c r="U304" s="39">
        <f t="shared" si="254"/>
        <v>-1300</v>
      </c>
      <c r="V304" s="39">
        <f t="shared" si="254"/>
        <v>0</v>
      </c>
      <c r="W304" s="39">
        <f t="shared" si="254"/>
        <v>-265</v>
      </c>
      <c r="X304" s="39">
        <f t="shared" si="254"/>
        <v>0</v>
      </c>
      <c r="Y304" s="39">
        <f t="shared" si="254"/>
        <v>0</v>
      </c>
      <c r="Z304" s="39">
        <f t="shared" si="254"/>
        <v>0</v>
      </c>
      <c r="AA304" s="39">
        <f t="shared" si="254"/>
        <v>0</v>
      </c>
      <c r="AB304" s="39">
        <f t="shared" si="254"/>
        <v>0</v>
      </c>
      <c r="AC304" s="39">
        <f t="shared" si="254"/>
        <v>0</v>
      </c>
      <c r="AD304" s="292">
        <f t="shared" si="219"/>
        <v>5850</v>
      </c>
      <c r="AE304" s="39">
        <f t="shared" si="254"/>
        <v>5850</v>
      </c>
      <c r="AF304" s="39">
        <f t="shared" si="254"/>
        <v>5672</v>
      </c>
      <c r="AG304" s="39">
        <f t="shared" si="254"/>
        <v>6013</v>
      </c>
      <c r="AH304" s="39">
        <f t="shared" si="254"/>
        <v>6020</v>
      </c>
      <c r="AI304" s="39">
        <f t="shared" si="254"/>
        <v>6020</v>
      </c>
      <c r="AJ304" s="39">
        <f t="shared" si="254"/>
        <v>6020</v>
      </c>
      <c r="AK304" s="39">
        <f t="shared" si="254"/>
        <v>0</v>
      </c>
    </row>
    <row r="305" spans="1:37" ht="21" customHeight="1">
      <c r="A305" s="43"/>
      <c r="B305" s="25" t="s">
        <v>309</v>
      </c>
      <c r="C305" s="29">
        <v>79</v>
      </c>
      <c r="D305" s="249">
        <f t="shared" ref="D305:J305" si="255">D329</f>
        <v>6353</v>
      </c>
      <c r="E305" s="39">
        <f t="shared" si="255"/>
        <v>11466</v>
      </c>
      <c r="F305" s="287">
        <f t="shared" si="255"/>
        <v>11466</v>
      </c>
      <c r="G305" s="249">
        <f t="shared" si="255"/>
        <v>3000</v>
      </c>
      <c r="H305" s="249">
        <f t="shared" si="255"/>
        <v>2900</v>
      </c>
      <c r="I305" s="249">
        <f t="shared" si="255"/>
        <v>2900</v>
      </c>
      <c r="J305" s="249">
        <f t="shared" si="255"/>
        <v>2666</v>
      </c>
      <c r="K305" s="23">
        <f t="shared" si="221"/>
        <v>11466</v>
      </c>
      <c r="L305" s="23">
        <f t="shared" si="222"/>
        <v>0</v>
      </c>
      <c r="M305" s="249">
        <f t="shared" ref="M305:AK305" si="256">M329</f>
        <v>17025</v>
      </c>
      <c r="N305" s="249">
        <f t="shared" si="256"/>
        <v>18667</v>
      </c>
      <c r="O305" s="249">
        <f t="shared" si="256"/>
        <v>20513</v>
      </c>
      <c r="P305" s="39">
        <f t="shared" si="256"/>
        <v>0</v>
      </c>
      <c r="Q305" s="39">
        <f t="shared" si="256"/>
        <v>0</v>
      </c>
      <c r="R305" s="39">
        <f t="shared" si="256"/>
        <v>0</v>
      </c>
      <c r="S305" s="39">
        <f t="shared" si="256"/>
        <v>0</v>
      </c>
      <c r="T305" s="39">
        <f t="shared" si="256"/>
        <v>0</v>
      </c>
      <c r="U305" s="39">
        <f t="shared" si="256"/>
        <v>0</v>
      </c>
      <c r="V305" s="39">
        <f t="shared" si="256"/>
        <v>0</v>
      </c>
      <c r="W305" s="39">
        <f t="shared" si="256"/>
        <v>0</v>
      </c>
      <c r="X305" s="39">
        <f t="shared" si="256"/>
        <v>0</v>
      </c>
      <c r="Y305" s="39">
        <f t="shared" si="256"/>
        <v>0</v>
      </c>
      <c r="Z305" s="39">
        <f t="shared" si="256"/>
        <v>0</v>
      </c>
      <c r="AA305" s="39">
        <f t="shared" si="256"/>
        <v>0</v>
      </c>
      <c r="AB305" s="39">
        <f t="shared" si="256"/>
        <v>0</v>
      </c>
      <c r="AC305" s="39">
        <f t="shared" si="256"/>
        <v>0</v>
      </c>
      <c r="AD305" s="292">
        <f t="shared" si="219"/>
        <v>11466</v>
      </c>
      <c r="AE305" s="39">
        <f t="shared" si="256"/>
        <v>11466</v>
      </c>
      <c r="AF305" s="39">
        <f t="shared" si="256"/>
        <v>11370</v>
      </c>
      <c r="AG305" s="39">
        <f t="shared" si="256"/>
        <v>17069</v>
      </c>
      <c r="AH305" s="39">
        <f t="shared" si="256"/>
        <v>18710</v>
      </c>
      <c r="AI305" s="39">
        <f t="shared" si="256"/>
        <v>20533</v>
      </c>
      <c r="AJ305" s="39">
        <f t="shared" si="256"/>
        <v>22375</v>
      </c>
      <c r="AK305" s="39">
        <f t="shared" si="256"/>
        <v>0</v>
      </c>
    </row>
    <row r="306" spans="1:37" ht="17.25" customHeight="1">
      <c r="A306" s="43"/>
      <c r="B306" s="28" t="s">
        <v>310</v>
      </c>
      <c r="C306" s="29">
        <v>85.01</v>
      </c>
      <c r="D306" s="186">
        <f t="shared" ref="D306:J306" si="257">D330+D607+D1225+D563</f>
        <v>-1702.61</v>
      </c>
      <c r="E306" s="30">
        <f t="shared" si="257"/>
        <v>0</v>
      </c>
      <c r="F306" s="93">
        <f t="shared" si="257"/>
        <v>0</v>
      </c>
      <c r="G306" s="186">
        <f t="shared" si="257"/>
        <v>0</v>
      </c>
      <c r="H306" s="186">
        <f t="shared" si="257"/>
        <v>0</v>
      </c>
      <c r="I306" s="186">
        <f t="shared" si="257"/>
        <v>0</v>
      </c>
      <c r="J306" s="186">
        <f t="shared" si="257"/>
        <v>0</v>
      </c>
      <c r="K306" s="23">
        <f t="shared" si="221"/>
        <v>0</v>
      </c>
      <c r="L306" s="23">
        <f t="shared" si="222"/>
        <v>0</v>
      </c>
      <c r="M306" s="186">
        <f t="shared" ref="M306:AK306" si="258">M330+M607+M1225+M563</f>
        <v>0</v>
      </c>
      <c r="N306" s="186">
        <f t="shared" si="258"/>
        <v>0</v>
      </c>
      <c r="O306" s="186">
        <f t="shared" si="258"/>
        <v>0</v>
      </c>
      <c r="P306" s="30">
        <f t="shared" si="258"/>
        <v>0</v>
      </c>
      <c r="Q306" s="30">
        <f t="shared" si="258"/>
        <v>0</v>
      </c>
      <c r="R306" s="30">
        <f t="shared" si="258"/>
        <v>-531.17000000000007</v>
      </c>
      <c r="S306" s="30">
        <f t="shared" si="258"/>
        <v>-300.06</v>
      </c>
      <c r="T306" s="30">
        <f t="shared" si="258"/>
        <v>-12.57</v>
      </c>
      <c r="U306" s="30">
        <f t="shared" si="258"/>
        <v>-23.7</v>
      </c>
      <c r="V306" s="30">
        <f t="shared" si="258"/>
        <v>0</v>
      </c>
      <c r="W306" s="30">
        <f t="shared" si="258"/>
        <v>-311.70999999999998</v>
      </c>
      <c r="X306" s="30">
        <f t="shared" si="258"/>
        <v>0</v>
      </c>
      <c r="Y306" s="30">
        <f t="shared" si="258"/>
        <v>0</v>
      </c>
      <c r="Z306" s="30">
        <f t="shared" si="258"/>
        <v>0</v>
      </c>
      <c r="AA306" s="30">
        <f t="shared" si="258"/>
        <v>0</v>
      </c>
      <c r="AB306" s="30">
        <f t="shared" si="258"/>
        <v>-4.37</v>
      </c>
      <c r="AC306" s="30">
        <f t="shared" si="258"/>
        <v>0</v>
      </c>
      <c r="AD306" s="292">
        <f t="shared" si="219"/>
        <v>-1183.58</v>
      </c>
      <c r="AE306" s="30">
        <f t="shared" si="258"/>
        <v>-1183.58</v>
      </c>
      <c r="AF306" s="30">
        <f t="shared" si="258"/>
        <v>-5576</v>
      </c>
      <c r="AG306" s="30">
        <f t="shared" si="258"/>
        <v>0</v>
      </c>
      <c r="AH306" s="30">
        <f t="shared" si="258"/>
        <v>0</v>
      </c>
      <c r="AI306" s="30">
        <f t="shared" si="258"/>
        <v>0</v>
      </c>
      <c r="AJ306" s="30">
        <f t="shared" si="258"/>
        <v>0</v>
      </c>
      <c r="AK306" s="30">
        <f t="shared" si="258"/>
        <v>0</v>
      </c>
    </row>
    <row r="307" spans="1:37" ht="14.25">
      <c r="A307" s="81"/>
      <c r="B307" s="82" t="s">
        <v>311</v>
      </c>
      <c r="C307" s="87"/>
      <c r="D307" s="256">
        <f t="shared" ref="D307:J307" si="259">D331+D564+D608+D1226+D1308</f>
        <v>414847.69</v>
      </c>
      <c r="E307" s="84">
        <f t="shared" si="259"/>
        <v>363231</v>
      </c>
      <c r="F307" s="88">
        <f t="shared" si="259"/>
        <v>476066</v>
      </c>
      <c r="G307" s="256">
        <f t="shared" si="259"/>
        <v>190656</v>
      </c>
      <c r="H307" s="256">
        <f t="shared" si="259"/>
        <v>89525</v>
      </c>
      <c r="I307" s="256">
        <f t="shared" si="259"/>
        <v>93922</v>
      </c>
      <c r="J307" s="256">
        <f t="shared" si="259"/>
        <v>101963</v>
      </c>
      <c r="K307" s="23">
        <f t="shared" si="221"/>
        <v>476066</v>
      </c>
      <c r="L307" s="23">
        <f t="shared" si="222"/>
        <v>0</v>
      </c>
      <c r="M307" s="256">
        <f t="shared" ref="M307:AK307" si="260">M331+M564+M608+M1226+M1308</f>
        <v>272494</v>
      </c>
      <c r="N307" s="256">
        <f t="shared" si="260"/>
        <v>236194</v>
      </c>
      <c r="O307" s="256">
        <f t="shared" si="260"/>
        <v>80263</v>
      </c>
      <c r="P307" s="84">
        <f t="shared" si="260"/>
        <v>1760</v>
      </c>
      <c r="Q307" s="84">
        <f t="shared" si="260"/>
        <v>0</v>
      </c>
      <c r="R307" s="84">
        <f t="shared" si="260"/>
        <v>11418</v>
      </c>
      <c r="S307" s="84">
        <f t="shared" si="260"/>
        <v>275</v>
      </c>
      <c r="T307" s="84">
        <f t="shared" si="260"/>
        <v>462</v>
      </c>
      <c r="U307" s="84">
        <f t="shared" si="260"/>
        <v>923</v>
      </c>
      <c r="V307" s="84">
        <f t="shared" si="260"/>
        <v>377.2</v>
      </c>
      <c r="W307" s="84">
        <f t="shared" si="260"/>
        <v>4131.87</v>
      </c>
      <c r="X307" s="84">
        <f t="shared" si="260"/>
        <v>0</v>
      </c>
      <c r="Y307" s="84">
        <f t="shared" si="260"/>
        <v>0</v>
      </c>
      <c r="Z307" s="84">
        <f t="shared" si="260"/>
        <v>9535</v>
      </c>
      <c r="AA307" s="84">
        <f t="shared" si="260"/>
        <v>124</v>
      </c>
      <c r="AB307" s="84">
        <f t="shared" si="260"/>
        <v>7543</v>
      </c>
      <c r="AC307" s="84">
        <f t="shared" si="260"/>
        <v>4922.84</v>
      </c>
      <c r="AD307" s="292">
        <f t="shared" si="219"/>
        <v>517537.91000000003</v>
      </c>
      <c r="AE307" s="84">
        <f t="shared" si="260"/>
        <v>517537.91</v>
      </c>
      <c r="AF307" s="84">
        <f t="shared" si="260"/>
        <v>218309</v>
      </c>
      <c r="AG307" s="84">
        <f t="shared" si="260"/>
        <v>318940</v>
      </c>
      <c r="AH307" s="84">
        <f t="shared" si="260"/>
        <v>251413</v>
      </c>
      <c r="AI307" s="84">
        <f t="shared" si="260"/>
        <v>181718</v>
      </c>
      <c r="AJ307" s="84">
        <f t="shared" si="260"/>
        <v>15289</v>
      </c>
      <c r="AK307" s="84">
        <f t="shared" si="260"/>
        <v>0</v>
      </c>
    </row>
    <row r="308" spans="1:37" ht="26.25" customHeight="1">
      <c r="A308" s="43"/>
      <c r="B308" s="31" t="s">
        <v>312</v>
      </c>
      <c r="C308" s="26">
        <v>51</v>
      </c>
      <c r="D308" s="249">
        <f t="shared" ref="D308:E308" si="261">D609+D610+D611+D332</f>
        <v>75719.19</v>
      </c>
      <c r="E308" s="39">
        <f t="shared" si="261"/>
        <v>0</v>
      </c>
      <c r="F308" s="287">
        <f>F609+F610+F611+F332</f>
        <v>57320</v>
      </c>
      <c r="G308" s="249">
        <f t="shared" ref="G308:J308" si="262">G609+G610+G611+G332</f>
        <v>55820</v>
      </c>
      <c r="H308" s="249">
        <f t="shared" si="262"/>
        <v>0</v>
      </c>
      <c r="I308" s="249">
        <f t="shared" si="262"/>
        <v>800</v>
      </c>
      <c r="J308" s="249">
        <f t="shared" si="262"/>
        <v>700</v>
      </c>
      <c r="K308" s="23">
        <f t="shared" si="221"/>
        <v>57320</v>
      </c>
      <c r="L308" s="23">
        <f t="shared" si="222"/>
        <v>0</v>
      </c>
      <c r="M308" s="249">
        <f t="shared" ref="M308:AK308" si="263">M609+M610+M611+M332</f>
        <v>0</v>
      </c>
      <c r="N308" s="249">
        <f t="shared" si="263"/>
        <v>0</v>
      </c>
      <c r="O308" s="249">
        <f t="shared" si="263"/>
        <v>0</v>
      </c>
      <c r="P308" s="39">
        <f t="shared" si="263"/>
        <v>0</v>
      </c>
      <c r="Q308" s="39">
        <f t="shared" si="263"/>
        <v>0</v>
      </c>
      <c r="R308" s="39">
        <f t="shared" si="263"/>
        <v>11417</v>
      </c>
      <c r="S308" s="39">
        <f t="shared" si="263"/>
        <v>113</v>
      </c>
      <c r="T308" s="39">
        <f t="shared" si="263"/>
        <v>423</v>
      </c>
      <c r="U308" s="39">
        <f t="shared" si="263"/>
        <v>0</v>
      </c>
      <c r="V308" s="39">
        <f t="shared" si="263"/>
        <v>265</v>
      </c>
      <c r="W308" s="39">
        <f t="shared" si="263"/>
        <v>3646.87</v>
      </c>
      <c r="X308" s="39">
        <f t="shared" si="263"/>
        <v>0</v>
      </c>
      <c r="Y308" s="39">
        <f t="shared" si="263"/>
        <v>0</v>
      </c>
      <c r="Z308" s="39">
        <f t="shared" si="263"/>
        <v>140</v>
      </c>
      <c r="AA308" s="39">
        <f t="shared" si="263"/>
        <v>82</v>
      </c>
      <c r="AB308" s="39">
        <f t="shared" si="263"/>
        <v>4666</v>
      </c>
      <c r="AC308" s="39">
        <f t="shared" si="263"/>
        <v>4922.84</v>
      </c>
      <c r="AD308" s="292">
        <f t="shared" si="219"/>
        <v>82995.709999999992</v>
      </c>
      <c r="AE308" s="39">
        <f t="shared" si="263"/>
        <v>82995.709999999992</v>
      </c>
      <c r="AF308" s="39">
        <f t="shared" si="263"/>
        <v>21408</v>
      </c>
      <c r="AG308" s="39">
        <f t="shared" si="263"/>
        <v>0</v>
      </c>
      <c r="AH308" s="39">
        <f t="shared" si="263"/>
        <v>0</v>
      </c>
      <c r="AI308" s="39">
        <f t="shared" si="263"/>
        <v>0</v>
      </c>
      <c r="AJ308" s="39">
        <f t="shared" si="263"/>
        <v>0</v>
      </c>
      <c r="AK308" s="39">
        <f t="shared" si="263"/>
        <v>0</v>
      </c>
    </row>
    <row r="309" spans="1:37" ht="25.5" customHeight="1">
      <c r="A309" s="43"/>
      <c r="B309" s="31" t="s">
        <v>313</v>
      </c>
      <c r="C309" s="26" t="s">
        <v>314</v>
      </c>
      <c r="D309" s="249">
        <f t="shared" ref="D309:E310" si="264">D609</f>
        <v>17544</v>
      </c>
      <c r="E309" s="39">
        <f t="shared" si="264"/>
        <v>0</v>
      </c>
      <c r="F309" s="287">
        <f>F609</f>
        <v>9196</v>
      </c>
      <c r="G309" s="249">
        <f t="shared" ref="G309:J310" si="265">G609</f>
        <v>9196</v>
      </c>
      <c r="H309" s="249">
        <f t="shared" si="265"/>
        <v>0</v>
      </c>
      <c r="I309" s="249">
        <f t="shared" si="265"/>
        <v>0</v>
      </c>
      <c r="J309" s="249">
        <f t="shared" si="265"/>
        <v>0</v>
      </c>
      <c r="K309" s="23">
        <f t="shared" si="221"/>
        <v>9196</v>
      </c>
      <c r="L309" s="23">
        <f t="shared" si="222"/>
        <v>0</v>
      </c>
      <c r="M309" s="249">
        <f t="shared" ref="M309:AK310" si="266">M609</f>
        <v>0</v>
      </c>
      <c r="N309" s="249">
        <f t="shared" si="266"/>
        <v>0</v>
      </c>
      <c r="O309" s="249">
        <f t="shared" si="266"/>
        <v>0</v>
      </c>
      <c r="P309" s="39">
        <f t="shared" si="266"/>
        <v>0</v>
      </c>
      <c r="Q309" s="39">
        <f t="shared" si="266"/>
        <v>0</v>
      </c>
      <c r="R309" s="39">
        <f t="shared" si="266"/>
        <v>1145</v>
      </c>
      <c r="S309" s="39">
        <f t="shared" si="266"/>
        <v>113</v>
      </c>
      <c r="T309" s="39">
        <f t="shared" si="266"/>
        <v>423</v>
      </c>
      <c r="U309" s="39">
        <f t="shared" si="266"/>
        <v>0</v>
      </c>
      <c r="V309" s="39">
        <f t="shared" si="266"/>
        <v>110</v>
      </c>
      <c r="W309" s="39">
        <f t="shared" si="266"/>
        <v>8</v>
      </c>
      <c r="X309" s="39">
        <f t="shared" si="266"/>
        <v>0</v>
      </c>
      <c r="Y309" s="39">
        <f t="shared" si="266"/>
        <v>0</v>
      </c>
      <c r="Z309" s="39">
        <f t="shared" si="266"/>
        <v>0</v>
      </c>
      <c r="AA309" s="39">
        <f t="shared" si="266"/>
        <v>82</v>
      </c>
      <c r="AB309" s="39">
        <f t="shared" si="266"/>
        <v>4631</v>
      </c>
      <c r="AC309" s="39">
        <f t="shared" si="266"/>
        <v>0</v>
      </c>
      <c r="AD309" s="292">
        <f t="shared" si="219"/>
        <v>15708</v>
      </c>
      <c r="AE309" s="39">
        <f t="shared" si="266"/>
        <v>15708</v>
      </c>
      <c r="AF309" s="39">
        <f t="shared" si="266"/>
        <v>7184</v>
      </c>
      <c r="AG309" s="39">
        <f t="shared" si="266"/>
        <v>0</v>
      </c>
      <c r="AH309" s="39">
        <f t="shared" si="266"/>
        <v>0</v>
      </c>
      <c r="AI309" s="39">
        <f t="shared" si="266"/>
        <v>0</v>
      </c>
      <c r="AJ309" s="39">
        <f t="shared" si="266"/>
        <v>0</v>
      </c>
      <c r="AK309" s="39">
        <f t="shared" si="266"/>
        <v>0</v>
      </c>
    </row>
    <row r="310" spans="1:37" ht="15" customHeight="1">
      <c r="A310" s="43"/>
      <c r="B310" s="31" t="s">
        <v>315</v>
      </c>
      <c r="C310" s="26" t="s">
        <v>316</v>
      </c>
      <c r="D310" s="249">
        <f t="shared" si="264"/>
        <v>11745</v>
      </c>
      <c r="E310" s="39">
        <f t="shared" si="264"/>
        <v>0</v>
      </c>
      <c r="F310" s="287">
        <f>F610</f>
        <v>0</v>
      </c>
      <c r="G310" s="249">
        <f t="shared" si="265"/>
        <v>0</v>
      </c>
      <c r="H310" s="249">
        <f t="shared" si="265"/>
        <v>0</v>
      </c>
      <c r="I310" s="249">
        <f t="shared" si="265"/>
        <v>0</v>
      </c>
      <c r="J310" s="249">
        <f t="shared" si="265"/>
        <v>0</v>
      </c>
      <c r="K310" s="23">
        <f t="shared" si="221"/>
        <v>0</v>
      </c>
      <c r="L310" s="23">
        <f t="shared" si="222"/>
        <v>0</v>
      </c>
      <c r="M310" s="249">
        <f t="shared" si="266"/>
        <v>0</v>
      </c>
      <c r="N310" s="249">
        <f t="shared" si="266"/>
        <v>0</v>
      </c>
      <c r="O310" s="249">
        <f t="shared" si="266"/>
        <v>0</v>
      </c>
      <c r="P310" s="39">
        <f t="shared" si="266"/>
        <v>0</v>
      </c>
      <c r="Q310" s="39">
        <f t="shared" si="266"/>
        <v>0</v>
      </c>
      <c r="R310" s="39">
        <f t="shared" si="266"/>
        <v>10272</v>
      </c>
      <c r="S310" s="39">
        <f t="shared" si="266"/>
        <v>0</v>
      </c>
      <c r="T310" s="39">
        <f t="shared" si="266"/>
        <v>0</v>
      </c>
      <c r="U310" s="39">
        <f t="shared" si="266"/>
        <v>0</v>
      </c>
      <c r="V310" s="39">
        <f t="shared" si="266"/>
        <v>0</v>
      </c>
      <c r="W310" s="39">
        <f t="shared" si="266"/>
        <v>0</v>
      </c>
      <c r="X310" s="39">
        <f t="shared" si="266"/>
        <v>0</v>
      </c>
      <c r="Y310" s="39">
        <f t="shared" si="266"/>
        <v>0</v>
      </c>
      <c r="Z310" s="39">
        <f t="shared" si="266"/>
        <v>0</v>
      </c>
      <c r="AA310" s="39">
        <f t="shared" si="266"/>
        <v>0</v>
      </c>
      <c r="AB310" s="39">
        <f t="shared" si="266"/>
        <v>0</v>
      </c>
      <c r="AC310" s="39">
        <f t="shared" si="266"/>
        <v>0</v>
      </c>
      <c r="AD310" s="292">
        <f t="shared" si="219"/>
        <v>10272</v>
      </c>
      <c r="AE310" s="39">
        <f t="shared" si="266"/>
        <v>10272</v>
      </c>
      <c r="AF310" s="39">
        <f t="shared" si="266"/>
        <v>4950</v>
      </c>
      <c r="AG310" s="39">
        <f t="shared" si="266"/>
        <v>0</v>
      </c>
      <c r="AH310" s="39">
        <f t="shared" si="266"/>
        <v>0</v>
      </c>
      <c r="AI310" s="39">
        <f t="shared" si="266"/>
        <v>0</v>
      </c>
      <c r="AJ310" s="39">
        <f t="shared" si="266"/>
        <v>0</v>
      </c>
      <c r="AK310" s="39">
        <f t="shared" si="266"/>
        <v>0</v>
      </c>
    </row>
    <row r="311" spans="1:37" ht="18" customHeight="1">
      <c r="A311" s="43"/>
      <c r="B311" s="31" t="s">
        <v>317</v>
      </c>
      <c r="C311" s="26" t="s">
        <v>318</v>
      </c>
      <c r="D311" s="249">
        <f t="shared" ref="D311:E311" si="267">D611+D333</f>
        <v>46430.19</v>
      </c>
      <c r="E311" s="39">
        <f t="shared" si="267"/>
        <v>0</v>
      </c>
      <c r="F311" s="287">
        <f>F611+F333</f>
        <v>48124</v>
      </c>
      <c r="G311" s="249">
        <f t="shared" ref="G311:J311" si="268">G611+G333</f>
        <v>46624</v>
      </c>
      <c r="H311" s="249">
        <f t="shared" si="268"/>
        <v>0</v>
      </c>
      <c r="I311" s="249">
        <f t="shared" si="268"/>
        <v>800</v>
      </c>
      <c r="J311" s="249">
        <f t="shared" si="268"/>
        <v>700</v>
      </c>
      <c r="K311" s="23">
        <f t="shared" si="221"/>
        <v>48124</v>
      </c>
      <c r="L311" s="23">
        <f t="shared" si="222"/>
        <v>0</v>
      </c>
      <c r="M311" s="249">
        <f t="shared" ref="M311:AK311" si="269">M611+M333</f>
        <v>0</v>
      </c>
      <c r="N311" s="249">
        <f t="shared" si="269"/>
        <v>0</v>
      </c>
      <c r="O311" s="249">
        <f t="shared" si="269"/>
        <v>0</v>
      </c>
      <c r="P311" s="39">
        <f t="shared" si="269"/>
        <v>0</v>
      </c>
      <c r="Q311" s="39">
        <f t="shared" si="269"/>
        <v>0</v>
      </c>
      <c r="R311" s="39">
        <f t="shared" si="269"/>
        <v>0</v>
      </c>
      <c r="S311" s="39">
        <f t="shared" si="269"/>
        <v>0</v>
      </c>
      <c r="T311" s="39">
        <f t="shared" si="269"/>
        <v>0</v>
      </c>
      <c r="U311" s="39">
        <f t="shared" si="269"/>
        <v>0</v>
      </c>
      <c r="V311" s="39">
        <f t="shared" si="269"/>
        <v>155</v>
      </c>
      <c r="W311" s="39">
        <f t="shared" si="269"/>
        <v>3638.87</v>
      </c>
      <c r="X311" s="39">
        <f t="shared" si="269"/>
        <v>0</v>
      </c>
      <c r="Y311" s="39">
        <f t="shared" si="269"/>
        <v>0</v>
      </c>
      <c r="Z311" s="39">
        <f t="shared" si="269"/>
        <v>140</v>
      </c>
      <c r="AA311" s="39">
        <f t="shared" si="269"/>
        <v>0</v>
      </c>
      <c r="AB311" s="39">
        <f t="shared" si="269"/>
        <v>35</v>
      </c>
      <c r="AC311" s="39">
        <f t="shared" si="269"/>
        <v>4922.84</v>
      </c>
      <c r="AD311" s="292">
        <f t="shared" si="219"/>
        <v>57015.710000000006</v>
      </c>
      <c r="AE311" s="39">
        <f t="shared" si="269"/>
        <v>57015.71</v>
      </c>
      <c r="AF311" s="39">
        <f t="shared" si="269"/>
        <v>9274</v>
      </c>
      <c r="AG311" s="39">
        <f t="shared" si="269"/>
        <v>0</v>
      </c>
      <c r="AH311" s="39">
        <f t="shared" si="269"/>
        <v>0</v>
      </c>
      <c r="AI311" s="39">
        <f t="shared" si="269"/>
        <v>0</v>
      </c>
      <c r="AJ311" s="39">
        <f t="shared" si="269"/>
        <v>0</v>
      </c>
      <c r="AK311" s="39">
        <f t="shared" si="269"/>
        <v>0</v>
      </c>
    </row>
    <row r="312" spans="1:37" ht="15.75" customHeight="1">
      <c r="A312" s="43"/>
      <c r="B312" s="25" t="s">
        <v>319</v>
      </c>
      <c r="C312" s="29">
        <v>55</v>
      </c>
      <c r="D312" s="191">
        <f t="shared" ref="D312:J312" si="270">D334+D1309+D612</f>
        <v>633</v>
      </c>
      <c r="E312" s="111">
        <f t="shared" si="270"/>
        <v>917</v>
      </c>
      <c r="F312" s="287">
        <f t="shared" si="270"/>
        <v>917</v>
      </c>
      <c r="G312" s="191">
        <f t="shared" si="270"/>
        <v>917</v>
      </c>
      <c r="H312" s="191">
        <f t="shared" si="270"/>
        <v>0</v>
      </c>
      <c r="I312" s="191">
        <f t="shared" si="270"/>
        <v>0</v>
      </c>
      <c r="J312" s="191">
        <f t="shared" si="270"/>
        <v>0</v>
      </c>
      <c r="K312" s="23">
        <f t="shared" si="221"/>
        <v>917</v>
      </c>
      <c r="L312" s="23">
        <f t="shared" si="222"/>
        <v>0</v>
      </c>
      <c r="M312" s="191">
        <f t="shared" ref="M312:AK312" si="271">M334+M1309+M612</f>
        <v>0</v>
      </c>
      <c r="N312" s="191">
        <f t="shared" si="271"/>
        <v>0</v>
      </c>
      <c r="O312" s="191">
        <f t="shared" si="271"/>
        <v>0</v>
      </c>
      <c r="P312" s="111">
        <f t="shared" si="271"/>
        <v>0</v>
      </c>
      <c r="Q312" s="111">
        <f t="shared" si="271"/>
        <v>0</v>
      </c>
      <c r="R312" s="111">
        <f t="shared" si="271"/>
        <v>0</v>
      </c>
      <c r="S312" s="111">
        <f t="shared" si="271"/>
        <v>0</v>
      </c>
      <c r="T312" s="111">
        <f t="shared" si="271"/>
        <v>0</v>
      </c>
      <c r="U312" s="111">
        <f t="shared" si="271"/>
        <v>0</v>
      </c>
      <c r="V312" s="111">
        <f t="shared" si="271"/>
        <v>0</v>
      </c>
      <c r="W312" s="111">
        <f t="shared" si="271"/>
        <v>0</v>
      </c>
      <c r="X312" s="111">
        <f t="shared" si="271"/>
        <v>0</v>
      </c>
      <c r="Y312" s="111">
        <f t="shared" si="271"/>
        <v>0</v>
      </c>
      <c r="Z312" s="111">
        <f t="shared" si="271"/>
        <v>0</v>
      </c>
      <c r="AA312" s="111">
        <f t="shared" si="271"/>
        <v>0</v>
      </c>
      <c r="AB312" s="111">
        <f t="shared" si="271"/>
        <v>0</v>
      </c>
      <c r="AC312" s="111">
        <f t="shared" si="271"/>
        <v>0</v>
      </c>
      <c r="AD312" s="292">
        <f t="shared" si="219"/>
        <v>917</v>
      </c>
      <c r="AE312" s="111">
        <f t="shared" si="271"/>
        <v>917</v>
      </c>
      <c r="AF312" s="111">
        <f t="shared" si="271"/>
        <v>916</v>
      </c>
      <c r="AG312" s="111">
        <f t="shared" si="271"/>
        <v>0</v>
      </c>
      <c r="AH312" s="111">
        <f t="shared" si="271"/>
        <v>0</v>
      </c>
      <c r="AI312" s="111">
        <f t="shared" si="271"/>
        <v>0</v>
      </c>
      <c r="AJ312" s="111">
        <f t="shared" si="271"/>
        <v>0</v>
      </c>
      <c r="AK312" s="111">
        <f t="shared" si="271"/>
        <v>0</v>
      </c>
    </row>
    <row r="313" spans="1:37" ht="19.5" customHeight="1">
      <c r="A313" s="43"/>
      <c r="B313" s="25" t="s">
        <v>320</v>
      </c>
      <c r="C313" s="29">
        <v>56</v>
      </c>
      <c r="D313" s="191">
        <f t="shared" ref="D313:J313" si="272">D335+D613+D1228+D1311</f>
        <v>16146</v>
      </c>
      <c r="E313" s="111">
        <f t="shared" si="272"/>
        <v>168046</v>
      </c>
      <c r="F313" s="287">
        <f t="shared" si="272"/>
        <v>190842</v>
      </c>
      <c r="G313" s="191">
        <f t="shared" si="272"/>
        <v>25925</v>
      </c>
      <c r="H313" s="191">
        <f t="shared" si="272"/>
        <v>41322</v>
      </c>
      <c r="I313" s="191">
        <f t="shared" si="272"/>
        <v>57544</v>
      </c>
      <c r="J313" s="191">
        <f t="shared" si="272"/>
        <v>66051</v>
      </c>
      <c r="K313" s="23">
        <f t="shared" si="221"/>
        <v>190842</v>
      </c>
      <c r="L313" s="23">
        <f t="shared" si="222"/>
        <v>0</v>
      </c>
      <c r="M313" s="191">
        <f t="shared" ref="M313:AK313" si="273">M335+M613+M1228+M1311</f>
        <v>195589</v>
      </c>
      <c r="N313" s="191">
        <f t="shared" si="273"/>
        <v>195440</v>
      </c>
      <c r="O313" s="191">
        <f t="shared" si="273"/>
        <v>80110</v>
      </c>
      <c r="P313" s="111">
        <f t="shared" si="273"/>
        <v>0</v>
      </c>
      <c r="Q313" s="111">
        <f t="shared" si="273"/>
        <v>0</v>
      </c>
      <c r="R313" s="111">
        <f t="shared" si="273"/>
        <v>0</v>
      </c>
      <c r="S313" s="111">
        <f t="shared" si="273"/>
        <v>0</v>
      </c>
      <c r="T313" s="111">
        <f t="shared" si="273"/>
        <v>0</v>
      </c>
      <c r="U313" s="111">
        <f t="shared" si="273"/>
        <v>0</v>
      </c>
      <c r="V313" s="111">
        <f t="shared" si="273"/>
        <v>112.2</v>
      </c>
      <c r="W313" s="111">
        <f t="shared" si="273"/>
        <v>430</v>
      </c>
      <c r="X313" s="111">
        <f t="shared" si="273"/>
        <v>0</v>
      </c>
      <c r="Y313" s="111">
        <f t="shared" si="273"/>
        <v>0</v>
      </c>
      <c r="Z313" s="111">
        <f t="shared" si="273"/>
        <v>0</v>
      </c>
      <c r="AA313" s="111">
        <f t="shared" si="273"/>
        <v>0</v>
      </c>
      <c r="AB313" s="111">
        <f t="shared" si="273"/>
        <v>0</v>
      </c>
      <c r="AC313" s="111">
        <f t="shared" si="273"/>
        <v>0</v>
      </c>
      <c r="AD313" s="292">
        <f t="shared" si="219"/>
        <v>191384.2</v>
      </c>
      <c r="AE313" s="111">
        <f t="shared" si="273"/>
        <v>191384.2</v>
      </c>
      <c r="AF313" s="111">
        <f t="shared" si="273"/>
        <v>101209</v>
      </c>
      <c r="AG313" s="111">
        <f t="shared" si="273"/>
        <v>203775</v>
      </c>
      <c r="AH313" s="111">
        <f t="shared" si="273"/>
        <v>199468</v>
      </c>
      <c r="AI313" s="111">
        <f t="shared" si="273"/>
        <v>141857</v>
      </c>
      <c r="AJ313" s="111">
        <f t="shared" si="273"/>
        <v>4116</v>
      </c>
      <c r="AK313" s="111">
        <f t="shared" si="273"/>
        <v>0</v>
      </c>
    </row>
    <row r="314" spans="1:37" ht="15.75" customHeight="1">
      <c r="A314" s="43"/>
      <c r="B314" s="25" t="s">
        <v>320</v>
      </c>
      <c r="C314" s="29">
        <v>58</v>
      </c>
      <c r="D314" s="249">
        <f t="shared" ref="D314:J314" si="274">D1229+D336+D1312+D614</f>
        <v>19811</v>
      </c>
      <c r="E314" s="39">
        <f t="shared" si="274"/>
        <v>9443</v>
      </c>
      <c r="F314" s="287">
        <f t="shared" si="274"/>
        <v>8947</v>
      </c>
      <c r="G314" s="249">
        <f t="shared" si="274"/>
        <v>8947</v>
      </c>
      <c r="H314" s="249">
        <f t="shared" si="274"/>
        <v>0</v>
      </c>
      <c r="I314" s="249">
        <f t="shared" si="274"/>
        <v>0</v>
      </c>
      <c r="J314" s="249">
        <f t="shared" si="274"/>
        <v>0</v>
      </c>
      <c r="K314" s="23">
        <f t="shared" si="221"/>
        <v>8947</v>
      </c>
      <c r="L314" s="23">
        <f t="shared" si="222"/>
        <v>0</v>
      </c>
      <c r="M314" s="249">
        <f t="shared" ref="M314:AK314" si="275">M1229+M336+M1312+M614</f>
        <v>153</v>
      </c>
      <c r="N314" s="249">
        <f t="shared" si="275"/>
        <v>153</v>
      </c>
      <c r="O314" s="249">
        <f t="shared" si="275"/>
        <v>153</v>
      </c>
      <c r="P314" s="39">
        <f t="shared" si="275"/>
        <v>0</v>
      </c>
      <c r="Q314" s="39">
        <f t="shared" si="275"/>
        <v>0</v>
      </c>
      <c r="R314" s="39">
        <f t="shared" si="275"/>
        <v>0</v>
      </c>
      <c r="S314" s="39">
        <f t="shared" si="275"/>
        <v>0</v>
      </c>
      <c r="T314" s="39">
        <f t="shared" si="275"/>
        <v>0</v>
      </c>
      <c r="U314" s="39">
        <f t="shared" si="275"/>
        <v>0</v>
      </c>
      <c r="V314" s="39">
        <f t="shared" si="275"/>
        <v>0</v>
      </c>
      <c r="W314" s="39">
        <f t="shared" si="275"/>
        <v>0</v>
      </c>
      <c r="X314" s="39">
        <f t="shared" si="275"/>
        <v>0</v>
      </c>
      <c r="Y314" s="39">
        <f t="shared" si="275"/>
        <v>0</v>
      </c>
      <c r="Z314" s="39">
        <f t="shared" si="275"/>
        <v>0</v>
      </c>
      <c r="AA314" s="39">
        <f t="shared" si="275"/>
        <v>0</v>
      </c>
      <c r="AB314" s="39">
        <f t="shared" si="275"/>
        <v>0</v>
      </c>
      <c r="AC314" s="39">
        <f t="shared" si="275"/>
        <v>0</v>
      </c>
      <c r="AD314" s="292">
        <f t="shared" si="219"/>
        <v>8947</v>
      </c>
      <c r="AE314" s="39">
        <f t="shared" si="275"/>
        <v>8947</v>
      </c>
      <c r="AF314" s="39">
        <f t="shared" si="275"/>
        <v>5961</v>
      </c>
      <c r="AG314" s="39">
        <f t="shared" si="275"/>
        <v>167</v>
      </c>
      <c r="AH314" s="39">
        <f t="shared" si="275"/>
        <v>173</v>
      </c>
      <c r="AI314" s="39">
        <f t="shared" si="275"/>
        <v>173</v>
      </c>
      <c r="AJ314" s="39">
        <f t="shared" si="275"/>
        <v>173</v>
      </c>
      <c r="AK314" s="39">
        <f t="shared" si="275"/>
        <v>0</v>
      </c>
    </row>
    <row r="315" spans="1:37" ht="28.5" customHeight="1">
      <c r="A315" s="43"/>
      <c r="B315" s="112" t="s">
        <v>321</v>
      </c>
      <c r="C315" s="29">
        <v>60</v>
      </c>
      <c r="D315" s="249">
        <f t="shared" ref="D315:E315" si="276">D337+D615</f>
        <v>80800</v>
      </c>
      <c r="E315" s="39">
        <f t="shared" si="276"/>
        <v>102363</v>
      </c>
      <c r="F315" s="287">
        <f>F337+F615</f>
        <v>102363</v>
      </c>
      <c r="G315" s="249">
        <f t="shared" ref="G315:J315" si="277">G337+G615</f>
        <v>47631</v>
      </c>
      <c r="H315" s="249">
        <f t="shared" si="277"/>
        <v>26812</v>
      </c>
      <c r="I315" s="249">
        <f t="shared" si="277"/>
        <v>13978</v>
      </c>
      <c r="J315" s="249">
        <f t="shared" si="277"/>
        <v>13942</v>
      </c>
      <c r="K315" s="23">
        <f t="shared" si="221"/>
        <v>102363</v>
      </c>
      <c r="L315" s="23">
        <f t="shared" si="222"/>
        <v>0</v>
      </c>
      <c r="M315" s="249">
        <f t="shared" ref="M315:AK315" si="278">M337+M615</f>
        <v>288</v>
      </c>
      <c r="N315" s="249">
        <f t="shared" si="278"/>
        <v>0</v>
      </c>
      <c r="O315" s="249">
        <f t="shared" si="278"/>
        <v>0</v>
      </c>
      <c r="P315" s="39">
        <f t="shared" si="278"/>
        <v>0</v>
      </c>
      <c r="Q315" s="39">
        <f t="shared" si="278"/>
        <v>0</v>
      </c>
      <c r="R315" s="39">
        <f t="shared" si="278"/>
        <v>0</v>
      </c>
      <c r="S315" s="39">
        <f t="shared" si="278"/>
        <v>0</v>
      </c>
      <c r="T315" s="39">
        <f t="shared" si="278"/>
        <v>0</v>
      </c>
      <c r="U315" s="39">
        <f t="shared" si="278"/>
        <v>0</v>
      </c>
      <c r="V315" s="39">
        <f t="shared" si="278"/>
        <v>0</v>
      </c>
      <c r="W315" s="39">
        <f t="shared" si="278"/>
        <v>0</v>
      </c>
      <c r="X315" s="39">
        <f t="shared" si="278"/>
        <v>0</v>
      </c>
      <c r="Y315" s="39">
        <f t="shared" si="278"/>
        <v>0</v>
      </c>
      <c r="Z315" s="39">
        <f t="shared" si="278"/>
        <v>0</v>
      </c>
      <c r="AA315" s="39">
        <f t="shared" si="278"/>
        <v>0</v>
      </c>
      <c r="AB315" s="39">
        <f t="shared" si="278"/>
        <v>0</v>
      </c>
      <c r="AC315" s="39">
        <f t="shared" si="278"/>
        <v>0</v>
      </c>
      <c r="AD315" s="292">
        <f t="shared" si="219"/>
        <v>102363</v>
      </c>
      <c r="AE315" s="39">
        <f t="shared" si="278"/>
        <v>102363</v>
      </c>
      <c r="AF315" s="39">
        <f t="shared" si="278"/>
        <v>46156</v>
      </c>
      <c r="AG315" s="39">
        <f t="shared" si="278"/>
        <v>45176</v>
      </c>
      <c r="AH315" s="39">
        <f t="shared" si="278"/>
        <v>0</v>
      </c>
      <c r="AI315" s="39">
        <f t="shared" si="278"/>
        <v>0</v>
      </c>
      <c r="AJ315" s="39">
        <f t="shared" si="278"/>
        <v>0</v>
      </c>
      <c r="AK315" s="39">
        <f t="shared" si="278"/>
        <v>0</v>
      </c>
    </row>
    <row r="316" spans="1:37" ht="15.75" customHeight="1">
      <c r="A316" s="43"/>
      <c r="B316" s="25" t="s">
        <v>322</v>
      </c>
      <c r="C316" s="29">
        <v>70</v>
      </c>
      <c r="D316" s="191">
        <f t="shared" ref="D316:J316" si="279">D340+D565+D616+D1230+D1313</f>
        <v>221738.5</v>
      </c>
      <c r="E316" s="111">
        <f t="shared" si="279"/>
        <v>82462</v>
      </c>
      <c r="F316" s="287">
        <f t="shared" si="279"/>
        <v>115677</v>
      </c>
      <c r="G316" s="191">
        <f t="shared" si="279"/>
        <v>51416</v>
      </c>
      <c r="H316" s="191">
        <f t="shared" si="279"/>
        <v>21391</v>
      </c>
      <c r="I316" s="191">
        <f t="shared" si="279"/>
        <v>21600</v>
      </c>
      <c r="J316" s="191">
        <f t="shared" si="279"/>
        <v>21270</v>
      </c>
      <c r="K316" s="23">
        <f t="shared" si="221"/>
        <v>115677</v>
      </c>
      <c r="L316" s="23">
        <f t="shared" si="222"/>
        <v>0</v>
      </c>
      <c r="M316" s="191">
        <f t="shared" ref="M316:AK316" si="280">M340+M565+M616+M1230+M1313</f>
        <v>76464</v>
      </c>
      <c r="N316" s="191">
        <f t="shared" si="280"/>
        <v>40601</v>
      </c>
      <c r="O316" s="191">
        <f t="shared" si="280"/>
        <v>0</v>
      </c>
      <c r="P316" s="111">
        <f t="shared" si="280"/>
        <v>1760</v>
      </c>
      <c r="Q316" s="111">
        <f t="shared" si="280"/>
        <v>0</v>
      </c>
      <c r="R316" s="111">
        <f t="shared" si="280"/>
        <v>1</v>
      </c>
      <c r="S316" s="111">
        <f t="shared" si="280"/>
        <v>162</v>
      </c>
      <c r="T316" s="111">
        <f t="shared" si="280"/>
        <v>39</v>
      </c>
      <c r="U316" s="111">
        <f t="shared" si="280"/>
        <v>923</v>
      </c>
      <c r="V316" s="111">
        <f t="shared" si="280"/>
        <v>0</v>
      </c>
      <c r="W316" s="111">
        <f t="shared" si="280"/>
        <v>55</v>
      </c>
      <c r="X316" s="111">
        <f t="shared" si="280"/>
        <v>0</v>
      </c>
      <c r="Y316" s="111">
        <f t="shared" si="280"/>
        <v>0</v>
      </c>
      <c r="Z316" s="111">
        <f t="shared" si="280"/>
        <v>9395</v>
      </c>
      <c r="AA316" s="111">
        <f t="shared" si="280"/>
        <v>42</v>
      </c>
      <c r="AB316" s="111">
        <f t="shared" si="280"/>
        <v>2877</v>
      </c>
      <c r="AC316" s="111">
        <f t="shared" si="280"/>
        <v>0</v>
      </c>
      <c r="AD316" s="292">
        <f t="shared" si="219"/>
        <v>130931</v>
      </c>
      <c r="AE316" s="111">
        <f t="shared" si="280"/>
        <v>130931</v>
      </c>
      <c r="AF316" s="111">
        <f t="shared" si="280"/>
        <v>42659</v>
      </c>
      <c r="AG316" s="111">
        <f t="shared" si="280"/>
        <v>69822</v>
      </c>
      <c r="AH316" s="111">
        <f t="shared" si="280"/>
        <v>51772</v>
      </c>
      <c r="AI316" s="111">
        <f t="shared" si="280"/>
        <v>39688</v>
      </c>
      <c r="AJ316" s="111">
        <f t="shared" si="280"/>
        <v>11000</v>
      </c>
      <c r="AK316" s="111">
        <f t="shared" si="280"/>
        <v>0</v>
      </c>
    </row>
    <row r="317" spans="1:37" ht="20.25" customHeight="1">
      <c r="A317" s="43"/>
      <c r="B317" s="28" t="s">
        <v>310</v>
      </c>
      <c r="C317" s="29">
        <v>85.02</v>
      </c>
      <c r="D317" s="186">
        <f t="shared" ref="D317:E317" si="281">D1231+D1314</f>
        <v>0</v>
      </c>
      <c r="E317" s="30">
        <f t="shared" si="281"/>
        <v>0</v>
      </c>
      <c r="F317" s="93">
        <f>F1231+F1314</f>
        <v>0</v>
      </c>
      <c r="G317" s="186">
        <f t="shared" ref="G317:J317" si="282">G1231+G1314</f>
        <v>0</v>
      </c>
      <c r="H317" s="186">
        <f t="shared" si="282"/>
        <v>0</v>
      </c>
      <c r="I317" s="186">
        <f t="shared" si="282"/>
        <v>0</v>
      </c>
      <c r="J317" s="186">
        <f t="shared" si="282"/>
        <v>0</v>
      </c>
      <c r="K317" s="23">
        <f t="shared" si="221"/>
        <v>0</v>
      </c>
      <c r="L317" s="23">
        <f t="shared" si="222"/>
        <v>0</v>
      </c>
      <c r="M317" s="186">
        <f t="shared" ref="M317:AK317" si="283">M1231+M1314</f>
        <v>0</v>
      </c>
      <c r="N317" s="186">
        <f t="shared" si="283"/>
        <v>0</v>
      </c>
      <c r="O317" s="186">
        <f t="shared" si="283"/>
        <v>0</v>
      </c>
      <c r="P317" s="30">
        <f t="shared" si="283"/>
        <v>0</v>
      </c>
      <c r="Q317" s="30">
        <f t="shared" si="283"/>
        <v>0</v>
      </c>
      <c r="R317" s="30">
        <f t="shared" si="283"/>
        <v>0</v>
      </c>
      <c r="S317" s="30">
        <f t="shared" si="283"/>
        <v>0</v>
      </c>
      <c r="T317" s="30">
        <f t="shared" si="283"/>
        <v>0</v>
      </c>
      <c r="U317" s="30">
        <f t="shared" si="283"/>
        <v>0</v>
      </c>
      <c r="V317" s="30">
        <f t="shared" si="283"/>
        <v>0</v>
      </c>
      <c r="W317" s="30">
        <f t="shared" si="283"/>
        <v>0</v>
      </c>
      <c r="X317" s="30">
        <f t="shared" si="283"/>
        <v>0</v>
      </c>
      <c r="Y317" s="30">
        <f t="shared" si="283"/>
        <v>0</v>
      </c>
      <c r="Z317" s="30">
        <f t="shared" si="283"/>
        <v>0</v>
      </c>
      <c r="AA317" s="30">
        <f t="shared" si="283"/>
        <v>0</v>
      </c>
      <c r="AB317" s="30">
        <f t="shared" si="283"/>
        <v>0</v>
      </c>
      <c r="AC317" s="30">
        <f t="shared" si="283"/>
        <v>0</v>
      </c>
      <c r="AD317" s="292">
        <f t="shared" si="219"/>
        <v>0</v>
      </c>
      <c r="AE317" s="30">
        <f t="shared" si="283"/>
        <v>0</v>
      </c>
      <c r="AF317" s="30">
        <f t="shared" si="283"/>
        <v>0</v>
      </c>
      <c r="AG317" s="30">
        <f t="shared" si="283"/>
        <v>0</v>
      </c>
      <c r="AH317" s="30">
        <f t="shared" si="283"/>
        <v>0</v>
      </c>
      <c r="AI317" s="30">
        <f t="shared" si="283"/>
        <v>0</v>
      </c>
      <c r="AJ317" s="30">
        <f t="shared" si="283"/>
        <v>0</v>
      </c>
      <c r="AK317" s="30">
        <f t="shared" si="283"/>
        <v>0</v>
      </c>
    </row>
    <row r="318" spans="1:37" ht="17.25" customHeight="1">
      <c r="A318" s="113" t="s">
        <v>323</v>
      </c>
      <c r="B318" s="114" t="s">
        <v>324</v>
      </c>
      <c r="C318" s="115">
        <v>50.02</v>
      </c>
      <c r="D318" s="259">
        <f t="shared" ref="D318:E318" si="284">D342+D517+D550</f>
        <v>280341.83999999997</v>
      </c>
      <c r="E318" s="116">
        <f t="shared" si="284"/>
        <v>230507</v>
      </c>
      <c r="F318" s="297">
        <f>F342+F517+F550</f>
        <v>255615</v>
      </c>
      <c r="G318" s="259">
        <f t="shared" ref="G318:J318" si="285">G342+G517+G550</f>
        <v>96851</v>
      </c>
      <c r="H318" s="259">
        <f t="shared" si="285"/>
        <v>62732</v>
      </c>
      <c r="I318" s="259">
        <f t="shared" si="285"/>
        <v>46605</v>
      </c>
      <c r="J318" s="259">
        <f t="shared" si="285"/>
        <v>49427</v>
      </c>
      <c r="K318" s="23">
        <f t="shared" si="221"/>
        <v>255615</v>
      </c>
      <c r="L318" s="23">
        <f t="shared" si="222"/>
        <v>0</v>
      </c>
      <c r="M318" s="259">
        <f t="shared" ref="M318:AK318" si="286">M342+M517+M550</f>
        <v>113151</v>
      </c>
      <c r="N318" s="259">
        <f t="shared" si="286"/>
        <v>106239</v>
      </c>
      <c r="O318" s="259">
        <f t="shared" si="286"/>
        <v>90529</v>
      </c>
      <c r="P318" s="116">
        <f t="shared" si="286"/>
        <v>2</v>
      </c>
      <c r="Q318" s="116">
        <f t="shared" si="286"/>
        <v>0</v>
      </c>
      <c r="R318" s="116">
        <f t="shared" si="286"/>
        <v>1</v>
      </c>
      <c r="S318" s="116">
        <f t="shared" si="286"/>
        <v>5</v>
      </c>
      <c r="T318" s="116">
        <f t="shared" si="286"/>
        <v>29</v>
      </c>
      <c r="U318" s="116">
        <f t="shared" si="286"/>
        <v>-1000</v>
      </c>
      <c r="V318" s="116">
        <f t="shared" si="286"/>
        <v>0</v>
      </c>
      <c r="W318" s="116">
        <f t="shared" si="286"/>
        <v>118</v>
      </c>
      <c r="X318" s="116">
        <f t="shared" si="286"/>
        <v>0</v>
      </c>
      <c r="Y318" s="116">
        <f t="shared" si="286"/>
        <v>0</v>
      </c>
      <c r="Z318" s="116">
        <f t="shared" si="286"/>
        <v>9004</v>
      </c>
      <c r="AA318" s="116">
        <f t="shared" si="286"/>
        <v>27</v>
      </c>
      <c r="AB318" s="116">
        <f t="shared" si="286"/>
        <v>81</v>
      </c>
      <c r="AC318" s="116">
        <f t="shared" si="286"/>
        <v>0</v>
      </c>
      <c r="AD318" s="292">
        <f t="shared" si="219"/>
        <v>263882</v>
      </c>
      <c r="AE318" s="116">
        <f t="shared" si="286"/>
        <v>263882</v>
      </c>
      <c r="AF318" s="116">
        <f t="shared" si="286"/>
        <v>164190</v>
      </c>
      <c r="AG318" s="116">
        <f t="shared" si="286"/>
        <v>162183</v>
      </c>
      <c r="AH318" s="116">
        <f t="shared" si="286"/>
        <v>108450</v>
      </c>
      <c r="AI318" s="116">
        <f t="shared" si="286"/>
        <v>101672</v>
      </c>
      <c r="AJ318" s="116">
        <f t="shared" si="286"/>
        <v>95139</v>
      </c>
      <c r="AK318" s="116">
        <f t="shared" si="286"/>
        <v>0</v>
      </c>
    </row>
    <row r="319" spans="1:37" ht="18.75" customHeight="1">
      <c r="A319" s="117"/>
      <c r="B319" s="25" t="s">
        <v>298</v>
      </c>
      <c r="C319" s="118"/>
      <c r="D319" s="259">
        <f t="shared" ref="D319:AK319" si="287">D343+D519+D526+D536+D547+D551</f>
        <v>93195.839999999997</v>
      </c>
      <c r="E319" s="116">
        <f t="shared" si="287"/>
        <v>83021</v>
      </c>
      <c r="F319" s="297">
        <f t="shared" si="287"/>
        <v>89839</v>
      </c>
      <c r="G319" s="259">
        <f t="shared" si="287"/>
        <v>24435</v>
      </c>
      <c r="H319" s="259">
        <f t="shared" si="287"/>
        <v>22972</v>
      </c>
      <c r="I319" s="259">
        <f t="shared" si="287"/>
        <v>21570</v>
      </c>
      <c r="J319" s="259">
        <f t="shared" si="287"/>
        <v>20862</v>
      </c>
      <c r="K319" s="23">
        <f t="shared" si="221"/>
        <v>89839</v>
      </c>
      <c r="L319" s="23">
        <f t="shared" si="222"/>
        <v>0</v>
      </c>
      <c r="M319" s="259">
        <f t="shared" si="287"/>
        <v>88117</v>
      </c>
      <c r="N319" s="259">
        <f t="shared" si="287"/>
        <v>89841</v>
      </c>
      <c r="O319" s="259">
        <f t="shared" si="287"/>
        <v>90529</v>
      </c>
      <c r="P319" s="116">
        <f t="shared" si="287"/>
        <v>0</v>
      </c>
      <c r="Q319" s="116">
        <f t="shared" si="287"/>
        <v>0</v>
      </c>
      <c r="R319" s="116">
        <f t="shared" si="287"/>
        <v>0</v>
      </c>
      <c r="S319" s="116">
        <f t="shared" si="287"/>
        <v>0</v>
      </c>
      <c r="T319" s="116">
        <f t="shared" si="287"/>
        <v>0</v>
      </c>
      <c r="U319" s="116">
        <f t="shared" si="287"/>
        <v>-1200</v>
      </c>
      <c r="V319" s="116">
        <f t="shared" si="287"/>
        <v>-100</v>
      </c>
      <c r="W319" s="116">
        <f t="shared" si="287"/>
        <v>72</v>
      </c>
      <c r="X319" s="116">
        <f t="shared" si="287"/>
        <v>0</v>
      </c>
      <c r="Y319" s="116">
        <f t="shared" si="287"/>
        <v>0</v>
      </c>
      <c r="Z319" s="116">
        <f t="shared" si="287"/>
        <v>-376</v>
      </c>
      <c r="AA319" s="116">
        <f t="shared" si="287"/>
        <v>0</v>
      </c>
      <c r="AB319" s="116">
        <f t="shared" si="287"/>
        <v>0</v>
      </c>
      <c r="AC319" s="116">
        <f t="shared" si="287"/>
        <v>0</v>
      </c>
      <c r="AD319" s="292">
        <f t="shared" si="219"/>
        <v>88235</v>
      </c>
      <c r="AE319" s="116">
        <f t="shared" si="287"/>
        <v>88235</v>
      </c>
      <c r="AF319" s="116">
        <f t="shared" si="287"/>
        <v>71536</v>
      </c>
      <c r="AG319" s="116">
        <f t="shared" si="287"/>
        <v>94534</v>
      </c>
      <c r="AH319" s="116">
        <f t="shared" si="287"/>
        <v>93450</v>
      </c>
      <c r="AI319" s="116">
        <f t="shared" si="287"/>
        <v>94697</v>
      </c>
      <c r="AJ319" s="116">
        <f t="shared" si="287"/>
        <v>95139</v>
      </c>
      <c r="AK319" s="116">
        <f t="shared" si="287"/>
        <v>0</v>
      </c>
    </row>
    <row r="320" spans="1:37" ht="14.25">
      <c r="A320" s="43"/>
      <c r="B320" s="28" t="s">
        <v>299</v>
      </c>
      <c r="C320" s="29"/>
      <c r="D320" s="253">
        <f t="shared" ref="D320:AK320" si="288">D344+D520+D527+D548+D552</f>
        <v>86842.84</v>
      </c>
      <c r="E320" s="45">
        <f t="shared" si="288"/>
        <v>71555</v>
      </c>
      <c r="F320" s="289">
        <f t="shared" si="288"/>
        <v>78373</v>
      </c>
      <c r="G320" s="253">
        <f t="shared" si="288"/>
        <v>21435</v>
      </c>
      <c r="H320" s="253">
        <f t="shared" si="288"/>
        <v>20072</v>
      </c>
      <c r="I320" s="253">
        <f t="shared" si="288"/>
        <v>18670</v>
      </c>
      <c r="J320" s="253">
        <f t="shared" si="288"/>
        <v>18196</v>
      </c>
      <c r="K320" s="23">
        <f t="shared" si="221"/>
        <v>78373</v>
      </c>
      <c r="L320" s="23">
        <f t="shared" si="222"/>
        <v>0</v>
      </c>
      <c r="M320" s="253">
        <f t="shared" si="288"/>
        <v>71092</v>
      </c>
      <c r="N320" s="253">
        <f t="shared" si="288"/>
        <v>71174</v>
      </c>
      <c r="O320" s="253">
        <f t="shared" si="288"/>
        <v>70016</v>
      </c>
      <c r="P320" s="45">
        <f t="shared" si="288"/>
        <v>0</v>
      </c>
      <c r="Q320" s="45">
        <f t="shared" si="288"/>
        <v>0</v>
      </c>
      <c r="R320" s="45">
        <f t="shared" si="288"/>
        <v>0</v>
      </c>
      <c r="S320" s="45">
        <f t="shared" si="288"/>
        <v>0</v>
      </c>
      <c r="T320" s="45">
        <f t="shared" si="288"/>
        <v>0</v>
      </c>
      <c r="U320" s="45">
        <f t="shared" si="288"/>
        <v>-1200</v>
      </c>
      <c r="V320" s="45">
        <f t="shared" si="288"/>
        <v>-100</v>
      </c>
      <c r="W320" s="45">
        <f t="shared" si="288"/>
        <v>72</v>
      </c>
      <c r="X320" s="45">
        <f t="shared" si="288"/>
        <v>0</v>
      </c>
      <c r="Y320" s="45">
        <f t="shared" si="288"/>
        <v>0</v>
      </c>
      <c r="Z320" s="45">
        <f t="shared" si="288"/>
        <v>-376</v>
      </c>
      <c r="AA320" s="45">
        <f t="shared" si="288"/>
        <v>0</v>
      </c>
      <c r="AB320" s="45">
        <f t="shared" si="288"/>
        <v>0</v>
      </c>
      <c r="AC320" s="45">
        <f t="shared" si="288"/>
        <v>0</v>
      </c>
      <c r="AD320" s="292">
        <f t="shared" si="219"/>
        <v>76769</v>
      </c>
      <c r="AE320" s="45">
        <f t="shared" si="288"/>
        <v>76769</v>
      </c>
      <c r="AF320" s="45">
        <f t="shared" si="288"/>
        <v>64067</v>
      </c>
      <c r="AG320" s="45">
        <f t="shared" si="288"/>
        <v>77465</v>
      </c>
      <c r="AH320" s="45">
        <f t="shared" si="288"/>
        <v>74740</v>
      </c>
      <c r="AI320" s="45">
        <f t="shared" si="288"/>
        <v>74164</v>
      </c>
      <c r="AJ320" s="45">
        <f t="shared" si="288"/>
        <v>72764</v>
      </c>
      <c r="AK320" s="45">
        <f t="shared" si="288"/>
        <v>0</v>
      </c>
    </row>
    <row r="321" spans="1:37" ht="14.25">
      <c r="A321" s="43"/>
      <c r="B321" s="28" t="s">
        <v>300</v>
      </c>
      <c r="C321" s="29">
        <v>10</v>
      </c>
      <c r="D321" s="248">
        <f t="shared" ref="D321:E321" si="289">D345+D543</f>
        <v>38698</v>
      </c>
      <c r="E321" s="38">
        <f t="shared" si="289"/>
        <v>39000</v>
      </c>
      <c r="F321" s="289">
        <f>F345+F543</f>
        <v>41700</v>
      </c>
      <c r="G321" s="248">
        <f t="shared" ref="G321:J321" si="290">G345+G543</f>
        <v>11200</v>
      </c>
      <c r="H321" s="248">
        <f t="shared" si="290"/>
        <v>10800</v>
      </c>
      <c r="I321" s="248">
        <f t="shared" si="290"/>
        <v>10050</v>
      </c>
      <c r="J321" s="248">
        <f t="shared" si="290"/>
        <v>9650</v>
      </c>
      <c r="K321" s="23">
        <f t="shared" si="221"/>
        <v>41700</v>
      </c>
      <c r="L321" s="23">
        <f t="shared" si="222"/>
        <v>0</v>
      </c>
      <c r="M321" s="248">
        <f t="shared" ref="M321:AK321" si="291">M345+M543</f>
        <v>42000</v>
      </c>
      <c r="N321" s="248">
        <f t="shared" si="291"/>
        <v>42000</v>
      </c>
      <c r="O321" s="248">
        <f t="shared" si="291"/>
        <v>42000</v>
      </c>
      <c r="P321" s="38">
        <f t="shared" si="291"/>
        <v>0</v>
      </c>
      <c r="Q321" s="38">
        <f t="shared" si="291"/>
        <v>0</v>
      </c>
      <c r="R321" s="38">
        <f t="shared" si="291"/>
        <v>0</v>
      </c>
      <c r="S321" s="38">
        <f t="shared" si="291"/>
        <v>0</v>
      </c>
      <c r="T321" s="38">
        <f t="shared" si="291"/>
        <v>0</v>
      </c>
      <c r="U321" s="38">
        <f t="shared" si="291"/>
        <v>-1000</v>
      </c>
      <c r="V321" s="38">
        <f t="shared" si="291"/>
        <v>0</v>
      </c>
      <c r="W321" s="38">
        <f t="shared" si="291"/>
        <v>0</v>
      </c>
      <c r="X321" s="38">
        <f t="shared" si="291"/>
        <v>0</v>
      </c>
      <c r="Y321" s="38">
        <f t="shared" si="291"/>
        <v>0</v>
      </c>
      <c r="Z321" s="38">
        <f t="shared" si="291"/>
        <v>0</v>
      </c>
      <c r="AA321" s="38">
        <f t="shared" si="291"/>
        <v>0</v>
      </c>
      <c r="AB321" s="38">
        <f t="shared" si="291"/>
        <v>0</v>
      </c>
      <c r="AC321" s="38">
        <f t="shared" si="291"/>
        <v>0</v>
      </c>
      <c r="AD321" s="292">
        <f t="shared" si="219"/>
        <v>40700</v>
      </c>
      <c r="AE321" s="38">
        <f t="shared" si="291"/>
        <v>40700</v>
      </c>
      <c r="AF321" s="38">
        <f t="shared" si="291"/>
        <v>36770</v>
      </c>
      <c r="AG321" s="38">
        <f t="shared" si="291"/>
        <v>40978</v>
      </c>
      <c r="AH321" s="38">
        <f t="shared" si="291"/>
        <v>43180</v>
      </c>
      <c r="AI321" s="38">
        <f t="shared" si="291"/>
        <v>44310</v>
      </c>
      <c r="AJ321" s="38">
        <f t="shared" si="291"/>
        <v>45470</v>
      </c>
      <c r="AK321" s="38">
        <f t="shared" si="291"/>
        <v>0</v>
      </c>
    </row>
    <row r="322" spans="1:37" ht="14.25">
      <c r="A322" s="43"/>
      <c r="B322" s="28" t="s">
        <v>301</v>
      </c>
      <c r="C322" s="29">
        <v>20</v>
      </c>
      <c r="D322" s="248">
        <f t="shared" ref="D322" si="292">D346+D553+D544+D339+D491</f>
        <v>27636.84</v>
      </c>
      <c r="E322" s="38">
        <f t="shared" ref="E322:AK322" si="293">E346+E553+E544+E339</f>
        <v>10479</v>
      </c>
      <c r="F322" s="289">
        <f t="shared" si="293"/>
        <v>14679</v>
      </c>
      <c r="G322" s="248">
        <f t="shared" si="293"/>
        <v>4807</v>
      </c>
      <c r="H322" s="248">
        <f t="shared" si="293"/>
        <v>3570</v>
      </c>
      <c r="I322" s="248">
        <f t="shared" si="293"/>
        <v>3070</v>
      </c>
      <c r="J322" s="248">
        <f t="shared" si="293"/>
        <v>3232</v>
      </c>
      <c r="K322" s="23">
        <f t="shared" si="221"/>
        <v>14679</v>
      </c>
      <c r="L322" s="23">
        <f t="shared" si="222"/>
        <v>0</v>
      </c>
      <c r="M322" s="248">
        <f t="shared" si="293"/>
        <v>8321</v>
      </c>
      <c r="N322" s="248">
        <f t="shared" si="293"/>
        <v>10162</v>
      </c>
      <c r="O322" s="248">
        <f t="shared" si="293"/>
        <v>11121</v>
      </c>
      <c r="P322" s="38">
        <f t="shared" si="293"/>
        <v>0</v>
      </c>
      <c r="Q322" s="38">
        <f t="shared" si="293"/>
        <v>0</v>
      </c>
      <c r="R322" s="38">
        <f t="shared" si="293"/>
        <v>0</v>
      </c>
      <c r="S322" s="38">
        <f t="shared" si="293"/>
        <v>0</v>
      </c>
      <c r="T322" s="38">
        <f t="shared" si="293"/>
        <v>0</v>
      </c>
      <c r="U322" s="38">
        <f t="shared" si="293"/>
        <v>0</v>
      </c>
      <c r="V322" s="38">
        <f t="shared" si="293"/>
        <v>0</v>
      </c>
      <c r="W322" s="38">
        <f t="shared" si="293"/>
        <v>402</v>
      </c>
      <c r="X322" s="38">
        <f t="shared" si="293"/>
        <v>0</v>
      </c>
      <c r="Y322" s="38">
        <f t="shared" si="293"/>
        <v>0</v>
      </c>
      <c r="Z322" s="38">
        <f t="shared" si="293"/>
        <v>-376</v>
      </c>
      <c r="AA322" s="38">
        <f t="shared" si="293"/>
        <v>0</v>
      </c>
      <c r="AB322" s="38">
        <f t="shared" si="293"/>
        <v>0</v>
      </c>
      <c r="AC322" s="38">
        <f t="shared" si="293"/>
        <v>0</v>
      </c>
      <c r="AD322" s="292">
        <f t="shared" si="219"/>
        <v>14705</v>
      </c>
      <c r="AE322" s="38">
        <f t="shared" si="293"/>
        <v>14705</v>
      </c>
      <c r="AF322" s="38">
        <f t="shared" si="293"/>
        <v>10783</v>
      </c>
      <c r="AG322" s="38">
        <f t="shared" si="293"/>
        <v>15919</v>
      </c>
      <c r="AH322" s="38">
        <f t="shared" si="293"/>
        <v>12702</v>
      </c>
      <c r="AI322" s="38">
        <f t="shared" si="293"/>
        <v>12935</v>
      </c>
      <c r="AJ322" s="38">
        <f t="shared" si="293"/>
        <v>12516</v>
      </c>
      <c r="AK322" s="38">
        <f t="shared" si="293"/>
        <v>0</v>
      </c>
    </row>
    <row r="323" spans="1:37" ht="14.25">
      <c r="A323" s="43"/>
      <c r="B323" s="28" t="s">
        <v>302</v>
      </c>
      <c r="C323" s="29">
        <v>30</v>
      </c>
      <c r="D323" s="248">
        <f t="shared" ref="D323:E323" si="294">D554</f>
        <v>16388</v>
      </c>
      <c r="E323" s="38">
        <f t="shared" si="294"/>
        <v>17889</v>
      </c>
      <c r="F323" s="289">
        <f>F554</f>
        <v>17889</v>
      </c>
      <c r="G323" s="248">
        <f t="shared" ref="G323:J323" si="295">G554</f>
        <v>4500</v>
      </c>
      <c r="H323" s="248">
        <f t="shared" si="295"/>
        <v>4500</v>
      </c>
      <c r="I323" s="248">
        <f t="shared" si="295"/>
        <v>4450</v>
      </c>
      <c r="J323" s="248">
        <f t="shared" si="295"/>
        <v>4439</v>
      </c>
      <c r="K323" s="23">
        <f t="shared" si="221"/>
        <v>17889</v>
      </c>
      <c r="L323" s="23">
        <f t="shared" si="222"/>
        <v>0</v>
      </c>
      <c r="M323" s="248">
        <f t="shared" ref="M323:AK323" si="296">M554</f>
        <v>16766</v>
      </c>
      <c r="N323" s="248">
        <f t="shared" si="296"/>
        <v>15007</v>
      </c>
      <c r="O323" s="248">
        <f t="shared" si="296"/>
        <v>12890</v>
      </c>
      <c r="P323" s="38">
        <f t="shared" si="296"/>
        <v>0</v>
      </c>
      <c r="Q323" s="38">
        <f t="shared" si="296"/>
        <v>0</v>
      </c>
      <c r="R323" s="38">
        <f t="shared" si="296"/>
        <v>0</v>
      </c>
      <c r="S323" s="38">
        <f t="shared" si="296"/>
        <v>0</v>
      </c>
      <c r="T323" s="38">
        <f t="shared" si="296"/>
        <v>0</v>
      </c>
      <c r="U323" s="38">
        <f t="shared" si="296"/>
        <v>0</v>
      </c>
      <c r="V323" s="38">
        <f t="shared" si="296"/>
        <v>0</v>
      </c>
      <c r="W323" s="38">
        <f t="shared" si="296"/>
        <v>0</v>
      </c>
      <c r="X323" s="38">
        <f t="shared" si="296"/>
        <v>0</v>
      </c>
      <c r="Y323" s="38">
        <f t="shared" si="296"/>
        <v>0</v>
      </c>
      <c r="Z323" s="38">
        <f t="shared" si="296"/>
        <v>0</v>
      </c>
      <c r="AA323" s="38">
        <f t="shared" si="296"/>
        <v>0</v>
      </c>
      <c r="AB323" s="38">
        <f t="shared" si="296"/>
        <v>0</v>
      </c>
      <c r="AC323" s="38">
        <f t="shared" si="296"/>
        <v>0</v>
      </c>
      <c r="AD323" s="292">
        <f t="shared" si="219"/>
        <v>17889</v>
      </c>
      <c r="AE323" s="38">
        <f t="shared" si="296"/>
        <v>17889</v>
      </c>
      <c r="AF323" s="38">
        <f t="shared" si="296"/>
        <v>13470</v>
      </c>
      <c r="AG323" s="38">
        <f t="shared" si="296"/>
        <v>16755</v>
      </c>
      <c r="AH323" s="38">
        <f t="shared" si="296"/>
        <v>15045</v>
      </c>
      <c r="AI323" s="38">
        <f t="shared" si="296"/>
        <v>13110</v>
      </c>
      <c r="AJ323" s="38">
        <f t="shared" si="296"/>
        <v>10969</v>
      </c>
      <c r="AK323" s="38">
        <f t="shared" si="296"/>
        <v>0</v>
      </c>
    </row>
    <row r="324" spans="1:37" ht="14.25">
      <c r="A324" s="43"/>
      <c r="B324" s="28" t="s">
        <v>325</v>
      </c>
      <c r="C324" s="29">
        <v>50</v>
      </c>
      <c r="D324" s="248">
        <f t="shared" ref="D324:E324" si="297">D521</f>
        <v>500</v>
      </c>
      <c r="E324" s="38">
        <f t="shared" si="297"/>
        <v>500</v>
      </c>
      <c r="F324" s="289">
        <f>F521</f>
        <v>500</v>
      </c>
      <c r="G324" s="248">
        <f t="shared" ref="G324:J324" si="298">G521</f>
        <v>0</v>
      </c>
      <c r="H324" s="248">
        <f t="shared" si="298"/>
        <v>300</v>
      </c>
      <c r="I324" s="248">
        <f t="shared" si="298"/>
        <v>200</v>
      </c>
      <c r="J324" s="248">
        <f t="shared" si="298"/>
        <v>0</v>
      </c>
      <c r="K324" s="23">
        <f t="shared" si="221"/>
        <v>500</v>
      </c>
      <c r="L324" s="23">
        <f t="shared" si="222"/>
        <v>0</v>
      </c>
      <c r="M324" s="248">
        <f t="shared" ref="M324:AK324" si="299">M521</f>
        <v>500</v>
      </c>
      <c r="N324" s="248">
        <f t="shared" si="299"/>
        <v>500</v>
      </c>
      <c r="O324" s="248">
        <f t="shared" si="299"/>
        <v>500</v>
      </c>
      <c r="P324" s="38">
        <f t="shared" si="299"/>
        <v>0</v>
      </c>
      <c r="Q324" s="38">
        <f t="shared" si="299"/>
        <v>0</v>
      </c>
      <c r="R324" s="38">
        <f t="shared" si="299"/>
        <v>0</v>
      </c>
      <c r="S324" s="38">
        <f t="shared" si="299"/>
        <v>0</v>
      </c>
      <c r="T324" s="38">
        <f t="shared" si="299"/>
        <v>0</v>
      </c>
      <c r="U324" s="38">
        <f t="shared" si="299"/>
        <v>-200</v>
      </c>
      <c r="V324" s="38">
        <f t="shared" si="299"/>
        <v>-100</v>
      </c>
      <c r="W324" s="38">
        <f t="shared" si="299"/>
        <v>0</v>
      </c>
      <c r="X324" s="38">
        <f t="shared" si="299"/>
        <v>0</v>
      </c>
      <c r="Y324" s="38">
        <f t="shared" si="299"/>
        <v>0</v>
      </c>
      <c r="Z324" s="38">
        <f t="shared" si="299"/>
        <v>0</v>
      </c>
      <c r="AA324" s="38">
        <f t="shared" si="299"/>
        <v>0</v>
      </c>
      <c r="AB324" s="38">
        <f t="shared" si="299"/>
        <v>0</v>
      </c>
      <c r="AC324" s="38">
        <f t="shared" si="299"/>
        <v>0</v>
      </c>
      <c r="AD324" s="292">
        <f t="shared" si="219"/>
        <v>200</v>
      </c>
      <c r="AE324" s="38">
        <f t="shared" si="299"/>
        <v>200</v>
      </c>
      <c r="AF324" s="38">
        <f t="shared" si="299"/>
        <v>0</v>
      </c>
      <c r="AG324" s="38">
        <f t="shared" si="299"/>
        <v>500</v>
      </c>
      <c r="AH324" s="38">
        <f t="shared" si="299"/>
        <v>500</v>
      </c>
      <c r="AI324" s="38">
        <f t="shared" si="299"/>
        <v>500</v>
      </c>
      <c r="AJ324" s="38">
        <f t="shared" si="299"/>
        <v>500</v>
      </c>
      <c r="AK324" s="38">
        <f t="shared" si="299"/>
        <v>0</v>
      </c>
    </row>
    <row r="325" spans="1:37" ht="14.25">
      <c r="A325" s="43"/>
      <c r="B325" s="28" t="s">
        <v>305</v>
      </c>
      <c r="C325" s="29">
        <v>51</v>
      </c>
      <c r="D325" s="248">
        <f t="shared" ref="D325:E325" si="300">D528+D549</f>
        <v>3520</v>
      </c>
      <c r="E325" s="38">
        <f t="shared" si="300"/>
        <v>3687</v>
      </c>
      <c r="F325" s="289">
        <f>F528+F549+F524</f>
        <v>3505</v>
      </c>
      <c r="G325" s="289">
        <f t="shared" ref="G325:AK325" si="301">G528+G549+G524</f>
        <v>903</v>
      </c>
      <c r="H325" s="289">
        <f t="shared" si="301"/>
        <v>877</v>
      </c>
      <c r="I325" s="289">
        <f t="shared" si="301"/>
        <v>875</v>
      </c>
      <c r="J325" s="289">
        <f t="shared" si="301"/>
        <v>850</v>
      </c>
      <c r="K325" s="289">
        <f t="shared" si="301"/>
        <v>3505</v>
      </c>
      <c r="L325" s="289">
        <f t="shared" si="301"/>
        <v>0</v>
      </c>
      <c r="M325" s="289">
        <f t="shared" si="301"/>
        <v>3505</v>
      </c>
      <c r="N325" s="289">
        <f t="shared" si="301"/>
        <v>3505</v>
      </c>
      <c r="O325" s="289">
        <f t="shared" si="301"/>
        <v>3505</v>
      </c>
      <c r="P325" s="289">
        <f t="shared" si="301"/>
        <v>0</v>
      </c>
      <c r="Q325" s="289">
        <f t="shared" si="301"/>
        <v>0</v>
      </c>
      <c r="R325" s="289">
        <f t="shared" si="301"/>
        <v>0</v>
      </c>
      <c r="S325" s="289">
        <f t="shared" si="301"/>
        <v>0</v>
      </c>
      <c r="T325" s="289">
        <f t="shared" si="301"/>
        <v>0</v>
      </c>
      <c r="U325" s="289">
        <f t="shared" si="301"/>
        <v>200</v>
      </c>
      <c r="V325" s="289">
        <f t="shared" si="301"/>
        <v>100</v>
      </c>
      <c r="W325" s="289">
        <f t="shared" si="301"/>
        <v>-330</v>
      </c>
      <c r="X325" s="289">
        <f t="shared" si="301"/>
        <v>0</v>
      </c>
      <c r="Y325" s="289">
        <f t="shared" si="301"/>
        <v>0</v>
      </c>
      <c r="Z325" s="289">
        <f t="shared" si="301"/>
        <v>0</v>
      </c>
      <c r="AA325" s="289">
        <f t="shared" si="301"/>
        <v>0</v>
      </c>
      <c r="AB325" s="289">
        <f t="shared" si="301"/>
        <v>0</v>
      </c>
      <c r="AC325" s="289">
        <f t="shared" si="301"/>
        <v>0</v>
      </c>
      <c r="AD325" s="292">
        <f t="shared" si="219"/>
        <v>3475</v>
      </c>
      <c r="AE325" s="289">
        <f t="shared" si="301"/>
        <v>3475</v>
      </c>
      <c r="AF325" s="289">
        <f t="shared" si="301"/>
        <v>3341</v>
      </c>
      <c r="AG325" s="289">
        <f t="shared" si="301"/>
        <v>3313</v>
      </c>
      <c r="AH325" s="289">
        <f t="shared" si="301"/>
        <v>3313</v>
      </c>
      <c r="AI325" s="289">
        <f t="shared" si="301"/>
        <v>3309</v>
      </c>
      <c r="AJ325" s="289">
        <f t="shared" si="301"/>
        <v>3309</v>
      </c>
      <c r="AK325" s="289">
        <f t="shared" si="301"/>
        <v>0</v>
      </c>
    </row>
    <row r="326" spans="1:37" ht="15" customHeight="1">
      <c r="A326" s="43"/>
      <c r="B326" s="28" t="s">
        <v>306</v>
      </c>
      <c r="C326" s="29">
        <v>55</v>
      </c>
      <c r="D326" s="248">
        <f t="shared" ref="D326:J327" si="302">D349</f>
        <v>0</v>
      </c>
      <c r="E326" s="38">
        <f t="shared" si="302"/>
        <v>0</v>
      </c>
      <c r="F326" s="289">
        <f t="shared" si="302"/>
        <v>0</v>
      </c>
      <c r="G326" s="248">
        <f t="shared" si="302"/>
        <v>0</v>
      </c>
      <c r="H326" s="248">
        <f t="shared" si="302"/>
        <v>0</v>
      </c>
      <c r="I326" s="248">
        <f t="shared" si="302"/>
        <v>0</v>
      </c>
      <c r="J326" s="248">
        <f t="shared" si="302"/>
        <v>0</v>
      </c>
      <c r="K326" s="23">
        <f t="shared" si="221"/>
        <v>0</v>
      </c>
      <c r="L326" s="23">
        <f t="shared" si="222"/>
        <v>0</v>
      </c>
      <c r="M326" s="248">
        <f t="shared" ref="M326:AK327" si="303">M349</f>
        <v>0</v>
      </c>
      <c r="N326" s="248">
        <f t="shared" si="303"/>
        <v>0</v>
      </c>
      <c r="O326" s="248">
        <f t="shared" si="303"/>
        <v>0</v>
      </c>
      <c r="P326" s="38">
        <f t="shared" si="303"/>
        <v>0</v>
      </c>
      <c r="Q326" s="38">
        <f t="shared" si="303"/>
        <v>0</v>
      </c>
      <c r="R326" s="38">
        <f t="shared" si="303"/>
        <v>0</v>
      </c>
      <c r="S326" s="38">
        <f t="shared" si="303"/>
        <v>0</v>
      </c>
      <c r="T326" s="38">
        <f t="shared" si="303"/>
        <v>0</v>
      </c>
      <c r="U326" s="38">
        <f t="shared" si="303"/>
        <v>0</v>
      </c>
      <c r="V326" s="38">
        <f t="shared" si="303"/>
        <v>0</v>
      </c>
      <c r="W326" s="38">
        <f t="shared" si="303"/>
        <v>0</v>
      </c>
      <c r="X326" s="38">
        <f t="shared" si="303"/>
        <v>0</v>
      </c>
      <c r="Y326" s="38">
        <f t="shared" si="303"/>
        <v>0</v>
      </c>
      <c r="Z326" s="38">
        <f t="shared" si="303"/>
        <v>0</v>
      </c>
      <c r="AA326" s="38">
        <f t="shared" si="303"/>
        <v>0</v>
      </c>
      <c r="AB326" s="38">
        <f t="shared" si="303"/>
        <v>0</v>
      </c>
      <c r="AC326" s="38">
        <f t="shared" si="303"/>
        <v>0</v>
      </c>
      <c r="AD326" s="292">
        <f t="shared" si="219"/>
        <v>0</v>
      </c>
      <c r="AE326" s="38">
        <f t="shared" si="303"/>
        <v>0</v>
      </c>
      <c r="AF326" s="38">
        <f t="shared" si="303"/>
        <v>0</v>
      </c>
      <c r="AG326" s="38">
        <f t="shared" si="303"/>
        <v>0</v>
      </c>
      <c r="AH326" s="38">
        <f t="shared" si="303"/>
        <v>0</v>
      </c>
      <c r="AI326" s="38">
        <f t="shared" si="303"/>
        <v>0</v>
      </c>
      <c r="AJ326" s="38">
        <f t="shared" si="303"/>
        <v>0</v>
      </c>
      <c r="AK326" s="38">
        <f t="shared" si="303"/>
        <v>0</v>
      </c>
    </row>
    <row r="327" spans="1:37" ht="14.25">
      <c r="A327" s="43"/>
      <c r="B327" s="28" t="s">
        <v>326</v>
      </c>
      <c r="C327" s="29">
        <v>57</v>
      </c>
      <c r="D327" s="248">
        <f t="shared" si="302"/>
        <v>0</v>
      </c>
      <c r="E327" s="38">
        <f t="shared" si="302"/>
        <v>0</v>
      </c>
      <c r="F327" s="289">
        <f t="shared" si="302"/>
        <v>0</v>
      </c>
      <c r="G327" s="248">
        <f t="shared" si="302"/>
        <v>0</v>
      </c>
      <c r="H327" s="248">
        <f t="shared" si="302"/>
        <v>0</v>
      </c>
      <c r="I327" s="248">
        <f t="shared" si="302"/>
        <v>0</v>
      </c>
      <c r="J327" s="248">
        <f t="shared" si="302"/>
        <v>0</v>
      </c>
      <c r="K327" s="23">
        <f t="shared" si="221"/>
        <v>0</v>
      </c>
      <c r="L327" s="23">
        <f t="shared" si="222"/>
        <v>0</v>
      </c>
      <c r="M327" s="248">
        <f t="shared" si="303"/>
        <v>0</v>
      </c>
      <c r="N327" s="248">
        <f t="shared" si="303"/>
        <v>0</v>
      </c>
      <c r="O327" s="248">
        <f t="shared" si="303"/>
        <v>0</v>
      </c>
      <c r="P327" s="38">
        <f t="shared" si="303"/>
        <v>0</v>
      </c>
      <c r="Q327" s="38">
        <f t="shared" si="303"/>
        <v>0</v>
      </c>
      <c r="R327" s="38">
        <f t="shared" si="303"/>
        <v>0</v>
      </c>
      <c r="S327" s="38">
        <f t="shared" si="303"/>
        <v>0</v>
      </c>
      <c r="T327" s="38">
        <f t="shared" si="303"/>
        <v>0</v>
      </c>
      <c r="U327" s="38">
        <f t="shared" si="303"/>
        <v>0</v>
      </c>
      <c r="V327" s="38">
        <f t="shared" si="303"/>
        <v>0</v>
      </c>
      <c r="W327" s="38">
        <f t="shared" si="303"/>
        <v>0</v>
      </c>
      <c r="X327" s="38">
        <f t="shared" si="303"/>
        <v>0</v>
      </c>
      <c r="Y327" s="38">
        <f t="shared" si="303"/>
        <v>0</v>
      </c>
      <c r="Z327" s="38">
        <f t="shared" si="303"/>
        <v>0</v>
      </c>
      <c r="AA327" s="38">
        <f t="shared" si="303"/>
        <v>0</v>
      </c>
      <c r="AB327" s="38">
        <f t="shared" si="303"/>
        <v>0</v>
      </c>
      <c r="AC327" s="38">
        <f t="shared" si="303"/>
        <v>0</v>
      </c>
      <c r="AD327" s="292">
        <f t="shared" si="219"/>
        <v>0</v>
      </c>
      <c r="AE327" s="38">
        <f t="shared" si="303"/>
        <v>0</v>
      </c>
      <c r="AF327" s="38">
        <f t="shared" si="303"/>
        <v>0</v>
      </c>
      <c r="AG327" s="38">
        <f t="shared" si="303"/>
        <v>0</v>
      </c>
      <c r="AH327" s="38">
        <f t="shared" si="303"/>
        <v>0</v>
      </c>
      <c r="AI327" s="38">
        <f t="shared" si="303"/>
        <v>0</v>
      </c>
      <c r="AJ327" s="38">
        <f t="shared" si="303"/>
        <v>0</v>
      </c>
      <c r="AK327" s="38">
        <f t="shared" si="303"/>
        <v>0</v>
      </c>
    </row>
    <row r="328" spans="1:37" ht="14.25">
      <c r="A328" s="43"/>
      <c r="B328" s="28" t="s">
        <v>327</v>
      </c>
      <c r="C328" s="29">
        <v>59</v>
      </c>
      <c r="D328" s="248">
        <f t="shared" ref="D328:J328" si="304">D352</f>
        <v>100</v>
      </c>
      <c r="E328" s="38">
        <f t="shared" si="304"/>
        <v>0</v>
      </c>
      <c r="F328" s="289">
        <f t="shared" si="304"/>
        <v>100</v>
      </c>
      <c r="G328" s="248">
        <f t="shared" si="304"/>
        <v>25</v>
      </c>
      <c r="H328" s="248">
        <f t="shared" si="304"/>
        <v>25</v>
      </c>
      <c r="I328" s="248">
        <f t="shared" si="304"/>
        <v>25</v>
      </c>
      <c r="J328" s="248">
        <f t="shared" si="304"/>
        <v>25</v>
      </c>
      <c r="K328" s="23">
        <f t="shared" si="221"/>
        <v>100</v>
      </c>
      <c r="L328" s="23">
        <f t="shared" si="222"/>
        <v>0</v>
      </c>
      <c r="M328" s="248">
        <f t="shared" ref="M328:AK328" si="305">M352</f>
        <v>0</v>
      </c>
      <c r="N328" s="248">
        <f t="shared" si="305"/>
        <v>0</v>
      </c>
      <c r="O328" s="248">
        <f t="shared" si="305"/>
        <v>0</v>
      </c>
      <c r="P328" s="38">
        <f t="shared" si="305"/>
        <v>0</v>
      </c>
      <c r="Q328" s="38">
        <f t="shared" si="305"/>
        <v>0</v>
      </c>
      <c r="R328" s="38">
        <f t="shared" si="305"/>
        <v>0</v>
      </c>
      <c r="S328" s="38">
        <f t="shared" si="305"/>
        <v>0</v>
      </c>
      <c r="T328" s="38">
        <f t="shared" si="305"/>
        <v>0</v>
      </c>
      <c r="U328" s="38">
        <f t="shared" si="305"/>
        <v>0</v>
      </c>
      <c r="V328" s="38">
        <f t="shared" si="305"/>
        <v>0</v>
      </c>
      <c r="W328" s="38">
        <f t="shared" si="305"/>
        <v>0</v>
      </c>
      <c r="X328" s="38">
        <f t="shared" si="305"/>
        <v>0</v>
      </c>
      <c r="Y328" s="38">
        <f t="shared" si="305"/>
        <v>0</v>
      </c>
      <c r="Z328" s="38">
        <f t="shared" si="305"/>
        <v>0</v>
      </c>
      <c r="AA328" s="38">
        <f t="shared" si="305"/>
        <v>0</v>
      </c>
      <c r="AB328" s="38">
        <f t="shared" si="305"/>
        <v>0</v>
      </c>
      <c r="AC328" s="38">
        <f t="shared" si="305"/>
        <v>0</v>
      </c>
      <c r="AD328" s="292">
        <f t="shared" si="219"/>
        <v>100</v>
      </c>
      <c r="AE328" s="38">
        <f t="shared" si="305"/>
        <v>100</v>
      </c>
      <c r="AF328" s="38">
        <f t="shared" si="305"/>
        <v>0</v>
      </c>
      <c r="AG328" s="38">
        <f t="shared" si="305"/>
        <v>0</v>
      </c>
      <c r="AH328" s="38">
        <f t="shared" si="305"/>
        <v>0</v>
      </c>
      <c r="AI328" s="38">
        <f t="shared" si="305"/>
        <v>0</v>
      </c>
      <c r="AJ328" s="38">
        <f t="shared" si="305"/>
        <v>0</v>
      </c>
      <c r="AK328" s="38">
        <f t="shared" si="305"/>
        <v>0</v>
      </c>
    </row>
    <row r="329" spans="1:37" ht="14.25">
      <c r="A329" s="43"/>
      <c r="B329" s="28" t="s">
        <v>309</v>
      </c>
      <c r="C329" s="29">
        <v>79</v>
      </c>
      <c r="D329" s="248">
        <f t="shared" ref="D329:E329" si="306">D537</f>
        <v>6353</v>
      </c>
      <c r="E329" s="38">
        <f t="shared" si="306"/>
        <v>11466</v>
      </c>
      <c r="F329" s="289">
        <f>F537</f>
        <v>11466</v>
      </c>
      <c r="G329" s="248">
        <f t="shared" ref="G329:J329" si="307">G537</f>
        <v>3000</v>
      </c>
      <c r="H329" s="248">
        <f t="shared" si="307"/>
        <v>2900</v>
      </c>
      <c r="I329" s="248">
        <f t="shared" si="307"/>
        <v>2900</v>
      </c>
      <c r="J329" s="248">
        <f t="shared" si="307"/>
        <v>2666</v>
      </c>
      <c r="K329" s="23">
        <f t="shared" si="221"/>
        <v>11466</v>
      </c>
      <c r="L329" s="23">
        <f t="shared" si="222"/>
        <v>0</v>
      </c>
      <c r="M329" s="248">
        <f t="shared" ref="M329:AK329" si="308">M537</f>
        <v>17025</v>
      </c>
      <c r="N329" s="248">
        <f t="shared" si="308"/>
        <v>18667</v>
      </c>
      <c r="O329" s="248">
        <f t="shared" si="308"/>
        <v>20513</v>
      </c>
      <c r="P329" s="38">
        <f t="shared" si="308"/>
        <v>0</v>
      </c>
      <c r="Q329" s="38">
        <f t="shared" si="308"/>
        <v>0</v>
      </c>
      <c r="R329" s="38">
        <f t="shared" si="308"/>
        <v>0</v>
      </c>
      <c r="S329" s="38">
        <f t="shared" si="308"/>
        <v>0</v>
      </c>
      <c r="T329" s="38">
        <f t="shared" si="308"/>
        <v>0</v>
      </c>
      <c r="U329" s="38">
        <f t="shared" si="308"/>
        <v>0</v>
      </c>
      <c r="V329" s="38">
        <f t="shared" si="308"/>
        <v>0</v>
      </c>
      <c r="W329" s="38">
        <f t="shared" si="308"/>
        <v>0</v>
      </c>
      <c r="X329" s="38">
        <f t="shared" si="308"/>
        <v>0</v>
      </c>
      <c r="Y329" s="38">
        <f t="shared" si="308"/>
        <v>0</v>
      </c>
      <c r="Z329" s="38">
        <f t="shared" si="308"/>
        <v>0</v>
      </c>
      <c r="AA329" s="38">
        <f t="shared" si="308"/>
        <v>0</v>
      </c>
      <c r="AB329" s="38">
        <f t="shared" si="308"/>
        <v>0</v>
      </c>
      <c r="AC329" s="38">
        <f t="shared" si="308"/>
        <v>0</v>
      </c>
      <c r="AD329" s="292">
        <f t="shared" si="219"/>
        <v>11466</v>
      </c>
      <c r="AE329" s="38">
        <f t="shared" si="308"/>
        <v>11466</v>
      </c>
      <c r="AF329" s="38">
        <f t="shared" si="308"/>
        <v>11370</v>
      </c>
      <c r="AG329" s="38">
        <f t="shared" si="308"/>
        <v>17069</v>
      </c>
      <c r="AH329" s="38">
        <f t="shared" si="308"/>
        <v>18710</v>
      </c>
      <c r="AI329" s="38">
        <f t="shared" si="308"/>
        <v>20533</v>
      </c>
      <c r="AJ329" s="38">
        <f t="shared" si="308"/>
        <v>22375</v>
      </c>
      <c r="AK329" s="38">
        <f t="shared" si="308"/>
        <v>0</v>
      </c>
    </row>
    <row r="330" spans="1:37" ht="15.75" customHeight="1">
      <c r="A330" s="43"/>
      <c r="B330" s="28" t="s">
        <v>310</v>
      </c>
      <c r="C330" s="29">
        <v>85.01</v>
      </c>
      <c r="D330" s="186">
        <f t="shared" ref="D330:J330" si="309">D351</f>
        <v>0</v>
      </c>
      <c r="E330" s="30">
        <f t="shared" si="309"/>
        <v>0</v>
      </c>
      <c r="F330" s="234">
        <f t="shared" si="309"/>
        <v>0</v>
      </c>
      <c r="G330" s="186">
        <f t="shared" si="309"/>
        <v>0</v>
      </c>
      <c r="H330" s="186">
        <f t="shared" si="309"/>
        <v>0</v>
      </c>
      <c r="I330" s="186">
        <f t="shared" si="309"/>
        <v>0</v>
      </c>
      <c r="J330" s="186">
        <f t="shared" si="309"/>
        <v>0</v>
      </c>
      <c r="K330" s="23">
        <f t="shared" si="221"/>
        <v>0</v>
      </c>
      <c r="L330" s="23">
        <f t="shared" si="222"/>
        <v>0</v>
      </c>
      <c r="M330" s="186">
        <f t="shared" ref="M330:AK330" si="310">M351</f>
        <v>0</v>
      </c>
      <c r="N330" s="186">
        <f t="shared" si="310"/>
        <v>0</v>
      </c>
      <c r="O330" s="186">
        <f t="shared" si="310"/>
        <v>0</v>
      </c>
      <c r="P330" s="30">
        <f t="shared" si="310"/>
        <v>0</v>
      </c>
      <c r="Q330" s="30">
        <f t="shared" si="310"/>
        <v>0</v>
      </c>
      <c r="R330" s="30">
        <f t="shared" si="310"/>
        <v>0</v>
      </c>
      <c r="S330" s="30">
        <f t="shared" si="310"/>
        <v>0</v>
      </c>
      <c r="T330" s="30">
        <f t="shared" si="310"/>
        <v>0</v>
      </c>
      <c r="U330" s="30">
        <f t="shared" si="310"/>
        <v>0</v>
      </c>
      <c r="V330" s="30">
        <f t="shared" si="310"/>
        <v>0</v>
      </c>
      <c r="W330" s="30">
        <f t="shared" si="310"/>
        <v>0</v>
      </c>
      <c r="X330" s="30">
        <f t="shared" si="310"/>
        <v>0</v>
      </c>
      <c r="Y330" s="30">
        <f t="shared" si="310"/>
        <v>0</v>
      </c>
      <c r="Z330" s="30">
        <f t="shared" si="310"/>
        <v>0</v>
      </c>
      <c r="AA330" s="30">
        <f t="shared" si="310"/>
        <v>0</v>
      </c>
      <c r="AB330" s="30">
        <f t="shared" si="310"/>
        <v>0</v>
      </c>
      <c r="AC330" s="30">
        <f t="shared" si="310"/>
        <v>0</v>
      </c>
      <c r="AD330" s="292">
        <f t="shared" si="219"/>
        <v>0</v>
      </c>
      <c r="AE330" s="30">
        <f t="shared" si="310"/>
        <v>0</v>
      </c>
      <c r="AF330" s="30">
        <f t="shared" si="310"/>
        <v>-3899</v>
      </c>
      <c r="AG330" s="30">
        <f t="shared" si="310"/>
        <v>0</v>
      </c>
      <c r="AH330" s="30">
        <f t="shared" si="310"/>
        <v>0</v>
      </c>
      <c r="AI330" s="30">
        <f t="shared" si="310"/>
        <v>0</v>
      </c>
      <c r="AJ330" s="30">
        <f t="shared" si="310"/>
        <v>0</v>
      </c>
      <c r="AK330" s="30">
        <f t="shared" si="310"/>
        <v>0</v>
      </c>
    </row>
    <row r="331" spans="1:37" ht="12.75" customHeight="1">
      <c r="A331" s="43"/>
      <c r="B331" s="25" t="s">
        <v>311</v>
      </c>
      <c r="C331" s="29"/>
      <c r="D331" s="248">
        <f t="shared" ref="D331:J331" si="311">D334+D335+D340+D332+D336+D341+D337</f>
        <v>187146</v>
      </c>
      <c r="E331" s="38">
        <f t="shared" si="311"/>
        <v>147486</v>
      </c>
      <c r="F331" s="289">
        <f t="shared" si="311"/>
        <v>165776</v>
      </c>
      <c r="G331" s="248">
        <f t="shared" si="311"/>
        <v>72416</v>
      </c>
      <c r="H331" s="248">
        <f t="shared" si="311"/>
        <v>39760</v>
      </c>
      <c r="I331" s="248">
        <f t="shared" si="311"/>
        <v>25035</v>
      </c>
      <c r="J331" s="248">
        <f t="shared" si="311"/>
        <v>28565</v>
      </c>
      <c r="K331" s="23">
        <f t="shared" si="221"/>
        <v>165776</v>
      </c>
      <c r="L331" s="23">
        <f t="shared" si="222"/>
        <v>0</v>
      </c>
      <c r="M331" s="248">
        <f t="shared" ref="M331:AK331" si="312">M334+M335+M340+M332+M336+M341+M337</f>
        <v>25034</v>
      </c>
      <c r="N331" s="248">
        <f t="shared" si="312"/>
        <v>16398</v>
      </c>
      <c r="O331" s="248">
        <f t="shared" si="312"/>
        <v>0</v>
      </c>
      <c r="P331" s="38">
        <f t="shared" si="312"/>
        <v>2</v>
      </c>
      <c r="Q331" s="38">
        <f t="shared" si="312"/>
        <v>0</v>
      </c>
      <c r="R331" s="38">
        <f t="shared" si="312"/>
        <v>1</v>
      </c>
      <c r="S331" s="38">
        <f t="shared" si="312"/>
        <v>5</v>
      </c>
      <c r="T331" s="38">
        <f t="shared" si="312"/>
        <v>29</v>
      </c>
      <c r="U331" s="38">
        <f t="shared" si="312"/>
        <v>0</v>
      </c>
      <c r="V331" s="38">
        <f t="shared" si="312"/>
        <v>0</v>
      </c>
      <c r="W331" s="38">
        <f t="shared" si="312"/>
        <v>46</v>
      </c>
      <c r="X331" s="38">
        <f t="shared" si="312"/>
        <v>0</v>
      </c>
      <c r="Y331" s="38">
        <f t="shared" si="312"/>
        <v>0</v>
      </c>
      <c r="Z331" s="38">
        <f t="shared" si="312"/>
        <v>9380</v>
      </c>
      <c r="AA331" s="38">
        <f t="shared" si="312"/>
        <v>27</v>
      </c>
      <c r="AB331" s="38">
        <f t="shared" si="312"/>
        <v>81</v>
      </c>
      <c r="AC331" s="38">
        <f t="shared" si="312"/>
        <v>0</v>
      </c>
      <c r="AD331" s="292">
        <f t="shared" ref="AD331:AD394" si="313">F331+P331+Q331+R331+S331+T331+Z331+U331+V331+W331+X331+Y331+AA331+AB331+AC331</f>
        <v>175347</v>
      </c>
      <c r="AE331" s="38">
        <f t="shared" si="312"/>
        <v>175347</v>
      </c>
      <c r="AF331" s="38">
        <f t="shared" si="312"/>
        <v>92357</v>
      </c>
      <c r="AG331" s="38">
        <f t="shared" si="312"/>
        <v>67649</v>
      </c>
      <c r="AH331" s="38">
        <f t="shared" si="312"/>
        <v>15000</v>
      </c>
      <c r="AI331" s="38">
        <f t="shared" si="312"/>
        <v>6975</v>
      </c>
      <c r="AJ331" s="38">
        <f t="shared" si="312"/>
        <v>0</v>
      </c>
      <c r="AK331" s="38">
        <f t="shared" si="312"/>
        <v>0</v>
      </c>
    </row>
    <row r="332" spans="1:37" ht="17.25" customHeight="1">
      <c r="A332" s="43"/>
      <c r="B332" s="28" t="s">
        <v>328</v>
      </c>
      <c r="C332" s="29">
        <v>51</v>
      </c>
      <c r="D332" s="186">
        <f t="shared" ref="D332:E332" si="314">D534</f>
        <v>61</v>
      </c>
      <c r="E332" s="30">
        <f t="shared" si="314"/>
        <v>0</v>
      </c>
      <c r="F332" s="93">
        <f>F534</f>
        <v>2</v>
      </c>
      <c r="G332" s="186">
        <f t="shared" ref="G332:J332" si="315">G534</f>
        <v>2</v>
      </c>
      <c r="H332" s="186">
        <f t="shared" si="315"/>
        <v>0</v>
      </c>
      <c r="I332" s="186">
        <f t="shared" si="315"/>
        <v>0</v>
      </c>
      <c r="J332" s="186">
        <f t="shared" si="315"/>
        <v>0</v>
      </c>
      <c r="K332" s="23">
        <f t="shared" si="221"/>
        <v>2</v>
      </c>
      <c r="L332" s="23">
        <f t="shared" si="222"/>
        <v>0</v>
      </c>
      <c r="M332" s="186">
        <f t="shared" ref="M332:AK332" si="316">M534</f>
        <v>0</v>
      </c>
      <c r="N332" s="186">
        <f t="shared" si="316"/>
        <v>0</v>
      </c>
      <c r="O332" s="186">
        <f t="shared" si="316"/>
        <v>0</v>
      </c>
      <c r="P332" s="30">
        <f t="shared" si="316"/>
        <v>0</v>
      </c>
      <c r="Q332" s="30">
        <f t="shared" si="316"/>
        <v>0</v>
      </c>
      <c r="R332" s="30">
        <f t="shared" si="316"/>
        <v>0</v>
      </c>
      <c r="S332" s="30">
        <f t="shared" si="316"/>
        <v>0</v>
      </c>
      <c r="T332" s="30">
        <f t="shared" si="316"/>
        <v>0</v>
      </c>
      <c r="U332" s="30">
        <f t="shared" si="316"/>
        <v>0</v>
      </c>
      <c r="V332" s="30">
        <f t="shared" si="316"/>
        <v>0</v>
      </c>
      <c r="W332" s="30">
        <f t="shared" si="316"/>
        <v>0</v>
      </c>
      <c r="X332" s="30">
        <f t="shared" si="316"/>
        <v>0</v>
      </c>
      <c r="Y332" s="30">
        <f t="shared" si="316"/>
        <v>0</v>
      </c>
      <c r="Z332" s="30">
        <f t="shared" si="316"/>
        <v>0</v>
      </c>
      <c r="AA332" s="30">
        <f t="shared" si="316"/>
        <v>0</v>
      </c>
      <c r="AB332" s="30">
        <f t="shared" si="316"/>
        <v>0</v>
      </c>
      <c r="AC332" s="30">
        <f t="shared" si="316"/>
        <v>0</v>
      </c>
      <c r="AD332" s="292">
        <f t="shared" si="313"/>
        <v>2</v>
      </c>
      <c r="AE332" s="30">
        <f t="shared" si="316"/>
        <v>2</v>
      </c>
      <c r="AF332" s="30">
        <f t="shared" si="316"/>
        <v>1</v>
      </c>
      <c r="AG332" s="30">
        <f t="shared" si="316"/>
        <v>0</v>
      </c>
      <c r="AH332" s="30">
        <f t="shared" si="316"/>
        <v>0</v>
      </c>
      <c r="AI332" s="30">
        <f t="shared" si="316"/>
        <v>0</v>
      </c>
      <c r="AJ332" s="30">
        <f t="shared" si="316"/>
        <v>0</v>
      </c>
      <c r="AK332" s="30">
        <f t="shared" si="316"/>
        <v>0</v>
      </c>
    </row>
    <row r="333" spans="1:37" ht="15" customHeight="1">
      <c r="A333" s="43"/>
      <c r="B333" s="28" t="s">
        <v>329</v>
      </c>
      <c r="C333" s="29" t="s">
        <v>318</v>
      </c>
      <c r="D333" s="186">
        <f t="shared" ref="D333:E333" si="317">D534</f>
        <v>61</v>
      </c>
      <c r="E333" s="30">
        <f t="shared" si="317"/>
        <v>0</v>
      </c>
      <c r="F333" s="93">
        <f>F534</f>
        <v>2</v>
      </c>
      <c r="G333" s="186">
        <f t="shared" ref="G333:J333" si="318">G534</f>
        <v>2</v>
      </c>
      <c r="H333" s="186">
        <f t="shared" si="318"/>
        <v>0</v>
      </c>
      <c r="I333" s="186">
        <f t="shared" si="318"/>
        <v>0</v>
      </c>
      <c r="J333" s="186">
        <f t="shared" si="318"/>
        <v>0</v>
      </c>
      <c r="K333" s="23">
        <f t="shared" si="221"/>
        <v>2</v>
      </c>
      <c r="L333" s="23">
        <f t="shared" si="222"/>
        <v>0</v>
      </c>
      <c r="M333" s="186">
        <f t="shared" ref="M333:AK333" si="319">M534</f>
        <v>0</v>
      </c>
      <c r="N333" s="186">
        <f t="shared" si="319"/>
        <v>0</v>
      </c>
      <c r="O333" s="186">
        <f t="shared" si="319"/>
        <v>0</v>
      </c>
      <c r="P333" s="30">
        <f t="shared" si="319"/>
        <v>0</v>
      </c>
      <c r="Q333" s="30">
        <f t="shared" si="319"/>
        <v>0</v>
      </c>
      <c r="R333" s="30">
        <f t="shared" si="319"/>
        <v>0</v>
      </c>
      <c r="S333" s="30">
        <f t="shared" si="319"/>
        <v>0</v>
      </c>
      <c r="T333" s="30">
        <f t="shared" si="319"/>
        <v>0</v>
      </c>
      <c r="U333" s="30">
        <f t="shared" si="319"/>
        <v>0</v>
      </c>
      <c r="V333" s="30">
        <f t="shared" si="319"/>
        <v>0</v>
      </c>
      <c r="W333" s="30">
        <f t="shared" si="319"/>
        <v>0</v>
      </c>
      <c r="X333" s="30">
        <f t="shared" si="319"/>
        <v>0</v>
      </c>
      <c r="Y333" s="30">
        <f t="shared" si="319"/>
        <v>0</v>
      </c>
      <c r="Z333" s="30">
        <f t="shared" si="319"/>
        <v>0</v>
      </c>
      <c r="AA333" s="30">
        <f t="shared" si="319"/>
        <v>0</v>
      </c>
      <c r="AB333" s="30">
        <f t="shared" si="319"/>
        <v>0</v>
      </c>
      <c r="AC333" s="30">
        <f t="shared" si="319"/>
        <v>0</v>
      </c>
      <c r="AD333" s="292">
        <f t="shared" si="313"/>
        <v>2</v>
      </c>
      <c r="AE333" s="30">
        <f t="shared" si="319"/>
        <v>2</v>
      </c>
      <c r="AF333" s="30">
        <f t="shared" si="319"/>
        <v>1</v>
      </c>
      <c r="AG333" s="30">
        <f t="shared" si="319"/>
        <v>0</v>
      </c>
      <c r="AH333" s="30">
        <f t="shared" si="319"/>
        <v>0</v>
      </c>
      <c r="AI333" s="30">
        <f t="shared" si="319"/>
        <v>0</v>
      </c>
      <c r="AJ333" s="30">
        <f t="shared" si="319"/>
        <v>0</v>
      </c>
      <c r="AK333" s="30">
        <f t="shared" si="319"/>
        <v>0</v>
      </c>
    </row>
    <row r="334" spans="1:37" ht="0.75" customHeight="1">
      <c r="A334" s="43"/>
      <c r="B334" s="28" t="s">
        <v>330</v>
      </c>
      <c r="C334" s="29">
        <v>55</v>
      </c>
      <c r="D334" s="186"/>
      <c r="E334" s="30"/>
      <c r="F334" s="93"/>
      <c r="G334" s="186"/>
      <c r="H334" s="186"/>
      <c r="I334" s="186"/>
      <c r="J334" s="186"/>
      <c r="K334" s="23">
        <f t="shared" si="221"/>
        <v>0</v>
      </c>
      <c r="L334" s="23">
        <f t="shared" si="222"/>
        <v>0</v>
      </c>
      <c r="M334" s="186"/>
      <c r="N334" s="186"/>
      <c r="O334" s="186"/>
      <c r="P334" s="30"/>
      <c r="Q334" s="30"/>
      <c r="R334" s="30"/>
      <c r="S334" s="30"/>
      <c r="T334" s="30"/>
      <c r="U334" s="30"/>
      <c r="V334" s="30"/>
      <c r="W334" s="30"/>
      <c r="X334" s="30"/>
      <c r="Y334" s="30"/>
      <c r="Z334" s="30"/>
      <c r="AA334" s="30"/>
      <c r="AB334" s="30"/>
      <c r="AC334" s="30"/>
      <c r="AD334" s="292">
        <f t="shared" si="313"/>
        <v>0</v>
      </c>
      <c r="AE334" s="30"/>
      <c r="AF334" s="30"/>
      <c r="AG334" s="30"/>
      <c r="AH334" s="30"/>
      <c r="AI334" s="30"/>
      <c r="AJ334" s="30"/>
      <c r="AK334" s="30"/>
    </row>
    <row r="335" spans="1:37" ht="15" customHeight="1">
      <c r="A335" s="43"/>
      <c r="B335" s="28" t="s">
        <v>320</v>
      </c>
      <c r="C335" s="29">
        <v>56</v>
      </c>
      <c r="D335" s="30">
        <f t="shared" ref="D335:J336" si="320">D358</f>
        <v>0</v>
      </c>
      <c r="E335" s="30">
        <f t="shared" si="320"/>
        <v>5926</v>
      </c>
      <c r="F335" s="93">
        <f t="shared" si="320"/>
        <v>5926</v>
      </c>
      <c r="G335" s="186">
        <f t="shared" si="320"/>
        <v>189</v>
      </c>
      <c r="H335" s="186">
        <f t="shared" si="320"/>
        <v>57</v>
      </c>
      <c r="I335" s="186">
        <f t="shared" si="320"/>
        <v>57</v>
      </c>
      <c r="J335" s="186">
        <f t="shared" si="320"/>
        <v>5623</v>
      </c>
      <c r="K335" s="23">
        <f t="shared" si="221"/>
        <v>5926</v>
      </c>
      <c r="L335" s="23">
        <f t="shared" si="222"/>
        <v>0</v>
      </c>
      <c r="M335" s="186">
        <f t="shared" ref="M335:AK336" si="321">M358</f>
        <v>149</v>
      </c>
      <c r="N335" s="186">
        <f t="shared" si="321"/>
        <v>0</v>
      </c>
      <c r="O335" s="186">
        <f t="shared" si="321"/>
        <v>0</v>
      </c>
      <c r="P335" s="30">
        <f t="shared" si="321"/>
        <v>0</v>
      </c>
      <c r="Q335" s="30">
        <f t="shared" si="321"/>
        <v>0</v>
      </c>
      <c r="R335" s="30">
        <f t="shared" si="321"/>
        <v>0</v>
      </c>
      <c r="S335" s="30">
        <f t="shared" si="321"/>
        <v>0</v>
      </c>
      <c r="T335" s="30">
        <f t="shared" si="321"/>
        <v>0</v>
      </c>
      <c r="U335" s="30">
        <f t="shared" si="321"/>
        <v>0</v>
      </c>
      <c r="V335" s="30">
        <f t="shared" si="321"/>
        <v>0</v>
      </c>
      <c r="W335" s="30">
        <f t="shared" si="321"/>
        <v>0</v>
      </c>
      <c r="X335" s="30">
        <f t="shared" si="321"/>
        <v>0</v>
      </c>
      <c r="Y335" s="30">
        <f t="shared" si="321"/>
        <v>0</v>
      </c>
      <c r="Z335" s="30">
        <f t="shared" si="321"/>
        <v>0</v>
      </c>
      <c r="AA335" s="30">
        <f t="shared" si="321"/>
        <v>0</v>
      </c>
      <c r="AB335" s="30">
        <f t="shared" si="321"/>
        <v>0</v>
      </c>
      <c r="AC335" s="30">
        <f t="shared" si="321"/>
        <v>0</v>
      </c>
      <c r="AD335" s="292">
        <f t="shared" si="313"/>
        <v>5926</v>
      </c>
      <c r="AE335" s="30">
        <f t="shared" si="321"/>
        <v>5926</v>
      </c>
      <c r="AF335" s="30">
        <f t="shared" si="321"/>
        <v>1273</v>
      </c>
      <c r="AG335" s="30">
        <f t="shared" si="321"/>
        <v>4706</v>
      </c>
      <c r="AH335" s="30">
        <f t="shared" si="321"/>
        <v>0</v>
      </c>
      <c r="AI335" s="30">
        <f t="shared" si="321"/>
        <v>0</v>
      </c>
      <c r="AJ335" s="30">
        <f t="shared" si="321"/>
        <v>0</v>
      </c>
      <c r="AK335" s="30">
        <f t="shared" si="321"/>
        <v>0</v>
      </c>
    </row>
    <row r="336" spans="1:37" ht="14.25">
      <c r="A336" s="43"/>
      <c r="B336" s="28" t="s">
        <v>320</v>
      </c>
      <c r="C336" s="29">
        <v>58</v>
      </c>
      <c r="D336" s="248">
        <f t="shared" si="320"/>
        <v>14571</v>
      </c>
      <c r="E336" s="38">
        <f t="shared" si="320"/>
        <v>8542</v>
      </c>
      <c r="F336" s="289">
        <f t="shared" si="320"/>
        <v>8046</v>
      </c>
      <c r="G336" s="248">
        <f t="shared" si="320"/>
        <v>8046</v>
      </c>
      <c r="H336" s="248">
        <f t="shared" si="320"/>
        <v>0</v>
      </c>
      <c r="I336" s="248">
        <f t="shared" si="320"/>
        <v>0</v>
      </c>
      <c r="J336" s="248">
        <f t="shared" si="320"/>
        <v>0</v>
      </c>
      <c r="K336" s="23">
        <f t="shared" si="221"/>
        <v>8046</v>
      </c>
      <c r="L336" s="23">
        <f t="shared" si="222"/>
        <v>0</v>
      </c>
      <c r="M336" s="248">
        <f t="shared" si="321"/>
        <v>0</v>
      </c>
      <c r="N336" s="248">
        <f t="shared" si="321"/>
        <v>0</v>
      </c>
      <c r="O336" s="248">
        <f t="shared" si="321"/>
        <v>0</v>
      </c>
      <c r="P336" s="38">
        <f t="shared" si="321"/>
        <v>0</v>
      </c>
      <c r="Q336" s="38">
        <f t="shared" si="321"/>
        <v>0</v>
      </c>
      <c r="R336" s="38">
        <f t="shared" si="321"/>
        <v>0</v>
      </c>
      <c r="S336" s="38">
        <f t="shared" si="321"/>
        <v>0</v>
      </c>
      <c r="T336" s="38">
        <f t="shared" si="321"/>
        <v>0</v>
      </c>
      <c r="U336" s="38">
        <f t="shared" si="321"/>
        <v>0</v>
      </c>
      <c r="V336" s="38">
        <f t="shared" si="321"/>
        <v>0</v>
      </c>
      <c r="W336" s="38">
        <f t="shared" si="321"/>
        <v>0</v>
      </c>
      <c r="X336" s="38">
        <f t="shared" si="321"/>
        <v>0</v>
      </c>
      <c r="Y336" s="38">
        <f t="shared" si="321"/>
        <v>0</v>
      </c>
      <c r="Z336" s="38">
        <f t="shared" si="321"/>
        <v>0</v>
      </c>
      <c r="AA336" s="38">
        <f t="shared" si="321"/>
        <v>0</v>
      </c>
      <c r="AB336" s="38">
        <f t="shared" si="321"/>
        <v>0</v>
      </c>
      <c r="AC336" s="38">
        <f t="shared" si="321"/>
        <v>0</v>
      </c>
      <c r="AD336" s="292">
        <f t="shared" si="313"/>
        <v>8046</v>
      </c>
      <c r="AE336" s="38">
        <f t="shared" si="321"/>
        <v>8046</v>
      </c>
      <c r="AF336" s="38">
        <f t="shared" si="321"/>
        <v>5539</v>
      </c>
      <c r="AG336" s="38">
        <f t="shared" si="321"/>
        <v>0</v>
      </c>
      <c r="AH336" s="38">
        <f t="shared" si="321"/>
        <v>0</v>
      </c>
      <c r="AI336" s="38">
        <f t="shared" si="321"/>
        <v>0</v>
      </c>
      <c r="AJ336" s="38">
        <f t="shared" si="321"/>
        <v>0</v>
      </c>
      <c r="AK336" s="38">
        <f t="shared" si="321"/>
        <v>0</v>
      </c>
    </row>
    <row r="337" spans="1:37" ht="29.25" customHeight="1">
      <c r="A337" s="43"/>
      <c r="B337" s="112" t="s">
        <v>321</v>
      </c>
      <c r="C337" s="29">
        <v>60</v>
      </c>
      <c r="D337" s="248">
        <f t="shared" ref="D337:J337" si="322">D368</f>
        <v>78187</v>
      </c>
      <c r="E337" s="38">
        <f t="shared" si="322"/>
        <v>101454</v>
      </c>
      <c r="F337" s="289">
        <f t="shared" si="322"/>
        <v>101454</v>
      </c>
      <c r="G337" s="248">
        <f t="shared" si="322"/>
        <v>46722</v>
      </c>
      <c r="H337" s="248">
        <f t="shared" si="322"/>
        <v>26812</v>
      </c>
      <c r="I337" s="248">
        <f t="shared" si="322"/>
        <v>13978</v>
      </c>
      <c r="J337" s="248">
        <f t="shared" si="322"/>
        <v>13942</v>
      </c>
      <c r="K337" s="23">
        <f t="shared" si="221"/>
        <v>101454</v>
      </c>
      <c r="L337" s="23">
        <f t="shared" si="222"/>
        <v>0</v>
      </c>
      <c r="M337" s="248">
        <f t="shared" ref="M337:AK337" si="323">M368</f>
        <v>288</v>
      </c>
      <c r="N337" s="248">
        <f t="shared" si="323"/>
        <v>0</v>
      </c>
      <c r="O337" s="248">
        <f t="shared" si="323"/>
        <v>0</v>
      </c>
      <c r="P337" s="38">
        <f t="shared" si="323"/>
        <v>0</v>
      </c>
      <c r="Q337" s="38">
        <f t="shared" si="323"/>
        <v>0</v>
      </c>
      <c r="R337" s="38">
        <f t="shared" si="323"/>
        <v>0</v>
      </c>
      <c r="S337" s="38">
        <f t="shared" si="323"/>
        <v>0</v>
      </c>
      <c r="T337" s="38">
        <f t="shared" si="323"/>
        <v>0</v>
      </c>
      <c r="U337" s="38">
        <f t="shared" si="323"/>
        <v>0</v>
      </c>
      <c r="V337" s="38">
        <f t="shared" si="323"/>
        <v>0</v>
      </c>
      <c r="W337" s="38">
        <f t="shared" si="323"/>
        <v>0</v>
      </c>
      <c r="X337" s="38">
        <f t="shared" si="323"/>
        <v>0</v>
      </c>
      <c r="Y337" s="38">
        <f t="shared" si="323"/>
        <v>0</v>
      </c>
      <c r="Z337" s="38">
        <f t="shared" si="323"/>
        <v>0</v>
      </c>
      <c r="AA337" s="38">
        <f t="shared" si="323"/>
        <v>0</v>
      </c>
      <c r="AB337" s="38">
        <f t="shared" si="323"/>
        <v>0</v>
      </c>
      <c r="AC337" s="38">
        <f t="shared" si="323"/>
        <v>0</v>
      </c>
      <c r="AD337" s="292">
        <f t="shared" si="313"/>
        <v>101454</v>
      </c>
      <c r="AE337" s="38">
        <f t="shared" si="323"/>
        <v>101454</v>
      </c>
      <c r="AF337" s="38">
        <f t="shared" si="323"/>
        <v>45294</v>
      </c>
      <c r="AG337" s="38">
        <f t="shared" si="323"/>
        <v>45176</v>
      </c>
      <c r="AH337" s="38">
        <f t="shared" si="323"/>
        <v>0</v>
      </c>
      <c r="AI337" s="38">
        <f t="shared" si="323"/>
        <v>0</v>
      </c>
      <c r="AJ337" s="38">
        <f t="shared" si="323"/>
        <v>0</v>
      </c>
      <c r="AK337" s="38">
        <f t="shared" si="323"/>
        <v>0</v>
      </c>
    </row>
    <row r="338" spans="1:37" s="120" customFormat="1" ht="13.5" hidden="1" customHeight="1">
      <c r="A338" s="119"/>
      <c r="B338" s="25" t="s">
        <v>298</v>
      </c>
      <c r="C338" s="80"/>
      <c r="D338" s="248"/>
      <c r="E338" s="38"/>
      <c r="F338" s="289"/>
      <c r="G338" s="248"/>
      <c r="H338" s="248"/>
      <c r="I338" s="248"/>
      <c r="J338" s="248"/>
      <c r="K338" s="23">
        <f t="shared" si="221"/>
        <v>0</v>
      </c>
      <c r="L338" s="23">
        <f t="shared" si="222"/>
        <v>0</v>
      </c>
      <c r="M338" s="248"/>
      <c r="N338" s="248"/>
      <c r="O338" s="248"/>
      <c r="P338" s="38"/>
      <c r="Q338" s="38"/>
      <c r="R338" s="38"/>
      <c r="S338" s="38"/>
      <c r="T338" s="38"/>
      <c r="U338" s="38"/>
      <c r="V338" s="38"/>
      <c r="W338" s="38"/>
      <c r="X338" s="38"/>
      <c r="Y338" s="38"/>
      <c r="Z338" s="38"/>
      <c r="AA338" s="38"/>
      <c r="AB338" s="38"/>
      <c r="AC338" s="38"/>
      <c r="AD338" s="292">
        <f t="shared" si="313"/>
        <v>0</v>
      </c>
      <c r="AE338" s="38"/>
      <c r="AF338" s="38"/>
      <c r="AG338" s="38"/>
      <c r="AH338" s="38"/>
      <c r="AI338" s="38"/>
      <c r="AJ338" s="38"/>
      <c r="AK338" s="38"/>
    </row>
    <row r="339" spans="1:37" s="120" customFormat="1" ht="16.5" hidden="1" customHeight="1">
      <c r="A339" s="119"/>
      <c r="B339" s="28" t="s">
        <v>301</v>
      </c>
      <c r="C339" s="80">
        <v>20</v>
      </c>
      <c r="D339" s="248"/>
      <c r="E339" s="38"/>
      <c r="F339" s="289"/>
      <c r="G339" s="248"/>
      <c r="H339" s="248"/>
      <c r="I339" s="248"/>
      <c r="J339" s="248"/>
      <c r="K339" s="23">
        <f t="shared" si="221"/>
        <v>0</v>
      </c>
      <c r="L339" s="23">
        <f t="shared" si="222"/>
        <v>0</v>
      </c>
      <c r="M339" s="248"/>
      <c r="N339" s="248"/>
      <c r="O339" s="248"/>
      <c r="P339" s="38"/>
      <c r="Q339" s="38"/>
      <c r="R339" s="38"/>
      <c r="S339" s="38"/>
      <c r="T339" s="38"/>
      <c r="U339" s="38"/>
      <c r="V339" s="38"/>
      <c r="W339" s="38"/>
      <c r="X339" s="38"/>
      <c r="Y339" s="38"/>
      <c r="Z339" s="38"/>
      <c r="AA339" s="38"/>
      <c r="AB339" s="38"/>
      <c r="AC339" s="38"/>
      <c r="AD339" s="292">
        <f t="shared" si="313"/>
        <v>0</v>
      </c>
      <c r="AE339" s="38"/>
      <c r="AF339" s="38"/>
      <c r="AG339" s="38"/>
      <c r="AH339" s="38"/>
      <c r="AI339" s="38"/>
      <c r="AJ339" s="38"/>
      <c r="AK339" s="38"/>
    </row>
    <row r="340" spans="1:37" s="120" customFormat="1" ht="14.25">
      <c r="A340" s="119"/>
      <c r="B340" s="28" t="s">
        <v>331</v>
      </c>
      <c r="C340" s="80">
        <v>70</v>
      </c>
      <c r="D340" s="248">
        <f t="shared" ref="D340:E340" si="324">D374+D545</f>
        <v>94327</v>
      </c>
      <c r="E340" s="38">
        <f t="shared" si="324"/>
        <v>31564</v>
      </c>
      <c r="F340" s="289">
        <f>F374+F545</f>
        <v>50348</v>
      </c>
      <c r="G340" s="248">
        <f t="shared" ref="G340:J340" si="325">G374+G545</f>
        <v>17457</v>
      </c>
      <c r="H340" s="248">
        <f t="shared" si="325"/>
        <v>12891</v>
      </c>
      <c r="I340" s="248">
        <f t="shared" si="325"/>
        <v>11000</v>
      </c>
      <c r="J340" s="248">
        <f t="shared" si="325"/>
        <v>9000</v>
      </c>
      <c r="K340" s="23">
        <f t="shared" ref="K340:K403" si="326">G340+H340+I340+J340</f>
        <v>50348</v>
      </c>
      <c r="L340" s="23">
        <f t="shared" ref="L340:L403" si="327">F340-K340</f>
        <v>0</v>
      </c>
      <c r="M340" s="248">
        <f t="shared" ref="M340:AK340" si="328">M374+M545</f>
        <v>24597</v>
      </c>
      <c r="N340" s="248">
        <f t="shared" si="328"/>
        <v>16398</v>
      </c>
      <c r="O340" s="248">
        <f t="shared" si="328"/>
        <v>0</v>
      </c>
      <c r="P340" s="38">
        <f t="shared" si="328"/>
        <v>2</v>
      </c>
      <c r="Q340" s="38">
        <f t="shared" si="328"/>
        <v>0</v>
      </c>
      <c r="R340" s="38">
        <f t="shared" si="328"/>
        <v>1</v>
      </c>
      <c r="S340" s="38">
        <f t="shared" si="328"/>
        <v>5</v>
      </c>
      <c r="T340" s="38">
        <f t="shared" si="328"/>
        <v>29</v>
      </c>
      <c r="U340" s="38">
        <f t="shared" si="328"/>
        <v>0</v>
      </c>
      <c r="V340" s="38">
        <f t="shared" si="328"/>
        <v>0</v>
      </c>
      <c r="W340" s="38">
        <f t="shared" si="328"/>
        <v>46</v>
      </c>
      <c r="X340" s="38">
        <f t="shared" si="328"/>
        <v>0</v>
      </c>
      <c r="Y340" s="38">
        <f t="shared" si="328"/>
        <v>0</v>
      </c>
      <c r="Z340" s="38">
        <f t="shared" si="328"/>
        <v>9380</v>
      </c>
      <c r="AA340" s="38">
        <f t="shared" si="328"/>
        <v>27</v>
      </c>
      <c r="AB340" s="38">
        <f t="shared" si="328"/>
        <v>81</v>
      </c>
      <c r="AC340" s="38">
        <f t="shared" si="328"/>
        <v>0</v>
      </c>
      <c r="AD340" s="292">
        <f t="shared" si="313"/>
        <v>59919</v>
      </c>
      <c r="AE340" s="38">
        <f t="shared" si="328"/>
        <v>59919</v>
      </c>
      <c r="AF340" s="38">
        <f t="shared" si="328"/>
        <v>40250</v>
      </c>
      <c r="AG340" s="38">
        <f t="shared" si="328"/>
        <v>17767</v>
      </c>
      <c r="AH340" s="38">
        <f t="shared" si="328"/>
        <v>15000</v>
      </c>
      <c r="AI340" s="38">
        <f t="shared" si="328"/>
        <v>6975</v>
      </c>
      <c r="AJ340" s="38">
        <f t="shared" si="328"/>
        <v>0</v>
      </c>
      <c r="AK340" s="38">
        <f t="shared" si="328"/>
        <v>0</v>
      </c>
    </row>
    <row r="341" spans="1:37" s="120" customFormat="1" ht="25.5">
      <c r="A341" s="119"/>
      <c r="B341" s="51" t="s">
        <v>332</v>
      </c>
      <c r="C341" s="80"/>
      <c r="D341" s="248">
        <f t="shared" ref="D341:E341" si="329">D384</f>
        <v>0</v>
      </c>
      <c r="E341" s="38">
        <f t="shared" si="329"/>
        <v>0</v>
      </c>
      <c r="F341" s="289">
        <f>F384</f>
        <v>0</v>
      </c>
      <c r="G341" s="248">
        <f t="shared" ref="G341:J341" si="330">G384</f>
        <v>0</v>
      </c>
      <c r="H341" s="248">
        <f t="shared" si="330"/>
        <v>0</v>
      </c>
      <c r="I341" s="248">
        <f t="shared" si="330"/>
        <v>0</v>
      </c>
      <c r="J341" s="248">
        <f t="shared" si="330"/>
        <v>0</v>
      </c>
      <c r="K341" s="23">
        <f t="shared" si="326"/>
        <v>0</v>
      </c>
      <c r="L341" s="23">
        <f t="shared" si="327"/>
        <v>0</v>
      </c>
      <c r="M341" s="248">
        <f t="shared" ref="M341:AK341" si="331">M384</f>
        <v>0</v>
      </c>
      <c r="N341" s="248">
        <f t="shared" si="331"/>
        <v>0</v>
      </c>
      <c r="O341" s="248">
        <f t="shared" si="331"/>
        <v>0</v>
      </c>
      <c r="P341" s="38">
        <f t="shared" si="331"/>
        <v>0</v>
      </c>
      <c r="Q341" s="38">
        <f t="shared" si="331"/>
        <v>0</v>
      </c>
      <c r="R341" s="38">
        <f t="shared" si="331"/>
        <v>0</v>
      </c>
      <c r="S341" s="38">
        <f t="shared" si="331"/>
        <v>0</v>
      </c>
      <c r="T341" s="38">
        <f t="shared" si="331"/>
        <v>0</v>
      </c>
      <c r="U341" s="38">
        <f t="shared" si="331"/>
        <v>0</v>
      </c>
      <c r="V341" s="38">
        <f t="shared" si="331"/>
        <v>0</v>
      </c>
      <c r="W341" s="38">
        <f t="shared" si="331"/>
        <v>0</v>
      </c>
      <c r="X341" s="38">
        <f t="shared" si="331"/>
        <v>0</v>
      </c>
      <c r="Y341" s="38">
        <f t="shared" si="331"/>
        <v>0</v>
      </c>
      <c r="Z341" s="38">
        <f t="shared" si="331"/>
        <v>0</v>
      </c>
      <c r="AA341" s="38">
        <f t="shared" si="331"/>
        <v>0</v>
      </c>
      <c r="AB341" s="38">
        <f t="shared" si="331"/>
        <v>0</v>
      </c>
      <c r="AC341" s="38">
        <f t="shared" si="331"/>
        <v>0</v>
      </c>
      <c r="AD341" s="292">
        <f t="shared" si="313"/>
        <v>0</v>
      </c>
      <c r="AE341" s="38">
        <f t="shared" si="331"/>
        <v>0</v>
      </c>
      <c r="AF341" s="38">
        <f t="shared" si="331"/>
        <v>0</v>
      </c>
      <c r="AG341" s="38">
        <f t="shared" si="331"/>
        <v>0</v>
      </c>
      <c r="AH341" s="38">
        <f t="shared" si="331"/>
        <v>0</v>
      </c>
      <c r="AI341" s="38">
        <f t="shared" si="331"/>
        <v>0</v>
      </c>
      <c r="AJ341" s="38">
        <f t="shared" si="331"/>
        <v>0</v>
      </c>
      <c r="AK341" s="38">
        <f t="shared" si="331"/>
        <v>0</v>
      </c>
    </row>
    <row r="342" spans="1:37" ht="14.25">
      <c r="A342" s="75">
        <v>1</v>
      </c>
      <c r="B342" s="121" t="s">
        <v>333</v>
      </c>
      <c r="C342" s="122" t="s">
        <v>334</v>
      </c>
      <c r="D342" s="260">
        <f t="shared" ref="D342:J342" si="332">D343+D353</f>
        <v>253516.84</v>
      </c>
      <c r="E342" s="123">
        <f t="shared" si="332"/>
        <v>196963</v>
      </c>
      <c r="F342" s="225">
        <f t="shared" si="332"/>
        <v>222251</v>
      </c>
      <c r="G342" s="260">
        <f t="shared" si="332"/>
        <v>88444</v>
      </c>
      <c r="H342" s="260">
        <f t="shared" si="332"/>
        <v>54155</v>
      </c>
      <c r="I342" s="260">
        <f t="shared" si="332"/>
        <v>38180</v>
      </c>
      <c r="J342" s="260">
        <f t="shared" si="332"/>
        <v>41472</v>
      </c>
      <c r="K342" s="23">
        <f t="shared" si="326"/>
        <v>222251</v>
      </c>
      <c r="L342" s="23">
        <f t="shared" si="327"/>
        <v>0</v>
      </c>
      <c r="M342" s="260">
        <f t="shared" ref="M342:AK342" si="333">M343+M353</f>
        <v>75355</v>
      </c>
      <c r="N342" s="260">
        <f t="shared" si="333"/>
        <v>68560</v>
      </c>
      <c r="O342" s="260">
        <f t="shared" si="333"/>
        <v>53121</v>
      </c>
      <c r="P342" s="123">
        <f t="shared" si="333"/>
        <v>2</v>
      </c>
      <c r="Q342" s="123">
        <f t="shared" si="333"/>
        <v>0</v>
      </c>
      <c r="R342" s="123">
        <f t="shared" si="333"/>
        <v>1</v>
      </c>
      <c r="S342" s="123">
        <f t="shared" si="333"/>
        <v>5</v>
      </c>
      <c r="T342" s="123">
        <f t="shared" si="333"/>
        <v>29</v>
      </c>
      <c r="U342" s="123">
        <f t="shared" si="333"/>
        <v>-1000</v>
      </c>
      <c r="V342" s="123">
        <f t="shared" si="333"/>
        <v>0</v>
      </c>
      <c r="W342" s="123">
        <f t="shared" si="333"/>
        <v>448</v>
      </c>
      <c r="X342" s="123">
        <f t="shared" si="333"/>
        <v>0</v>
      </c>
      <c r="Y342" s="123">
        <f t="shared" si="333"/>
        <v>0</v>
      </c>
      <c r="Z342" s="123">
        <f t="shared" si="333"/>
        <v>9004</v>
      </c>
      <c r="AA342" s="123">
        <f t="shared" si="333"/>
        <v>27</v>
      </c>
      <c r="AB342" s="123">
        <f t="shared" si="333"/>
        <v>81</v>
      </c>
      <c r="AC342" s="123">
        <f t="shared" si="333"/>
        <v>0</v>
      </c>
      <c r="AD342" s="292">
        <f t="shared" si="313"/>
        <v>230848</v>
      </c>
      <c r="AE342" s="123">
        <f t="shared" si="333"/>
        <v>230848</v>
      </c>
      <c r="AF342" s="123">
        <f t="shared" si="333"/>
        <v>136010</v>
      </c>
      <c r="AG342" s="123">
        <f t="shared" si="333"/>
        <v>124546</v>
      </c>
      <c r="AH342" s="123">
        <f t="shared" si="333"/>
        <v>70882</v>
      </c>
      <c r="AI342" s="123">
        <f t="shared" si="333"/>
        <v>64220</v>
      </c>
      <c r="AJ342" s="123">
        <f t="shared" si="333"/>
        <v>57986</v>
      </c>
      <c r="AK342" s="123">
        <f t="shared" si="333"/>
        <v>0</v>
      </c>
    </row>
    <row r="343" spans="1:37" ht="19.5" customHeight="1">
      <c r="A343" s="43"/>
      <c r="B343" s="25" t="s">
        <v>298</v>
      </c>
      <c r="C343" s="26"/>
      <c r="D343" s="191">
        <f t="shared" ref="D343:J343" si="334">D344+D351</f>
        <v>66431.839999999997</v>
      </c>
      <c r="E343" s="111">
        <f t="shared" si="334"/>
        <v>49477</v>
      </c>
      <c r="F343" s="287">
        <f t="shared" si="334"/>
        <v>56477</v>
      </c>
      <c r="G343" s="191">
        <f t="shared" si="334"/>
        <v>16030</v>
      </c>
      <c r="H343" s="191">
        <f t="shared" si="334"/>
        <v>14395</v>
      </c>
      <c r="I343" s="191">
        <f t="shared" si="334"/>
        <v>13145</v>
      </c>
      <c r="J343" s="191">
        <f t="shared" si="334"/>
        <v>12907</v>
      </c>
      <c r="K343" s="23">
        <f t="shared" si="326"/>
        <v>56477</v>
      </c>
      <c r="L343" s="23">
        <f t="shared" si="327"/>
        <v>0</v>
      </c>
      <c r="M343" s="191">
        <f t="shared" ref="M343:AK343" si="335">M344+M351</f>
        <v>50321</v>
      </c>
      <c r="N343" s="191">
        <f t="shared" si="335"/>
        <v>52162</v>
      </c>
      <c r="O343" s="191">
        <f t="shared" si="335"/>
        <v>53121</v>
      </c>
      <c r="P343" s="111">
        <f t="shared" si="335"/>
        <v>0</v>
      </c>
      <c r="Q343" s="111">
        <f t="shared" si="335"/>
        <v>0</v>
      </c>
      <c r="R343" s="111">
        <f t="shared" si="335"/>
        <v>0</v>
      </c>
      <c r="S343" s="111">
        <f t="shared" si="335"/>
        <v>0</v>
      </c>
      <c r="T343" s="111">
        <f t="shared" si="335"/>
        <v>0</v>
      </c>
      <c r="U343" s="111">
        <f t="shared" si="335"/>
        <v>-1000</v>
      </c>
      <c r="V343" s="111">
        <f t="shared" si="335"/>
        <v>0</v>
      </c>
      <c r="W343" s="111">
        <f t="shared" si="335"/>
        <v>402</v>
      </c>
      <c r="X343" s="111">
        <f t="shared" si="335"/>
        <v>0</v>
      </c>
      <c r="Y343" s="111">
        <f t="shared" si="335"/>
        <v>0</v>
      </c>
      <c r="Z343" s="111">
        <f t="shared" si="335"/>
        <v>-376</v>
      </c>
      <c r="AA343" s="111">
        <f t="shared" si="335"/>
        <v>0</v>
      </c>
      <c r="AB343" s="111">
        <f t="shared" si="335"/>
        <v>0</v>
      </c>
      <c r="AC343" s="111">
        <f t="shared" si="335"/>
        <v>0</v>
      </c>
      <c r="AD343" s="292">
        <f t="shared" si="313"/>
        <v>55503</v>
      </c>
      <c r="AE343" s="111">
        <f t="shared" si="335"/>
        <v>55503</v>
      </c>
      <c r="AF343" s="111">
        <f t="shared" si="335"/>
        <v>43654</v>
      </c>
      <c r="AG343" s="111">
        <f t="shared" si="335"/>
        <v>56897</v>
      </c>
      <c r="AH343" s="111">
        <f t="shared" si="335"/>
        <v>55882</v>
      </c>
      <c r="AI343" s="111">
        <f t="shared" si="335"/>
        <v>57245</v>
      </c>
      <c r="AJ343" s="111">
        <f t="shared" si="335"/>
        <v>57986</v>
      </c>
      <c r="AK343" s="111">
        <f t="shared" si="335"/>
        <v>0</v>
      </c>
    </row>
    <row r="344" spans="1:37" ht="14.25">
      <c r="A344" s="43"/>
      <c r="B344" s="28" t="s">
        <v>299</v>
      </c>
      <c r="C344" s="29">
        <v>1</v>
      </c>
      <c r="D344" s="248">
        <f t="shared" ref="D344:J344" si="336">D345+D346+D349+D350+D352</f>
        <v>66431.839999999997</v>
      </c>
      <c r="E344" s="38">
        <f t="shared" si="336"/>
        <v>49477</v>
      </c>
      <c r="F344" s="289">
        <f t="shared" si="336"/>
        <v>56477</v>
      </c>
      <c r="G344" s="248">
        <f t="shared" si="336"/>
        <v>16030</v>
      </c>
      <c r="H344" s="248">
        <f t="shared" si="336"/>
        <v>14395</v>
      </c>
      <c r="I344" s="248">
        <f t="shared" si="336"/>
        <v>13145</v>
      </c>
      <c r="J344" s="248">
        <f t="shared" si="336"/>
        <v>12907</v>
      </c>
      <c r="K344" s="23">
        <f t="shared" si="326"/>
        <v>56477</v>
      </c>
      <c r="L344" s="23">
        <f t="shared" si="327"/>
        <v>0</v>
      </c>
      <c r="M344" s="248">
        <f t="shared" ref="M344:AK344" si="337">M345+M346+M349+M350+M352</f>
        <v>50321</v>
      </c>
      <c r="N344" s="248">
        <f t="shared" si="337"/>
        <v>52162</v>
      </c>
      <c r="O344" s="248">
        <f t="shared" si="337"/>
        <v>53121</v>
      </c>
      <c r="P344" s="38">
        <f t="shared" si="337"/>
        <v>0</v>
      </c>
      <c r="Q344" s="38">
        <f t="shared" si="337"/>
        <v>0</v>
      </c>
      <c r="R344" s="38">
        <f t="shared" si="337"/>
        <v>0</v>
      </c>
      <c r="S344" s="38">
        <f t="shared" si="337"/>
        <v>0</v>
      </c>
      <c r="T344" s="38">
        <f t="shared" si="337"/>
        <v>0</v>
      </c>
      <c r="U344" s="38">
        <f t="shared" si="337"/>
        <v>-1000</v>
      </c>
      <c r="V344" s="38">
        <f t="shared" si="337"/>
        <v>0</v>
      </c>
      <c r="W344" s="38">
        <f t="shared" si="337"/>
        <v>402</v>
      </c>
      <c r="X344" s="38">
        <f t="shared" si="337"/>
        <v>0</v>
      </c>
      <c r="Y344" s="38">
        <f t="shared" si="337"/>
        <v>0</v>
      </c>
      <c r="Z344" s="38">
        <f t="shared" si="337"/>
        <v>-376</v>
      </c>
      <c r="AA344" s="38">
        <f t="shared" si="337"/>
        <v>0</v>
      </c>
      <c r="AB344" s="38">
        <f t="shared" si="337"/>
        <v>0</v>
      </c>
      <c r="AC344" s="38">
        <f t="shared" si="337"/>
        <v>0</v>
      </c>
      <c r="AD344" s="292">
        <f t="shared" si="313"/>
        <v>55503</v>
      </c>
      <c r="AE344" s="38">
        <f t="shared" si="337"/>
        <v>55503</v>
      </c>
      <c r="AF344" s="38">
        <f t="shared" si="337"/>
        <v>47553</v>
      </c>
      <c r="AG344" s="38">
        <f t="shared" si="337"/>
        <v>56897</v>
      </c>
      <c r="AH344" s="38">
        <f t="shared" si="337"/>
        <v>55882</v>
      </c>
      <c r="AI344" s="38">
        <f t="shared" si="337"/>
        <v>57245</v>
      </c>
      <c r="AJ344" s="38">
        <f t="shared" si="337"/>
        <v>57986</v>
      </c>
      <c r="AK344" s="38">
        <f t="shared" si="337"/>
        <v>0</v>
      </c>
    </row>
    <row r="345" spans="1:37" ht="14.25">
      <c r="A345" s="43"/>
      <c r="B345" s="28" t="s">
        <v>335</v>
      </c>
      <c r="C345" s="29">
        <v>10</v>
      </c>
      <c r="D345" s="252">
        <v>38698</v>
      </c>
      <c r="E345" s="47">
        <f>40000-1000</f>
        <v>39000</v>
      </c>
      <c r="F345" s="291">
        <f>41000+700</f>
        <v>41700</v>
      </c>
      <c r="G345" s="252">
        <f>10700+300+200</f>
        <v>11200</v>
      </c>
      <c r="H345" s="252">
        <f>10700-100+200</f>
        <v>10800</v>
      </c>
      <c r="I345" s="252">
        <f>10300+50-500+200</f>
        <v>10050</v>
      </c>
      <c r="J345" s="252">
        <f>10000+50-500+100</f>
        <v>9650</v>
      </c>
      <c r="K345" s="23">
        <f t="shared" si="326"/>
        <v>41700</v>
      </c>
      <c r="L345" s="23">
        <f t="shared" si="327"/>
        <v>0</v>
      </c>
      <c r="M345" s="252">
        <v>42000</v>
      </c>
      <c r="N345" s="252">
        <v>42000</v>
      </c>
      <c r="O345" s="252">
        <v>42000</v>
      </c>
      <c r="P345" s="47"/>
      <c r="Q345" s="47"/>
      <c r="R345" s="47"/>
      <c r="S345" s="47"/>
      <c r="T345" s="47"/>
      <c r="U345" s="47">
        <v>-1000</v>
      </c>
      <c r="V345" s="47"/>
      <c r="W345" s="47"/>
      <c r="X345" s="47"/>
      <c r="Y345" s="47"/>
      <c r="Z345" s="47">
        <v>0</v>
      </c>
      <c r="AA345" s="47"/>
      <c r="AB345" s="47"/>
      <c r="AC345" s="47"/>
      <c r="AD345" s="292">
        <f t="shared" si="313"/>
        <v>40700</v>
      </c>
      <c r="AE345" s="47">
        <v>40700</v>
      </c>
      <c r="AF345" s="47">
        <v>36770</v>
      </c>
      <c r="AG345" s="47">
        <v>40978</v>
      </c>
      <c r="AH345" s="47">
        <v>43180</v>
      </c>
      <c r="AI345" s="47">
        <v>44310</v>
      </c>
      <c r="AJ345" s="47">
        <v>45470</v>
      </c>
      <c r="AK345" s="47"/>
    </row>
    <row r="346" spans="1:37" ht="16.5" customHeight="1">
      <c r="A346" s="43"/>
      <c r="B346" s="28" t="s">
        <v>336</v>
      </c>
      <c r="C346" s="29">
        <v>20</v>
      </c>
      <c r="D346" s="124">
        <f>27601.84+D482+D500</f>
        <v>27633.84</v>
      </c>
      <c r="E346" s="124">
        <f t="shared" ref="E346:AK346" si="338">E347+E348</f>
        <v>10477</v>
      </c>
      <c r="F346" s="289">
        <f t="shared" si="338"/>
        <v>14677</v>
      </c>
      <c r="G346" s="124">
        <f t="shared" si="338"/>
        <v>4805</v>
      </c>
      <c r="H346" s="124">
        <f t="shared" si="338"/>
        <v>3570</v>
      </c>
      <c r="I346" s="124">
        <f t="shared" si="338"/>
        <v>3070</v>
      </c>
      <c r="J346" s="124">
        <f t="shared" si="338"/>
        <v>3232</v>
      </c>
      <c r="K346" s="23">
        <f t="shared" si="326"/>
        <v>14677</v>
      </c>
      <c r="L346" s="23">
        <f t="shared" si="327"/>
        <v>0</v>
      </c>
      <c r="M346" s="124">
        <f t="shared" si="338"/>
        <v>8321</v>
      </c>
      <c r="N346" s="124">
        <f t="shared" si="338"/>
        <v>10162</v>
      </c>
      <c r="O346" s="124">
        <f t="shared" si="338"/>
        <v>11121</v>
      </c>
      <c r="P346" s="124">
        <f t="shared" si="338"/>
        <v>0</v>
      </c>
      <c r="Q346" s="124">
        <f t="shared" si="338"/>
        <v>0</v>
      </c>
      <c r="R346" s="124">
        <f t="shared" si="338"/>
        <v>0</v>
      </c>
      <c r="S346" s="124">
        <f t="shared" si="338"/>
        <v>0</v>
      </c>
      <c r="T346" s="124">
        <f t="shared" si="338"/>
        <v>0</v>
      </c>
      <c r="U346" s="124">
        <f t="shared" si="338"/>
        <v>0</v>
      </c>
      <c r="V346" s="124">
        <f t="shared" si="338"/>
        <v>0</v>
      </c>
      <c r="W346" s="124">
        <f t="shared" si="338"/>
        <v>402</v>
      </c>
      <c r="X346" s="124">
        <f t="shared" si="338"/>
        <v>0</v>
      </c>
      <c r="Y346" s="124">
        <f t="shared" si="338"/>
        <v>0</v>
      </c>
      <c r="Z346" s="124">
        <f t="shared" si="338"/>
        <v>-376</v>
      </c>
      <c r="AA346" s="124">
        <f t="shared" si="338"/>
        <v>0</v>
      </c>
      <c r="AB346" s="124">
        <f t="shared" si="338"/>
        <v>0</v>
      </c>
      <c r="AC346" s="124">
        <f t="shared" si="338"/>
        <v>0</v>
      </c>
      <c r="AD346" s="292">
        <f t="shared" si="313"/>
        <v>14703</v>
      </c>
      <c r="AE346" s="124">
        <f t="shared" si="338"/>
        <v>14703</v>
      </c>
      <c r="AF346" s="124">
        <f t="shared" si="338"/>
        <v>10783</v>
      </c>
      <c r="AG346" s="124">
        <f t="shared" si="338"/>
        <v>15919</v>
      </c>
      <c r="AH346" s="124">
        <f t="shared" si="338"/>
        <v>12702</v>
      </c>
      <c r="AI346" s="124">
        <f t="shared" si="338"/>
        <v>12935</v>
      </c>
      <c r="AJ346" s="124">
        <f t="shared" si="338"/>
        <v>12516</v>
      </c>
      <c r="AK346" s="124">
        <f t="shared" si="338"/>
        <v>0</v>
      </c>
    </row>
    <row r="347" spans="1:37" ht="16.5" customHeight="1">
      <c r="A347" s="43"/>
      <c r="B347" s="28" t="s">
        <v>337</v>
      </c>
      <c r="C347" s="29"/>
      <c r="D347" s="124"/>
      <c r="E347" s="124">
        <f>11377-26-900</f>
        <v>10451</v>
      </c>
      <c r="F347" s="289">
        <f>14589-2000+2060</f>
        <v>14649</v>
      </c>
      <c r="G347" s="124">
        <f>3700+500-18+70+540</f>
        <v>4792</v>
      </c>
      <c r="H347" s="124">
        <f>3700+936-100-349-801-330+499</f>
        <v>3555</v>
      </c>
      <c r="I347" s="124">
        <f>3600-1000-274+1740-1000-500+504</f>
        <v>3070</v>
      </c>
      <c r="J347" s="124">
        <f>3589+746+360-1480+500-500-1000+500+517</f>
        <v>3232</v>
      </c>
      <c r="K347" s="23">
        <f t="shared" si="326"/>
        <v>14649</v>
      </c>
      <c r="L347" s="23">
        <f t="shared" si="327"/>
        <v>0</v>
      </c>
      <c r="M347" s="124">
        <f>10000+304-1000-200+20-800-3</f>
        <v>8321</v>
      </c>
      <c r="N347" s="124">
        <f>10000-35-800+997</f>
        <v>10162</v>
      </c>
      <c r="O347" s="124">
        <f>10000+124+997</f>
        <v>11121</v>
      </c>
      <c r="P347" s="124"/>
      <c r="Q347" s="124"/>
      <c r="R347" s="124"/>
      <c r="S347" s="124"/>
      <c r="T347" s="124"/>
      <c r="U347" s="124"/>
      <c r="V347" s="124"/>
      <c r="W347" s="124">
        <v>402</v>
      </c>
      <c r="X347" s="124"/>
      <c r="Y347" s="124"/>
      <c r="Z347" s="124">
        <v>-376</v>
      </c>
      <c r="AA347" s="124"/>
      <c r="AB347" s="124"/>
      <c r="AC347" s="124"/>
      <c r="AD347" s="292">
        <f t="shared" si="313"/>
        <v>14675</v>
      </c>
      <c r="AE347" s="124">
        <v>14675</v>
      </c>
      <c r="AF347" s="124">
        <v>10781</v>
      </c>
      <c r="AG347" s="124">
        <f>12000+3424+4+291+200</f>
        <v>15919</v>
      </c>
      <c r="AH347" s="124">
        <f>12000+698+4</f>
        <v>12702</v>
      </c>
      <c r="AI347" s="124">
        <f>12000+931+4</f>
        <v>12935</v>
      </c>
      <c r="AJ347" s="124">
        <f>12000+512+4</f>
        <v>12516</v>
      </c>
      <c r="AK347" s="124"/>
    </row>
    <row r="348" spans="1:37" ht="16.5" customHeight="1">
      <c r="A348" s="43"/>
      <c r="B348" s="28" t="s">
        <v>338</v>
      </c>
      <c r="C348" s="29"/>
      <c r="D348" s="124"/>
      <c r="E348" s="124">
        <f t="shared" ref="E348:AK348" si="339">E482+E500+E491</f>
        <v>26</v>
      </c>
      <c r="F348" s="289">
        <f t="shared" si="339"/>
        <v>28</v>
      </c>
      <c r="G348" s="124">
        <v>13</v>
      </c>
      <c r="H348" s="124">
        <f t="shared" ref="H348:J348" si="340">H482+H500+H491</f>
        <v>15</v>
      </c>
      <c r="I348" s="124">
        <f t="shared" si="340"/>
        <v>0</v>
      </c>
      <c r="J348" s="124">
        <f t="shared" si="340"/>
        <v>0</v>
      </c>
      <c r="K348" s="23">
        <f t="shared" si="326"/>
        <v>28</v>
      </c>
      <c r="L348" s="23">
        <f t="shared" si="327"/>
        <v>0</v>
      </c>
      <c r="M348" s="124">
        <f t="shared" si="339"/>
        <v>0</v>
      </c>
      <c r="N348" s="124">
        <f t="shared" si="339"/>
        <v>0</v>
      </c>
      <c r="O348" s="124">
        <f t="shared" si="339"/>
        <v>0</v>
      </c>
      <c r="P348" s="124">
        <f t="shared" si="339"/>
        <v>0</v>
      </c>
      <c r="Q348" s="124">
        <f t="shared" si="339"/>
        <v>0</v>
      </c>
      <c r="R348" s="124">
        <f t="shared" si="339"/>
        <v>0</v>
      </c>
      <c r="S348" s="124">
        <f t="shared" si="339"/>
        <v>0</v>
      </c>
      <c r="T348" s="124">
        <f t="shared" si="339"/>
        <v>0</v>
      </c>
      <c r="U348" s="124">
        <f t="shared" si="339"/>
        <v>0</v>
      </c>
      <c r="V348" s="124">
        <f t="shared" si="339"/>
        <v>0</v>
      </c>
      <c r="W348" s="124">
        <f t="shared" si="339"/>
        <v>0</v>
      </c>
      <c r="X348" s="124">
        <f t="shared" si="339"/>
        <v>0</v>
      </c>
      <c r="Y348" s="124">
        <f t="shared" si="339"/>
        <v>0</v>
      </c>
      <c r="Z348" s="124">
        <f t="shared" si="339"/>
        <v>0</v>
      </c>
      <c r="AA348" s="124">
        <f t="shared" si="339"/>
        <v>0</v>
      </c>
      <c r="AB348" s="124">
        <f t="shared" si="339"/>
        <v>0</v>
      </c>
      <c r="AC348" s="124">
        <f t="shared" si="339"/>
        <v>0</v>
      </c>
      <c r="AD348" s="292">
        <f t="shared" si="313"/>
        <v>28</v>
      </c>
      <c r="AE348" s="124">
        <f t="shared" si="339"/>
        <v>28</v>
      </c>
      <c r="AF348" s="124">
        <f t="shared" si="339"/>
        <v>2</v>
      </c>
      <c r="AG348" s="124">
        <f t="shared" si="339"/>
        <v>0</v>
      </c>
      <c r="AH348" s="124">
        <f t="shared" si="339"/>
        <v>0</v>
      </c>
      <c r="AI348" s="124">
        <f t="shared" si="339"/>
        <v>0</v>
      </c>
      <c r="AJ348" s="124">
        <f t="shared" si="339"/>
        <v>0</v>
      </c>
      <c r="AK348" s="124">
        <f t="shared" si="339"/>
        <v>0</v>
      </c>
    </row>
    <row r="349" spans="1:37" ht="0.75" customHeight="1">
      <c r="A349" s="43"/>
      <c r="B349" s="28" t="s">
        <v>339</v>
      </c>
      <c r="C349" s="29" t="s">
        <v>340</v>
      </c>
      <c r="D349" s="252"/>
      <c r="E349" s="47"/>
      <c r="F349" s="291"/>
      <c r="G349" s="252"/>
      <c r="H349" s="252"/>
      <c r="I349" s="252"/>
      <c r="J349" s="252"/>
      <c r="K349" s="23">
        <f t="shared" si="326"/>
        <v>0</v>
      </c>
      <c r="L349" s="23">
        <f t="shared" si="327"/>
        <v>0</v>
      </c>
      <c r="M349" s="252"/>
      <c r="N349" s="252"/>
      <c r="O349" s="252"/>
      <c r="P349" s="47"/>
      <c r="Q349" s="47"/>
      <c r="R349" s="47"/>
      <c r="S349" s="47"/>
      <c r="T349" s="47"/>
      <c r="U349" s="47"/>
      <c r="V349" s="47"/>
      <c r="W349" s="47"/>
      <c r="X349" s="47"/>
      <c r="Y349" s="47"/>
      <c r="Z349" s="47"/>
      <c r="AA349" s="47"/>
      <c r="AB349" s="47"/>
      <c r="AC349" s="47"/>
      <c r="AD349" s="292">
        <f t="shared" si="313"/>
        <v>0</v>
      </c>
      <c r="AE349" s="47"/>
      <c r="AF349" s="47"/>
      <c r="AG349" s="47"/>
      <c r="AH349" s="47"/>
      <c r="AI349" s="47"/>
      <c r="AJ349" s="47"/>
      <c r="AK349" s="47"/>
    </row>
    <row r="350" spans="1:37" ht="16.5" hidden="1" customHeight="1">
      <c r="A350" s="43"/>
      <c r="B350" s="28" t="s">
        <v>326</v>
      </c>
      <c r="C350" s="29" t="s">
        <v>341</v>
      </c>
      <c r="D350" s="252"/>
      <c r="E350" s="47"/>
      <c r="F350" s="291"/>
      <c r="G350" s="252"/>
      <c r="H350" s="252"/>
      <c r="I350" s="252"/>
      <c r="J350" s="252"/>
      <c r="K350" s="23">
        <f t="shared" si="326"/>
        <v>0</v>
      </c>
      <c r="L350" s="23">
        <f t="shared" si="327"/>
        <v>0</v>
      </c>
      <c r="M350" s="252"/>
      <c r="N350" s="252"/>
      <c r="O350" s="252"/>
      <c r="P350" s="47"/>
      <c r="Q350" s="47"/>
      <c r="R350" s="47"/>
      <c r="S350" s="47"/>
      <c r="T350" s="47"/>
      <c r="U350" s="47"/>
      <c r="V350" s="47"/>
      <c r="W350" s="47"/>
      <c r="X350" s="47"/>
      <c r="Y350" s="47"/>
      <c r="Z350" s="47"/>
      <c r="AA350" s="47"/>
      <c r="AB350" s="47"/>
      <c r="AC350" s="47"/>
      <c r="AD350" s="292">
        <f t="shared" si="313"/>
        <v>0</v>
      </c>
      <c r="AE350" s="47"/>
      <c r="AF350" s="47"/>
      <c r="AG350" s="47"/>
      <c r="AH350" s="47"/>
      <c r="AI350" s="47"/>
      <c r="AJ350" s="47"/>
      <c r="AK350" s="47"/>
    </row>
    <row r="351" spans="1:37" ht="18" customHeight="1">
      <c r="A351" s="125"/>
      <c r="B351" s="28" t="s">
        <v>310</v>
      </c>
      <c r="C351" s="29">
        <v>85.01</v>
      </c>
      <c r="D351" s="252"/>
      <c r="E351" s="47"/>
      <c r="F351" s="291"/>
      <c r="G351" s="252"/>
      <c r="H351" s="252"/>
      <c r="I351" s="252"/>
      <c r="J351" s="252"/>
      <c r="K351" s="23">
        <f t="shared" si="326"/>
        <v>0</v>
      </c>
      <c r="L351" s="23">
        <f t="shared" si="327"/>
        <v>0</v>
      </c>
      <c r="M351" s="252"/>
      <c r="N351" s="252"/>
      <c r="O351" s="252"/>
      <c r="P351" s="47"/>
      <c r="Q351" s="47"/>
      <c r="R351" s="47"/>
      <c r="S351" s="47"/>
      <c r="T351" s="47"/>
      <c r="U351" s="47"/>
      <c r="V351" s="47"/>
      <c r="W351" s="47"/>
      <c r="X351" s="47"/>
      <c r="Y351" s="47"/>
      <c r="Z351" s="47"/>
      <c r="AA351" s="47"/>
      <c r="AB351" s="47"/>
      <c r="AC351" s="47"/>
      <c r="AD351" s="292">
        <f t="shared" si="313"/>
        <v>0</v>
      </c>
      <c r="AE351" s="47"/>
      <c r="AF351" s="47">
        <v>-3899</v>
      </c>
      <c r="AG351" s="47"/>
      <c r="AH351" s="47"/>
      <c r="AI351" s="47"/>
      <c r="AJ351" s="47"/>
      <c r="AK351" s="47"/>
    </row>
    <row r="352" spans="1:37" ht="18.75" customHeight="1">
      <c r="A352" s="125"/>
      <c r="B352" s="28" t="s">
        <v>327</v>
      </c>
      <c r="C352" s="29">
        <v>59</v>
      </c>
      <c r="D352" s="252">
        <v>100</v>
      </c>
      <c r="E352" s="47"/>
      <c r="F352" s="291">
        <v>100</v>
      </c>
      <c r="G352" s="252">
        <v>25</v>
      </c>
      <c r="H352" s="252">
        <v>25</v>
      </c>
      <c r="I352" s="252">
        <v>25</v>
      </c>
      <c r="J352" s="252">
        <v>25</v>
      </c>
      <c r="K352" s="23">
        <f t="shared" si="326"/>
        <v>100</v>
      </c>
      <c r="L352" s="23">
        <f t="shared" si="327"/>
        <v>0</v>
      </c>
      <c r="M352" s="252"/>
      <c r="N352" s="252"/>
      <c r="O352" s="252"/>
      <c r="P352" s="47"/>
      <c r="Q352" s="47"/>
      <c r="R352" s="47"/>
      <c r="S352" s="47"/>
      <c r="T352" s="47"/>
      <c r="U352" s="47"/>
      <c r="V352" s="47"/>
      <c r="W352" s="47"/>
      <c r="X352" s="47"/>
      <c r="Y352" s="47"/>
      <c r="Z352" s="47"/>
      <c r="AA352" s="47"/>
      <c r="AB352" s="47"/>
      <c r="AC352" s="47"/>
      <c r="AD352" s="292">
        <f t="shared" si="313"/>
        <v>100</v>
      </c>
      <c r="AE352" s="47">
        <v>100</v>
      </c>
      <c r="AF352" s="47"/>
      <c r="AG352" s="47"/>
      <c r="AH352" s="47"/>
      <c r="AI352" s="47"/>
      <c r="AJ352" s="47"/>
      <c r="AK352" s="47"/>
    </row>
    <row r="353" spans="1:37" ht="25.5" customHeight="1">
      <c r="A353" s="43"/>
      <c r="B353" s="82" t="s">
        <v>311</v>
      </c>
      <c r="C353" s="87"/>
      <c r="D353" s="256">
        <f t="shared" ref="D353:E353" si="341">D356+D358+D374+D383+D354+D359+D368</f>
        <v>187085</v>
      </c>
      <c r="E353" s="84">
        <f t="shared" si="341"/>
        <v>147486</v>
      </c>
      <c r="F353" s="88">
        <f>F356+F358+F374+F383+F354+F359+F368</f>
        <v>165774</v>
      </c>
      <c r="G353" s="256">
        <f t="shared" ref="G353:J353" si="342">G356+G358+G374+G383+G354+G359+G368</f>
        <v>72414</v>
      </c>
      <c r="H353" s="256">
        <f t="shared" si="342"/>
        <v>39760</v>
      </c>
      <c r="I353" s="256">
        <f t="shared" si="342"/>
        <v>25035</v>
      </c>
      <c r="J353" s="256">
        <f t="shared" si="342"/>
        <v>28565</v>
      </c>
      <c r="K353" s="23">
        <f t="shared" si="326"/>
        <v>165774</v>
      </c>
      <c r="L353" s="23">
        <f t="shared" si="327"/>
        <v>0</v>
      </c>
      <c r="M353" s="256">
        <f t="shared" ref="M353:AK353" si="343">M356+M358+M374+M383+M354+M359+M368</f>
        <v>25034</v>
      </c>
      <c r="N353" s="256">
        <f t="shared" si="343"/>
        <v>16398</v>
      </c>
      <c r="O353" s="256">
        <f t="shared" si="343"/>
        <v>0</v>
      </c>
      <c r="P353" s="84">
        <f t="shared" si="343"/>
        <v>2</v>
      </c>
      <c r="Q353" s="84">
        <f t="shared" si="343"/>
        <v>0</v>
      </c>
      <c r="R353" s="84">
        <f t="shared" si="343"/>
        <v>1</v>
      </c>
      <c r="S353" s="84">
        <f t="shared" si="343"/>
        <v>5</v>
      </c>
      <c r="T353" s="84">
        <f t="shared" si="343"/>
        <v>29</v>
      </c>
      <c r="U353" s="84">
        <f t="shared" si="343"/>
        <v>0</v>
      </c>
      <c r="V353" s="84">
        <f t="shared" si="343"/>
        <v>0</v>
      </c>
      <c r="W353" s="84">
        <f t="shared" si="343"/>
        <v>46</v>
      </c>
      <c r="X353" s="84">
        <f t="shared" si="343"/>
        <v>0</v>
      </c>
      <c r="Y353" s="84">
        <f t="shared" si="343"/>
        <v>0</v>
      </c>
      <c r="Z353" s="84">
        <f t="shared" si="343"/>
        <v>9380</v>
      </c>
      <c r="AA353" s="84">
        <f t="shared" si="343"/>
        <v>27</v>
      </c>
      <c r="AB353" s="84">
        <f t="shared" si="343"/>
        <v>81</v>
      </c>
      <c r="AC353" s="84">
        <f t="shared" si="343"/>
        <v>0</v>
      </c>
      <c r="AD353" s="292">
        <f t="shared" si="313"/>
        <v>175345</v>
      </c>
      <c r="AE353" s="84">
        <f t="shared" si="343"/>
        <v>175345</v>
      </c>
      <c r="AF353" s="84">
        <f t="shared" si="343"/>
        <v>92356</v>
      </c>
      <c r="AG353" s="84">
        <f t="shared" si="343"/>
        <v>67649</v>
      </c>
      <c r="AH353" s="84">
        <f t="shared" si="343"/>
        <v>15000</v>
      </c>
      <c r="AI353" s="84">
        <f t="shared" si="343"/>
        <v>6975</v>
      </c>
      <c r="AJ353" s="84">
        <f t="shared" si="343"/>
        <v>0</v>
      </c>
      <c r="AK353" s="84">
        <f t="shared" si="343"/>
        <v>0</v>
      </c>
    </row>
    <row r="354" spans="1:37" ht="0.75" customHeight="1">
      <c r="A354" s="43"/>
      <c r="B354" s="126" t="s">
        <v>342</v>
      </c>
      <c r="C354" s="127" t="s">
        <v>343</v>
      </c>
      <c r="D354" s="186"/>
      <c r="E354" s="30"/>
      <c r="F354" s="93"/>
      <c r="G354" s="186"/>
      <c r="H354" s="186"/>
      <c r="I354" s="186"/>
      <c r="J354" s="186"/>
      <c r="K354" s="23">
        <f t="shared" si="326"/>
        <v>0</v>
      </c>
      <c r="L354" s="23">
        <f t="shared" si="327"/>
        <v>0</v>
      </c>
      <c r="M354" s="186"/>
      <c r="N354" s="186"/>
      <c r="O354" s="186"/>
      <c r="P354" s="30"/>
      <c r="Q354" s="30"/>
      <c r="R354" s="30"/>
      <c r="S354" s="30"/>
      <c r="T354" s="30"/>
      <c r="U354" s="30"/>
      <c r="V354" s="30"/>
      <c r="W354" s="30"/>
      <c r="X354" s="30"/>
      <c r="Y354" s="30"/>
      <c r="Z354" s="30"/>
      <c r="AA354" s="30"/>
      <c r="AB354" s="30"/>
      <c r="AC354" s="30"/>
      <c r="AD354" s="292">
        <f t="shared" si="313"/>
        <v>0</v>
      </c>
      <c r="AE354" s="30"/>
      <c r="AF354" s="30"/>
      <c r="AG354" s="30"/>
      <c r="AH354" s="30"/>
      <c r="AI354" s="30"/>
      <c r="AJ354" s="30"/>
      <c r="AK354" s="30"/>
    </row>
    <row r="355" spans="1:37" ht="45" hidden="1" customHeight="1">
      <c r="A355" s="43"/>
      <c r="B355" s="16" t="s">
        <v>344</v>
      </c>
      <c r="C355" s="29" t="s">
        <v>345</v>
      </c>
      <c r="D355" s="186"/>
      <c r="E355" s="30"/>
      <c r="F355" s="93"/>
      <c r="G355" s="186"/>
      <c r="H355" s="186"/>
      <c r="I355" s="186"/>
      <c r="J355" s="186"/>
      <c r="K355" s="23">
        <f t="shared" si="326"/>
        <v>0</v>
      </c>
      <c r="L355" s="23">
        <f t="shared" si="327"/>
        <v>0</v>
      </c>
      <c r="M355" s="186"/>
      <c r="N355" s="186"/>
      <c r="O355" s="186"/>
      <c r="P355" s="30"/>
      <c r="Q355" s="30"/>
      <c r="R355" s="30"/>
      <c r="S355" s="30"/>
      <c r="T355" s="30"/>
      <c r="U355" s="30"/>
      <c r="V355" s="30"/>
      <c r="W355" s="30"/>
      <c r="X355" s="30"/>
      <c r="Y355" s="30"/>
      <c r="Z355" s="30"/>
      <c r="AA355" s="30"/>
      <c r="AB355" s="30"/>
      <c r="AC355" s="30"/>
      <c r="AD355" s="292">
        <f t="shared" si="313"/>
        <v>0</v>
      </c>
      <c r="AE355" s="30"/>
      <c r="AF355" s="30"/>
      <c r="AG355" s="30"/>
      <c r="AH355" s="30"/>
      <c r="AI355" s="30"/>
      <c r="AJ355" s="30"/>
      <c r="AK355" s="30"/>
    </row>
    <row r="356" spans="1:37" ht="14.25" hidden="1" customHeight="1">
      <c r="A356" s="43"/>
      <c r="B356" s="126" t="s">
        <v>330</v>
      </c>
      <c r="C356" s="127" t="s">
        <v>346</v>
      </c>
      <c r="D356" s="186"/>
      <c r="E356" s="30"/>
      <c r="F356" s="93"/>
      <c r="G356" s="186"/>
      <c r="H356" s="186"/>
      <c r="I356" s="186"/>
      <c r="J356" s="186"/>
      <c r="K356" s="23">
        <f t="shared" si="326"/>
        <v>0</v>
      </c>
      <c r="L356" s="23">
        <f t="shared" si="327"/>
        <v>0</v>
      </c>
      <c r="M356" s="186"/>
      <c r="N356" s="186"/>
      <c r="O356" s="186"/>
      <c r="P356" s="30"/>
      <c r="Q356" s="30"/>
      <c r="R356" s="30"/>
      <c r="S356" s="30"/>
      <c r="T356" s="30"/>
      <c r="U356" s="30"/>
      <c r="V356" s="30"/>
      <c r="W356" s="30"/>
      <c r="X356" s="30"/>
      <c r="Y356" s="30"/>
      <c r="Z356" s="30"/>
      <c r="AA356" s="30"/>
      <c r="AB356" s="30"/>
      <c r="AC356" s="30"/>
      <c r="AD356" s="292">
        <f t="shared" si="313"/>
        <v>0</v>
      </c>
      <c r="AE356" s="30"/>
      <c r="AF356" s="30"/>
      <c r="AG356" s="30"/>
      <c r="AH356" s="30"/>
      <c r="AI356" s="30"/>
      <c r="AJ356" s="30"/>
      <c r="AK356" s="30"/>
    </row>
    <row r="357" spans="1:37" ht="13.5" customHeight="1">
      <c r="A357" s="43"/>
      <c r="B357" s="28" t="s">
        <v>347</v>
      </c>
      <c r="C357" s="29" t="s">
        <v>348</v>
      </c>
      <c r="D357" s="186"/>
      <c r="E357" s="30"/>
      <c r="F357" s="93"/>
      <c r="G357" s="186"/>
      <c r="H357" s="186"/>
      <c r="I357" s="186"/>
      <c r="J357" s="186"/>
      <c r="K357" s="23">
        <f t="shared" si="326"/>
        <v>0</v>
      </c>
      <c r="L357" s="23">
        <f t="shared" si="327"/>
        <v>0</v>
      </c>
      <c r="M357" s="186"/>
      <c r="N357" s="186"/>
      <c r="O357" s="186"/>
      <c r="P357" s="30"/>
      <c r="Q357" s="30"/>
      <c r="R357" s="30"/>
      <c r="S357" s="30"/>
      <c r="T357" s="30"/>
      <c r="U357" s="30"/>
      <c r="V357" s="30"/>
      <c r="W357" s="30"/>
      <c r="X357" s="30"/>
      <c r="Y357" s="30"/>
      <c r="Z357" s="30"/>
      <c r="AA357" s="30"/>
      <c r="AB357" s="30"/>
      <c r="AC357" s="30"/>
      <c r="AD357" s="292">
        <f t="shared" si="313"/>
        <v>0</v>
      </c>
      <c r="AE357" s="30"/>
      <c r="AF357" s="30"/>
      <c r="AG357" s="30"/>
      <c r="AH357" s="30"/>
      <c r="AI357" s="30"/>
      <c r="AJ357" s="30"/>
      <c r="AK357" s="30"/>
    </row>
    <row r="358" spans="1:37" ht="24" customHeight="1">
      <c r="A358" s="43"/>
      <c r="B358" s="126" t="s">
        <v>320</v>
      </c>
      <c r="C358" s="127">
        <v>56</v>
      </c>
      <c r="D358" s="30">
        <f t="shared" ref="D358:E358" si="344">D387</f>
        <v>0</v>
      </c>
      <c r="E358" s="30">
        <f t="shared" si="344"/>
        <v>5926</v>
      </c>
      <c r="F358" s="93">
        <f>F387</f>
        <v>5926</v>
      </c>
      <c r="G358" s="186">
        <f t="shared" ref="G358:J358" si="345">G387</f>
        <v>189</v>
      </c>
      <c r="H358" s="186">
        <f t="shared" si="345"/>
        <v>57</v>
      </c>
      <c r="I358" s="186">
        <f t="shared" si="345"/>
        <v>57</v>
      </c>
      <c r="J358" s="186">
        <f t="shared" si="345"/>
        <v>5623</v>
      </c>
      <c r="K358" s="23">
        <f t="shared" si="326"/>
        <v>5926</v>
      </c>
      <c r="L358" s="23">
        <f t="shared" si="327"/>
        <v>0</v>
      </c>
      <c r="M358" s="186">
        <f t="shared" ref="M358:AK358" si="346">M387</f>
        <v>149</v>
      </c>
      <c r="N358" s="186">
        <f t="shared" si="346"/>
        <v>0</v>
      </c>
      <c r="O358" s="186">
        <f t="shared" si="346"/>
        <v>0</v>
      </c>
      <c r="P358" s="30">
        <f t="shared" si="346"/>
        <v>0</v>
      </c>
      <c r="Q358" s="30">
        <f t="shared" si="346"/>
        <v>0</v>
      </c>
      <c r="R358" s="30">
        <f t="shared" si="346"/>
        <v>0</v>
      </c>
      <c r="S358" s="30">
        <f t="shared" si="346"/>
        <v>0</v>
      </c>
      <c r="T358" s="30">
        <f t="shared" si="346"/>
        <v>0</v>
      </c>
      <c r="U358" s="30">
        <f t="shared" si="346"/>
        <v>0</v>
      </c>
      <c r="V358" s="30">
        <f t="shared" si="346"/>
        <v>0</v>
      </c>
      <c r="W358" s="30">
        <f t="shared" si="346"/>
        <v>0</v>
      </c>
      <c r="X358" s="30">
        <f t="shared" si="346"/>
        <v>0</v>
      </c>
      <c r="Y358" s="30">
        <f t="shared" si="346"/>
        <v>0</v>
      </c>
      <c r="Z358" s="30">
        <f t="shared" si="346"/>
        <v>0</v>
      </c>
      <c r="AA358" s="30">
        <f t="shared" si="346"/>
        <v>0</v>
      </c>
      <c r="AB358" s="30">
        <f t="shared" si="346"/>
        <v>0</v>
      </c>
      <c r="AC358" s="30">
        <f t="shared" si="346"/>
        <v>0</v>
      </c>
      <c r="AD358" s="292">
        <f t="shared" si="313"/>
        <v>5926</v>
      </c>
      <c r="AE358" s="30">
        <f t="shared" si="346"/>
        <v>5926</v>
      </c>
      <c r="AF358" s="30">
        <f t="shared" si="346"/>
        <v>1273</v>
      </c>
      <c r="AG358" s="30">
        <f t="shared" si="346"/>
        <v>4706</v>
      </c>
      <c r="AH358" s="30">
        <f t="shared" si="346"/>
        <v>0</v>
      </c>
      <c r="AI358" s="30">
        <f t="shared" si="346"/>
        <v>0</v>
      </c>
      <c r="AJ358" s="30">
        <f t="shared" si="346"/>
        <v>0</v>
      </c>
      <c r="AK358" s="30">
        <f t="shared" si="346"/>
        <v>0</v>
      </c>
    </row>
    <row r="359" spans="1:37" ht="30" customHeight="1">
      <c r="A359" s="43"/>
      <c r="B359" s="128" t="s">
        <v>349</v>
      </c>
      <c r="C359" s="129">
        <v>58</v>
      </c>
      <c r="D359" s="261">
        <f t="shared" ref="D359:J359" si="347">D360+D364</f>
        <v>14571</v>
      </c>
      <c r="E359" s="130">
        <f t="shared" si="347"/>
        <v>8542</v>
      </c>
      <c r="F359" s="158">
        <f t="shared" si="347"/>
        <v>8046</v>
      </c>
      <c r="G359" s="261">
        <f t="shared" si="347"/>
        <v>8046</v>
      </c>
      <c r="H359" s="261">
        <f t="shared" si="347"/>
        <v>0</v>
      </c>
      <c r="I359" s="261">
        <f t="shared" si="347"/>
        <v>0</v>
      </c>
      <c r="J359" s="261">
        <f t="shared" si="347"/>
        <v>0</v>
      </c>
      <c r="K359" s="23">
        <f t="shared" si="326"/>
        <v>8046</v>
      </c>
      <c r="L359" s="23">
        <f t="shared" si="327"/>
        <v>0</v>
      </c>
      <c r="M359" s="261">
        <f t="shared" ref="M359:AK359" si="348">M360+M364</f>
        <v>0</v>
      </c>
      <c r="N359" s="261">
        <f t="shared" si="348"/>
        <v>0</v>
      </c>
      <c r="O359" s="261">
        <f t="shared" si="348"/>
        <v>0</v>
      </c>
      <c r="P359" s="130">
        <f t="shared" si="348"/>
        <v>0</v>
      </c>
      <c r="Q359" s="130">
        <f t="shared" si="348"/>
        <v>0</v>
      </c>
      <c r="R359" s="130">
        <f t="shared" si="348"/>
        <v>0</v>
      </c>
      <c r="S359" s="130">
        <f t="shared" si="348"/>
        <v>0</v>
      </c>
      <c r="T359" s="130">
        <f t="shared" si="348"/>
        <v>0</v>
      </c>
      <c r="U359" s="130">
        <f t="shared" si="348"/>
        <v>0</v>
      </c>
      <c r="V359" s="130">
        <f t="shared" si="348"/>
        <v>0</v>
      </c>
      <c r="W359" s="130">
        <f t="shared" si="348"/>
        <v>0</v>
      </c>
      <c r="X359" s="130">
        <f t="shared" si="348"/>
        <v>0</v>
      </c>
      <c r="Y359" s="130">
        <f t="shared" si="348"/>
        <v>0</v>
      </c>
      <c r="Z359" s="130">
        <f t="shared" si="348"/>
        <v>0</v>
      </c>
      <c r="AA359" s="130">
        <f t="shared" si="348"/>
        <v>0</v>
      </c>
      <c r="AB359" s="130">
        <f t="shared" si="348"/>
        <v>0</v>
      </c>
      <c r="AC359" s="130">
        <f t="shared" si="348"/>
        <v>0</v>
      </c>
      <c r="AD359" s="292">
        <f t="shared" si="313"/>
        <v>8046</v>
      </c>
      <c r="AE359" s="130">
        <f t="shared" si="348"/>
        <v>8046</v>
      </c>
      <c r="AF359" s="130">
        <f t="shared" si="348"/>
        <v>5539</v>
      </c>
      <c r="AG359" s="130">
        <f t="shared" si="348"/>
        <v>0</v>
      </c>
      <c r="AH359" s="130">
        <f t="shared" si="348"/>
        <v>0</v>
      </c>
      <c r="AI359" s="130">
        <f t="shared" si="348"/>
        <v>0</v>
      </c>
      <c r="AJ359" s="130">
        <f t="shared" si="348"/>
        <v>0</v>
      </c>
      <c r="AK359" s="130">
        <f t="shared" si="348"/>
        <v>0</v>
      </c>
    </row>
    <row r="360" spans="1:37" ht="24" customHeight="1">
      <c r="A360" s="43"/>
      <c r="B360" s="131" t="s">
        <v>350</v>
      </c>
      <c r="C360" s="132">
        <v>58.01</v>
      </c>
      <c r="D360" s="253">
        <f t="shared" ref="D360:E363" si="349">D393+D399+D405+D411+D417+D429+D435+D441+D447+D459+D465+D471</f>
        <v>14571</v>
      </c>
      <c r="E360" s="45">
        <f t="shared" si="349"/>
        <v>8542</v>
      </c>
      <c r="F360" s="289">
        <f>F393+F399+F405+F411+F417+F429+F435+F441+F447+F459+F465+F471</f>
        <v>8046</v>
      </c>
      <c r="G360" s="253">
        <f t="shared" ref="G360:J363" si="350">G393+G399+G405+G411+G417+G429+G435+G441+G447+G459+G465+G471</f>
        <v>8046</v>
      </c>
      <c r="H360" s="253">
        <f t="shared" si="350"/>
        <v>0</v>
      </c>
      <c r="I360" s="253">
        <f t="shared" si="350"/>
        <v>0</v>
      </c>
      <c r="J360" s="253">
        <f t="shared" si="350"/>
        <v>0</v>
      </c>
      <c r="K360" s="23">
        <f t="shared" si="326"/>
        <v>8046</v>
      </c>
      <c r="L360" s="23">
        <f t="shared" si="327"/>
        <v>0</v>
      </c>
      <c r="M360" s="253">
        <f t="shared" ref="M360:AK363" si="351">M393+M399+M405+M411+M417+M429+M435+M441+M447+M459+M465+M471</f>
        <v>0</v>
      </c>
      <c r="N360" s="253">
        <f t="shared" si="351"/>
        <v>0</v>
      </c>
      <c r="O360" s="253">
        <f t="shared" si="351"/>
        <v>0</v>
      </c>
      <c r="P360" s="45">
        <f t="shared" si="351"/>
        <v>0</v>
      </c>
      <c r="Q360" s="45">
        <f t="shared" si="351"/>
        <v>0</v>
      </c>
      <c r="R360" s="45">
        <f t="shared" si="351"/>
        <v>0</v>
      </c>
      <c r="S360" s="45">
        <f t="shared" si="351"/>
        <v>0</v>
      </c>
      <c r="T360" s="45">
        <f t="shared" si="351"/>
        <v>0</v>
      </c>
      <c r="U360" s="45">
        <f t="shared" si="351"/>
        <v>0</v>
      </c>
      <c r="V360" s="45">
        <f t="shared" si="351"/>
        <v>0</v>
      </c>
      <c r="W360" s="45">
        <f t="shared" si="351"/>
        <v>0</v>
      </c>
      <c r="X360" s="45">
        <f t="shared" si="351"/>
        <v>0</v>
      </c>
      <c r="Y360" s="45">
        <f t="shared" si="351"/>
        <v>0</v>
      </c>
      <c r="Z360" s="45">
        <f t="shared" si="351"/>
        <v>0</v>
      </c>
      <c r="AA360" s="45">
        <f t="shared" si="351"/>
        <v>0</v>
      </c>
      <c r="AB360" s="45">
        <f t="shared" si="351"/>
        <v>0</v>
      </c>
      <c r="AC360" s="45">
        <f t="shared" si="351"/>
        <v>0</v>
      </c>
      <c r="AD360" s="292">
        <f t="shared" si="313"/>
        <v>8046</v>
      </c>
      <c r="AE360" s="45">
        <f t="shared" si="351"/>
        <v>8046</v>
      </c>
      <c r="AF360" s="45">
        <f t="shared" si="351"/>
        <v>5539</v>
      </c>
      <c r="AG360" s="45">
        <f t="shared" si="351"/>
        <v>0</v>
      </c>
      <c r="AH360" s="45">
        <f t="shared" si="351"/>
        <v>0</v>
      </c>
      <c r="AI360" s="45">
        <f t="shared" si="351"/>
        <v>0</v>
      </c>
      <c r="AJ360" s="45">
        <f t="shared" si="351"/>
        <v>0</v>
      </c>
      <c r="AK360" s="45">
        <f t="shared" si="351"/>
        <v>0</v>
      </c>
    </row>
    <row r="361" spans="1:37" ht="14.25" customHeight="1">
      <c r="A361" s="43"/>
      <c r="B361" s="28" t="s">
        <v>351</v>
      </c>
      <c r="C361" s="29" t="s">
        <v>352</v>
      </c>
      <c r="D361" s="248">
        <f t="shared" si="349"/>
        <v>0</v>
      </c>
      <c r="E361" s="38">
        <f t="shared" si="349"/>
        <v>0</v>
      </c>
      <c r="F361" s="289">
        <f>F394+F400+F406+F412+F418+F430+F436+F442+F448+F460+F466+F472</f>
        <v>0</v>
      </c>
      <c r="G361" s="248">
        <f t="shared" si="350"/>
        <v>0</v>
      </c>
      <c r="H361" s="248">
        <f t="shared" si="350"/>
        <v>0</v>
      </c>
      <c r="I361" s="248">
        <f t="shared" si="350"/>
        <v>0</v>
      </c>
      <c r="J361" s="248">
        <f t="shared" si="350"/>
        <v>0</v>
      </c>
      <c r="K361" s="23">
        <f t="shared" si="326"/>
        <v>0</v>
      </c>
      <c r="L361" s="23">
        <f t="shared" si="327"/>
        <v>0</v>
      </c>
      <c r="M361" s="248">
        <f t="shared" si="351"/>
        <v>0</v>
      </c>
      <c r="N361" s="248">
        <f t="shared" si="351"/>
        <v>0</v>
      </c>
      <c r="O361" s="248">
        <f t="shared" si="351"/>
        <v>0</v>
      </c>
      <c r="P361" s="38">
        <f t="shared" si="351"/>
        <v>0</v>
      </c>
      <c r="Q361" s="38">
        <f t="shared" si="351"/>
        <v>0</v>
      </c>
      <c r="R361" s="38">
        <f t="shared" si="351"/>
        <v>0</v>
      </c>
      <c r="S361" s="38">
        <f t="shared" si="351"/>
        <v>0</v>
      </c>
      <c r="T361" s="38">
        <f t="shared" si="351"/>
        <v>0</v>
      </c>
      <c r="U361" s="38">
        <f t="shared" si="351"/>
        <v>0</v>
      </c>
      <c r="V361" s="38">
        <f t="shared" si="351"/>
        <v>0</v>
      </c>
      <c r="W361" s="38">
        <f t="shared" si="351"/>
        <v>0</v>
      </c>
      <c r="X361" s="38">
        <f t="shared" si="351"/>
        <v>0</v>
      </c>
      <c r="Y361" s="38">
        <f t="shared" si="351"/>
        <v>0</v>
      </c>
      <c r="Z361" s="38">
        <f t="shared" si="351"/>
        <v>0</v>
      </c>
      <c r="AA361" s="38">
        <f t="shared" si="351"/>
        <v>0</v>
      </c>
      <c r="AB361" s="38">
        <f t="shared" si="351"/>
        <v>0</v>
      </c>
      <c r="AC361" s="38">
        <f t="shared" si="351"/>
        <v>0</v>
      </c>
      <c r="AD361" s="292">
        <f t="shared" si="313"/>
        <v>0</v>
      </c>
      <c r="AE361" s="38">
        <f t="shared" si="351"/>
        <v>0</v>
      </c>
      <c r="AF361" s="38">
        <f t="shared" si="351"/>
        <v>0</v>
      </c>
      <c r="AG361" s="38">
        <f t="shared" si="351"/>
        <v>0</v>
      </c>
      <c r="AH361" s="38">
        <f t="shared" si="351"/>
        <v>0</v>
      </c>
      <c r="AI361" s="38">
        <f t="shared" si="351"/>
        <v>0</v>
      </c>
      <c r="AJ361" s="38">
        <f t="shared" si="351"/>
        <v>0</v>
      </c>
      <c r="AK361" s="38">
        <f t="shared" si="351"/>
        <v>0</v>
      </c>
    </row>
    <row r="362" spans="1:37" ht="18.75" customHeight="1">
      <c r="A362" s="43"/>
      <c r="B362" s="28" t="s">
        <v>353</v>
      </c>
      <c r="C362" s="29" t="s">
        <v>354</v>
      </c>
      <c r="D362" s="248">
        <f t="shared" si="349"/>
        <v>0</v>
      </c>
      <c r="E362" s="38">
        <f t="shared" si="349"/>
        <v>0</v>
      </c>
      <c r="F362" s="289">
        <f>F395+F401+F407+F413+F419+F431+F437+F443+F449+F461+F467+F473</f>
        <v>0</v>
      </c>
      <c r="G362" s="248">
        <f t="shared" si="350"/>
        <v>0</v>
      </c>
      <c r="H362" s="248">
        <f t="shared" si="350"/>
        <v>0</v>
      </c>
      <c r="I362" s="248">
        <f t="shared" si="350"/>
        <v>0</v>
      </c>
      <c r="J362" s="248">
        <f t="shared" si="350"/>
        <v>0</v>
      </c>
      <c r="K362" s="23">
        <f t="shared" si="326"/>
        <v>0</v>
      </c>
      <c r="L362" s="23">
        <f t="shared" si="327"/>
        <v>0</v>
      </c>
      <c r="M362" s="248">
        <f t="shared" si="351"/>
        <v>0</v>
      </c>
      <c r="N362" s="248">
        <f t="shared" si="351"/>
        <v>0</v>
      </c>
      <c r="O362" s="248">
        <f t="shared" si="351"/>
        <v>0</v>
      </c>
      <c r="P362" s="38">
        <f t="shared" si="351"/>
        <v>0</v>
      </c>
      <c r="Q362" s="38">
        <f t="shared" si="351"/>
        <v>0</v>
      </c>
      <c r="R362" s="38">
        <f t="shared" si="351"/>
        <v>0</v>
      </c>
      <c r="S362" s="38">
        <f t="shared" si="351"/>
        <v>0</v>
      </c>
      <c r="T362" s="38">
        <f t="shared" si="351"/>
        <v>0</v>
      </c>
      <c r="U362" s="38">
        <f t="shared" si="351"/>
        <v>0</v>
      </c>
      <c r="V362" s="38">
        <f t="shared" si="351"/>
        <v>0</v>
      </c>
      <c r="W362" s="38">
        <f t="shared" si="351"/>
        <v>0</v>
      </c>
      <c r="X362" s="38">
        <f t="shared" si="351"/>
        <v>0</v>
      </c>
      <c r="Y362" s="38">
        <f t="shared" si="351"/>
        <v>0</v>
      </c>
      <c r="Z362" s="38">
        <f t="shared" si="351"/>
        <v>0</v>
      </c>
      <c r="AA362" s="38">
        <f t="shared" si="351"/>
        <v>0</v>
      </c>
      <c r="AB362" s="38">
        <f t="shared" si="351"/>
        <v>0</v>
      </c>
      <c r="AC362" s="38">
        <f t="shared" si="351"/>
        <v>0</v>
      </c>
      <c r="AD362" s="292">
        <f t="shared" si="313"/>
        <v>0</v>
      </c>
      <c r="AE362" s="38">
        <f t="shared" si="351"/>
        <v>0</v>
      </c>
      <c r="AF362" s="38">
        <f t="shared" si="351"/>
        <v>0</v>
      </c>
      <c r="AG362" s="38">
        <f t="shared" si="351"/>
        <v>0</v>
      </c>
      <c r="AH362" s="38">
        <f t="shared" si="351"/>
        <v>0</v>
      </c>
      <c r="AI362" s="38">
        <f t="shared" si="351"/>
        <v>0</v>
      </c>
      <c r="AJ362" s="38">
        <f t="shared" si="351"/>
        <v>0</v>
      </c>
      <c r="AK362" s="38">
        <f t="shared" si="351"/>
        <v>0</v>
      </c>
    </row>
    <row r="363" spans="1:37" ht="15.75" customHeight="1">
      <c r="A363" s="43"/>
      <c r="B363" s="28" t="s">
        <v>355</v>
      </c>
      <c r="C363" s="29" t="s">
        <v>356</v>
      </c>
      <c r="D363" s="248">
        <f t="shared" si="349"/>
        <v>14571</v>
      </c>
      <c r="E363" s="38">
        <f t="shared" si="349"/>
        <v>8542</v>
      </c>
      <c r="F363" s="289">
        <f>F396+F402+F408+F414+F420+F432+F438+F444+F450+F462+F468+F474</f>
        <v>8046</v>
      </c>
      <c r="G363" s="248">
        <f t="shared" si="350"/>
        <v>8046</v>
      </c>
      <c r="H363" s="248">
        <f t="shared" si="350"/>
        <v>0</v>
      </c>
      <c r="I363" s="248">
        <f t="shared" si="350"/>
        <v>0</v>
      </c>
      <c r="J363" s="248">
        <f t="shared" si="350"/>
        <v>0</v>
      </c>
      <c r="K363" s="23">
        <f t="shared" si="326"/>
        <v>8046</v>
      </c>
      <c r="L363" s="23">
        <f t="shared" si="327"/>
        <v>0</v>
      </c>
      <c r="M363" s="248">
        <f t="shared" si="351"/>
        <v>0</v>
      </c>
      <c r="N363" s="248">
        <f t="shared" si="351"/>
        <v>0</v>
      </c>
      <c r="O363" s="248">
        <f t="shared" si="351"/>
        <v>0</v>
      </c>
      <c r="P363" s="38">
        <f t="shared" si="351"/>
        <v>0</v>
      </c>
      <c r="Q363" s="38">
        <f t="shared" si="351"/>
        <v>0</v>
      </c>
      <c r="R363" s="38">
        <f t="shared" si="351"/>
        <v>0</v>
      </c>
      <c r="S363" s="38">
        <f t="shared" si="351"/>
        <v>0</v>
      </c>
      <c r="T363" s="38">
        <f t="shared" si="351"/>
        <v>0</v>
      </c>
      <c r="U363" s="38">
        <f t="shared" si="351"/>
        <v>0</v>
      </c>
      <c r="V363" s="38">
        <f t="shared" si="351"/>
        <v>0</v>
      </c>
      <c r="W363" s="38">
        <f t="shared" si="351"/>
        <v>0</v>
      </c>
      <c r="X363" s="38">
        <f t="shared" si="351"/>
        <v>0</v>
      </c>
      <c r="Y363" s="38">
        <f t="shared" si="351"/>
        <v>0</v>
      </c>
      <c r="Z363" s="38">
        <f t="shared" si="351"/>
        <v>0</v>
      </c>
      <c r="AA363" s="38">
        <f t="shared" si="351"/>
        <v>0</v>
      </c>
      <c r="AB363" s="38">
        <f t="shared" si="351"/>
        <v>0</v>
      </c>
      <c r="AC363" s="38">
        <f t="shared" si="351"/>
        <v>0</v>
      </c>
      <c r="AD363" s="292">
        <f t="shared" si="313"/>
        <v>8046</v>
      </c>
      <c r="AE363" s="38">
        <f t="shared" si="351"/>
        <v>8046</v>
      </c>
      <c r="AF363" s="38">
        <f t="shared" si="351"/>
        <v>5539</v>
      </c>
      <c r="AG363" s="38">
        <f t="shared" si="351"/>
        <v>0</v>
      </c>
      <c r="AH363" s="38">
        <f t="shared" si="351"/>
        <v>0</v>
      </c>
      <c r="AI363" s="38">
        <f t="shared" si="351"/>
        <v>0</v>
      </c>
      <c r="AJ363" s="38">
        <f t="shared" si="351"/>
        <v>0</v>
      </c>
      <c r="AK363" s="38">
        <f t="shared" si="351"/>
        <v>0</v>
      </c>
    </row>
    <row r="364" spans="1:37" ht="15.75" customHeight="1">
      <c r="A364" s="43"/>
      <c r="B364" s="28" t="s">
        <v>357</v>
      </c>
      <c r="C364" s="29" t="s">
        <v>358</v>
      </c>
      <c r="D364" s="248">
        <f t="shared" ref="D364:E367" si="352">D423+D453</f>
        <v>0</v>
      </c>
      <c r="E364" s="38">
        <f t="shared" si="352"/>
        <v>0</v>
      </c>
      <c r="F364" s="289">
        <f>F423+F453</f>
        <v>0</v>
      </c>
      <c r="G364" s="248">
        <f t="shared" ref="G364:J367" si="353">G423+G453</f>
        <v>0</v>
      </c>
      <c r="H364" s="248">
        <f t="shared" si="353"/>
        <v>0</v>
      </c>
      <c r="I364" s="248">
        <f t="shared" si="353"/>
        <v>0</v>
      </c>
      <c r="J364" s="248">
        <f t="shared" si="353"/>
        <v>0</v>
      </c>
      <c r="K364" s="23">
        <f t="shared" si="326"/>
        <v>0</v>
      </c>
      <c r="L364" s="23">
        <f t="shared" si="327"/>
        <v>0</v>
      </c>
      <c r="M364" s="248">
        <f t="shared" ref="M364:AK367" si="354">M423+M453</f>
        <v>0</v>
      </c>
      <c r="N364" s="248">
        <f t="shared" si="354"/>
        <v>0</v>
      </c>
      <c r="O364" s="248">
        <f t="shared" si="354"/>
        <v>0</v>
      </c>
      <c r="P364" s="38">
        <f t="shared" si="354"/>
        <v>0</v>
      </c>
      <c r="Q364" s="38">
        <f t="shared" si="354"/>
        <v>0</v>
      </c>
      <c r="R364" s="38">
        <f t="shared" si="354"/>
        <v>0</v>
      </c>
      <c r="S364" s="38">
        <f t="shared" si="354"/>
        <v>0</v>
      </c>
      <c r="T364" s="38">
        <f t="shared" si="354"/>
        <v>0</v>
      </c>
      <c r="U364" s="38">
        <f t="shared" si="354"/>
        <v>0</v>
      </c>
      <c r="V364" s="38">
        <f t="shared" si="354"/>
        <v>0</v>
      </c>
      <c r="W364" s="38">
        <f t="shared" si="354"/>
        <v>0</v>
      </c>
      <c r="X364" s="38">
        <f t="shared" si="354"/>
        <v>0</v>
      </c>
      <c r="Y364" s="38">
        <f t="shared" si="354"/>
        <v>0</v>
      </c>
      <c r="Z364" s="38">
        <f t="shared" si="354"/>
        <v>0</v>
      </c>
      <c r="AA364" s="38">
        <f t="shared" si="354"/>
        <v>0</v>
      </c>
      <c r="AB364" s="38">
        <f t="shared" si="354"/>
        <v>0</v>
      </c>
      <c r="AC364" s="38">
        <f t="shared" si="354"/>
        <v>0</v>
      </c>
      <c r="AD364" s="292">
        <f t="shared" si="313"/>
        <v>0</v>
      </c>
      <c r="AE364" s="38">
        <f t="shared" si="354"/>
        <v>0</v>
      </c>
      <c r="AF364" s="38">
        <f t="shared" si="354"/>
        <v>0</v>
      </c>
      <c r="AG364" s="38">
        <f t="shared" si="354"/>
        <v>0</v>
      </c>
      <c r="AH364" s="38">
        <f t="shared" si="354"/>
        <v>0</v>
      </c>
      <c r="AI364" s="38">
        <f t="shared" si="354"/>
        <v>0</v>
      </c>
      <c r="AJ364" s="38">
        <f t="shared" si="354"/>
        <v>0</v>
      </c>
      <c r="AK364" s="38">
        <f t="shared" si="354"/>
        <v>0</v>
      </c>
    </row>
    <row r="365" spans="1:37" ht="15.75" customHeight="1">
      <c r="A365" s="43"/>
      <c r="B365" s="28" t="s">
        <v>351</v>
      </c>
      <c r="C365" s="29" t="s">
        <v>359</v>
      </c>
      <c r="D365" s="248">
        <f t="shared" si="352"/>
        <v>0</v>
      </c>
      <c r="E365" s="38">
        <f t="shared" si="352"/>
        <v>0</v>
      </c>
      <c r="F365" s="289">
        <f>F424+F454</f>
        <v>0</v>
      </c>
      <c r="G365" s="248">
        <f t="shared" si="353"/>
        <v>0</v>
      </c>
      <c r="H365" s="248">
        <f t="shared" si="353"/>
        <v>0</v>
      </c>
      <c r="I365" s="248">
        <f t="shared" si="353"/>
        <v>0</v>
      </c>
      <c r="J365" s="248">
        <f t="shared" si="353"/>
        <v>0</v>
      </c>
      <c r="K365" s="23">
        <f t="shared" si="326"/>
        <v>0</v>
      </c>
      <c r="L365" s="23">
        <f t="shared" si="327"/>
        <v>0</v>
      </c>
      <c r="M365" s="248">
        <f t="shared" si="354"/>
        <v>0</v>
      </c>
      <c r="N365" s="248">
        <f t="shared" si="354"/>
        <v>0</v>
      </c>
      <c r="O365" s="248">
        <f t="shared" si="354"/>
        <v>0</v>
      </c>
      <c r="P365" s="38">
        <f t="shared" si="354"/>
        <v>0</v>
      </c>
      <c r="Q365" s="38">
        <f t="shared" si="354"/>
        <v>0</v>
      </c>
      <c r="R365" s="38">
        <f t="shared" si="354"/>
        <v>0</v>
      </c>
      <c r="S365" s="38">
        <f t="shared" si="354"/>
        <v>0</v>
      </c>
      <c r="T365" s="38">
        <f t="shared" si="354"/>
        <v>0</v>
      </c>
      <c r="U365" s="38">
        <f t="shared" si="354"/>
        <v>0</v>
      </c>
      <c r="V365" s="38">
        <f t="shared" si="354"/>
        <v>0</v>
      </c>
      <c r="W365" s="38">
        <f t="shared" si="354"/>
        <v>0</v>
      </c>
      <c r="X365" s="38">
        <f t="shared" si="354"/>
        <v>0</v>
      </c>
      <c r="Y365" s="38">
        <f t="shared" si="354"/>
        <v>0</v>
      </c>
      <c r="Z365" s="38">
        <f t="shared" si="354"/>
        <v>0</v>
      </c>
      <c r="AA365" s="38">
        <f t="shared" si="354"/>
        <v>0</v>
      </c>
      <c r="AB365" s="38">
        <f t="shared" si="354"/>
        <v>0</v>
      </c>
      <c r="AC365" s="38">
        <f t="shared" si="354"/>
        <v>0</v>
      </c>
      <c r="AD365" s="292">
        <f t="shared" si="313"/>
        <v>0</v>
      </c>
      <c r="AE365" s="38">
        <f t="shared" si="354"/>
        <v>0</v>
      </c>
      <c r="AF365" s="38">
        <f t="shared" si="354"/>
        <v>0</v>
      </c>
      <c r="AG365" s="38">
        <f t="shared" si="354"/>
        <v>0</v>
      </c>
      <c r="AH365" s="38">
        <f t="shared" si="354"/>
        <v>0</v>
      </c>
      <c r="AI365" s="38">
        <f t="shared" si="354"/>
        <v>0</v>
      </c>
      <c r="AJ365" s="38">
        <f t="shared" si="354"/>
        <v>0</v>
      </c>
      <c r="AK365" s="38">
        <f t="shared" si="354"/>
        <v>0</v>
      </c>
    </row>
    <row r="366" spans="1:37" ht="15.75" customHeight="1">
      <c r="A366" s="43"/>
      <c r="B366" s="28" t="s">
        <v>353</v>
      </c>
      <c r="C366" s="29" t="s">
        <v>360</v>
      </c>
      <c r="D366" s="248">
        <f t="shared" si="352"/>
        <v>0</v>
      </c>
      <c r="E366" s="38">
        <f t="shared" si="352"/>
        <v>0</v>
      </c>
      <c r="F366" s="289">
        <f>F425+F455</f>
        <v>0</v>
      </c>
      <c r="G366" s="248">
        <f t="shared" si="353"/>
        <v>0</v>
      </c>
      <c r="H366" s="248">
        <f t="shared" si="353"/>
        <v>0</v>
      </c>
      <c r="I366" s="248">
        <f t="shared" si="353"/>
        <v>0</v>
      </c>
      <c r="J366" s="248">
        <f t="shared" si="353"/>
        <v>0</v>
      </c>
      <c r="K366" s="23">
        <f t="shared" si="326"/>
        <v>0</v>
      </c>
      <c r="L366" s="23">
        <f t="shared" si="327"/>
        <v>0</v>
      </c>
      <c r="M366" s="248">
        <f t="shared" si="354"/>
        <v>0</v>
      </c>
      <c r="N366" s="248">
        <f t="shared" si="354"/>
        <v>0</v>
      </c>
      <c r="O366" s="248">
        <f t="shared" si="354"/>
        <v>0</v>
      </c>
      <c r="P366" s="38">
        <f t="shared" si="354"/>
        <v>0</v>
      </c>
      <c r="Q366" s="38">
        <f t="shared" si="354"/>
        <v>0</v>
      </c>
      <c r="R366" s="38">
        <f t="shared" si="354"/>
        <v>0</v>
      </c>
      <c r="S366" s="38">
        <f t="shared" si="354"/>
        <v>0</v>
      </c>
      <c r="T366" s="38">
        <f t="shared" si="354"/>
        <v>0</v>
      </c>
      <c r="U366" s="38">
        <f t="shared" si="354"/>
        <v>0</v>
      </c>
      <c r="V366" s="38">
        <f t="shared" si="354"/>
        <v>0</v>
      </c>
      <c r="W366" s="38">
        <f t="shared" si="354"/>
        <v>0</v>
      </c>
      <c r="X366" s="38">
        <f t="shared" si="354"/>
        <v>0</v>
      </c>
      <c r="Y366" s="38">
        <f t="shared" si="354"/>
        <v>0</v>
      </c>
      <c r="Z366" s="38">
        <f t="shared" si="354"/>
        <v>0</v>
      </c>
      <c r="AA366" s="38">
        <f t="shared" si="354"/>
        <v>0</v>
      </c>
      <c r="AB366" s="38">
        <f t="shared" si="354"/>
        <v>0</v>
      </c>
      <c r="AC366" s="38">
        <f t="shared" si="354"/>
        <v>0</v>
      </c>
      <c r="AD366" s="292">
        <f t="shared" si="313"/>
        <v>0</v>
      </c>
      <c r="AE366" s="38">
        <f t="shared" si="354"/>
        <v>0</v>
      </c>
      <c r="AF366" s="38">
        <f t="shared" si="354"/>
        <v>0</v>
      </c>
      <c r="AG366" s="38">
        <f t="shared" si="354"/>
        <v>0</v>
      </c>
      <c r="AH366" s="38">
        <f t="shared" si="354"/>
        <v>0</v>
      </c>
      <c r="AI366" s="38">
        <f t="shared" si="354"/>
        <v>0</v>
      </c>
      <c r="AJ366" s="38">
        <f t="shared" si="354"/>
        <v>0</v>
      </c>
      <c r="AK366" s="38">
        <f t="shared" si="354"/>
        <v>0</v>
      </c>
    </row>
    <row r="367" spans="1:37" ht="15.75" customHeight="1">
      <c r="A367" s="43"/>
      <c r="B367" s="28" t="s">
        <v>355</v>
      </c>
      <c r="C367" s="29" t="s">
        <v>361</v>
      </c>
      <c r="D367" s="248">
        <f t="shared" si="352"/>
        <v>0</v>
      </c>
      <c r="E367" s="38">
        <f t="shared" si="352"/>
        <v>0</v>
      </c>
      <c r="F367" s="289">
        <f>F426+F456</f>
        <v>0</v>
      </c>
      <c r="G367" s="248">
        <f t="shared" si="353"/>
        <v>0</v>
      </c>
      <c r="H367" s="248">
        <f t="shared" si="353"/>
        <v>0</v>
      </c>
      <c r="I367" s="248">
        <f t="shared" si="353"/>
        <v>0</v>
      </c>
      <c r="J367" s="248">
        <f t="shared" si="353"/>
        <v>0</v>
      </c>
      <c r="K367" s="23">
        <f t="shared" si="326"/>
        <v>0</v>
      </c>
      <c r="L367" s="23">
        <f t="shared" si="327"/>
        <v>0</v>
      </c>
      <c r="M367" s="248">
        <f t="shared" si="354"/>
        <v>0</v>
      </c>
      <c r="N367" s="248">
        <f t="shared" si="354"/>
        <v>0</v>
      </c>
      <c r="O367" s="248">
        <f t="shared" si="354"/>
        <v>0</v>
      </c>
      <c r="P367" s="38">
        <f t="shared" si="354"/>
        <v>0</v>
      </c>
      <c r="Q367" s="38">
        <f t="shared" si="354"/>
        <v>0</v>
      </c>
      <c r="R367" s="38">
        <f t="shared" si="354"/>
        <v>0</v>
      </c>
      <c r="S367" s="38">
        <f t="shared" si="354"/>
        <v>0</v>
      </c>
      <c r="T367" s="38">
        <f t="shared" si="354"/>
        <v>0</v>
      </c>
      <c r="U367" s="38">
        <f t="shared" si="354"/>
        <v>0</v>
      </c>
      <c r="V367" s="38">
        <f t="shared" si="354"/>
        <v>0</v>
      </c>
      <c r="W367" s="38">
        <f t="shared" si="354"/>
        <v>0</v>
      </c>
      <c r="X367" s="38">
        <f t="shared" si="354"/>
        <v>0</v>
      </c>
      <c r="Y367" s="38">
        <f t="shared" si="354"/>
        <v>0</v>
      </c>
      <c r="Z367" s="38">
        <f t="shared" si="354"/>
        <v>0</v>
      </c>
      <c r="AA367" s="38">
        <f t="shared" si="354"/>
        <v>0</v>
      </c>
      <c r="AB367" s="38">
        <f t="shared" si="354"/>
        <v>0</v>
      </c>
      <c r="AC367" s="38">
        <f t="shared" si="354"/>
        <v>0</v>
      </c>
      <c r="AD367" s="292">
        <f t="shared" si="313"/>
        <v>0</v>
      </c>
      <c r="AE367" s="38">
        <f t="shared" si="354"/>
        <v>0</v>
      </c>
      <c r="AF367" s="38">
        <f t="shared" si="354"/>
        <v>0</v>
      </c>
      <c r="AG367" s="38">
        <f t="shared" si="354"/>
        <v>0</v>
      </c>
      <c r="AH367" s="38">
        <f t="shared" si="354"/>
        <v>0</v>
      </c>
      <c r="AI367" s="38">
        <f t="shared" si="354"/>
        <v>0</v>
      </c>
      <c r="AJ367" s="38">
        <f t="shared" si="354"/>
        <v>0</v>
      </c>
      <c r="AK367" s="38">
        <f t="shared" si="354"/>
        <v>0</v>
      </c>
    </row>
    <row r="368" spans="1:37" ht="31.5" customHeight="1">
      <c r="A368" s="43"/>
      <c r="B368" s="51" t="s">
        <v>321</v>
      </c>
      <c r="C368" s="29">
        <v>60</v>
      </c>
      <c r="D368" s="248">
        <f t="shared" ref="D368:E368" si="355">D476+D484+D493+D502+D509</f>
        <v>78187</v>
      </c>
      <c r="E368" s="38">
        <f t="shared" si="355"/>
        <v>101454</v>
      </c>
      <c r="F368" s="289">
        <f>F476+F484+F493+F502+F509</f>
        <v>101454</v>
      </c>
      <c r="G368" s="248">
        <f t="shared" ref="G368:J368" si="356">G476+G484+G493+G502+G509</f>
        <v>46722</v>
      </c>
      <c r="H368" s="248">
        <f t="shared" si="356"/>
        <v>26812</v>
      </c>
      <c r="I368" s="248">
        <f t="shared" si="356"/>
        <v>13978</v>
      </c>
      <c r="J368" s="248">
        <f t="shared" si="356"/>
        <v>13942</v>
      </c>
      <c r="K368" s="23">
        <f t="shared" si="326"/>
        <v>101454</v>
      </c>
      <c r="L368" s="23">
        <f t="shared" si="327"/>
        <v>0</v>
      </c>
      <c r="M368" s="248">
        <f t="shared" ref="M368:AK368" si="357">M476+M484+M493+M502+M509</f>
        <v>288</v>
      </c>
      <c r="N368" s="248">
        <f t="shared" si="357"/>
        <v>0</v>
      </c>
      <c r="O368" s="248">
        <f t="shared" si="357"/>
        <v>0</v>
      </c>
      <c r="P368" s="38">
        <f t="shared" si="357"/>
        <v>0</v>
      </c>
      <c r="Q368" s="38">
        <f t="shared" si="357"/>
        <v>0</v>
      </c>
      <c r="R368" s="38">
        <f t="shared" si="357"/>
        <v>0</v>
      </c>
      <c r="S368" s="38">
        <f t="shared" si="357"/>
        <v>0</v>
      </c>
      <c r="T368" s="38">
        <f t="shared" si="357"/>
        <v>0</v>
      </c>
      <c r="U368" s="38">
        <f t="shared" si="357"/>
        <v>0</v>
      </c>
      <c r="V368" s="38">
        <f t="shared" si="357"/>
        <v>0</v>
      </c>
      <c r="W368" s="38">
        <f t="shared" si="357"/>
        <v>0</v>
      </c>
      <c r="X368" s="38">
        <f t="shared" si="357"/>
        <v>0</v>
      </c>
      <c r="Y368" s="38">
        <f t="shared" si="357"/>
        <v>0</v>
      </c>
      <c r="Z368" s="38">
        <f t="shared" si="357"/>
        <v>0</v>
      </c>
      <c r="AA368" s="38">
        <f t="shared" si="357"/>
        <v>0</v>
      </c>
      <c r="AB368" s="38">
        <f t="shared" si="357"/>
        <v>0</v>
      </c>
      <c r="AC368" s="38">
        <f t="shared" si="357"/>
        <v>0</v>
      </c>
      <c r="AD368" s="292">
        <f t="shared" si="313"/>
        <v>101454</v>
      </c>
      <c r="AE368" s="38">
        <f t="shared" si="357"/>
        <v>101454</v>
      </c>
      <c r="AF368" s="38">
        <f t="shared" si="357"/>
        <v>45294</v>
      </c>
      <c r="AG368" s="38">
        <f t="shared" si="357"/>
        <v>45176</v>
      </c>
      <c r="AH368" s="38">
        <f t="shared" si="357"/>
        <v>0</v>
      </c>
      <c r="AI368" s="38">
        <f t="shared" si="357"/>
        <v>0</v>
      </c>
      <c r="AJ368" s="38">
        <f t="shared" si="357"/>
        <v>0</v>
      </c>
      <c r="AK368" s="38">
        <f t="shared" si="357"/>
        <v>0</v>
      </c>
    </row>
    <row r="369" spans="1:37" s="136" customFormat="1" ht="18.75" hidden="1" customHeight="1">
      <c r="A369" s="133"/>
      <c r="B369" s="134" t="s">
        <v>311</v>
      </c>
      <c r="C369" s="135"/>
      <c r="D369" s="248"/>
      <c r="E369" s="38"/>
      <c r="F369" s="289"/>
      <c r="G369" s="248"/>
      <c r="H369" s="248"/>
      <c r="I369" s="248"/>
      <c r="J369" s="248"/>
      <c r="K369" s="23">
        <f t="shared" si="326"/>
        <v>0</v>
      </c>
      <c r="L369" s="23">
        <f t="shared" si="327"/>
        <v>0</v>
      </c>
      <c r="M369" s="248"/>
      <c r="N369" s="248"/>
      <c r="O369" s="248"/>
      <c r="P369" s="38"/>
      <c r="Q369" s="38"/>
      <c r="R369" s="38"/>
      <c r="S369" s="38"/>
      <c r="T369" s="38"/>
      <c r="U369" s="38"/>
      <c r="V369" s="38"/>
      <c r="W369" s="38"/>
      <c r="X369" s="38"/>
      <c r="Y369" s="38"/>
      <c r="Z369" s="38"/>
      <c r="AA369" s="38"/>
      <c r="AB369" s="38"/>
      <c r="AC369" s="38"/>
      <c r="AD369" s="292">
        <f t="shared" si="313"/>
        <v>0</v>
      </c>
      <c r="AE369" s="38"/>
      <c r="AF369" s="38"/>
      <c r="AG369" s="38"/>
      <c r="AH369" s="38"/>
      <c r="AI369" s="38"/>
      <c r="AJ369" s="38"/>
      <c r="AK369" s="38"/>
    </row>
    <row r="370" spans="1:37" s="140" customFormat="1" ht="21.75" hidden="1" customHeight="1">
      <c r="A370" s="137"/>
      <c r="B370" s="138" t="s">
        <v>331</v>
      </c>
      <c r="C370" s="139"/>
      <c r="D370" s="248"/>
      <c r="E370" s="38"/>
      <c r="F370" s="289"/>
      <c r="G370" s="248"/>
      <c r="H370" s="248"/>
      <c r="I370" s="248"/>
      <c r="J370" s="248"/>
      <c r="K370" s="23">
        <f t="shared" si="326"/>
        <v>0</v>
      </c>
      <c r="L370" s="23">
        <f t="shared" si="327"/>
        <v>0</v>
      </c>
      <c r="M370" s="248"/>
      <c r="N370" s="248"/>
      <c r="O370" s="248"/>
      <c r="P370" s="38"/>
      <c r="Q370" s="38"/>
      <c r="R370" s="38"/>
      <c r="S370" s="38"/>
      <c r="T370" s="38"/>
      <c r="U370" s="38"/>
      <c r="V370" s="38"/>
      <c r="W370" s="38"/>
      <c r="X370" s="38"/>
      <c r="Y370" s="38"/>
      <c r="Z370" s="38"/>
      <c r="AA370" s="38"/>
      <c r="AB370" s="38"/>
      <c r="AC370" s="38"/>
      <c r="AD370" s="292">
        <f t="shared" si="313"/>
        <v>0</v>
      </c>
      <c r="AE370" s="38"/>
      <c r="AF370" s="38"/>
      <c r="AG370" s="38"/>
      <c r="AH370" s="38"/>
      <c r="AI370" s="38"/>
      <c r="AJ370" s="38"/>
      <c r="AK370" s="38"/>
    </row>
    <row r="371" spans="1:37" ht="15.75" customHeight="1">
      <c r="A371" s="43"/>
      <c r="B371" s="28" t="s">
        <v>197</v>
      </c>
      <c r="C371" s="29" t="s">
        <v>362</v>
      </c>
      <c r="D371" s="248">
        <f t="shared" ref="D371:E371" si="358">D510+D477+D485+D494+D503</f>
        <v>65702</v>
      </c>
      <c r="E371" s="38">
        <f t="shared" si="358"/>
        <v>85255</v>
      </c>
      <c r="F371" s="289">
        <f>F510+F477+F485+F494+F503</f>
        <v>85255</v>
      </c>
      <c r="G371" s="248">
        <f t="shared" ref="G371:J371" si="359">G510+G477+G485+G494+G503</f>
        <v>39261</v>
      </c>
      <c r="H371" s="248">
        <f t="shared" si="359"/>
        <v>22531</v>
      </c>
      <c r="I371" s="248">
        <f t="shared" si="359"/>
        <v>11746</v>
      </c>
      <c r="J371" s="248">
        <f t="shared" si="359"/>
        <v>11717</v>
      </c>
      <c r="K371" s="23">
        <f t="shared" si="326"/>
        <v>85255</v>
      </c>
      <c r="L371" s="23">
        <f t="shared" si="327"/>
        <v>0</v>
      </c>
      <c r="M371" s="248">
        <f t="shared" ref="M371:AK371" si="360">M510+M477+M485+M494+M503</f>
        <v>288</v>
      </c>
      <c r="N371" s="248">
        <f t="shared" si="360"/>
        <v>0</v>
      </c>
      <c r="O371" s="248">
        <f t="shared" si="360"/>
        <v>0</v>
      </c>
      <c r="P371" s="38">
        <f t="shared" si="360"/>
        <v>0</v>
      </c>
      <c r="Q371" s="38">
        <f t="shared" si="360"/>
        <v>0</v>
      </c>
      <c r="R371" s="38">
        <f t="shared" si="360"/>
        <v>0</v>
      </c>
      <c r="S371" s="38">
        <f t="shared" si="360"/>
        <v>0</v>
      </c>
      <c r="T371" s="38">
        <f t="shared" si="360"/>
        <v>0</v>
      </c>
      <c r="U371" s="38">
        <f t="shared" si="360"/>
        <v>0</v>
      </c>
      <c r="V371" s="38">
        <f t="shared" si="360"/>
        <v>0</v>
      </c>
      <c r="W371" s="38">
        <f t="shared" si="360"/>
        <v>0</v>
      </c>
      <c r="X371" s="38">
        <f t="shared" si="360"/>
        <v>0</v>
      </c>
      <c r="Y371" s="38">
        <f t="shared" si="360"/>
        <v>0</v>
      </c>
      <c r="Z371" s="38">
        <f t="shared" si="360"/>
        <v>0</v>
      </c>
      <c r="AA371" s="38">
        <f t="shared" si="360"/>
        <v>0</v>
      </c>
      <c r="AB371" s="38">
        <f t="shared" si="360"/>
        <v>0</v>
      </c>
      <c r="AC371" s="38">
        <f t="shared" si="360"/>
        <v>0</v>
      </c>
      <c r="AD371" s="292">
        <f t="shared" si="313"/>
        <v>85255</v>
      </c>
      <c r="AE371" s="38">
        <f t="shared" si="360"/>
        <v>85255</v>
      </c>
      <c r="AF371" s="38">
        <f t="shared" si="360"/>
        <v>38013</v>
      </c>
      <c r="AG371" s="38">
        <f t="shared" si="360"/>
        <v>37336</v>
      </c>
      <c r="AH371" s="38">
        <f t="shared" si="360"/>
        <v>0</v>
      </c>
      <c r="AI371" s="38">
        <f t="shared" si="360"/>
        <v>0</v>
      </c>
      <c r="AJ371" s="38">
        <f t="shared" si="360"/>
        <v>0</v>
      </c>
      <c r="AK371" s="38">
        <f t="shared" si="360"/>
        <v>0</v>
      </c>
    </row>
    <row r="372" spans="1:37" ht="15.75" customHeight="1">
      <c r="A372" s="43"/>
      <c r="B372" s="28" t="s">
        <v>199</v>
      </c>
      <c r="C372" s="29" t="s">
        <v>363</v>
      </c>
      <c r="D372" s="248">
        <f t="shared" ref="D372:E373" si="361">D478+D486+D495+D504+D511</f>
        <v>0</v>
      </c>
      <c r="E372" s="38">
        <f t="shared" si="361"/>
        <v>0</v>
      </c>
      <c r="F372" s="289">
        <f>F478+F486+F495+F504+F511</f>
        <v>0</v>
      </c>
      <c r="G372" s="248">
        <f t="shared" ref="G372:J373" si="362">G478+G486+G495+G504+G511</f>
        <v>0</v>
      </c>
      <c r="H372" s="248">
        <f t="shared" si="362"/>
        <v>0</v>
      </c>
      <c r="I372" s="248">
        <f t="shared" si="362"/>
        <v>0</v>
      </c>
      <c r="J372" s="248">
        <f t="shared" si="362"/>
        <v>0</v>
      </c>
      <c r="K372" s="23">
        <f t="shared" si="326"/>
        <v>0</v>
      </c>
      <c r="L372" s="23">
        <f t="shared" si="327"/>
        <v>0</v>
      </c>
      <c r="M372" s="248">
        <f t="shared" ref="M372:AK373" si="363">M478+M486+M495+M504+M511</f>
        <v>0</v>
      </c>
      <c r="N372" s="248">
        <f t="shared" si="363"/>
        <v>0</v>
      </c>
      <c r="O372" s="248">
        <f t="shared" si="363"/>
        <v>0</v>
      </c>
      <c r="P372" s="38">
        <f t="shared" si="363"/>
        <v>0</v>
      </c>
      <c r="Q372" s="38">
        <f t="shared" si="363"/>
        <v>0</v>
      </c>
      <c r="R372" s="38">
        <f t="shared" si="363"/>
        <v>0</v>
      </c>
      <c r="S372" s="38">
        <f t="shared" si="363"/>
        <v>0</v>
      </c>
      <c r="T372" s="38">
        <f t="shared" si="363"/>
        <v>0</v>
      </c>
      <c r="U372" s="38">
        <f t="shared" si="363"/>
        <v>0</v>
      </c>
      <c r="V372" s="38">
        <f t="shared" si="363"/>
        <v>0</v>
      </c>
      <c r="W372" s="38">
        <f t="shared" si="363"/>
        <v>0</v>
      </c>
      <c r="X372" s="38">
        <f t="shared" si="363"/>
        <v>0</v>
      </c>
      <c r="Y372" s="38">
        <f t="shared" si="363"/>
        <v>0</v>
      </c>
      <c r="Z372" s="38">
        <f t="shared" si="363"/>
        <v>0</v>
      </c>
      <c r="AA372" s="38">
        <f t="shared" si="363"/>
        <v>0</v>
      </c>
      <c r="AB372" s="38">
        <f t="shared" si="363"/>
        <v>0</v>
      </c>
      <c r="AC372" s="38">
        <f t="shared" si="363"/>
        <v>0</v>
      </c>
      <c r="AD372" s="292">
        <f t="shared" si="313"/>
        <v>0</v>
      </c>
      <c r="AE372" s="38">
        <f t="shared" si="363"/>
        <v>0</v>
      </c>
      <c r="AF372" s="38">
        <f t="shared" si="363"/>
        <v>0</v>
      </c>
      <c r="AG372" s="38">
        <f t="shared" si="363"/>
        <v>0</v>
      </c>
      <c r="AH372" s="38">
        <f t="shared" si="363"/>
        <v>0</v>
      </c>
      <c r="AI372" s="38">
        <f t="shared" si="363"/>
        <v>0</v>
      </c>
      <c r="AJ372" s="38">
        <f t="shared" si="363"/>
        <v>0</v>
      </c>
      <c r="AK372" s="38">
        <f t="shared" si="363"/>
        <v>0</v>
      </c>
    </row>
    <row r="373" spans="1:37" ht="15.75" customHeight="1">
      <c r="A373" s="43"/>
      <c r="B373" s="28" t="s">
        <v>201</v>
      </c>
      <c r="C373" s="29" t="s">
        <v>364</v>
      </c>
      <c r="D373" s="248">
        <f t="shared" si="361"/>
        <v>12485</v>
      </c>
      <c r="E373" s="38">
        <f t="shared" si="361"/>
        <v>16199</v>
      </c>
      <c r="F373" s="289">
        <f>F479+F487+F496+F505+F512</f>
        <v>16199</v>
      </c>
      <c r="G373" s="248">
        <f t="shared" si="362"/>
        <v>7461</v>
      </c>
      <c r="H373" s="248">
        <f t="shared" si="362"/>
        <v>4281</v>
      </c>
      <c r="I373" s="248">
        <f t="shared" si="362"/>
        <v>2232</v>
      </c>
      <c r="J373" s="248">
        <f t="shared" si="362"/>
        <v>2225</v>
      </c>
      <c r="K373" s="23">
        <f t="shared" si="326"/>
        <v>16199</v>
      </c>
      <c r="L373" s="23">
        <f t="shared" si="327"/>
        <v>0</v>
      </c>
      <c r="M373" s="248">
        <f t="shared" si="363"/>
        <v>0</v>
      </c>
      <c r="N373" s="248">
        <f t="shared" si="363"/>
        <v>0</v>
      </c>
      <c r="O373" s="248">
        <f t="shared" si="363"/>
        <v>0</v>
      </c>
      <c r="P373" s="38">
        <f t="shared" si="363"/>
        <v>0</v>
      </c>
      <c r="Q373" s="38">
        <f t="shared" si="363"/>
        <v>0</v>
      </c>
      <c r="R373" s="38">
        <f t="shared" si="363"/>
        <v>0</v>
      </c>
      <c r="S373" s="38">
        <f t="shared" si="363"/>
        <v>0</v>
      </c>
      <c r="T373" s="38">
        <f t="shared" si="363"/>
        <v>0</v>
      </c>
      <c r="U373" s="38">
        <f t="shared" si="363"/>
        <v>0</v>
      </c>
      <c r="V373" s="38">
        <f t="shared" si="363"/>
        <v>0</v>
      </c>
      <c r="W373" s="38">
        <f t="shared" si="363"/>
        <v>0</v>
      </c>
      <c r="X373" s="38">
        <f t="shared" si="363"/>
        <v>0</v>
      </c>
      <c r="Y373" s="38">
        <f t="shared" si="363"/>
        <v>0</v>
      </c>
      <c r="Z373" s="38">
        <f t="shared" si="363"/>
        <v>0</v>
      </c>
      <c r="AA373" s="38">
        <f t="shared" si="363"/>
        <v>0</v>
      </c>
      <c r="AB373" s="38">
        <f t="shared" si="363"/>
        <v>0</v>
      </c>
      <c r="AC373" s="38">
        <f t="shared" si="363"/>
        <v>0</v>
      </c>
      <c r="AD373" s="292">
        <f t="shared" si="313"/>
        <v>16199</v>
      </c>
      <c r="AE373" s="38">
        <f t="shared" si="363"/>
        <v>16199</v>
      </c>
      <c r="AF373" s="38">
        <f t="shared" si="363"/>
        <v>7281</v>
      </c>
      <c r="AG373" s="38">
        <f t="shared" si="363"/>
        <v>7840</v>
      </c>
      <c r="AH373" s="38">
        <f t="shared" si="363"/>
        <v>0</v>
      </c>
      <c r="AI373" s="38">
        <f t="shared" si="363"/>
        <v>0</v>
      </c>
      <c r="AJ373" s="38">
        <f t="shared" si="363"/>
        <v>0</v>
      </c>
      <c r="AK373" s="38">
        <f t="shared" si="363"/>
        <v>0</v>
      </c>
    </row>
    <row r="374" spans="1:37" ht="21" customHeight="1">
      <c r="A374" s="43"/>
      <c r="B374" s="141" t="s">
        <v>365</v>
      </c>
      <c r="C374" s="142">
        <v>70</v>
      </c>
      <c r="D374" s="143">
        <f>D375+D379+D382+D376+D381+D380</f>
        <v>94327</v>
      </c>
      <c r="E374" s="143">
        <f t="shared" ref="E374:AK374" si="364">E375+E379+E382+E376+E381+E380</f>
        <v>31564</v>
      </c>
      <c r="F374" s="298">
        <f t="shared" si="364"/>
        <v>50348</v>
      </c>
      <c r="G374" s="143">
        <f t="shared" si="364"/>
        <v>17457</v>
      </c>
      <c r="H374" s="143">
        <f t="shared" si="364"/>
        <v>12891</v>
      </c>
      <c r="I374" s="143">
        <f t="shared" si="364"/>
        <v>11000</v>
      </c>
      <c r="J374" s="143">
        <f t="shared" si="364"/>
        <v>9000</v>
      </c>
      <c r="K374" s="23">
        <f t="shared" si="326"/>
        <v>50348</v>
      </c>
      <c r="L374" s="23">
        <f t="shared" si="327"/>
        <v>0</v>
      </c>
      <c r="M374" s="143">
        <f t="shared" si="364"/>
        <v>24597</v>
      </c>
      <c r="N374" s="143">
        <f t="shared" si="364"/>
        <v>16398</v>
      </c>
      <c r="O374" s="143">
        <f t="shared" si="364"/>
        <v>0</v>
      </c>
      <c r="P374" s="143">
        <f t="shared" si="364"/>
        <v>2</v>
      </c>
      <c r="Q374" s="143">
        <f t="shared" si="364"/>
        <v>0</v>
      </c>
      <c r="R374" s="143">
        <f t="shared" si="364"/>
        <v>1</v>
      </c>
      <c r="S374" s="143">
        <f t="shared" si="364"/>
        <v>5</v>
      </c>
      <c r="T374" s="143">
        <f t="shared" si="364"/>
        <v>29</v>
      </c>
      <c r="U374" s="143">
        <f t="shared" si="364"/>
        <v>0</v>
      </c>
      <c r="V374" s="143">
        <f t="shared" si="364"/>
        <v>0</v>
      </c>
      <c r="W374" s="143">
        <f t="shared" si="364"/>
        <v>46</v>
      </c>
      <c r="X374" s="143">
        <f t="shared" si="364"/>
        <v>0</v>
      </c>
      <c r="Y374" s="143">
        <f t="shared" si="364"/>
        <v>0</v>
      </c>
      <c r="Z374" s="143">
        <f t="shared" si="364"/>
        <v>9380</v>
      </c>
      <c r="AA374" s="143">
        <f t="shared" si="364"/>
        <v>27</v>
      </c>
      <c r="AB374" s="143">
        <f t="shared" si="364"/>
        <v>81</v>
      </c>
      <c r="AC374" s="143">
        <f t="shared" si="364"/>
        <v>0</v>
      </c>
      <c r="AD374" s="292">
        <f t="shared" si="313"/>
        <v>59919</v>
      </c>
      <c r="AE374" s="143">
        <f t="shared" si="364"/>
        <v>59919</v>
      </c>
      <c r="AF374" s="143">
        <f t="shared" si="364"/>
        <v>40250</v>
      </c>
      <c r="AG374" s="143">
        <f t="shared" si="364"/>
        <v>17767</v>
      </c>
      <c r="AH374" s="143">
        <f t="shared" si="364"/>
        <v>15000</v>
      </c>
      <c r="AI374" s="143">
        <f t="shared" si="364"/>
        <v>6975</v>
      </c>
      <c r="AJ374" s="143">
        <f t="shared" si="364"/>
        <v>0</v>
      </c>
      <c r="AK374" s="143">
        <f t="shared" si="364"/>
        <v>0</v>
      </c>
    </row>
    <row r="375" spans="1:37" ht="21.75" customHeight="1">
      <c r="A375" s="43"/>
      <c r="B375" s="144" t="s">
        <v>366</v>
      </c>
      <c r="C375" s="145"/>
      <c r="D375" s="147">
        <v>83947</v>
      </c>
      <c r="E375" s="146"/>
      <c r="F375" s="299">
        <f>2353+6215-368+493+43</f>
        <v>8736</v>
      </c>
      <c r="G375" s="147">
        <f>8693+43</f>
        <v>8736</v>
      </c>
      <c r="H375" s="147"/>
      <c r="I375" s="147"/>
      <c r="J375" s="147"/>
      <c r="K375" s="23">
        <f t="shared" si="326"/>
        <v>8736</v>
      </c>
      <c r="L375" s="23">
        <f t="shared" si="327"/>
        <v>0</v>
      </c>
      <c r="M375" s="147"/>
      <c r="N375" s="147"/>
      <c r="O375" s="147"/>
      <c r="P375" s="146">
        <v>2</v>
      </c>
      <c r="Q375" s="146"/>
      <c r="R375" s="146">
        <v>1</v>
      </c>
      <c r="S375" s="146">
        <v>5</v>
      </c>
      <c r="T375" s="146">
        <v>29</v>
      </c>
      <c r="U375" s="146"/>
      <c r="V375" s="146"/>
      <c r="W375" s="146">
        <v>46</v>
      </c>
      <c r="X375" s="146"/>
      <c r="Y375" s="146"/>
      <c r="Z375" s="146">
        <v>380</v>
      </c>
      <c r="AA375" s="146">
        <v>27</v>
      </c>
      <c r="AB375" s="146">
        <v>81</v>
      </c>
      <c r="AC375" s="146"/>
      <c r="AD375" s="292">
        <f t="shared" si="313"/>
        <v>9307</v>
      </c>
      <c r="AE375" s="146">
        <v>9307</v>
      </c>
      <c r="AF375" s="146">
        <v>1523</v>
      </c>
      <c r="AG375" s="146"/>
      <c r="AH375" s="146"/>
      <c r="AI375" s="146"/>
      <c r="AJ375" s="146"/>
      <c r="AK375" s="146"/>
    </row>
    <row r="376" spans="1:37" ht="21.75" customHeight="1">
      <c r="A376" s="43"/>
      <c r="B376" s="144" t="s">
        <v>367</v>
      </c>
      <c r="C376" s="145"/>
      <c r="D376" s="147"/>
      <c r="E376" s="146">
        <f t="shared" ref="E376:AK376" si="365">E377+E378</f>
        <v>4074</v>
      </c>
      <c r="F376" s="299">
        <f t="shared" si="365"/>
        <v>4074</v>
      </c>
      <c r="G376" s="147">
        <f t="shared" si="365"/>
        <v>183</v>
      </c>
      <c r="H376" s="147">
        <f t="shared" si="365"/>
        <v>3891</v>
      </c>
      <c r="I376" s="147">
        <f t="shared" si="365"/>
        <v>0</v>
      </c>
      <c r="J376" s="147">
        <f t="shared" si="365"/>
        <v>0</v>
      </c>
      <c r="K376" s="23">
        <f t="shared" si="326"/>
        <v>4074</v>
      </c>
      <c r="L376" s="23">
        <f t="shared" si="327"/>
        <v>0</v>
      </c>
      <c r="M376" s="147">
        <f t="shared" si="365"/>
        <v>0</v>
      </c>
      <c r="N376" s="147">
        <f t="shared" si="365"/>
        <v>0</v>
      </c>
      <c r="O376" s="147">
        <f t="shared" si="365"/>
        <v>0</v>
      </c>
      <c r="P376" s="146">
        <f t="shared" si="365"/>
        <v>0</v>
      </c>
      <c r="Q376" s="146">
        <f t="shared" si="365"/>
        <v>0</v>
      </c>
      <c r="R376" s="146">
        <f t="shared" si="365"/>
        <v>0</v>
      </c>
      <c r="S376" s="146">
        <f t="shared" si="365"/>
        <v>0</v>
      </c>
      <c r="T376" s="146">
        <f t="shared" si="365"/>
        <v>0</v>
      </c>
      <c r="U376" s="146">
        <f t="shared" si="365"/>
        <v>0</v>
      </c>
      <c r="V376" s="146">
        <f t="shared" si="365"/>
        <v>0</v>
      </c>
      <c r="W376" s="146">
        <f t="shared" si="365"/>
        <v>0</v>
      </c>
      <c r="X376" s="146">
        <f t="shared" si="365"/>
        <v>0</v>
      </c>
      <c r="Y376" s="146">
        <f t="shared" si="365"/>
        <v>0</v>
      </c>
      <c r="Z376" s="146">
        <f t="shared" si="365"/>
        <v>0</v>
      </c>
      <c r="AA376" s="146">
        <f t="shared" si="365"/>
        <v>0</v>
      </c>
      <c r="AB376" s="146">
        <f t="shared" si="365"/>
        <v>0</v>
      </c>
      <c r="AC376" s="146">
        <f t="shared" si="365"/>
        <v>0</v>
      </c>
      <c r="AD376" s="292">
        <f t="shared" si="313"/>
        <v>4074</v>
      </c>
      <c r="AE376" s="146">
        <f t="shared" si="365"/>
        <v>4074</v>
      </c>
      <c r="AF376" s="146">
        <f t="shared" si="365"/>
        <v>0</v>
      </c>
      <c r="AG376" s="146">
        <f t="shared" si="365"/>
        <v>2767</v>
      </c>
      <c r="AH376" s="146">
        <f t="shared" si="365"/>
        <v>0</v>
      </c>
      <c r="AI376" s="146">
        <f t="shared" si="365"/>
        <v>0</v>
      </c>
      <c r="AJ376" s="146">
        <f t="shared" si="365"/>
        <v>0</v>
      </c>
      <c r="AK376" s="146">
        <f t="shared" si="365"/>
        <v>0</v>
      </c>
    </row>
    <row r="377" spans="1:37" ht="21.75" customHeight="1">
      <c r="A377" s="43"/>
      <c r="B377" s="144" t="s">
        <v>368</v>
      </c>
      <c r="C377" s="145"/>
      <c r="D377" s="147"/>
      <c r="E377" s="146">
        <v>3891</v>
      </c>
      <c r="F377" s="299">
        <v>3891</v>
      </c>
      <c r="G377" s="147"/>
      <c r="H377" s="147">
        <v>3891</v>
      </c>
      <c r="I377" s="147"/>
      <c r="J377" s="147"/>
      <c r="K377" s="23">
        <f t="shared" si="326"/>
        <v>3891</v>
      </c>
      <c r="L377" s="23">
        <f t="shared" si="327"/>
        <v>0</v>
      </c>
      <c r="M377" s="147"/>
      <c r="N377" s="147"/>
      <c r="O377" s="147"/>
      <c r="P377" s="146"/>
      <c r="Q377" s="146"/>
      <c r="R377" s="146"/>
      <c r="S377" s="146"/>
      <c r="T377" s="146"/>
      <c r="U377" s="146"/>
      <c r="V377" s="146"/>
      <c r="W377" s="146"/>
      <c r="X377" s="146"/>
      <c r="Y377" s="146"/>
      <c r="Z377" s="146"/>
      <c r="AA377" s="146"/>
      <c r="AB377" s="146"/>
      <c r="AC377" s="146"/>
      <c r="AD377" s="292">
        <f t="shared" si="313"/>
        <v>3891</v>
      </c>
      <c r="AE377" s="146">
        <v>3891</v>
      </c>
      <c r="AF377" s="146"/>
      <c r="AG377" s="146">
        <v>2767</v>
      </c>
      <c r="AH377" s="146"/>
      <c r="AI377" s="146"/>
      <c r="AJ377" s="146"/>
      <c r="AK377" s="146"/>
    </row>
    <row r="378" spans="1:37" ht="21.75" customHeight="1">
      <c r="A378" s="43"/>
      <c r="B378" s="144" t="s">
        <v>369</v>
      </c>
      <c r="C378" s="145"/>
      <c r="D378" s="147"/>
      <c r="E378" s="146">
        <v>183</v>
      </c>
      <c r="F378" s="299">
        <v>183</v>
      </c>
      <c r="G378" s="147">
        <v>183</v>
      </c>
      <c r="H378" s="147"/>
      <c r="I378" s="147"/>
      <c r="J378" s="147"/>
      <c r="K378" s="23">
        <f t="shared" si="326"/>
        <v>183</v>
      </c>
      <c r="L378" s="23">
        <f t="shared" si="327"/>
        <v>0</v>
      </c>
      <c r="M378" s="147"/>
      <c r="N378" s="147"/>
      <c r="O378" s="147"/>
      <c r="P378" s="146"/>
      <c r="Q378" s="146"/>
      <c r="R378" s="146"/>
      <c r="S378" s="146"/>
      <c r="T378" s="146"/>
      <c r="U378" s="146"/>
      <c r="V378" s="146"/>
      <c r="W378" s="146"/>
      <c r="X378" s="146"/>
      <c r="Y378" s="146"/>
      <c r="Z378" s="146"/>
      <c r="AA378" s="146"/>
      <c r="AB378" s="146"/>
      <c r="AC378" s="146"/>
      <c r="AD378" s="292">
        <f t="shared" si="313"/>
        <v>183</v>
      </c>
      <c r="AE378" s="146">
        <v>183</v>
      </c>
      <c r="AF378" s="146"/>
      <c r="AG378" s="146"/>
      <c r="AH378" s="146"/>
      <c r="AI378" s="146"/>
      <c r="AJ378" s="146"/>
      <c r="AK378" s="146"/>
    </row>
    <row r="379" spans="1:37" ht="25.5" customHeight="1">
      <c r="A379" s="43"/>
      <c r="B379" s="144" t="s">
        <v>370</v>
      </c>
      <c r="C379" s="145"/>
      <c r="D379" s="147">
        <f t="shared" ref="D379:E379" si="366">D513+D497</f>
        <v>3028</v>
      </c>
      <c r="E379" s="146">
        <f t="shared" si="366"/>
        <v>2490</v>
      </c>
      <c r="F379" s="299">
        <f>F513+F497</f>
        <v>7924</v>
      </c>
      <c r="G379" s="147">
        <f t="shared" ref="G379:J379" si="367">G513+G497</f>
        <v>7924</v>
      </c>
      <c r="H379" s="147">
        <f t="shared" si="367"/>
        <v>0</v>
      </c>
      <c r="I379" s="147">
        <f t="shared" si="367"/>
        <v>0</v>
      </c>
      <c r="J379" s="147">
        <f t="shared" si="367"/>
        <v>0</v>
      </c>
      <c r="K379" s="23">
        <f t="shared" si="326"/>
        <v>7924</v>
      </c>
      <c r="L379" s="23">
        <f t="shared" si="327"/>
        <v>0</v>
      </c>
      <c r="M379" s="147">
        <f t="shared" ref="M379:AK379" si="368">M513+M497</f>
        <v>0</v>
      </c>
      <c r="N379" s="147">
        <f t="shared" si="368"/>
        <v>0</v>
      </c>
      <c r="O379" s="147">
        <f t="shared" si="368"/>
        <v>0</v>
      </c>
      <c r="P379" s="146">
        <f t="shared" si="368"/>
        <v>0</v>
      </c>
      <c r="Q379" s="146">
        <f t="shared" si="368"/>
        <v>0</v>
      </c>
      <c r="R379" s="146">
        <f t="shared" si="368"/>
        <v>0</v>
      </c>
      <c r="S379" s="146">
        <f t="shared" si="368"/>
        <v>0</v>
      </c>
      <c r="T379" s="146">
        <f t="shared" si="368"/>
        <v>0</v>
      </c>
      <c r="U379" s="146">
        <f t="shared" si="368"/>
        <v>0</v>
      </c>
      <c r="V379" s="146">
        <f t="shared" si="368"/>
        <v>0</v>
      </c>
      <c r="W379" s="146">
        <f t="shared" si="368"/>
        <v>0</v>
      </c>
      <c r="X379" s="146">
        <f t="shared" si="368"/>
        <v>0</v>
      </c>
      <c r="Y379" s="146">
        <f t="shared" si="368"/>
        <v>0</v>
      </c>
      <c r="Z379" s="146">
        <f t="shared" si="368"/>
        <v>9000</v>
      </c>
      <c r="AA379" s="146">
        <f t="shared" si="368"/>
        <v>0</v>
      </c>
      <c r="AB379" s="146">
        <f t="shared" si="368"/>
        <v>0</v>
      </c>
      <c r="AC379" s="146">
        <f t="shared" si="368"/>
        <v>0</v>
      </c>
      <c r="AD379" s="292">
        <f t="shared" si="313"/>
        <v>16924</v>
      </c>
      <c r="AE379" s="146">
        <f t="shared" si="368"/>
        <v>16924</v>
      </c>
      <c r="AF379" s="146">
        <f t="shared" si="368"/>
        <v>13891</v>
      </c>
      <c r="AG379" s="146">
        <f t="shared" si="368"/>
        <v>0</v>
      </c>
      <c r="AH379" s="146">
        <f t="shared" si="368"/>
        <v>0</v>
      </c>
      <c r="AI379" s="146">
        <f t="shared" si="368"/>
        <v>0</v>
      </c>
      <c r="AJ379" s="146">
        <f t="shared" si="368"/>
        <v>0</v>
      </c>
      <c r="AK379" s="146">
        <f t="shared" si="368"/>
        <v>0</v>
      </c>
    </row>
    <row r="380" spans="1:37" ht="25.5" customHeight="1">
      <c r="A380" s="43"/>
      <c r="B380" s="283" t="s">
        <v>371</v>
      </c>
      <c r="C380" s="145"/>
      <c r="D380" s="147"/>
      <c r="E380" s="146"/>
      <c r="F380" s="299">
        <v>4000</v>
      </c>
      <c r="G380" s="147"/>
      <c r="H380" s="147">
        <v>2000</v>
      </c>
      <c r="I380" s="147">
        <v>2000</v>
      </c>
      <c r="J380" s="147"/>
      <c r="K380" s="23">
        <f t="shared" si="326"/>
        <v>4000</v>
      </c>
      <c r="L380" s="23">
        <f t="shared" si="327"/>
        <v>0</v>
      </c>
      <c r="M380" s="147">
        <v>24597</v>
      </c>
      <c r="N380" s="147">
        <v>16398</v>
      </c>
      <c r="O380" s="147"/>
      <c r="P380" s="146"/>
      <c r="Q380" s="146"/>
      <c r="R380" s="146"/>
      <c r="S380" s="146"/>
      <c r="T380" s="146"/>
      <c r="U380" s="146"/>
      <c r="V380" s="146"/>
      <c r="W380" s="146"/>
      <c r="X380" s="146"/>
      <c r="Y380" s="146"/>
      <c r="Z380" s="146"/>
      <c r="AA380" s="146"/>
      <c r="AB380" s="146"/>
      <c r="AC380" s="146"/>
      <c r="AD380" s="292">
        <f t="shared" si="313"/>
        <v>4000</v>
      </c>
      <c r="AE380" s="146">
        <v>4000</v>
      </c>
      <c r="AF380" s="146">
        <v>49</v>
      </c>
      <c r="AG380" s="146">
        <v>15000</v>
      </c>
      <c r="AH380" s="146">
        <v>15000</v>
      </c>
      <c r="AI380" s="146">
        <v>6975</v>
      </c>
      <c r="AJ380" s="146"/>
      <c r="AK380" s="146"/>
    </row>
    <row r="381" spans="1:37" ht="25.5" customHeight="1">
      <c r="A381" s="43"/>
      <c r="B381" s="144" t="s">
        <v>372</v>
      </c>
      <c r="C381" s="145"/>
      <c r="D381" s="147"/>
      <c r="E381" s="146"/>
      <c r="F381" s="299">
        <f>138+58+153+58+149+58</f>
        <v>614</v>
      </c>
      <c r="G381" s="147">
        <v>614</v>
      </c>
      <c r="H381" s="147"/>
      <c r="I381" s="147"/>
      <c r="J381" s="147"/>
      <c r="K381" s="23">
        <f t="shared" si="326"/>
        <v>614</v>
      </c>
      <c r="L381" s="23">
        <f t="shared" si="327"/>
        <v>0</v>
      </c>
      <c r="M381" s="147"/>
      <c r="N381" s="147"/>
      <c r="O381" s="147"/>
      <c r="P381" s="146"/>
      <c r="Q381" s="146"/>
      <c r="R381" s="146"/>
      <c r="S381" s="146"/>
      <c r="T381" s="146"/>
      <c r="U381" s="146"/>
      <c r="V381" s="146"/>
      <c r="W381" s="146"/>
      <c r="X381" s="146"/>
      <c r="Y381" s="146"/>
      <c r="Z381" s="146"/>
      <c r="AA381" s="146"/>
      <c r="AB381" s="146"/>
      <c r="AC381" s="146"/>
      <c r="AD381" s="292">
        <f t="shared" si="313"/>
        <v>614</v>
      </c>
      <c r="AE381" s="146">
        <v>614</v>
      </c>
      <c r="AF381" s="146"/>
      <c r="AG381" s="146"/>
      <c r="AH381" s="146"/>
      <c r="AI381" s="146"/>
      <c r="AJ381" s="146"/>
      <c r="AK381" s="146"/>
    </row>
    <row r="382" spans="1:37" ht="24.75" customHeight="1">
      <c r="A382" s="43"/>
      <c r="B382" s="144" t="s">
        <v>373</v>
      </c>
      <c r="C382" s="145"/>
      <c r="D382" s="147">
        <f>D516</f>
        <v>7352</v>
      </c>
      <c r="E382" s="147">
        <f t="shared" ref="E382:J382" si="369">E516</f>
        <v>25000</v>
      </c>
      <c r="F382" s="299">
        <f t="shared" si="369"/>
        <v>25000</v>
      </c>
      <c r="G382" s="147">
        <f t="shared" si="369"/>
        <v>0</v>
      </c>
      <c r="H382" s="147">
        <f t="shared" si="369"/>
        <v>7000</v>
      </c>
      <c r="I382" s="147">
        <f t="shared" si="369"/>
        <v>9000</v>
      </c>
      <c r="J382" s="147">
        <f t="shared" si="369"/>
        <v>9000</v>
      </c>
      <c r="K382" s="23">
        <f t="shared" si="326"/>
        <v>25000</v>
      </c>
      <c r="L382" s="23">
        <f t="shared" si="327"/>
        <v>0</v>
      </c>
      <c r="M382" s="147">
        <f t="shared" ref="M382:AK382" si="370">M516</f>
        <v>0</v>
      </c>
      <c r="N382" s="147">
        <f t="shared" si="370"/>
        <v>0</v>
      </c>
      <c r="O382" s="147">
        <f t="shared" si="370"/>
        <v>0</v>
      </c>
      <c r="P382" s="147">
        <f t="shared" si="370"/>
        <v>0</v>
      </c>
      <c r="Q382" s="147">
        <f t="shared" si="370"/>
        <v>0</v>
      </c>
      <c r="R382" s="147">
        <f t="shared" si="370"/>
        <v>0</v>
      </c>
      <c r="S382" s="147">
        <f t="shared" si="370"/>
        <v>0</v>
      </c>
      <c r="T382" s="147">
        <f t="shared" si="370"/>
        <v>0</v>
      </c>
      <c r="U382" s="147">
        <f t="shared" si="370"/>
        <v>0</v>
      </c>
      <c r="V382" s="147">
        <f t="shared" si="370"/>
        <v>0</v>
      </c>
      <c r="W382" s="147">
        <f t="shared" si="370"/>
        <v>0</v>
      </c>
      <c r="X382" s="147">
        <f t="shared" si="370"/>
        <v>0</v>
      </c>
      <c r="Y382" s="147">
        <f t="shared" si="370"/>
        <v>0</v>
      </c>
      <c r="Z382" s="147">
        <f t="shared" si="370"/>
        <v>0</v>
      </c>
      <c r="AA382" s="147">
        <f t="shared" si="370"/>
        <v>0</v>
      </c>
      <c r="AB382" s="147">
        <f t="shared" si="370"/>
        <v>0</v>
      </c>
      <c r="AC382" s="147">
        <f t="shared" si="370"/>
        <v>0</v>
      </c>
      <c r="AD382" s="292">
        <f t="shared" si="313"/>
        <v>25000</v>
      </c>
      <c r="AE382" s="147">
        <f t="shared" si="370"/>
        <v>25000</v>
      </c>
      <c r="AF382" s="147">
        <f t="shared" si="370"/>
        <v>24787</v>
      </c>
      <c r="AG382" s="147">
        <f t="shared" si="370"/>
        <v>0</v>
      </c>
      <c r="AH382" s="147">
        <f t="shared" si="370"/>
        <v>0</v>
      </c>
      <c r="AI382" s="147">
        <f t="shared" si="370"/>
        <v>0</v>
      </c>
      <c r="AJ382" s="147">
        <f t="shared" si="370"/>
        <v>0</v>
      </c>
      <c r="AK382" s="147">
        <f t="shared" si="370"/>
        <v>0</v>
      </c>
    </row>
    <row r="383" spans="1:37" ht="0.75" customHeight="1">
      <c r="A383" s="43"/>
      <c r="B383" s="148" t="s">
        <v>310</v>
      </c>
      <c r="C383" s="129">
        <v>85.01</v>
      </c>
      <c r="D383" s="60"/>
      <c r="E383" s="149"/>
      <c r="F383" s="235"/>
      <c r="G383" s="60"/>
      <c r="H383" s="60"/>
      <c r="I383" s="60"/>
      <c r="J383" s="60"/>
      <c r="K383" s="23">
        <f t="shared" si="326"/>
        <v>0</v>
      </c>
      <c r="L383" s="23">
        <f t="shared" si="327"/>
        <v>0</v>
      </c>
      <c r="M383" s="60"/>
      <c r="N383" s="60"/>
      <c r="O383" s="60"/>
      <c r="P383" s="149"/>
      <c r="Q383" s="149"/>
      <c r="R383" s="149"/>
      <c r="S383" s="149"/>
      <c r="T383" s="149"/>
      <c r="U383" s="149"/>
      <c r="V383" s="149"/>
      <c r="W383" s="149"/>
      <c r="X383" s="149"/>
      <c r="Y383" s="149"/>
      <c r="Z383" s="149"/>
      <c r="AA383" s="149"/>
      <c r="AB383" s="149"/>
      <c r="AC383" s="149"/>
      <c r="AD383" s="292">
        <f t="shared" si="313"/>
        <v>0</v>
      </c>
      <c r="AE383" s="149"/>
      <c r="AF383" s="149"/>
      <c r="AG383" s="149"/>
      <c r="AH383" s="149"/>
      <c r="AI383" s="149"/>
      <c r="AJ383" s="149"/>
      <c r="AK383" s="149"/>
    </row>
    <row r="384" spans="1:37" ht="9" hidden="1" customHeight="1">
      <c r="A384" s="43"/>
      <c r="B384" s="150" t="s">
        <v>332</v>
      </c>
      <c r="C384" s="129" t="s">
        <v>374</v>
      </c>
      <c r="D384" s="60"/>
      <c r="E384" s="149"/>
      <c r="F384" s="235"/>
      <c r="G384" s="60"/>
      <c r="H384" s="60"/>
      <c r="I384" s="60"/>
      <c r="J384" s="60"/>
      <c r="K384" s="23">
        <f t="shared" si="326"/>
        <v>0</v>
      </c>
      <c r="L384" s="23">
        <f t="shared" si="327"/>
        <v>0</v>
      </c>
      <c r="M384" s="60"/>
      <c r="N384" s="60"/>
      <c r="O384" s="60"/>
      <c r="P384" s="149"/>
      <c r="Q384" s="149"/>
      <c r="R384" s="149"/>
      <c r="S384" s="149"/>
      <c r="T384" s="149"/>
      <c r="U384" s="149"/>
      <c r="V384" s="149"/>
      <c r="W384" s="149"/>
      <c r="X384" s="149"/>
      <c r="Y384" s="149"/>
      <c r="Z384" s="149"/>
      <c r="AA384" s="149"/>
      <c r="AB384" s="149"/>
      <c r="AC384" s="149"/>
      <c r="AD384" s="292">
        <f t="shared" si="313"/>
        <v>0</v>
      </c>
      <c r="AE384" s="149"/>
      <c r="AF384" s="149"/>
      <c r="AG384" s="149"/>
      <c r="AH384" s="149"/>
      <c r="AI384" s="149"/>
      <c r="AJ384" s="149"/>
      <c r="AK384" s="149"/>
    </row>
    <row r="385" spans="1:37" ht="36.75" customHeight="1">
      <c r="A385" s="43"/>
      <c r="B385" s="151" t="s">
        <v>375</v>
      </c>
      <c r="C385" s="129"/>
      <c r="D385" s="149">
        <f t="shared" ref="D385:S386" si="371">D386</f>
        <v>0</v>
      </c>
      <c r="E385" s="149">
        <f t="shared" si="371"/>
        <v>5926</v>
      </c>
      <c r="F385" s="235">
        <f t="shared" si="371"/>
        <v>5926</v>
      </c>
      <c r="G385" s="60">
        <f t="shared" si="371"/>
        <v>189</v>
      </c>
      <c r="H385" s="60">
        <f t="shared" si="371"/>
        <v>57</v>
      </c>
      <c r="I385" s="60">
        <f t="shared" si="371"/>
        <v>57</v>
      </c>
      <c r="J385" s="60">
        <f t="shared" si="371"/>
        <v>5623</v>
      </c>
      <c r="K385" s="23">
        <f t="shared" si="326"/>
        <v>5926</v>
      </c>
      <c r="L385" s="23">
        <f t="shared" si="327"/>
        <v>0</v>
      </c>
      <c r="M385" s="60">
        <f t="shared" si="371"/>
        <v>149</v>
      </c>
      <c r="N385" s="60">
        <f t="shared" si="371"/>
        <v>0</v>
      </c>
      <c r="O385" s="60">
        <f t="shared" si="371"/>
        <v>0</v>
      </c>
      <c r="P385" s="149">
        <f t="shared" si="371"/>
        <v>0</v>
      </c>
      <c r="Q385" s="149">
        <f t="shared" si="371"/>
        <v>0</v>
      </c>
      <c r="R385" s="149">
        <f t="shared" si="371"/>
        <v>0</v>
      </c>
      <c r="S385" s="149">
        <f t="shared" si="371"/>
        <v>0</v>
      </c>
      <c r="T385" s="149">
        <f t="shared" ref="T385:AK386" si="372">T386</f>
        <v>0</v>
      </c>
      <c r="U385" s="149">
        <f t="shared" si="372"/>
        <v>0</v>
      </c>
      <c r="V385" s="149">
        <f t="shared" si="372"/>
        <v>0</v>
      </c>
      <c r="W385" s="149">
        <f t="shared" si="372"/>
        <v>0</v>
      </c>
      <c r="X385" s="149">
        <f t="shared" si="372"/>
        <v>0</v>
      </c>
      <c r="Y385" s="149">
        <f t="shared" si="372"/>
        <v>0</v>
      </c>
      <c r="Z385" s="149">
        <f t="shared" si="372"/>
        <v>0</v>
      </c>
      <c r="AA385" s="149">
        <f t="shared" si="372"/>
        <v>0</v>
      </c>
      <c r="AB385" s="149">
        <f t="shared" si="372"/>
        <v>0</v>
      </c>
      <c r="AC385" s="149">
        <f t="shared" si="372"/>
        <v>0</v>
      </c>
      <c r="AD385" s="292">
        <f t="shared" si="313"/>
        <v>5926</v>
      </c>
      <c r="AE385" s="149">
        <f t="shared" si="372"/>
        <v>5926</v>
      </c>
      <c r="AF385" s="149">
        <f t="shared" si="372"/>
        <v>1273</v>
      </c>
      <c r="AG385" s="149">
        <f t="shared" si="372"/>
        <v>4706</v>
      </c>
      <c r="AH385" s="149">
        <f t="shared" si="372"/>
        <v>0</v>
      </c>
      <c r="AI385" s="149">
        <f t="shared" si="372"/>
        <v>0</v>
      </c>
      <c r="AJ385" s="149">
        <f t="shared" si="372"/>
        <v>0</v>
      </c>
      <c r="AK385" s="149">
        <f t="shared" si="372"/>
        <v>0</v>
      </c>
    </row>
    <row r="386" spans="1:37" ht="23.25" customHeight="1">
      <c r="A386" s="43"/>
      <c r="B386" s="152" t="s">
        <v>311</v>
      </c>
      <c r="C386" s="132"/>
      <c r="D386" s="153">
        <f t="shared" si="371"/>
        <v>0</v>
      </c>
      <c r="E386" s="153">
        <f t="shared" si="371"/>
        <v>5926</v>
      </c>
      <c r="F386" s="234">
        <f t="shared" si="371"/>
        <v>5926</v>
      </c>
      <c r="G386" s="262">
        <f t="shared" si="371"/>
        <v>189</v>
      </c>
      <c r="H386" s="262">
        <f t="shared" si="371"/>
        <v>57</v>
      </c>
      <c r="I386" s="262">
        <f t="shared" si="371"/>
        <v>57</v>
      </c>
      <c r="J386" s="262">
        <f t="shared" si="371"/>
        <v>5623</v>
      </c>
      <c r="K386" s="23">
        <f t="shared" si="326"/>
        <v>5926</v>
      </c>
      <c r="L386" s="23">
        <f t="shared" si="327"/>
        <v>0</v>
      </c>
      <c r="M386" s="262">
        <f t="shared" si="371"/>
        <v>149</v>
      </c>
      <c r="N386" s="262">
        <f t="shared" si="371"/>
        <v>0</v>
      </c>
      <c r="O386" s="262">
        <f t="shared" si="371"/>
        <v>0</v>
      </c>
      <c r="P386" s="153">
        <f t="shared" si="371"/>
        <v>0</v>
      </c>
      <c r="Q386" s="153">
        <f t="shared" si="371"/>
        <v>0</v>
      </c>
      <c r="R386" s="153">
        <f t="shared" si="371"/>
        <v>0</v>
      </c>
      <c r="S386" s="153">
        <f t="shared" si="371"/>
        <v>0</v>
      </c>
      <c r="T386" s="153">
        <f t="shared" si="372"/>
        <v>0</v>
      </c>
      <c r="U386" s="153">
        <f t="shared" si="372"/>
        <v>0</v>
      </c>
      <c r="V386" s="153">
        <f t="shared" si="372"/>
        <v>0</v>
      </c>
      <c r="W386" s="153">
        <f t="shared" si="372"/>
        <v>0</v>
      </c>
      <c r="X386" s="153">
        <f t="shared" si="372"/>
        <v>0</v>
      </c>
      <c r="Y386" s="153">
        <f t="shared" si="372"/>
        <v>0</v>
      </c>
      <c r="Z386" s="153">
        <f t="shared" si="372"/>
        <v>0</v>
      </c>
      <c r="AA386" s="153">
        <f t="shared" si="372"/>
        <v>0</v>
      </c>
      <c r="AB386" s="153">
        <f t="shared" si="372"/>
        <v>0</v>
      </c>
      <c r="AC386" s="153">
        <f t="shared" si="372"/>
        <v>0</v>
      </c>
      <c r="AD386" s="292">
        <f t="shared" si="313"/>
        <v>5926</v>
      </c>
      <c r="AE386" s="153">
        <f t="shared" si="372"/>
        <v>5926</v>
      </c>
      <c r="AF386" s="153">
        <f t="shared" si="372"/>
        <v>1273</v>
      </c>
      <c r="AG386" s="153">
        <f t="shared" si="372"/>
        <v>4706</v>
      </c>
      <c r="AH386" s="153">
        <f t="shared" si="372"/>
        <v>0</v>
      </c>
      <c r="AI386" s="153">
        <f t="shared" si="372"/>
        <v>0</v>
      </c>
      <c r="AJ386" s="153">
        <f t="shared" si="372"/>
        <v>0</v>
      </c>
      <c r="AK386" s="153">
        <f t="shared" si="372"/>
        <v>0</v>
      </c>
    </row>
    <row r="387" spans="1:37" ht="26.25" customHeight="1">
      <c r="A387" s="43"/>
      <c r="B387" s="131" t="s">
        <v>376</v>
      </c>
      <c r="C387" s="132" t="s">
        <v>377</v>
      </c>
      <c r="D387" s="153">
        <f t="shared" ref="D387:J387" si="373">D388+D389+D390</f>
        <v>0</v>
      </c>
      <c r="E387" s="153">
        <f t="shared" si="373"/>
        <v>5926</v>
      </c>
      <c r="F387" s="234">
        <f t="shared" si="373"/>
        <v>5926</v>
      </c>
      <c r="G387" s="262">
        <f t="shared" si="373"/>
        <v>189</v>
      </c>
      <c r="H387" s="262">
        <f t="shared" si="373"/>
        <v>57</v>
      </c>
      <c r="I387" s="262">
        <f t="shared" si="373"/>
        <v>57</v>
      </c>
      <c r="J387" s="262">
        <f t="shared" si="373"/>
        <v>5623</v>
      </c>
      <c r="K387" s="23">
        <f t="shared" si="326"/>
        <v>5926</v>
      </c>
      <c r="L387" s="23">
        <f t="shared" si="327"/>
        <v>0</v>
      </c>
      <c r="M387" s="262">
        <f t="shared" ref="M387:AK387" si="374">M388+M389+M390</f>
        <v>149</v>
      </c>
      <c r="N387" s="262">
        <f t="shared" si="374"/>
        <v>0</v>
      </c>
      <c r="O387" s="262">
        <f t="shared" si="374"/>
        <v>0</v>
      </c>
      <c r="P387" s="153">
        <f t="shared" si="374"/>
        <v>0</v>
      </c>
      <c r="Q387" s="153">
        <f t="shared" si="374"/>
        <v>0</v>
      </c>
      <c r="R387" s="153">
        <f t="shared" si="374"/>
        <v>0</v>
      </c>
      <c r="S387" s="153">
        <f t="shared" si="374"/>
        <v>0</v>
      </c>
      <c r="T387" s="153">
        <f t="shared" si="374"/>
        <v>0</v>
      </c>
      <c r="U387" s="153">
        <f t="shared" si="374"/>
        <v>0</v>
      </c>
      <c r="V387" s="153">
        <f t="shared" si="374"/>
        <v>0</v>
      </c>
      <c r="W387" s="153">
        <f t="shared" si="374"/>
        <v>0</v>
      </c>
      <c r="X387" s="153">
        <f t="shared" si="374"/>
        <v>0</v>
      </c>
      <c r="Y387" s="153">
        <f t="shared" si="374"/>
        <v>0</v>
      </c>
      <c r="Z387" s="153">
        <f t="shared" si="374"/>
        <v>0</v>
      </c>
      <c r="AA387" s="153">
        <f t="shared" si="374"/>
        <v>0</v>
      </c>
      <c r="AB387" s="153">
        <f t="shared" si="374"/>
        <v>0</v>
      </c>
      <c r="AC387" s="153">
        <f t="shared" si="374"/>
        <v>0</v>
      </c>
      <c r="AD387" s="292">
        <f t="shared" si="313"/>
        <v>5926</v>
      </c>
      <c r="AE387" s="153">
        <f t="shared" si="374"/>
        <v>5926</v>
      </c>
      <c r="AF387" s="153">
        <f t="shared" si="374"/>
        <v>1273</v>
      </c>
      <c r="AG387" s="153">
        <f t="shared" si="374"/>
        <v>4706</v>
      </c>
      <c r="AH387" s="153">
        <f t="shared" si="374"/>
        <v>0</v>
      </c>
      <c r="AI387" s="153">
        <f t="shared" si="374"/>
        <v>0</v>
      </c>
      <c r="AJ387" s="153">
        <f t="shared" si="374"/>
        <v>0</v>
      </c>
      <c r="AK387" s="153">
        <f t="shared" si="374"/>
        <v>0</v>
      </c>
    </row>
    <row r="388" spans="1:37" ht="20.25" customHeight="1">
      <c r="A388" s="43"/>
      <c r="B388" s="152" t="s">
        <v>378</v>
      </c>
      <c r="C388" s="132" t="s">
        <v>379</v>
      </c>
      <c r="D388" s="262"/>
      <c r="E388" s="153">
        <v>0</v>
      </c>
      <c r="F388" s="234">
        <f>770+119</f>
        <v>889</v>
      </c>
      <c r="G388" s="262">
        <f>119+9</f>
        <v>128</v>
      </c>
      <c r="H388" s="262">
        <v>8</v>
      </c>
      <c r="I388" s="262">
        <v>8</v>
      </c>
      <c r="J388" s="262">
        <v>745</v>
      </c>
      <c r="K388" s="23">
        <f t="shared" si="326"/>
        <v>889</v>
      </c>
      <c r="L388" s="23">
        <f t="shared" si="327"/>
        <v>0</v>
      </c>
      <c r="M388" s="262">
        <v>20</v>
      </c>
      <c r="N388" s="262">
        <v>0</v>
      </c>
      <c r="O388" s="262">
        <v>0</v>
      </c>
      <c r="P388" s="153"/>
      <c r="Q388" s="153"/>
      <c r="R388" s="153"/>
      <c r="S388" s="153"/>
      <c r="T388" s="153"/>
      <c r="U388" s="153"/>
      <c r="V388" s="153"/>
      <c r="W388" s="153"/>
      <c r="X388" s="153"/>
      <c r="Y388" s="153"/>
      <c r="Z388" s="153"/>
      <c r="AA388" s="153"/>
      <c r="AB388" s="153"/>
      <c r="AC388" s="153"/>
      <c r="AD388" s="292">
        <f t="shared" si="313"/>
        <v>889</v>
      </c>
      <c r="AE388" s="153">
        <v>889</v>
      </c>
      <c r="AF388" s="153">
        <v>165</v>
      </c>
      <c r="AG388" s="153">
        <v>648</v>
      </c>
      <c r="AH388" s="153"/>
      <c r="AI388" s="153"/>
      <c r="AJ388" s="153"/>
      <c r="AK388" s="153"/>
    </row>
    <row r="389" spans="1:37" ht="19.5" customHeight="1">
      <c r="A389" s="43"/>
      <c r="B389" s="152" t="s">
        <v>380</v>
      </c>
      <c r="C389" s="132" t="s">
        <v>381</v>
      </c>
      <c r="D389" s="262"/>
      <c r="E389" s="153">
        <v>5807</v>
      </c>
      <c r="F389" s="234">
        <v>5037</v>
      </c>
      <c r="G389" s="262">
        <v>61</v>
      </c>
      <c r="H389" s="262">
        <v>49</v>
      </c>
      <c r="I389" s="262">
        <v>49</v>
      </c>
      <c r="J389" s="262">
        <v>4878</v>
      </c>
      <c r="K389" s="23">
        <f t="shared" si="326"/>
        <v>5037</v>
      </c>
      <c r="L389" s="23">
        <f t="shared" si="327"/>
        <v>0</v>
      </c>
      <c r="M389" s="262">
        <v>129</v>
      </c>
      <c r="N389" s="262">
        <v>0</v>
      </c>
      <c r="O389" s="262">
        <v>0</v>
      </c>
      <c r="P389" s="153"/>
      <c r="Q389" s="153"/>
      <c r="R389" s="153"/>
      <c r="S389" s="153"/>
      <c r="T389" s="153"/>
      <c r="U389" s="153"/>
      <c r="V389" s="153"/>
      <c r="W389" s="153"/>
      <c r="X389" s="153"/>
      <c r="Y389" s="153"/>
      <c r="Z389" s="153"/>
      <c r="AA389" s="153"/>
      <c r="AB389" s="153"/>
      <c r="AC389" s="153"/>
      <c r="AD389" s="292">
        <f t="shared" si="313"/>
        <v>5037</v>
      </c>
      <c r="AE389" s="153">
        <v>5037</v>
      </c>
      <c r="AF389" s="153">
        <v>1108</v>
      </c>
      <c r="AG389" s="153">
        <v>4058</v>
      </c>
      <c r="AH389" s="153"/>
      <c r="AI389" s="153"/>
      <c r="AJ389" s="153"/>
      <c r="AK389" s="153"/>
    </row>
    <row r="390" spans="1:37" ht="18.75" customHeight="1">
      <c r="A390" s="43"/>
      <c r="B390" s="152" t="s">
        <v>382</v>
      </c>
      <c r="C390" s="132" t="s">
        <v>383</v>
      </c>
      <c r="D390" s="262"/>
      <c r="E390" s="153">
        <v>119</v>
      </c>
      <c r="F390" s="234">
        <v>0</v>
      </c>
      <c r="G390" s="262"/>
      <c r="H390" s="262"/>
      <c r="I390" s="262"/>
      <c r="J390" s="262"/>
      <c r="K390" s="23">
        <f t="shared" si="326"/>
        <v>0</v>
      </c>
      <c r="L390" s="23">
        <f t="shared" si="327"/>
        <v>0</v>
      </c>
      <c r="M390" s="262">
        <v>0</v>
      </c>
      <c r="N390" s="262">
        <v>0</v>
      </c>
      <c r="O390" s="262">
        <v>0</v>
      </c>
      <c r="P390" s="153"/>
      <c r="Q390" s="153"/>
      <c r="R390" s="153"/>
      <c r="S390" s="153"/>
      <c r="T390" s="153"/>
      <c r="U390" s="153"/>
      <c r="V390" s="153"/>
      <c r="W390" s="153"/>
      <c r="X390" s="153"/>
      <c r="Y390" s="153"/>
      <c r="Z390" s="153"/>
      <c r="AA390" s="153"/>
      <c r="AB390" s="153"/>
      <c r="AC390" s="153"/>
      <c r="AD390" s="292">
        <f t="shared" si="313"/>
        <v>0</v>
      </c>
      <c r="AE390" s="153"/>
      <c r="AF390" s="153"/>
      <c r="AG390" s="153"/>
      <c r="AH390" s="153"/>
      <c r="AI390" s="153"/>
      <c r="AJ390" s="153"/>
      <c r="AK390" s="153"/>
    </row>
    <row r="391" spans="1:37" ht="42" customHeight="1">
      <c r="A391" s="43"/>
      <c r="B391" s="154" t="s">
        <v>384</v>
      </c>
      <c r="C391" s="129"/>
      <c r="D391" s="261">
        <f t="shared" ref="D391:S392" si="375">D392</f>
        <v>7216</v>
      </c>
      <c r="E391" s="130">
        <f t="shared" si="375"/>
        <v>690</v>
      </c>
      <c r="F391" s="158">
        <f t="shared" si="375"/>
        <v>690</v>
      </c>
      <c r="G391" s="261">
        <f t="shared" si="375"/>
        <v>690</v>
      </c>
      <c r="H391" s="261">
        <f t="shared" si="375"/>
        <v>0</v>
      </c>
      <c r="I391" s="261">
        <f t="shared" si="375"/>
        <v>0</v>
      </c>
      <c r="J391" s="261">
        <f t="shared" si="375"/>
        <v>0</v>
      </c>
      <c r="K391" s="23">
        <f t="shared" si="326"/>
        <v>690</v>
      </c>
      <c r="L391" s="23">
        <f t="shared" si="327"/>
        <v>0</v>
      </c>
      <c r="M391" s="261">
        <f t="shared" si="375"/>
        <v>0</v>
      </c>
      <c r="N391" s="261">
        <f t="shared" si="375"/>
        <v>0</v>
      </c>
      <c r="O391" s="261">
        <f t="shared" si="375"/>
        <v>0</v>
      </c>
      <c r="P391" s="130">
        <f t="shared" si="375"/>
        <v>0</v>
      </c>
      <c r="Q391" s="130">
        <f t="shared" si="375"/>
        <v>0</v>
      </c>
      <c r="R391" s="130">
        <f t="shared" si="375"/>
        <v>0</v>
      </c>
      <c r="S391" s="130">
        <f t="shared" si="375"/>
        <v>0</v>
      </c>
      <c r="T391" s="130">
        <f t="shared" ref="T391:AK392" si="376">T392</f>
        <v>0</v>
      </c>
      <c r="U391" s="130">
        <f t="shared" si="376"/>
        <v>0</v>
      </c>
      <c r="V391" s="130">
        <f t="shared" si="376"/>
        <v>0</v>
      </c>
      <c r="W391" s="130">
        <f t="shared" si="376"/>
        <v>0</v>
      </c>
      <c r="X391" s="130">
        <f t="shared" si="376"/>
        <v>0</v>
      </c>
      <c r="Y391" s="130">
        <f t="shared" si="376"/>
        <v>0</v>
      </c>
      <c r="Z391" s="130">
        <f t="shared" si="376"/>
        <v>0</v>
      </c>
      <c r="AA391" s="130">
        <f t="shared" si="376"/>
        <v>0</v>
      </c>
      <c r="AB391" s="130">
        <f t="shared" si="376"/>
        <v>0</v>
      </c>
      <c r="AC391" s="130">
        <f t="shared" si="376"/>
        <v>0</v>
      </c>
      <c r="AD391" s="292">
        <f t="shared" si="313"/>
        <v>690</v>
      </c>
      <c r="AE391" s="130">
        <f t="shared" si="376"/>
        <v>690</v>
      </c>
      <c r="AF391" s="130">
        <f t="shared" si="376"/>
        <v>608</v>
      </c>
      <c r="AG391" s="130">
        <f t="shared" si="376"/>
        <v>0</v>
      </c>
      <c r="AH391" s="130">
        <f t="shared" si="376"/>
        <v>0</v>
      </c>
      <c r="AI391" s="130">
        <f t="shared" si="376"/>
        <v>0</v>
      </c>
      <c r="AJ391" s="130">
        <f t="shared" si="376"/>
        <v>0</v>
      </c>
      <c r="AK391" s="130">
        <f t="shared" si="376"/>
        <v>0</v>
      </c>
    </row>
    <row r="392" spans="1:37" ht="21" customHeight="1">
      <c r="A392" s="43"/>
      <c r="B392" s="28" t="s">
        <v>311</v>
      </c>
      <c r="C392" s="29"/>
      <c r="D392" s="252">
        <f t="shared" si="375"/>
        <v>7216</v>
      </c>
      <c r="E392" s="47">
        <f t="shared" si="375"/>
        <v>690</v>
      </c>
      <c r="F392" s="291">
        <f t="shared" si="375"/>
        <v>690</v>
      </c>
      <c r="G392" s="252">
        <f t="shared" si="375"/>
        <v>690</v>
      </c>
      <c r="H392" s="252">
        <f t="shared" si="375"/>
        <v>0</v>
      </c>
      <c r="I392" s="252">
        <f t="shared" si="375"/>
        <v>0</v>
      </c>
      <c r="J392" s="252">
        <f t="shared" si="375"/>
        <v>0</v>
      </c>
      <c r="K392" s="23">
        <f t="shared" si="326"/>
        <v>690</v>
      </c>
      <c r="L392" s="23">
        <f t="shared" si="327"/>
        <v>0</v>
      </c>
      <c r="M392" s="252">
        <f t="shared" si="375"/>
        <v>0</v>
      </c>
      <c r="N392" s="252">
        <f t="shared" si="375"/>
        <v>0</v>
      </c>
      <c r="O392" s="252">
        <f t="shared" si="375"/>
        <v>0</v>
      </c>
      <c r="P392" s="47">
        <f t="shared" si="375"/>
        <v>0</v>
      </c>
      <c r="Q392" s="47">
        <f t="shared" si="375"/>
        <v>0</v>
      </c>
      <c r="R392" s="47">
        <f t="shared" si="375"/>
        <v>0</v>
      </c>
      <c r="S392" s="47">
        <f t="shared" si="375"/>
        <v>0</v>
      </c>
      <c r="T392" s="47">
        <f t="shared" si="376"/>
        <v>0</v>
      </c>
      <c r="U392" s="47">
        <f t="shared" si="376"/>
        <v>0</v>
      </c>
      <c r="V392" s="47">
        <f t="shared" si="376"/>
        <v>0</v>
      </c>
      <c r="W392" s="47">
        <f t="shared" si="376"/>
        <v>0</v>
      </c>
      <c r="X392" s="47">
        <f t="shared" si="376"/>
        <v>0</v>
      </c>
      <c r="Y392" s="47">
        <f t="shared" si="376"/>
        <v>0</v>
      </c>
      <c r="Z392" s="47">
        <f t="shared" si="376"/>
        <v>0</v>
      </c>
      <c r="AA392" s="47">
        <f t="shared" si="376"/>
        <v>0</v>
      </c>
      <c r="AB392" s="47">
        <f t="shared" si="376"/>
        <v>0</v>
      </c>
      <c r="AC392" s="47">
        <f t="shared" si="376"/>
        <v>0</v>
      </c>
      <c r="AD392" s="292">
        <f t="shared" si="313"/>
        <v>690</v>
      </c>
      <c r="AE392" s="47">
        <f t="shared" si="376"/>
        <v>690</v>
      </c>
      <c r="AF392" s="47">
        <f t="shared" si="376"/>
        <v>608</v>
      </c>
      <c r="AG392" s="47">
        <f t="shared" si="376"/>
        <v>0</v>
      </c>
      <c r="AH392" s="47">
        <f t="shared" si="376"/>
        <v>0</v>
      </c>
      <c r="AI392" s="47">
        <f t="shared" si="376"/>
        <v>0</v>
      </c>
      <c r="AJ392" s="47">
        <f t="shared" si="376"/>
        <v>0</v>
      </c>
      <c r="AK392" s="47">
        <f t="shared" si="376"/>
        <v>0</v>
      </c>
    </row>
    <row r="393" spans="1:37" ht="28.5" customHeight="1">
      <c r="A393" s="43"/>
      <c r="B393" s="16" t="s">
        <v>349</v>
      </c>
      <c r="C393" s="29">
        <v>58</v>
      </c>
      <c r="D393" s="252">
        <f t="shared" ref="D393:J393" si="377">D394+D395+D396</f>
        <v>7216</v>
      </c>
      <c r="E393" s="47">
        <f t="shared" si="377"/>
        <v>690</v>
      </c>
      <c r="F393" s="291">
        <f t="shared" si="377"/>
        <v>690</v>
      </c>
      <c r="G393" s="252">
        <f t="shared" si="377"/>
        <v>690</v>
      </c>
      <c r="H393" s="252">
        <f t="shared" si="377"/>
        <v>0</v>
      </c>
      <c r="I393" s="252">
        <f t="shared" si="377"/>
        <v>0</v>
      </c>
      <c r="J393" s="252">
        <f t="shared" si="377"/>
        <v>0</v>
      </c>
      <c r="K393" s="23">
        <f t="shared" si="326"/>
        <v>690</v>
      </c>
      <c r="L393" s="23">
        <f t="shared" si="327"/>
        <v>0</v>
      </c>
      <c r="M393" s="252">
        <f t="shared" ref="M393:AK393" si="378">M394+M395+M396</f>
        <v>0</v>
      </c>
      <c r="N393" s="252">
        <f t="shared" si="378"/>
        <v>0</v>
      </c>
      <c r="O393" s="252">
        <f t="shared" si="378"/>
        <v>0</v>
      </c>
      <c r="P393" s="47">
        <f t="shared" si="378"/>
        <v>0</v>
      </c>
      <c r="Q393" s="47">
        <f t="shared" si="378"/>
        <v>0</v>
      </c>
      <c r="R393" s="47">
        <f t="shared" si="378"/>
        <v>0</v>
      </c>
      <c r="S393" s="47">
        <f t="shared" si="378"/>
        <v>0</v>
      </c>
      <c r="T393" s="47">
        <f t="shared" si="378"/>
        <v>0</v>
      </c>
      <c r="U393" s="47">
        <f t="shared" si="378"/>
        <v>0</v>
      </c>
      <c r="V393" s="47">
        <f t="shared" si="378"/>
        <v>0</v>
      </c>
      <c r="W393" s="47">
        <f t="shared" si="378"/>
        <v>0</v>
      </c>
      <c r="X393" s="47">
        <f t="shared" si="378"/>
        <v>0</v>
      </c>
      <c r="Y393" s="47">
        <f t="shared" si="378"/>
        <v>0</v>
      </c>
      <c r="Z393" s="47">
        <f t="shared" si="378"/>
        <v>0</v>
      </c>
      <c r="AA393" s="47">
        <f t="shared" si="378"/>
        <v>0</v>
      </c>
      <c r="AB393" s="47">
        <f t="shared" si="378"/>
        <v>0</v>
      </c>
      <c r="AC393" s="47">
        <f t="shared" si="378"/>
        <v>0</v>
      </c>
      <c r="AD393" s="292">
        <f t="shared" si="313"/>
        <v>690</v>
      </c>
      <c r="AE393" s="47">
        <f t="shared" si="378"/>
        <v>690</v>
      </c>
      <c r="AF393" s="47">
        <f t="shared" si="378"/>
        <v>608</v>
      </c>
      <c r="AG393" s="47">
        <f t="shared" si="378"/>
        <v>0</v>
      </c>
      <c r="AH393" s="47">
        <f t="shared" si="378"/>
        <v>0</v>
      </c>
      <c r="AI393" s="47">
        <f t="shared" si="378"/>
        <v>0</v>
      </c>
      <c r="AJ393" s="47">
        <f t="shared" si="378"/>
        <v>0</v>
      </c>
      <c r="AK393" s="47">
        <f t="shared" si="378"/>
        <v>0</v>
      </c>
    </row>
    <row r="394" spans="1:37" ht="0.75" customHeight="1">
      <c r="A394" s="43"/>
      <c r="B394" s="28" t="s">
        <v>351</v>
      </c>
      <c r="C394" s="29" t="s">
        <v>352</v>
      </c>
      <c r="D394" s="186"/>
      <c r="E394" s="30"/>
      <c r="F394" s="93"/>
      <c r="G394" s="186"/>
      <c r="H394" s="186"/>
      <c r="I394" s="186"/>
      <c r="J394" s="186"/>
      <c r="K394" s="23">
        <f t="shared" si="326"/>
        <v>0</v>
      </c>
      <c r="L394" s="23">
        <f t="shared" si="327"/>
        <v>0</v>
      </c>
      <c r="M394" s="186"/>
      <c r="N394" s="186"/>
      <c r="O394" s="186"/>
      <c r="P394" s="30"/>
      <c r="Q394" s="30"/>
      <c r="R394" s="30"/>
      <c r="S394" s="30"/>
      <c r="T394" s="30"/>
      <c r="U394" s="30"/>
      <c r="V394" s="30"/>
      <c r="W394" s="30"/>
      <c r="X394" s="30"/>
      <c r="Y394" s="30"/>
      <c r="Z394" s="30"/>
      <c r="AA394" s="30"/>
      <c r="AB394" s="30"/>
      <c r="AC394" s="30"/>
      <c r="AD394" s="292">
        <f t="shared" si="313"/>
        <v>0</v>
      </c>
      <c r="AE394" s="30"/>
      <c r="AF394" s="30"/>
      <c r="AG394" s="30"/>
      <c r="AH394" s="30"/>
      <c r="AI394" s="30"/>
      <c r="AJ394" s="30"/>
      <c r="AK394" s="30"/>
    </row>
    <row r="395" spans="1:37" ht="15" hidden="1" customHeight="1">
      <c r="A395" s="43"/>
      <c r="B395" s="28" t="s">
        <v>353</v>
      </c>
      <c r="C395" s="29" t="s">
        <v>354</v>
      </c>
      <c r="D395" s="186"/>
      <c r="E395" s="30"/>
      <c r="F395" s="93"/>
      <c r="G395" s="186"/>
      <c r="H395" s="186"/>
      <c r="I395" s="186"/>
      <c r="J395" s="186"/>
      <c r="K395" s="23">
        <f t="shared" si="326"/>
        <v>0</v>
      </c>
      <c r="L395" s="23">
        <f t="shared" si="327"/>
        <v>0</v>
      </c>
      <c r="M395" s="186"/>
      <c r="N395" s="186"/>
      <c r="O395" s="186"/>
      <c r="P395" s="30"/>
      <c r="Q395" s="30"/>
      <c r="R395" s="30"/>
      <c r="S395" s="30"/>
      <c r="T395" s="30"/>
      <c r="U395" s="30"/>
      <c r="V395" s="30"/>
      <c r="W395" s="30"/>
      <c r="X395" s="30"/>
      <c r="Y395" s="30"/>
      <c r="Z395" s="30"/>
      <c r="AA395" s="30"/>
      <c r="AB395" s="30"/>
      <c r="AC395" s="30"/>
      <c r="AD395" s="292">
        <f t="shared" ref="AD395:AD458" si="379">F395+P395+Q395+R395+S395+T395+Z395+U395+V395+W395+X395+Y395+AA395+AB395+AC395</f>
        <v>0</v>
      </c>
      <c r="AE395" s="30"/>
      <c r="AF395" s="30"/>
      <c r="AG395" s="30"/>
      <c r="AH395" s="30"/>
      <c r="AI395" s="30"/>
      <c r="AJ395" s="30"/>
      <c r="AK395" s="30"/>
    </row>
    <row r="396" spans="1:37" ht="15.75" customHeight="1">
      <c r="A396" s="43"/>
      <c r="B396" s="28" t="s">
        <v>355</v>
      </c>
      <c r="C396" s="29" t="s">
        <v>356</v>
      </c>
      <c r="D396" s="186">
        <v>7216</v>
      </c>
      <c r="E396" s="30">
        <v>690</v>
      </c>
      <c r="F396" s="93">
        <v>690</v>
      </c>
      <c r="G396" s="186">
        <v>690</v>
      </c>
      <c r="H396" s="186"/>
      <c r="I396" s="186"/>
      <c r="J396" s="186"/>
      <c r="K396" s="23">
        <f t="shared" si="326"/>
        <v>690</v>
      </c>
      <c r="L396" s="23">
        <f t="shared" si="327"/>
        <v>0</v>
      </c>
      <c r="M396" s="186"/>
      <c r="N396" s="186"/>
      <c r="O396" s="186"/>
      <c r="P396" s="30"/>
      <c r="Q396" s="30"/>
      <c r="R396" s="30"/>
      <c r="S396" s="30"/>
      <c r="T396" s="30"/>
      <c r="U396" s="30"/>
      <c r="V396" s="30"/>
      <c r="W396" s="30"/>
      <c r="X396" s="30"/>
      <c r="Y396" s="30"/>
      <c r="Z396" s="30"/>
      <c r="AA396" s="30"/>
      <c r="AB396" s="30"/>
      <c r="AC396" s="30"/>
      <c r="AD396" s="292">
        <f t="shared" si="379"/>
        <v>690</v>
      </c>
      <c r="AE396" s="30">
        <v>690</v>
      </c>
      <c r="AF396" s="30">
        <v>608</v>
      </c>
      <c r="AG396" s="30"/>
      <c r="AH396" s="30"/>
      <c r="AI396" s="30"/>
      <c r="AJ396" s="30"/>
      <c r="AK396" s="30"/>
    </row>
    <row r="397" spans="1:37" ht="38.25" customHeight="1">
      <c r="A397" s="43"/>
      <c r="B397" s="154" t="s">
        <v>385</v>
      </c>
      <c r="C397" s="129"/>
      <c r="D397" s="261">
        <f t="shared" ref="D397:S398" si="380">D398</f>
        <v>2531</v>
      </c>
      <c r="E397" s="130">
        <f t="shared" si="380"/>
        <v>2274</v>
      </c>
      <c r="F397" s="158">
        <f t="shared" si="380"/>
        <v>1778</v>
      </c>
      <c r="G397" s="261">
        <f t="shared" si="380"/>
        <v>1778</v>
      </c>
      <c r="H397" s="261">
        <f t="shared" si="380"/>
        <v>0</v>
      </c>
      <c r="I397" s="261">
        <f t="shared" si="380"/>
        <v>0</v>
      </c>
      <c r="J397" s="261">
        <f t="shared" si="380"/>
        <v>0</v>
      </c>
      <c r="K397" s="23">
        <f t="shared" si="326"/>
        <v>1778</v>
      </c>
      <c r="L397" s="23">
        <f t="shared" si="327"/>
        <v>0</v>
      </c>
      <c r="M397" s="261">
        <f t="shared" si="380"/>
        <v>0</v>
      </c>
      <c r="N397" s="261">
        <f t="shared" si="380"/>
        <v>0</v>
      </c>
      <c r="O397" s="261">
        <f t="shared" si="380"/>
        <v>0</v>
      </c>
      <c r="P397" s="130">
        <f t="shared" si="380"/>
        <v>0</v>
      </c>
      <c r="Q397" s="130">
        <f t="shared" si="380"/>
        <v>0</v>
      </c>
      <c r="R397" s="130">
        <f t="shared" si="380"/>
        <v>0</v>
      </c>
      <c r="S397" s="130">
        <f t="shared" si="380"/>
        <v>0</v>
      </c>
      <c r="T397" s="130">
        <f t="shared" ref="T397:AK398" si="381">T398</f>
        <v>0</v>
      </c>
      <c r="U397" s="130">
        <f t="shared" si="381"/>
        <v>0</v>
      </c>
      <c r="V397" s="130">
        <f t="shared" si="381"/>
        <v>0</v>
      </c>
      <c r="W397" s="130">
        <f t="shared" si="381"/>
        <v>0</v>
      </c>
      <c r="X397" s="130">
        <f t="shared" si="381"/>
        <v>0</v>
      </c>
      <c r="Y397" s="130">
        <f t="shared" si="381"/>
        <v>0</v>
      </c>
      <c r="Z397" s="130">
        <f t="shared" si="381"/>
        <v>0</v>
      </c>
      <c r="AA397" s="130">
        <f t="shared" si="381"/>
        <v>0</v>
      </c>
      <c r="AB397" s="130">
        <f t="shared" si="381"/>
        <v>0</v>
      </c>
      <c r="AC397" s="130">
        <f t="shared" si="381"/>
        <v>0</v>
      </c>
      <c r="AD397" s="292">
        <f t="shared" si="379"/>
        <v>1778</v>
      </c>
      <c r="AE397" s="130">
        <f t="shared" si="381"/>
        <v>1778</v>
      </c>
      <c r="AF397" s="130">
        <f t="shared" si="381"/>
        <v>624</v>
      </c>
      <c r="AG397" s="130">
        <f t="shared" si="381"/>
        <v>0</v>
      </c>
      <c r="AH397" s="130">
        <f t="shared" si="381"/>
        <v>0</v>
      </c>
      <c r="AI397" s="130">
        <f t="shared" si="381"/>
        <v>0</v>
      </c>
      <c r="AJ397" s="130">
        <f t="shared" si="381"/>
        <v>0</v>
      </c>
      <c r="AK397" s="130">
        <f t="shared" si="381"/>
        <v>0</v>
      </c>
    </row>
    <row r="398" spans="1:37" ht="20.25" customHeight="1">
      <c r="A398" s="43"/>
      <c r="B398" s="28" t="s">
        <v>311</v>
      </c>
      <c r="C398" s="29"/>
      <c r="D398" s="253">
        <f t="shared" si="380"/>
        <v>2531</v>
      </c>
      <c r="E398" s="45">
        <f t="shared" si="380"/>
        <v>2274</v>
      </c>
      <c r="F398" s="289">
        <f t="shared" si="380"/>
        <v>1778</v>
      </c>
      <c r="G398" s="253">
        <f t="shared" si="380"/>
        <v>1778</v>
      </c>
      <c r="H398" s="253">
        <f t="shared" si="380"/>
        <v>0</v>
      </c>
      <c r="I398" s="253">
        <f t="shared" si="380"/>
        <v>0</v>
      </c>
      <c r="J398" s="253">
        <f t="shared" si="380"/>
        <v>0</v>
      </c>
      <c r="K398" s="23">
        <f t="shared" si="326"/>
        <v>1778</v>
      </c>
      <c r="L398" s="23">
        <f t="shared" si="327"/>
        <v>0</v>
      </c>
      <c r="M398" s="253">
        <f t="shared" si="380"/>
        <v>0</v>
      </c>
      <c r="N398" s="253">
        <f t="shared" si="380"/>
        <v>0</v>
      </c>
      <c r="O398" s="253">
        <f t="shared" si="380"/>
        <v>0</v>
      </c>
      <c r="P398" s="45">
        <f t="shared" si="380"/>
        <v>0</v>
      </c>
      <c r="Q398" s="45">
        <f t="shared" si="380"/>
        <v>0</v>
      </c>
      <c r="R398" s="45">
        <f t="shared" si="380"/>
        <v>0</v>
      </c>
      <c r="S398" s="45">
        <f t="shared" si="380"/>
        <v>0</v>
      </c>
      <c r="T398" s="45">
        <f t="shared" si="381"/>
        <v>0</v>
      </c>
      <c r="U398" s="45">
        <f t="shared" si="381"/>
        <v>0</v>
      </c>
      <c r="V398" s="45">
        <f t="shared" si="381"/>
        <v>0</v>
      </c>
      <c r="W398" s="45">
        <f t="shared" si="381"/>
        <v>0</v>
      </c>
      <c r="X398" s="45">
        <f t="shared" si="381"/>
        <v>0</v>
      </c>
      <c r="Y398" s="45">
        <f t="shared" si="381"/>
        <v>0</v>
      </c>
      <c r="Z398" s="45">
        <f t="shared" si="381"/>
        <v>0</v>
      </c>
      <c r="AA398" s="45">
        <f t="shared" si="381"/>
        <v>0</v>
      </c>
      <c r="AB398" s="45">
        <f t="shared" si="381"/>
        <v>0</v>
      </c>
      <c r="AC398" s="45">
        <f t="shared" si="381"/>
        <v>0</v>
      </c>
      <c r="AD398" s="292">
        <f t="shared" si="379"/>
        <v>1778</v>
      </c>
      <c r="AE398" s="45">
        <f t="shared" si="381"/>
        <v>1778</v>
      </c>
      <c r="AF398" s="45">
        <f t="shared" si="381"/>
        <v>624</v>
      </c>
      <c r="AG398" s="45">
        <f t="shared" si="381"/>
        <v>0</v>
      </c>
      <c r="AH398" s="45">
        <f t="shared" si="381"/>
        <v>0</v>
      </c>
      <c r="AI398" s="45">
        <f t="shared" si="381"/>
        <v>0</v>
      </c>
      <c r="AJ398" s="45">
        <f t="shared" si="381"/>
        <v>0</v>
      </c>
      <c r="AK398" s="45">
        <f t="shared" si="381"/>
        <v>0</v>
      </c>
    </row>
    <row r="399" spans="1:37" ht="25.5" customHeight="1">
      <c r="A399" s="43"/>
      <c r="B399" s="16" t="s">
        <v>349</v>
      </c>
      <c r="C399" s="29">
        <v>58</v>
      </c>
      <c r="D399" s="252">
        <f t="shared" ref="D399:J399" si="382">D400+D401+D402</f>
        <v>2531</v>
      </c>
      <c r="E399" s="47">
        <f t="shared" si="382"/>
        <v>2274</v>
      </c>
      <c r="F399" s="291">
        <f t="shared" si="382"/>
        <v>1778</v>
      </c>
      <c r="G399" s="252">
        <f t="shared" si="382"/>
        <v>1778</v>
      </c>
      <c r="H399" s="252">
        <f t="shared" si="382"/>
        <v>0</v>
      </c>
      <c r="I399" s="252">
        <f t="shared" si="382"/>
        <v>0</v>
      </c>
      <c r="J399" s="252">
        <f t="shared" si="382"/>
        <v>0</v>
      </c>
      <c r="K399" s="23">
        <f t="shared" si="326"/>
        <v>1778</v>
      </c>
      <c r="L399" s="23">
        <f t="shared" si="327"/>
        <v>0</v>
      </c>
      <c r="M399" s="252">
        <f t="shared" ref="M399:AK399" si="383">M400+M401+M402</f>
        <v>0</v>
      </c>
      <c r="N399" s="252">
        <f t="shared" si="383"/>
        <v>0</v>
      </c>
      <c r="O399" s="252">
        <f t="shared" si="383"/>
        <v>0</v>
      </c>
      <c r="P399" s="47">
        <f t="shared" si="383"/>
        <v>0</v>
      </c>
      <c r="Q399" s="47">
        <f t="shared" si="383"/>
        <v>0</v>
      </c>
      <c r="R399" s="47">
        <f t="shared" si="383"/>
        <v>0</v>
      </c>
      <c r="S399" s="47">
        <f t="shared" si="383"/>
        <v>0</v>
      </c>
      <c r="T399" s="47">
        <f t="shared" si="383"/>
        <v>0</v>
      </c>
      <c r="U399" s="47">
        <f t="shared" si="383"/>
        <v>0</v>
      </c>
      <c r="V399" s="47">
        <f t="shared" si="383"/>
        <v>0</v>
      </c>
      <c r="W399" s="47">
        <f t="shared" si="383"/>
        <v>0</v>
      </c>
      <c r="X399" s="47">
        <f t="shared" si="383"/>
        <v>0</v>
      </c>
      <c r="Y399" s="47">
        <f t="shared" si="383"/>
        <v>0</v>
      </c>
      <c r="Z399" s="47">
        <f t="shared" si="383"/>
        <v>0</v>
      </c>
      <c r="AA399" s="47">
        <f t="shared" si="383"/>
        <v>0</v>
      </c>
      <c r="AB399" s="47">
        <f t="shared" si="383"/>
        <v>0</v>
      </c>
      <c r="AC399" s="47">
        <f t="shared" si="383"/>
        <v>0</v>
      </c>
      <c r="AD399" s="292">
        <f t="shared" si="379"/>
        <v>1778</v>
      </c>
      <c r="AE399" s="47">
        <f t="shared" si="383"/>
        <v>1778</v>
      </c>
      <c r="AF399" s="47">
        <f t="shared" si="383"/>
        <v>624</v>
      </c>
      <c r="AG399" s="47">
        <f t="shared" si="383"/>
        <v>0</v>
      </c>
      <c r="AH399" s="47">
        <f t="shared" si="383"/>
        <v>0</v>
      </c>
      <c r="AI399" s="47">
        <f t="shared" si="383"/>
        <v>0</v>
      </c>
      <c r="AJ399" s="47">
        <f t="shared" si="383"/>
        <v>0</v>
      </c>
      <c r="AK399" s="47">
        <f t="shared" si="383"/>
        <v>0</v>
      </c>
    </row>
    <row r="400" spans="1:37" ht="0.75" customHeight="1">
      <c r="A400" s="43"/>
      <c r="B400" s="28" t="s">
        <v>351</v>
      </c>
      <c r="C400" s="29" t="s">
        <v>352</v>
      </c>
      <c r="D400" s="186"/>
      <c r="E400" s="30"/>
      <c r="F400" s="93"/>
      <c r="G400" s="186"/>
      <c r="H400" s="186"/>
      <c r="I400" s="186"/>
      <c r="J400" s="186"/>
      <c r="K400" s="23">
        <f t="shared" si="326"/>
        <v>0</v>
      </c>
      <c r="L400" s="23">
        <f t="shared" si="327"/>
        <v>0</v>
      </c>
      <c r="M400" s="186"/>
      <c r="N400" s="186"/>
      <c r="O400" s="186"/>
      <c r="P400" s="30"/>
      <c r="Q400" s="30"/>
      <c r="R400" s="30"/>
      <c r="S400" s="30"/>
      <c r="T400" s="30"/>
      <c r="U400" s="30"/>
      <c r="V400" s="30"/>
      <c r="W400" s="30"/>
      <c r="X400" s="30"/>
      <c r="Y400" s="30"/>
      <c r="Z400" s="30"/>
      <c r="AA400" s="30"/>
      <c r="AB400" s="30"/>
      <c r="AC400" s="30"/>
      <c r="AD400" s="292">
        <f t="shared" si="379"/>
        <v>0</v>
      </c>
      <c r="AE400" s="30"/>
      <c r="AF400" s="30"/>
      <c r="AG400" s="30"/>
      <c r="AH400" s="30"/>
      <c r="AI400" s="30"/>
      <c r="AJ400" s="30"/>
      <c r="AK400" s="30"/>
    </row>
    <row r="401" spans="1:37" ht="16.5" hidden="1" customHeight="1">
      <c r="A401" s="43"/>
      <c r="B401" s="28" t="s">
        <v>353</v>
      </c>
      <c r="C401" s="29" t="s">
        <v>354</v>
      </c>
      <c r="D401" s="186"/>
      <c r="E401" s="30"/>
      <c r="F401" s="93"/>
      <c r="G401" s="186"/>
      <c r="H401" s="186"/>
      <c r="I401" s="186"/>
      <c r="J401" s="186"/>
      <c r="K401" s="23">
        <f t="shared" si="326"/>
        <v>0</v>
      </c>
      <c r="L401" s="23">
        <f t="shared" si="327"/>
        <v>0</v>
      </c>
      <c r="M401" s="186"/>
      <c r="N401" s="186"/>
      <c r="O401" s="186"/>
      <c r="P401" s="30"/>
      <c r="Q401" s="30"/>
      <c r="R401" s="30"/>
      <c r="S401" s="30"/>
      <c r="T401" s="30"/>
      <c r="U401" s="30"/>
      <c r="V401" s="30"/>
      <c r="W401" s="30"/>
      <c r="X401" s="30"/>
      <c r="Y401" s="30"/>
      <c r="Z401" s="30"/>
      <c r="AA401" s="30"/>
      <c r="AB401" s="30"/>
      <c r="AC401" s="30"/>
      <c r="AD401" s="292">
        <f t="shared" si="379"/>
        <v>0</v>
      </c>
      <c r="AE401" s="30"/>
      <c r="AF401" s="30"/>
      <c r="AG401" s="30"/>
      <c r="AH401" s="30"/>
      <c r="AI401" s="30"/>
      <c r="AJ401" s="30"/>
      <c r="AK401" s="30"/>
    </row>
    <row r="402" spans="1:37" ht="13.5" customHeight="1">
      <c r="A402" s="43"/>
      <c r="B402" s="28" t="s">
        <v>355</v>
      </c>
      <c r="C402" s="29" t="s">
        <v>356</v>
      </c>
      <c r="D402" s="186">
        <v>2531</v>
      </c>
      <c r="E402" s="30">
        <v>2274</v>
      </c>
      <c r="F402" s="93">
        <v>1778</v>
      </c>
      <c r="G402" s="186">
        <v>1778</v>
      </c>
      <c r="H402" s="186"/>
      <c r="I402" s="186"/>
      <c r="J402" s="186"/>
      <c r="K402" s="23">
        <f t="shared" si="326"/>
        <v>1778</v>
      </c>
      <c r="L402" s="23">
        <f t="shared" si="327"/>
        <v>0</v>
      </c>
      <c r="M402" s="186">
        <v>0</v>
      </c>
      <c r="N402" s="186">
        <v>0</v>
      </c>
      <c r="O402" s="186">
        <v>0</v>
      </c>
      <c r="P402" s="30"/>
      <c r="Q402" s="30"/>
      <c r="R402" s="30"/>
      <c r="S402" s="30"/>
      <c r="T402" s="30"/>
      <c r="U402" s="30"/>
      <c r="V402" s="30"/>
      <c r="W402" s="30"/>
      <c r="X402" s="30"/>
      <c r="Y402" s="30"/>
      <c r="Z402" s="30"/>
      <c r="AA402" s="30"/>
      <c r="AB402" s="30"/>
      <c r="AC402" s="30"/>
      <c r="AD402" s="292">
        <f t="shared" si="379"/>
        <v>1778</v>
      </c>
      <c r="AE402" s="30">
        <v>1778</v>
      </c>
      <c r="AF402" s="30">
        <v>624</v>
      </c>
      <c r="AG402" s="30"/>
      <c r="AH402" s="30"/>
      <c r="AI402" s="30"/>
      <c r="AJ402" s="30"/>
      <c r="AK402" s="30"/>
    </row>
    <row r="403" spans="1:37" ht="26.25" customHeight="1">
      <c r="A403" s="43"/>
      <c r="B403" s="154" t="s">
        <v>386</v>
      </c>
      <c r="C403" s="129"/>
      <c r="D403" s="261">
        <f t="shared" ref="D403:S404" si="384">D404</f>
        <v>1000</v>
      </c>
      <c r="E403" s="130">
        <f t="shared" si="384"/>
        <v>4129</v>
      </c>
      <c r="F403" s="158">
        <f t="shared" si="384"/>
        <v>4129</v>
      </c>
      <c r="G403" s="261">
        <f t="shared" si="384"/>
        <v>4129</v>
      </c>
      <c r="H403" s="261">
        <f t="shared" si="384"/>
        <v>0</v>
      </c>
      <c r="I403" s="261">
        <f t="shared" si="384"/>
        <v>0</v>
      </c>
      <c r="J403" s="261">
        <f t="shared" si="384"/>
        <v>0</v>
      </c>
      <c r="K403" s="23">
        <f t="shared" si="326"/>
        <v>4129</v>
      </c>
      <c r="L403" s="23">
        <f t="shared" si="327"/>
        <v>0</v>
      </c>
      <c r="M403" s="261">
        <f t="shared" si="384"/>
        <v>0</v>
      </c>
      <c r="N403" s="261">
        <f t="shared" si="384"/>
        <v>0</v>
      </c>
      <c r="O403" s="261">
        <f t="shared" si="384"/>
        <v>0</v>
      </c>
      <c r="P403" s="130">
        <f t="shared" si="384"/>
        <v>0</v>
      </c>
      <c r="Q403" s="130">
        <f t="shared" si="384"/>
        <v>0</v>
      </c>
      <c r="R403" s="130">
        <f t="shared" si="384"/>
        <v>0</v>
      </c>
      <c r="S403" s="130">
        <f t="shared" si="384"/>
        <v>0</v>
      </c>
      <c r="T403" s="130">
        <f t="shared" ref="T403:AK404" si="385">T404</f>
        <v>0</v>
      </c>
      <c r="U403" s="130">
        <f t="shared" si="385"/>
        <v>0</v>
      </c>
      <c r="V403" s="130">
        <f t="shared" si="385"/>
        <v>0</v>
      </c>
      <c r="W403" s="130">
        <f t="shared" si="385"/>
        <v>0</v>
      </c>
      <c r="X403" s="130">
        <f t="shared" si="385"/>
        <v>0</v>
      </c>
      <c r="Y403" s="130">
        <f t="shared" si="385"/>
        <v>0</v>
      </c>
      <c r="Z403" s="130">
        <f t="shared" si="385"/>
        <v>0</v>
      </c>
      <c r="AA403" s="130">
        <f t="shared" si="385"/>
        <v>0</v>
      </c>
      <c r="AB403" s="130">
        <f t="shared" si="385"/>
        <v>0</v>
      </c>
      <c r="AC403" s="130">
        <f t="shared" si="385"/>
        <v>0</v>
      </c>
      <c r="AD403" s="292">
        <f t="shared" si="379"/>
        <v>4129</v>
      </c>
      <c r="AE403" s="130">
        <f t="shared" si="385"/>
        <v>4129</v>
      </c>
      <c r="AF403" s="130">
        <f t="shared" si="385"/>
        <v>4081</v>
      </c>
      <c r="AG403" s="130">
        <f t="shared" si="385"/>
        <v>0</v>
      </c>
      <c r="AH403" s="130">
        <f t="shared" si="385"/>
        <v>0</v>
      </c>
      <c r="AI403" s="130">
        <f t="shared" si="385"/>
        <v>0</v>
      </c>
      <c r="AJ403" s="130">
        <f t="shared" si="385"/>
        <v>0</v>
      </c>
      <c r="AK403" s="130">
        <f t="shared" si="385"/>
        <v>0</v>
      </c>
    </row>
    <row r="404" spans="1:37" ht="18.75" customHeight="1">
      <c r="A404" s="43"/>
      <c r="B404" s="28" t="s">
        <v>311</v>
      </c>
      <c r="C404" s="29"/>
      <c r="D404" s="252">
        <f t="shared" si="384"/>
        <v>1000</v>
      </c>
      <c r="E404" s="47">
        <f t="shared" si="384"/>
        <v>4129</v>
      </c>
      <c r="F404" s="291">
        <f t="shared" si="384"/>
        <v>4129</v>
      </c>
      <c r="G404" s="252">
        <f t="shared" si="384"/>
        <v>4129</v>
      </c>
      <c r="H404" s="252">
        <f t="shared" si="384"/>
        <v>0</v>
      </c>
      <c r="I404" s="252">
        <f t="shared" si="384"/>
        <v>0</v>
      </c>
      <c r="J404" s="252">
        <f t="shared" si="384"/>
        <v>0</v>
      </c>
      <c r="K404" s="23">
        <f t="shared" ref="K404:K467" si="386">G404+H404+I404+J404</f>
        <v>4129</v>
      </c>
      <c r="L404" s="23">
        <f t="shared" ref="L404:L467" si="387">F404-K404</f>
        <v>0</v>
      </c>
      <c r="M404" s="252">
        <f t="shared" si="384"/>
        <v>0</v>
      </c>
      <c r="N404" s="252">
        <f t="shared" si="384"/>
        <v>0</v>
      </c>
      <c r="O404" s="252">
        <f t="shared" si="384"/>
        <v>0</v>
      </c>
      <c r="P404" s="47">
        <f t="shared" si="384"/>
        <v>0</v>
      </c>
      <c r="Q404" s="47">
        <f t="shared" si="384"/>
        <v>0</v>
      </c>
      <c r="R404" s="47">
        <f t="shared" si="384"/>
        <v>0</v>
      </c>
      <c r="S404" s="47">
        <f t="shared" si="384"/>
        <v>0</v>
      </c>
      <c r="T404" s="47">
        <f t="shared" si="385"/>
        <v>0</v>
      </c>
      <c r="U404" s="47">
        <f t="shared" si="385"/>
        <v>0</v>
      </c>
      <c r="V404" s="47">
        <f t="shared" si="385"/>
        <v>0</v>
      </c>
      <c r="W404" s="47">
        <f t="shared" si="385"/>
        <v>0</v>
      </c>
      <c r="X404" s="47">
        <f t="shared" si="385"/>
        <v>0</v>
      </c>
      <c r="Y404" s="47">
        <f t="shared" si="385"/>
        <v>0</v>
      </c>
      <c r="Z404" s="47">
        <f t="shared" si="385"/>
        <v>0</v>
      </c>
      <c r="AA404" s="47">
        <f t="shared" si="385"/>
        <v>0</v>
      </c>
      <c r="AB404" s="47">
        <f t="shared" si="385"/>
        <v>0</v>
      </c>
      <c r="AC404" s="47">
        <f t="shared" si="385"/>
        <v>0</v>
      </c>
      <c r="AD404" s="292">
        <f t="shared" si="379"/>
        <v>4129</v>
      </c>
      <c r="AE404" s="47">
        <f t="shared" si="385"/>
        <v>4129</v>
      </c>
      <c r="AF404" s="47">
        <f t="shared" si="385"/>
        <v>4081</v>
      </c>
      <c r="AG404" s="47">
        <f t="shared" si="385"/>
        <v>0</v>
      </c>
      <c r="AH404" s="47">
        <f t="shared" si="385"/>
        <v>0</v>
      </c>
      <c r="AI404" s="47">
        <f t="shared" si="385"/>
        <v>0</v>
      </c>
      <c r="AJ404" s="47">
        <f t="shared" si="385"/>
        <v>0</v>
      </c>
      <c r="AK404" s="47">
        <f t="shared" si="385"/>
        <v>0</v>
      </c>
    </row>
    <row r="405" spans="1:37" ht="26.25" customHeight="1">
      <c r="A405" s="43"/>
      <c r="B405" s="16" t="s">
        <v>349</v>
      </c>
      <c r="C405" s="29">
        <v>58</v>
      </c>
      <c r="D405" s="252">
        <f t="shared" ref="D405:J405" si="388">D406+D407+D408</f>
        <v>1000</v>
      </c>
      <c r="E405" s="47">
        <f t="shared" si="388"/>
        <v>4129</v>
      </c>
      <c r="F405" s="291">
        <f t="shared" si="388"/>
        <v>4129</v>
      </c>
      <c r="G405" s="252">
        <f t="shared" si="388"/>
        <v>4129</v>
      </c>
      <c r="H405" s="252">
        <f t="shared" si="388"/>
        <v>0</v>
      </c>
      <c r="I405" s="252">
        <f t="shared" si="388"/>
        <v>0</v>
      </c>
      <c r="J405" s="252">
        <f t="shared" si="388"/>
        <v>0</v>
      </c>
      <c r="K405" s="23">
        <f t="shared" si="386"/>
        <v>4129</v>
      </c>
      <c r="L405" s="23">
        <f t="shared" si="387"/>
        <v>0</v>
      </c>
      <c r="M405" s="252">
        <f t="shared" ref="M405:AK405" si="389">M406+M407+M408</f>
        <v>0</v>
      </c>
      <c r="N405" s="252">
        <f t="shared" si="389"/>
        <v>0</v>
      </c>
      <c r="O405" s="252">
        <f t="shared" si="389"/>
        <v>0</v>
      </c>
      <c r="P405" s="47">
        <f t="shared" si="389"/>
        <v>0</v>
      </c>
      <c r="Q405" s="47">
        <f t="shared" si="389"/>
        <v>0</v>
      </c>
      <c r="R405" s="47">
        <f t="shared" si="389"/>
        <v>0</v>
      </c>
      <c r="S405" s="47">
        <f t="shared" si="389"/>
        <v>0</v>
      </c>
      <c r="T405" s="47">
        <f t="shared" si="389"/>
        <v>0</v>
      </c>
      <c r="U405" s="47">
        <f t="shared" si="389"/>
        <v>0</v>
      </c>
      <c r="V405" s="47">
        <f t="shared" si="389"/>
        <v>0</v>
      </c>
      <c r="W405" s="47">
        <f t="shared" si="389"/>
        <v>0</v>
      </c>
      <c r="X405" s="47">
        <f t="shared" si="389"/>
        <v>0</v>
      </c>
      <c r="Y405" s="47">
        <f t="shared" si="389"/>
        <v>0</v>
      </c>
      <c r="Z405" s="47">
        <f t="shared" si="389"/>
        <v>0</v>
      </c>
      <c r="AA405" s="47">
        <f t="shared" si="389"/>
        <v>0</v>
      </c>
      <c r="AB405" s="47">
        <f t="shared" si="389"/>
        <v>0</v>
      </c>
      <c r="AC405" s="47">
        <f t="shared" si="389"/>
        <v>0</v>
      </c>
      <c r="AD405" s="292">
        <f t="shared" si="379"/>
        <v>4129</v>
      </c>
      <c r="AE405" s="47">
        <f t="shared" si="389"/>
        <v>4129</v>
      </c>
      <c r="AF405" s="47">
        <f t="shared" si="389"/>
        <v>4081</v>
      </c>
      <c r="AG405" s="47">
        <f t="shared" si="389"/>
        <v>0</v>
      </c>
      <c r="AH405" s="47">
        <f t="shared" si="389"/>
        <v>0</v>
      </c>
      <c r="AI405" s="47">
        <f t="shared" si="389"/>
        <v>0</v>
      </c>
      <c r="AJ405" s="47">
        <f t="shared" si="389"/>
        <v>0</v>
      </c>
      <c r="AK405" s="47">
        <f t="shared" si="389"/>
        <v>0</v>
      </c>
    </row>
    <row r="406" spans="1:37" ht="0.75" customHeight="1">
      <c r="A406" s="43"/>
      <c r="B406" s="28" t="s">
        <v>351</v>
      </c>
      <c r="C406" s="29" t="s">
        <v>352</v>
      </c>
      <c r="D406" s="186"/>
      <c r="E406" s="30"/>
      <c r="F406" s="93"/>
      <c r="G406" s="186"/>
      <c r="H406" s="186"/>
      <c r="I406" s="186"/>
      <c r="J406" s="186"/>
      <c r="K406" s="23">
        <f t="shared" si="386"/>
        <v>0</v>
      </c>
      <c r="L406" s="23">
        <f t="shared" si="387"/>
        <v>0</v>
      </c>
      <c r="M406" s="186"/>
      <c r="N406" s="186"/>
      <c r="O406" s="186"/>
      <c r="P406" s="30"/>
      <c r="Q406" s="30"/>
      <c r="R406" s="30"/>
      <c r="S406" s="30"/>
      <c r="T406" s="30"/>
      <c r="U406" s="30"/>
      <c r="V406" s="30"/>
      <c r="W406" s="30"/>
      <c r="X406" s="30"/>
      <c r="Y406" s="30"/>
      <c r="Z406" s="30"/>
      <c r="AA406" s="30"/>
      <c r="AB406" s="30"/>
      <c r="AC406" s="30"/>
      <c r="AD406" s="292">
        <f t="shared" si="379"/>
        <v>0</v>
      </c>
      <c r="AE406" s="30"/>
      <c r="AF406" s="30"/>
      <c r="AG406" s="30"/>
      <c r="AH406" s="30"/>
      <c r="AI406" s="30"/>
      <c r="AJ406" s="30"/>
      <c r="AK406" s="30"/>
    </row>
    <row r="407" spans="1:37" ht="17.25" hidden="1" customHeight="1">
      <c r="A407" s="43"/>
      <c r="B407" s="28" t="s">
        <v>353</v>
      </c>
      <c r="C407" s="29" t="s">
        <v>354</v>
      </c>
      <c r="D407" s="186"/>
      <c r="E407" s="30"/>
      <c r="F407" s="93"/>
      <c r="G407" s="186"/>
      <c r="H407" s="186"/>
      <c r="I407" s="186"/>
      <c r="J407" s="186"/>
      <c r="K407" s="23">
        <f t="shared" si="386"/>
        <v>0</v>
      </c>
      <c r="L407" s="23">
        <f t="shared" si="387"/>
        <v>0</v>
      </c>
      <c r="M407" s="186"/>
      <c r="N407" s="186"/>
      <c r="O407" s="186"/>
      <c r="P407" s="30"/>
      <c r="Q407" s="30"/>
      <c r="R407" s="30"/>
      <c r="S407" s="30"/>
      <c r="T407" s="30"/>
      <c r="U407" s="30"/>
      <c r="V407" s="30"/>
      <c r="W407" s="30"/>
      <c r="X407" s="30"/>
      <c r="Y407" s="30"/>
      <c r="Z407" s="30"/>
      <c r="AA407" s="30"/>
      <c r="AB407" s="30"/>
      <c r="AC407" s="30"/>
      <c r="AD407" s="292">
        <f t="shared" si="379"/>
        <v>0</v>
      </c>
      <c r="AE407" s="30"/>
      <c r="AF407" s="30"/>
      <c r="AG407" s="30"/>
      <c r="AH407" s="30"/>
      <c r="AI407" s="30"/>
      <c r="AJ407" s="30"/>
      <c r="AK407" s="30"/>
    </row>
    <row r="408" spans="1:37" ht="21" customHeight="1">
      <c r="A408" s="43"/>
      <c r="B408" s="28" t="s">
        <v>355</v>
      </c>
      <c r="C408" s="29" t="s">
        <v>356</v>
      </c>
      <c r="D408" s="186">
        <v>1000</v>
      </c>
      <c r="E408" s="30">
        <v>4129</v>
      </c>
      <c r="F408" s="93">
        <v>4129</v>
      </c>
      <c r="G408" s="186">
        <v>4129</v>
      </c>
      <c r="H408" s="186"/>
      <c r="I408" s="186"/>
      <c r="J408" s="186"/>
      <c r="K408" s="23">
        <f t="shared" si="386"/>
        <v>4129</v>
      </c>
      <c r="L408" s="23">
        <f t="shared" si="387"/>
        <v>0</v>
      </c>
      <c r="M408" s="186">
        <v>0</v>
      </c>
      <c r="N408" s="186">
        <v>0</v>
      </c>
      <c r="O408" s="186">
        <v>0</v>
      </c>
      <c r="P408" s="30"/>
      <c r="Q408" s="30"/>
      <c r="R408" s="30"/>
      <c r="S408" s="30"/>
      <c r="T408" s="30"/>
      <c r="U408" s="30"/>
      <c r="V408" s="30"/>
      <c r="W408" s="30"/>
      <c r="X408" s="30"/>
      <c r="Y408" s="30"/>
      <c r="Z408" s="30"/>
      <c r="AA408" s="30"/>
      <c r="AB408" s="30"/>
      <c r="AC408" s="30"/>
      <c r="AD408" s="292">
        <f t="shared" si="379"/>
        <v>4129</v>
      </c>
      <c r="AE408" s="30">
        <v>4129</v>
      </c>
      <c r="AF408" s="30">
        <v>4081</v>
      </c>
      <c r="AG408" s="30"/>
      <c r="AH408" s="30"/>
      <c r="AI408" s="30"/>
      <c r="AJ408" s="30"/>
      <c r="AK408" s="30"/>
    </row>
    <row r="409" spans="1:37" ht="28.5" hidden="1" customHeight="1">
      <c r="A409" s="43"/>
      <c r="B409" s="154" t="s">
        <v>387</v>
      </c>
      <c r="C409" s="155"/>
      <c r="D409" s="263">
        <f t="shared" ref="D409:S410" si="390">D410</f>
        <v>0</v>
      </c>
      <c r="E409" s="156">
        <f t="shared" si="390"/>
        <v>0</v>
      </c>
      <c r="F409" s="300">
        <f t="shared" si="390"/>
        <v>0</v>
      </c>
      <c r="G409" s="263">
        <f t="shared" si="390"/>
        <v>0</v>
      </c>
      <c r="H409" s="263">
        <f t="shared" si="390"/>
        <v>0</v>
      </c>
      <c r="I409" s="263">
        <f t="shared" si="390"/>
        <v>0</v>
      </c>
      <c r="J409" s="263">
        <f t="shared" si="390"/>
        <v>0</v>
      </c>
      <c r="K409" s="23">
        <f t="shared" si="386"/>
        <v>0</v>
      </c>
      <c r="L409" s="23">
        <f t="shared" si="387"/>
        <v>0</v>
      </c>
      <c r="M409" s="263">
        <f t="shared" si="390"/>
        <v>0</v>
      </c>
      <c r="N409" s="263">
        <f t="shared" si="390"/>
        <v>0</v>
      </c>
      <c r="O409" s="263">
        <f t="shared" si="390"/>
        <v>0</v>
      </c>
      <c r="P409" s="156">
        <f t="shared" si="390"/>
        <v>0</v>
      </c>
      <c r="Q409" s="156">
        <f t="shared" si="390"/>
        <v>0</v>
      </c>
      <c r="R409" s="156">
        <f t="shared" si="390"/>
        <v>0</v>
      </c>
      <c r="S409" s="156">
        <f t="shared" si="390"/>
        <v>0</v>
      </c>
      <c r="T409" s="156">
        <f t="shared" ref="T409:AK410" si="391">T410</f>
        <v>0</v>
      </c>
      <c r="U409" s="156">
        <f t="shared" si="391"/>
        <v>0</v>
      </c>
      <c r="V409" s="156">
        <f t="shared" si="391"/>
        <v>0</v>
      </c>
      <c r="W409" s="156">
        <f t="shared" si="391"/>
        <v>0</v>
      </c>
      <c r="X409" s="156">
        <f t="shared" si="391"/>
        <v>0</v>
      </c>
      <c r="Y409" s="156">
        <f t="shared" si="391"/>
        <v>0</v>
      </c>
      <c r="Z409" s="156">
        <f t="shared" si="391"/>
        <v>0</v>
      </c>
      <c r="AA409" s="156">
        <f t="shared" si="391"/>
        <v>0</v>
      </c>
      <c r="AB409" s="156">
        <f t="shared" si="391"/>
        <v>0</v>
      </c>
      <c r="AC409" s="156">
        <f t="shared" si="391"/>
        <v>0</v>
      </c>
      <c r="AD409" s="292">
        <f t="shared" si="379"/>
        <v>0</v>
      </c>
      <c r="AE409" s="156">
        <f t="shared" si="391"/>
        <v>0</v>
      </c>
      <c r="AF409" s="156">
        <f t="shared" si="391"/>
        <v>0</v>
      </c>
      <c r="AG409" s="156">
        <f t="shared" si="391"/>
        <v>0</v>
      </c>
      <c r="AH409" s="156">
        <f t="shared" si="391"/>
        <v>0</v>
      </c>
      <c r="AI409" s="156">
        <f t="shared" si="391"/>
        <v>0</v>
      </c>
      <c r="AJ409" s="156">
        <f t="shared" si="391"/>
        <v>0</v>
      </c>
      <c r="AK409" s="156">
        <f t="shared" si="391"/>
        <v>0</v>
      </c>
    </row>
    <row r="410" spans="1:37" ht="21" hidden="1" customHeight="1">
      <c r="A410" s="43"/>
      <c r="B410" s="28" t="s">
        <v>311</v>
      </c>
      <c r="C410" s="29"/>
      <c r="D410" s="252">
        <f t="shared" si="390"/>
        <v>0</v>
      </c>
      <c r="E410" s="47">
        <f t="shared" si="390"/>
        <v>0</v>
      </c>
      <c r="F410" s="291">
        <f t="shared" si="390"/>
        <v>0</v>
      </c>
      <c r="G410" s="252">
        <f t="shared" si="390"/>
        <v>0</v>
      </c>
      <c r="H410" s="252">
        <f t="shared" si="390"/>
        <v>0</v>
      </c>
      <c r="I410" s="252">
        <f t="shared" si="390"/>
        <v>0</v>
      </c>
      <c r="J410" s="252">
        <f t="shared" si="390"/>
        <v>0</v>
      </c>
      <c r="K410" s="23">
        <f t="shared" si="386"/>
        <v>0</v>
      </c>
      <c r="L410" s="23">
        <f t="shared" si="387"/>
        <v>0</v>
      </c>
      <c r="M410" s="252">
        <f t="shared" si="390"/>
        <v>0</v>
      </c>
      <c r="N410" s="252">
        <f t="shared" si="390"/>
        <v>0</v>
      </c>
      <c r="O410" s="252">
        <f t="shared" si="390"/>
        <v>0</v>
      </c>
      <c r="P410" s="47">
        <f t="shared" si="390"/>
        <v>0</v>
      </c>
      <c r="Q410" s="47">
        <f t="shared" si="390"/>
        <v>0</v>
      </c>
      <c r="R410" s="47">
        <f t="shared" si="390"/>
        <v>0</v>
      </c>
      <c r="S410" s="47">
        <f t="shared" si="390"/>
        <v>0</v>
      </c>
      <c r="T410" s="47">
        <f t="shared" si="391"/>
        <v>0</v>
      </c>
      <c r="U410" s="47">
        <f t="shared" si="391"/>
        <v>0</v>
      </c>
      <c r="V410" s="47">
        <f t="shared" si="391"/>
        <v>0</v>
      </c>
      <c r="W410" s="47">
        <f t="shared" si="391"/>
        <v>0</v>
      </c>
      <c r="X410" s="47">
        <f t="shared" si="391"/>
        <v>0</v>
      </c>
      <c r="Y410" s="47">
        <f t="shared" si="391"/>
        <v>0</v>
      </c>
      <c r="Z410" s="47">
        <f t="shared" si="391"/>
        <v>0</v>
      </c>
      <c r="AA410" s="47">
        <f t="shared" si="391"/>
        <v>0</v>
      </c>
      <c r="AB410" s="47">
        <f t="shared" si="391"/>
        <v>0</v>
      </c>
      <c r="AC410" s="47">
        <f t="shared" si="391"/>
        <v>0</v>
      </c>
      <c r="AD410" s="292">
        <f t="shared" si="379"/>
        <v>0</v>
      </c>
      <c r="AE410" s="47">
        <f t="shared" si="391"/>
        <v>0</v>
      </c>
      <c r="AF410" s="47">
        <f t="shared" si="391"/>
        <v>0</v>
      </c>
      <c r="AG410" s="47">
        <f t="shared" si="391"/>
        <v>0</v>
      </c>
      <c r="AH410" s="47">
        <f t="shared" si="391"/>
        <v>0</v>
      </c>
      <c r="AI410" s="47">
        <f t="shared" si="391"/>
        <v>0</v>
      </c>
      <c r="AJ410" s="47">
        <f t="shared" si="391"/>
        <v>0</v>
      </c>
      <c r="AK410" s="47">
        <f t="shared" si="391"/>
        <v>0</v>
      </c>
    </row>
    <row r="411" spans="1:37" ht="30" hidden="1" customHeight="1">
      <c r="A411" s="43"/>
      <c r="B411" s="16" t="s">
        <v>349</v>
      </c>
      <c r="C411" s="29">
        <v>58</v>
      </c>
      <c r="D411" s="252">
        <f t="shared" ref="D411:J411" si="392">D412+D413+D414</f>
        <v>0</v>
      </c>
      <c r="E411" s="47">
        <f t="shared" si="392"/>
        <v>0</v>
      </c>
      <c r="F411" s="291">
        <f t="shared" si="392"/>
        <v>0</v>
      </c>
      <c r="G411" s="252">
        <f t="shared" si="392"/>
        <v>0</v>
      </c>
      <c r="H411" s="252">
        <f t="shared" si="392"/>
        <v>0</v>
      </c>
      <c r="I411" s="252">
        <f t="shared" si="392"/>
        <v>0</v>
      </c>
      <c r="J411" s="252">
        <f t="shared" si="392"/>
        <v>0</v>
      </c>
      <c r="K411" s="23">
        <f t="shared" si="386"/>
        <v>0</v>
      </c>
      <c r="L411" s="23">
        <f t="shared" si="387"/>
        <v>0</v>
      </c>
      <c r="M411" s="252">
        <f t="shared" ref="M411:AK411" si="393">M412+M413+M414</f>
        <v>0</v>
      </c>
      <c r="N411" s="252">
        <f t="shared" si="393"/>
        <v>0</v>
      </c>
      <c r="O411" s="252">
        <f t="shared" si="393"/>
        <v>0</v>
      </c>
      <c r="P411" s="47">
        <f t="shared" si="393"/>
        <v>0</v>
      </c>
      <c r="Q411" s="47">
        <f t="shared" si="393"/>
        <v>0</v>
      </c>
      <c r="R411" s="47">
        <f t="shared" si="393"/>
        <v>0</v>
      </c>
      <c r="S411" s="47">
        <f t="shared" si="393"/>
        <v>0</v>
      </c>
      <c r="T411" s="47">
        <f t="shared" si="393"/>
        <v>0</v>
      </c>
      <c r="U411" s="47">
        <f t="shared" si="393"/>
        <v>0</v>
      </c>
      <c r="V411" s="47">
        <f t="shared" si="393"/>
        <v>0</v>
      </c>
      <c r="W411" s="47">
        <f t="shared" si="393"/>
        <v>0</v>
      </c>
      <c r="X411" s="47">
        <f t="shared" si="393"/>
        <v>0</v>
      </c>
      <c r="Y411" s="47">
        <f t="shared" si="393"/>
        <v>0</v>
      </c>
      <c r="Z411" s="47">
        <f t="shared" si="393"/>
        <v>0</v>
      </c>
      <c r="AA411" s="47">
        <f t="shared" si="393"/>
        <v>0</v>
      </c>
      <c r="AB411" s="47">
        <f t="shared" si="393"/>
        <v>0</v>
      </c>
      <c r="AC411" s="47">
        <f t="shared" si="393"/>
        <v>0</v>
      </c>
      <c r="AD411" s="292">
        <f t="shared" si="379"/>
        <v>0</v>
      </c>
      <c r="AE411" s="47">
        <f t="shared" si="393"/>
        <v>0</v>
      </c>
      <c r="AF411" s="47">
        <f t="shared" si="393"/>
        <v>0</v>
      </c>
      <c r="AG411" s="47">
        <f t="shared" si="393"/>
        <v>0</v>
      </c>
      <c r="AH411" s="47">
        <f t="shared" si="393"/>
        <v>0</v>
      </c>
      <c r="AI411" s="47">
        <f t="shared" si="393"/>
        <v>0</v>
      </c>
      <c r="AJ411" s="47">
        <f t="shared" si="393"/>
        <v>0</v>
      </c>
      <c r="AK411" s="47">
        <f t="shared" si="393"/>
        <v>0</v>
      </c>
    </row>
    <row r="412" spans="1:37" ht="18" hidden="1" customHeight="1">
      <c r="A412" s="43"/>
      <c r="B412" s="28" t="s">
        <v>351</v>
      </c>
      <c r="C412" s="29" t="s">
        <v>352</v>
      </c>
      <c r="D412" s="186"/>
      <c r="E412" s="30"/>
      <c r="F412" s="93"/>
      <c r="G412" s="186"/>
      <c r="H412" s="186"/>
      <c r="I412" s="186"/>
      <c r="J412" s="186"/>
      <c r="K412" s="23">
        <f t="shared" si="386"/>
        <v>0</v>
      </c>
      <c r="L412" s="23">
        <f t="shared" si="387"/>
        <v>0</v>
      </c>
      <c r="M412" s="186"/>
      <c r="N412" s="186"/>
      <c r="O412" s="186"/>
      <c r="P412" s="30"/>
      <c r="Q412" s="30"/>
      <c r="R412" s="30"/>
      <c r="S412" s="30"/>
      <c r="T412" s="30"/>
      <c r="U412" s="30"/>
      <c r="V412" s="30"/>
      <c r="W412" s="30"/>
      <c r="X412" s="30"/>
      <c r="Y412" s="30"/>
      <c r="Z412" s="30"/>
      <c r="AA412" s="30"/>
      <c r="AB412" s="30"/>
      <c r="AC412" s="30"/>
      <c r="AD412" s="292">
        <f t="shared" si="379"/>
        <v>0</v>
      </c>
      <c r="AE412" s="30"/>
      <c r="AF412" s="30"/>
      <c r="AG412" s="30"/>
      <c r="AH412" s="30"/>
      <c r="AI412" s="30"/>
      <c r="AJ412" s="30"/>
      <c r="AK412" s="30"/>
    </row>
    <row r="413" spans="1:37" ht="19.5" hidden="1" customHeight="1">
      <c r="A413" s="43"/>
      <c r="B413" s="28" t="s">
        <v>353</v>
      </c>
      <c r="C413" s="29" t="s">
        <v>354</v>
      </c>
      <c r="D413" s="186"/>
      <c r="E413" s="30"/>
      <c r="F413" s="93"/>
      <c r="G413" s="186"/>
      <c r="H413" s="186"/>
      <c r="I413" s="186"/>
      <c r="J413" s="186"/>
      <c r="K413" s="23">
        <f t="shared" si="386"/>
        <v>0</v>
      </c>
      <c r="L413" s="23">
        <f t="shared" si="387"/>
        <v>0</v>
      </c>
      <c r="M413" s="186"/>
      <c r="N413" s="186"/>
      <c r="O413" s="186"/>
      <c r="P413" s="30"/>
      <c r="Q413" s="30"/>
      <c r="R413" s="30"/>
      <c r="S413" s="30"/>
      <c r="T413" s="30"/>
      <c r="U413" s="30"/>
      <c r="V413" s="30"/>
      <c r="W413" s="30"/>
      <c r="X413" s="30"/>
      <c r="Y413" s="30"/>
      <c r="Z413" s="30"/>
      <c r="AA413" s="30"/>
      <c r="AB413" s="30"/>
      <c r="AC413" s="30"/>
      <c r="AD413" s="292">
        <f t="shared" si="379"/>
        <v>0</v>
      </c>
      <c r="AE413" s="30"/>
      <c r="AF413" s="30"/>
      <c r="AG413" s="30"/>
      <c r="AH413" s="30"/>
      <c r="AI413" s="30"/>
      <c r="AJ413" s="30"/>
      <c r="AK413" s="30"/>
    </row>
    <row r="414" spans="1:37" ht="20.25" hidden="1" customHeight="1">
      <c r="A414" s="43"/>
      <c r="B414" s="28" t="s">
        <v>355</v>
      </c>
      <c r="C414" s="29" t="s">
        <v>356</v>
      </c>
      <c r="D414" s="186"/>
      <c r="E414" s="30"/>
      <c r="F414" s="93"/>
      <c r="G414" s="186"/>
      <c r="H414" s="186"/>
      <c r="I414" s="186"/>
      <c r="J414" s="186"/>
      <c r="K414" s="23">
        <f t="shared" si="386"/>
        <v>0</v>
      </c>
      <c r="L414" s="23">
        <f t="shared" si="387"/>
        <v>0</v>
      </c>
      <c r="M414" s="186"/>
      <c r="N414" s="186"/>
      <c r="O414" s="186"/>
      <c r="P414" s="30"/>
      <c r="Q414" s="30"/>
      <c r="R414" s="30"/>
      <c r="S414" s="30"/>
      <c r="T414" s="30"/>
      <c r="U414" s="30"/>
      <c r="V414" s="30"/>
      <c r="W414" s="30"/>
      <c r="X414" s="30"/>
      <c r="Y414" s="30"/>
      <c r="Z414" s="30"/>
      <c r="AA414" s="30"/>
      <c r="AB414" s="30"/>
      <c r="AC414" s="30"/>
      <c r="AD414" s="292">
        <f t="shared" si="379"/>
        <v>0</v>
      </c>
      <c r="AE414" s="30"/>
      <c r="AF414" s="30"/>
      <c r="AG414" s="30"/>
      <c r="AH414" s="30"/>
      <c r="AI414" s="30"/>
      <c r="AJ414" s="30"/>
      <c r="AK414" s="30"/>
    </row>
    <row r="415" spans="1:37" ht="1.5" customHeight="1">
      <c r="A415" s="43"/>
      <c r="B415" s="154" t="s">
        <v>388</v>
      </c>
      <c r="C415" s="155"/>
      <c r="D415" s="261">
        <f t="shared" ref="D415:S416" si="394">D416</f>
        <v>123</v>
      </c>
      <c r="E415" s="130">
        <f t="shared" si="394"/>
        <v>0</v>
      </c>
      <c r="F415" s="158">
        <f t="shared" si="394"/>
        <v>0</v>
      </c>
      <c r="G415" s="261">
        <f t="shared" si="394"/>
        <v>0</v>
      </c>
      <c r="H415" s="261">
        <f t="shared" si="394"/>
        <v>0</v>
      </c>
      <c r="I415" s="261">
        <f t="shared" si="394"/>
        <v>0</v>
      </c>
      <c r="J415" s="261">
        <f t="shared" si="394"/>
        <v>0</v>
      </c>
      <c r="K415" s="23">
        <f t="shared" si="386"/>
        <v>0</v>
      </c>
      <c r="L415" s="23">
        <f t="shared" si="387"/>
        <v>0</v>
      </c>
      <c r="M415" s="261">
        <f t="shared" si="394"/>
        <v>0</v>
      </c>
      <c r="N415" s="261">
        <f t="shared" si="394"/>
        <v>0</v>
      </c>
      <c r="O415" s="261">
        <f t="shared" si="394"/>
        <v>0</v>
      </c>
      <c r="P415" s="130">
        <f t="shared" si="394"/>
        <v>0</v>
      </c>
      <c r="Q415" s="130">
        <f t="shared" si="394"/>
        <v>0</v>
      </c>
      <c r="R415" s="130">
        <f t="shared" si="394"/>
        <v>0</v>
      </c>
      <c r="S415" s="130">
        <f t="shared" si="394"/>
        <v>0</v>
      </c>
      <c r="T415" s="130">
        <f t="shared" ref="T415:AK416" si="395">T416</f>
        <v>0</v>
      </c>
      <c r="U415" s="130">
        <f t="shared" si="395"/>
        <v>0</v>
      </c>
      <c r="V415" s="130">
        <f t="shared" si="395"/>
        <v>0</v>
      </c>
      <c r="W415" s="130">
        <f t="shared" si="395"/>
        <v>0</v>
      </c>
      <c r="X415" s="130">
        <f t="shared" si="395"/>
        <v>0</v>
      </c>
      <c r="Y415" s="130">
        <f t="shared" si="395"/>
        <v>0</v>
      </c>
      <c r="Z415" s="130">
        <f t="shared" si="395"/>
        <v>0</v>
      </c>
      <c r="AA415" s="130">
        <f t="shared" si="395"/>
        <v>0</v>
      </c>
      <c r="AB415" s="130">
        <f t="shared" si="395"/>
        <v>0</v>
      </c>
      <c r="AC415" s="130">
        <f t="shared" si="395"/>
        <v>0</v>
      </c>
      <c r="AD415" s="292">
        <f t="shared" si="379"/>
        <v>0</v>
      </c>
      <c r="AE415" s="130">
        <f t="shared" si="395"/>
        <v>0</v>
      </c>
      <c r="AF415" s="130">
        <f t="shared" si="395"/>
        <v>0</v>
      </c>
      <c r="AG415" s="130">
        <f t="shared" si="395"/>
        <v>0</v>
      </c>
      <c r="AH415" s="130">
        <f t="shared" si="395"/>
        <v>0</v>
      </c>
      <c r="AI415" s="130">
        <f t="shared" si="395"/>
        <v>0</v>
      </c>
      <c r="AJ415" s="130">
        <f t="shared" si="395"/>
        <v>0</v>
      </c>
      <c r="AK415" s="130">
        <f t="shared" si="395"/>
        <v>0</v>
      </c>
    </row>
    <row r="416" spans="1:37" ht="20.25" hidden="1" customHeight="1">
      <c r="A416" s="43"/>
      <c r="B416" s="28" t="s">
        <v>311</v>
      </c>
      <c r="C416" s="29"/>
      <c r="D416" s="252">
        <f t="shared" si="394"/>
        <v>123</v>
      </c>
      <c r="E416" s="47">
        <f t="shared" si="394"/>
        <v>0</v>
      </c>
      <c r="F416" s="291">
        <f t="shared" si="394"/>
        <v>0</v>
      </c>
      <c r="G416" s="252">
        <f t="shared" si="394"/>
        <v>0</v>
      </c>
      <c r="H416" s="252">
        <f t="shared" si="394"/>
        <v>0</v>
      </c>
      <c r="I416" s="252">
        <f t="shared" si="394"/>
        <v>0</v>
      </c>
      <c r="J416" s="252">
        <f t="shared" si="394"/>
        <v>0</v>
      </c>
      <c r="K416" s="23">
        <f t="shared" si="386"/>
        <v>0</v>
      </c>
      <c r="L416" s="23">
        <f t="shared" si="387"/>
        <v>0</v>
      </c>
      <c r="M416" s="252">
        <f t="shared" si="394"/>
        <v>0</v>
      </c>
      <c r="N416" s="252">
        <f t="shared" si="394"/>
        <v>0</v>
      </c>
      <c r="O416" s="252">
        <f t="shared" si="394"/>
        <v>0</v>
      </c>
      <c r="P416" s="47">
        <f t="shared" si="394"/>
        <v>0</v>
      </c>
      <c r="Q416" s="47">
        <f t="shared" si="394"/>
        <v>0</v>
      </c>
      <c r="R416" s="47">
        <f t="shared" si="394"/>
        <v>0</v>
      </c>
      <c r="S416" s="47">
        <f t="shared" si="394"/>
        <v>0</v>
      </c>
      <c r="T416" s="47">
        <f t="shared" si="395"/>
        <v>0</v>
      </c>
      <c r="U416" s="47">
        <f t="shared" si="395"/>
        <v>0</v>
      </c>
      <c r="V416" s="47">
        <f t="shared" si="395"/>
        <v>0</v>
      </c>
      <c r="W416" s="47">
        <f t="shared" si="395"/>
        <v>0</v>
      </c>
      <c r="X416" s="47">
        <f t="shared" si="395"/>
        <v>0</v>
      </c>
      <c r="Y416" s="47">
        <f t="shared" si="395"/>
        <v>0</v>
      </c>
      <c r="Z416" s="47">
        <f t="shared" si="395"/>
        <v>0</v>
      </c>
      <c r="AA416" s="47">
        <f t="shared" si="395"/>
        <v>0</v>
      </c>
      <c r="AB416" s="47">
        <f t="shared" si="395"/>
        <v>0</v>
      </c>
      <c r="AC416" s="47">
        <f t="shared" si="395"/>
        <v>0</v>
      </c>
      <c r="AD416" s="292">
        <f t="shared" si="379"/>
        <v>0</v>
      </c>
      <c r="AE416" s="47">
        <f t="shared" si="395"/>
        <v>0</v>
      </c>
      <c r="AF416" s="47">
        <f t="shared" si="395"/>
        <v>0</v>
      </c>
      <c r="AG416" s="47">
        <f t="shared" si="395"/>
        <v>0</v>
      </c>
      <c r="AH416" s="47">
        <f t="shared" si="395"/>
        <v>0</v>
      </c>
      <c r="AI416" s="47">
        <f t="shared" si="395"/>
        <v>0</v>
      </c>
      <c r="AJ416" s="47">
        <f t="shared" si="395"/>
        <v>0</v>
      </c>
      <c r="AK416" s="47">
        <f t="shared" si="395"/>
        <v>0</v>
      </c>
    </row>
    <row r="417" spans="1:37" ht="26.25" hidden="1" customHeight="1">
      <c r="A417" s="43"/>
      <c r="B417" s="16" t="s">
        <v>349</v>
      </c>
      <c r="C417" s="29">
        <v>58</v>
      </c>
      <c r="D417" s="252">
        <f t="shared" ref="D417:J417" si="396">D418+D419+D420</f>
        <v>123</v>
      </c>
      <c r="E417" s="47">
        <f t="shared" si="396"/>
        <v>0</v>
      </c>
      <c r="F417" s="291">
        <f t="shared" si="396"/>
        <v>0</v>
      </c>
      <c r="G417" s="252">
        <f t="shared" si="396"/>
        <v>0</v>
      </c>
      <c r="H417" s="252">
        <f t="shared" si="396"/>
        <v>0</v>
      </c>
      <c r="I417" s="252">
        <f t="shared" si="396"/>
        <v>0</v>
      </c>
      <c r="J417" s="252">
        <f t="shared" si="396"/>
        <v>0</v>
      </c>
      <c r="K417" s="23">
        <f t="shared" si="386"/>
        <v>0</v>
      </c>
      <c r="L417" s="23">
        <f t="shared" si="387"/>
        <v>0</v>
      </c>
      <c r="M417" s="252">
        <f t="shared" ref="M417:AK417" si="397">M418+M419+M420</f>
        <v>0</v>
      </c>
      <c r="N417" s="252">
        <f t="shared" si="397"/>
        <v>0</v>
      </c>
      <c r="O417" s="252">
        <f t="shared" si="397"/>
        <v>0</v>
      </c>
      <c r="P417" s="47">
        <f t="shared" si="397"/>
        <v>0</v>
      </c>
      <c r="Q417" s="47">
        <f t="shared" si="397"/>
        <v>0</v>
      </c>
      <c r="R417" s="47">
        <f t="shared" si="397"/>
        <v>0</v>
      </c>
      <c r="S417" s="47">
        <f t="shared" si="397"/>
        <v>0</v>
      </c>
      <c r="T417" s="47">
        <f t="shared" si="397"/>
        <v>0</v>
      </c>
      <c r="U417" s="47">
        <f t="shared" si="397"/>
        <v>0</v>
      </c>
      <c r="V417" s="47">
        <f t="shared" si="397"/>
        <v>0</v>
      </c>
      <c r="W417" s="47">
        <f t="shared" si="397"/>
        <v>0</v>
      </c>
      <c r="X417" s="47">
        <f t="shared" si="397"/>
        <v>0</v>
      </c>
      <c r="Y417" s="47">
        <f t="shared" si="397"/>
        <v>0</v>
      </c>
      <c r="Z417" s="47">
        <f t="shared" si="397"/>
        <v>0</v>
      </c>
      <c r="AA417" s="47">
        <f t="shared" si="397"/>
        <v>0</v>
      </c>
      <c r="AB417" s="47">
        <f t="shared" si="397"/>
        <v>0</v>
      </c>
      <c r="AC417" s="47">
        <f t="shared" si="397"/>
        <v>0</v>
      </c>
      <c r="AD417" s="292">
        <f t="shared" si="379"/>
        <v>0</v>
      </c>
      <c r="AE417" s="47">
        <f t="shared" si="397"/>
        <v>0</v>
      </c>
      <c r="AF417" s="47">
        <f t="shared" si="397"/>
        <v>0</v>
      </c>
      <c r="AG417" s="47">
        <f t="shared" si="397"/>
        <v>0</v>
      </c>
      <c r="AH417" s="47">
        <f t="shared" si="397"/>
        <v>0</v>
      </c>
      <c r="AI417" s="47">
        <f t="shared" si="397"/>
        <v>0</v>
      </c>
      <c r="AJ417" s="47">
        <f t="shared" si="397"/>
        <v>0</v>
      </c>
      <c r="AK417" s="47">
        <f t="shared" si="397"/>
        <v>0</v>
      </c>
    </row>
    <row r="418" spans="1:37" ht="17.25" hidden="1" customHeight="1">
      <c r="A418" s="43"/>
      <c r="B418" s="28" t="s">
        <v>351</v>
      </c>
      <c r="C418" s="29" t="s">
        <v>352</v>
      </c>
      <c r="D418" s="186"/>
      <c r="E418" s="30"/>
      <c r="F418" s="93"/>
      <c r="G418" s="186"/>
      <c r="H418" s="186"/>
      <c r="I418" s="186"/>
      <c r="J418" s="186"/>
      <c r="K418" s="23">
        <f t="shared" si="386"/>
        <v>0</v>
      </c>
      <c r="L418" s="23">
        <f t="shared" si="387"/>
        <v>0</v>
      </c>
      <c r="M418" s="186"/>
      <c r="N418" s="186"/>
      <c r="O418" s="186"/>
      <c r="P418" s="30"/>
      <c r="Q418" s="30"/>
      <c r="R418" s="30"/>
      <c r="S418" s="30"/>
      <c r="T418" s="30"/>
      <c r="U418" s="30"/>
      <c r="V418" s="30"/>
      <c r="W418" s="30"/>
      <c r="X418" s="30"/>
      <c r="Y418" s="30"/>
      <c r="Z418" s="30"/>
      <c r="AA418" s="30"/>
      <c r="AB418" s="30"/>
      <c r="AC418" s="30"/>
      <c r="AD418" s="292">
        <f t="shared" si="379"/>
        <v>0</v>
      </c>
      <c r="AE418" s="30"/>
      <c r="AF418" s="30"/>
      <c r="AG418" s="30"/>
      <c r="AH418" s="30"/>
      <c r="AI418" s="30"/>
      <c r="AJ418" s="30"/>
      <c r="AK418" s="30"/>
    </row>
    <row r="419" spans="1:37" ht="17.25" hidden="1" customHeight="1">
      <c r="A419" s="43"/>
      <c r="B419" s="28" t="s">
        <v>353</v>
      </c>
      <c r="C419" s="29" t="s">
        <v>354</v>
      </c>
      <c r="D419" s="186"/>
      <c r="E419" s="30"/>
      <c r="F419" s="93"/>
      <c r="G419" s="186"/>
      <c r="H419" s="186"/>
      <c r="I419" s="186"/>
      <c r="J419" s="186"/>
      <c r="K419" s="23">
        <f t="shared" si="386"/>
        <v>0</v>
      </c>
      <c r="L419" s="23">
        <f t="shared" si="387"/>
        <v>0</v>
      </c>
      <c r="M419" s="186"/>
      <c r="N419" s="186"/>
      <c r="O419" s="186"/>
      <c r="P419" s="30"/>
      <c r="Q419" s="30"/>
      <c r="R419" s="30"/>
      <c r="S419" s="30"/>
      <c r="T419" s="30"/>
      <c r="U419" s="30"/>
      <c r="V419" s="30"/>
      <c r="W419" s="30"/>
      <c r="X419" s="30"/>
      <c r="Y419" s="30"/>
      <c r="Z419" s="30"/>
      <c r="AA419" s="30"/>
      <c r="AB419" s="30"/>
      <c r="AC419" s="30"/>
      <c r="AD419" s="292">
        <f t="shared" si="379"/>
        <v>0</v>
      </c>
      <c r="AE419" s="30"/>
      <c r="AF419" s="30"/>
      <c r="AG419" s="30"/>
      <c r="AH419" s="30"/>
      <c r="AI419" s="30"/>
      <c r="AJ419" s="30"/>
      <c r="AK419" s="30"/>
    </row>
    <row r="420" spans="1:37" ht="17.25" hidden="1" customHeight="1">
      <c r="A420" s="43"/>
      <c r="B420" s="28" t="s">
        <v>355</v>
      </c>
      <c r="C420" s="29" t="s">
        <v>356</v>
      </c>
      <c r="D420" s="186">
        <v>123</v>
      </c>
      <c r="E420" s="30"/>
      <c r="F420" s="93"/>
      <c r="G420" s="186"/>
      <c r="H420" s="186"/>
      <c r="I420" s="186"/>
      <c r="J420" s="186"/>
      <c r="K420" s="23">
        <f t="shared" si="386"/>
        <v>0</v>
      </c>
      <c r="L420" s="23">
        <f t="shared" si="387"/>
        <v>0</v>
      </c>
      <c r="M420" s="186"/>
      <c r="N420" s="186"/>
      <c r="O420" s="186"/>
      <c r="P420" s="30"/>
      <c r="Q420" s="30"/>
      <c r="R420" s="30"/>
      <c r="S420" s="30"/>
      <c r="T420" s="30"/>
      <c r="U420" s="30"/>
      <c r="V420" s="30"/>
      <c r="W420" s="30"/>
      <c r="X420" s="30"/>
      <c r="Y420" s="30"/>
      <c r="Z420" s="30"/>
      <c r="AA420" s="30"/>
      <c r="AB420" s="30"/>
      <c r="AC420" s="30"/>
      <c r="AD420" s="292">
        <f t="shared" si="379"/>
        <v>0</v>
      </c>
      <c r="AE420" s="30"/>
      <c r="AF420" s="30"/>
      <c r="AG420" s="30"/>
      <c r="AH420" s="30"/>
      <c r="AI420" s="30"/>
      <c r="AJ420" s="30"/>
      <c r="AK420" s="30"/>
    </row>
    <row r="421" spans="1:37" ht="51" hidden="1" customHeight="1">
      <c r="A421" s="43"/>
      <c r="B421" s="154" t="s">
        <v>389</v>
      </c>
      <c r="C421" s="129"/>
      <c r="D421" s="186"/>
      <c r="E421" s="30"/>
      <c r="F421" s="93"/>
      <c r="G421" s="186"/>
      <c r="H421" s="186"/>
      <c r="I421" s="186"/>
      <c r="J421" s="186"/>
      <c r="K421" s="23">
        <f t="shared" si="386"/>
        <v>0</v>
      </c>
      <c r="L421" s="23">
        <f t="shared" si="387"/>
        <v>0</v>
      </c>
      <c r="M421" s="186"/>
      <c r="N421" s="186"/>
      <c r="O421" s="186"/>
      <c r="P421" s="30"/>
      <c r="Q421" s="30"/>
      <c r="R421" s="30"/>
      <c r="S421" s="30"/>
      <c r="T421" s="30"/>
      <c r="U421" s="30"/>
      <c r="V421" s="30"/>
      <c r="W421" s="30"/>
      <c r="X421" s="30"/>
      <c r="Y421" s="30"/>
      <c r="Z421" s="30"/>
      <c r="AA421" s="30"/>
      <c r="AB421" s="30"/>
      <c r="AC421" s="30"/>
      <c r="AD421" s="292">
        <f t="shared" si="379"/>
        <v>0</v>
      </c>
      <c r="AE421" s="30"/>
      <c r="AF421" s="30"/>
      <c r="AG421" s="30"/>
      <c r="AH421" s="30"/>
      <c r="AI421" s="30"/>
      <c r="AJ421" s="30"/>
      <c r="AK421" s="30"/>
    </row>
    <row r="422" spans="1:37" ht="17.25" hidden="1" customHeight="1">
      <c r="A422" s="43"/>
      <c r="B422" s="28" t="s">
        <v>311</v>
      </c>
      <c r="C422" s="29"/>
      <c r="D422" s="186"/>
      <c r="E422" s="30"/>
      <c r="F422" s="93"/>
      <c r="G422" s="186"/>
      <c r="H422" s="186"/>
      <c r="I422" s="186"/>
      <c r="J422" s="186"/>
      <c r="K422" s="23">
        <f t="shared" si="386"/>
        <v>0</v>
      </c>
      <c r="L422" s="23">
        <f t="shared" si="387"/>
        <v>0</v>
      </c>
      <c r="M422" s="186"/>
      <c r="N422" s="186"/>
      <c r="O422" s="186"/>
      <c r="P422" s="30"/>
      <c r="Q422" s="30"/>
      <c r="R422" s="30"/>
      <c r="S422" s="30"/>
      <c r="T422" s="30"/>
      <c r="U422" s="30"/>
      <c r="V422" s="30"/>
      <c r="W422" s="30"/>
      <c r="X422" s="30"/>
      <c r="Y422" s="30"/>
      <c r="Z422" s="30"/>
      <c r="AA422" s="30"/>
      <c r="AB422" s="30"/>
      <c r="AC422" s="30"/>
      <c r="AD422" s="292">
        <f t="shared" si="379"/>
        <v>0</v>
      </c>
      <c r="AE422" s="30"/>
      <c r="AF422" s="30"/>
      <c r="AG422" s="30"/>
      <c r="AH422" s="30"/>
      <c r="AI422" s="30"/>
      <c r="AJ422" s="30"/>
      <c r="AK422" s="30"/>
    </row>
    <row r="423" spans="1:37" ht="28.5" hidden="1" customHeight="1">
      <c r="A423" s="43"/>
      <c r="B423" s="16" t="s">
        <v>349</v>
      </c>
      <c r="C423" s="29">
        <v>58</v>
      </c>
      <c r="D423" s="186"/>
      <c r="E423" s="30"/>
      <c r="F423" s="93"/>
      <c r="G423" s="186"/>
      <c r="H423" s="186"/>
      <c r="I423" s="186"/>
      <c r="J423" s="186"/>
      <c r="K423" s="23">
        <f t="shared" si="386"/>
        <v>0</v>
      </c>
      <c r="L423" s="23">
        <f t="shared" si="387"/>
        <v>0</v>
      </c>
      <c r="M423" s="186"/>
      <c r="N423" s="186"/>
      <c r="O423" s="186"/>
      <c r="P423" s="30"/>
      <c r="Q423" s="30"/>
      <c r="R423" s="30"/>
      <c r="S423" s="30"/>
      <c r="T423" s="30"/>
      <c r="U423" s="30"/>
      <c r="V423" s="30"/>
      <c r="W423" s="30"/>
      <c r="X423" s="30"/>
      <c r="Y423" s="30"/>
      <c r="Z423" s="30"/>
      <c r="AA423" s="30"/>
      <c r="AB423" s="30"/>
      <c r="AC423" s="30"/>
      <c r="AD423" s="292">
        <f t="shared" si="379"/>
        <v>0</v>
      </c>
      <c r="AE423" s="30"/>
      <c r="AF423" s="30"/>
      <c r="AG423" s="30"/>
      <c r="AH423" s="30"/>
      <c r="AI423" s="30"/>
      <c r="AJ423" s="30"/>
      <c r="AK423" s="30"/>
    </row>
    <row r="424" spans="1:37" ht="17.25" hidden="1" customHeight="1">
      <c r="A424" s="43"/>
      <c r="B424" s="28" t="s">
        <v>351</v>
      </c>
      <c r="C424" s="29" t="s">
        <v>359</v>
      </c>
      <c r="D424" s="186"/>
      <c r="E424" s="30"/>
      <c r="F424" s="93"/>
      <c r="G424" s="186"/>
      <c r="H424" s="186"/>
      <c r="I424" s="186"/>
      <c r="J424" s="186"/>
      <c r="K424" s="23">
        <f t="shared" si="386"/>
        <v>0</v>
      </c>
      <c r="L424" s="23">
        <f t="shared" si="387"/>
        <v>0</v>
      </c>
      <c r="M424" s="186"/>
      <c r="N424" s="186"/>
      <c r="O424" s="186"/>
      <c r="P424" s="30"/>
      <c r="Q424" s="30"/>
      <c r="R424" s="30"/>
      <c r="S424" s="30"/>
      <c r="T424" s="30"/>
      <c r="U424" s="30"/>
      <c r="V424" s="30"/>
      <c r="W424" s="30"/>
      <c r="X424" s="30"/>
      <c r="Y424" s="30"/>
      <c r="Z424" s="30"/>
      <c r="AA424" s="30"/>
      <c r="AB424" s="30"/>
      <c r="AC424" s="30"/>
      <c r="AD424" s="292">
        <f t="shared" si="379"/>
        <v>0</v>
      </c>
      <c r="AE424" s="30"/>
      <c r="AF424" s="30"/>
      <c r="AG424" s="30"/>
      <c r="AH424" s="30"/>
      <c r="AI424" s="30"/>
      <c r="AJ424" s="30"/>
      <c r="AK424" s="30"/>
    </row>
    <row r="425" spans="1:37" ht="17.25" hidden="1" customHeight="1">
      <c r="A425" s="43"/>
      <c r="B425" s="28" t="s">
        <v>353</v>
      </c>
      <c r="C425" s="29" t="s">
        <v>360</v>
      </c>
      <c r="D425" s="186"/>
      <c r="E425" s="30"/>
      <c r="F425" s="93"/>
      <c r="G425" s="186"/>
      <c r="H425" s="186"/>
      <c r="I425" s="186"/>
      <c r="J425" s="186"/>
      <c r="K425" s="23">
        <f t="shared" si="386"/>
        <v>0</v>
      </c>
      <c r="L425" s="23">
        <f t="shared" si="387"/>
        <v>0</v>
      </c>
      <c r="M425" s="186"/>
      <c r="N425" s="186"/>
      <c r="O425" s="186"/>
      <c r="P425" s="30"/>
      <c r="Q425" s="30"/>
      <c r="R425" s="30"/>
      <c r="S425" s="30"/>
      <c r="T425" s="30"/>
      <c r="U425" s="30"/>
      <c r="V425" s="30"/>
      <c r="W425" s="30"/>
      <c r="X425" s="30"/>
      <c r="Y425" s="30"/>
      <c r="Z425" s="30"/>
      <c r="AA425" s="30"/>
      <c r="AB425" s="30"/>
      <c r="AC425" s="30"/>
      <c r="AD425" s="292">
        <f t="shared" si="379"/>
        <v>0</v>
      </c>
      <c r="AE425" s="30"/>
      <c r="AF425" s="30"/>
      <c r="AG425" s="30"/>
      <c r="AH425" s="30"/>
      <c r="AI425" s="30"/>
      <c r="AJ425" s="30"/>
      <c r="AK425" s="30"/>
    </row>
    <row r="426" spans="1:37" ht="17.25" hidden="1" customHeight="1">
      <c r="A426" s="43"/>
      <c r="B426" s="28" t="s">
        <v>355</v>
      </c>
      <c r="C426" s="29" t="s">
        <v>361</v>
      </c>
      <c r="D426" s="186"/>
      <c r="E426" s="30"/>
      <c r="F426" s="93"/>
      <c r="G426" s="186"/>
      <c r="H426" s="186"/>
      <c r="I426" s="186"/>
      <c r="J426" s="186"/>
      <c r="K426" s="23">
        <f t="shared" si="386"/>
        <v>0</v>
      </c>
      <c r="L426" s="23">
        <f t="shared" si="387"/>
        <v>0</v>
      </c>
      <c r="M426" s="186"/>
      <c r="N426" s="186"/>
      <c r="O426" s="186"/>
      <c r="P426" s="30"/>
      <c r="Q426" s="30"/>
      <c r="R426" s="30"/>
      <c r="S426" s="30"/>
      <c r="T426" s="30"/>
      <c r="U426" s="30"/>
      <c r="V426" s="30"/>
      <c r="W426" s="30"/>
      <c r="X426" s="30"/>
      <c r="Y426" s="30"/>
      <c r="Z426" s="30"/>
      <c r="AA426" s="30"/>
      <c r="AB426" s="30"/>
      <c r="AC426" s="30"/>
      <c r="AD426" s="292">
        <f t="shared" si="379"/>
        <v>0</v>
      </c>
      <c r="AE426" s="30"/>
      <c r="AF426" s="30"/>
      <c r="AG426" s="30"/>
      <c r="AH426" s="30"/>
      <c r="AI426" s="30"/>
      <c r="AJ426" s="30"/>
      <c r="AK426" s="30"/>
    </row>
    <row r="427" spans="1:37" ht="59.25" hidden="1" customHeight="1">
      <c r="A427" s="43"/>
      <c r="B427" s="154" t="s">
        <v>390</v>
      </c>
      <c r="C427" s="129"/>
      <c r="D427" s="186"/>
      <c r="E427" s="30"/>
      <c r="F427" s="93"/>
      <c r="G427" s="186"/>
      <c r="H427" s="186"/>
      <c r="I427" s="186"/>
      <c r="J427" s="186"/>
      <c r="K427" s="23">
        <f t="shared" si="386"/>
        <v>0</v>
      </c>
      <c r="L427" s="23">
        <f t="shared" si="387"/>
        <v>0</v>
      </c>
      <c r="M427" s="186"/>
      <c r="N427" s="186"/>
      <c r="O427" s="186"/>
      <c r="P427" s="30"/>
      <c r="Q427" s="30"/>
      <c r="R427" s="30"/>
      <c r="S427" s="30"/>
      <c r="T427" s="30"/>
      <c r="U427" s="30"/>
      <c r="V427" s="30"/>
      <c r="W427" s="30"/>
      <c r="X427" s="30"/>
      <c r="Y427" s="30"/>
      <c r="Z427" s="30"/>
      <c r="AA427" s="30"/>
      <c r="AB427" s="30"/>
      <c r="AC427" s="30"/>
      <c r="AD427" s="292">
        <f t="shared" si="379"/>
        <v>0</v>
      </c>
      <c r="AE427" s="30"/>
      <c r="AF427" s="30"/>
      <c r="AG427" s="30"/>
      <c r="AH427" s="30"/>
      <c r="AI427" s="30"/>
      <c r="AJ427" s="30"/>
      <c r="AK427" s="30"/>
    </row>
    <row r="428" spans="1:37" ht="23.25" hidden="1" customHeight="1">
      <c r="A428" s="43"/>
      <c r="B428" s="28" t="s">
        <v>311</v>
      </c>
      <c r="C428" s="132"/>
      <c r="D428" s="186"/>
      <c r="E428" s="30"/>
      <c r="F428" s="93"/>
      <c r="G428" s="186"/>
      <c r="H428" s="186"/>
      <c r="I428" s="186"/>
      <c r="J428" s="186"/>
      <c r="K428" s="23">
        <f t="shared" si="386"/>
        <v>0</v>
      </c>
      <c r="L428" s="23">
        <f t="shared" si="387"/>
        <v>0</v>
      </c>
      <c r="M428" s="186"/>
      <c r="N428" s="186"/>
      <c r="O428" s="186"/>
      <c r="P428" s="30"/>
      <c r="Q428" s="30"/>
      <c r="R428" s="30"/>
      <c r="S428" s="30"/>
      <c r="T428" s="30"/>
      <c r="U428" s="30"/>
      <c r="V428" s="30"/>
      <c r="W428" s="30"/>
      <c r="X428" s="30"/>
      <c r="Y428" s="30"/>
      <c r="Z428" s="30"/>
      <c r="AA428" s="30"/>
      <c r="AB428" s="30"/>
      <c r="AC428" s="30"/>
      <c r="AD428" s="292">
        <f t="shared" si="379"/>
        <v>0</v>
      </c>
      <c r="AE428" s="30"/>
      <c r="AF428" s="30"/>
      <c r="AG428" s="30"/>
      <c r="AH428" s="30"/>
      <c r="AI428" s="30"/>
      <c r="AJ428" s="30"/>
      <c r="AK428" s="30"/>
    </row>
    <row r="429" spans="1:37" ht="20.25" hidden="1" customHeight="1">
      <c r="A429" s="43"/>
      <c r="B429" s="16" t="s">
        <v>349</v>
      </c>
      <c r="C429" s="29">
        <v>58</v>
      </c>
      <c r="D429" s="186"/>
      <c r="E429" s="30"/>
      <c r="F429" s="93"/>
      <c r="G429" s="186"/>
      <c r="H429" s="186"/>
      <c r="I429" s="186"/>
      <c r="J429" s="186"/>
      <c r="K429" s="23">
        <f t="shared" si="386"/>
        <v>0</v>
      </c>
      <c r="L429" s="23">
        <f t="shared" si="387"/>
        <v>0</v>
      </c>
      <c r="M429" s="186"/>
      <c r="N429" s="186"/>
      <c r="O429" s="186"/>
      <c r="P429" s="30"/>
      <c r="Q429" s="30"/>
      <c r="R429" s="30"/>
      <c r="S429" s="30"/>
      <c r="T429" s="30"/>
      <c r="U429" s="30"/>
      <c r="V429" s="30"/>
      <c r="W429" s="30"/>
      <c r="X429" s="30"/>
      <c r="Y429" s="30"/>
      <c r="Z429" s="30"/>
      <c r="AA429" s="30"/>
      <c r="AB429" s="30"/>
      <c r="AC429" s="30"/>
      <c r="AD429" s="292">
        <f t="shared" si="379"/>
        <v>0</v>
      </c>
      <c r="AE429" s="30"/>
      <c r="AF429" s="30"/>
      <c r="AG429" s="30"/>
      <c r="AH429" s="30"/>
      <c r="AI429" s="30"/>
      <c r="AJ429" s="30"/>
      <c r="AK429" s="30"/>
    </row>
    <row r="430" spans="1:37" ht="17.25" hidden="1" customHeight="1">
      <c r="A430" s="43"/>
      <c r="B430" s="28" t="s">
        <v>351</v>
      </c>
      <c r="C430" s="29" t="s">
        <v>352</v>
      </c>
      <c r="D430" s="186"/>
      <c r="E430" s="30"/>
      <c r="F430" s="93"/>
      <c r="G430" s="186"/>
      <c r="H430" s="186"/>
      <c r="I430" s="186"/>
      <c r="J430" s="186"/>
      <c r="K430" s="23">
        <f t="shared" si="386"/>
        <v>0</v>
      </c>
      <c r="L430" s="23">
        <f t="shared" si="387"/>
        <v>0</v>
      </c>
      <c r="M430" s="186"/>
      <c r="N430" s="186"/>
      <c r="O430" s="186"/>
      <c r="P430" s="30"/>
      <c r="Q430" s="30"/>
      <c r="R430" s="30"/>
      <c r="S430" s="30"/>
      <c r="T430" s="30"/>
      <c r="U430" s="30"/>
      <c r="V430" s="30"/>
      <c r="W430" s="30"/>
      <c r="X430" s="30"/>
      <c r="Y430" s="30"/>
      <c r="Z430" s="30"/>
      <c r="AA430" s="30"/>
      <c r="AB430" s="30"/>
      <c r="AC430" s="30"/>
      <c r="AD430" s="292">
        <f t="shared" si="379"/>
        <v>0</v>
      </c>
      <c r="AE430" s="30"/>
      <c r="AF430" s="30"/>
      <c r="AG430" s="30"/>
      <c r="AH430" s="30"/>
      <c r="AI430" s="30"/>
      <c r="AJ430" s="30"/>
      <c r="AK430" s="30"/>
    </row>
    <row r="431" spans="1:37" ht="17.25" hidden="1" customHeight="1">
      <c r="A431" s="43"/>
      <c r="B431" s="28" t="s">
        <v>353</v>
      </c>
      <c r="C431" s="29" t="s">
        <v>354</v>
      </c>
      <c r="D431" s="186"/>
      <c r="E431" s="30"/>
      <c r="F431" s="93"/>
      <c r="G431" s="186"/>
      <c r="H431" s="186"/>
      <c r="I431" s="186"/>
      <c r="J431" s="186"/>
      <c r="K431" s="23">
        <f t="shared" si="386"/>
        <v>0</v>
      </c>
      <c r="L431" s="23">
        <f t="shared" si="387"/>
        <v>0</v>
      </c>
      <c r="M431" s="186"/>
      <c r="N431" s="186"/>
      <c r="O431" s="186"/>
      <c r="P431" s="30"/>
      <c r="Q431" s="30"/>
      <c r="R431" s="30"/>
      <c r="S431" s="30"/>
      <c r="T431" s="30"/>
      <c r="U431" s="30"/>
      <c r="V431" s="30"/>
      <c r="W431" s="30"/>
      <c r="X431" s="30"/>
      <c r="Y431" s="30"/>
      <c r="Z431" s="30"/>
      <c r="AA431" s="30"/>
      <c r="AB431" s="30"/>
      <c r="AC431" s="30"/>
      <c r="AD431" s="292">
        <f t="shared" si="379"/>
        <v>0</v>
      </c>
      <c r="AE431" s="30"/>
      <c r="AF431" s="30"/>
      <c r="AG431" s="30"/>
      <c r="AH431" s="30"/>
      <c r="AI431" s="30"/>
      <c r="AJ431" s="30"/>
      <c r="AK431" s="30"/>
    </row>
    <row r="432" spans="1:37" ht="17.25" hidden="1" customHeight="1">
      <c r="A432" s="43"/>
      <c r="B432" s="28" t="s">
        <v>355</v>
      </c>
      <c r="C432" s="29" t="s">
        <v>356</v>
      </c>
      <c r="D432" s="186"/>
      <c r="E432" s="30"/>
      <c r="F432" s="93"/>
      <c r="G432" s="186"/>
      <c r="H432" s="186"/>
      <c r="I432" s="186"/>
      <c r="J432" s="186"/>
      <c r="K432" s="23">
        <f t="shared" si="386"/>
        <v>0</v>
      </c>
      <c r="L432" s="23">
        <f t="shared" si="387"/>
        <v>0</v>
      </c>
      <c r="M432" s="186"/>
      <c r="N432" s="186"/>
      <c r="O432" s="186"/>
      <c r="P432" s="30"/>
      <c r="Q432" s="30"/>
      <c r="R432" s="30"/>
      <c r="S432" s="30"/>
      <c r="T432" s="30"/>
      <c r="U432" s="30"/>
      <c r="V432" s="30"/>
      <c r="W432" s="30"/>
      <c r="X432" s="30"/>
      <c r="Y432" s="30"/>
      <c r="Z432" s="30"/>
      <c r="AA432" s="30"/>
      <c r="AB432" s="30"/>
      <c r="AC432" s="30"/>
      <c r="AD432" s="292">
        <f t="shared" si="379"/>
        <v>0</v>
      </c>
      <c r="AE432" s="30"/>
      <c r="AF432" s="30"/>
      <c r="AG432" s="30"/>
      <c r="AH432" s="30"/>
      <c r="AI432" s="30"/>
      <c r="AJ432" s="30"/>
      <c r="AK432" s="30"/>
    </row>
    <row r="433" spans="1:37" ht="44.25" hidden="1" customHeight="1">
      <c r="A433" s="43"/>
      <c r="B433" s="154" t="s">
        <v>391</v>
      </c>
      <c r="C433" s="129"/>
      <c r="D433" s="186"/>
      <c r="E433" s="30"/>
      <c r="F433" s="93"/>
      <c r="G433" s="186"/>
      <c r="H433" s="186"/>
      <c r="I433" s="186"/>
      <c r="J433" s="186"/>
      <c r="K433" s="23">
        <f t="shared" si="386"/>
        <v>0</v>
      </c>
      <c r="L433" s="23">
        <f t="shared" si="387"/>
        <v>0</v>
      </c>
      <c r="M433" s="186"/>
      <c r="N433" s="186"/>
      <c r="O433" s="186"/>
      <c r="P433" s="30"/>
      <c r="Q433" s="30"/>
      <c r="R433" s="30"/>
      <c r="S433" s="30"/>
      <c r="T433" s="30"/>
      <c r="U433" s="30"/>
      <c r="V433" s="30"/>
      <c r="W433" s="30"/>
      <c r="X433" s="30"/>
      <c r="Y433" s="30"/>
      <c r="Z433" s="30"/>
      <c r="AA433" s="30"/>
      <c r="AB433" s="30"/>
      <c r="AC433" s="30"/>
      <c r="AD433" s="292">
        <f t="shared" si="379"/>
        <v>0</v>
      </c>
      <c r="AE433" s="30"/>
      <c r="AF433" s="30"/>
      <c r="AG433" s="30"/>
      <c r="AH433" s="30"/>
      <c r="AI433" s="30"/>
      <c r="AJ433" s="30"/>
      <c r="AK433" s="30"/>
    </row>
    <row r="434" spans="1:37" ht="24.75" hidden="1" customHeight="1">
      <c r="A434" s="157"/>
      <c r="B434" s="28" t="s">
        <v>311</v>
      </c>
      <c r="C434" s="132"/>
      <c r="D434" s="186"/>
      <c r="E434" s="30"/>
      <c r="F434" s="93"/>
      <c r="G434" s="186"/>
      <c r="H434" s="186"/>
      <c r="I434" s="186"/>
      <c r="J434" s="186"/>
      <c r="K434" s="23">
        <f t="shared" si="386"/>
        <v>0</v>
      </c>
      <c r="L434" s="23">
        <f t="shared" si="387"/>
        <v>0</v>
      </c>
      <c r="M434" s="186"/>
      <c r="N434" s="186"/>
      <c r="O434" s="186"/>
      <c r="P434" s="30"/>
      <c r="Q434" s="30"/>
      <c r="R434" s="30"/>
      <c r="S434" s="30"/>
      <c r="T434" s="30"/>
      <c r="U434" s="30"/>
      <c r="V434" s="30"/>
      <c r="W434" s="30"/>
      <c r="X434" s="30"/>
      <c r="Y434" s="30"/>
      <c r="Z434" s="30"/>
      <c r="AA434" s="30"/>
      <c r="AB434" s="30"/>
      <c r="AC434" s="30"/>
      <c r="AD434" s="292">
        <f t="shared" si="379"/>
        <v>0</v>
      </c>
      <c r="AE434" s="30"/>
      <c r="AF434" s="30"/>
      <c r="AG434" s="30"/>
      <c r="AH434" s="30"/>
      <c r="AI434" s="30"/>
      <c r="AJ434" s="30"/>
      <c r="AK434" s="30"/>
    </row>
    <row r="435" spans="1:37" ht="28.5" hidden="1" customHeight="1">
      <c r="A435" s="43"/>
      <c r="B435" s="16" t="s">
        <v>349</v>
      </c>
      <c r="C435" s="29">
        <v>58</v>
      </c>
      <c r="D435" s="186"/>
      <c r="E435" s="30"/>
      <c r="F435" s="93"/>
      <c r="G435" s="186"/>
      <c r="H435" s="186"/>
      <c r="I435" s="186"/>
      <c r="J435" s="186"/>
      <c r="K435" s="23">
        <f t="shared" si="386"/>
        <v>0</v>
      </c>
      <c r="L435" s="23">
        <f t="shared" si="387"/>
        <v>0</v>
      </c>
      <c r="M435" s="186"/>
      <c r="N435" s="186"/>
      <c r="O435" s="186"/>
      <c r="P435" s="30"/>
      <c r="Q435" s="30"/>
      <c r="R435" s="30"/>
      <c r="S435" s="30"/>
      <c r="T435" s="30"/>
      <c r="U435" s="30"/>
      <c r="V435" s="30"/>
      <c r="W435" s="30"/>
      <c r="X435" s="30"/>
      <c r="Y435" s="30"/>
      <c r="Z435" s="30"/>
      <c r="AA435" s="30"/>
      <c r="AB435" s="30"/>
      <c r="AC435" s="30"/>
      <c r="AD435" s="292">
        <f t="shared" si="379"/>
        <v>0</v>
      </c>
      <c r="AE435" s="30"/>
      <c r="AF435" s="30"/>
      <c r="AG435" s="30"/>
      <c r="AH435" s="30"/>
      <c r="AI435" s="30"/>
      <c r="AJ435" s="30"/>
      <c r="AK435" s="30"/>
    </row>
    <row r="436" spans="1:37" ht="17.25" hidden="1" customHeight="1">
      <c r="A436" s="43"/>
      <c r="B436" s="28" t="s">
        <v>351</v>
      </c>
      <c r="C436" s="29" t="s">
        <v>352</v>
      </c>
      <c r="D436" s="186"/>
      <c r="E436" s="30"/>
      <c r="F436" s="93"/>
      <c r="G436" s="186"/>
      <c r="H436" s="186"/>
      <c r="I436" s="186"/>
      <c r="J436" s="186"/>
      <c r="K436" s="23">
        <f t="shared" si="386"/>
        <v>0</v>
      </c>
      <c r="L436" s="23">
        <f t="shared" si="387"/>
        <v>0</v>
      </c>
      <c r="M436" s="186"/>
      <c r="N436" s="186"/>
      <c r="O436" s="186"/>
      <c r="P436" s="30"/>
      <c r="Q436" s="30"/>
      <c r="R436" s="30"/>
      <c r="S436" s="30"/>
      <c r="T436" s="30"/>
      <c r="U436" s="30"/>
      <c r="V436" s="30"/>
      <c r="W436" s="30"/>
      <c r="X436" s="30"/>
      <c r="Y436" s="30"/>
      <c r="Z436" s="30"/>
      <c r="AA436" s="30"/>
      <c r="AB436" s="30"/>
      <c r="AC436" s="30"/>
      <c r="AD436" s="292">
        <f t="shared" si="379"/>
        <v>0</v>
      </c>
      <c r="AE436" s="30"/>
      <c r="AF436" s="30"/>
      <c r="AG436" s="30"/>
      <c r="AH436" s="30"/>
      <c r="AI436" s="30"/>
      <c r="AJ436" s="30"/>
      <c r="AK436" s="30"/>
    </row>
    <row r="437" spans="1:37" ht="17.25" hidden="1" customHeight="1">
      <c r="A437" s="43"/>
      <c r="B437" s="28" t="s">
        <v>353</v>
      </c>
      <c r="C437" s="29" t="s">
        <v>354</v>
      </c>
      <c r="D437" s="186"/>
      <c r="E437" s="30"/>
      <c r="F437" s="93"/>
      <c r="G437" s="186"/>
      <c r="H437" s="186"/>
      <c r="I437" s="186"/>
      <c r="J437" s="186"/>
      <c r="K437" s="23">
        <f t="shared" si="386"/>
        <v>0</v>
      </c>
      <c r="L437" s="23">
        <f t="shared" si="387"/>
        <v>0</v>
      </c>
      <c r="M437" s="186"/>
      <c r="N437" s="186"/>
      <c r="O437" s="186"/>
      <c r="P437" s="30"/>
      <c r="Q437" s="30"/>
      <c r="R437" s="30"/>
      <c r="S437" s="30"/>
      <c r="T437" s="30"/>
      <c r="U437" s="30"/>
      <c r="V437" s="30"/>
      <c r="W437" s="30"/>
      <c r="X437" s="30"/>
      <c r="Y437" s="30"/>
      <c r="Z437" s="30"/>
      <c r="AA437" s="30"/>
      <c r="AB437" s="30"/>
      <c r="AC437" s="30"/>
      <c r="AD437" s="292">
        <f t="shared" si="379"/>
        <v>0</v>
      </c>
      <c r="AE437" s="30"/>
      <c r="AF437" s="30"/>
      <c r="AG437" s="30"/>
      <c r="AH437" s="30"/>
      <c r="AI437" s="30"/>
      <c r="AJ437" s="30"/>
      <c r="AK437" s="30"/>
    </row>
    <row r="438" spans="1:37" ht="17.25" hidden="1" customHeight="1">
      <c r="A438" s="43"/>
      <c r="B438" s="28" t="s">
        <v>355</v>
      </c>
      <c r="C438" s="29" t="s">
        <v>356</v>
      </c>
      <c r="D438" s="186"/>
      <c r="E438" s="30"/>
      <c r="F438" s="93"/>
      <c r="G438" s="186"/>
      <c r="H438" s="186"/>
      <c r="I438" s="186"/>
      <c r="J438" s="186"/>
      <c r="K438" s="23">
        <f t="shared" si="386"/>
        <v>0</v>
      </c>
      <c r="L438" s="23">
        <f t="shared" si="387"/>
        <v>0</v>
      </c>
      <c r="M438" s="186"/>
      <c r="N438" s="186"/>
      <c r="O438" s="186"/>
      <c r="P438" s="30"/>
      <c r="Q438" s="30"/>
      <c r="R438" s="30"/>
      <c r="S438" s="30"/>
      <c r="T438" s="30"/>
      <c r="U438" s="30"/>
      <c r="V438" s="30"/>
      <c r="W438" s="30"/>
      <c r="X438" s="30"/>
      <c r="Y438" s="30"/>
      <c r="Z438" s="30"/>
      <c r="AA438" s="30"/>
      <c r="AB438" s="30"/>
      <c r="AC438" s="30"/>
      <c r="AD438" s="292">
        <f t="shared" si="379"/>
        <v>0</v>
      </c>
      <c r="AE438" s="30"/>
      <c r="AF438" s="30"/>
      <c r="AG438" s="30"/>
      <c r="AH438" s="30"/>
      <c r="AI438" s="30"/>
      <c r="AJ438" s="30"/>
      <c r="AK438" s="30"/>
    </row>
    <row r="439" spans="1:37" ht="27.75" customHeight="1">
      <c r="A439" s="43"/>
      <c r="B439" s="154" t="s">
        <v>392</v>
      </c>
      <c r="C439" s="129"/>
      <c r="D439" s="261">
        <f t="shared" ref="D439:S440" si="398">D440</f>
        <v>23</v>
      </c>
      <c r="E439" s="130">
        <f t="shared" si="398"/>
        <v>9</v>
      </c>
      <c r="F439" s="158">
        <f t="shared" si="398"/>
        <v>9</v>
      </c>
      <c r="G439" s="261">
        <f t="shared" si="398"/>
        <v>9</v>
      </c>
      <c r="H439" s="261">
        <f t="shared" si="398"/>
        <v>0</v>
      </c>
      <c r="I439" s="261">
        <f t="shared" si="398"/>
        <v>0</v>
      </c>
      <c r="J439" s="261">
        <f t="shared" si="398"/>
        <v>0</v>
      </c>
      <c r="K439" s="23">
        <f t="shared" si="386"/>
        <v>9</v>
      </c>
      <c r="L439" s="23">
        <f t="shared" si="387"/>
        <v>0</v>
      </c>
      <c r="M439" s="261">
        <f t="shared" si="398"/>
        <v>0</v>
      </c>
      <c r="N439" s="261">
        <f t="shared" si="398"/>
        <v>0</v>
      </c>
      <c r="O439" s="261">
        <f t="shared" si="398"/>
        <v>0</v>
      </c>
      <c r="P439" s="130">
        <f t="shared" si="398"/>
        <v>0</v>
      </c>
      <c r="Q439" s="130">
        <f t="shared" si="398"/>
        <v>0</v>
      </c>
      <c r="R439" s="130">
        <f t="shared" si="398"/>
        <v>0</v>
      </c>
      <c r="S439" s="130">
        <f t="shared" si="398"/>
        <v>0</v>
      </c>
      <c r="T439" s="130">
        <f t="shared" ref="T439:AK440" si="399">T440</f>
        <v>0</v>
      </c>
      <c r="U439" s="130">
        <f t="shared" si="399"/>
        <v>0</v>
      </c>
      <c r="V439" s="130">
        <f t="shared" si="399"/>
        <v>0</v>
      </c>
      <c r="W439" s="130">
        <f t="shared" si="399"/>
        <v>0</v>
      </c>
      <c r="X439" s="130">
        <f t="shared" si="399"/>
        <v>0</v>
      </c>
      <c r="Y439" s="130">
        <f t="shared" si="399"/>
        <v>0</v>
      </c>
      <c r="Z439" s="130">
        <f t="shared" si="399"/>
        <v>0</v>
      </c>
      <c r="AA439" s="130">
        <f t="shared" si="399"/>
        <v>0</v>
      </c>
      <c r="AB439" s="130">
        <f t="shared" si="399"/>
        <v>0</v>
      </c>
      <c r="AC439" s="130">
        <f t="shared" si="399"/>
        <v>0</v>
      </c>
      <c r="AD439" s="292">
        <f t="shared" si="379"/>
        <v>9</v>
      </c>
      <c r="AE439" s="130">
        <f t="shared" si="399"/>
        <v>9</v>
      </c>
      <c r="AF439" s="130">
        <f t="shared" si="399"/>
        <v>0</v>
      </c>
      <c r="AG439" s="130">
        <f t="shared" si="399"/>
        <v>0</v>
      </c>
      <c r="AH439" s="130">
        <f t="shared" si="399"/>
        <v>0</v>
      </c>
      <c r="AI439" s="130">
        <f t="shared" si="399"/>
        <v>0</v>
      </c>
      <c r="AJ439" s="130">
        <f t="shared" si="399"/>
        <v>0</v>
      </c>
      <c r="AK439" s="130">
        <f t="shared" si="399"/>
        <v>0</v>
      </c>
    </row>
    <row r="440" spans="1:37" ht="17.25" customHeight="1">
      <c r="A440" s="43"/>
      <c r="B440" s="28" t="s">
        <v>311</v>
      </c>
      <c r="C440" s="29"/>
      <c r="D440" s="252">
        <f t="shared" si="398"/>
        <v>23</v>
      </c>
      <c r="E440" s="47">
        <f t="shared" si="398"/>
        <v>9</v>
      </c>
      <c r="F440" s="291">
        <f t="shared" si="398"/>
        <v>9</v>
      </c>
      <c r="G440" s="252">
        <f t="shared" si="398"/>
        <v>9</v>
      </c>
      <c r="H440" s="252">
        <f t="shared" si="398"/>
        <v>0</v>
      </c>
      <c r="I440" s="252">
        <f t="shared" si="398"/>
        <v>0</v>
      </c>
      <c r="J440" s="252">
        <f t="shared" si="398"/>
        <v>0</v>
      </c>
      <c r="K440" s="23">
        <f t="shared" si="386"/>
        <v>9</v>
      </c>
      <c r="L440" s="23">
        <f t="shared" si="387"/>
        <v>0</v>
      </c>
      <c r="M440" s="252">
        <f t="shared" si="398"/>
        <v>0</v>
      </c>
      <c r="N440" s="252">
        <f t="shared" si="398"/>
        <v>0</v>
      </c>
      <c r="O440" s="252">
        <f t="shared" si="398"/>
        <v>0</v>
      </c>
      <c r="P440" s="47">
        <f t="shared" si="398"/>
        <v>0</v>
      </c>
      <c r="Q440" s="47">
        <f t="shared" si="398"/>
        <v>0</v>
      </c>
      <c r="R440" s="47">
        <f t="shared" si="398"/>
        <v>0</v>
      </c>
      <c r="S440" s="47">
        <f t="shared" si="398"/>
        <v>0</v>
      </c>
      <c r="T440" s="47">
        <f t="shared" si="399"/>
        <v>0</v>
      </c>
      <c r="U440" s="47">
        <f t="shared" si="399"/>
        <v>0</v>
      </c>
      <c r="V440" s="47">
        <f t="shared" si="399"/>
        <v>0</v>
      </c>
      <c r="W440" s="47">
        <f t="shared" si="399"/>
        <v>0</v>
      </c>
      <c r="X440" s="47">
        <f t="shared" si="399"/>
        <v>0</v>
      </c>
      <c r="Y440" s="47">
        <f t="shared" si="399"/>
        <v>0</v>
      </c>
      <c r="Z440" s="47">
        <f t="shared" si="399"/>
        <v>0</v>
      </c>
      <c r="AA440" s="47">
        <f t="shared" si="399"/>
        <v>0</v>
      </c>
      <c r="AB440" s="47">
        <f t="shared" si="399"/>
        <v>0</v>
      </c>
      <c r="AC440" s="47">
        <f t="shared" si="399"/>
        <v>0</v>
      </c>
      <c r="AD440" s="292">
        <f t="shared" si="379"/>
        <v>9</v>
      </c>
      <c r="AE440" s="47">
        <f t="shared" si="399"/>
        <v>9</v>
      </c>
      <c r="AF440" s="47">
        <f t="shared" si="399"/>
        <v>0</v>
      </c>
      <c r="AG440" s="47">
        <f t="shared" si="399"/>
        <v>0</v>
      </c>
      <c r="AH440" s="47">
        <f t="shared" si="399"/>
        <v>0</v>
      </c>
      <c r="AI440" s="47">
        <f t="shared" si="399"/>
        <v>0</v>
      </c>
      <c r="AJ440" s="47">
        <f t="shared" si="399"/>
        <v>0</v>
      </c>
      <c r="AK440" s="47">
        <f t="shared" si="399"/>
        <v>0</v>
      </c>
    </row>
    <row r="441" spans="1:37" ht="28.5" customHeight="1">
      <c r="A441" s="43"/>
      <c r="B441" s="16" t="s">
        <v>349</v>
      </c>
      <c r="C441" s="29">
        <v>58</v>
      </c>
      <c r="D441" s="252">
        <f t="shared" ref="D441:J441" si="400">D442+D443+D444</f>
        <v>23</v>
      </c>
      <c r="E441" s="47">
        <f t="shared" si="400"/>
        <v>9</v>
      </c>
      <c r="F441" s="291">
        <f t="shared" si="400"/>
        <v>9</v>
      </c>
      <c r="G441" s="252">
        <f t="shared" si="400"/>
        <v>9</v>
      </c>
      <c r="H441" s="252">
        <f t="shared" si="400"/>
        <v>0</v>
      </c>
      <c r="I441" s="252">
        <f t="shared" si="400"/>
        <v>0</v>
      </c>
      <c r="J441" s="252">
        <f t="shared" si="400"/>
        <v>0</v>
      </c>
      <c r="K441" s="23">
        <f t="shared" si="386"/>
        <v>9</v>
      </c>
      <c r="L441" s="23">
        <f t="shared" si="387"/>
        <v>0</v>
      </c>
      <c r="M441" s="252">
        <f t="shared" ref="M441:AK441" si="401">M442+M443+M444</f>
        <v>0</v>
      </c>
      <c r="N441" s="252">
        <f t="shared" si="401"/>
        <v>0</v>
      </c>
      <c r="O441" s="252">
        <f t="shared" si="401"/>
        <v>0</v>
      </c>
      <c r="P441" s="47">
        <f t="shared" si="401"/>
        <v>0</v>
      </c>
      <c r="Q441" s="47">
        <f t="shared" si="401"/>
        <v>0</v>
      </c>
      <c r="R441" s="47">
        <f t="shared" si="401"/>
        <v>0</v>
      </c>
      <c r="S441" s="47">
        <f t="shared" si="401"/>
        <v>0</v>
      </c>
      <c r="T441" s="47">
        <f t="shared" si="401"/>
        <v>0</v>
      </c>
      <c r="U441" s="47">
        <f t="shared" si="401"/>
        <v>0</v>
      </c>
      <c r="V441" s="47">
        <f t="shared" si="401"/>
        <v>0</v>
      </c>
      <c r="W441" s="47">
        <f t="shared" si="401"/>
        <v>0</v>
      </c>
      <c r="X441" s="47">
        <f t="shared" si="401"/>
        <v>0</v>
      </c>
      <c r="Y441" s="47">
        <f t="shared" si="401"/>
        <v>0</v>
      </c>
      <c r="Z441" s="47">
        <f t="shared" si="401"/>
        <v>0</v>
      </c>
      <c r="AA441" s="47">
        <f t="shared" si="401"/>
        <v>0</v>
      </c>
      <c r="AB441" s="47">
        <f t="shared" si="401"/>
        <v>0</v>
      </c>
      <c r="AC441" s="47">
        <f t="shared" si="401"/>
        <v>0</v>
      </c>
      <c r="AD441" s="292">
        <f t="shared" si="379"/>
        <v>9</v>
      </c>
      <c r="AE441" s="47">
        <f t="shared" si="401"/>
        <v>9</v>
      </c>
      <c r="AF441" s="47">
        <f t="shared" si="401"/>
        <v>0</v>
      </c>
      <c r="AG441" s="47">
        <f t="shared" si="401"/>
        <v>0</v>
      </c>
      <c r="AH441" s="47">
        <f t="shared" si="401"/>
        <v>0</v>
      </c>
      <c r="AI441" s="47">
        <f t="shared" si="401"/>
        <v>0</v>
      </c>
      <c r="AJ441" s="47">
        <f t="shared" si="401"/>
        <v>0</v>
      </c>
      <c r="AK441" s="47">
        <f t="shared" si="401"/>
        <v>0</v>
      </c>
    </row>
    <row r="442" spans="1:37" ht="1.5" customHeight="1">
      <c r="A442" s="43"/>
      <c r="B442" s="28" t="s">
        <v>351</v>
      </c>
      <c r="C442" s="29" t="s">
        <v>352</v>
      </c>
      <c r="D442" s="186"/>
      <c r="E442" s="30"/>
      <c r="F442" s="93"/>
      <c r="G442" s="186"/>
      <c r="H442" s="186"/>
      <c r="I442" s="186"/>
      <c r="J442" s="186"/>
      <c r="K442" s="23">
        <f t="shared" si="386"/>
        <v>0</v>
      </c>
      <c r="L442" s="23">
        <f t="shared" si="387"/>
        <v>0</v>
      </c>
      <c r="M442" s="186"/>
      <c r="N442" s="186"/>
      <c r="O442" s="186"/>
      <c r="P442" s="30"/>
      <c r="Q442" s="30"/>
      <c r="R442" s="30"/>
      <c r="S442" s="30"/>
      <c r="T442" s="30"/>
      <c r="U442" s="30"/>
      <c r="V442" s="30"/>
      <c r="W442" s="30"/>
      <c r="X442" s="30"/>
      <c r="Y442" s="30"/>
      <c r="Z442" s="30"/>
      <c r="AA442" s="30"/>
      <c r="AB442" s="30"/>
      <c r="AC442" s="30"/>
      <c r="AD442" s="292">
        <f t="shared" si="379"/>
        <v>0</v>
      </c>
      <c r="AE442" s="30"/>
      <c r="AF442" s="30"/>
      <c r="AG442" s="30"/>
      <c r="AH442" s="30"/>
      <c r="AI442" s="30"/>
      <c r="AJ442" s="30"/>
      <c r="AK442" s="30"/>
    </row>
    <row r="443" spans="1:37" ht="17.25" hidden="1" customHeight="1">
      <c r="A443" s="43"/>
      <c r="B443" s="28" t="s">
        <v>353</v>
      </c>
      <c r="C443" s="29" t="s">
        <v>354</v>
      </c>
      <c r="D443" s="186"/>
      <c r="E443" s="30"/>
      <c r="F443" s="93"/>
      <c r="G443" s="186"/>
      <c r="H443" s="186"/>
      <c r="I443" s="186"/>
      <c r="J443" s="186"/>
      <c r="K443" s="23">
        <f t="shared" si="386"/>
        <v>0</v>
      </c>
      <c r="L443" s="23">
        <f t="shared" si="387"/>
        <v>0</v>
      </c>
      <c r="M443" s="186"/>
      <c r="N443" s="186"/>
      <c r="O443" s="186"/>
      <c r="P443" s="30"/>
      <c r="Q443" s="30"/>
      <c r="R443" s="30"/>
      <c r="S443" s="30"/>
      <c r="T443" s="30"/>
      <c r="U443" s="30"/>
      <c r="V443" s="30"/>
      <c r="W443" s="30"/>
      <c r="X443" s="30"/>
      <c r="Y443" s="30"/>
      <c r="Z443" s="30"/>
      <c r="AA443" s="30"/>
      <c r="AB443" s="30"/>
      <c r="AC443" s="30"/>
      <c r="AD443" s="292">
        <f t="shared" si="379"/>
        <v>0</v>
      </c>
      <c r="AE443" s="30"/>
      <c r="AF443" s="30"/>
      <c r="AG443" s="30"/>
      <c r="AH443" s="30"/>
      <c r="AI443" s="30"/>
      <c r="AJ443" s="30"/>
      <c r="AK443" s="30"/>
    </row>
    <row r="444" spans="1:37" ht="17.25" customHeight="1">
      <c r="A444" s="43"/>
      <c r="B444" s="28" t="s">
        <v>355</v>
      </c>
      <c r="C444" s="29" t="s">
        <v>356</v>
      </c>
      <c r="D444" s="186">
        <v>23</v>
      </c>
      <c r="E444" s="30">
        <v>9</v>
      </c>
      <c r="F444" s="93">
        <v>9</v>
      </c>
      <c r="G444" s="186">
        <v>9</v>
      </c>
      <c r="H444" s="186"/>
      <c r="I444" s="186"/>
      <c r="J444" s="186"/>
      <c r="K444" s="23">
        <f t="shared" si="386"/>
        <v>9</v>
      </c>
      <c r="L444" s="23">
        <f t="shared" si="387"/>
        <v>0</v>
      </c>
      <c r="M444" s="186">
        <v>0</v>
      </c>
      <c r="N444" s="186">
        <v>0</v>
      </c>
      <c r="O444" s="186">
        <v>0</v>
      </c>
      <c r="P444" s="30"/>
      <c r="Q444" s="30"/>
      <c r="R444" s="30"/>
      <c r="S444" s="30"/>
      <c r="T444" s="30"/>
      <c r="U444" s="30"/>
      <c r="V444" s="30"/>
      <c r="W444" s="30"/>
      <c r="X444" s="30"/>
      <c r="Y444" s="30"/>
      <c r="Z444" s="30"/>
      <c r="AA444" s="30"/>
      <c r="AB444" s="30"/>
      <c r="AC444" s="30"/>
      <c r="AD444" s="292">
        <f t="shared" si="379"/>
        <v>9</v>
      </c>
      <c r="AE444" s="30">
        <v>9</v>
      </c>
      <c r="AF444" s="30"/>
      <c r="AG444" s="30"/>
      <c r="AH444" s="30"/>
      <c r="AI444" s="30"/>
      <c r="AJ444" s="30"/>
      <c r="AK444" s="30"/>
    </row>
    <row r="445" spans="1:37" ht="31.5" customHeight="1">
      <c r="A445" s="43"/>
      <c r="B445" s="154" t="s">
        <v>393</v>
      </c>
      <c r="C445" s="129"/>
      <c r="D445" s="261">
        <f t="shared" ref="D445:S446" si="402">D446</f>
        <v>662</v>
      </c>
      <c r="E445" s="130">
        <f t="shared" si="402"/>
        <v>1440</v>
      </c>
      <c r="F445" s="158">
        <f t="shared" si="402"/>
        <v>1440</v>
      </c>
      <c r="G445" s="261">
        <f t="shared" si="402"/>
        <v>1440</v>
      </c>
      <c r="H445" s="261">
        <f t="shared" si="402"/>
        <v>0</v>
      </c>
      <c r="I445" s="261">
        <f t="shared" si="402"/>
        <v>0</v>
      </c>
      <c r="J445" s="261">
        <f t="shared" si="402"/>
        <v>0</v>
      </c>
      <c r="K445" s="23">
        <f t="shared" si="386"/>
        <v>1440</v>
      </c>
      <c r="L445" s="23">
        <f t="shared" si="387"/>
        <v>0</v>
      </c>
      <c r="M445" s="261">
        <f t="shared" si="402"/>
        <v>0</v>
      </c>
      <c r="N445" s="261">
        <f t="shared" si="402"/>
        <v>0</v>
      </c>
      <c r="O445" s="261">
        <f t="shared" si="402"/>
        <v>0</v>
      </c>
      <c r="P445" s="130">
        <f t="shared" si="402"/>
        <v>0</v>
      </c>
      <c r="Q445" s="130">
        <f t="shared" si="402"/>
        <v>0</v>
      </c>
      <c r="R445" s="130">
        <f t="shared" si="402"/>
        <v>0</v>
      </c>
      <c r="S445" s="130">
        <f t="shared" si="402"/>
        <v>0</v>
      </c>
      <c r="T445" s="130">
        <f t="shared" ref="T445:AK446" si="403">T446</f>
        <v>0</v>
      </c>
      <c r="U445" s="130">
        <f t="shared" si="403"/>
        <v>0</v>
      </c>
      <c r="V445" s="130">
        <f t="shared" si="403"/>
        <v>0</v>
      </c>
      <c r="W445" s="130">
        <f t="shared" si="403"/>
        <v>0</v>
      </c>
      <c r="X445" s="130">
        <f t="shared" si="403"/>
        <v>0</v>
      </c>
      <c r="Y445" s="130">
        <f t="shared" si="403"/>
        <v>0</v>
      </c>
      <c r="Z445" s="130">
        <f t="shared" si="403"/>
        <v>0</v>
      </c>
      <c r="AA445" s="130">
        <f t="shared" si="403"/>
        <v>0</v>
      </c>
      <c r="AB445" s="130">
        <f t="shared" si="403"/>
        <v>0</v>
      </c>
      <c r="AC445" s="130">
        <f t="shared" si="403"/>
        <v>0</v>
      </c>
      <c r="AD445" s="292">
        <f t="shared" si="379"/>
        <v>1440</v>
      </c>
      <c r="AE445" s="130">
        <f t="shared" si="403"/>
        <v>1440</v>
      </c>
      <c r="AF445" s="130">
        <f t="shared" si="403"/>
        <v>226</v>
      </c>
      <c r="AG445" s="130">
        <f t="shared" si="403"/>
        <v>0</v>
      </c>
      <c r="AH445" s="130">
        <f t="shared" si="403"/>
        <v>0</v>
      </c>
      <c r="AI445" s="130">
        <f t="shared" si="403"/>
        <v>0</v>
      </c>
      <c r="AJ445" s="130">
        <f t="shared" si="403"/>
        <v>0</v>
      </c>
      <c r="AK445" s="130">
        <f t="shared" si="403"/>
        <v>0</v>
      </c>
    </row>
    <row r="446" spans="1:37" ht="17.25" customHeight="1">
      <c r="A446" s="43"/>
      <c r="B446" s="28" t="s">
        <v>311</v>
      </c>
      <c r="C446" s="29"/>
      <c r="D446" s="253">
        <f t="shared" si="402"/>
        <v>662</v>
      </c>
      <c r="E446" s="45">
        <f t="shared" si="402"/>
        <v>1440</v>
      </c>
      <c r="F446" s="289">
        <f t="shared" si="402"/>
        <v>1440</v>
      </c>
      <c r="G446" s="253">
        <f t="shared" si="402"/>
        <v>1440</v>
      </c>
      <c r="H446" s="253">
        <f t="shared" si="402"/>
        <v>0</v>
      </c>
      <c r="I446" s="253">
        <f t="shared" si="402"/>
        <v>0</v>
      </c>
      <c r="J446" s="253">
        <f t="shared" si="402"/>
        <v>0</v>
      </c>
      <c r="K446" s="23">
        <f t="shared" si="386"/>
        <v>1440</v>
      </c>
      <c r="L446" s="23">
        <f t="shared" si="387"/>
        <v>0</v>
      </c>
      <c r="M446" s="253">
        <f t="shared" si="402"/>
        <v>0</v>
      </c>
      <c r="N446" s="253">
        <f t="shared" si="402"/>
        <v>0</v>
      </c>
      <c r="O446" s="253">
        <f t="shared" si="402"/>
        <v>0</v>
      </c>
      <c r="P446" s="45">
        <f t="shared" si="402"/>
        <v>0</v>
      </c>
      <c r="Q446" s="45">
        <f t="shared" si="402"/>
        <v>0</v>
      </c>
      <c r="R446" s="45">
        <f t="shared" si="402"/>
        <v>0</v>
      </c>
      <c r="S446" s="45">
        <f t="shared" si="402"/>
        <v>0</v>
      </c>
      <c r="T446" s="45">
        <f t="shared" si="403"/>
        <v>0</v>
      </c>
      <c r="U446" s="45">
        <f t="shared" si="403"/>
        <v>0</v>
      </c>
      <c r="V446" s="45">
        <f t="shared" si="403"/>
        <v>0</v>
      </c>
      <c r="W446" s="45">
        <f t="shared" si="403"/>
        <v>0</v>
      </c>
      <c r="X446" s="45">
        <f t="shared" si="403"/>
        <v>0</v>
      </c>
      <c r="Y446" s="45">
        <f t="shared" si="403"/>
        <v>0</v>
      </c>
      <c r="Z446" s="45">
        <f t="shared" si="403"/>
        <v>0</v>
      </c>
      <c r="AA446" s="45">
        <f t="shared" si="403"/>
        <v>0</v>
      </c>
      <c r="AB446" s="45">
        <f t="shared" si="403"/>
        <v>0</v>
      </c>
      <c r="AC446" s="45">
        <f t="shared" si="403"/>
        <v>0</v>
      </c>
      <c r="AD446" s="292">
        <f t="shared" si="379"/>
        <v>1440</v>
      </c>
      <c r="AE446" s="45">
        <f t="shared" si="403"/>
        <v>1440</v>
      </c>
      <c r="AF446" s="45">
        <f t="shared" si="403"/>
        <v>226</v>
      </c>
      <c r="AG446" s="45">
        <f t="shared" si="403"/>
        <v>0</v>
      </c>
      <c r="AH446" s="45">
        <f t="shared" si="403"/>
        <v>0</v>
      </c>
      <c r="AI446" s="45">
        <f t="shared" si="403"/>
        <v>0</v>
      </c>
      <c r="AJ446" s="45">
        <f t="shared" si="403"/>
        <v>0</v>
      </c>
      <c r="AK446" s="45">
        <f t="shared" si="403"/>
        <v>0</v>
      </c>
    </row>
    <row r="447" spans="1:37" ht="24.75" customHeight="1">
      <c r="A447" s="43"/>
      <c r="B447" s="16" t="s">
        <v>349</v>
      </c>
      <c r="C447" s="29">
        <v>58</v>
      </c>
      <c r="D447" s="253">
        <f t="shared" ref="D447:J447" si="404">D448+D449+D450</f>
        <v>662</v>
      </c>
      <c r="E447" s="45">
        <f t="shared" si="404"/>
        <v>1440</v>
      </c>
      <c r="F447" s="289">
        <f t="shared" si="404"/>
        <v>1440</v>
      </c>
      <c r="G447" s="253">
        <f t="shared" si="404"/>
        <v>1440</v>
      </c>
      <c r="H447" s="253">
        <f t="shared" si="404"/>
        <v>0</v>
      </c>
      <c r="I447" s="253">
        <f t="shared" si="404"/>
        <v>0</v>
      </c>
      <c r="J447" s="253">
        <f t="shared" si="404"/>
        <v>0</v>
      </c>
      <c r="K447" s="23">
        <f t="shared" si="386"/>
        <v>1440</v>
      </c>
      <c r="L447" s="23">
        <f t="shared" si="387"/>
        <v>0</v>
      </c>
      <c r="M447" s="253">
        <f t="shared" ref="M447:AK447" si="405">M448+M449+M450</f>
        <v>0</v>
      </c>
      <c r="N447" s="253">
        <f t="shared" si="405"/>
        <v>0</v>
      </c>
      <c r="O447" s="253">
        <f t="shared" si="405"/>
        <v>0</v>
      </c>
      <c r="P447" s="45">
        <f t="shared" si="405"/>
        <v>0</v>
      </c>
      <c r="Q447" s="45">
        <f t="shared" si="405"/>
        <v>0</v>
      </c>
      <c r="R447" s="45">
        <f t="shared" si="405"/>
        <v>0</v>
      </c>
      <c r="S447" s="45">
        <f t="shared" si="405"/>
        <v>0</v>
      </c>
      <c r="T447" s="45">
        <f t="shared" si="405"/>
        <v>0</v>
      </c>
      <c r="U447" s="45">
        <f t="shared" si="405"/>
        <v>0</v>
      </c>
      <c r="V447" s="45">
        <f t="shared" si="405"/>
        <v>0</v>
      </c>
      <c r="W447" s="45">
        <f t="shared" si="405"/>
        <v>0</v>
      </c>
      <c r="X447" s="45">
        <f t="shared" si="405"/>
        <v>0</v>
      </c>
      <c r="Y447" s="45">
        <f t="shared" si="405"/>
        <v>0</v>
      </c>
      <c r="Z447" s="45">
        <f t="shared" si="405"/>
        <v>0</v>
      </c>
      <c r="AA447" s="45">
        <f t="shared" si="405"/>
        <v>0</v>
      </c>
      <c r="AB447" s="45">
        <f t="shared" si="405"/>
        <v>0</v>
      </c>
      <c r="AC447" s="45">
        <f t="shared" si="405"/>
        <v>0</v>
      </c>
      <c r="AD447" s="292">
        <f t="shared" si="379"/>
        <v>1440</v>
      </c>
      <c r="AE447" s="45">
        <f t="shared" si="405"/>
        <v>1440</v>
      </c>
      <c r="AF447" s="45">
        <f t="shared" si="405"/>
        <v>226</v>
      </c>
      <c r="AG447" s="45">
        <f t="shared" si="405"/>
        <v>0</v>
      </c>
      <c r="AH447" s="45">
        <f t="shared" si="405"/>
        <v>0</v>
      </c>
      <c r="AI447" s="45">
        <f t="shared" si="405"/>
        <v>0</v>
      </c>
      <c r="AJ447" s="45">
        <f t="shared" si="405"/>
        <v>0</v>
      </c>
      <c r="AK447" s="45">
        <f t="shared" si="405"/>
        <v>0</v>
      </c>
    </row>
    <row r="448" spans="1:37" ht="17.25" hidden="1" customHeight="1">
      <c r="A448" s="43"/>
      <c r="B448" s="28" t="s">
        <v>351</v>
      </c>
      <c r="C448" s="29" t="s">
        <v>352</v>
      </c>
      <c r="D448" s="186"/>
      <c r="E448" s="30"/>
      <c r="F448" s="93"/>
      <c r="G448" s="186"/>
      <c r="H448" s="186"/>
      <c r="I448" s="186"/>
      <c r="J448" s="186"/>
      <c r="K448" s="23">
        <f t="shared" si="386"/>
        <v>0</v>
      </c>
      <c r="L448" s="23">
        <f t="shared" si="387"/>
        <v>0</v>
      </c>
      <c r="M448" s="186"/>
      <c r="N448" s="186"/>
      <c r="O448" s="186"/>
      <c r="P448" s="30"/>
      <c r="Q448" s="30"/>
      <c r="R448" s="30"/>
      <c r="S448" s="30"/>
      <c r="T448" s="30"/>
      <c r="U448" s="30"/>
      <c r="V448" s="30"/>
      <c r="W448" s="30"/>
      <c r="X448" s="30"/>
      <c r="Y448" s="30"/>
      <c r="Z448" s="30"/>
      <c r="AA448" s="30"/>
      <c r="AB448" s="30"/>
      <c r="AC448" s="30"/>
      <c r="AD448" s="292">
        <f t="shared" si="379"/>
        <v>0</v>
      </c>
      <c r="AE448" s="30"/>
      <c r="AF448" s="30"/>
      <c r="AG448" s="30"/>
      <c r="AH448" s="30"/>
      <c r="AI448" s="30"/>
      <c r="AJ448" s="30"/>
      <c r="AK448" s="30"/>
    </row>
    <row r="449" spans="1:37" ht="17.25" hidden="1" customHeight="1">
      <c r="A449" s="43"/>
      <c r="B449" s="28" t="s">
        <v>353</v>
      </c>
      <c r="C449" s="29" t="s">
        <v>354</v>
      </c>
      <c r="D449" s="186"/>
      <c r="E449" s="30"/>
      <c r="F449" s="93"/>
      <c r="G449" s="186"/>
      <c r="H449" s="186"/>
      <c r="I449" s="186"/>
      <c r="J449" s="186"/>
      <c r="K449" s="23">
        <f t="shared" si="386"/>
        <v>0</v>
      </c>
      <c r="L449" s="23">
        <f t="shared" si="387"/>
        <v>0</v>
      </c>
      <c r="M449" s="186"/>
      <c r="N449" s="186"/>
      <c r="O449" s="186"/>
      <c r="P449" s="30"/>
      <c r="Q449" s="30"/>
      <c r="R449" s="30"/>
      <c r="S449" s="30"/>
      <c r="T449" s="30"/>
      <c r="U449" s="30"/>
      <c r="V449" s="30"/>
      <c r="W449" s="30"/>
      <c r="X449" s="30"/>
      <c r="Y449" s="30"/>
      <c r="Z449" s="30"/>
      <c r="AA449" s="30"/>
      <c r="AB449" s="30"/>
      <c r="AC449" s="30"/>
      <c r="AD449" s="292">
        <f t="shared" si="379"/>
        <v>0</v>
      </c>
      <c r="AE449" s="30"/>
      <c r="AF449" s="30"/>
      <c r="AG449" s="30"/>
      <c r="AH449" s="30"/>
      <c r="AI449" s="30"/>
      <c r="AJ449" s="30"/>
      <c r="AK449" s="30"/>
    </row>
    <row r="450" spans="1:37" ht="15" customHeight="1">
      <c r="A450" s="43"/>
      <c r="B450" s="28" t="s">
        <v>355</v>
      </c>
      <c r="C450" s="29" t="s">
        <v>356</v>
      </c>
      <c r="D450" s="186">
        <v>662</v>
      </c>
      <c r="E450" s="30">
        <v>1440</v>
      </c>
      <c r="F450" s="93">
        <v>1440</v>
      </c>
      <c r="G450" s="186">
        <v>1440</v>
      </c>
      <c r="H450" s="186"/>
      <c r="I450" s="186"/>
      <c r="J450" s="186"/>
      <c r="K450" s="23">
        <f t="shared" si="386"/>
        <v>1440</v>
      </c>
      <c r="L450" s="23">
        <f t="shared" si="387"/>
        <v>0</v>
      </c>
      <c r="M450" s="186">
        <v>0</v>
      </c>
      <c r="N450" s="186">
        <v>0</v>
      </c>
      <c r="O450" s="186">
        <v>0</v>
      </c>
      <c r="P450" s="30"/>
      <c r="Q450" s="30"/>
      <c r="R450" s="30"/>
      <c r="S450" s="30"/>
      <c r="T450" s="30"/>
      <c r="U450" s="30"/>
      <c r="V450" s="30"/>
      <c r="W450" s="30"/>
      <c r="X450" s="30"/>
      <c r="Y450" s="30"/>
      <c r="Z450" s="30"/>
      <c r="AA450" s="30"/>
      <c r="AB450" s="30"/>
      <c r="AC450" s="30"/>
      <c r="AD450" s="292">
        <f t="shared" si="379"/>
        <v>1440</v>
      </c>
      <c r="AE450" s="30">
        <v>1440</v>
      </c>
      <c r="AF450" s="30">
        <v>226</v>
      </c>
      <c r="AG450" s="30"/>
      <c r="AH450" s="30"/>
      <c r="AI450" s="30"/>
      <c r="AJ450" s="30"/>
      <c r="AK450" s="30"/>
    </row>
    <row r="451" spans="1:37" ht="39" hidden="1" customHeight="1">
      <c r="A451" s="43"/>
      <c r="B451" s="154" t="s">
        <v>394</v>
      </c>
      <c r="C451" s="158"/>
      <c r="D451" s="261">
        <f t="shared" ref="D451:S452" si="406">D452</f>
        <v>0</v>
      </c>
      <c r="E451" s="130">
        <f t="shared" si="406"/>
        <v>0</v>
      </c>
      <c r="F451" s="158">
        <f t="shared" si="406"/>
        <v>0</v>
      </c>
      <c r="G451" s="261">
        <f t="shared" si="406"/>
        <v>0</v>
      </c>
      <c r="H451" s="261">
        <f t="shared" si="406"/>
        <v>0</v>
      </c>
      <c r="I451" s="261">
        <f t="shared" si="406"/>
        <v>0</v>
      </c>
      <c r="J451" s="261">
        <f t="shared" si="406"/>
        <v>0</v>
      </c>
      <c r="K451" s="23">
        <f t="shared" si="386"/>
        <v>0</v>
      </c>
      <c r="L451" s="23">
        <f t="shared" si="387"/>
        <v>0</v>
      </c>
      <c r="M451" s="261">
        <f t="shared" si="406"/>
        <v>0</v>
      </c>
      <c r="N451" s="261">
        <f t="shared" si="406"/>
        <v>0</v>
      </c>
      <c r="O451" s="261">
        <f t="shared" si="406"/>
        <v>0</v>
      </c>
      <c r="P451" s="130">
        <f t="shared" si="406"/>
        <v>0</v>
      </c>
      <c r="Q451" s="130">
        <f t="shared" si="406"/>
        <v>0</v>
      </c>
      <c r="R451" s="130">
        <f t="shared" si="406"/>
        <v>0</v>
      </c>
      <c r="S451" s="130">
        <f t="shared" si="406"/>
        <v>0</v>
      </c>
      <c r="T451" s="130">
        <f t="shared" ref="T451:AK452" si="407">T452</f>
        <v>0</v>
      </c>
      <c r="U451" s="130">
        <f t="shared" si="407"/>
        <v>0</v>
      </c>
      <c r="V451" s="130">
        <f t="shared" si="407"/>
        <v>0</v>
      </c>
      <c r="W451" s="130">
        <f t="shared" si="407"/>
        <v>0</v>
      </c>
      <c r="X451" s="130">
        <f t="shared" si="407"/>
        <v>0</v>
      </c>
      <c r="Y451" s="130">
        <f t="shared" si="407"/>
        <v>0</v>
      </c>
      <c r="Z451" s="130">
        <f t="shared" si="407"/>
        <v>0</v>
      </c>
      <c r="AA451" s="130">
        <f t="shared" si="407"/>
        <v>0</v>
      </c>
      <c r="AB451" s="130">
        <f t="shared" si="407"/>
        <v>0</v>
      </c>
      <c r="AC451" s="130">
        <f t="shared" si="407"/>
        <v>0</v>
      </c>
      <c r="AD451" s="292">
        <f t="shared" si="379"/>
        <v>0</v>
      </c>
      <c r="AE451" s="130">
        <f t="shared" si="407"/>
        <v>0</v>
      </c>
      <c r="AF451" s="130">
        <f t="shared" si="407"/>
        <v>0</v>
      </c>
      <c r="AG451" s="130">
        <f t="shared" si="407"/>
        <v>0</v>
      </c>
      <c r="AH451" s="130">
        <f t="shared" si="407"/>
        <v>0</v>
      </c>
      <c r="AI451" s="130">
        <f t="shared" si="407"/>
        <v>0</v>
      </c>
      <c r="AJ451" s="130">
        <f t="shared" si="407"/>
        <v>0</v>
      </c>
      <c r="AK451" s="130">
        <f t="shared" si="407"/>
        <v>0</v>
      </c>
    </row>
    <row r="452" spans="1:37" ht="17.25" hidden="1" customHeight="1">
      <c r="A452" s="43"/>
      <c r="B452" s="28" t="s">
        <v>311</v>
      </c>
      <c r="C452" s="29"/>
      <c r="D452" s="253">
        <f t="shared" si="406"/>
        <v>0</v>
      </c>
      <c r="E452" s="45">
        <f t="shared" si="406"/>
        <v>0</v>
      </c>
      <c r="F452" s="289">
        <f t="shared" si="406"/>
        <v>0</v>
      </c>
      <c r="G452" s="253">
        <f t="shared" si="406"/>
        <v>0</v>
      </c>
      <c r="H452" s="253">
        <f t="shared" si="406"/>
        <v>0</v>
      </c>
      <c r="I452" s="253">
        <f t="shared" si="406"/>
        <v>0</v>
      </c>
      <c r="J452" s="253">
        <f t="shared" si="406"/>
        <v>0</v>
      </c>
      <c r="K452" s="23">
        <f t="shared" si="386"/>
        <v>0</v>
      </c>
      <c r="L452" s="23">
        <f t="shared" si="387"/>
        <v>0</v>
      </c>
      <c r="M452" s="253">
        <f t="shared" si="406"/>
        <v>0</v>
      </c>
      <c r="N452" s="253">
        <f t="shared" si="406"/>
        <v>0</v>
      </c>
      <c r="O452" s="253">
        <f t="shared" si="406"/>
        <v>0</v>
      </c>
      <c r="P452" s="45">
        <f t="shared" si="406"/>
        <v>0</v>
      </c>
      <c r="Q452" s="45">
        <f t="shared" si="406"/>
        <v>0</v>
      </c>
      <c r="R452" s="45">
        <f t="shared" si="406"/>
        <v>0</v>
      </c>
      <c r="S452" s="45">
        <f t="shared" si="406"/>
        <v>0</v>
      </c>
      <c r="T452" s="45">
        <f t="shared" si="407"/>
        <v>0</v>
      </c>
      <c r="U452" s="45">
        <f t="shared" si="407"/>
        <v>0</v>
      </c>
      <c r="V452" s="45">
        <f t="shared" si="407"/>
        <v>0</v>
      </c>
      <c r="W452" s="45">
        <f t="shared" si="407"/>
        <v>0</v>
      </c>
      <c r="X452" s="45">
        <f t="shared" si="407"/>
        <v>0</v>
      </c>
      <c r="Y452" s="45">
        <f t="shared" si="407"/>
        <v>0</v>
      </c>
      <c r="Z452" s="45">
        <f t="shared" si="407"/>
        <v>0</v>
      </c>
      <c r="AA452" s="45">
        <f t="shared" si="407"/>
        <v>0</v>
      </c>
      <c r="AB452" s="45">
        <f t="shared" si="407"/>
        <v>0</v>
      </c>
      <c r="AC452" s="45">
        <f t="shared" si="407"/>
        <v>0</v>
      </c>
      <c r="AD452" s="292">
        <f t="shared" si="379"/>
        <v>0</v>
      </c>
      <c r="AE452" s="45">
        <f t="shared" si="407"/>
        <v>0</v>
      </c>
      <c r="AF452" s="45">
        <f t="shared" si="407"/>
        <v>0</v>
      </c>
      <c r="AG452" s="45">
        <f t="shared" si="407"/>
        <v>0</v>
      </c>
      <c r="AH452" s="45">
        <f t="shared" si="407"/>
        <v>0</v>
      </c>
      <c r="AI452" s="45">
        <f t="shared" si="407"/>
        <v>0</v>
      </c>
      <c r="AJ452" s="45">
        <f t="shared" si="407"/>
        <v>0</v>
      </c>
      <c r="AK452" s="45">
        <f t="shared" si="407"/>
        <v>0</v>
      </c>
    </row>
    <row r="453" spans="1:37" ht="28.5" hidden="1" customHeight="1">
      <c r="A453" s="43"/>
      <c r="B453" s="16" t="s">
        <v>349</v>
      </c>
      <c r="C453" s="29">
        <v>58</v>
      </c>
      <c r="D453" s="253">
        <f t="shared" ref="D453:J453" si="408">D454+D455+D456</f>
        <v>0</v>
      </c>
      <c r="E453" s="45">
        <f t="shared" si="408"/>
        <v>0</v>
      </c>
      <c r="F453" s="289">
        <f t="shared" si="408"/>
        <v>0</v>
      </c>
      <c r="G453" s="253">
        <f t="shared" si="408"/>
        <v>0</v>
      </c>
      <c r="H453" s="253">
        <f t="shared" si="408"/>
        <v>0</v>
      </c>
      <c r="I453" s="253">
        <f t="shared" si="408"/>
        <v>0</v>
      </c>
      <c r="J453" s="253">
        <f t="shared" si="408"/>
        <v>0</v>
      </c>
      <c r="K453" s="23">
        <f t="shared" si="386"/>
        <v>0</v>
      </c>
      <c r="L453" s="23">
        <f t="shared" si="387"/>
        <v>0</v>
      </c>
      <c r="M453" s="253">
        <f t="shared" ref="M453:AK453" si="409">M454+M455+M456</f>
        <v>0</v>
      </c>
      <c r="N453" s="253">
        <f t="shared" si="409"/>
        <v>0</v>
      </c>
      <c r="O453" s="253">
        <f t="shared" si="409"/>
        <v>0</v>
      </c>
      <c r="P453" s="45">
        <f t="shared" si="409"/>
        <v>0</v>
      </c>
      <c r="Q453" s="45">
        <f t="shared" si="409"/>
        <v>0</v>
      </c>
      <c r="R453" s="45">
        <f t="shared" si="409"/>
        <v>0</v>
      </c>
      <c r="S453" s="45">
        <f t="shared" si="409"/>
        <v>0</v>
      </c>
      <c r="T453" s="45">
        <f t="shared" si="409"/>
        <v>0</v>
      </c>
      <c r="U453" s="45">
        <f t="shared" si="409"/>
        <v>0</v>
      </c>
      <c r="V453" s="45">
        <f t="shared" si="409"/>
        <v>0</v>
      </c>
      <c r="W453" s="45">
        <f t="shared" si="409"/>
        <v>0</v>
      </c>
      <c r="X453" s="45">
        <f t="shared" si="409"/>
        <v>0</v>
      </c>
      <c r="Y453" s="45">
        <f t="shared" si="409"/>
        <v>0</v>
      </c>
      <c r="Z453" s="45">
        <f t="shared" si="409"/>
        <v>0</v>
      </c>
      <c r="AA453" s="45">
        <f t="shared" si="409"/>
        <v>0</v>
      </c>
      <c r="AB453" s="45">
        <f t="shared" si="409"/>
        <v>0</v>
      </c>
      <c r="AC453" s="45">
        <f t="shared" si="409"/>
        <v>0</v>
      </c>
      <c r="AD453" s="292">
        <f t="shared" si="379"/>
        <v>0</v>
      </c>
      <c r="AE453" s="45">
        <f t="shared" si="409"/>
        <v>0</v>
      </c>
      <c r="AF453" s="45">
        <f t="shared" si="409"/>
        <v>0</v>
      </c>
      <c r="AG453" s="45">
        <f t="shared" si="409"/>
        <v>0</v>
      </c>
      <c r="AH453" s="45">
        <f t="shared" si="409"/>
        <v>0</v>
      </c>
      <c r="AI453" s="45">
        <f t="shared" si="409"/>
        <v>0</v>
      </c>
      <c r="AJ453" s="45">
        <f t="shared" si="409"/>
        <v>0</v>
      </c>
      <c r="AK453" s="45">
        <f t="shared" si="409"/>
        <v>0</v>
      </c>
    </row>
    <row r="454" spans="1:37" ht="17.25" hidden="1" customHeight="1">
      <c r="A454" s="43"/>
      <c r="B454" s="28" t="s">
        <v>351</v>
      </c>
      <c r="C454" s="29" t="s">
        <v>359</v>
      </c>
      <c r="D454" s="186">
        <v>0</v>
      </c>
      <c r="E454" s="30">
        <v>0</v>
      </c>
      <c r="F454" s="93">
        <v>0</v>
      </c>
      <c r="G454" s="186">
        <v>0</v>
      </c>
      <c r="H454" s="186">
        <v>0</v>
      </c>
      <c r="I454" s="186">
        <v>0</v>
      </c>
      <c r="J454" s="186">
        <v>0</v>
      </c>
      <c r="K454" s="23">
        <f t="shared" si="386"/>
        <v>0</v>
      </c>
      <c r="L454" s="23">
        <f t="shared" si="387"/>
        <v>0</v>
      </c>
      <c r="M454" s="186">
        <v>0</v>
      </c>
      <c r="N454" s="186">
        <v>0</v>
      </c>
      <c r="O454" s="186">
        <v>0</v>
      </c>
      <c r="P454" s="30">
        <v>0</v>
      </c>
      <c r="Q454" s="30">
        <v>0</v>
      </c>
      <c r="R454" s="30">
        <v>0</v>
      </c>
      <c r="S454" s="30">
        <v>0</v>
      </c>
      <c r="T454" s="30">
        <v>0</v>
      </c>
      <c r="U454" s="30">
        <v>0</v>
      </c>
      <c r="V454" s="30">
        <v>0</v>
      </c>
      <c r="W454" s="30">
        <v>0</v>
      </c>
      <c r="X454" s="30">
        <v>0</v>
      </c>
      <c r="Y454" s="30">
        <v>0</v>
      </c>
      <c r="Z454" s="30">
        <v>0</v>
      </c>
      <c r="AA454" s="30">
        <v>0</v>
      </c>
      <c r="AB454" s="30">
        <v>0</v>
      </c>
      <c r="AC454" s="30">
        <v>0</v>
      </c>
      <c r="AD454" s="292">
        <f t="shared" si="379"/>
        <v>0</v>
      </c>
      <c r="AE454" s="30">
        <v>0</v>
      </c>
      <c r="AF454" s="30">
        <v>0</v>
      </c>
      <c r="AG454" s="30">
        <v>0</v>
      </c>
      <c r="AH454" s="30">
        <v>0</v>
      </c>
      <c r="AI454" s="30">
        <v>0</v>
      </c>
      <c r="AJ454" s="30">
        <v>0</v>
      </c>
      <c r="AK454" s="30">
        <v>0</v>
      </c>
    </row>
    <row r="455" spans="1:37" ht="17.25" hidden="1" customHeight="1">
      <c r="A455" s="43"/>
      <c r="B455" s="28" t="s">
        <v>353</v>
      </c>
      <c r="C455" s="29" t="s">
        <v>360</v>
      </c>
      <c r="D455" s="186">
        <v>0</v>
      </c>
      <c r="E455" s="30">
        <v>0</v>
      </c>
      <c r="F455" s="93">
        <v>0</v>
      </c>
      <c r="G455" s="186">
        <v>0</v>
      </c>
      <c r="H455" s="186">
        <v>0</v>
      </c>
      <c r="I455" s="186">
        <v>0</v>
      </c>
      <c r="J455" s="186">
        <v>0</v>
      </c>
      <c r="K455" s="23">
        <f t="shared" si="386"/>
        <v>0</v>
      </c>
      <c r="L455" s="23">
        <f t="shared" si="387"/>
        <v>0</v>
      </c>
      <c r="M455" s="186">
        <v>0</v>
      </c>
      <c r="N455" s="186">
        <v>0</v>
      </c>
      <c r="O455" s="186">
        <v>0</v>
      </c>
      <c r="P455" s="30">
        <v>0</v>
      </c>
      <c r="Q455" s="30">
        <v>0</v>
      </c>
      <c r="R455" s="30">
        <v>0</v>
      </c>
      <c r="S455" s="30">
        <v>0</v>
      </c>
      <c r="T455" s="30">
        <v>0</v>
      </c>
      <c r="U455" s="30">
        <v>0</v>
      </c>
      <c r="V455" s="30">
        <v>0</v>
      </c>
      <c r="W455" s="30">
        <v>0</v>
      </c>
      <c r="X455" s="30">
        <v>0</v>
      </c>
      <c r="Y455" s="30">
        <v>0</v>
      </c>
      <c r="Z455" s="30">
        <v>0</v>
      </c>
      <c r="AA455" s="30">
        <v>0</v>
      </c>
      <c r="AB455" s="30">
        <v>0</v>
      </c>
      <c r="AC455" s="30">
        <v>0</v>
      </c>
      <c r="AD455" s="292">
        <f t="shared" si="379"/>
        <v>0</v>
      </c>
      <c r="AE455" s="30">
        <v>0</v>
      </c>
      <c r="AF455" s="30">
        <v>0</v>
      </c>
      <c r="AG455" s="30">
        <v>0</v>
      </c>
      <c r="AH455" s="30">
        <v>0</v>
      </c>
      <c r="AI455" s="30">
        <v>0</v>
      </c>
      <c r="AJ455" s="30">
        <v>0</v>
      </c>
      <c r="AK455" s="30">
        <v>0</v>
      </c>
    </row>
    <row r="456" spans="1:37" ht="17.25" hidden="1" customHeight="1">
      <c r="A456" s="43"/>
      <c r="B456" s="28" t="s">
        <v>355</v>
      </c>
      <c r="C456" s="29" t="s">
        <v>361</v>
      </c>
      <c r="D456" s="186">
        <v>0</v>
      </c>
      <c r="E456" s="30">
        <v>0</v>
      </c>
      <c r="F456" s="93">
        <v>0</v>
      </c>
      <c r="G456" s="186">
        <v>0</v>
      </c>
      <c r="H456" s="186">
        <v>0</v>
      </c>
      <c r="I456" s="186">
        <v>0</v>
      </c>
      <c r="J456" s="186">
        <v>0</v>
      </c>
      <c r="K456" s="23">
        <f t="shared" si="386"/>
        <v>0</v>
      </c>
      <c r="L456" s="23">
        <f t="shared" si="387"/>
        <v>0</v>
      </c>
      <c r="M456" s="186">
        <v>0</v>
      </c>
      <c r="N456" s="186">
        <v>0</v>
      </c>
      <c r="O456" s="186">
        <v>0</v>
      </c>
      <c r="P456" s="30">
        <v>0</v>
      </c>
      <c r="Q456" s="30">
        <v>0</v>
      </c>
      <c r="R456" s="30">
        <v>0</v>
      </c>
      <c r="S456" s="30">
        <v>0</v>
      </c>
      <c r="T456" s="30">
        <v>0</v>
      </c>
      <c r="U456" s="30">
        <v>0</v>
      </c>
      <c r="V456" s="30">
        <v>0</v>
      </c>
      <c r="W456" s="30">
        <v>0</v>
      </c>
      <c r="X456" s="30">
        <v>0</v>
      </c>
      <c r="Y456" s="30">
        <v>0</v>
      </c>
      <c r="Z456" s="30">
        <v>0</v>
      </c>
      <c r="AA456" s="30">
        <v>0</v>
      </c>
      <c r="AB456" s="30">
        <v>0</v>
      </c>
      <c r="AC456" s="30">
        <v>0</v>
      </c>
      <c r="AD456" s="292">
        <f t="shared" si="379"/>
        <v>0</v>
      </c>
      <c r="AE456" s="30">
        <v>0</v>
      </c>
      <c r="AF456" s="30">
        <v>0</v>
      </c>
      <c r="AG456" s="30">
        <v>0</v>
      </c>
      <c r="AH456" s="30">
        <v>0</v>
      </c>
      <c r="AI456" s="30">
        <v>0</v>
      </c>
      <c r="AJ456" s="30">
        <v>0</v>
      </c>
      <c r="AK456" s="30">
        <v>0</v>
      </c>
    </row>
    <row r="457" spans="1:37" ht="1.5" customHeight="1">
      <c r="A457" s="43"/>
      <c r="B457" s="154" t="s">
        <v>395</v>
      </c>
      <c r="C457" s="129"/>
      <c r="D457" s="261">
        <f t="shared" ref="D457:S458" si="410">D458</f>
        <v>200</v>
      </c>
      <c r="E457" s="130">
        <f t="shared" si="410"/>
        <v>0</v>
      </c>
      <c r="F457" s="158">
        <f t="shared" si="410"/>
        <v>0</v>
      </c>
      <c r="G457" s="261">
        <f t="shared" si="410"/>
        <v>0</v>
      </c>
      <c r="H457" s="261">
        <f t="shared" si="410"/>
        <v>0</v>
      </c>
      <c r="I457" s="261">
        <f t="shared" si="410"/>
        <v>0</v>
      </c>
      <c r="J457" s="261">
        <f t="shared" si="410"/>
        <v>0</v>
      </c>
      <c r="K457" s="23">
        <f t="shared" si="386"/>
        <v>0</v>
      </c>
      <c r="L457" s="23">
        <f t="shared" si="387"/>
        <v>0</v>
      </c>
      <c r="M457" s="261">
        <f t="shared" si="410"/>
        <v>0</v>
      </c>
      <c r="N457" s="261">
        <f t="shared" si="410"/>
        <v>0</v>
      </c>
      <c r="O457" s="261">
        <f t="shared" si="410"/>
        <v>0</v>
      </c>
      <c r="P457" s="130">
        <f t="shared" si="410"/>
        <v>0</v>
      </c>
      <c r="Q457" s="130">
        <f t="shared" si="410"/>
        <v>0</v>
      </c>
      <c r="R457" s="130">
        <f t="shared" si="410"/>
        <v>0</v>
      </c>
      <c r="S457" s="130">
        <f t="shared" si="410"/>
        <v>0</v>
      </c>
      <c r="T457" s="130">
        <f t="shared" ref="T457:AK458" si="411">T458</f>
        <v>0</v>
      </c>
      <c r="U457" s="130">
        <f t="shared" si="411"/>
        <v>0</v>
      </c>
      <c r="V457" s="130">
        <f t="shared" si="411"/>
        <v>0</v>
      </c>
      <c r="W457" s="130">
        <f t="shared" si="411"/>
        <v>0</v>
      </c>
      <c r="X457" s="130">
        <f t="shared" si="411"/>
        <v>0</v>
      </c>
      <c r="Y457" s="130">
        <f t="shared" si="411"/>
        <v>0</v>
      </c>
      <c r="Z457" s="130">
        <f t="shared" si="411"/>
        <v>0</v>
      </c>
      <c r="AA457" s="130">
        <f t="shared" si="411"/>
        <v>0</v>
      </c>
      <c r="AB457" s="130">
        <f t="shared" si="411"/>
        <v>0</v>
      </c>
      <c r="AC457" s="130">
        <f t="shared" si="411"/>
        <v>0</v>
      </c>
      <c r="AD457" s="292">
        <f t="shared" si="379"/>
        <v>0</v>
      </c>
      <c r="AE457" s="130">
        <f t="shared" si="411"/>
        <v>0</v>
      </c>
      <c r="AF457" s="130">
        <f t="shared" si="411"/>
        <v>0</v>
      </c>
      <c r="AG457" s="130">
        <f t="shared" si="411"/>
        <v>0</v>
      </c>
      <c r="AH457" s="130">
        <f t="shared" si="411"/>
        <v>0</v>
      </c>
      <c r="AI457" s="130">
        <f t="shared" si="411"/>
        <v>0</v>
      </c>
      <c r="AJ457" s="130">
        <f t="shared" si="411"/>
        <v>0</v>
      </c>
      <c r="AK457" s="130">
        <f t="shared" si="411"/>
        <v>0</v>
      </c>
    </row>
    <row r="458" spans="1:37" ht="17.25" hidden="1" customHeight="1">
      <c r="A458" s="43"/>
      <c r="B458" s="28" t="s">
        <v>311</v>
      </c>
      <c r="C458" s="29"/>
      <c r="D458" s="253">
        <f t="shared" si="410"/>
        <v>200</v>
      </c>
      <c r="E458" s="45">
        <f t="shared" si="410"/>
        <v>0</v>
      </c>
      <c r="F458" s="289">
        <f t="shared" si="410"/>
        <v>0</v>
      </c>
      <c r="G458" s="253">
        <f t="shared" si="410"/>
        <v>0</v>
      </c>
      <c r="H458" s="253">
        <f t="shared" si="410"/>
        <v>0</v>
      </c>
      <c r="I458" s="253">
        <f t="shared" si="410"/>
        <v>0</v>
      </c>
      <c r="J458" s="253">
        <f t="shared" si="410"/>
        <v>0</v>
      </c>
      <c r="K458" s="23">
        <f t="shared" si="386"/>
        <v>0</v>
      </c>
      <c r="L458" s="23">
        <f t="shared" si="387"/>
        <v>0</v>
      </c>
      <c r="M458" s="253">
        <f t="shared" si="410"/>
        <v>0</v>
      </c>
      <c r="N458" s="253">
        <f t="shared" si="410"/>
        <v>0</v>
      </c>
      <c r="O458" s="253">
        <f t="shared" si="410"/>
        <v>0</v>
      </c>
      <c r="P458" s="45">
        <f t="shared" si="410"/>
        <v>0</v>
      </c>
      <c r="Q458" s="45">
        <f t="shared" si="410"/>
        <v>0</v>
      </c>
      <c r="R458" s="45">
        <f t="shared" si="410"/>
        <v>0</v>
      </c>
      <c r="S458" s="45">
        <f t="shared" si="410"/>
        <v>0</v>
      </c>
      <c r="T458" s="45">
        <f t="shared" si="411"/>
        <v>0</v>
      </c>
      <c r="U458" s="45">
        <f t="shared" si="411"/>
        <v>0</v>
      </c>
      <c r="V458" s="45">
        <f t="shared" si="411"/>
        <v>0</v>
      </c>
      <c r="W458" s="45">
        <f t="shared" si="411"/>
        <v>0</v>
      </c>
      <c r="X458" s="45">
        <f t="shared" si="411"/>
        <v>0</v>
      </c>
      <c r="Y458" s="45">
        <f t="shared" si="411"/>
        <v>0</v>
      </c>
      <c r="Z458" s="45">
        <f t="shared" si="411"/>
        <v>0</v>
      </c>
      <c r="AA458" s="45">
        <f t="shared" si="411"/>
        <v>0</v>
      </c>
      <c r="AB458" s="45">
        <f t="shared" si="411"/>
        <v>0</v>
      </c>
      <c r="AC458" s="45">
        <f t="shared" si="411"/>
        <v>0</v>
      </c>
      <c r="AD458" s="292">
        <f t="shared" si="379"/>
        <v>0</v>
      </c>
      <c r="AE458" s="45">
        <f t="shared" si="411"/>
        <v>0</v>
      </c>
      <c r="AF458" s="45">
        <f t="shared" si="411"/>
        <v>0</v>
      </c>
      <c r="AG458" s="45">
        <f t="shared" si="411"/>
        <v>0</v>
      </c>
      <c r="AH458" s="45">
        <f t="shared" si="411"/>
        <v>0</v>
      </c>
      <c r="AI458" s="45">
        <f t="shared" si="411"/>
        <v>0</v>
      </c>
      <c r="AJ458" s="45">
        <f t="shared" si="411"/>
        <v>0</v>
      </c>
      <c r="AK458" s="45">
        <f t="shared" si="411"/>
        <v>0</v>
      </c>
    </row>
    <row r="459" spans="1:37" ht="26.25" hidden="1" customHeight="1">
      <c r="A459" s="43"/>
      <c r="B459" s="16" t="s">
        <v>349</v>
      </c>
      <c r="C459" s="29">
        <v>58</v>
      </c>
      <c r="D459" s="253">
        <f t="shared" ref="D459:J459" si="412">D460+D461+D462</f>
        <v>200</v>
      </c>
      <c r="E459" s="45">
        <f t="shared" si="412"/>
        <v>0</v>
      </c>
      <c r="F459" s="289">
        <f t="shared" si="412"/>
        <v>0</v>
      </c>
      <c r="G459" s="253">
        <f t="shared" si="412"/>
        <v>0</v>
      </c>
      <c r="H459" s="253">
        <f t="shared" si="412"/>
        <v>0</v>
      </c>
      <c r="I459" s="253">
        <f t="shared" si="412"/>
        <v>0</v>
      </c>
      <c r="J459" s="253">
        <f t="shared" si="412"/>
        <v>0</v>
      </c>
      <c r="K459" s="23">
        <f t="shared" si="386"/>
        <v>0</v>
      </c>
      <c r="L459" s="23">
        <f t="shared" si="387"/>
        <v>0</v>
      </c>
      <c r="M459" s="253">
        <f t="shared" ref="M459:AK459" si="413">M460+M461+M462</f>
        <v>0</v>
      </c>
      <c r="N459" s="253">
        <f t="shared" si="413"/>
        <v>0</v>
      </c>
      <c r="O459" s="253">
        <f t="shared" si="413"/>
        <v>0</v>
      </c>
      <c r="P459" s="45">
        <f t="shared" si="413"/>
        <v>0</v>
      </c>
      <c r="Q459" s="45">
        <f t="shared" si="413"/>
        <v>0</v>
      </c>
      <c r="R459" s="45">
        <f t="shared" si="413"/>
        <v>0</v>
      </c>
      <c r="S459" s="45">
        <f t="shared" si="413"/>
        <v>0</v>
      </c>
      <c r="T459" s="45">
        <f t="shared" si="413"/>
        <v>0</v>
      </c>
      <c r="U459" s="45">
        <f t="shared" si="413"/>
        <v>0</v>
      </c>
      <c r="V459" s="45">
        <f t="shared" si="413"/>
        <v>0</v>
      </c>
      <c r="W459" s="45">
        <f t="shared" si="413"/>
        <v>0</v>
      </c>
      <c r="X459" s="45">
        <f t="shared" si="413"/>
        <v>0</v>
      </c>
      <c r="Y459" s="45">
        <f t="shared" si="413"/>
        <v>0</v>
      </c>
      <c r="Z459" s="45">
        <f t="shared" si="413"/>
        <v>0</v>
      </c>
      <c r="AA459" s="45">
        <f t="shared" si="413"/>
        <v>0</v>
      </c>
      <c r="AB459" s="45">
        <f t="shared" si="413"/>
        <v>0</v>
      </c>
      <c r="AC459" s="45">
        <f t="shared" si="413"/>
        <v>0</v>
      </c>
      <c r="AD459" s="292">
        <f t="shared" ref="AD459:AD522" si="414">F459+P459+Q459+R459+S459+T459+Z459+U459+V459+W459+X459+Y459+AA459+AB459+AC459</f>
        <v>0</v>
      </c>
      <c r="AE459" s="45">
        <f t="shared" si="413"/>
        <v>0</v>
      </c>
      <c r="AF459" s="45">
        <f t="shared" si="413"/>
        <v>0</v>
      </c>
      <c r="AG459" s="45">
        <f t="shared" si="413"/>
        <v>0</v>
      </c>
      <c r="AH459" s="45">
        <f t="shared" si="413"/>
        <v>0</v>
      </c>
      <c r="AI459" s="45">
        <f t="shared" si="413"/>
        <v>0</v>
      </c>
      <c r="AJ459" s="45">
        <f t="shared" si="413"/>
        <v>0</v>
      </c>
      <c r="AK459" s="45">
        <f t="shared" si="413"/>
        <v>0</v>
      </c>
    </row>
    <row r="460" spans="1:37" ht="17.25" hidden="1" customHeight="1">
      <c r="A460" s="43"/>
      <c r="B460" s="28" t="s">
        <v>351</v>
      </c>
      <c r="C460" s="29" t="s">
        <v>352</v>
      </c>
      <c r="D460" s="186"/>
      <c r="E460" s="30"/>
      <c r="F460" s="93"/>
      <c r="G460" s="186"/>
      <c r="H460" s="186"/>
      <c r="I460" s="186"/>
      <c r="J460" s="186"/>
      <c r="K460" s="23">
        <f t="shared" si="386"/>
        <v>0</v>
      </c>
      <c r="L460" s="23">
        <f t="shared" si="387"/>
        <v>0</v>
      </c>
      <c r="M460" s="186"/>
      <c r="N460" s="186"/>
      <c r="O460" s="186"/>
      <c r="P460" s="30"/>
      <c r="Q460" s="30"/>
      <c r="R460" s="30"/>
      <c r="S460" s="30"/>
      <c r="T460" s="30"/>
      <c r="U460" s="30"/>
      <c r="V460" s="30"/>
      <c r="W460" s="30"/>
      <c r="X460" s="30"/>
      <c r="Y460" s="30"/>
      <c r="Z460" s="30"/>
      <c r="AA460" s="30"/>
      <c r="AB460" s="30"/>
      <c r="AC460" s="30"/>
      <c r="AD460" s="292">
        <f t="shared" si="414"/>
        <v>0</v>
      </c>
      <c r="AE460" s="30"/>
      <c r="AF460" s="30"/>
      <c r="AG460" s="30"/>
      <c r="AH460" s="30"/>
      <c r="AI460" s="30"/>
      <c r="AJ460" s="30"/>
      <c r="AK460" s="30"/>
    </row>
    <row r="461" spans="1:37" ht="17.25" hidden="1" customHeight="1">
      <c r="A461" s="43"/>
      <c r="B461" s="28" t="s">
        <v>353</v>
      </c>
      <c r="C461" s="29" t="s">
        <v>354</v>
      </c>
      <c r="D461" s="186"/>
      <c r="E461" s="30"/>
      <c r="F461" s="93"/>
      <c r="G461" s="186"/>
      <c r="H461" s="186"/>
      <c r="I461" s="186"/>
      <c r="J461" s="186"/>
      <c r="K461" s="23">
        <f t="shared" si="386"/>
        <v>0</v>
      </c>
      <c r="L461" s="23">
        <f t="shared" si="387"/>
        <v>0</v>
      </c>
      <c r="M461" s="186"/>
      <c r="N461" s="186"/>
      <c r="O461" s="186"/>
      <c r="P461" s="30"/>
      <c r="Q461" s="30"/>
      <c r="R461" s="30"/>
      <c r="S461" s="30"/>
      <c r="T461" s="30"/>
      <c r="U461" s="30"/>
      <c r="V461" s="30"/>
      <c r="W461" s="30"/>
      <c r="X461" s="30"/>
      <c r="Y461" s="30"/>
      <c r="Z461" s="30"/>
      <c r="AA461" s="30"/>
      <c r="AB461" s="30"/>
      <c r="AC461" s="30"/>
      <c r="AD461" s="292">
        <f t="shared" si="414"/>
        <v>0</v>
      </c>
      <c r="AE461" s="30"/>
      <c r="AF461" s="30"/>
      <c r="AG461" s="30"/>
      <c r="AH461" s="30"/>
      <c r="AI461" s="30"/>
      <c r="AJ461" s="30"/>
      <c r="AK461" s="30"/>
    </row>
    <row r="462" spans="1:37" ht="17.25" hidden="1" customHeight="1">
      <c r="A462" s="43"/>
      <c r="B462" s="28" t="s">
        <v>355</v>
      </c>
      <c r="C462" s="29" t="s">
        <v>356</v>
      </c>
      <c r="D462" s="186">
        <v>200</v>
      </c>
      <c r="E462" s="30"/>
      <c r="F462" s="93"/>
      <c r="G462" s="186"/>
      <c r="H462" s="186"/>
      <c r="I462" s="186"/>
      <c r="J462" s="186"/>
      <c r="K462" s="23">
        <f t="shared" si="386"/>
        <v>0</v>
      </c>
      <c r="L462" s="23">
        <f t="shared" si="387"/>
        <v>0</v>
      </c>
      <c r="M462" s="186"/>
      <c r="N462" s="186"/>
      <c r="O462" s="186"/>
      <c r="P462" s="30"/>
      <c r="Q462" s="30"/>
      <c r="R462" s="30"/>
      <c r="S462" s="30"/>
      <c r="T462" s="30"/>
      <c r="U462" s="30"/>
      <c r="V462" s="30"/>
      <c r="W462" s="30"/>
      <c r="X462" s="30"/>
      <c r="Y462" s="30"/>
      <c r="Z462" s="30"/>
      <c r="AA462" s="30"/>
      <c r="AB462" s="30"/>
      <c r="AC462" s="30"/>
      <c r="AD462" s="292">
        <f t="shared" si="414"/>
        <v>0</v>
      </c>
      <c r="AE462" s="30"/>
      <c r="AF462" s="30"/>
      <c r="AG462" s="30"/>
      <c r="AH462" s="30"/>
      <c r="AI462" s="30"/>
      <c r="AJ462" s="30"/>
      <c r="AK462" s="30"/>
    </row>
    <row r="463" spans="1:37" ht="1.5" customHeight="1">
      <c r="A463" s="43"/>
      <c r="B463" s="154" t="s">
        <v>396</v>
      </c>
      <c r="C463" s="129"/>
      <c r="D463" s="261">
        <f t="shared" ref="D463:S464" si="415">D464</f>
        <v>529</v>
      </c>
      <c r="E463" s="130">
        <f t="shared" si="415"/>
        <v>0</v>
      </c>
      <c r="F463" s="158">
        <f t="shared" si="415"/>
        <v>0</v>
      </c>
      <c r="G463" s="261">
        <f t="shared" si="415"/>
        <v>0</v>
      </c>
      <c r="H463" s="261">
        <f t="shared" si="415"/>
        <v>0</v>
      </c>
      <c r="I463" s="261">
        <f t="shared" si="415"/>
        <v>0</v>
      </c>
      <c r="J463" s="261">
        <f t="shared" si="415"/>
        <v>0</v>
      </c>
      <c r="K463" s="23">
        <f t="shared" si="386"/>
        <v>0</v>
      </c>
      <c r="L463" s="23">
        <f t="shared" si="387"/>
        <v>0</v>
      </c>
      <c r="M463" s="261">
        <f t="shared" si="415"/>
        <v>0</v>
      </c>
      <c r="N463" s="261">
        <f t="shared" si="415"/>
        <v>0</v>
      </c>
      <c r="O463" s="261">
        <f t="shared" si="415"/>
        <v>0</v>
      </c>
      <c r="P463" s="130">
        <f t="shared" si="415"/>
        <v>0</v>
      </c>
      <c r="Q463" s="130">
        <f t="shared" si="415"/>
        <v>0</v>
      </c>
      <c r="R463" s="130">
        <f t="shared" si="415"/>
        <v>0</v>
      </c>
      <c r="S463" s="130">
        <f t="shared" si="415"/>
        <v>0</v>
      </c>
      <c r="T463" s="130">
        <f t="shared" ref="T463:AK464" si="416">T464</f>
        <v>0</v>
      </c>
      <c r="U463" s="130">
        <f t="shared" si="416"/>
        <v>0</v>
      </c>
      <c r="V463" s="130">
        <f t="shared" si="416"/>
        <v>0</v>
      </c>
      <c r="W463" s="130">
        <f t="shared" si="416"/>
        <v>0</v>
      </c>
      <c r="X463" s="130">
        <f t="shared" si="416"/>
        <v>0</v>
      </c>
      <c r="Y463" s="130">
        <f t="shared" si="416"/>
        <v>0</v>
      </c>
      <c r="Z463" s="130">
        <f t="shared" si="416"/>
        <v>0</v>
      </c>
      <c r="AA463" s="130">
        <f t="shared" si="416"/>
        <v>0</v>
      </c>
      <c r="AB463" s="130">
        <f t="shared" si="416"/>
        <v>0</v>
      </c>
      <c r="AC463" s="130">
        <f t="shared" si="416"/>
        <v>0</v>
      </c>
      <c r="AD463" s="292">
        <f t="shared" si="414"/>
        <v>0</v>
      </c>
      <c r="AE463" s="130">
        <f t="shared" si="416"/>
        <v>0</v>
      </c>
      <c r="AF463" s="130">
        <f t="shared" si="416"/>
        <v>0</v>
      </c>
      <c r="AG463" s="130">
        <f t="shared" si="416"/>
        <v>0</v>
      </c>
      <c r="AH463" s="130">
        <f t="shared" si="416"/>
        <v>0</v>
      </c>
      <c r="AI463" s="130">
        <f t="shared" si="416"/>
        <v>0</v>
      </c>
      <c r="AJ463" s="130">
        <f t="shared" si="416"/>
        <v>0</v>
      </c>
      <c r="AK463" s="130">
        <f t="shared" si="416"/>
        <v>0</v>
      </c>
    </row>
    <row r="464" spans="1:37" ht="17.25" hidden="1" customHeight="1">
      <c r="A464" s="43"/>
      <c r="B464" s="28" t="s">
        <v>311</v>
      </c>
      <c r="C464" s="29"/>
      <c r="D464" s="253">
        <f t="shared" si="415"/>
        <v>529</v>
      </c>
      <c r="E464" s="45">
        <f t="shared" si="415"/>
        <v>0</v>
      </c>
      <c r="F464" s="289">
        <f t="shared" si="415"/>
        <v>0</v>
      </c>
      <c r="G464" s="253">
        <f t="shared" si="415"/>
        <v>0</v>
      </c>
      <c r="H464" s="253">
        <f t="shared" si="415"/>
        <v>0</v>
      </c>
      <c r="I464" s="253">
        <f t="shared" si="415"/>
        <v>0</v>
      </c>
      <c r="J464" s="253">
        <f t="shared" si="415"/>
        <v>0</v>
      </c>
      <c r="K464" s="23">
        <f t="shared" si="386"/>
        <v>0</v>
      </c>
      <c r="L464" s="23">
        <f t="shared" si="387"/>
        <v>0</v>
      </c>
      <c r="M464" s="253">
        <f t="shared" si="415"/>
        <v>0</v>
      </c>
      <c r="N464" s="253">
        <f t="shared" si="415"/>
        <v>0</v>
      </c>
      <c r="O464" s="253">
        <f t="shared" si="415"/>
        <v>0</v>
      </c>
      <c r="P464" s="45">
        <f t="shared" si="415"/>
        <v>0</v>
      </c>
      <c r="Q464" s="45">
        <f t="shared" si="415"/>
        <v>0</v>
      </c>
      <c r="R464" s="45">
        <f t="shared" si="415"/>
        <v>0</v>
      </c>
      <c r="S464" s="45">
        <f t="shared" si="415"/>
        <v>0</v>
      </c>
      <c r="T464" s="45">
        <f t="shared" si="416"/>
        <v>0</v>
      </c>
      <c r="U464" s="45">
        <f t="shared" si="416"/>
        <v>0</v>
      </c>
      <c r="V464" s="45">
        <f t="shared" si="416"/>
        <v>0</v>
      </c>
      <c r="W464" s="45">
        <f t="shared" si="416"/>
        <v>0</v>
      </c>
      <c r="X464" s="45">
        <f t="shared" si="416"/>
        <v>0</v>
      </c>
      <c r="Y464" s="45">
        <f t="shared" si="416"/>
        <v>0</v>
      </c>
      <c r="Z464" s="45">
        <f t="shared" si="416"/>
        <v>0</v>
      </c>
      <c r="AA464" s="45">
        <f t="shared" si="416"/>
        <v>0</v>
      </c>
      <c r="AB464" s="45">
        <f t="shared" si="416"/>
        <v>0</v>
      </c>
      <c r="AC464" s="45">
        <f t="shared" si="416"/>
        <v>0</v>
      </c>
      <c r="AD464" s="292">
        <f t="shared" si="414"/>
        <v>0</v>
      </c>
      <c r="AE464" s="45">
        <f t="shared" si="416"/>
        <v>0</v>
      </c>
      <c r="AF464" s="45">
        <f t="shared" si="416"/>
        <v>0</v>
      </c>
      <c r="AG464" s="45">
        <f t="shared" si="416"/>
        <v>0</v>
      </c>
      <c r="AH464" s="45">
        <f t="shared" si="416"/>
        <v>0</v>
      </c>
      <c r="AI464" s="45">
        <f t="shared" si="416"/>
        <v>0</v>
      </c>
      <c r="AJ464" s="45">
        <f t="shared" si="416"/>
        <v>0</v>
      </c>
      <c r="AK464" s="45">
        <f t="shared" si="416"/>
        <v>0</v>
      </c>
    </row>
    <row r="465" spans="1:37" ht="26.25" hidden="1" customHeight="1">
      <c r="A465" s="43"/>
      <c r="B465" s="16" t="s">
        <v>349</v>
      </c>
      <c r="C465" s="29">
        <v>58</v>
      </c>
      <c r="D465" s="253">
        <f t="shared" ref="D465:J465" si="417">D466+D467+D468</f>
        <v>529</v>
      </c>
      <c r="E465" s="45">
        <f t="shared" si="417"/>
        <v>0</v>
      </c>
      <c r="F465" s="289">
        <f t="shared" si="417"/>
        <v>0</v>
      </c>
      <c r="G465" s="253">
        <f t="shared" si="417"/>
        <v>0</v>
      </c>
      <c r="H465" s="253">
        <f t="shared" si="417"/>
        <v>0</v>
      </c>
      <c r="I465" s="253">
        <f t="shared" si="417"/>
        <v>0</v>
      </c>
      <c r="J465" s="253">
        <f t="shared" si="417"/>
        <v>0</v>
      </c>
      <c r="K465" s="23">
        <f t="shared" si="386"/>
        <v>0</v>
      </c>
      <c r="L465" s="23">
        <f t="shared" si="387"/>
        <v>0</v>
      </c>
      <c r="M465" s="253">
        <f t="shared" ref="M465:AK465" si="418">M466+M467+M468</f>
        <v>0</v>
      </c>
      <c r="N465" s="253">
        <f t="shared" si="418"/>
        <v>0</v>
      </c>
      <c r="O465" s="253">
        <f t="shared" si="418"/>
        <v>0</v>
      </c>
      <c r="P465" s="45">
        <f t="shared" si="418"/>
        <v>0</v>
      </c>
      <c r="Q465" s="45">
        <f t="shared" si="418"/>
        <v>0</v>
      </c>
      <c r="R465" s="45">
        <f t="shared" si="418"/>
        <v>0</v>
      </c>
      <c r="S465" s="45">
        <f t="shared" si="418"/>
        <v>0</v>
      </c>
      <c r="T465" s="45">
        <f t="shared" si="418"/>
        <v>0</v>
      </c>
      <c r="U465" s="45">
        <f t="shared" si="418"/>
        <v>0</v>
      </c>
      <c r="V465" s="45">
        <f t="shared" si="418"/>
        <v>0</v>
      </c>
      <c r="W465" s="45">
        <f t="shared" si="418"/>
        <v>0</v>
      </c>
      <c r="X465" s="45">
        <f t="shared" si="418"/>
        <v>0</v>
      </c>
      <c r="Y465" s="45">
        <f t="shared" si="418"/>
        <v>0</v>
      </c>
      <c r="Z465" s="45">
        <f t="shared" si="418"/>
        <v>0</v>
      </c>
      <c r="AA465" s="45">
        <f t="shared" si="418"/>
        <v>0</v>
      </c>
      <c r="AB465" s="45">
        <f t="shared" si="418"/>
        <v>0</v>
      </c>
      <c r="AC465" s="45">
        <f t="shared" si="418"/>
        <v>0</v>
      </c>
      <c r="AD465" s="292">
        <f t="shared" si="414"/>
        <v>0</v>
      </c>
      <c r="AE465" s="45">
        <f t="shared" si="418"/>
        <v>0</v>
      </c>
      <c r="AF465" s="45">
        <f t="shared" si="418"/>
        <v>0</v>
      </c>
      <c r="AG465" s="45">
        <f t="shared" si="418"/>
        <v>0</v>
      </c>
      <c r="AH465" s="45">
        <f t="shared" si="418"/>
        <v>0</v>
      </c>
      <c r="AI465" s="45">
        <f t="shared" si="418"/>
        <v>0</v>
      </c>
      <c r="AJ465" s="45">
        <f t="shared" si="418"/>
        <v>0</v>
      </c>
      <c r="AK465" s="45">
        <f t="shared" si="418"/>
        <v>0</v>
      </c>
    </row>
    <row r="466" spans="1:37" ht="17.25" hidden="1" customHeight="1">
      <c r="A466" s="43"/>
      <c r="B466" s="28" t="s">
        <v>351</v>
      </c>
      <c r="C466" s="29" t="s">
        <v>352</v>
      </c>
      <c r="D466" s="186"/>
      <c r="E466" s="30"/>
      <c r="F466" s="93"/>
      <c r="G466" s="186"/>
      <c r="H466" s="186"/>
      <c r="I466" s="186"/>
      <c r="J466" s="186"/>
      <c r="K466" s="23">
        <f t="shared" si="386"/>
        <v>0</v>
      </c>
      <c r="L466" s="23">
        <f t="shared" si="387"/>
        <v>0</v>
      </c>
      <c r="M466" s="186"/>
      <c r="N466" s="186"/>
      <c r="O466" s="186"/>
      <c r="P466" s="30"/>
      <c r="Q466" s="30"/>
      <c r="R466" s="30"/>
      <c r="S466" s="30"/>
      <c r="T466" s="30"/>
      <c r="U466" s="30"/>
      <c r="V466" s="30"/>
      <c r="W466" s="30"/>
      <c r="X466" s="30"/>
      <c r="Y466" s="30"/>
      <c r="Z466" s="30"/>
      <c r="AA466" s="30"/>
      <c r="AB466" s="30"/>
      <c r="AC466" s="30"/>
      <c r="AD466" s="292">
        <f t="shared" si="414"/>
        <v>0</v>
      </c>
      <c r="AE466" s="30"/>
      <c r="AF466" s="30"/>
      <c r="AG466" s="30"/>
      <c r="AH466" s="30"/>
      <c r="AI466" s="30"/>
      <c r="AJ466" s="30"/>
      <c r="AK466" s="30"/>
    </row>
    <row r="467" spans="1:37" ht="17.25" hidden="1" customHeight="1">
      <c r="A467" s="43"/>
      <c r="B467" s="28" t="s">
        <v>353</v>
      </c>
      <c r="C467" s="29" t="s">
        <v>354</v>
      </c>
      <c r="D467" s="186"/>
      <c r="E467" s="30"/>
      <c r="F467" s="93"/>
      <c r="G467" s="186"/>
      <c r="H467" s="186"/>
      <c r="I467" s="186"/>
      <c r="J467" s="186"/>
      <c r="K467" s="23">
        <f t="shared" si="386"/>
        <v>0</v>
      </c>
      <c r="L467" s="23">
        <f t="shared" si="387"/>
        <v>0</v>
      </c>
      <c r="M467" s="186"/>
      <c r="N467" s="186"/>
      <c r="O467" s="186"/>
      <c r="P467" s="30"/>
      <c r="Q467" s="30"/>
      <c r="R467" s="30"/>
      <c r="S467" s="30"/>
      <c r="T467" s="30"/>
      <c r="U467" s="30"/>
      <c r="V467" s="30"/>
      <c r="W467" s="30"/>
      <c r="X467" s="30"/>
      <c r="Y467" s="30"/>
      <c r="Z467" s="30"/>
      <c r="AA467" s="30"/>
      <c r="AB467" s="30"/>
      <c r="AC467" s="30"/>
      <c r="AD467" s="292">
        <f t="shared" si="414"/>
        <v>0</v>
      </c>
      <c r="AE467" s="30"/>
      <c r="AF467" s="30"/>
      <c r="AG467" s="30"/>
      <c r="AH467" s="30"/>
      <c r="AI467" s="30"/>
      <c r="AJ467" s="30"/>
      <c r="AK467" s="30"/>
    </row>
    <row r="468" spans="1:37" ht="17.25" hidden="1" customHeight="1">
      <c r="A468" s="43"/>
      <c r="B468" s="28" t="s">
        <v>355</v>
      </c>
      <c r="C468" s="29" t="s">
        <v>356</v>
      </c>
      <c r="D468" s="186">
        <v>529</v>
      </c>
      <c r="E468" s="30"/>
      <c r="F468" s="93"/>
      <c r="G468" s="186"/>
      <c r="H468" s="186"/>
      <c r="I468" s="186"/>
      <c r="J468" s="186"/>
      <c r="K468" s="23">
        <f t="shared" ref="K468:K534" si="419">G468+H468+I468+J468</f>
        <v>0</v>
      </c>
      <c r="L468" s="23">
        <f t="shared" ref="L468:L534" si="420">F468-K468</f>
        <v>0</v>
      </c>
      <c r="M468" s="186"/>
      <c r="N468" s="186"/>
      <c r="O468" s="186"/>
      <c r="P468" s="30"/>
      <c r="Q468" s="30"/>
      <c r="R468" s="30"/>
      <c r="S468" s="30"/>
      <c r="T468" s="30"/>
      <c r="U468" s="30"/>
      <c r="V468" s="30"/>
      <c r="W468" s="30"/>
      <c r="X468" s="30"/>
      <c r="Y468" s="30"/>
      <c r="Z468" s="30"/>
      <c r="AA468" s="30"/>
      <c r="AB468" s="30"/>
      <c r="AC468" s="30"/>
      <c r="AD468" s="292">
        <f t="shared" si="414"/>
        <v>0</v>
      </c>
      <c r="AE468" s="30"/>
      <c r="AF468" s="30"/>
      <c r="AG468" s="30"/>
      <c r="AH468" s="30"/>
      <c r="AI468" s="30"/>
      <c r="AJ468" s="30"/>
      <c r="AK468" s="30"/>
    </row>
    <row r="469" spans="1:37" ht="0.75" customHeight="1">
      <c r="A469" s="43"/>
      <c r="B469" s="154" t="s">
        <v>397</v>
      </c>
      <c r="C469" s="155"/>
      <c r="D469" s="264">
        <f t="shared" ref="D469:S470" si="421">D470</f>
        <v>2287</v>
      </c>
      <c r="E469" s="159">
        <f t="shared" si="421"/>
        <v>0</v>
      </c>
      <c r="F469" s="301">
        <f t="shared" si="421"/>
        <v>0</v>
      </c>
      <c r="G469" s="264">
        <f t="shared" si="421"/>
        <v>0</v>
      </c>
      <c r="H469" s="264">
        <f t="shared" si="421"/>
        <v>0</v>
      </c>
      <c r="I469" s="264">
        <f t="shared" si="421"/>
        <v>0</v>
      </c>
      <c r="J469" s="264">
        <f t="shared" si="421"/>
        <v>0</v>
      </c>
      <c r="K469" s="23">
        <f t="shared" si="419"/>
        <v>0</v>
      </c>
      <c r="L469" s="23">
        <f t="shared" si="420"/>
        <v>0</v>
      </c>
      <c r="M469" s="264">
        <f t="shared" si="421"/>
        <v>0</v>
      </c>
      <c r="N469" s="264">
        <f t="shared" si="421"/>
        <v>0</v>
      </c>
      <c r="O469" s="264">
        <f t="shared" si="421"/>
        <v>0</v>
      </c>
      <c r="P469" s="159">
        <f t="shared" si="421"/>
        <v>0</v>
      </c>
      <c r="Q469" s="159">
        <f t="shared" si="421"/>
        <v>0</v>
      </c>
      <c r="R469" s="159">
        <f t="shared" si="421"/>
        <v>0</v>
      </c>
      <c r="S469" s="159">
        <f t="shared" si="421"/>
        <v>0</v>
      </c>
      <c r="T469" s="159">
        <f t="shared" ref="T469:AK470" si="422">T470</f>
        <v>0</v>
      </c>
      <c r="U469" s="159">
        <f t="shared" si="422"/>
        <v>0</v>
      </c>
      <c r="V469" s="159">
        <f t="shared" si="422"/>
        <v>0</v>
      </c>
      <c r="W469" s="159">
        <f t="shared" si="422"/>
        <v>0</v>
      </c>
      <c r="X469" s="159">
        <f t="shared" si="422"/>
        <v>0</v>
      </c>
      <c r="Y469" s="159">
        <f t="shared" si="422"/>
        <v>0</v>
      </c>
      <c r="Z469" s="159">
        <f t="shared" si="422"/>
        <v>0</v>
      </c>
      <c r="AA469" s="159">
        <f t="shared" si="422"/>
        <v>0</v>
      </c>
      <c r="AB469" s="159">
        <f t="shared" si="422"/>
        <v>0</v>
      </c>
      <c r="AC469" s="159">
        <f t="shared" si="422"/>
        <v>0</v>
      </c>
      <c r="AD469" s="292">
        <f t="shared" si="414"/>
        <v>0</v>
      </c>
      <c r="AE469" s="159">
        <f t="shared" si="422"/>
        <v>0</v>
      </c>
      <c r="AF469" s="159">
        <f t="shared" si="422"/>
        <v>0</v>
      </c>
      <c r="AG469" s="159">
        <f t="shared" si="422"/>
        <v>0</v>
      </c>
      <c r="AH469" s="159">
        <f t="shared" si="422"/>
        <v>0</v>
      </c>
      <c r="AI469" s="159">
        <f t="shared" si="422"/>
        <v>0</v>
      </c>
      <c r="AJ469" s="159">
        <f t="shared" si="422"/>
        <v>0</v>
      </c>
      <c r="AK469" s="159">
        <f t="shared" si="422"/>
        <v>0</v>
      </c>
    </row>
    <row r="470" spans="1:37" ht="17.25" hidden="1" customHeight="1">
      <c r="A470" s="43"/>
      <c r="B470" s="28" t="s">
        <v>311</v>
      </c>
      <c r="C470" s="29"/>
      <c r="D470" s="186">
        <f t="shared" si="421"/>
        <v>2287</v>
      </c>
      <c r="E470" s="30">
        <f t="shared" si="421"/>
        <v>0</v>
      </c>
      <c r="F470" s="93">
        <f t="shared" si="421"/>
        <v>0</v>
      </c>
      <c r="G470" s="186">
        <f t="shared" si="421"/>
        <v>0</v>
      </c>
      <c r="H470" s="186">
        <f t="shared" si="421"/>
        <v>0</v>
      </c>
      <c r="I470" s="186">
        <f t="shared" si="421"/>
        <v>0</v>
      </c>
      <c r="J470" s="186">
        <f t="shared" si="421"/>
        <v>0</v>
      </c>
      <c r="K470" s="23">
        <f t="shared" si="419"/>
        <v>0</v>
      </c>
      <c r="L470" s="23">
        <f t="shared" si="420"/>
        <v>0</v>
      </c>
      <c r="M470" s="186">
        <f t="shared" si="421"/>
        <v>0</v>
      </c>
      <c r="N470" s="186">
        <f t="shared" si="421"/>
        <v>0</v>
      </c>
      <c r="O470" s="186">
        <f t="shared" si="421"/>
        <v>0</v>
      </c>
      <c r="P470" s="30">
        <f t="shared" si="421"/>
        <v>0</v>
      </c>
      <c r="Q470" s="30">
        <f t="shared" si="421"/>
        <v>0</v>
      </c>
      <c r="R470" s="30">
        <f t="shared" si="421"/>
        <v>0</v>
      </c>
      <c r="S470" s="30">
        <f t="shared" si="421"/>
        <v>0</v>
      </c>
      <c r="T470" s="30">
        <f t="shared" si="422"/>
        <v>0</v>
      </c>
      <c r="U470" s="30">
        <f t="shared" si="422"/>
        <v>0</v>
      </c>
      <c r="V470" s="30">
        <f t="shared" si="422"/>
        <v>0</v>
      </c>
      <c r="W470" s="30">
        <f t="shared" si="422"/>
        <v>0</v>
      </c>
      <c r="X470" s="30">
        <f t="shared" si="422"/>
        <v>0</v>
      </c>
      <c r="Y470" s="30">
        <f t="shared" si="422"/>
        <v>0</v>
      </c>
      <c r="Z470" s="30">
        <f t="shared" si="422"/>
        <v>0</v>
      </c>
      <c r="AA470" s="30">
        <f t="shared" si="422"/>
        <v>0</v>
      </c>
      <c r="AB470" s="30">
        <f t="shared" si="422"/>
        <v>0</v>
      </c>
      <c r="AC470" s="30">
        <f t="shared" si="422"/>
        <v>0</v>
      </c>
      <c r="AD470" s="292">
        <f t="shared" si="414"/>
        <v>0</v>
      </c>
      <c r="AE470" s="30">
        <f t="shared" si="422"/>
        <v>0</v>
      </c>
      <c r="AF470" s="30">
        <f t="shared" si="422"/>
        <v>0</v>
      </c>
      <c r="AG470" s="30">
        <f t="shared" si="422"/>
        <v>0</v>
      </c>
      <c r="AH470" s="30">
        <f t="shared" si="422"/>
        <v>0</v>
      </c>
      <c r="AI470" s="30">
        <f t="shared" si="422"/>
        <v>0</v>
      </c>
      <c r="AJ470" s="30">
        <f t="shared" si="422"/>
        <v>0</v>
      </c>
      <c r="AK470" s="30">
        <f t="shared" si="422"/>
        <v>0</v>
      </c>
    </row>
    <row r="471" spans="1:37" ht="27" hidden="1" customHeight="1">
      <c r="A471" s="43"/>
      <c r="B471" s="16" t="s">
        <v>349</v>
      </c>
      <c r="C471" s="29">
        <v>58</v>
      </c>
      <c r="D471" s="186">
        <f t="shared" ref="D471:J471" si="423">D472+D473+D474</f>
        <v>2287</v>
      </c>
      <c r="E471" s="30">
        <f t="shared" si="423"/>
        <v>0</v>
      </c>
      <c r="F471" s="93">
        <f t="shared" si="423"/>
        <v>0</v>
      </c>
      <c r="G471" s="186">
        <f t="shared" si="423"/>
        <v>0</v>
      </c>
      <c r="H471" s="186">
        <f t="shared" si="423"/>
        <v>0</v>
      </c>
      <c r="I471" s="186">
        <f t="shared" si="423"/>
        <v>0</v>
      </c>
      <c r="J471" s="186">
        <f t="shared" si="423"/>
        <v>0</v>
      </c>
      <c r="K471" s="23">
        <f t="shared" si="419"/>
        <v>0</v>
      </c>
      <c r="L471" s="23">
        <f t="shared" si="420"/>
        <v>0</v>
      </c>
      <c r="M471" s="186">
        <f t="shared" ref="M471:AK471" si="424">M472+M473+M474</f>
        <v>0</v>
      </c>
      <c r="N471" s="186">
        <f t="shared" si="424"/>
        <v>0</v>
      </c>
      <c r="O471" s="186">
        <f t="shared" si="424"/>
        <v>0</v>
      </c>
      <c r="P471" s="30">
        <f t="shared" si="424"/>
        <v>0</v>
      </c>
      <c r="Q471" s="30">
        <f t="shared" si="424"/>
        <v>0</v>
      </c>
      <c r="R471" s="30">
        <f t="shared" si="424"/>
        <v>0</v>
      </c>
      <c r="S471" s="30">
        <f t="shared" si="424"/>
        <v>0</v>
      </c>
      <c r="T471" s="30">
        <f t="shared" si="424"/>
        <v>0</v>
      </c>
      <c r="U471" s="30">
        <f t="shared" si="424"/>
        <v>0</v>
      </c>
      <c r="V471" s="30">
        <f t="shared" si="424"/>
        <v>0</v>
      </c>
      <c r="W471" s="30">
        <f t="shared" si="424"/>
        <v>0</v>
      </c>
      <c r="X471" s="30">
        <f t="shared" si="424"/>
        <v>0</v>
      </c>
      <c r="Y471" s="30">
        <f t="shared" si="424"/>
        <v>0</v>
      </c>
      <c r="Z471" s="30">
        <f t="shared" si="424"/>
        <v>0</v>
      </c>
      <c r="AA471" s="30">
        <f t="shared" si="424"/>
        <v>0</v>
      </c>
      <c r="AB471" s="30">
        <f t="shared" si="424"/>
        <v>0</v>
      </c>
      <c r="AC471" s="30">
        <f t="shared" si="424"/>
        <v>0</v>
      </c>
      <c r="AD471" s="292">
        <f t="shared" si="414"/>
        <v>0</v>
      </c>
      <c r="AE471" s="30">
        <f t="shared" si="424"/>
        <v>0</v>
      </c>
      <c r="AF471" s="30">
        <f t="shared" si="424"/>
        <v>0</v>
      </c>
      <c r="AG471" s="30">
        <f t="shared" si="424"/>
        <v>0</v>
      </c>
      <c r="AH471" s="30">
        <f t="shared" si="424"/>
        <v>0</v>
      </c>
      <c r="AI471" s="30">
        <f t="shared" si="424"/>
        <v>0</v>
      </c>
      <c r="AJ471" s="30">
        <f t="shared" si="424"/>
        <v>0</v>
      </c>
      <c r="AK471" s="30">
        <f t="shared" si="424"/>
        <v>0</v>
      </c>
    </row>
    <row r="472" spans="1:37" ht="17.25" hidden="1" customHeight="1">
      <c r="A472" s="43"/>
      <c r="B472" s="28" t="s">
        <v>351</v>
      </c>
      <c r="C472" s="29" t="s">
        <v>352</v>
      </c>
      <c r="D472" s="186"/>
      <c r="E472" s="30"/>
      <c r="F472" s="93"/>
      <c r="G472" s="186"/>
      <c r="H472" s="186"/>
      <c r="I472" s="186"/>
      <c r="J472" s="186"/>
      <c r="K472" s="23">
        <f t="shared" si="419"/>
        <v>0</v>
      </c>
      <c r="L472" s="23">
        <f t="shared" si="420"/>
        <v>0</v>
      </c>
      <c r="M472" s="186"/>
      <c r="N472" s="186"/>
      <c r="O472" s="186"/>
      <c r="P472" s="30"/>
      <c r="Q472" s="30"/>
      <c r="R472" s="30"/>
      <c r="S472" s="30"/>
      <c r="T472" s="30"/>
      <c r="U472" s="30"/>
      <c r="V472" s="30"/>
      <c r="W472" s="30"/>
      <c r="X472" s="30"/>
      <c r="Y472" s="30"/>
      <c r="Z472" s="30"/>
      <c r="AA472" s="30"/>
      <c r="AB472" s="30"/>
      <c r="AC472" s="30"/>
      <c r="AD472" s="292">
        <f t="shared" si="414"/>
        <v>0</v>
      </c>
      <c r="AE472" s="30"/>
      <c r="AF472" s="30"/>
      <c r="AG472" s="30"/>
      <c r="AH472" s="30"/>
      <c r="AI472" s="30"/>
      <c r="AJ472" s="30"/>
      <c r="AK472" s="30"/>
    </row>
    <row r="473" spans="1:37" ht="17.25" hidden="1" customHeight="1">
      <c r="A473" s="43"/>
      <c r="B473" s="28" t="s">
        <v>353</v>
      </c>
      <c r="C473" s="29" t="s">
        <v>354</v>
      </c>
      <c r="D473" s="186"/>
      <c r="E473" s="30"/>
      <c r="F473" s="93"/>
      <c r="G473" s="186"/>
      <c r="H473" s="186"/>
      <c r="I473" s="186"/>
      <c r="J473" s="186"/>
      <c r="K473" s="23">
        <f t="shared" si="419"/>
        <v>0</v>
      </c>
      <c r="L473" s="23">
        <f t="shared" si="420"/>
        <v>0</v>
      </c>
      <c r="M473" s="186"/>
      <c r="N473" s="186"/>
      <c r="O473" s="186"/>
      <c r="P473" s="30"/>
      <c r="Q473" s="30"/>
      <c r="R473" s="30"/>
      <c r="S473" s="30"/>
      <c r="T473" s="30"/>
      <c r="U473" s="30"/>
      <c r="V473" s="30"/>
      <c r="W473" s="30"/>
      <c r="X473" s="30"/>
      <c r="Y473" s="30"/>
      <c r="Z473" s="30"/>
      <c r="AA473" s="30"/>
      <c r="AB473" s="30"/>
      <c r="AC473" s="30"/>
      <c r="AD473" s="292">
        <f t="shared" si="414"/>
        <v>0</v>
      </c>
      <c r="AE473" s="30"/>
      <c r="AF473" s="30"/>
      <c r="AG473" s="30"/>
      <c r="AH473" s="30"/>
      <c r="AI473" s="30"/>
      <c r="AJ473" s="30"/>
      <c r="AK473" s="30"/>
    </row>
    <row r="474" spans="1:37" ht="17.25" hidden="1" customHeight="1">
      <c r="A474" s="43"/>
      <c r="B474" s="28" t="s">
        <v>355</v>
      </c>
      <c r="C474" s="29" t="s">
        <v>356</v>
      </c>
      <c r="D474" s="186">
        <v>2287</v>
      </c>
      <c r="E474" s="30"/>
      <c r="F474" s="93"/>
      <c r="G474" s="186"/>
      <c r="H474" s="186"/>
      <c r="I474" s="186"/>
      <c r="J474" s="186"/>
      <c r="K474" s="23">
        <f t="shared" si="419"/>
        <v>0</v>
      </c>
      <c r="L474" s="23">
        <f t="shared" si="420"/>
        <v>0</v>
      </c>
      <c r="M474" s="186"/>
      <c r="N474" s="186"/>
      <c r="O474" s="186"/>
      <c r="P474" s="30"/>
      <c r="Q474" s="30"/>
      <c r="R474" s="30"/>
      <c r="S474" s="30"/>
      <c r="T474" s="30"/>
      <c r="U474" s="30"/>
      <c r="V474" s="30"/>
      <c r="W474" s="30"/>
      <c r="X474" s="30"/>
      <c r="Y474" s="30"/>
      <c r="Z474" s="30"/>
      <c r="AA474" s="30"/>
      <c r="AB474" s="30"/>
      <c r="AC474" s="30"/>
      <c r="AD474" s="292">
        <f t="shared" si="414"/>
        <v>0</v>
      </c>
      <c r="AE474" s="30"/>
      <c r="AF474" s="30"/>
      <c r="AG474" s="30"/>
      <c r="AH474" s="30"/>
      <c r="AI474" s="30"/>
      <c r="AJ474" s="30"/>
      <c r="AK474" s="30"/>
    </row>
    <row r="475" spans="1:37" ht="29.25" customHeight="1">
      <c r="A475" s="43"/>
      <c r="B475" s="160" t="s">
        <v>398</v>
      </c>
      <c r="C475" s="161"/>
      <c r="D475" s="265">
        <f t="shared" ref="D475:AK475" si="425">D476</f>
        <v>750</v>
      </c>
      <c r="E475" s="162">
        <f t="shared" si="425"/>
        <v>1389</v>
      </c>
      <c r="F475" s="302">
        <f t="shared" si="425"/>
        <v>1389</v>
      </c>
      <c r="G475" s="265">
        <f t="shared" si="425"/>
        <v>750</v>
      </c>
      <c r="H475" s="265">
        <f t="shared" si="425"/>
        <v>0</v>
      </c>
      <c r="I475" s="265">
        <f t="shared" si="425"/>
        <v>0</v>
      </c>
      <c r="J475" s="265">
        <f t="shared" si="425"/>
        <v>639</v>
      </c>
      <c r="K475" s="23">
        <f t="shared" si="419"/>
        <v>1389</v>
      </c>
      <c r="L475" s="23">
        <f t="shared" si="420"/>
        <v>0</v>
      </c>
      <c r="M475" s="265">
        <f t="shared" si="425"/>
        <v>0</v>
      </c>
      <c r="N475" s="265">
        <f t="shared" si="425"/>
        <v>0</v>
      </c>
      <c r="O475" s="265">
        <f t="shared" si="425"/>
        <v>0</v>
      </c>
      <c r="P475" s="162">
        <f t="shared" si="425"/>
        <v>0</v>
      </c>
      <c r="Q475" s="162">
        <f t="shared" si="425"/>
        <v>0</v>
      </c>
      <c r="R475" s="162">
        <f t="shared" si="425"/>
        <v>0</v>
      </c>
      <c r="S475" s="162">
        <f t="shared" si="425"/>
        <v>0</v>
      </c>
      <c r="T475" s="162">
        <f t="shared" si="425"/>
        <v>0</v>
      </c>
      <c r="U475" s="162">
        <f t="shared" si="425"/>
        <v>0</v>
      </c>
      <c r="V475" s="162">
        <f t="shared" si="425"/>
        <v>0</v>
      </c>
      <c r="W475" s="162">
        <f t="shared" si="425"/>
        <v>0</v>
      </c>
      <c r="X475" s="162">
        <f t="shared" si="425"/>
        <v>0</v>
      </c>
      <c r="Y475" s="162">
        <f t="shared" si="425"/>
        <v>0</v>
      </c>
      <c r="Z475" s="162">
        <f t="shared" si="425"/>
        <v>0</v>
      </c>
      <c r="AA475" s="162">
        <f t="shared" si="425"/>
        <v>0</v>
      </c>
      <c r="AB475" s="162">
        <f t="shared" si="425"/>
        <v>0</v>
      </c>
      <c r="AC475" s="162">
        <f t="shared" si="425"/>
        <v>0</v>
      </c>
      <c r="AD475" s="292">
        <f t="shared" si="414"/>
        <v>1389</v>
      </c>
      <c r="AE475" s="162">
        <f t="shared" si="425"/>
        <v>1389</v>
      </c>
      <c r="AF475" s="162">
        <f t="shared" si="425"/>
        <v>1048</v>
      </c>
      <c r="AG475" s="162">
        <f t="shared" si="425"/>
        <v>342</v>
      </c>
      <c r="AH475" s="162">
        <f t="shared" si="425"/>
        <v>0</v>
      </c>
      <c r="AI475" s="162">
        <f t="shared" si="425"/>
        <v>0</v>
      </c>
      <c r="AJ475" s="162">
        <f t="shared" si="425"/>
        <v>0</v>
      </c>
      <c r="AK475" s="162">
        <f t="shared" si="425"/>
        <v>0</v>
      </c>
    </row>
    <row r="476" spans="1:37" ht="38.25" customHeight="1">
      <c r="A476" s="43"/>
      <c r="B476" s="163" t="s">
        <v>321</v>
      </c>
      <c r="C476" s="145">
        <v>60</v>
      </c>
      <c r="D476" s="147">
        <f t="shared" ref="D476:J476" si="426">D477+D478+D479</f>
        <v>750</v>
      </c>
      <c r="E476" s="146">
        <f t="shared" si="426"/>
        <v>1389</v>
      </c>
      <c r="F476" s="299">
        <f t="shared" si="426"/>
        <v>1389</v>
      </c>
      <c r="G476" s="147">
        <f t="shared" si="426"/>
        <v>750</v>
      </c>
      <c r="H476" s="147">
        <f t="shared" si="426"/>
        <v>0</v>
      </c>
      <c r="I476" s="147">
        <f t="shared" si="426"/>
        <v>0</v>
      </c>
      <c r="J476" s="147">
        <f t="shared" si="426"/>
        <v>639</v>
      </c>
      <c r="K476" s="23">
        <f t="shared" si="419"/>
        <v>1389</v>
      </c>
      <c r="L476" s="23">
        <f t="shared" si="420"/>
        <v>0</v>
      </c>
      <c r="M476" s="147">
        <f t="shared" ref="M476:AK476" si="427">M477+M478+M479</f>
        <v>0</v>
      </c>
      <c r="N476" s="147">
        <f t="shared" si="427"/>
        <v>0</v>
      </c>
      <c r="O476" s="147">
        <f t="shared" si="427"/>
        <v>0</v>
      </c>
      <c r="P476" s="146">
        <f t="shared" si="427"/>
        <v>0</v>
      </c>
      <c r="Q476" s="146">
        <f t="shared" si="427"/>
        <v>0</v>
      </c>
      <c r="R476" s="146">
        <f t="shared" si="427"/>
        <v>0</v>
      </c>
      <c r="S476" s="146">
        <f t="shared" si="427"/>
        <v>0</v>
      </c>
      <c r="T476" s="146">
        <f t="shared" si="427"/>
        <v>0</v>
      </c>
      <c r="U476" s="146">
        <f t="shared" si="427"/>
        <v>0</v>
      </c>
      <c r="V476" s="146">
        <f t="shared" si="427"/>
        <v>0</v>
      </c>
      <c r="W476" s="146">
        <f t="shared" si="427"/>
        <v>0</v>
      </c>
      <c r="X476" s="146">
        <f t="shared" si="427"/>
        <v>0</v>
      </c>
      <c r="Y476" s="146">
        <f t="shared" si="427"/>
        <v>0</v>
      </c>
      <c r="Z476" s="146">
        <f t="shared" si="427"/>
        <v>0</v>
      </c>
      <c r="AA476" s="146">
        <f t="shared" si="427"/>
        <v>0</v>
      </c>
      <c r="AB476" s="146">
        <f t="shared" si="427"/>
        <v>0</v>
      </c>
      <c r="AC476" s="146">
        <f t="shared" si="427"/>
        <v>0</v>
      </c>
      <c r="AD476" s="292">
        <f t="shared" si="414"/>
        <v>1389</v>
      </c>
      <c r="AE476" s="146">
        <f t="shared" si="427"/>
        <v>1389</v>
      </c>
      <c r="AF476" s="146">
        <f t="shared" si="427"/>
        <v>1048</v>
      </c>
      <c r="AG476" s="146">
        <f t="shared" si="427"/>
        <v>342</v>
      </c>
      <c r="AH476" s="146">
        <f t="shared" si="427"/>
        <v>0</v>
      </c>
      <c r="AI476" s="146">
        <f t="shared" si="427"/>
        <v>0</v>
      </c>
      <c r="AJ476" s="146">
        <f t="shared" si="427"/>
        <v>0</v>
      </c>
      <c r="AK476" s="146">
        <f t="shared" si="427"/>
        <v>0</v>
      </c>
    </row>
    <row r="477" spans="1:37" ht="17.25" customHeight="1">
      <c r="A477" s="43"/>
      <c r="B477" s="28" t="s">
        <v>197</v>
      </c>
      <c r="C477" s="29" t="s">
        <v>362</v>
      </c>
      <c r="D477" s="186">
        <v>630</v>
      </c>
      <c r="E477" s="30">
        <v>1167</v>
      </c>
      <c r="F477" s="93">
        <v>1167</v>
      </c>
      <c r="G477" s="186">
        <v>630</v>
      </c>
      <c r="H477" s="186"/>
      <c r="I477" s="186"/>
      <c r="J477" s="186">
        <v>537</v>
      </c>
      <c r="K477" s="23">
        <f t="shared" si="419"/>
        <v>1167</v>
      </c>
      <c r="L477" s="23">
        <f t="shared" si="420"/>
        <v>0</v>
      </c>
      <c r="M477" s="186">
        <v>0</v>
      </c>
      <c r="N477" s="186">
        <v>0</v>
      </c>
      <c r="O477" s="186">
        <v>0</v>
      </c>
      <c r="P477" s="30"/>
      <c r="Q477" s="30"/>
      <c r="R477" s="30"/>
      <c r="S477" s="30"/>
      <c r="T477" s="30"/>
      <c r="U477" s="30"/>
      <c r="V477" s="30"/>
      <c r="W477" s="30"/>
      <c r="X477" s="30"/>
      <c r="Y477" s="30"/>
      <c r="Z477" s="30"/>
      <c r="AA477" s="30"/>
      <c r="AB477" s="30"/>
      <c r="AC477" s="30"/>
      <c r="AD477" s="292">
        <f t="shared" si="414"/>
        <v>1167</v>
      </c>
      <c r="AE477" s="30">
        <v>1167</v>
      </c>
      <c r="AF477" s="30">
        <v>875</v>
      </c>
      <c r="AG477" s="30">
        <v>283</v>
      </c>
      <c r="AH477" s="30"/>
      <c r="AI477" s="30"/>
      <c r="AJ477" s="30"/>
      <c r="AK477" s="30"/>
    </row>
    <row r="478" spans="1:37" ht="17.25" customHeight="1">
      <c r="A478" s="43"/>
      <c r="B478" s="28" t="s">
        <v>199</v>
      </c>
      <c r="C478" s="29" t="s">
        <v>363</v>
      </c>
      <c r="D478" s="186"/>
      <c r="E478" s="30"/>
      <c r="F478" s="93"/>
      <c r="G478" s="186"/>
      <c r="H478" s="186"/>
      <c r="I478" s="186"/>
      <c r="J478" s="186"/>
      <c r="K478" s="23">
        <f t="shared" si="419"/>
        <v>0</v>
      </c>
      <c r="L478" s="23">
        <f t="shared" si="420"/>
        <v>0</v>
      </c>
      <c r="M478" s="186"/>
      <c r="N478" s="186"/>
      <c r="O478" s="186"/>
      <c r="P478" s="30"/>
      <c r="Q478" s="30"/>
      <c r="R478" s="30"/>
      <c r="S478" s="30"/>
      <c r="T478" s="30"/>
      <c r="U478" s="30"/>
      <c r="V478" s="30"/>
      <c r="W478" s="30"/>
      <c r="X478" s="30"/>
      <c r="Y478" s="30"/>
      <c r="Z478" s="30"/>
      <c r="AA478" s="30"/>
      <c r="AB478" s="30"/>
      <c r="AC478" s="30"/>
      <c r="AD478" s="292">
        <f t="shared" si="414"/>
        <v>0</v>
      </c>
      <c r="AE478" s="30"/>
      <c r="AF478" s="30"/>
      <c r="AG478" s="30"/>
      <c r="AH478" s="30"/>
      <c r="AI478" s="30"/>
      <c r="AJ478" s="30"/>
      <c r="AK478" s="30"/>
    </row>
    <row r="479" spans="1:37" ht="15" customHeight="1">
      <c r="A479" s="43"/>
      <c r="B479" s="28" t="s">
        <v>201</v>
      </c>
      <c r="C479" s="29" t="s">
        <v>364</v>
      </c>
      <c r="D479" s="186">
        <v>120</v>
      </c>
      <c r="E479" s="30">
        <v>222</v>
      </c>
      <c r="F479" s="93">
        <v>222</v>
      </c>
      <c r="G479" s="186">
        <v>120</v>
      </c>
      <c r="H479" s="186"/>
      <c r="I479" s="186"/>
      <c r="J479" s="186">
        <v>102</v>
      </c>
      <c r="K479" s="23">
        <f t="shared" si="419"/>
        <v>222</v>
      </c>
      <c r="L479" s="23">
        <f t="shared" si="420"/>
        <v>0</v>
      </c>
      <c r="M479" s="186">
        <v>0</v>
      </c>
      <c r="N479" s="186">
        <v>0</v>
      </c>
      <c r="O479" s="186">
        <v>0</v>
      </c>
      <c r="P479" s="30"/>
      <c r="Q479" s="30"/>
      <c r="R479" s="30"/>
      <c r="S479" s="30"/>
      <c r="T479" s="30"/>
      <c r="U479" s="30"/>
      <c r="V479" s="30"/>
      <c r="W479" s="30"/>
      <c r="X479" s="30"/>
      <c r="Y479" s="30"/>
      <c r="Z479" s="30"/>
      <c r="AA479" s="30"/>
      <c r="AB479" s="30"/>
      <c r="AC479" s="30"/>
      <c r="AD479" s="292">
        <f t="shared" si="414"/>
        <v>222</v>
      </c>
      <c r="AE479" s="30">
        <v>222</v>
      </c>
      <c r="AF479" s="30">
        <v>173</v>
      </c>
      <c r="AG479" s="30">
        <v>59</v>
      </c>
      <c r="AH479" s="30"/>
      <c r="AI479" s="30"/>
      <c r="AJ479" s="30"/>
      <c r="AK479" s="30"/>
    </row>
    <row r="480" spans="1:37" ht="51">
      <c r="A480" s="43"/>
      <c r="B480" s="160" t="s">
        <v>399</v>
      </c>
      <c r="C480" s="164">
        <v>60</v>
      </c>
      <c r="D480" s="265">
        <f t="shared" ref="D480:J480" si="428">D481+D484</f>
        <v>2980</v>
      </c>
      <c r="E480" s="162">
        <f t="shared" si="428"/>
        <v>1096</v>
      </c>
      <c r="F480" s="302">
        <f t="shared" si="428"/>
        <v>1096</v>
      </c>
      <c r="G480" s="265">
        <f t="shared" si="428"/>
        <v>0</v>
      </c>
      <c r="H480" s="265">
        <f t="shared" si="428"/>
        <v>1096</v>
      </c>
      <c r="I480" s="265">
        <f t="shared" si="428"/>
        <v>0</v>
      </c>
      <c r="J480" s="265">
        <f t="shared" si="428"/>
        <v>0</v>
      </c>
      <c r="K480" s="23">
        <f t="shared" si="419"/>
        <v>1096</v>
      </c>
      <c r="L480" s="23">
        <f t="shared" si="420"/>
        <v>0</v>
      </c>
      <c r="M480" s="265">
        <f t="shared" ref="M480:AK480" si="429">M481+M484</f>
        <v>0</v>
      </c>
      <c r="N480" s="265">
        <f t="shared" si="429"/>
        <v>0</v>
      </c>
      <c r="O480" s="265">
        <f t="shared" si="429"/>
        <v>0</v>
      </c>
      <c r="P480" s="162">
        <f t="shared" si="429"/>
        <v>0</v>
      </c>
      <c r="Q480" s="162">
        <f t="shared" si="429"/>
        <v>0</v>
      </c>
      <c r="R480" s="162">
        <f t="shared" si="429"/>
        <v>0</v>
      </c>
      <c r="S480" s="162">
        <f t="shared" si="429"/>
        <v>0</v>
      </c>
      <c r="T480" s="162">
        <f t="shared" si="429"/>
        <v>0</v>
      </c>
      <c r="U480" s="162">
        <f t="shared" si="429"/>
        <v>0</v>
      </c>
      <c r="V480" s="162">
        <f t="shared" si="429"/>
        <v>0</v>
      </c>
      <c r="W480" s="162">
        <f t="shared" si="429"/>
        <v>0</v>
      </c>
      <c r="X480" s="162">
        <f t="shared" si="429"/>
        <v>0</v>
      </c>
      <c r="Y480" s="162">
        <f t="shared" si="429"/>
        <v>0</v>
      </c>
      <c r="Z480" s="162">
        <f t="shared" si="429"/>
        <v>0</v>
      </c>
      <c r="AA480" s="162">
        <f t="shared" si="429"/>
        <v>0</v>
      </c>
      <c r="AB480" s="162">
        <f t="shared" si="429"/>
        <v>0</v>
      </c>
      <c r="AC480" s="162">
        <f t="shared" si="429"/>
        <v>0</v>
      </c>
      <c r="AD480" s="292">
        <f t="shared" si="414"/>
        <v>1096</v>
      </c>
      <c r="AE480" s="162">
        <f t="shared" si="429"/>
        <v>1096</v>
      </c>
      <c r="AF480" s="162">
        <f t="shared" si="429"/>
        <v>156</v>
      </c>
      <c r="AG480" s="162">
        <f t="shared" si="429"/>
        <v>0</v>
      </c>
      <c r="AH480" s="162">
        <f t="shared" si="429"/>
        <v>0</v>
      </c>
      <c r="AI480" s="162">
        <f t="shared" si="429"/>
        <v>0</v>
      </c>
      <c r="AJ480" s="162">
        <f t="shared" si="429"/>
        <v>0</v>
      </c>
      <c r="AK480" s="162">
        <f t="shared" si="429"/>
        <v>0</v>
      </c>
    </row>
    <row r="481" spans="1:37" s="167" customFormat="1" ht="15.75" customHeight="1">
      <c r="A481" s="165"/>
      <c r="B481" s="25" t="s">
        <v>298</v>
      </c>
      <c r="C481" s="132"/>
      <c r="D481" s="262">
        <f t="shared" ref="D481:AK481" si="430">D482</f>
        <v>20</v>
      </c>
      <c r="E481" s="153">
        <f t="shared" si="430"/>
        <v>15</v>
      </c>
      <c r="F481" s="234">
        <f t="shared" si="430"/>
        <v>15</v>
      </c>
      <c r="G481" s="262">
        <f t="shared" si="430"/>
        <v>0</v>
      </c>
      <c r="H481" s="262">
        <f t="shared" si="430"/>
        <v>15</v>
      </c>
      <c r="I481" s="262">
        <f t="shared" si="430"/>
        <v>0</v>
      </c>
      <c r="J481" s="262">
        <f t="shared" si="430"/>
        <v>0</v>
      </c>
      <c r="K481" s="23">
        <f t="shared" si="419"/>
        <v>15</v>
      </c>
      <c r="L481" s="23">
        <f t="shared" si="420"/>
        <v>0</v>
      </c>
      <c r="M481" s="262">
        <f t="shared" si="430"/>
        <v>0</v>
      </c>
      <c r="N481" s="262">
        <f t="shared" si="430"/>
        <v>0</v>
      </c>
      <c r="O481" s="262">
        <f t="shared" si="430"/>
        <v>0</v>
      </c>
      <c r="P481" s="153">
        <f t="shared" si="430"/>
        <v>0</v>
      </c>
      <c r="Q481" s="153">
        <f t="shared" si="430"/>
        <v>0</v>
      </c>
      <c r="R481" s="153">
        <f t="shared" si="430"/>
        <v>0</v>
      </c>
      <c r="S481" s="153">
        <f t="shared" si="430"/>
        <v>0</v>
      </c>
      <c r="T481" s="153">
        <f t="shared" si="430"/>
        <v>0</v>
      </c>
      <c r="U481" s="153">
        <f t="shared" si="430"/>
        <v>0</v>
      </c>
      <c r="V481" s="153">
        <f t="shared" si="430"/>
        <v>0</v>
      </c>
      <c r="W481" s="153">
        <f t="shared" si="430"/>
        <v>0</v>
      </c>
      <c r="X481" s="153">
        <f t="shared" si="430"/>
        <v>0</v>
      </c>
      <c r="Y481" s="153">
        <f t="shared" si="430"/>
        <v>0</v>
      </c>
      <c r="Z481" s="153">
        <f t="shared" si="430"/>
        <v>0</v>
      </c>
      <c r="AA481" s="153">
        <f t="shared" si="430"/>
        <v>0</v>
      </c>
      <c r="AB481" s="153">
        <f t="shared" si="430"/>
        <v>0</v>
      </c>
      <c r="AC481" s="153">
        <f t="shared" si="430"/>
        <v>0</v>
      </c>
      <c r="AD481" s="292">
        <f t="shared" si="414"/>
        <v>15</v>
      </c>
      <c r="AE481" s="153">
        <f t="shared" si="430"/>
        <v>15</v>
      </c>
      <c r="AF481" s="153">
        <f t="shared" si="430"/>
        <v>1</v>
      </c>
      <c r="AG481" s="153">
        <f t="shared" si="430"/>
        <v>0</v>
      </c>
      <c r="AH481" s="153">
        <f t="shared" si="430"/>
        <v>0</v>
      </c>
      <c r="AI481" s="153">
        <f t="shared" si="430"/>
        <v>0</v>
      </c>
      <c r="AJ481" s="153">
        <f t="shared" si="430"/>
        <v>0</v>
      </c>
      <c r="AK481" s="153">
        <f t="shared" si="430"/>
        <v>0</v>
      </c>
    </row>
    <row r="482" spans="1:37" s="167" customFormat="1" ht="14.25" customHeight="1">
      <c r="A482" s="165"/>
      <c r="B482" s="28" t="s">
        <v>301</v>
      </c>
      <c r="C482" s="132">
        <v>20</v>
      </c>
      <c r="D482" s="262">
        <v>20</v>
      </c>
      <c r="E482" s="153">
        <v>15</v>
      </c>
      <c r="F482" s="234">
        <v>15</v>
      </c>
      <c r="G482" s="262"/>
      <c r="H482" s="262">
        <v>15</v>
      </c>
      <c r="I482" s="262"/>
      <c r="J482" s="262"/>
      <c r="K482" s="23">
        <f t="shared" si="419"/>
        <v>15</v>
      </c>
      <c r="L482" s="23">
        <f t="shared" si="420"/>
        <v>0</v>
      </c>
      <c r="M482" s="262"/>
      <c r="N482" s="262"/>
      <c r="O482" s="262"/>
      <c r="P482" s="153"/>
      <c r="Q482" s="153"/>
      <c r="R482" s="153"/>
      <c r="S482" s="153"/>
      <c r="T482" s="153"/>
      <c r="U482" s="153"/>
      <c r="V482" s="153"/>
      <c r="W482" s="153"/>
      <c r="X482" s="153"/>
      <c r="Y482" s="153"/>
      <c r="Z482" s="153"/>
      <c r="AA482" s="153"/>
      <c r="AB482" s="153"/>
      <c r="AC482" s="153"/>
      <c r="AD482" s="292">
        <f t="shared" si="414"/>
        <v>15</v>
      </c>
      <c r="AE482" s="153">
        <v>15</v>
      </c>
      <c r="AF482" s="153">
        <v>1</v>
      </c>
      <c r="AG482" s="153"/>
      <c r="AH482" s="153"/>
      <c r="AI482" s="153"/>
      <c r="AJ482" s="153"/>
      <c r="AK482" s="153"/>
    </row>
    <row r="483" spans="1:37" s="169" customFormat="1" ht="14.25">
      <c r="A483" s="157"/>
      <c r="B483" s="25" t="s">
        <v>311</v>
      </c>
      <c r="C483" s="132"/>
      <c r="D483" s="262">
        <f t="shared" ref="D483:J483" si="431">D485+D487+D488</f>
        <v>2960</v>
      </c>
      <c r="E483" s="153">
        <f t="shared" si="431"/>
        <v>1081</v>
      </c>
      <c r="F483" s="234">
        <f t="shared" si="431"/>
        <v>1081</v>
      </c>
      <c r="G483" s="262">
        <f t="shared" si="431"/>
        <v>0</v>
      </c>
      <c r="H483" s="262">
        <f t="shared" si="431"/>
        <v>1081</v>
      </c>
      <c r="I483" s="262">
        <f t="shared" si="431"/>
        <v>0</v>
      </c>
      <c r="J483" s="262">
        <f t="shared" si="431"/>
        <v>0</v>
      </c>
      <c r="K483" s="23">
        <f t="shared" si="419"/>
        <v>1081</v>
      </c>
      <c r="L483" s="23">
        <f t="shared" si="420"/>
        <v>0</v>
      </c>
      <c r="M483" s="262">
        <f t="shared" ref="M483:AK483" si="432">M485+M487+M488</f>
        <v>0</v>
      </c>
      <c r="N483" s="262">
        <f t="shared" si="432"/>
        <v>0</v>
      </c>
      <c r="O483" s="262">
        <f t="shared" si="432"/>
        <v>0</v>
      </c>
      <c r="P483" s="153">
        <f t="shared" si="432"/>
        <v>0</v>
      </c>
      <c r="Q483" s="153">
        <f t="shared" si="432"/>
        <v>0</v>
      </c>
      <c r="R483" s="153">
        <f t="shared" si="432"/>
        <v>0</v>
      </c>
      <c r="S483" s="153">
        <f t="shared" si="432"/>
        <v>0</v>
      </c>
      <c r="T483" s="153">
        <f t="shared" si="432"/>
        <v>0</v>
      </c>
      <c r="U483" s="153">
        <f t="shared" si="432"/>
        <v>0</v>
      </c>
      <c r="V483" s="153">
        <f t="shared" si="432"/>
        <v>0</v>
      </c>
      <c r="W483" s="153">
        <f t="shared" si="432"/>
        <v>0</v>
      </c>
      <c r="X483" s="153">
        <f t="shared" si="432"/>
        <v>0</v>
      </c>
      <c r="Y483" s="153">
        <f t="shared" si="432"/>
        <v>0</v>
      </c>
      <c r="Z483" s="153">
        <f t="shared" si="432"/>
        <v>0</v>
      </c>
      <c r="AA483" s="153">
        <f t="shared" si="432"/>
        <v>0</v>
      </c>
      <c r="AB483" s="153">
        <f t="shared" si="432"/>
        <v>0</v>
      </c>
      <c r="AC483" s="153">
        <f t="shared" si="432"/>
        <v>0</v>
      </c>
      <c r="AD483" s="292">
        <f t="shared" si="414"/>
        <v>1081</v>
      </c>
      <c r="AE483" s="153">
        <f t="shared" si="432"/>
        <v>1081</v>
      </c>
      <c r="AF483" s="153">
        <f t="shared" si="432"/>
        <v>155</v>
      </c>
      <c r="AG483" s="153">
        <f t="shared" si="432"/>
        <v>0</v>
      </c>
      <c r="AH483" s="153">
        <f t="shared" si="432"/>
        <v>0</v>
      </c>
      <c r="AI483" s="153">
        <f t="shared" si="432"/>
        <v>0</v>
      </c>
      <c r="AJ483" s="153">
        <f t="shared" si="432"/>
        <v>0</v>
      </c>
      <c r="AK483" s="153">
        <f t="shared" si="432"/>
        <v>0</v>
      </c>
    </row>
    <row r="484" spans="1:37" s="169" customFormat="1" ht="25.5">
      <c r="A484" s="157"/>
      <c r="B484" s="163" t="s">
        <v>321</v>
      </c>
      <c r="C484" s="145">
        <v>60</v>
      </c>
      <c r="D484" s="147">
        <f t="shared" ref="D484:J484" si="433">D485+D486+D487</f>
        <v>2960</v>
      </c>
      <c r="E484" s="146">
        <f t="shared" si="433"/>
        <v>1081</v>
      </c>
      <c r="F484" s="299">
        <f t="shared" si="433"/>
        <v>1081</v>
      </c>
      <c r="G484" s="147">
        <f t="shared" si="433"/>
        <v>0</v>
      </c>
      <c r="H484" s="147">
        <f t="shared" si="433"/>
        <v>1081</v>
      </c>
      <c r="I484" s="147">
        <f t="shared" si="433"/>
        <v>0</v>
      </c>
      <c r="J484" s="147">
        <f t="shared" si="433"/>
        <v>0</v>
      </c>
      <c r="K484" s="23">
        <f t="shared" si="419"/>
        <v>1081</v>
      </c>
      <c r="L484" s="23">
        <f t="shared" si="420"/>
        <v>0</v>
      </c>
      <c r="M484" s="147">
        <f t="shared" ref="M484:AK484" si="434">M485+M486+M487</f>
        <v>0</v>
      </c>
      <c r="N484" s="147">
        <f t="shared" si="434"/>
        <v>0</v>
      </c>
      <c r="O484" s="147">
        <f t="shared" si="434"/>
        <v>0</v>
      </c>
      <c r="P484" s="146">
        <f t="shared" si="434"/>
        <v>0</v>
      </c>
      <c r="Q484" s="146">
        <f t="shared" si="434"/>
        <v>0</v>
      </c>
      <c r="R484" s="146">
        <f t="shared" si="434"/>
        <v>0</v>
      </c>
      <c r="S484" s="146">
        <f t="shared" si="434"/>
        <v>0</v>
      </c>
      <c r="T484" s="146">
        <f t="shared" si="434"/>
        <v>0</v>
      </c>
      <c r="U484" s="146">
        <f t="shared" si="434"/>
        <v>0</v>
      </c>
      <c r="V484" s="146">
        <f t="shared" si="434"/>
        <v>0</v>
      </c>
      <c r="W484" s="146">
        <f t="shared" si="434"/>
        <v>0</v>
      </c>
      <c r="X484" s="146">
        <f t="shared" si="434"/>
        <v>0</v>
      </c>
      <c r="Y484" s="146">
        <f t="shared" si="434"/>
        <v>0</v>
      </c>
      <c r="Z484" s="146">
        <f t="shared" si="434"/>
        <v>0</v>
      </c>
      <c r="AA484" s="146">
        <f t="shared" si="434"/>
        <v>0</v>
      </c>
      <c r="AB484" s="146">
        <f t="shared" si="434"/>
        <v>0</v>
      </c>
      <c r="AC484" s="146">
        <f t="shared" si="434"/>
        <v>0</v>
      </c>
      <c r="AD484" s="292">
        <f t="shared" si="414"/>
        <v>1081</v>
      </c>
      <c r="AE484" s="146">
        <f t="shared" si="434"/>
        <v>1081</v>
      </c>
      <c r="AF484" s="146">
        <f t="shared" si="434"/>
        <v>155</v>
      </c>
      <c r="AG484" s="146">
        <f t="shared" si="434"/>
        <v>0</v>
      </c>
      <c r="AH484" s="146">
        <f t="shared" si="434"/>
        <v>0</v>
      </c>
      <c r="AI484" s="146">
        <f t="shared" si="434"/>
        <v>0</v>
      </c>
      <c r="AJ484" s="146">
        <f t="shared" si="434"/>
        <v>0</v>
      </c>
      <c r="AK484" s="146">
        <f t="shared" si="434"/>
        <v>0</v>
      </c>
    </row>
    <row r="485" spans="1:37" ht="15" customHeight="1">
      <c r="A485" s="43"/>
      <c r="B485" s="28" t="s">
        <v>197</v>
      </c>
      <c r="C485" s="29" t="s">
        <v>362</v>
      </c>
      <c r="D485" s="186">
        <v>2487</v>
      </c>
      <c r="E485" s="30">
        <v>908</v>
      </c>
      <c r="F485" s="93">
        <v>908</v>
      </c>
      <c r="G485" s="186"/>
      <c r="H485" s="186">
        <v>908</v>
      </c>
      <c r="I485" s="186"/>
      <c r="J485" s="186"/>
      <c r="K485" s="23">
        <f t="shared" si="419"/>
        <v>908</v>
      </c>
      <c r="L485" s="23">
        <f t="shared" si="420"/>
        <v>0</v>
      </c>
      <c r="M485" s="186">
        <v>0</v>
      </c>
      <c r="N485" s="186">
        <v>0</v>
      </c>
      <c r="O485" s="186">
        <v>0</v>
      </c>
      <c r="P485" s="30"/>
      <c r="Q485" s="30"/>
      <c r="R485" s="30"/>
      <c r="S485" s="30"/>
      <c r="T485" s="30"/>
      <c r="U485" s="30"/>
      <c r="V485" s="30"/>
      <c r="W485" s="30"/>
      <c r="X485" s="30"/>
      <c r="Y485" s="30"/>
      <c r="Z485" s="30"/>
      <c r="AA485" s="30"/>
      <c r="AB485" s="30"/>
      <c r="AC485" s="30"/>
      <c r="AD485" s="292">
        <f t="shared" si="414"/>
        <v>908</v>
      </c>
      <c r="AE485" s="30">
        <v>908</v>
      </c>
      <c r="AF485" s="30">
        <v>130</v>
      </c>
      <c r="AG485" s="30"/>
      <c r="AH485" s="30"/>
      <c r="AI485" s="30"/>
      <c r="AJ485" s="30"/>
      <c r="AK485" s="30"/>
    </row>
    <row r="486" spans="1:37" ht="15" customHeight="1">
      <c r="A486" s="43"/>
      <c r="B486" s="28" t="s">
        <v>199</v>
      </c>
      <c r="C486" s="29" t="s">
        <v>363</v>
      </c>
      <c r="D486" s="186"/>
      <c r="E486" s="30"/>
      <c r="F486" s="93"/>
      <c r="G486" s="186"/>
      <c r="H486" s="186"/>
      <c r="I486" s="186"/>
      <c r="J486" s="186"/>
      <c r="K486" s="23">
        <f t="shared" si="419"/>
        <v>0</v>
      </c>
      <c r="L486" s="23">
        <f t="shared" si="420"/>
        <v>0</v>
      </c>
      <c r="M486" s="186"/>
      <c r="N486" s="186"/>
      <c r="O486" s="186"/>
      <c r="P486" s="30"/>
      <c r="Q486" s="30"/>
      <c r="R486" s="30"/>
      <c r="S486" s="30"/>
      <c r="T486" s="30"/>
      <c r="U486" s="30"/>
      <c r="V486" s="30"/>
      <c r="W486" s="30"/>
      <c r="X486" s="30"/>
      <c r="Y486" s="30"/>
      <c r="Z486" s="30"/>
      <c r="AA486" s="30"/>
      <c r="AB486" s="30"/>
      <c r="AC486" s="30"/>
      <c r="AD486" s="292">
        <f t="shared" si="414"/>
        <v>0</v>
      </c>
      <c r="AE486" s="30"/>
      <c r="AF486" s="30"/>
      <c r="AG486" s="30"/>
      <c r="AH486" s="30"/>
      <c r="AI486" s="30"/>
      <c r="AJ486" s="30"/>
      <c r="AK486" s="30"/>
    </row>
    <row r="487" spans="1:37" ht="15" customHeight="1">
      <c r="A487" s="43"/>
      <c r="B487" s="28" t="s">
        <v>201</v>
      </c>
      <c r="C487" s="29" t="s">
        <v>364</v>
      </c>
      <c r="D487" s="186">
        <v>473</v>
      </c>
      <c r="E487" s="30">
        <v>173</v>
      </c>
      <c r="F487" s="93">
        <v>173</v>
      </c>
      <c r="G487" s="186"/>
      <c r="H487" s="186">
        <v>173</v>
      </c>
      <c r="I487" s="186"/>
      <c r="J487" s="186"/>
      <c r="K487" s="23">
        <f t="shared" si="419"/>
        <v>173</v>
      </c>
      <c r="L487" s="23">
        <f t="shared" si="420"/>
        <v>0</v>
      </c>
      <c r="M487" s="186">
        <v>0</v>
      </c>
      <c r="N487" s="186">
        <v>0</v>
      </c>
      <c r="O487" s="186">
        <v>0</v>
      </c>
      <c r="P487" s="30"/>
      <c r="Q487" s="30"/>
      <c r="R487" s="30"/>
      <c r="S487" s="30"/>
      <c r="T487" s="30"/>
      <c r="U487" s="30"/>
      <c r="V487" s="30"/>
      <c r="W487" s="30"/>
      <c r="X487" s="30"/>
      <c r="Y487" s="30"/>
      <c r="Z487" s="30"/>
      <c r="AA487" s="30"/>
      <c r="AB487" s="30"/>
      <c r="AC487" s="30"/>
      <c r="AD487" s="292">
        <f t="shared" si="414"/>
        <v>173</v>
      </c>
      <c r="AE487" s="30">
        <v>173</v>
      </c>
      <c r="AF487" s="30">
        <v>25</v>
      </c>
      <c r="AG487" s="30"/>
      <c r="AH487" s="30"/>
      <c r="AI487" s="30"/>
      <c r="AJ487" s="30"/>
      <c r="AK487" s="30"/>
    </row>
    <row r="488" spans="1:37" ht="15" customHeight="1">
      <c r="A488" s="43"/>
      <c r="B488" s="28" t="s">
        <v>365</v>
      </c>
      <c r="C488" s="29">
        <v>70</v>
      </c>
      <c r="D488" s="186">
        <v>0</v>
      </c>
      <c r="E488" s="30">
        <v>0</v>
      </c>
      <c r="F488" s="93"/>
      <c r="G488" s="186">
        <v>0</v>
      </c>
      <c r="H488" s="186">
        <v>0</v>
      </c>
      <c r="I488" s="186">
        <v>0</v>
      </c>
      <c r="J488" s="186">
        <v>0</v>
      </c>
      <c r="K488" s="23">
        <f t="shared" si="419"/>
        <v>0</v>
      </c>
      <c r="L488" s="23">
        <f t="shared" si="420"/>
        <v>0</v>
      </c>
      <c r="M488" s="186">
        <v>0</v>
      </c>
      <c r="N488" s="186">
        <v>0</v>
      </c>
      <c r="O488" s="186">
        <v>0</v>
      </c>
      <c r="P488" s="30">
        <v>0</v>
      </c>
      <c r="Q488" s="30">
        <v>0</v>
      </c>
      <c r="R488" s="30">
        <v>0</v>
      </c>
      <c r="S488" s="30">
        <v>0</v>
      </c>
      <c r="T488" s="30">
        <v>0</v>
      </c>
      <c r="U488" s="30">
        <v>0</v>
      </c>
      <c r="V488" s="30">
        <v>0</v>
      </c>
      <c r="W488" s="30">
        <v>0</v>
      </c>
      <c r="X488" s="30">
        <v>0</v>
      </c>
      <c r="Y488" s="30">
        <v>0</v>
      </c>
      <c r="Z488" s="30">
        <v>0</v>
      </c>
      <c r="AA488" s="30">
        <v>0</v>
      </c>
      <c r="AB488" s="30">
        <v>0</v>
      </c>
      <c r="AC488" s="30">
        <v>0</v>
      </c>
      <c r="AD488" s="292">
        <f t="shared" si="414"/>
        <v>0</v>
      </c>
      <c r="AE488" s="30">
        <v>0</v>
      </c>
      <c r="AF488" s="30">
        <v>0</v>
      </c>
      <c r="AG488" s="30">
        <v>0</v>
      </c>
      <c r="AH488" s="30">
        <v>0</v>
      </c>
      <c r="AI488" s="30">
        <v>0</v>
      </c>
      <c r="AJ488" s="30">
        <v>0</v>
      </c>
      <c r="AK488" s="30">
        <v>0</v>
      </c>
    </row>
    <row r="489" spans="1:37" s="140" customFormat="1" ht="34.5" customHeight="1">
      <c r="A489" s="137"/>
      <c r="B489" s="172" t="s">
        <v>400</v>
      </c>
      <c r="C489" s="173" t="s">
        <v>334</v>
      </c>
      <c r="D489" s="265">
        <f t="shared" ref="D489:J489" si="435">D490+D492</f>
        <v>38351</v>
      </c>
      <c r="E489" s="162">
        <f t="shared" si="435"/>
        <v>67902</v>
      </c>
      <c r="F489" s="302">
        <f t="shared" si="435"/>
        <v>73336</v>
      </c>
      <c r="G489" s="265">
        <f t="shared" si="435"/>
        <v>21109</v>
      </c>
      <c r="H489" s="265">
        <f t="shared" si="435"/>
        <v>24946</v>
      </c>
      <c r="I489" s="265">
        <f t="shared" si="435"/>
        <v>13978</v>
      </c>
      <c r="J489" s="265">
        <f t="shared" si="435"/>
        <v>13303</v>
      </c>
      <c r="K489" s="23">
        <f t="shared" si="419"/>
        <v>73336</v>
      </c>
      <c r="L489" s="23">
        <f t="shared" si="420"/>
        <v>0</v>
      </c>
      <c r="M489" s="265">
        <f t="shared" ref="M489:AK489" si="436">M490+M492</f>
        <v>288</v>
      </c>
      <c r="N489" s="265">
        <f t="shared" si="436"/>
        <v>0</v>
      </c>
      <c r="O489" s="265">
        <f t="shared" si="436"/>
        <v>0</v>
      </c>
      <c r="P489" s="162">
        <f t="shared" si="436"/>
        <v>0</v>
      </c>
      <c r="Q489" s="162">
        <f t="shared" si="436"/>
        <v>0</v>
      </c>
      <c r="R489" s="162">
        <f t="shared" si="436"/>
        <v>0</v>
      </c>
      <c r="S489" s="162">
        <f t="shared" si="436"/>
        <v>0</v>
      </c>
      <c r="T489" s="162">
        <f t="shared" si="436"/>
        <v>0</v>
      </c>
      <c r="U489" s="162">
        <f t="shared" si="436"/>
        <v>0</v>
      </c>
      <c r="V489" s="162">
        <f t="shared" si="436"/>
        <v>0</v>
      </c>
      <c r="W489" s="162">
        <f t="shared" si="436"/>
        <v>0</v>
      </c>
      <c r="X489" s="162">
        <f t="shared" si="436"/>
        <v>0</v>
      </c>
      <c r="Y489" s="162">
        <f t="shared" si="436"/>
        <v>0</v>
      </c>
      <c r="Z489" s="162">
        <f t="shared" si="436"/>
        <v>9000</v>
      </c>
      <c r="AA489" s="162">
        <f t="shared" si="436"/>
        <v>0</v>
      </c>
      <c r="AB489" s="162">
        <f t="shared" si="436"/>
        <v>0</v>
      </c>
      <c r="AC489" s="162">
        <f t="shared" si="436"/>
        <v>0</v>
      </c>
      <c r="AD489" s="292">
        <f t="shared" si="414"/>
        <v>82336</v>
      </c>
      <c r="AE489" s="162">
        <f t="shared" si="436"/>
        <v>82336</v>
      </c>
      <c r="AF489" s="162">
        <f t="shared" si="436"/>
        <v>25959</v>
      </c>
      <c r="AG489" s="162">
        <f t="shared" si="436"/>
        <v>44834</v>
      </c>
      <c r="AH489" s="162">
        <f t="shared" si="436"/>
        <v>0</v>
      </c>
      <c r="AI489" s="162">
        <f t="shared" si="436"/>
        <v>0</v>
      </c>
      <c r="AJ489" s="162">
        <f t="shared" si="436"/>
        <v>0</v>
      </c>
      <c r="AK489" s="162">
        <f t="shared" si="436"/>
        <v>0</v>
      </c>
    </row>
    <row r="490" spans="1:37" s="140" customFormat="1" ht="15" hidden="1" customHeight="1">
      <c r="A490" s="137"/>
      <c r="B490" s="174" t="s">
        <v>298</v>
      </c>
      <c r="C490" s="139"/>
      <c r="D490" s="186">
        <f t="shared" ref="D490:AK490" si="437">D491</f>
        <v>0</v>
      </c>
      <c r="E490" s="30">
        <f t="shared" si="437"/>
        <v>0</v>
      </c>
      <c r="F490" s="93">
        <f t="shared" si="437"/>
        <v>0</v>
      </c>
      <c r="G490" s="186">
        <f t="shared" si="437"/>
        <v>0</v>
      </c>
      <c r="H490" s="186">
        <f t="shared" si="437"/>
        <v>0</v>
      </c>
      <c r="I490" s="186">
        <f t="shared" si="437"/>
        <v>0</v>
      </c>
      <c r="J490" s="186">
        <f t="shared" si="437"/>
        <v>0</v>
      </c>
      <c r="K490" s="23">
        <f t="shared" si="419"/>
        <v>0</v>
      </c>
      <c r="L490" s="23">
        <f t="shared" si="420"/>
        <v>0</v>
      </c>
      <c r="M490" s="186">
        <f t="shared" si="437"/>
        <v>0</v>
      </c>
      <c r="N490" s="186">
        <f t="shared" si="437"/>
        <v>0</v>
      </c>
      <c r="O490" s="186">
        <f t="shared" si="437"/>
        <v>0</v>
      </c>
      <c r="P490" s="30">
        <f t="shared" si="437"/>
        <v>0</v>
      </c>
      <c r="Q490" s="30">
        <f t="shared" si="437"/>
        <v>0</v>
      </c>
      <c r="R490" s="30">
        <f t="shared" si="437"/>
        <v>0</v>
      </c>
      <c r="S490" s="30">
        <f t="shared" si="437"/>
        <v>0</v>
      </c>
      <c r="T490" s="30">
        <f t="shared" si="437"/>
        <v>0</v>
      </c>
      <c r="U490" s="30">
        <f t="shared" si="437"/>
        <v>0</v>
      </c>
      <c r="V490" s="30">
        <f t="shared" si="437"/>
        <v>0</v>
      </c>
      <c r="W490" s="30">
        <f t="shared" si="437"/>
        <v>0</v>
      </c>
      <c r="X490" s="30">
        <f t="shared" si="437"/>
        <v>0</v>
      </c>
      <c r="Y490" s="30">
        <f t="shared" si="437"/>
        <v>0</v>
      </c>
      <c r="Z490" s="30">
        <f t="shared" si="437"/>
        <v>0</v>
      </c>
      <c r="AA490" s="30">
        <f t="shared" si="437"/>
        <v>0</v>
      </c>
      <c r="AB490" s="30">
        <f t="shared" si="437"/>
        <v>0</v>
      </c>
      <c r="AC490" s="30">
        <f t="shared" si="437"/>
        <v>0</v>
      </c>
      <c r="AD490" s="292">
        <f t="shared" si="414"/>
        <v>0</v>
      </c>
      <c r="AE490" s="30">
        <f t="shared" si="437"/>
        <v>0</v>
      </c>
      <c r="AF490" s="30">
        <f t="shared" si="437"/>
        <v>0</v>
      </c>
      <c r="AG490" s="30">
        <f t="shared" si="437"/>
        <v>0</v>
      </c>
      <c r="AH490" s="30">
        <f t="shared" si="437"/>
        <v>0</v>
      </c>
      <c r="AI490" s="30">
        <f t="shared" si="437"/>
        <v>0</v>
      </c>
      <c r="AJ490" s="30">
        <f t="shared" si="437"/>
        <v>0</v>
      </c>
      <c r="AK490" s="30">
        <f t="shared" si="437"/>
        <v>0</v>
      </c>
    </row>
    <row r="491" spans="1:37" s="140" customFormat="1" ht="15" hidden="1" customHeight="1">
      <c r="A491" s="137"/>
      <c r="B491" s="138" t="s">
        <v>401</v>
      </c>
      <c r="C491" s="139">
        <v>20</v>
      </c>
      <c r="D491" s="186"/>
      <c r="E491" s="30"/>
      <c r="F491" s="93"/>
      <c r="G491" s="186"/>
      <c r="H491" s="186"/>
      <c r="I491" s="186"/>
      <c r="J491" s="186"/>
      <c r="K491" s="23">
        <f t="shared" si="419"/>
        <v>0</v>
      </c>
      <c r="L491" s="23">
        <f t="shared" si="420"/>
        <v>0</v>
      </c>
      <c r="M491" s="186"/>
      <c r="N491" s="186"/>
      <c r="O491" s="186"/>
      <c r="P491" s="30"/>
      <c r="Q491" s="30"/>
      <c r="R491" s="30"/>
      <c r="S491" s="30"/>
      <c r="T491" s="30"/>
      <c r="U491" s="30"/>
      <c r="V491" s="30"/>
      <c r="W491" s="30"/>
      <c r="X491" s="30"/>
      <c r="Y491" s="30"/>
      <c r="Z491" s="30"/>
      <c r="AA491" s="30"/>
      <c r="AB491" s="30"/>
      <c r="AC491" s="30"/>
      <c r="AD491" s="292">
        <f t="shared" si="414"/>
        <v>0</v>
      </c>
      <c r="AE491" s="30"/>
      <c r="AF491" s="30"/>
      <c r="AG491" s="30"/>
      <c r="AH491" s="30"/>
      <c r="AI491" s="30"/>
      <c r="AJ491" s="30"/>
      <c r="AK491" s="30"/>
    </row>
    <row r="492" spans="1:37" s="140" customFormat="1" ht="15" customHeight="1">
      <c r="A492" s="137"/>
      <c r="B492" s="174" t="s">
        <v>311</v>
      </c>
      <c r="C492" s="139"/>
      <c r="D492" s="186">
        <f t="shared" ref="D492:J492" si="438">D493+D497</f>
        <v>38351</v>
      </c>
      <c r="E492" s="30">
        <f t="shared" si="438"/>
        <v>67902</v>
      </c>
      <c r="F492" s="93">
        <f t="shared" si="438"/>
        <v>73336</v>
      </c>
      <c r="G492" s="186">
        <f t="shared" si="438"/>
        <v>21109</v>
      </c>
      <c r="H492" s="186">
        <f t="shared" si="438"/>
        <v>24946</v>
      </c>
      <c r="I492" s="186">
        <f t="shared" si="438"/>
        <v>13978</v>
      </c>
      <c r="J492" s="186">
        <f t="shared" si="438"/>
        <v>13303</v>
      </c>
      <c r="K492" s="23">
        <f t="shared" si="419"/>
        <v>73336</v>
      </c>
      <c r="L492" s="23">
        <f t="shared" si="420"/>
        <v>0</v>
      </c>
      <c r="M492" s="186">
        <f t="shared" ref="M492:AK492" si="439">M493+M497</f>
        <v>288</v>
      </c>
      <c r="N492" s="186">
        <f t="shared" si="439"/>
        <v>0</v>
      </c>
      <c r="O492" s="186">
        <f t="shared" si="439"/>
        <v>0</v>
      </c>
      <c r="P492" s="30">
        <f t="shared" si="439"/>
        <v>0</v>
      </c>
      <c r="Q492" s="30">
        <f t="shared" si="439"/>
        <v>0</v>
      </c>
      <c r="R492" s="30">
        <f t="shared" si="439"/>
        <v>0</v>
      </c>
      <c r="S492" s="30">
        <f t="shared" si="439"/>
        <v>0</v>
      </c>
      <c r="T492" s="30">
        <f t="shared" si="439"/>
        <v>0</v>
      </c>
      <c r="U492" s="30">
        <f t="shared" si="439"/>
        <v>0</v>
      </c>
      <c r="V492" s="30">
        <f t="shared" si="439"/>
        <v>0</v>
      </c>
      <c r="W492" s="30">
        <f t="shared" si="439"/>
        <v>0</v>
      </c>
      <c r="X492" s="30">
        <f t="shared" si="439"/>
        <v>0</v>
      </c>
      <c r="Y492" s="30">
        <f t="shared" si="439"/>
        <v>0</v>
      </c>
      <c r="Z492" s="30">
        <f t="shared" si="439"/>
        <v>9000</v>
      </c>
      <c r="AA492" s="30">
        <f t="shared" si="439"/>
        <v>0</v>
      </c>
      <c r="AB492" s="30">
        <f t="shared" si="439"/>
        <v>0</v>
      </c>
      <c r="AC492" s="30">
        <f t="shared" si="439"/>
        <v>0</v>
      </c>
      <c r="AD492" s="292">
        <f t="shared" si="414"/>
        <v>82336</v>
      </c>
      <c r="AE492" s="30">
        <f t="shared" si="439"/>
        <v>82336</v>
      </c>
      <c r="AF492" s="30">
        <f t="shared" si="439"/>
        <v>25959</v>
      </c>
      <c r="AG492" s="30">
        <f t="shared" si="439"/>
        <v>44834</v>
      </c>
      <c r="AH492" s="30">
        <f t="shared" si="439"/>
        <v>0</v>
      </c>
      <c r="AI492" s="30">
        <f t="shared" si="439"/>
        <v>0</v>
      </c>
      <c r="AJ492" s="30">
        <f t="shared" si="439"/>
        <v>0</v>
      </c>
      <c r="AK492" s="30">
        <f t="shared" si="439"/>
        <v>0</v>
      </c>
    </row>
    <row r="493" spans="1:37" s="140" customFormat="1" ht="27.75" customHeight="1">
      <c r="A493" s="137"/>
      <c r="B493" s="175" t="s">
        <v>402</v>
      </c>
      <c r="C493" s="176">
        <v>60</v>
      </c>
      <c r="D493" s="266">
        <f t="shared" ref="D493:J493" si="440">D494+D495+D496</f>
        <v>37000</v>
      </c>
      <c r="E493" s="177">
        <f t="shared" si="440"/>
        <v>67902</v>
      </c>
      <c r="F493" s="303">
        <f t="shared" si="440"/>
        <v>67902</v>
      </c>
      <c r="G493" s="266">
        <f t="shared" si="440"/>
        <v>15675</v>
      </c>
      <c r="H493" s="266">
        <f t="shared" si="440"/>
        <v>24946</v>
      </c>
      <c r="I493" s="266">
        <f t="shared" si="440"/>
        <v>13978</v>
      </c>
      <c r="J493" s="266">
        <f t="shared" si="440"/>
        <v>13303</v>
      </c>
      <c r="K493" s="23">
        <f t="shared" si="419"/>
        <v>67902</v>
      </c>
      <c r="L493" s="23">
        <f t="shared" si="420"/>
        <v>0</v>
      </c>
      <c r="M493" s="266">
        <f t="shared" ref="M493:AK493" si="441">M494+M495+M496</f>
        <v>288</v>
      </c>
      <c r="N493" s="266">
        <f t="shared" si="441"/>
        <v>0</v>
      </c>
      <c r="O493" s="266">
        <f t="shared" si="441"/>
        <v>0</v>
      </c>
      <c r="P493" s="177">
        <f t="shared" si="441"/>
        <v>0</v>
      </c>
      <c r="Q493" s="177">
        <f t="shared" si="441"/>
        <v>0</v>
      </c>
      <c r="R493" s="177">
        <f t="shared" si="441"/>
        <v>0</v>
      </c>
      <c r="S493" s="177">
        <f t="shared" si="441"/>
        <v>0</v>
      </c>
      <c r="T493" s="177">
        <f t="shared" si="441"/>
        <v>0</v>
      </c>
      <c r="U493" s="177">
        <f t="shared" si="441"/>
        <v>0</v>
      </c>
      <c r="V493" s="177">
        <f t="shared" si="441"/>
        <v>0</v>
      </c>
      <c r="W493" s="177">
        <f t="shared" si="441"/>
        <v>0</v>
      </c>
      <c r="X493" s="177">
        <f t="shared" si="441"/>
        <v>0</v>
      </c>
      <c r="Y493" s="177">
        <f t="shared" si="441"/>
        <v>0</v>
      </c>
      <c r="Z493" s="177">
        <f t="shared" si="441"/>
        <v>0</v>
      </c>
      <c r="AA493" s="177">
        <f t="shared" si="441"/>
        <v>0</v>
      </c>
      <c r="AB493" s="177">
        <f t="shared" si="441"/>
        <v>0</v>
      </c>
      <c r="AC493" s="177">
        <f t="shared" si="441"/>
        <v>0</v>
      </c>
      <c r="AD493" s="292">
        <f t="shared" si="414"/>
        <v>67902</v>
      </c>
      <c r="AE493" s="177">
        <f t="shared" si="441"/>
        <v>67902</v>
      </c>
      <c r="AF493" s="177">
        <f t="shared" si="441"/>
        <v>13051</v>
      </c>
      <c r="AG493" s="177">
        <f t="shared" si="441"/>
        <v>44834</v>
      </c>
      <c r="AH493" s="177">
        <f t="shared" si="441"/>
        <v>0</v>
      </c>
      <c r="AI493" s="177">
        <f t="shared" si="441"/>
        <v>0</v>
      </c>
      <c r="AJ493" s="177">
        <f t="shared" si="441"/>
        <v>0</v>
      </c>
      <c r="AK493" s="177">
        <f t="shared" si="441"/>
        <v>0</v>
      </c>
    </row>
    <row r="494" spans="1:37" s="140" customFormat="1" ht="15" customHeight="1">
      <c r="A494" s="137"/>
      <c r="B494" s="138" t="s">
        <v>197</v>
      </c>
      <c r="C494" s="139" t="s">
        <v>362</v>
      </c>
      <c r="D494" s="186">
        <v>31092</v>
      </c>
      <c r="E494" s="30">
        <v>57061</v>
      </c>
      <c r="F494" s="93">
        <v>57061</v>
      </c>
      <c r="G494" s="186">
        <v>13172</v>
      </c>
      <c r="H494" s="186">
        <v>20963</v>
      </c>
      <c r="I494" s="186">
        <v>11746</v>
      </c>
      <c r="J494" s="186">
        <v>11180</v>
      </c>
      <c r="K494" s="23">
        <f t="shared" si="419"/>
        <v>57061</v>
      </c>
      <c r="L494" s="23">
        <f t="shared" si="420"/>
        <v>0</v>
      </c>
      <c r="M494" s="186">
        <v>288</v>
      </c>
      <c r="N494" s="186">
        <v>0</v>
      </c>
      <c r="O494" s="186">
        <v>0</v>
      </c>
      <c r="P494" s="30"/>
      <c r="Q494" s="30"/>
      <c r="R494" s="30"/>
      <c r="S494" s="30"/>
      <c r="T494" s="30"/>
      <c r="U494" s="30"/>
      <c r="V494" s="30"/>
      <c r="W494" s="30"/>
      <c r="X494" s="30"/>
      <c r="Y494" s="30"/>
      <c r="Z494" s="30"/>
      <c r="AA494" s="30"/>
      <c r="AB494" s="30"/>
      <c r="AC494" s="30"/>
      <c r="AD494" s="292">
        <f t="shared" si="414"/>
        <v>57061</v>
      </c>
      <c r="AE494" s="30">
        <v>57061</v>
      </c>
      <c r="AF494" s="30">
        <v>10906</v>
      </c>
      <c r="AG494" s="30">
        <v>37053</v>
      </c>
      <c r="AH494" s="30"/>
      <c r="AI494" s="30"/>
      <c r="AJ494" s="30"/>
      <c r="AK494" s="30"/>
    </row>
    <row r="495" spans="1:37" s="140" customFormat="1" ht="15" customHeight="1">
      <c r="A495" s="137"/>
      <c r="B495" s="138" t="s">
        <v>199</v>
      </c>
      <c r="C495" s="139" t="s">
        <v>363</v>
      </c>
      <c r="D495" s="186"/>
      <c r="E495" s="30"/>
      <c r="F495" s="93"/>
      <c r="G495" s="186"/>
      <c r="H495" s="186"/>
      <c r="I495" s="186"/>
      <c r="J495" s="186"/>
      <c r="K495" s="23">
        <f t="shared" si="419"/>
        <v>0</v>
      </c>
      <c r="L495" s="23">
        <f t="shared" si="420"/>
        <v>0</v>
      </c>
      <c r="M495" s="186"/>
      <c r="N495" s="186"/>
      <c r="O495" s="186"/>
      <c r="P495" s="30"/>
      <c r="Q495" s="30"/>
      <c r="R495" s="30"/>
      <c r="S495" s="30"/>
      <c r="T495" s="30"/>
      <c r="U495" s="30"/>
      <c r="V495" s="30"/>
      <c r="W495" s="30"/>
      <c r="X495" s="30"/>
      <c r="Y495" s="30"/>
      <c r="Z495" s="30"/>
      <c r="AA495" s="30"/>
      <c r="AB495" s="30"/>
      <c r="AC495" s="30"/>
      <c r="AD495" s="292">
        <f t="shared" si="414"/>
        <v>0</v>
      </c>
      <c r="AE495" s="30"/>
      <c r="AF495" s="30"/>
      <c r="AG495" s="30"/>
      <c r="AH495" s="30"/>
      <c r="AI495" s="30"/>
      <c r="AJ495" s="30"/>
      <c r="AK495" s="30"/>
    </row>
    <row r="496" spans="1:37" s="140" customFormat="1" ht="15" customHeight="1">
      <c r="A496" s="137"/>
      <c r="B496" s="28" t="s">
        <v>201</v>
      </c>
      <c r="C496" s="29" t="s">
        <v>364</v>
      </c>
      <c r="D496" s="186">
        <v>5908</v>
      </c>
      <c r="E496" s="30">
        <v>10841</v>
      </c>
      <c r="F496" s="93">
        <v>10841</v>
      </c>
      <c r="G496" s="186">
        <v>2503</v>
      </c>
      <c r="H496" s="186">
        <v>3983</v>
      </c>
      <c r="I496" s="186">
        <v>2232</v>
      </c>
      <c r="J496" s="186">
        <v>2123</v>
      </c>
      <c r="K496" s="23">
        <f t="shared" si="419"/>
        <v>10841</v>
      </c>
      <c r="L496" s="23">
        <f t="shared" si="420"/>
        <v>0</v>
      </c>
      <c r="M496" s="186"/>
      <c r="N496" s="186"/>
      <c r="O496" s="186"/>
      <c r="P496" s="30"/>
      <c r="Q496" s="30"/>
      <c r="R496" s="30"/>
      <c r="S496" s="30"/>
      <c r="T496" s="30"/>
      <c r="U496" s="30"/>
      <c r="V496" s="30"/>
      <c r="W496" s="30"/>
      <c r="X496" s="30"/>
      <c r="Y496" s="30"/>
      <c r="Z496" s="30"/>
      <c r="AA496" s="30"/>
      <c r="AB496" s="30"/>
      <c r="AC496" s="30"/>
      <c r="AD496" s="292">
        <f t="shared" si="414"/>
        <v>10841</v>
      </c>
      <c r="AE496" s="30">
        <v>10841</v>
      </c>
      <c r="AF496" s="30">
        <v>2145</v>
      </c>
      <c r="AG496" s="30">
        <f>44834-37053</f>
        <v>7781</v>
      </c>
      <c r="AH496" s="30"/>
      <c r="AI496" s="30"/>
      <c r="AJ496" s="30"/>
      <c r="AK496" s="30"/>
    </row>
    <row r="497" spans="1:37" s="140" customFormat="1" ht="15" customHeight="1">
      <c r="A497" s="137"/>
      <c r="B497" s="28" t="s">
        <v>365</v>
      </c>
      <c r="C497" s="29">
        <v>70</v>
      </c>
      <c r="D497" s="267">
        <v>1351</v>
      </c>
      <c r="E497" s="178"/>
      <c r="F497" s="304">
        <v>5434</v>
      </c>
      <c r="G497" s="267">
        <v>5434</v>
      </c>
      <c r="H497" s="267"/>
      <c r="I497" s="267"/>
      <c r="J497" s="267"/>
      <c r="K497" s="23">
        <f t="shared" si="419"/>
        <v>5434</v>
      </c>
      <c r="L497" s="23">
        <f t="shared" si="420"/>
        <v>0</v>
      </c>
      <c r="M497" s="267">
        <v>0</v>
      </c>
      <c r="N497" s="267">
        <v>0</v>
      </c>
      <c r="O497" s="267">
        <v>0</v>
      </c>
      <c r="P497" s="178"/>
      <c r="Q497" s="178"/>
      <c r="R497" s="178"/>
      <c r="S497" s="178"/>
      <c r="T497" s="178"/>
      <c r="U497" s="178"/>
      <c r="V497" s="178"/>
      <c r="W497" s="178"/>
      <c r="X497" s="178"/>
      <c r="Y497" s="178"/>
      <c r="Z497" s="178">
        <v>9000</v>
      </c>
      <c r="AA497" s="178"/>
      <c r="AB497" s="178"/>
      <c r="AC497" s="178"/>
      <c r="AD497" s="292">
        <f t="shared" si="414"/>
        <v>14434</v>
      </c>
      <c r="AE497" s="178">
        <v>14434</v>
      </c>
      <c r="AF497" s="178">
        <v>12908</v>
      </c>
      <c r="AG497" s="178"/>
      <c r="AH497" s="178"/>
      <c r="AI497" s="178"/>
      <c r="AJ497" s="178"/>
      <c r="AK497" s="178"/>
    </row>
    <row r="498" spans="1:37" s="140" customFormat="1" ht="26.25" customHeight="1">
      <c r="A498" s="137"/>
      <c r="B498" s="179" t="s">
        <v>403</v>
      </c>
      <c r="C498" s="173" t="s">
        <v>334</v>
      </c>
      <c r="D498" s="268">
        <f t="shared" ref="D498:J498" si="442">D499+D501</f>
        <v>35917</v>
      </c>
      <c r="E498" s="180">
        <f t="shared" si="442"/>
        <v>29453</v>
      </c>
      <c r="F498" s="305">
        <f t="shared" si="442"/>
        <v>29455</v>
      </c>
      <c r="G498" s="268">
        <f t="shared" si="442"/>
        <v>29455</v>
      </c>
      <c r="H498" s="268">
        <f t="shared" si="442"/>
        <v>0</v>
      </c>
      <c r="I498" s="268">
        <f t="shared" si="442"/>
        <v>0</v>
      </c>
      <c r="J498" s="268">
        <f t="shared" si="442"/>
        <v>0</v>
      </c>
      <c r="K498" s="23">
        <f t="shared" si="419"/>
        <v>29455</v>
      </c>
      <c r="L498" s="23">
        <f t="shared" si="420"/>
        <v>0</v>
      </c>
      <c r="M498" s="268">
        <f t="shared" ref="M498:AK498" si="443">M499+M501</f>
        <v>0</v>
      </c>
      <c r="N498" s="268">
        <f t="shared" si="443"/>
        <v>0</v>
      </c>
      <c r="O498" s="268">
        <f t="shared" si="443"/>
        <v>0</v>
      </c>
      <c r="P498" s="180">
        <f t="shared" si="443"/>
        <v>0</v>
      </c>
      <c r="Q498" s="180">
        <f t="shared" si="443"/>
        <v>0</v>
      </c>
      <c r="R498" s="180">
        <f t="shared" si="443"/>
        <v>0</v>
      </c>
      <c r="S498" s="180">
        <f t="shared" si="443"/>
        <v>0</v>
      </c>
      <c r="T498" s="180">
        <f t="shared" si="443"/>
        <v>0</v>
      </c>
      <c r="U498" s="180">
        <f t="shared" si="443"/>
        <v>0</v>
      </c>
      <c r="V498" s="180">
        <f t="shared" si="443"/>
        <v>0</v>
      </c>
      <c r="W498" s="180">
        <f t="shared" si="443"/>
        <v>0</v>
      </c>
      <c r="X498" s="180">
        <f t="shared" si="443"/>
        <v>0</v>
      </c>
      <c r="Y498" s="180">
        <f t="shared" si="443"/>
        <v>0</v>
      </c>
      <c r="Z498" s="180">
        <f t="shared" si="443"/>
        <v>0</v>
      </c>
      <c r="AA498" s="180">
        <f t="shared" si="443"/>
        <v>0</v>
      </c>
      <c r="AB498" s="180">
        <f t="shared" si="443"/>
        <v>0</v>
      </c>
      <c r="AC498" s="180">
        <f t="shared" si="443"/>
        <v>0</v>
      </c>
      <c r="AD498" s="292">
        <f t="shared" si="414"/>
        <v>29455</v>
      </c>
      <c r="AE498" s="180">
        <f t="shared" si="443"/>
        <v>29455</v>
      </c>
      <c r="AF498" s="180">
        <f t="shared" si="443"/>
        <v>29422</v>
      </c>
      <c r="AG498" s="180">
        <f t="shared" si="443"/>
        <v>0</v>
      </c>
      <c r="AH498" s="180">
        <f t="shared" si="443"/>
        <v>0</v>
      </c>
      <c r="AI498" s="180">
        <f t="shared" si="443"/>
        <v>0</v>
      </c>
      <c r="AJ498" s="180">
        <f t="shared" si="443"/>
        <v>0</v>
      </c>
      <c r="AK498" s="180">
        <f t="shared" si="443"/>
        <v>0</v>
      </c>
    </row>
    <row r="499" spans="1:37" s="140" customFormat="1" ht="15" customHeight="1">
      <c r="A499" s="137"/>
      <c r="B499" s="174" t="s">
        <v>298</v>
      </c>
      <c r="C499" s="139"/>
      <c r="D499" s="186">
        <f t="shared" ref="D499:AK499" si="444">D500</f>
        <v>12</v>
      </c>
      <c r="E499" s="30">
        <f t="shared" si="444"/>
        <v>11</v>
      </c>
      <c r="F499" s="93">
        <f t="shared" si="444"/>
        <v>13</v>
      </c>
      <c r="G499" s="186">
        <f t="shared" si="444"/>
        <v>13</v>
      </c>
      <c r="H499" s="186">
        <f t="shared" si="444"/>
        <v>0</v>
      </c>
      <c r="I499" s="186">
        <f t="shared" si="444"/>
        <v>0</v>
      </c>
      <c r="J499" s="186">
        <f t="shared" si="444"/>
        <v>0</v>
      </c>
      <c r="K499" s="23">
        <f t="shared" si="419"/>
        <v>13</v>
      </c>
      <c r="L499" s="23">
        <f t="shared" si="420"/>
        <v>0</v>
      </c>
      <c r="M499" s="186">
        <f t="shared" si="444"/>
        <v>0</v>
      </c>
      <c r="N499" s="186">
        <f t="shared" si="444"/>
        <v>0</v>
      </c>
      <c r="O499" s="186">
        <f t="shared" si="444"/>
        <v>0</v>
      </c>
      <c r="P499" s="30">
        <f t="shared" si="444"/>
        <v>0</v>
      </c>
      <c r="Q499" s="30">
        <f t="shared" si="444"/>
        <v>0</v>
      </c>
      <c r="R499" s="30">
        <f t="shared" si="444"/>
        <v>0</v>
      </c>
      <c r="S499" s="30">
        <f t="shared" si="444"/>
        <v>0</v>
      </c>
      <c r="T499" s="30">
        <f t="shared" si="444"/>
        <v>0</v>
      </c>
      <c r="U499" s="30">
        <f t="shared" si="444"/>
        <v>0</v>
      </c>
      <c r="V499" s="30">
        <f t="shared" si="444"/>
        <v>0</v>
      </c>
      <c r="W499" s="30">
        <f t="shared" si="444"/>
        <v>0</v>
      </c>
      <c r="X499" s="30">
        <f t="shared" si="444"/>
        <v>0</v>
      </c>
      <c r="Y499" s="30">
        <f t="shared" si="444"/>
        <v>0</v>
      </c>
      <c r="Z499" s="30">
        <f t="shared" si="444"/>
        <v>0</v>
      </c>
      <c r="AA499" s="30">
        <f t="shared" si="444"/>
        <v>0</v>
      </c>
      <c r="AB499" s="30">
        <f t="shared" si="444"/>
        <v>0</v>
      </c>
      <c r="AC499" s="30">
        <f t="shared" si="444"/>
        <v>0</v>
      </c>
      <c r="AD499" s="292">
        <f t="shared" si="414"/>
        <v>13</v>
      </c>
      <c r="AE499" s="30">
        <f t="shared" si="444"/>
        <v>13</v>
      </c>
      <c r="AF499" s="30">
        <f t="shared" si="444"/>
        <v>1</v>
      </c>
      <c r="AG499" s="30">
        <f t="shared" si="444"/>
        <v>0</v>
      </c>
      <c r="AH499" s="30">
        <f t="shared" si="444"/>
        <v>0</v>
      </c>
      <c r="AI499" s="30">
        <f t="shared" si="444"/>
        <v>0</v>
      </c>
      <c r="AJ499" s="30">
        <f t="shared" si="444"/>
        <v>0</v>
      </c>
      <c r="AK499" s="30">
        <f t="shared" si="444"/>
        <v>0</v>
      </c>
    </row>
    <row r="500" spans="1:37" s="140" customFormat="1" ht="15" customHeight="1">
      <c r="A500" s="137"/>
      <c r="B500" s="138" t="s">
        <v>401</v>
      </c>
      <c r="C500" s="139">
        <v>20</v>
      </c>
      <c r="D500" s="186">
        <v>12</v>
      </c>
      <c r="E500" s="30">
        <v>11</v>
      </c>
      <c r="F500" s="93">
        <v>13</v>
      </c>
      <c r="G500" s="186">
        <v>13</v>
      </c>
      <c r="H500" s="186"/>
      <c r="I500" s="186"/>
      <c r="J500" s="186"/>
      <c r="K500" s="23">
        <f t="shared" si="419"/>
        <v>13</v>
      </c>
      <c r="L500" s="23">
        <f t="shared" si="420"/>
        <v>0</v>
      </c>
      <c r="M500" s="186"/>
      <c r="N500" s="186"/>
      <c r="O500" s="186"/>
      <c r="P500" s="30"/>
      <c r="Q500" s="30"/>
      <c r="R500" s="30"/>
      <c r="S500" s="30"/>
      <c r="T500" s="30"/>
      <c r="U500" s="30"/>
      <c r="V500" s="30"/>
      <c r="W500" s="30"/>
      <c r="X500" s="30"/>
      <c r="Y500" s="30"/>
      <c r="Z500" s="30"/>
      <c r="AA500" s="30"/>
      <c r="AB500" s="30"/>
      <c r="AC500" s="30"/>
      <c r="AD500" s="292">
        <f t="shared" si="414"/>
        <v>13</v>
      </c>
      <c r="AE500" s="30">
        <v>13</v>
      </c>
      <c r="AF500" s="30">
        <v>1</v>
      </c>
      <c r="AG500" s="30"/>
      <c r="AH500" s="30"/>
      <c r="AI500" s="30"/>
      <c r="AJ500" s="30"/>
      <c r="AK500" s="30"/>
    </row>
    <row r="501" spans="1:37" s="140" customFormat="1" ht="15" customHeight="1">
      <c r="A501" s="137"/>
      <c r="B501" s="25" t="s">
        <v>311</v>
      </c>
      <c r="C501" s="166"/>
      <c r="D501" s="186">
        <f t="shared" ref="D501:J501" si="445">D502+D506</f>
        <v>35905</v>
      </c>
      <c r="E501" s="30">
        <f t="shared" si="445"/>
        <v>29442</v>
      </c>
      <c r="F501" s="93">
        <f t="shared" si="445"/>
        <v>29442</v>
      </c>
      <c r="G501" s="186">
        <f t="shared" si="445"/>
        <v>29442</v>
      </c>
      <c r="H501" s="186">
        <f t="shared" si="445"/>
        <v>0</v>
      </c>
      <c r="I501" s="186">
        <f t="shared" si="445"/>
        <v>0</v>
      </c>
      <c r="J501" s="186">
        <f t="shared" si="445"/>
        <v>0</v>
      </c>
      <c r="K501" s="23">
        <f t="shared" si="419"/>
        <v>29442</v>
      </c>
      <c r="L501" s="23">
        <f t="shared" si="420"/>
        <v>0</v>
      </c>
      <c r="M501" s="186">
        <f t="shared" ref="M501:AK501" si="446">M502+M506</f>
        <v>0</v>
      </c>
      <c r="N501" s="186">
        <f t="shared" si="446"/>
        <v>0</v>
      </c>
      <c r="O501" s="186">
        <f t="shared" si="446"/>
        <v>0</v>
      </c>
      <c r="P501" s="30">
        <f t="shared" si="446"/>
        <v>0</v>
      </c>
      <c r="Q501" s="30">
        <f t="shared" si="446"/>
        <v>0</v>
      </c>
      <c r="R501" s="30">
        <f t="shared" si="446"/>
        <v>0</v>
      </c>
      <c r="S501" s="30">
        <f t="shared" si="446"/>
        <v>0</v>
      </c>
      <c r="T501" s="30">
        <f t="shared" si="446"/>
        <v>0</v>
      </c>
      <c r="U501" s="30">
        <f t="shared" si="446"/>
        <v>0</v>
      </c>
      <c r="V501" s="30">
        <f t="shared" si="446"/>
        <v>0</v>
      </c>
      <c r="W501" s="30">
        <f t="shared" si="446"/>
        <v>0</v>
      </c>
      <c r="X501" s="30">
        <f t="shared" si="446"/>
        <v>0</v>
      </c>
      <c r="Y501" s="30">
        <f t="shared" si="446"/>
        <v>0</v>
      </c>
      <c r="Z501" s="30">
        <f t="shared" si="446"/>
        <v>0</v>
      </c>
      <c r="AA501" s="30">
        <f t="shared" si="446"/>
        <v>0</v>
      </c>
      <c r="AB501" s="30">
        <f t="shared" si="446"/>
        <v>0</v>
      </c>
      <c r="AC501" s="30">
        <f t="shared" si="446"/>
        <v>0</v>
      </c>
      <c r="AD501" s="292">
        <f t="shared" si="414"/>
        <v>29442</v>
      </c>
      <c r="AE501" s="30">
        <f t="shared" si="446"/>
        <v>29442</v>
      </c>
      <c r="AF501" s="30">
        <f t="shared" si="446"/>
        <v>29421</v>
      </c>
      <c r="AG501" s="30">
        <f t="shared" si="446"/>
        <v>0</v>
      </c>
      <c r="AH501" s="30">
        <f t="shared" si="446"/>
        <v>0</v>
      </c>
      <c r="AI501" s="30">
        <f t="shared" si="446"/>
        <v>0</v>
      </c>
      <c r="AJ501" s="30">
        <f t="shared" si="446"/>
        <v>0</v>
      </c>
      <c r="AK501" s="30">
        <f t="shared" si="446"/>
        <v>0</v>
      </c>
    </row>
    <row r="502" spans="1:37" s="140" customFormat="1" ht="29.25" customHeight="1">
      <c r="A502" s="137"/>
      <c r="B502" s="181" t="s">
        <v>321</v>
      </c>
      <c r="C502" s="170">
        <v>60</v>
      </c>
      <c r="D502" s="186">
        <f t="shared" ref="D502:J502" si="447">D503+D504+D505</f>
        <v>35905</v>
      </c>
      <c r="E502" s="30">
        <f t="shared" si="447"/>
        <v>29442</v>
      </c>
      <c r="F502" s="93">
        <f t="shared" si="447"/>
        <v>29442</v>
      </c>
      <c r="G502" s="186">
        <f t="shared" si="447"/>
        <v>29442</v>
      </c>
      <c r="H502" s="186">
        <f t="shared" si="447"/>
        <v>0</v>
      </c>
      <c r="I502" s="186">
        <f t="shared" si="447"/>
        <v>0</v>
      </c>
      <c r="J502" s="186">
        <f t="shared" si="447"/>
        <v>0</v>
      </c>
      <c r="K502" s="23">
        <f t="shared" si="419"/>
        <v>29442</v>
      </c>
      <c r="L502" s="23">
        <f t="shared" si="420"/>
        <v>0</v>
      </c>
      <c r="M502" s="186">
        <f t="shared" ref="M502:AK502" si="448">M503+M504+M505</f>
        <v>0</v>
      </c>
      <c r="N502" s="186">
        <f t="shared" si="448"/>
        <v>0</v>
      </c>
      <c r="O502" s="186">
        <f t="shared" si="448"/>
        <v>0</v>
      </c>
      <c r="P502" s="30">
        <f t="shared" si="448"/>
        <v>0</v>
      </c>
      <c r="Q502" s="30">
        <f t="shared" si="448"/>
        <v>0</v>
      </c>
      <c r="R502" s="30">
        <f t="shared" si="448"/>
        <v>0</v>
      </c>
      <c r="S502" s="30">
        <f t="shared" si="448"/>
        <v>0</v>
      </c>
      <c r="T502" s="30">
        <f t="shared" si="448"/>
        <v>0</v>
      </c>
      <c r="U502" s="30">
        <f t="shared" si="448"/>
        <v>0</v>
      </c>
      <c r="V502" s="30">
        <f t="shared" si="448"/>
        <v>0</v>
      </c>
      <c r="W502" s="30">
        <f t="shared" si="448"/>
        <v>0</v>
      </c>
      <c r="X502" s="30">
        <f t="shared" si="448"/>
        <v>0</v>
      </c>
      <c r="Y502" s="30">
        <f t="shared" si="448"/>
        <v>0</v>
      </c>
      <c r="Z502" s="30">
        <f t="shared" si="448"/>
        <v>0</v>
      </c>
      <c r="AA502" s="30">
        <f t="shared" si="448"/>
        <v>0</v>
      </c>
      <c r="AB502" s="30">
        <f t="shared" si="448"/>
        <v>0</v>
      </c>
      <c r="AC502" s="30">
        <f t="shared" si="448"/>
        <v>0</v>
      </c>
      <c r="AD502" s="292">
        <f t="shared" si="414"/>
        <v>29442</v>
      </c>
      <c r="AE502" s="30">
        <f t="shared" si="448"/>
        <v>29442</v>
      </c>
      <c r="AF502" s="30">
        <f t="shared" si="448"/>
        <v>29421</v>
      </c>
      <c r="AG502" s="30">
        <f t="shared" si="448"/>
        <v>0</v>
      </c>
      <c r="AH502" s="30">
        <f t="shared" si="448"/>
        <v>0</v>
      </c>
      <c r="AI502" s="30">
        <f t="shared" si="448"/>
        <v>0</v>
      </c>
      <c r="AJ502" s="30">
        <f t="shared" si="448"/>
        <v>0</v>
      </c>
      <c r="AK502" s="30">
        <f t="shared" si="448"/>
        <v>0</v>
      </c>
    </row>
    <row r="503" spans="1:37" s="140" customFormat="1" ht="15" customHeight="1">
      <c r="A503" s="137"/>
      <c r="B503" s="168" t="s">
        <v>197</v>
      </c>
      <c r="C503" s="171" t="s">
        <v>362</v>
      </c>
      <c r="D503" s="186">
        <v>30172</v>
      </c>
      <c r="E503" s="30">
        <v>24741</v>
      </c>
      <c r="F503" s="93">
        <v>24741</v>
      </c>
      <c r="G503" s="186">
        <v>24741</v>
      </c>
      <c r="H503" s="186"/>
      <c r="I503" s="186"/>
      <c r="J503" s="186"/>
      <c r="K503" s="23">
        <f t="shared" si="419"/>
        <v>24741</v>
      </c>
      <c r="L503" s="23">
        <f t="shared" si="420"/>
        <v>0</v>
      </c>
      <c r="M503" s="186">
        <v>0</v>
      </c>
      <c r="N503" s="186">
        <v>0</v>
      </c>
      <c r="O503" s="186">
        <v>0</v>
      </c>
      <c r="P503" s="30"/>
      <c r="Q503" s="30"/>
      <c r="R503" s="30"/>
      <c r="S503" s="30"/>
      <c r="T503" s="30"/>
      <c r="U503" s="30"/>
      <c r="V503" s="30"/>
      <c r="W503" s="30"/>
      <c r="X503" s="30"/>
      <c r="Y503" s="30"/>
      <c r="Z503" s="30"/>
      <c r="AA503" s="30"/>
      <c r="AB503" s="30"/>
      <c r="AC503" s="30"/>
      <c r="AD503" s="292">
        <f t="shared" si="414"/>
        <v>24741</v>
      </c>
      <c r="AE503" s="30">
        <v>24741</v>
      </c>
      <c r="AF503" s="30">
        <v>24724</v>
      </c>
      <c r="AG503" s="30"/>
      <c r="AH503" s="30"/>
      <c r="AI503" s="30"/>
      <c r="AJ503" s="30"/>
      <c r="AK503" s="30"/>
    </row>
    <row r="504" spans="1:37" s="140" customFormat="1" ht="15" customHeight="1">
      <c r="A504" s="137"/>
      <c r="B504" s="168" t="s">
        <v>199</v>
      </c>
      <c r="C504" s="171" t="s">
        <v>363</v>
      </c>
      <c r="D504" s="186"/>
      <c r="E504" s="30"/>
      <c r="F504" s="93"/>
      <c r="G504" s="186"/>
      <c r="H504" s="186"/>
      <c r="I504" s="186"/>
      <c r="J504" s="186"/>
      <c r="K504" s="23">
        <f t="shared" si="419"/>
        <v>0</v>
      </c>
      <c r="L504" s="23">
        <f t="shared" si="420"/>
        <v>0</v>
      </c>
      <c r="M504" s="186"/>
      <c r="N504" s="186"/>
      <c r="O504" s="186"/>
      <c r="P504" s="30"/>
      <c r="Q504" s="30"/>
      <c r="R504" s="30"/>
      <c r="S504" s="30"/>
      <c r="T504" s="30"/>
      <c r="U504" s="30"/>
      <c r="V504" s="30"/>
      <c r="W504" s="30"/>
      <c r="X504" s="30"/>
      <c r="Y504" s="30"/>
      <c r="Z504" s="30"/>
      <c r="AA504" s="30"/>
      <c r="AB504" s="30"/>
      <c r="AC504" s="30"/>
      <c r="AD504" s="292">
        <f t="shared" si="414"/>
        <v>0</v>
      </c>
      <c r="AE504" s="30"/>
      <c r="AF504" s="30"/>
      <c r="AG504" s="30"/>
      <c r="AH504" s="30"/>
      <c r="AI504" s="30"/>
      <c r="AJ504" s="30"/>
      <c r="AK504" s="30"/>
    </row>
    <row r="505" spans="1:37" s="140" customFormat="1" ht="15" customHeight="1">
      <c r="A505" s="137"/>
      <c r="B505" s="168" t="s">
        <v>201</v>
      </c>
      <c r="C505" s="171" t="s">
        <v>364</v>
      </c>
      <c r="D505" s="186">
        <v>5733</v>
      </c>
      <c r="E505" s="30">
        <v>4701</v>
      </c>
      <c r="F505" s="93">
        <v>4701</v>
      </c>
      <c r="G505" s="186">
        <v>4701</v>
      </c>
      <c r="H505" s="186"/>
      <c r="I505" s="186"/>
      <c r="J505" s="186"/>
      <c r="K505" s="23">
        <f t="shared" si="419"/>
        <v>4701</v>
      </c>
      <c r="L505" s="23">
        <f t="shared" si="420"/>
        <v>0</v>
      </c>
      <c r="M505" s="186">
        <v>0</v>
      </c>
      <c r="N505" s="186">
        <v>0</v>
      </c>
      <c r="O505" s="186">
        <v>0</v>
      </c>
      <c r="P505" s="30"/>
      <c r="Q505" s="30"/>
      <c r="R505" s="30"/>
      <c r="S505" s="30"/>
      <c r="T505" s="30"/>
      <c r="U505" s="30"/>
      <c r="V505" s="30"/>
      <c r="W505" s="30"/>
      <c r="X505" s="30"/>
      <c r="Y505" s="30"/>
      <c r="Z505" s="30"/>
      <c r="AA505" s="30"/>
      <c r="AB505" s="30"/>
      <c r="AC505" s="30"/>
      <c r="AD505" s="292">
        <f t="shared" si="414"/>
        <v>4701</v>
      </c>
      <c r="AE505" s="30">
        <v>4701</v>
      </c>
      <c r="AF505" s="30">
        <v>4697</v>
      </c>
      <c r="AG505" s="30"/>
      <c r="AH505" s="30"/>
      <c r="AI505" s="30"/>
      <c r="AJ505" s="30"/>
      <c r="AK505" s="30"/>
    </row>
    <row r="506" spans="1:37" s="140" customFormat="1" ht="15" customHeight="1">
      <c r="A506" s="137"/>
      <c r="B506" s="28" t="s">
        <v>365</v>
      </c>
      <c r="C506" s="29">
        <v>70</v>
      </c>
      <c r="D506" s="186">
        <v>0</v>
      </c>
      <c r="E506" s="30">
        <v>0</v>
      </c>
      <c r="F506" s="93">
        <v>0</v>
      </c>
      <c r="G506" s="186">
        <v>0</v>
      </c>
      <c r="H506" s="186">
        <v>0</v>
      </c>
      <c r="I506" s="186">
        <v>0</v>
      </c>
      <c r="J506" s="186">
        <v>0</v>
      </c>
      <c r="K506" s="23">
        <f t="shared" si="419"/>
        <v>0</v>
      </c>
      <c r="L506" s="23">
        <f t="shared" si="420"/>
        <v>0</v>
      </c>
      <c r="M506" s="186">
        <v>0</v>
      </c>
      <c r="N506" s="186">
        <v>0</v>
      </c>
      <c r="O506" s="186">
        <v>0</v>
      </c>
      <c r="P506" s="30">
        <v>0</v>
      </c>
      <c r="Q506" s="30">
        <v>0</v>
      </c>
      <c r="R506" s="30">
        <v>0</v>
      </c>
      <c r="S506" s="30">
        <v>0</v>
      </c>
      <c r="T506" s="30">
        <v>0</v>
      </c>
      <c r="U506" s="30">
        <v>0</v>
      </c>
      <c r="V506" s="30">
        <v>0</v>
      </c>
      <c r="W506" s="30">
        <v>0</v>
      </c>
      <c r="X506" s="30">
        <v>0</v>
      </c>
      <c r="Y506" s="30">
        <v>0</v>
      </c>
      <c r="Z506" s="30">
        <v>0</v>
      </c>
      <c r="AA506" s="30">
        <v>0</v>
      </c>
      <c r="AB506" s="30">
        <v>0</v>
      </c>
      <c r="AC506" s="30">
        <v>0</v>
      </c>
      <c r="AD506" s="292">
        <f t="shared" si="414"/>
        <v>0</v>
      </c>
      <c r="AE506" s="30">
        <v>0</v>
      </c>
      <c r="AF506" s="30">
        <v>0</v>
      </c>
      <c r="AG506" s="30">
        <v>0</v>
      </c>
      <c r="AH506" s="30">
        <v>0</v>
      </c>
      <c r="AI506" s="30">
        <v>0</v>
      </c>
      <c r="AJ506" s="30">
        <v>0</v>
      </c>
      <c r="AK506" s="30">
        <v>0</v>
      </c>
    </row>
    <row r="507" spans="1:37" s="140" customFormat="1" ht="52.5" customHeight="1">
      <c r="A507" s="137"/>
      <c r="B507" s="182" t="s">
        <v>404</v>
      </c>
      <c r="C507" s="173" t="s">
        <v>334</v>
      </c>
      <c r="D507" s="265">
        <f t="shared" ref="D507:AK507" si="449">D508</f>
        <v>3249</v>
      </c>
      <c r="E507" s="162">
        <f t="shared" si="449"/>
        <v>4130</v>
      </c>
      <c r="F507" s="302">
        <f t="shared" si="449"/>
        <v>4130</v>
      </c>
      <c r="G507" s="265">
        <f t="shared" si="449"/>
        <v>3345</v>
      </c>
      <c r="H507" s="265">
        <f t="shared" si="449"/>
        <v>785</v>
      </c>
      <c r="I507" s="265">
        <f t="shared" si="449"/>
        <v>0</v>
      </c>
      <c r="J507" s="265">
        <f t="shared" si="449"/>
        <v>0</v>
      </c>
      <c r="K507" s="23">
        <f t="shared" si="419"/>
        <v>4130</v>
      </c>
      <c r="L507" s="23">
        <f t="shared" si="420"/>
        <v>0</v>
      </c>
      <c r="M507" s="265">
        <f t="shared" si="449"/>
        <v>0</v>
      </c>
      <c r="N507" s="265">
        <f t="shared" si="449"/>
        <v>0</v>
      </c>
      <c r="O507" s="265">
        <f t="shared" si="449"/>
        <v>0</v>
      </c>
      <c r="P507" s="162">
        <f t="shared" si="449"/>
        <v>0</v>
      </c>
      <c r="Q507" s="162">
        <f t="shared" si="449"/>
        <v>0</v>
      </c>
      <c r="R507" s="162">
        <f t="shared" si="449"/>
        <v>0</v>
      </c>
      <c r="S507" s="162">
        <f t="shared" si="449"/>
        <v>0</v>
      </c>
      <c r="T507" s="162">
        <f t="shared" si="449"/>
        <v>0</v>
      </c>
      <c r="U507" s="162">
        <f t="shared" si="449"/>
        <v>0</v>
      </c>
      <c r="V507" s="162">
        <f t="shared" si="449"/>
        <v>0</v>
      </c>
      <c r="W507" s="162">
        <f t="shared" si="449"/>
        <v>0</v>
      </c>
      <c r="X507" s="162">
        <f t="shared" si="449"/>
        <v>0</v>
      </c>
      <c r="Y507" s="162">
        <f t="shared" si="449"/>
        <v>0</v>
      </c>
      <c r="Z507" s="162">
        <f t="shared" si="449"/>
        <v>0</v>
      </c>
      <c r="AA507" s="162">
        <f t="shared" si="449"/>
        <v>0</v>
      </c>
      <c r="AB507" s="162">
        <f t="shared" si="449"/>
        <v>0</v>
      </c>
      <c r="AC507" s="162">
        <f t="shared" si="449"/>
        <v>0</v>
      </c>
      <c r="AD507" s="292">
        <f t="shared" si="414"/>
        <v>4130</v>
      </c>
      <c r="AE507" s="162">
        <f t="shared" si="449"/>
        <v>4130</v>
      </c>
      <c r="AF507" s="162">
        <f t="shared" si="449"/>
        <v>2602</v>
      </c>
      <c r="AG507" s="162">
        <f t="shared" si="449"/>
        <v>0</v>
      </c>
      <c r="AH507" s="162">
        <f t="shared" si="449"/>
        <v>0</v>
      </c>
      <c r="AI507" s="162">
        <f t="shared" si="449"/>
        <v>0</v>
      </c>
      <c r="AJ507" s="162">
        <f t="shared" si="449"/>
        <v>0</v>
      </c>
      <c r="AK507" s="162">
        <f t="shared" si="449"/>
        <v>0</v>
      </c>
    </row>
    <row r="508" spans="1:37" s="140" customFormat="1" ht="21.75" customHeight="1">
      <c r="A508" s="137"/>
      <c r="B508" s="25" t="s">
        <v>311</v>
      </c>
      <c r="C508" s="183"/>
      <c r="D508" s="186">
        <f t="shared" ref="D508:J508" si="450">D509+D513</f>
        <v>3249</v>
      </c>
      <c r="E508" s="30">
        <f t="shared" si="450"/>
        <v>4130</v>
      </c>
      <c r="F508" s="93">
        <f t="shared" si="450"/>
        <v>4130</v>
      </c>
      <c r="G508" s="186">
        <f t="shared" si="450"/>
        <v>3345</v>
      </c>
      <c r="H508" s="186">
        <f t="shared" si="450"/>
        <v>785</v>
      </c>
      <c r="I508" s="186">
        <f t="shared" si="450"/>
        <v>0</v>
      </c>
      <c r="J508" s="186">
        <f t="shared" si="450"/>
        <v>0</v>
      </c>
      <c r="K508" s="23">
        <f t="shared" si="419"/>
        <v>4130</v>
      </c>
      <c r="L508" s="23">
        <f t="shared" si="420"/>
        <v>0</v>
      </c>
      <c r="M508" s="186">
        <f t="shared" ref="M508:AK508" si="451">M509+M513</f>
        <v>0</v>
      </c>
      <c r="N508" s="186">
        <f t="shared" si="451"/>
        <v>0</v>
      </c>
      <c r="O508" s="186">
        <f t="shared" si="451"/>
        <v>0</v>
      </c>
      <c r="P508" s="30">
        <f t="shared" si="451"/>
        <v>0</v>
      </c>
      <c r="Q508" s="30">
        <f t="shared" si="451"/>
        <v>0</v>
      </c>
      <c r="R508" s="30">
        <f t="shared" si="451"/>
        <v>0</v>
      </c>
      <c r="S508" s="30">
        <f t="shared" si="451"/>
        <v>0</v>
      </c>
      <c r="T508" s="30">
        <f t="shared" si="451"/>
        <v>0</v>
      </c>
      <c r="U508" s="30">
        <f t="shared" si="451"/>
        <v>0</v>
      </c>
      <c r="V508" s="30">
        <f t="shared" si="451"/>
        <v>0</v>
      </c>
      <c r="W508" s="30">
        <f t="shared" si="451"/>
        <v>0</v>
      </c>
      <c r="X508" s="30">
        <f t="shared" si="451"/>
        <v>0</v>
      </c>
      <c r="Y508" s="30">
        <f t="shared" si="451"/>
        <v>0</v>
      </c>
      <c r="Z508" s="30">
        <f t="shared" si="451"/>
        <v>0</v>
      </c>
      <c r="AA508" s="30">
        <f t="shared" si="451"/>
        <v>0</v>
      </c>
      <c r="AB508" s="30">
        <f t="shared" si="451"/>
        <v>0</v>
      </c>
      <c r="AC508" s="30">
        <f t="shared" si="451"/>
        <v>0</v>
      </c>
      <c r="AD508" s="292">
        <f t="shared" si="414"/>
        <v>4130</v>
      </c>
      <c r="AE508" s="30">
        <f t="shared" si="451"/>
        <v>4130</v>
      </c>
      <c r="AF508" s="30">
        <f t="shared" si="451"/>
        <v>2602</v>
      </c>
      <c r="AG508" s="30">
        <f t="shared" si="451"/>
        <v>0</v>
      </c>
      <c r="AH508" s="30">
        <f t="shared" si="451"/>
        <v>0</v>
      </c>
      <c r="AI508" s="30">
        <f t="shared" si="451"/>
        <v>0</v>
      </c>
      <c r="AJ508" s="30">
        <f t="shared" si="451"/>
        <v>0</v>
      </c>
      <c r="AK508" s="30">
        <f t="shared" si="451"/>
        <v>0</v>
      </c>
    </row>
    <row r="509" spans="1:37" s="140" customFormat="1" ht="29.25" customHeight="1">
      <c r="A509" s="137"/>
      <c r="B509" s="181" t="s">
        <v>321</v>
      </c>
      <c r="C509" s="145">
        <v>60</v>
      </c>
      <c r="D509" s="186">
        <f t="shared" ref="D509:J509" si="452">D510+D511+D512</f>
        <v>1572</v>
      </c>
      <c r="E509" s="30">
        <f t="shared" si="452"/>
        <v>1640</v>
      </c>
      <c r="F509" s="93">
        <f t="shared" si="452"/>
        <v>1640</v>
      </c>
      <c r="G509" s="186">
        <f t="shared" si="452"/>
        <v>855</v>
      </c>
      <c r="H509" s="186">
        <f t="shared" si="452"/>
        <v>785</v>
      </c>
      <c r="I509" s="186">
        <f t="shared" si="452"/>
        <v>0</v>
      </c>
      <c r="J509" s="186">
        <f t="shared" si="452"/>
        <v>0</v>
      </c>
      <c r="K509" s="23">
        <f t="shared" si="419"/>
        <v>1640</v>
      </c>
      <c r="L509" s="23">
        <f t="shared" si="420"/>
        <v>0</v>
      </c>
      <c r="M509" s="186">
        <f t="shared" ref="M509:AK509" si="453">M510+M511+M512</f>
        <v>0</v>
      </c>
      <c r="N509" s="186">
        <f t="shared" si="453"/>
        <v>0</v>
      </c>
      <c r="O509" s="186">
        <f t="shared" si="453"/>
        <v>0</v>
      </c>
      <c r="P509" s="30">
        <f t="shared" si="453"/>
        <v>0</v>
      </c>
      <c r="Q509" s="30">
        <f t="shared" si="453"/>
        <v>0</v>
      </c>
      <c r="R509" s="30">
        <f t="shared" si="453"/>
        <v>0</v>
      </c>
      <c r="S509" s="30">
        <f t="shared" si="453"/>
        <v>0</v>
      </c>
      <c r="T509" s="30">
        <f t="shared" si="453"/>
        <v>0</v>
      </c>
      <c r="U509" s="30">
        <f t="shared" si="453"/>
        <v>0</v>
      </c>
      <c r="V509" s="30">
        <f t="shared" si="453"/>
        <v>0</v>
      </c>
      <c r="W509" s="30">
        <f t="shared" si="453"/>
        <v>0</v>
      </c>
      <c r="X509" s="30">
        <f t="shared" si="453"/>
        <v>0</v>
      </c>
      <c r="Y509" s="30">
        <f t="shared" si="453"/>
        <v>0</v>
      </c>
      <c r="Z509" s="30">
        <f t="shared" si="453"/>
        <v>0</v>
      </c>
      <c r="AA509" s="30">
        <f t="shared" si="453"/>
        <v>0</v>
      </c>
      <c r="AB509" s="30">
        <f t="shared" si="453"/>
        <v>0</v>
      </c>
      <c r="AC509" s="30">
        <f t="shared" si="453"/>
        <v>0</v>
      </c>
      <c r="AD509" s="292">
        <f t="shared" si="414"/>
        <v>1640</v>
      </c>
      <c r="AE509" s="30">
        <f t="shared" si="453"/>
        <v>1640</v>
      </c>
      <c r="AF509" s="30">
        <f t="shared" si="453"/>
        <v>1619</v>
      </c>
      <c r="AG509" s="30">
        <f t="shared" si="453"/>
        <v>0</v>
      </c>
      <c r="AH509" s="30">
        <f t="shared" si="453"/>
        <v>0</v>
      </c>
      <c r="AI509" s="30">
        <f t="shared" si="453"/>
        <v>0</v>
      </c>
      <c r="AJ509" s="30">
        <f t="shared" si="453"/>
        <v>0</v>
      </c>
      <c r="AK509" s="30">
        <f t="shared" si="453"/>
        <v>0</v>
      </c>
    </row>
    <row r="510" spans="1:37" s="140" customFormat="1" ht="15" customHeight="1">
      <c r="A510" s="137"/>
      <c r="B510" s="28" t="s">
        <v>197</v>
      </c>
      <c r="C510" s="29" t="s">
        <v>362</v>
      </c>
      <c r="D510" s="186">
        <v>1321</v>
      </c>
      <c r="E510" s="30">
        <v>1378</v>
      </c>
      <c r="F510" s="93">
        <v>1378</v>
      </c>
      <c r="G510" s="186">
        <v>718</v>
      </c>
      <c r="H510" s="186">
        <v>660</v>
      </c>
      <c r="I510" s="186"/>
      <c r="J510" s="186"/>
      <c r="K510" s="23">
        <f t="shared" si="419"/>
        <v>1378</v>
      </c>
      <c r="L510" s="23">
        <f t="shared" si="420"/>
        <v>0</v>
      </c>
      <c r="M510" s="186">
        <v>0</v>
      </c>
      <c r="N510" s="186">
        <v>0</v>
      </c>
      <c r="O510" s="186">
        <v>0</v>
      </c>
      <c r="P510" s="30"/>
      <c r="Q510" s="30"/>
      <c r="R510" s="30"/>
      <c r="S510" s="30"/>
      <c r="T510" s="30"/>
      <c r="U510" s="30"/>
      <c r="V510" s="30"/>
      <c r="W510" s="30"/>
      <c r="X510" s="30"/>
      <c r="Y510" s="30"/>
      <c r="Z510" s="30"/>
      <c r="AA510" s="30"/>
      <c r="AB510" s="30"/>
      <c r="AC510" s="30"/>
      <c r="AD510" s="292">
        <f t="shared" si="414"/>
        <v>1378</v>
      </c>
      <c r="AE510" s="30">
        <v>1378</v>
      </c>
      <c r="AF510" s="30">
        <v>1378</v>
      </c>
      <c r="AG510" s="30"/>
      <c r="AH510" s="30"/>
      <c r="AI510" s="30"/>
      <c r="AJ510" s="30"/>
      <c r="AK510" s="30"/>
    </row>
    <row r="511" spans="1:37" s="140" customFormat="1" ht="15" customHeight="1">
      <c r="A511" s="137"/>
      <c r="B511" s="28" t="s">
        <v>199</v>
      </c>
      <c r="C511" s="29" t="s">
        <v>363</v>
      </c>
      <c r="D511" s="186"/>
      <c r="E511" s="30"/>
      <c r="F511" s="93"/>
      <c r="G511" s="186"/>
      <c r="H511" s="186"/>
      <c r="I511" s="186"/>
      <c r="J511" s="186"/>
      <c r="K511" s="23">
        <f t="shared" si="419"/>
        <v>0</v>
      </c>
      <c r="L511" s="23">
        <f t="shared" si="420"/>
        <v>0</v>
      </c>
      <c r="M511" s="186"/>
      <c r="N511" s="186"/>
      <c r="O511" s="186"/>
      <c r="P511" s="30"/>
      <c r="Q511" s="30"/>
      <c r="R511" s="30"/>
      <c r="S511" s="30"/>
      <c r="T511" s="30"/>
      <c r="U511" s="30"/>
      <c r="V511" s="30"/>
      <c r="W511" s="30"/>
      <c r="X511" s="30"/>
      <c r="Y511" s="30"/>
      <c r="Z511" s="30"/>
      <c r="AA511" s="30"/>
      <c r="AB511" s="30"/>
      <c r="AC511" s="30"/>
      <c r="AD511" s="292">
        <f t="shared" si="414"/>
        <v>0</v>
      </c>
      <c r="AE511" s="30"/>
      <c r="AF511" s="30"/>
      <c r="AG511" s="30"/>
      <c r="AH511" s="30"/>
      <c r="AI511" s="30"/>
      <c r="AJ511" s="30"/>
      <c r="AK511" s="30"/>
    </row>
    <row r="512" spans="1:37" s="140" customFormat="1" ht="15" customHeight="1">
      <c r="A512" s="137"/>
      <c r="B512" s="28" t="s">
        <v>201</v>
      </c>
      <c r="C512" s="29" t="s">
        <v>364</v>
      </c>
      <c r="D512" s="186">
        <v>251</v>
      </c>
      <c r="E512" s="30">
        <v>262</v>
      </c>
      <c r="F512" s="93">
        <v>262</v>
      </c>
      <c r="G512" s="186">
        <v>137</v>
      </c>
      <c r="H512" s="186">
        <v>125</v>
      </c>
      <c r="I512" s="186"/>
      <c r="J512" s="186"/>
      <c r="K512" s="23">
        <f t="shared" si="419"/>
        <v>262</v>
      </c>
      <c r="L512" s="23">
        <f t="shared" si="420"/>
        <v>0</v>
      </c>
      <c r="M512" s="186">
        <v>0</v>
      </c>
      <c r="N512" s="186">
        <v>0</v>
      </c>
      <c r="O512" s="186">
        <v>0</v>
      </c>
      <c r="P512" s="30"/>
      <c r="Q512" s="30"/>
      <c r="R512" s="30"/>
      <c r="S512" s="30"/>
      <c r="T512" s="30"/>
      <c r="U512" s="30"/>
      <c r="V512" s="30"/>
      <c r="W512" s="30"/>
      <c r="X512" s="30"/>
      <c r="Y512" s="30"/>
      <c r="Z512" s="30"/>
      <c r="AA512" s="30"/>
      <c r="AB512" s="30"/>
      <c r="AC512" s="30"/>
      <c r="AD512" s="292">
        <f t="shared" si="414"/>
        <v>262</v>
      </c>
      <c r="AE512" s="30">
        <v>262</v>
      </c>
      <c r="AF512" s="30">
        <v>241</v>
      </c>
      <c r="AG512" s="30"/>
      <c r="AH512" s="30"/>
      <c r="AI512" s="30"/>
      <c r="AJ512" s="30"/>
      <c r="AK512" s="30"/>
    </row>
    <row r="513" spans="1:37" s="140" customFormat="1" ht="15" customHeight="1">
      <c r="A513" s="137"/>
      <c r="B513" s="28" t="s">
        <v>365</v>
      </c>
      <c r="C513" s="29">
        <v>70</v>
      </c>
      <c r="D513" s="186">
        <v>1677</v>
      </c>
      <c r="E513" s="30">
        <v>2490</v>
      </c>
      <c r="F513" s="93">
        <v>2490</v>
      </c>
      <c r="G513" s="186">
        <v>2490</v>
      </c>
      <c r="H513" s="186"/>
      <c r="I513" s="186"/>
      <c r="J513" s="186"/>
      <c r="K513" s="23">
        <f t="shared" si="419"/>
        <v>2490</v>
      </c>
      <c r="L513" s="23">
        <f t="shared" si="420"/>
        <v>0</v>
      </c>
      <c r="M513" s="186">
        <v>0</v>
      </c>
      <c r="N513" s="186">
        <v>0</v>
      </c>
      <c r="O513" s="186">
        <v>0</v>
      </c>
      <c r="P513" s="30"/>
      <c r="Q513" s="30"/>
      <c r="R513" s="30"/>
      <c r="S513" s="30"/>
      <c r="T513" s="30"/>
      <c r="U513" s="30"/>
      <c r="V513" s="30"/>
      <c r="W513" s="30"/>
      <c r="X513" s="30"/>
      <c r="Y513" s="30"/>
      <c r="Z513" s="30"/>
      <c r="AA513" s="30"/>
      <c r="AB513" s="30"/>
      <c r="AC513" s="30"/>
      <c r="AD513" s="292">
        <f t="shared" si="414"/>
        <v>2490</v>
      </c>
      <c r="AE513" s="30">
        <v>2490</v>
      </c>
      <c r="AF513" s="30">
        <v>983</v>
      </c>
      <c r="AG513" s="30"/>
      <c r="AH513" s="30"/>
      <c r="AI513" s="30"/>
      <c r="AJ513" s="30"/>
      <c r="AK513" s="30"/>
    </row>
    <row r="514" spans="1:37" s="140" customFormat="1" ht="27" customHeight="1">
      <c r="A514" s="137"/>
      <c r="B514" s="184" t="s">
        <v>405</v>
      </c>
      <c r="C514" s="83" t="s">
        <v>334</v>
      </c>
      <c r="D514" s="185">
        <f t="shared" ref="D514:S515" si="454">D515</f>
        <v>7352</v>
      </c>
      <c r="E514" s="185">
        <f t="shared" si="454"/>
        <v>25000</v>
      </c>
      <c r="F514" s="306">
        <f t="shared" si="454"/>
        <v>25000</v>
      </c>
      <c r="G514" s="185">
        <f t="shared" si="454"/>
        <v>0</v>
      </c>
      <c r="H514" s="185">
        <f t="shared" si="454"/>
        <v>7000</v>
      </c>
      <c r="I514" s="185">
        <f t="shared" si="454"/>
        <v>9000</v>
      </c>
      <c r="J514" s="185">
        <f t="shared" si="454"/>
        <v>9000</v>
      </c>
      <c r="K514" s="23">
        <f t="shared" si="419"/>
        <v>25000</v>
      </c>
      <c r="L514" s="23">
        <f t="shared" si="420"/>
        <v>0</v>
      </c>
      <c r="M514" s="185">
        <f t="shared" si="454"/>
        <v>0</v>
      </c>
      <c r="N514" s="185">
        <f t="shared" si="454"/>
        <v>0</v>
      </c>
      <c r="O514" s="185">
        <f t="shared" si="454"/>
        <v>0</v>
      </c>
      <c r="P514" s="185">
        <f t="shared" si="454"/>
        <v>0</v>
      </c>
      <c r="Q514" s="185">
        <f t="shared" si="454"/>
        <v>0</v>
      </c>
      <c r="R514" s="185">
        <f t="shared" si="454"/>
        <v>0</v>
      </c>
      <c r="S514" s="185">
        <f t="shared" si="454"/>
        <v>0</v>
      </c>
      <c r="T514" s="185">
        <f t="shared" ref="T514:AK515" si="455">T515</f>
        <v>0</v>
      </c>
      <c r="U514" s="185">
        <f t="shared" si="455"/>
        <v>0</v>
      </c>
      <c r="V514" s="185">
        <f t="shared" si="455"/>
        <v>0</v>
      </c>
      <c r="W514" s="185">
        <f t="shared" si="455"/>
        <v>0</v>
      </c>
      <c r="X514" s="185">
        <f t="shared" si="455"/>
        <v>0</v>
      </c>
      <c r="Y514" s="185">
        <f t="shared" si="455"/>
        <v>0</v>
      </c>
      <c r="Z514" s="185">
        <f t="shared" si="455"/>
        <v>0</v>
      </c>
      <c r="AA514" s="185">
        <f t="shared" si="455"/>
        <v>0</v>
      </c>
      <c r="AB514" s="185">
        <f t="shared" si="455"/>
        <v>0</v>
      </c>
      <c r="AC514" s="185">
        <f t="shared" si="455"/>
        <v>0</v>
      </c>
      <c r="AD514" s="292">
        <f t="shared" si="414"/>
        <v>25000</v>
      </c>
      <c r="AE514" s="185">
        <f t="shared" si="455"/>
        <v>25000</v>
      </c>
      <c r="AF514" s="185">
        <f t="shared" si="455"/>
        <v>24787</v>
      </c>
      <c r="AG514" s="185">
        <f t="shared" si="455"/>
        <v>0</v>
      </c>
      <c r="AH514" s="185">
        <f t="shared" si="455"/>
        <v>0</v>
      </c>
      <c r="AI514" s="185">
        <f t="shared" si="455"/>
        <v>0</v>
      </c>
      <c r="AJ514" s="185">
        <f t="shared" si="455"/>
        <v>0</v>
      </c>
      <c r="AK514" s="185">
        <f t="shared" si="455"/>
        <v>0</v>
      </c>
    </row>
    <row r="515" spans="1:37" s="140" customFormat="1" ht="15" customHeight="1">
      <c r="A515" s="137"/>
      <c r="B515" s="25" t="s">
        <v>311</v>
      </c>
      <c r="C515" s="29"/>
      <c r="D515" s="186">
        <f t="shared" si="454"/>
        <v>7352</v>
      </c>
      <c r="E515" s="186">
        <f t="shared" si="454"/>
        <v>25000</v>
      </c>
      <c r="F515" s="93">
        <f t="shared" si="454"/>
        <v>25000</v>
      </c>
      <c r="G515" s="186">
        <f t="shared" si="454"/>
        <v>0</v>
      </c>
      <c r="H515" s="186">
        <f t="shared" si="454"/>
        <v>7000</v>
      </c>
      <c r="I515" s="186">
        <f t="shared" si="454"/>
        <v>9000</v>
      </c>
      <c r="J515" s="186">
        <f t="shared" si="454"/>
        <v>9000</v>
      </c>
      <c r="K515" s="23">
        <f t="shared" si="419"/>
        <v>25000</v>
      </c>
      <c r="L515" s="23">
        <f t="shared" si="420"/>
        <v>0</v>
      </c>
      <c r="M515" s="186">
        <f t="shared" si="454"/>
        <v>0</v>
      </c>
      <c r="N515" s="186">
        <f t="shared" si="454"/>
        <v>0</v>
      </c>
      <c r="O515" s="186">
        <f t="shared" si="454"/>
        <v>0</v>
      </c>
      <c r="P515" s="186">
        <f t="shared" si="454"/>
        <v>0</v>
      </c>
      <c r="Q515" s="186">
        <f t="shared" si="454"/>
        <v>0</v>
      </c>
      <c r="R515" s="186">
        <f t="shared" si="454"/>
        <v>0</v>
      </c>
      <c r="S515" s="186">
        <f t="shared" si="454"/>
        <v>0</v>
      </c>
      <c r="T515" s="186">
        <f t="shared" si="455"/>
        <v>0</v>
      </c>
      <c r="U515" s="186">
        <f t="shared" si="455"/>
        <v>0</v>
      </c>
      <c r="V515" s="186">
        <f t="shared" si="455"/>
        <v>0</v>
      </c>
      <c r="W515" s="186">
        <f t="shared" si="455"/>
        <v>0</v>
      </c>
      <c r="X515" s="186">
        <f t="shared" si="455"/>
        <v>0</v>
      </c>
      <c r="Y515" s="186">
        <f t="shared" si="455"/>
        <v>0</v>
      </c>
      <c r="Z515" s="186">
        <f t="shared" si="455"/>
        <v>0</v>
      </c>
      <c r="AA515" s="186">
        <f t="shared" si="455"/>
        <v>0</v>
      </c>
      <c r="AB515" s="186">
        <f t="shared" si="455"/>
        <v>0</v>
      </c>
      <c r="AC515" s="186">
        <f t="shared" si="455"/>
        <v>0</v>
      </c>
      <c r="AD515" s="292">
        <f t="shared" si="414"/>
        <v>25000</v>
      </c>
      <c r="AE515" s="186">
        <f t="shared" si="455"/>
        <v>25000</v>
      </c>
      <c r="AF515" s="186">
        <f t="shared" si="455"/>
        <v>24787</v>
      </c>
      <c r="AG515" s="186">
        <f t="shared" si="455"/>
        <v>0</v>
      </c>
      <c r="AH515" s="186">
        <f t="shared" si="455"/>
        <v>0</v>
      </c>
      <c r="AI515" s="186">
        <f t="shared" si="455"/>
        <v>0</v>
      </c>
      <c r="AJ515" s="186">
        <f t="shared" si="455"/>
        <v>0</v>
      </c>
      <c r="AK515" s="186">
        <f t="shared" si="455"/>
        <v>0</v>
      </c>
    </row>
    <row r="516" spans="1:37" s="140" customFormat="1" ht="15" customHeight="1">
      <c r="A516" s="137"/>
      <c r="B516" s="28" t="s">
        <v>365</v>
      </c>
      <c r="C516" s="29">
        <v>70</v>
      </c>
      <c r="D516" s="186">
        <v>7352</v>
      </c>
      <c r="E516" s="30">
        <v>25000</v>
      </c>
      <c r="F516" s="93">
        <v>25000</v>
      </c>
      <c r="G516" s="186"/>
      <c r="H516" s="186">
        <v>7000</v>
      </c>
      <c r="I516" s="186">
        <v>9000</v>
      </c>
      <c r="J516" s="186">
        <v>9000</v>
      </c>
      <c r="K516" s="23">
        <f t="shared" si="419"/>
        <v>25000</v>
      </c>
      <c r="L516" s="23">
        <f t="shared" si="420"/>
        <v>0</v>
      </c>
      <c r="M516" s="186">
        <v>0</v>
      </c>
      <c r="N516" s="186">
        <v>0</v>
      </c>
      <c r="O516" s="186">
        <v>0</v>
      </c>
      <c r="P516" s="30"/>
      <c r="Q516" s="30"/>
      <c r="R516" s="30"/>
      <c r="S516" s="30"/>
      <c r="T516" s="30"/>
      <c r="U516" s="30"/>
      <c r="V516" s="30"/>
      <c r="W516" s="30"/>
      <c r="X516" s="30"/>
      <c r="Y516" s="30"/>
      <c r="Z516" s="30"/>
      <c r="AA516" s="30"/>
      <c r="AB516" s="30"/>
      <c r="AC516" s="30"/>
      <c r="AD516" s="292">
        <f t="shared" si="414"/>
        <v>25000</v>
      </c>
      <c r="AE516" s="30">
        <v>25000</v>
      </c>
      <c r="AF516" s="30">
        <v>24787</v>
      </c>
      <c r="AG516" s="30"/>
      <c r="AH516" s="30"/>
      <c r="AI516" s="30"/>
      <c r="AJ516" s="30"/>
      <c r="AK516" s="30"/>
    </row>
    <row r="517" spans="1:37" ht="14.25">
      <c r="A517" s="110">
        <v>2</v>
      </c>
      <c r="B517" s="187" t="s">
        <v>406</v>
      </c>
      <c r="C517" s="122" t="s">
        <v>407</v>
      </c>
      <c r="D517" s="260">
        <f t="shared" ref="D517:E517" si="456">D518+D525+D535+D542+D546</f>
        <v>10434</v>
      </c>
      <c r="E517" s="123">
        <f t="shared" si="456"/>
        <v>15653</v>
      </c>
      <c r="F517" s="225">
        <f>F518+F525+F535+F542+F546+F522</f>
        <v>15473</v>
      </c>
      <c r="G517" s="225">
        <f t="shared" ref="G517:AK517" si="457">G518+G525+G535+G542+G546+G522</f>
        <v>3905</v>
      </c>
      <c r="H517" s="225">
        <f t="shared" si="457"/>
        <v>4077</v>
      </c>
      <c r="I517" s="225">
        <f t="shared" si="457"/>
        <v>3975</v>
      </c>
      <c r="J517" s="225">
        <f t="shared" si="457"/>
        <v>3516</v>
      </c>
      <c r="K517" s="225">
        <f t="shared" si="457"/>
        <v>15473</v>
      </c>
      <c r="L517" s="225">
        <f t="shared" si="457"/>
        <v>0</v>
      </c>
      <c r="M517" s="225">
        <f t="shared" si="457"/>
        <v>21030</v>
      </c>
      <c r="N517" s="225">
        <f t="shared" si="457"/>
        <v>22672</v>
      </c>
      <c r="O517" s="225">
        <f t="shared" si="457"/>
        <v>24518</v>
      </c>
      <c r="P517" s="225">
        <f t="shared" si="457"/>
        <v>0</v>
      </c>
      <c r="Q517" s="225">
        <f t="shared" si="457"/>
        <v>0</v>
      </c>
      <c r="R517" s="225">
        <f t="shared" si="457"/>
        <v>0</v>
      </c>
      <c r="S517" s="225">
        <f t="shared" si="457"/>
        <v>0</v>
      </c>
      <c r="T517" s="225">
        <f t="shared" si="457"/>
        <v>0</v>
      </c>
      <c r="U517" s="225">
        <f t="shared" si="457"/>
        <v>0</v>
      </c>
      <c r="V517" s="225">
        <f t="shared" si="457"/>
        <v>0</v>
      </c>
      <c r="W517" s="225">
        <f t="shared" si="457"/>
        <v>-330</v>
      </c>
      <c r="X517" s="225">
        <f t="shared" si="457"/>
        <v>0</v>
      </c>
      <c r="Y517" s="225">
        <f t="shared" si="457"/>
        <v>0</v>
      </c>
      <c r="Z517" s="225">
        <f t="shared" si="457"/>
        <v>0</v>
      </c>
      <c r="AA517" s="225">
        <f t="shared" si="457"/>
        <v>0</v>
      </c>
      <c r="AB517" s="225">
        <f t="shared" si="457"/>
        <v>0</v>
      </c>
      <c r="AC517" s="225">
        <f t="shared" si="457"/>
        <v>0</v>
      </c>
      <c r="AD517" s="292">
        <f t="shared" si="414"/>
        <v>15143</v>
      </c>
      <c r="AE517" s="225">
        <f t="shared" si="457"/>
        <v>15143</v>
      </c>
      <c r="AF517" s="225">
        <f t="shared" si="457"/>
        <v>14710</v>
      </c>
      <c r="AG517" s="225">
        <f t="shared" si="457"/>
        <v>20882</v>
      </c>
      <c r="AH517" s="225">
        <f t="shared" si="457"/>
        <v>22523</v>
      </c>
      <c r="AI517" s="225">
        <f t="shared" si="457"/>
        <v>24342</v>
      </c>
      <c r="AJ517" s="225">
        <f t="shared" si="457"/>
        <v>26184</v>
      </c>
      <c r="AK517" s="225">
        <f t="shared" si="457"/>
        <v>0</v>
      </c>
    </row>
    <row r="518" spans="1:37" ht="14.25">
      <c r="A518" s="43" t="s">
        <v>408</v>
      </c>
      <c r="B518" s="188" t="s">
        <v>409</v>
      </c>
      <c r="C518" s="155" t="s">
        <v>407</v>
      </c>
      <c r="D518" s="263">
        <f t="shared" ref="D518:S520" si="458">D519</f>
        <v>500</v>
      </c>
      <c r="E518" s="156">
        <f t="shared" si="458"/>
        <v>500</v>
      </c>
      <c r="F518" s="300">
        <f t="shared" si="458"/>
        <v>500</v>
      </c>
      <c r="G518" s="263">
        <f t="shared" si="458"/>
        <v>0</v>
      </c>
      <c r="H518" s="263">
        <f t="shared" si="458"/>
        <v>300</v>
      </c>
      <c r="I518" s="263">
        <f t="shared" si="458"/>
        <v>200</v>
      </c>
      <c r="J518" s="263">
        <f t="shared" si="458"/>
        <v>0</v>
      </c>
      <c r="K518" s="23">
        <f t="shared" si="419"/>
        <v>500</v>
      </c>
      <c r="L518" s="23">
        <f t="shared" si="420"/>
        <v>0</v>
      </c>
      <c r="M518" s="263">
        <f t="shared" si="458"/>
        <v>500</v>
      </c>
      <c r="N518" s="263">
        <f t="shared" si="458"/>
        <v>500</v>
      </c>
      <c r="O518" s="263">
        <f t="shared" si="458"/>
        <v>500</v>
      </c>
      <c r="P518" s="156">
        <f t="shared" si="458"/>
        <v>0</v>
      </c>
      <c r="Q518" s="156">
        <f t="shared" si="458"/>
        <v>0</v>
      </c>
      <c r="R518" s="156">
        <f t="shared" si="458"/>
        <v>0</v>
      </c>
      <c r="S518" s="156">
        <f t="shared" si="458"/>
        <v>0</v>
      </c>
      <c r="T518" s="156">
        <f t="shared" ref="T518:AK520" si="459">T519</f>
        <v>0</v>
      </c>
      <c r="U518" s="156">
        <f t="shared" si="459"/>
        <v>-200</v>
      </c>
      <c r="V518" s="156">
        <f t="shared" si="459"/>
        <v>-100</v>
      </c>
      <c r="W518" s="156">
        <f t="shared" si="459"/>
        <v>0</v>
      </c>
      <c r="X518" s="156">
        <f t="shared" si="459"/>
        <v>0</v>
      </c>
      <c r="Y518" s="156">
        <f t="shared" si="459"/>
        <v>0</v>
      </c>
      <c r="Z518" s="156">
        <f t="shared" si="459"/>
        <v>0</v>
      </c>
      <c r="AA518" s="156">
        <f t="shared" si="459"/>
        <v>0</v>
      </c>
      <c r="AB518" s="156">
        <f t="shared" si="459"/>
        <v>0</v>
      </c>
      <c r="AC518" s="156">
        <f t="shared" si="459"/>
        <v>0</v>
      </c>
      <c r="AD518" s="292">
        <f t="shared" si="414"/>
        <v>200</v>
      </c>
      <c r="AE518" s="156">
        <f t="shared" si="459"/>
        <v>200</v>
      </c>
      <c r="AF518" s="156">
        <f t="shared" si="459"/>
        <v>0</v>
      </c>
      <c r="AG518" s="156">
        <f t="shared" si="459"/>
        <v>500</v>
      </c>
      <c r="AH518" s="156">
        <f t="shared" si="459"/>
        <v>500</v>
      </c>
      <c r="AI518" s="156">
        <f t="shared" si="459"/>
        <v>500</v>
      </c>
      <c r="AJ518" s="156">
        <f t="shared" si="459"/>
        <v>500</v>
      </c>
      <c r="AK518" s="156">
        <f t="shared" si="459"/>
        <v>0</v>
      </c>
    </row>
    <row r="519" spans="1:37" ht="14.25">
      <c r="A519" s="43"/>
      <c r="B519" s="25" t="s">
        <v>298</v>
      </c>
      <c r="C519" s="26"/>
      <c r="D519" s="191">
        <f t="shared" si="458"/>
        <v>500</v>
      </c>
      <c r="E519" s="111">
        <f t="shared" si="458"/>
        <v>500</v>
      </c>
      <c r="F519" s="296">
        <f t="shared" si="458"/>
        <v>500</v>
      </c>
      <c r="G519" s="191">
        <f t="shared" si="458"/>
        <v>0</v>
      </c>
      <c r="H519" s="191">
        <f t="shared" si="458"/>
        <v>300</v>
      </c>
      <c r="I519" s="191">
        <f t="shared" si="458"/>
        <v>200</v>
      </c>
      <c r="J519" s="191">
        <f t="shared" si="458"/>
        <v>0</v>
      </c>
      <c r="K519" s="23">
        <f t="shared" si="419"/>
        <v>500</v>
      </c>
      <c r="L519" s="23">
        <f t="shared" si="420"/>
        <v>0</v>
      </c>
      <c r="M519" s="191">
        <f t="shared" si="458"/>
        <v>500</v>
      </c>
      <c r="N519" s="191">
        <f t="shared" si="458"/>
        <v>500</v>
      </c>
      <c r="O519" s="191">
        <f t="shared" si="458"/>
        <v>500</v>
      </c>
      <c r="P519" s="111">
        <f t="shared" si="458"/>
        <v>0</v>
      </c>
      <c r="Q519" s="111">
        <f t="shared" si="458"/>
        <v>0</v>
      </c>
      <c r="R519" s="111">
        <f t="shared" si="458"/>
        <v>0</v>
      </c>
      <c r="S519" s="111">
        <f t="shared" si="458"/>
        <v>0</v>
      </c>
      <c r="T519" s="111">
        <f t="shared" si="459"/>
        <v>0</v>
      </c>
      <c r="U519" s="111">
        <f t="shared" si="459"/>
        <v>-200</v>
      </c>
      <c r="V519" s="111">
        <f t="shared" si="459"/>
        <v>-100</v>
      </c>
      <c r="W519" s="111">
        <f t="shared" si="459"/>
        <v>0</v>
      </c>
      <c r="X519" s="111">
        <f t="shared" si="459"/>
        <v>0</v>
      </c>
      <c r="Y519" s="111">
        <f t="shared" si="459"/>
        <v>0</v>
      </c>
      <c r="Z519" s="111">
        <f t="shared" si="459"/>
        <v>0</v>
      </c>
      <c r="AA519" s="111">
        <f t="shared" si="459"/>
        <v>0</v>
      </c>
      <c r="AB519" s="111">
        <f t="shared" si="459"/>
        <v>0</v>
      </c>
      <c r="AC519" s="111">
        <f t="shared" si="459"/>
        <v>0</v>
      </c>
      <c r="AD519" s="292">
        <f t="shared" si="414"/>
        <v>200</v>
      </c>
      <c r="AE519" s="111">
        <f t="shared" si="459"/>
        <v>200</v>
      </c>
      <c r="AF519" s="111">
        <f t="shared" si="459"/>
        <v>0</v>
      </c>
      <c r="AG519" s="111">
        <f t="shared" si="459"/>
        <v>500</v>
      </c>
      <c r="AH519" s="111">
        <f t="shared" si="459"/>
        <v>500</v>
      </c>
      <c r="AI519" s="111">
        <f t="shared" si="459"/>
        <v>500</v>
      </c>
      <c r="AJ519" s="111">
        <f t="shared" si="459"/>
        <v>500</v>
      </c>
      <c r="AK519" s="111">
        <f t="shared" si="459"/>
        <v>0</v>
      </c>
    </row>
    <row r="520" spans="1:37" ht="14.25">
      <c r="A520" s="43"/>
      <c r="B520" s="28" t="s">
        <v>299</v>
      </c>
      <c r="C520" s="26"/>
      <c r="D520" s="191">
        <f t="shared" si="458"/>
        <v>500</v>
      </c>
      <c r="E520" s="111">
        <f t="shared" si="458"/>
        <v>500</v>
      </c>
      <c r="F520" s="296">
        <f t="shared" si="458"/>
        <v>500</v>
      </c>
      <c r="G520" s="191">
        <f t="shared" si="458"/>
        <v>0</v>
      </c>
      <c r="H520" s="191">
        <f t="shared" si="458"/>
        <v>300</v>
      </c>
      <c r="I520" s="191">
        <f t="shared" si="458"/>
        <v>200</v>
      </c>
      <c r="J520" s="191">
        <f t="shared" si="458"/>
        <v>0</v>
      </c>
      <c r="K520" s="23">
        <f t="shared" si="419"/>
        <v>500</v>
      </c>
      <c r="L520" s="23">
        <f t="shared" si="420"/>
        <v>0</v>
      </c>
      <c r="M520" s="191">
        <f t="shared" si="458"/>
        <v>500</v>
      </c>
      <c r="N520" s="191">
        <f t="shared" si="458"/>
        <v>500</v>
      </c>
      <c r="O520" s="191">
        <f t="shared" si="458"/>
        <v>500</v>
      </c>
      <c r="P520" s="111">
        <f t="shared" si="458"/>
        <v>0</v>
      </c>
      <c r="Q520" s="111">
        <f t="shared" si="458"/>
        <v>0</v>
      </c>
      <c r="R520" s="111">
        <f t="shared" si="458"/>
        <v>0</v>
      </c>
      <c r="S520" s="111">
        <f t="shared" si="458"/>
        <v>0</v>
      </c>
      <c r="T520" s="111">
        <f t="shared" si="459"/>
        <v>0</v>
      </c>
      <c r="U520" s="111">
        <f t="shared" si="459"/>
        <v>-200</v>
      </c>
      <c r="V520" s="111">
        <f t="shared" si="459"/>
        <v>-100</v>
      </c>
      <c r="W520" s="111">
        <f t="shared" si="459"/>
        <v>0</v>
      </c>
      <c r="X520" s="111">
        <f t="shared" si="459"/>
        <v>0</v>
      </c>
      <c r="Y520" s="111">
        <f t="shared" si="459"/>
        <v>0</v>
      </c>
      <c r="Z520" s="111">
        <f t="shared" si="459"/>
        <v>0</v>
      </c>
      <c r="AA520" s="111">
        <f t="shared" si="459"/>
        <v>0</v>
      </c>
      <c r="AB520" s="111">
        <f t="shared" si="459"/>
        <v>0</v>
      </c>
      <c r="AC520" s="111">
        <f t="shared" si="459"/>
        <v>0</v>
      </c>
      <c r="AD520" s="292">
        <f t="shared" si="414"/>
        <v>200</v>
      </c>
      <c r="AE520" s="111">
        <f t="shared" si="459"/>
        <v>200</v>
      </c>
      <c r="AF520" s="111">
        <f t="shared" si="459"/>
        <v>0</v>
      </c>
      <c r="AG520" s="111">
        <f t="shared" si="459"/>
        <v>500</v>
      </c>
      <c r="AH520" s="111">
        <f t="shared" si="459"/>
        <v>500</v>
      </c>
      <c r="AI520" s="111">
        <f t="shared" si="459"/>
        <v>500</v>
      </c>
      <c r="AJ520" s="111">
        <f t="shared" si="459"/>
        <v>500</v>
      </c>
      <c r="AK520" s="111">
        <f t="shared" si="459"/>
        <v>0</v>
      </c>
    </row>
    <row r="521" spans="1:37" ht="24.75" customHeight="1">
      <c r="A521" s="43"/>
      <c r="B521" s="28" t="s">
        <v>410</v>
      </c>
      <c r="C521" s="29" t="s">
        <v>411</v>
      </c>
      <c r="D521" s="186">
        <v>500</v>
      </c>
      <c r="E521" s="30">
        <v>500</v>
      </c>
      <c r="F521" s="93">
        <v>500</v>
      </c>
      <c r="G521" s="186">
        <v>0</v>
      </c>
      <c r="H521" s="186">
        <v>300</v>
      </c>
      <c r="I521" s="186">
        <v>200</v>
      </c>
      <c r="J521" s="186">
        <v>0</v>
      </c>
      <c r="K521" s="23">
        <f t="shared" si="419"/>
        <v>500</v>
      </c>
      <c r="L521" s="23">
        <f t="shared" si="420"/>
        <v>0</v>
      </c>
      <c r="M521" s="186">
        <v>500</v>
      </c>
      <c r="N521" s="186">
        <v>500</v>
      </c>
      <c r="O521" s="186">
        <v>500</v>
      </c>
      <c r="P521" s="30"/>
      <c r="Q521" s="30"/>
      <c r="R521" s="30"/>
      <c r="S521" s="30"/>
      <c r="T521" s="30"/>
      <c r="U521" s="30">
        <v>-200</v>
      </c>
      <c r="V521" s="30">
        <v>-100</v>
      </c>
      <c r="W521" s="30"/>
      <c r="X521" s="30"/>
      <c r="Y521" s="30"/>
      <c r="Z521" s="30"/>
      <c r="AA521" s="30"/>
      <c r="AB521" s="30"/>
      <c r="AC521" s="30"/>
      <c r="AD521" s="292">
        <f t="shared" si="414"/>
        <v>200</v>
      </c>
      <c r="AE521" s="30">
        <v>200</v>
      </c>
      <c r="AF521" s="30">
        <v>0</v>
      </c>
      <c r="AG521" s="30">
        <v>500</v>
      </c>
      <c r="AH521" s="30">
        <v>500</v>
      </c>
      <c r="AI521" s="30">
        <v>500</v>
      </c>
      <c r="AJ521" s="30">
        <v>500</v>
      </c>
      <c r="AK521" s="30"/>
    </row>
    <row r="522" spans="1:37" ht="24.75" customHeight="1">
      <c r="A522" s="43"/>
      <c r="B522" s="25" t="s">
        <v>406</v>
      </c>
      <c r="C522" s="26" t="s">
        <v>412</v>
      </c>
      <c r="D522" s="186"/>
      <c r="E522" s="30"/>
      <c r="F522" s="93">
        <f>F523</f>
        <v>0</v>
      </c>
      <c r="G522" s="93">
        <f t="shared" ref="G522:AK523" si="460">G523</f>
        <v>0</v>
      </c>
      <c r="H522" s="93">
        <f t="shared" si="460"/>
        <v>0</v>
      </c>
      <c r="I522" s="93">
        <f t="shared" si="460"/>
        <v>0</v>
      </c>
      <c r="J522" s="93">
        <f t="shared" si="460"/>
        <v>0</v>
      </c>
      <c r="K522" s="93">
        <f t="shared" si="460"/>
        <v>0</v>
      </c>
      <c r="L522" s="93">
        <f t="shared" si="460"/>
        <v>0</v>
      </c>
      <c r="M522" s="93">
        <f t="shared" si="460"/>
        <v>0</v>
      </c>
      <c r="N522" s="93">
        <f t="shared" si="460"/>
        <v>0</v>
      </c>
      <c r="O522" s="93">
        <f t="shared" si="460"/>
        <v>0</v>
      </c>
      <c r="P522" s="93">
        <f t="shared" si="460"/>
        <v>0</v>
      </c>
      <c r="Q522" s="93">
        <f t="shared" si="460"/>
        <v>0</v>
      </c>
      <c r="R522" s="93">
        <f t="shared" si="460"/>
        <v>0</v>
      </c>
      <c r="S522" s="93">
        <f t="shared" si="460"/>
        <v>0</v>
      </c>
      <c r="T522" s="93">
        <f t="shared" si="460"/>
        <v>0</v>
      </c>
      <c r="U522" s="93">
        <f t="shared" si="460"/>
        <v>200</v>
      </c>
      <c r="V522" s="93">
        <f t="shared" si="460"/>
        <v>100</v>
      </c>
      <c r="W522" s="93">
        <f t="shared" si="460"/>
        <v>0</v>
      </c>
      <c r="X522" s="93">
        <f t="shared" si="460"/>
        <v>0</v>
      </c>
      <c r="Y522" s="93">
        <f t="shared" si="460"/>
        <v>0</v>
      </c>
      <c r="Z522" s="93">
        <f t="shared" si="460"/>
        <v>0</v>
      </c>
      <c r="AA522" s="93">
        <f t="shared" si="460"/>
        <v>0</v>
      </c>
      <c r="AB522" s="93">
        <f t="shared" si="460"/>
        <v>0</v>
      </c>
      <c r="AC522" s="93">
        <f t="shared" si="460"/>
        <v>0</v>
      </c>
      <c r="AD522" s="292">
        <f t="shared" si="414"/>
        <v>300</v>
      </c>
      <c r="AE522" s="93">
        <f t="shared" si="460"/>
        <v>300</v>
      </c>
      <c r="AF522" s="93">
        <f t="shared" si="460"/>
        <v>297</v>
      </c>
      <c r="AG522" s="93">
        <f t="shared" si="460"/>
        <v>0</v>
      </c>
      <c r="AH522" s="93">
        <f t="shared" si="460"/>
        <v>0</v>
      </c>
      <c r="AI522" s="93">
        <f t="shared" si="460"/>
        <v>0</v>
      </c>
      <c r="AJ522" s="93">
        <f t="shared" si="460"/>
        <v>0</v>
      </c>
      <c r="AK522" s="93">
        <f t="shared" si="460"/>
        <v>0</v>
      </c>
    </row>
    <row r="523" spans="1:37" ht="24.75" customHeight="1">
      <c r="A523" s="43"/>
      <c r="B523" s="25" t="s">
        <v>298</v>
      </c>
      <c r="C523" s="7"/>
      <c r="D523" s="186"/>
      <c r="E523" s="30"/>
      <c r="F523" s="93">
        <f>F524</f>
        <v>0</v>
      </c>
      <c r="G523" s="93">
        <f t="shared" si="460"/>
        <v>0</v>
      </c>
      <c r="H523" s="93">
        <f t="shared" si="460"/>
        <v>0</v>
      </c>
      <c r="I523" s="93">
        <f t="shared" si="460"/>
        <v>0</v>
      </c>
      <c r="J523" s="93">
        <f t="shared" si="460"/>
        <v>0</v>
      </c>
      <c r="K523" s="93">
        <f t="shared" si="460"/>
        <v>0</v>
      </c>
      <c r="L523" s="93">
        <f t="shared" si="460"/>
        <v>0</v>
      </c>
      <c r="M523" s="93">
        <f t="shared" si="460"/>
        <v>0</v>
      </c>
      <c r="N523" s="93">
        <f t="shared" si="460"/>
        <v>0</v>
      </c>
      <c r="O523" s="93">
        <f t="shared" si="460"/>
        <v>0</v>
      </c>
      <c r="P523" s="93">
        <f t="shared" si="460"/>
        <v>0</v>
      </c>
      <c r="Q523" s="93">
        <f t="shared" si="460"/>
        <v>0</v>
      </c>
      <c r="R523" s="93">
        <f t="shared" si="460"/>
        <v>0</v>
      </c>
      <c r="S523" s="93">
        <f t="shared" si="460"/>
        <v>0</v>
      </c>
      <c r="T523" s="93">
        <f t="shared" si="460"/>
        <v>0</v>
      </c>
      <c r="U523" s="93">
        <f t="shared" si="460"/>
        <v>200</v>
      </c>
      <c r="V523" s="93">
        <f t="shared" si="460"/>
        <v>100</v>
      </c>
      <c r="W523" s="93">
        <f t="shared" si="460"/>
        <v>0</v>
      </c>
      <c r="X523" s="93">
        <f t="shared" si="460"/>
        <v>0</v>
      </c>
      <c r="Y523" s="93">
        <f t="shared" si="460"/>
        <v>0</v>
      </c>
      <c r="Z523" s="93">
        <f t="shared" si="460"/>
        <v>0</v>
      </c>
      <c r="AA523" s="93">
        <f t="shared" si="460"/>
        <v>0</v>
      </c>
      <c r="AB523" s="93">
        <f t="shared" si="460"/>
        <v>0</v>
      </c>
      <c r="AC523" s="93">
        <f t="shared" si="460"/>
        <v>0</v>
      </c>
      <c r="AD523" s="292">
        <f t="shared" ref="AD523:AD587" si="461">F523+P523+Q523+R523+S523+T523+Z523+U523+V523+W523+X523+Y523+AA523+AB523+AC523</f>
        <v>300</v>
      </c>
      <c r="AE523" s="93">
        <f t="shared" si="460"/>
        <v>300</v>
      </c>
      <c r="AF523" s="93">
        <f t="shared" si="460"/>
        <v>297</v>
      </c>
      <c r="AG523" s="93">
        <f t="shared" si="460"/>
        <v>0</v>
      </c>
      <c r="AH523" s="93">
        <f t="shared" si="460"/>
        <v>0</v>
      </c>
      <c r="AI523" s="93">
        <f t="shared" si="460"/>
        <v>0</v>
      </c>
      <c r="AJ523" s="93">
        <f t="shared" si="460"/>
        <v>0</v>
      </c>
      <c r="AK523" s="93">
        <f t="shared" si="460"/>
        <v>0</v>
      </c>
    </row>
    <row r="524" spans="1:37" ht="24.75" customHeight="1">
      <c r="A524" s="43"/>
      <c r="B524" s="16" t="s">
        <v>413</v>
      </c>
      <c r="C524" s="29" t="s">
        <v>414</v>
      </c>
      <c r="D524" s="186"/>
      <c r="E524" s="30"/>
      <c r="F524" s="93"/>
      <c r="G524" s="186"/>
      <c r="H524" s="186"/>
      <c r="I524" s="186"/>
      <c r="J524" s="186"/>
      <c r="K524" s="23"/>
      <c r="L524" s="23"/>
      <c r="M524" s="186"/>
      <c r="N524" s="186"/>
      <c r="O524" s="186"/>
      <c r="P524" s="30"/>
      <c r="Q524" s="30"/>
      <c r="R524" s="30"/>
      <c r="S524" s="30"/>
      <c r="T524" s="30"/>
      <c r="U524" s="30">
        <v>200</v>
      </c>
      <c r="V524" s="30">
        <v>100</v>
      </c>
      <c r="W524" s="30"/>
      <c r="X524" s="30"/>
      <c r="Y524" s="30"/>
      <c r="Z524" s="30"/>
      <c r="AA524" s="30"/>
      <c r="AB524" s="30"/>
      <c r="AC524" s="30"/>
      <c r="AD524" s="292">
        <f t="shared" si="461"/>
        <v>300</v>
      </c>
      <c r="AE524" s="30">
        <v>300</v>
      </c>
      <c r="AF524" s="30">
        <v>297</v>
      </c>
      <c r="AG524" s="30">
        <v>0</v>
      </c>
      <c r="AH524" s="30">
        <v>0</v>
      </c>
      <c r="AI524" s="30">
        <v>0</v>
      </c>
      <c r="AJ524" s="30">
        <v>0</v>
      </c>
      <c r="AK524" s="30"/>
    </row>
    <row r="525" spans="1:37" ht="28.5" customHeight="1">
      <c r="A525" s="43" t="s">
        <v>415</v>
      </c>
      <c r="B525" s="154" t="s">
        <v>416</v>
      </c>
      <c r="C525" s="155" t="s">
        <v>417</v>
      </c>
      <c r="D525" s="263">
        <f t="shared" ref="D525:J525" si="462">D526+D533</f>
        <v>3581</v>
      </c>
      <c r="E525" s="156">
        <f t="shared" si="462"/>
        <v>3687</v>
      </c>
      <c r="F525" s="300">
        <f t="shared" si="462"/>
        <v>3507</v>
      </c>
      <c r="G525" s="263">
        <f t="shared" si="462"/>
        <v>905</v>
      </c>
      <c r="H525" s="263">
        <f t="shared" si="462"/>
        <v>877</v>
      </c>
      <c r="I525" s="263">
        <f t="shared" si="462"/>
        <v>875</v>
      </c>
      <c r="J525" s="263">
        <f t="shared" si="462"/>
        <v>850</v>
      </c>
      <c r="K525" s="23">
        <f t="shared" si="419"/>
        <v>3507</v>
      </c>
      <c r="L525" s="23">
        <f t="shared" si="420"/>
        <v>0</v>
      </c>
      <c r="M525" s="263">
        <f t="shared" ref="M525:AK525" si="463">M526+M533</f>
        <v>3505</v>
      </c>
      <c r="N525" s="263">
        <f t="shared" si="463"/>
        <v>3505</v>
      </c>
      <c r="O525" s="263">
        <f t="shared" si="463"/>
        <v>3505</v>
      </c>
      <c r="P525" s="156">
        <f t="shared" si="463"/>
        <v>0</v>
      </c>
      <c r="Q525" s="156">
        <f t="shared" si="463"/>
        <v>0</v>
      </c>
      <c r="R525" s="156">
        <f t="shared" si="463"/>
        <v>0</v>
      </c>
      <c r="S525" s="156">
        <f t="shared" si="463"/>
        <v>0</v>
      </c>
      <c r="T525" s="156">
        <f t="shared" si="463"/>
        <v>0</v>
      </c>
      <c r="U525" s="156">
        <f t="shared" si="463"/>
        <v>0</v>
      </c>
      <c r="V525" s="156">
        <f t="shared" si="463"/>
        <v>0</v>
      </c>
      <c r="W525" s="156">
        <f t="shared" si="463"/>
        <v>-330</v>
      </c>
      <c r="X525" s="156">
        <f t="shared" si="463"/>
        <v>0</v>
      </c>
      <c r="Y525" s="156">
        <f t="shared" si="463"/>
        <v>0</v>
      </c>
      <c r="Z525" s="156">
        <f t="shared" si="463"/>
        <v>0</v>
      </c>
      <c r="AA525" s="156">
        <f t="shared" si="463"/>
        <v>0</v>
      </c>
      <c r="AB525" s="156">
        <f t="shared" si="463"/>
        <v>0</v>
      </c>
      <c r="AC525" s="156">
        <f t="shared" si="463"/>
        <v>0</v>
      </c>
      <c r="AD525" s="292">
        <f t="shared" si="461"/>
        <v>3177</v>
      </c>
      <c r="AE525" s="156">
        <f t="shared" si="463"/>
        <v>3177</v>
      </c>
      <c r="AF525" s="156">
        <f t="shared" si="463"/>
        <v>3043</v>
      </c>
      <c r="AG525" s="156">
        <f t="shared" si="463"/>
        <v>3313</v>
      </c>
      <c r="AH525" s="156">
        <f t="shared" si="463"/>
        <v>3313</v>
      </c>
      <c r="AI525" s="156">
        <f t="shared" si="463"/>
        <v>3309</v>
      </c>
      <c r="AJ525" s="156">
        <f t="shared" si="463"/>
        <v>3309</v>
      </c>
      <c r="AK525" s="156">
        <f t="shared" si="463"/>
        <v>0</v>
      </c>
    </row>
    <row r="526" spans="1:37" ht="14.25">
      <c r="A526" s="43"/>
      <c r="B526" s="25" t="s">
        <v>298</v>
      </c>
      <c r="C526" s="26"/>
      <c r="D526" s="191">
        <f t="shared" ref="D526:J526" si="464">D527+D532</f>
        <v>3520</v>
      </c>
      <c r="E526" s="111">
        <f t="shared" si="464"/>
        <v>3687</v>
      </c>
      <c r="F526" s="296">
        <f t="shared" si="464"/>
        <v>3505</v>
      </c>
      <c r="G526" s="191">
        <f t="shared" si="464"/>
        <v>903</v>
      </c>
      <c r="H526" s="191">
        <f t="shared" si="464"/>
        <v>877</v>
      </c>
      <c r="I526" s="191">
        <f t="shared" si="464"/>
        <v>875</v>
      </c>
      <c r="J526" s="191">
        <f t="shared" si="464"/>
        <v>850</v>
      </c>
      <c r="K526" s="23">
        <f t="shared" si="419"/>
        <v>3505</v>
      </c>
      <c r="L526" s="23">
        <f t="shared" si="420"/>
        <v>0</v>
      </c>
      <c r="M526" s="191">
        <f t="shared" ref="M526:AK526" si="465">M527+M532</f>
        <v>3505</v>
      </c>
      <c r="N526" s="191">
        <f t="shared" si="465"/>
        <v>3505</v>
      </c>
      <c r="O526" s="191">
        <f t="shared" si="465"/>
        <v>3505</v>
      </c>
      <c r="P526" s="111">
        <f t="shared" si="465"/>
        <v>0</v>
      </c>
      <c r="Q526" s="111">
        <f t="shared" si="465"/>
        <v>0</v>
      </c>
      <c r="R526" s="111">
        <f t="shared" si="465"/>
        <v>0</v>
      </c>
      <c r="S526" s="111">
        <f t="shared" si="465"/>
        <v>0</v>
      </c>
      <c r="T526" s="111">
        <f t="shared" si="465"/>
        <v>0</v>
      </c>
      <c r="U526" s="111">
        <f t="shared" si="465"/>
        <v>0</v>
      </c>
      <c r="V526" s="111">
        <f t="shared" si="465"/>
        <v>0</v>
      </c>
      <c r="W526" s="111">
        <f t="shared" si="465"/>
        <v>-330</v>
      </c>
      <c r="X526" s="111">
        <f t="shared" si="465"/>
        <v>0</v>
      </c>
      <c r="Y526" s="111">
        <f t="shared" si="465"/>
        <v>0</v>
      </c>
      <c r="Z526" s="111">
        <f t="shared" si="465"/>
        <v>0</v>
      </c>
      <c r="AA526" s="111">
        <f t="shared" si="465"/>
        <v>0</v>
      </c>
      <c r="AB526" s="111">
        <f t="shared" si="465"/>
        <v>0</v>
      </c>
      <c r="AC526" s="111">
        <f t="shared" si="465"/>
        <v>0</v>
      </c>
      <c r="AD526" s="292">
        <f t="shared" si="461"/>
        <v>3175</v>
      </c>
      <c r="AE526" s="111">
        <f t="shared" si="465"/>
        <v>3175</v>
      </c>
      <c r="AF526" s="111">
        <f t="shared" si="465"/>
        <v>3042</v>
      </c>
      <c r="AG526" s="111">
        <f t="shared" si="465"/>
        <v>3313</v>
      </c>
      <c r="AH526" s="111">
        <f t="shared" si="465"/>
        <v>3313</v>
      </c>
      <c r="AI526" s="111">
        <f t="shared" si="465"/>
        <v>3309</v>
      </c>
      <c r="AJ526" s="111">
        <f t="shared" si="465"/>
        <v>3309</v>
      </c>
      <c r="AK526" s="111">
        <f t="shared" si="465"/>
        <v>0</v>
      </c>
    </row>
    <row r="527" spans="1:37" ht="14.25">
      <c r="A527" s="43"/>
      <c r="B527" s="28" t="s">
        <v>299</v>
      </c>
      <c r="C527" s="29">
        <v>0.01</v>
      </c>
      <c r="D527" s="248">
        <f t="shared" ref="D527:AK527" si="466">D528</f>
        <v>3520</v>
      </c>
      <c r="E527" s="38">
        <f t="shared" si="466"/>
        <v>3687</v>
      </c>
      <c r="F527" s="286">
        <f t="shared" si="466"/>
        <v>3505</v>
      </c>
      <c r="G527" s="248">
        <f t="shared" si="466"/>
        <v>903</v>
      </c>
      <c r="H527" s="248">
        <f t="shared" si="466"/>
        <v>877</v>
      </c>
      <c r="I527" s="248">
        <f t="shared" si="466"/>
        <v>875</v>
      </c>
      <c r="J527" s="248">
        <f t="shared" si="466"/>
        <v>850</v>
      </c>
      <c r="K527" s="23">
        <f t="shared" si="419"/>
        <v>3505</v>
      </c>
      <c r="L527" s="23">
        <f t="shared" si="420"/>
        <v>0</v>
      </c>
      <c r="M527" s="248">
        <f t="shared" si="466"/>
        <v>3505</v>
      </c>
      <c r="N527" s="248">
        <f t="shared" si="466"/>
        <v>3505</v>
      </c>
      <c r="O527" s="248">
        <f t="shared" si="466"/>
        <v>3505</v>
      </c>
      <c r="P527" s="38">
        <f t="shared" si="466"/>
        <v>0</v>
      </c>
      <c r="Q527" s="38">
        <f t="shared" si="466"/>
        <v>0</v>
      </c>
      <c r="R527" s="38">
        <f t="shared" si="466"/>
        <v>0</v>
      </c>
      <c r="S527" s="38">
        <f t="shared" si="466"/>
        <v>0</v>
      </c>
      <c r="T527" s="38">
        <f t="shared" si="466"/>
        <v>0</v>
      </c>
      <c r="U527" s="38">
        <f t="shared" si="466"/>
        <v>0</v>
      </c>
      <c r="V527" s="38">
        <f t="shared" si="466"/>
        <v>0</v>
      </c>
      <c r="W527" s="38">
        <f t="shared" si="466"/>
        <v>-330</v>
      </c>
      <c r="X527" s="38">
        <f t="shared" si="466"/>
        <v>0</v>
      </c>
      <c r="Y527" s="38">
        <f t="shared" si="466"/>
        <v>0</v>
      </c>
      <c r="Z527" s="38">
        <f t="shared" si="466"/>
        <v>0</v>
      </c>
      <c r="AA527" s="38">
        <f t="shared" si="466"/>
        <v>0</v>
      </c>
      <c r="AB527" s="38">
        <f t="shared" si="466"/>
        <v>0</v>
      </c>
      <c r="AC527" s="38">
        <f t="shared" si="466"/>
        <v>0</v>
      </c>
      <c r="AD527" s="292">
        <f t="shared" si="461"/>
        <v>3175</v>
      </c>
      <c r="AE527" s="38">
        <f t="shared" si="466"/>
        <v>3175</v>
      </c>
      <c r="AF527" s="38">
        <f t="shared" si="466"/>
        <v>3044</v>
      </c>
      <c r="AG527" s="38">
        <f t="shared" si="466"/>
        <v>3313</v>
      </c>
      <c r="AH527" s="38">
        <f t="shared" si="466"/>
        <v>3313</v>
      </c>
      <c r="AI527" s="38">
        <f t="shared" si="466"/>
        <v>3309</v>
      </c>
      <c r="AJ527" s="38">
        <f t="shared" si="466"/>
        <v>3309</v>
      </c>
      <c r="AK527" s="38">
        <f t="shared" si="466"/>
        <v>0</v>
      </c>
    </row>
    <row r="528" spans="1:37" ht="14.25">
      <c r="A528" s="43"/>
      <c r="B528" s="28" t="s">
        <v>418</v>
      </c>
      <c r="C528" s="29" t="s">
        <v>419</v>
      </c>
      <c r="D528" s="248">
        <f t="shared" ref="D528:J528" si="467">D529+D530+D531</f>
        <v>3520</v>
      </c>
      <c r="E528" s="38">
        <f t="shared" si="467"/>
        <v>3687</v>
      </c>
      <c r="F528" s="286">
        <f t="shared" si="467"/>
        <v>3505</v>
      </c>
      <c r="G528" s="248">
        <f t="shared" si="467"/>
        <v>903</v>
      </c>
      <c r="H528" s="248">
        <f t="shared" si="467"/>
        <v>877</v>
      </c>
      <c r="I528" s="248">
        <f t="shared" si="467"/>
        <v>875</v>
      </c>
      <c r="J528" s="248">
        <f t="shared" si="467"/>
        <v>850</v>
      </c>
      <c r="K528" s="23">
        <f t="shared" si="419"/>
        <v>3505</v>
      </c>
      <c r="L528" s="23">
        <f t="shared" si="420"/>
        <v>0</v>
      </c>
      <c r="M528" s="248">
        <f t="shared" ref="M528:AK528" si="468">M529+M530+M531</f>
        <v>3505</v>
      </c>
      <c r="N528" s="248">
        <f t="shared" si="468"/>
        <v>3505</v>
      </c>
      <c r="O528" s="248">
        <f t="shared" si="468"/>
        <v>3505</v>
      </c>
      <c r="P528" s="38">
        <f t="shared" si="468"/>
        <v>0</v>
      </c>
      <c r="Q528" s="38">
        <f t="shared" si="468"/>
        <v>0</v>
      </c>
      <c r="R528" s="38">
        <f t="shared" si="468"/>
        <v>0</v>
      </c>
      <c r="S528" s="38">
        <f t="shared" si="468"/>
        <v>0</v>
      </c>
      <c r="T528" s="38">
        <f t="shared" si="468"/>
        <v>0</v>
      </c>
      <c r="U528" s="38">
        <f t="shared" si="468"/>
        <v>0</v>
      </c>
      <c r="V528" s="38">
        <f t="shared" si="468"/>
        <v>0</v>
      </c>
      <c r="W528" s="38">
        <f t="shared" si="468"/>
        <v>-330</v>
      </c>
      <c r="X528" s="38">
        <f t="shared" si="468"/>
        <v>0</v>
      </c>
      <c r="Y528" s="38">
        <f t="shared" si="468"/>
        <v>0</v>
      </c>
      <c r="Z528" s="38">
        <f t="shared" si="468"/>
        <v>0</v>
      </c>
      <c r="AA528" s="38">
        <f t="shared" si="468"/>
        <v>0</v>
      </c>
      <c r="AB528" s="38">
        <f t="shared" si="468"/>
        <v>0</v>
      </c>
      <c r="AC528" s="38">
        <f t="shared" si="468"/>
        <v>0</v>
      </c>
      <c r="AD528" s="292">
        <f t="shared" si="461"/>
        <v>3175</v>
      </c>
      <c r="AE528" s="38">
        <f t="shared" si="468"/>
        <v>3175</v>
      </c>
      <c r="AF528" s="38">
        <f t="shared" si="468"/>
        <v>3044</v>
      </c>
      <c r="AG528" s="38">
        <f t="shared" si="468"/>
        <v>3313</v>
      </c>
      <c r="AH528" s="38">
        <f t="shared" si="468"/>
        <v>3313</v>
      </c>
      <c r="AI528" s="38">
        <f t="shared" si="468"/>
        <v>3309</v>
      </c>
      <c r="AJ528" s="38">
        <f t="shared" si="468"/>
        <v>3309</v>
      </c>
      <c r="AK528" s="38">
        <f t="shared" si="468"/>
        <v>0</v>
      </c>
    </row>
    <row r="529" spans="1:37" ht="14.25">
      <c r="A529" s="43"/>
      <c r="B529" s="28" t="s">
        <v>300</v>
      </c>
      <c r="C529" s="29">
        <v>10</v>
      </c>
      <c r="D529" s="186">
        <v>3120</v>
      </c>
      <c r="E529" s="30">
        <v>3198</v>
      </c>
      <c r="F529" s="93">
        <v>3100</v>
      </c>
      <c r="G529" s="186">
        <v>800</v>
      </c>
      <c r="H529" s="186">
        <v>775</v>
      </c>
      <c r="I529" s="186">
        <v>775</v>
      </c>
      <c r="J529" s="186">
        <v>750</v>
      </c>
      <c r="K529" s="23">
        <f t="shared" si="419"/>
        <v>3100</v>
      </c>
      <c r="L529" s="23">
        <f t="shared" si="420"/>
        <v>0</v>
      </c>
      <c r="M529" s="186">
        <v>3100</v>
      </c>
      <c r="N529" s="186">
        <v>3100</v>
      </c>
      <c r="O529" s="186">
        <v>3100</v>
      </c>
      <c r="P529" s="30"/>
      <c r="Q529" s="30"/>
      <c r="R529" s="30"/>
      <c r="S529" s="30"/>
      <c r="T529" s="30"/>
      <c r="U529" s="30"/>
      <c r="V529" s="30"/>
      <c r="W529" s="30">
        <v>-330</v>
      </c>
      <c r="X529" s="30"/>
      <c r="Y529" s="30"/>
      <c r="Z529" s="30"/>
      <c r="AA529" s="30"/>
      <c r="AB529" s="30"/>
      <c r="AC529" s="30"/>
      <c r="AD529" s="292">
        <f t="shared" si="461"/>
        <v>2770</v>
      </c>
      <c r="AE529" s="30">
        <v>2770</v>
      </c>
      <c r="AF529" s="30">
        <v>2697</v>
      </c>
      <c r="AG529" s="30">
        <v>2854</v>
      </c>
      <c r="AH529" s="30">
        <v>2854</v>
      </c>
      <c r="AI529" s="30">
        <v>2854</v>
      </c>
      <c r="AJ529" s="30">
        <v>2854</v>
      </c>
      <c r="AK529" s="30"/>
    </row>
    <row r="530" spans="1:37" ht="15.75" customHeight="1">
      <c r="A530" s="43"/>
      <c r="B530" s="28" t="s">
        <v>301</v>
      </c>
      <c r="C530" s="29">
        <v>20</v>
      </c>
      <c r="D530" s="186">
        <v>395</v>
      </c>
      <c r="E530" s="30">
        <v>484</v>
      </c>
      <c r="F530" s="93">
        <v>400</v>
      </c>
      <c r="G530" s="186">
        <v>100</v>
      </c>
      <c r="H530" s="186">
        <v>100</v>
      </c>
      <c r="I530" s="186">
        <v>100</v>
      </c>
      <c r="J530" s="186">
        <v>100</v>
      </c>
      <c r="K530" s="23">
        <f t="shared" si="419"/>
        <v>400</v>
      </c>
      <c r="L530" s="23">
        <f t="shared" si="420"/>
        <v>0</v>
      </c>
      <c r="M530" s="186">
        <v>400</v>
      </c>
      <c r="N530" s="186">
        <v>400</v>
      </c>
      <c r="O530" s="186">
        <v>400</v>
      </c>
      <c r="P530" s="30"/>
      <c r="Q530" s="30"/>
      <c r="R530" s="30"/>
      <c r="S530" s="30"/>
      <c r="T530" s="30"/>
      <c r="U530" s="30"/>
      <c r="V530" s="30"/>
      <c r="W530" s="30"/>
      <c r="X530" s="30"/>
      <c r="Y530" s="30"/>
      <c r="Z530" s="30"/>
      <c r="AA530" s="30"/>
      <c r="AB530" s="30"/>
      <c r="AC530" s="30"/>
      <c r="AD530" s="292">
        <f t="shared" si="461"/>
        <v>400</v>
      </c>
      <c r="AE530" s="30">
        <v>400</v>
      </c>
      <c r="AF530" s="30">
        <v>345</v>
      </c>
      <c r="AG530" s="30">
        <v>455</v>
      </c>
      <c r="AH530" s="30">
        <v>455</v>
      </c>
      <c r="AI530" s="30">
        <v>455</v>
      </c>
      <c r="AJ530" s="30">
        <v>455</v>
      </c>
      <c r="AK530" s="30"/>
    </row>
    <row r="531" spans="1:37" ht="15.75" customHeight="1">
      <c r="A531" s="43"/>
      <c r="B531" s="28" t="s">
        <v>420</v>
      </c>
      <c r="C531" s="29">
        <v>59</v>
      </c>
      <c r="D531" s="186">
        <v>5</v>
      </c>
      <c r="E531" s="30">
        <v>5</v>
      </c>
      <c r="F531" s="93">
        <v>5</v>
      </c>
      <c r="G531" s="186">
        <v>3</v>
      </c>
      <c r="H531" s="186">
        <v>2</v>
      </c>
      <c r="I531" s="186"/>
      <c r="J531" s="186"/>
      <c r="K531" s="23">
        <f t="shared" si="419"/>
        <v>5</v>
      </c>
      <c r="L531" s="23">
        <f t="shared" si="420"/>
        <v>0</v>
      </c>
      <c r="M531" s="186">
        <v>5</v>
      </c>
      <c r="N531" s="186">
        <v>5</v>
      </c>
      <c r="O531" s="186">
        <v>5</v>
      </c>
      <c r="P531" s="30"/>
      <c r="Q531" s="30"/>
      <c r="R531" s="30"/>
      <c r="S531" s="30"/>
      <c r="T531" s="30"/>
      <c r="U531" s="30"/>
      <c r="V531" s="30"/>
      <c r="W531" s="30"/>
      <c r="X531" s="30"/>
      <c r="Y531" s="30"/>
      <c r="Z531" s="30"/>
      <c r="AA531" s="30"/>
      <c r="AB531" s="30"/>
      <c r="AC531" s="30"/>
      <c r="AD531" s="292">
        <f t="shared" si="461"/>
        <v>5</v>
      </c>
      <c r="AE531" s="30">
        <v>5</v>
      </c>
      <c r="AF531" s="30">
        <v>2</v>
      </c>
      <c r="AG531" s="30">
        <v>4</v>
      </c>
      <c r="AH531" s="30">
        <v>4</v>
      </c>
      <c r="AI531" s="30"/>
      <c r="AJ531" s="30"/>
      <c r="AK531" s="30"/>
    </row>
    <row r="532" spans="1:37" ht="19.5" customHeight="1">
      <c r="A532" s="43"/>
      <c r="B532" s="28" t="s">
        <v>310</v>
      </c>
      <c r="C532" s="29" t="s">
        <v>421</v>
      </c>
      <c r="D532" s="186"/>
      <c r="E532" s="30"/>
      <c r="F532" s="93"/>
      <c r="G532" s="186"/>
      <c r="H532" s="186"/>
      <c r="I532" s="186"/>
      <c r="J532" s="186"/>
      <c r="K532" s="23">
        <f t="shared" si="419"/>
        <v>0</v>
      </c>
      <c r="L532" s="23">
        <f t="shared" si="420"/>
        <v>0</v>
      </c>
      <c r="M532" s="186"/>
      <c r="N532" s="186"/>
      <c r="O532" s="186"/>
      <c r="P532" s="30"/>
      <c r="Q532" s="30"/>
      <c r="R532" s="30"/>
      <c r="S532" s="30"/>
      <c r="T532" s="30"/>
      <c r="U532" s="30"/>
      <c r="V532" s="30"/>
      <c r="W532" s="30"/>
      <c r="X532" s="30"/>
      <c r="Y532" s="30"/>
      <c r="Z532" s="30"/>
      <c r="AA532" s="30"/>
      <c r="AB532" s="30"/>
      <c r="AC532" s="30"/>
      <c r="AD532" s="292">
        <f t="shared" si="461"/>
        <v>0</v>
      </c>
      <c r="AE532" s="30"/>
      <c r="AF532" s="30">
        <v>-2</v>
      </c>
      <c r="AG532" s="30"/>
      <c r="AH532" s="30"/>
      <c r="AI532" s="30"/>
      <c r="AJ532" s="30"/>
      <c r="AK532" s="30"/>
    </row>
    <row r="533" spans="1:37" ht="15.75" customHeight="1">
      <c r="A533" s="43"/>
      <c r="B533" s="25" t="s">
        <v>311</v>
      </c>
      <c r="C533" s="29"/>
      <c r="D533" s="191">
        <f t="shared" ref="D533:AK533" si="469">D534</f>
        <v>61</v>
      </c>
      <c r="E533" s="111">
        <f t="shared" si="469"/>
        <v>0</v>
      </c>
      <c r="F533" s="296">
        <f t="shared" si="469"/>
        <v>2</v>
      </c>
      <c r="G533" s="191">
        <f t="shared" si="469"/>
        <v>2</v>
      </c>
      <c r="H533" s="191">
        <f t="shared" si="469"/>
        <v>0</v>
      </c>
      <c r="I533" s="191">
        <f t="shared" si="469"/>
        <v>0</v>
      </c>
      <c r="J533" s="191">
        <f t="shared" si="469"/>
        <v>0</v>
      </c>
      <c r="K533" s="23">
        <f t="shared" si="419"/>
        <v>2</v>
      </c>
      <c r="L533" s="23">
        <f t="shared" si="420"/>
        <v>0</v>
      </c>
      <c r="M533" s="191">
        <f t="shared" si="469"/>
        <v>0</v>
      </c>
      <c r="N533" s="191">
        <f t="shared" si="469"/>
        <v>0</v>
      </c>
      <c r="O533" s="191">
        <f t="shared" si="469"/>
        <v>0</v>
      </c>
      <c r="P533" s="111">
        <f t="shared" si="469"/>
        <v>0</v>
      </c>
      <c r="Q533" s="111">
        <f t="shared" si="469"/>
        <v>0</v>
      </c>
      <c r="R533" s="111">
        <f t="shared" si="469"/>
        <v>0</v>
      </c>
      <c r="S533" s="111">
        <f t="shared" si="469"/>
        <v>0</v>
      </c>
      <c r="T533" s="111">
        <f t="shared" si="469"/>
        <v>0</v>
      </c>
      <c r="U533" s="111">
        <f t="shared" si="469"/>
        <v>0</v>
      </c>
      <c r="V533" s="111">
        <f t="shared" si="469"/>
        <v>0</v>
      </c>
      <c r="W533" s="111">
        <f t="shared" si="469"/>
        <v>0</v>
      </c>
      <c r="X533" s="111">
        <f t="shared" si="469"/>
        <v>0</v>
      </c>
      <c r="Y533" s="111">
        <f t="shared" si="469"/>
        <v>0</v>
      </c>
      <c r="Z533" s="111">
        <f t="shared" si="469"/>
        <v>0</v>
      </c>
      <c r="AA533" s="111">
        <f t="shared" si="469"/>
        <v>0</v>
      </c>
      <c r="AB533" s="111">
        <f t="shared" si="469"/>
        <v>0</v>
      </c>
      <c r="AC533" s="111">
        <f t="shared" si="469"/>
        <v>0</v>
      </c>
      <c r="AD533" s="292">
        <f t="shared" si="461"/>
        <v>2</v>
      </c>
      <c r="AE533" s="111">
        <f t="shared" si="469"/>
        <v>2</v>
      </c>
      <c r="AF533" s="111">
        <f t="shared" si="469"/>
        <v>1</v>
      </c>
      <c r="AG533" s="111">
        <f t="shared" si="469"/>
        <v>0</v>
      </c>
      <c r="AH533" s="111">
        <f t="shared" si="469"/>
        <v>0</v>
      </c>
      <c r="AI533" s="111">
        <f t="shared" si="469"/>
        <v>0</v>
      </c>
      <c r="AJ533" s="111">
        <f t="shared" si="469"/>
        <v>0</v>
      </c>
      <c r="AK533" s="111">
        <f t="shared" si="469"/>
        <v>0</v>
      </c>
    </row>
    <row r="534" spans="1:37" ht="18.75" customHeight="1">
      <c r="A534" s="43"/>
      <c r="B534" s="28" t="s">
        <v>422</v>
      </c>
      <c r="C534" s="29" t="s">
        <v>318</v>
      </c>
      <c r="D534" s="186">
        <v>61</v>
      </c>
      <c r="E534" s="30"/>
      <c r="F534" s="93">
        <v>2</v>
      </c>
      <c r="G534" s="186">
        <v>2</v>
      </c>
      <c r="H534" s="186"/>
      <c r="I534" s="186"/>
      <c r="J534" s="186"/>
      <c r="K534" s="23">
        <f t="shared" si="419"/>
        <v>2</v>
      </c>
      <c r="L534" s="23">
        <f t="shared" si="420"/>
        <v>0</v>
      </c>
      <c r="M534" s="186">
        <v>0</v>
      </c>
      <c r="N534" s="186">
        <v>0</v>
      </c>
      <c r="O534" s="186">
        <v>0</v>
      </c>
      <c r="P534" s="30"/>
      <c r="Q534" s="30"/>
      <c r="R534" s="30"/>
      <c r="S534" s="30"/>
      <c r="T534" s="30"/>
      <c r="U534" s="30"/>
      <c r="V534" s="30"/>
      <c r="W534" s="30"/>
      <c r="X534" s="30"/>
      <c r="Y534" s="30"/>
      <c r="Z534" s="30"/>
      <c r="AA534" s="30"/>
      <c r="AB534" s="30"/>
      <c r="AC534" s="30"/>
      <c r="AD534" s="292">
        <f t="shared" si="461"/>
        <v>2</v>
      </c>
      <c r="AE534" s="30">
        <v>2</v>
      </c>
      <c r="AF534" s="30">
        <v>1</v>
      </c>
      <c r="AG534" s="30"/>
      <c r="AH534" s="30"/>
      <c r="AI534" s="30"/>
      <c r="AJ534" s="30"/>
      <c r="AK534" s="30"/>
    </row>
    <row r="535" spans="1:37" ht="14.25">
      <c r="A535" s="43" t="s">
        <v>423</v>
      </c>
      <c r="B535" s="188" t="s">
        <v>424</v>
      </c>
      <c r="C535" s="155" t="s">
        <v>425</v>
      </c>
      <c r="D535" s="263">
        <f t="shared" ref="D535:S537" si="470">D536</f>
        <v>6353</v>
      </c>
      <c r="E535" s="156">
        <f t="shared" si="470"/>
        <v>11466</v>
      </c>
      <c r="F535" s="300">
        <f t="shared" si="470"/>
        <v>11466</v>
      </c>
      <c r="G535" s="263">
        <f t="shared" si="470"/>
        <v>3000</v>
      </c>
      <c r="H535" s="263">
        <f t="shared" si="470"/>
        <v>2900</v>
      </c>
      <c r="I535" s="263">
        <f t="shared" si="470"/>
        <v>2900</v>
      </c>
      <c r="J535" s="263">
        <f t="shared" si="470"/>
        <v>2666</v>
      </c>
      <c r="K535" s="23">
        <f t="shared" ref="K535:K599" si="471">G535+H535+I535+J535</f>
        <v>11466</v>
      </c>
      <c r="L535" s="23">
        <f t="shared" ref="L535:L599" si="472">F535-K535</f>
        <v>0</v>
      </c>
      <c r="M535" s="263">
        <f t="shared" si="470"/>
        <v>17025</v>
      </c>
      <c r="N535" s="263">
        <f t="shared" si="470"/>
        <v>18667</v>
      </c>
      <c r="O535" s="263">
        <f t="shared" si="470"/>
        <v>20513</v>
      </c>
      <c r="P535" s="156">
        <f t="shared" si="470"/>
        <v>0</v>
      </c>
      <c r="Q535" s="156">
        <f t="shared" si="470"/>
        <v>0</v>
      </c>
      <c r="R535" s="156">
        <f t="shared" si="470"/>
        <v>0</v>
      </c>
      <c r="S535" s="156">
        <f t="shared" si="470"/>
        <v>0</v>
      </c>
      <c r="T535" s="156">
        <f t="shared" ref="T535:AK537" si="473">T536</f>
        <v>0</v>
      </c>
      <c r="U535" s="156">
        <f t="shared" si="473"/>
        <v>0</v>
      </c>
      <c r="V535" s="156">
        <f t="shared" si="473"/>
        <v>0</v>
      </c>
      <c r="W535" s="156">
        <f t="shared" si="473"/>
        <v>0</v>
      </c>
      <c r="X535" s="156">
        <f t="shared" si="473"/>
        <v>0</v>
      </c>
      <c r="Y535" s="156">
        <f t="shared" si="473"/>
        <v>0</v>
      </c>
      <c r="Z535" s="156">
        <f t="shared" si="473"/>
        <v>0</v>
      </c>
      <c r="AA535" s="156">
        <f t="shared" si="473"/>
        <v>0</v>
      </c>
      <c r="AB535" s="156">
        <f t="shared" si="473"/>
        <v>0</v>
      </c>
      <c r="AC535" s="156">
        <f t="shared" si="473"/>
        <v>0</v>
      </c>
      <c r="AD535" s="292">
        <f t="shared" si="461"/>
        <v>11466</v>
      </c>
      <c r="AE535" s="156">
        <f t="shared" si="473"/>
        <v>11466</v>
      </c>
      <c r="AF535" s="156">
        <f t="shared" si="473"/>
        <v>11370</v>
      </c>
      <c r="AG535" s="156">
        <f t="shared" si="473"/>
        <v>17069</v>
      </c>
      <c r="AH535" s="156">
        <f t="shared" si="473"/>
        <v>18710</v>
      </c>
      <c r="AI535" s="156">
        <f t="shared" si="473"/>
        <v>20533</v>
      </c>
      <c r="AJ535" s="156">
        <f t="shared" si="473"/>
        <v>22375</v>
      </c>
      <c r="AK535" s="156">
        <f t="shared" si="473"/>
        <v>0</v>
      </c>
    </row>
    <row r="536" spans="1:37" ht="14.25">
      <c r="A536" s="43"/>
      <c r="B536" s="25" t="s">
        <v>298</v>
      </c>
      <c r="C536" s="26"/>
      <c r="D536" s="191">
        <f t="shared" si="470"/>
        <v>6353</v>
      </c>
      <c r="E536" s="111">
        <f t="shared" si="470"/>
        <v>11466</v>
      </c>
      <c r="F536" s="296">
        <f t="shared" si="470"/>
        <v>11466</v>
      </c>
      <c r="G536" s="191">
        <f t="shared" si="470"/>
        <v>3000</v>
      </c>
      <c r="H536" s="191">
        <f t="shared" si="470"/>
        <v>2900</v>
      </c>
      <c r="I536" s="191">
        <f t="shared" si="470"/>
        <v>2900</v>
      </c>
      <c r="J536" s="191">
        <f t="shared" si="470"/>
        <v>2666</v>
      </c>
      <c r="K536" s="23">
        <f t="shared" si="471"/>
        <v>11466</v>
      </c>
      <c r="L536" s="23">
        <f t="shared" si="472"/>
        <v>0</v>
      </c>
      <c r="M536" s="191">
        <f t="shared" si="470"/>
        <v>17025</v>
      </c>
      <c r="N536" s="191">
        <f t="shared" si="470"/>
        <v>18667</v>
      </c>
      <c r="O536" s="191">
        <f t="shared" si="470"/>
        <v>20513</v>
      </c>
      <c r="P536" s="111">
        <f t="shared" si="470"/>
        <v>0</v>
      </c>
      <c r="Q536" s="111">
        <f t="shared" si="470"/>
        <v>0</v>
      </c>
      <c r="R536" s="111">
        <f t="shared" si="470"/>
        <v>0</v>
      </c>
      <c r="S536" s="111">
        <f t="shared" si="470"/>
        <v>0</v>
      </c>
      <c r="T536" s="111">
        <f t="shared" si="473"/>
        <v>0</v>
      </c>
      <c r="U536" s="111">
        <f t="shared" si="473"/>
        <v>0</v>
      </c>
      <c r="V536" s="111">
        <f t="shared" si="473"/>
        <v>0</v>
      </c>
      <c r="W536" s="111">
        <f t="shared" si="473"/>
        <v>0</v>
      </c>
      <c r="X536" s="111">
        <f t="shared" si="473"/>
        <v>0</v>
      </c>
      <c r="Y536" s="111">
        <f t="shared" si="473"/>
        <v>0</v>
      </c>
      <c r="Z536" s="111">
        <f t="shared" si="473"/>
        <v>0</v>
      </c>
      <c r="AA536" s="111">
        <f t="shared" si="473"/>
        <v>0</v>
      </c>
      <c r="AB536" s="111">
        <f t="shared" si="473"/>
        <v>0</v>
      </c>
      <c r="AC536" s="111">
        <f t="shared" si="473"/>
        <v>0</v>
      </c>
      <c r="AD536" s="292">
        <f t="shared" si="461"/>
        <v>11466</v>
      </c>
      <c r="AE536" s="111">
        <f t="shared" si="473"/>
        <v>11466</v>
      </c>
      <c r="AF536" s="111">
        <f t="shared" si="473"/>
        <v>11370</v>
      </c>
      <c r="AG536" s="111">
        <f t="shared" si="473"/>
        <v>17069</v>
      </c>
      <c r="AH536" s="111">
        <f t="shared" si="473"/>
        <v>18710</v>
      </c>
      <c r="AI536" s="111">
        <f t="shared" si="473"/>
        <v>20533</v>
      </c>
      <c r="AJ536" s="111">
        <f t="shared" si="473"/>
        <v>22375</v>
      </c>
      <c r="AK536" s="111">
        <f t="shared" si="473"/>
        <v>0</v>
      </c>
    </row>
    <row r="537" spans="1:37" ht="14.25">
      <c r="A537" s="43"/>
      <c r="B537" s="25" t="s">
        <v>309</v>
      </c>
      <c r="C537" s="26">
        <v>79</v>
      </c>
      <c r="D537" s="191">
        <f t="shared" si="470"/>
        <v>6353</v>
      </c>
      <c r="E537" s="111">
        <f t="shared" si="470"/>
        <v>11466</v>
      </c>
      <c r="F537" s="296">
        <f t="shared" si="470"/>
        <v>11466</v>
      </c>
      <c r="G537" s="191">
        <f t="shared" si="470"/>
        <v>3000</v>
      </c>
      <c r="H537" s="191">
        <f t="shared" si="470"/>
        <v>2900</v>
      </c>
      <c r="I537" s="191">
        <f t="shared" si="470"/>
        <v>2900</v>
      </c>
      <c r="J537" s="191">
        <f t="shared" si="470"/>
        <v>2666</v>
      </c>
      <c r="K537" s="23">
        <f t="shared" si="471"/>
        <v>11466</v>
      </c>
      <c r="L537" s="23">
        <f t="shared" si="472"/>
        <v>0</v>
      </c>
      <c r="M537" s="191">
        <f t="shared" si="470"/>
        <v>17025</v>
      </c>
      <c r="N537" s="191">
        <f t="shared" si="470"/>
        <v>18667</v>
      </c>
      <c r="O537" s="191">
        <f t="shared" si="470"/>
        <v>20513</v>
      </c>
      <c r="P537" s="111">
        <f t="shared" si="470"/>
        <v>0</v>
      </c>
      <c r="Q537" s="111">
        <f t="shared" si="470"/>
        <v>0</v>
      </c>
      <c r="R537" s="111">
        <f t="shared" si="470"/>
        <v>0</v>
      </c>
      <c r="S537" s="111">
        <f t="shared" si="470"/>
        <v>0</v>
      </c>
      <c r="T537" s="111">
        <f t="shared" si="473"/>
        <v>0</v>
      </c>
      <c r="U537" s="111">
        <f t="shared" si="473"/>
        <v>0</v>
      </c>
      <c r="V537" s="111">
        <f t="shared" si="473"/>
        <v>0</v>
      </c>
      <c r="W537" s="111">
        <f t="shared" si="473"/>
        <v>0</v>
      </c>
      <c r="X537" s="111">
        <f t="shared" si="473"/>
        <v>0</v>
      </c>
      <c r="Y537" s="111">
        <f t="shared" si="473"/>
        <v>0</v>
      </c>
      <c r="Z537" s="111">
        <f t="shared" si="473"/>
        <v>0</v>
      </c>
      <c r="AA537" s="111">
        <f t="shared" si="473"/>
        <v>0</v>
      </c>
      <c r="AB537" s="111">
        <f t="shared" si="473"/>
        <v>0</v>
      </c>
      <c r="AC537" s="111">
        <f t="shared" si="473"/>
        <v>0</v>
      </c>
      <c r="AD537" s="292">
        <f t="shared" si="461"/>
        <v>11466</v>
      </c>
      <c r="AE537" s="111">
        <f t="shared" si="473"/>
        <v>11466</v>
      </c>
      <c r="AF537" s="111">
        <f t="shared" si="473"/>
        <v>11370</v>
      </c>
      <c r="AG537" s="111">
        <f t="shared" si="473"/>
        <v>17069</v>
      </c>
      <c r="AH537" s="111">
        <f t="shared" si="473"/>
        <v>18710</v>
      </c>
      <c r="AI537" s="111">
        <f t="shared" si="473"/>
        <v>20533</v>
      </c>
      <c r="AJ537" s="111">
        <f t="shared" si="473"/>
        <v>22375</v>
      </c>
      <c r="AK537" s="111">
        <f t="shared" si="473"/>
        <v>0</v>
      </c>
    </row>
    <row r="538" spans="1:37" ht="12.75" customHeight="1">
      <c r="A538" s="43"/>
      <c r="B538" s="25" t="s">
        <v>426</v>
      </c>
      <c r="C538" s="29">
        <v>81</v>
      </c>
      <c r="D538" s="248">
        <f t="shared" ref="D538:J538" si="474">D539+D540</f>
        <v>6353</v>
      </c>
      <c r="E538" s="38">
        <f t="shared" si="474"/>
        <v>11466</v>
      </c>
      <c r="F538" s="286">
        <f t="shared" si="474"/>
        <v>11466</v>
      </c>
      <c r="G538" s="248">
        <f t="shared" si="474"/>
        <v>3000</v>
      </c>
      <c r="H538" s="248">
        <f t="shared" si="474"/>
        <v>2900</v>
      </c>
      <c r="I538" s="248">
        <f t="shared" si="474"/>
        <v>2900</v>
      </c>
      <c r="J538" s="248">
        <f t="shared" si="474"/>
        <v>2666</v>
      </c>
      <c r="K538" s="23">
        <f t="shared" si="471"/>
        <v>11466</v>
      </c>
      <c r="L538" s="23">
        <f t="shared" si="472"/>
        <v>0</v>
      </c>
      <c r="M538" s="248">
        <f t="shared" ref="M538:AK538" si="475">M539+M540</f>
        <v>17025</v>
      </c>
      <c r="N538" s="248">
        <f t="shared" si="475"/>
        <v>18667</v>
      </c>
      <c r="O538" s="248">
        <f t="shared" si="475"/>
        <v>20513</v>
      </c>
      <c r="P538" s="38">
        <f t="shared" si="475"/>
        <v>0</v>
      </c>
      <c r="Q538" s="38">
        <f t="shared" si="475"/>
        <v>0</v>
      </c>
      <c r="R538" s="38">
        <f t="shared" si="475"/>
        <v>0</v>
      </c>
      <c r="S538" s="38">
        <f t="shared" si="475"/>
        <v>0</v>
      </c>
      <c r="T538" s="38">
        <f t="shared" si="475"/>
        <v>0</v>
      </c>
      <c r="U538" s="38">
        <f t="shared" si="475"/>
        <v>0</v>
      </c>
      <c r="V538" s="38">
        <f t="shared" si="475"/>
        <v>0</v>
      </c>
      <c r="W538" s="38">
        <f t="shared" si="475"/>
        <v>0</v>
      </c>
      <c r="X538" s="38">
        <f t="shared" si="475"/>
        <v>0</v>
      </c>
      <c r="Y538" s="38">
        <f t="shared" si="475"/>
        <v>0</v>
      </c>
      <c r="Z538" s="38">
        <f t="shared" si="475"/>
        <v>0</v>
      </c>
      <c r="AA538" s="38">
        <f t="shared" si="475"/>
        <v>0</v>
      </c>
      <c r="AB538" s="38">
        <f t="shared" si="475"/>
        <v>0</v>
      </c>
      <c r="AC538" s="38">
        <f t="shared" si="475"/>
        <v>0</v>
      </c>
      <c r="AD538" s="292">
        <f t="shared" si="461"/>
        <v>11466</v>
      </c>
      <c r="AE538" s="38">
        <f t="shared" si="475"/>
        <v>11466</v>
      </c>
      <c r="AF538" s="38">
        <f t="shared" si="475"/>
        <v>11370</v>
      </c>
      <c r="AG538" s="38">
        <f t="shared" si="475"/>
        <v>17069</v>
      </c>
      <c r="AH538" s="38">
        <f t="shared" si="475"/>
        <v>18710</v>
      </c>
      <c r="AI538" s="38">
        <f t="shared" si="475"/>
        <v>20533</v>
      </c>
      <c r="AJ538" s="38">
        <f t="shared" si="475"/>
        <v>22375</v>
      </c>
      <c r="AK538" s="38">
        <f t="shared" si="475"/>
        <v>0</v>
      </c>
    </row>
    <row r="539" spans="1:37" ht="16.5" customHeight="1">
      <c r="A539" s="43"/>
      <c r="B539" s="28" t="s">
        <v>427</v>
      </c>
      <c r="C539" s="29" t="s">
        <v>428</v>
      </c>
      <c r="D539" s="186">
        <v>6353</v>
      </c>
      <c r="E539" s="30">
        <v>11466</v>
      </c>
      <c r="F539" s="93">
        <v>11466</v>
      </c>
      <c r="G539" s="186">
        <v>3000</v>
      </c>
      <c r="H539" s="186">
        <v>2900</v>
      </c>
      <c r="I539" s="186">
        <v>2900</v>
      </c>
      <c r="J539" s="186">
        <v>2666</v>
      </c>
      <c r="K539" s="23">
        <f t="shared" si="471"/>
        <v>11466</v>
      </c>
      <c r="L539" s="23">
        <f t="shared" si="472"/>
        <v>0</v>
      </c>
      <c r="M539" s="186">
        <v>17025</v>
      </c>
      <c r="N539" s="186">
        <v>18667</v>
      </c>
      <c r="O539" s="186">
        <v>20513</v>
      </c>
      <c r="P539" s="30"/>
      <c r="Q539" s="30"/>
      <c r="R539" s="30"/>
      <c r="S539" s="30"/>
      <c r="T539" s="30"/>
      <c r="U539" s="30"/>
      <c r="V539" s="30"/>
      <c r="W539" s="30"/>
      <c r="X539" s="30"/>
      <c r="Y539" s="30"/>
      <c r="Z539" s="30"/>
      <c r="AA539" s="30"/>
      <c r="AB539" s="30"/>
      <c r="AC539" s="30"/>
      <c r="AD539" s="292">
        <f t="shared" si="461"/>
        <v>11466</v>
      </c>
      <c r="AE539" s="30">
        <v>11466</v>
      </c>
      <c r="AF539" s="30">
        <v>11370</v>
      </c>
      <c r="AG539" s="30">
        <v>17069</v>
      </c>
      <c r="AH539" s="30">
        <v>18710</v>
      </c>
      <c r="AI539" s="30">
        <v>20533</v>
      </c>
      <c r="AJ539" s="30">
        <v>22375</v>
      </c>
      <c r="AK539" s="30"/>
    </row>
    <row r="540" spans="1:37" ht="0.75" customHeight="1">
      <c r="A540" s="43"/>
      <c r="B540" s="28" t="s">
        <v>429</v>
      </c>
      <c r="C540" s="29" t="s">
        <v>430</v>
      </c>
      <c r="D540" s="186"/>
      <c r="E540" s="30"/>
      <c r="F540" s="93"/>
      <c r="G540" s="186"/>
      <c r="H540" s="186"/>
      <c r="I540" s="186"/>
      <c r="J540" s="186"/>
      <c r="K540" s="23">
        <f t="shared" si="471"/>
        <v>0</v>
      </c>
      <c r="L540" s="23">
        <f t="shared" si="472"/>
        <v>0</v>
      </c>
      <c r="M540" s="186"/>
      <c r="N540" s="186"/>
      <c r="O540" s="186"/>
      <c r="P540" s="30"/>
      <c r="Q540" s="30"/>
      <c r="R540" s="30"/>
      <c r="S540" s="30"/>
      <c r="T540" s="30"/>
      <c r="U540" s="30"/>
      <c r="V540" s="30"/>
      <c r="W540" s="30"/>
      <c r="X540" s="30"/>
      <c r="Y540" s="30"/>
      <c r="Z540" s="30"/>
      <c r="AA540" s="30"/>
      <c r="AB540" s="30"/>
      <c r="AC540" s="30"/>
      <c r="AD540" s="292">
        <f t="shared" si="461"/>
        <v>0</v>
      </c>
      <c r="AE540" s="30"/>
      <c r="AF540" s="30"/>
      <c r="AG540" s="30"/>
      <c r="AH540" s="30"/>
      <c r="AI540" s="30"/>
      <c r="AJ540" s="30"/>
      <c r="AK540" s="30"/>
    </row>
    <row r="541" spans="1:37" ht="16.5" hidden="1" customHeight="1">
      <c r="A541" s="43"/>
      <c r="B541" s="28" t="s">
        <v>310</v>
      </c>
      <c r="C541" s="29" t="s">
        <v>421</v>
      </c>
      <c r="D541" s="186"/>
      <c r="E541" s="30"/>
      <c r="F541" s="93"/>
      <c r="G541" s="186"/>
      <c r="H541" s="186"/>
      <c r="I541" s="186"/>
      <c r="J541" s="186"/>
      <c r="K541" s="23"/>
      <c r="L541" s="23"/>
      <c r="M541" s="186"/>
      <c r="N541" s="186"/>
      <c r="O541" s="186"/>
      <c r="P541" s="30"/>
      <c r="Q541" s="30"/>
      <c r="R541" s="30"/>
      <c r="S541" s="30"/>
      <c r="T541" s="30"/>
      <c r="U541" s="30"/>
      <c r="V541" s="30"/>
      <c r="W541" s="30"/>
      <c r="X541" s="30"/>
      <c r="Y541" s="30"/>
      <c r="Z541" s="30"/>
      <c r="AA541" s="30"/>
      <c r="AB541" s="30"/>
      <c r="AC541" s="30"/>
      <c r="AD541" s="292"/>
      <c r="AE541" s="30"/>
      <c r="AF541" s="30"/>
      <c r="AG541" s="30"/>
      <c r="AH541" s="30"/>
      <c r="AI541" s="30"/>
      <c r="AJ541" s="30"/>
      <c r="AK541" s="30"/>
    </row>
    <row r="542" spans="1:37" ht="16.5" hidden="1" customHeight="1">
      <c r="A542" s="43" t="s">
        <v>431</v>
      </c>
      <c r="B542" s="25" t="s">
        <v>432</v>
      </c>
      <c r="C542" s="29"/>
      <c r="D542" s="186"/>
      <c r="E542" s="30"/>
      <c r="F542" s="93"/>
      <c r="G542" s="186"/>
      <c r="H542" s="186"/>
      <c r="I542" s="186"/>
      <c r="J542" s="186"/>
      <c r="K542" s="23">
        <f t="shared" si="471"/>
        <v>0</v>
      </c>
      <c r="L542" s="23">
        <f t="shared" si="472"/>
        <v>0</v>
      </c>
      <c r="M542" s="186"/>
      <c r="N542" s="186"/>
      <c r="O542" s="186"/>
      <c r="P542" s="30"/>
      <c r="Q542" s="30"/>
      <c r="R542" s="30"/>
      <c r="S542" s="30"/>
      <c r="T542" s="30"/>
      <c r="U542" s="30"/>
      <c r="V542" s="30"/>
      <c r="W542" s="30"/>
      <c r="X542" s="30"/>
      <c r="Y542" s="30"/>
      <c r="Z542" s="30"/>
      <c r="AA542" s="30"/>
      <c r="AB542" s="30"/>
      <c r="AC542" s="30"/>
      <c r="AD542" s="292">
        <f t="shared" si="461"/>
        <v>0</v>
      </c>
      <c r="AE542" s="30"/>
      <c r="AF542" s="30"/>
      <c r="AG542" s="30"/>
      <c r="AH542" s="30"/>
      <c r="AI542" s="30"/>
      <c r="AJ542" s="30"/>
      <c r="AK542" s="30"/>
    </row>
    <row r="543" spans="1:37" ht="16.5" hidden="1" customHeight="1">
      <c r="A543" s="43"/>
      <c r="B543" s="28" t="s">
        <v>300</v>
      </c>
      <c r="C543" s="29"/>
      <c r="D543" s="186"/>
      <c r="E543" s="30"/>
      <c r="F543" s="93"/>
      <c r="G543" s="186"/>
      <c r="H543" s="186"/>
      <c r="I543" s="186"/>
      <c r="J543" s="186"/>
      <c r="K543" s="23">
        <f t="shared" si="471"/>
        <v>0</v>
      </c>
      <c r="L543" s="23">
        <f t="shared" si="472"/>
        <v>0</v>
      </c>
      <c r="M543" s="186"/>
      <c r="N543" s="186"/>
      <c r="O543" s="186"/>
      <c r="P543" s="30"/>
      <c r="Q543" s="30"/>
      <c r="R543" s="30"/>
      <c r="S543" s="30"/>
      <c r="T543" s="30"/>
      <c r="U543" s="30"/>
      <c r="V543" s="30"/>
      <c r="W543" s="30"/>
      <c r="X543" s="30"/>
      <c r="Y543" s="30"/>
      <c r="Z543" s="30"/>
      <c r="AA543" s="30"/>
      <c r="AB543" s="30"/>
      <c r="AC543" s="30"/>
      <c r="AD543" s="292">
        <f t="shared" si="461"/>
        <v>0</v>
      </c>
      <c r="AE543" s="30"/>
      <c r="AF543" s="30"/>
      <c r="AG543" s="30"/>
      <c r="AH543" s="30"/>
      <c r="AI543" s="30"/>
      <c r="AJ543" s="30"/>
      <c r="AK543" s="30"/>
    </row>
    <row r="544" spans="1:37" ht="16.5" hidden="1" customHeight="1">
      <c r="A544" s="43"/>
      <c r="B544" s="28" t="s">
        <v>433</v>
      </c>
      <c r="C544" s="29"/>
      <c r="D544" s="186"/>
      <c r="E544" s="30"/>
      <c r="F544" s="93"/>
      <c r="G544" s="186"/>
      <c r="H544" s="186"/>
      <c r="I544" s="186"/>
      <c r="J544" s="186"/>
      <c r="K544" s="23">
        <f t="shared" si="471"/>
        <v>0</v>
      </c>
      <c r="L544" s="23">
        <f t="shared" si="472"/>
        <v>0</v>
      </c>
      <c r="M544" s="186"/>
      <c r="N544" s="186"/>
      <c r="O544" s="186"/>
      <c r="P544" s="30"/>
      <c r="Q544" s="30"/>
      <c r="R544" s="30"/>
      <c r="S544" s="30"/>
      <c r="T544" s="30"/>
      <c r="U544" s="30"/>
      <c r="V544" s="30"/>
      <c r="W544" s="30"/>
      <c r="X544" s="30"/>
      <c r="Y544" s="30"/>
      <c r="Z544" s="30"/>
      <c r="AA544" s="30"/>
      <c r="AB544" s="30"/>
      <c r="AC544" s="30"/>
      <c r="AD544" s="292">
        <f t="shared" si="461"/>
        <v>0</v>
      </c>
      <c r="AE544" s="30"/>
      <c r="AF544" s="30"/>
      <c r="AG544" s="30"/>
      <c r="AH544" s="30"/>
      <c r="AI544" s="30"/>
      <c r="AJ544" s="30"/>
      <c r="AK544" s="30"/>
    </row>
    <row r="545" spans="1:37" ht="16.5" hidden="1" customHeight="1">
      <c r="A545" s="43"/>
      <c r="B545" s="25" t="s">
        <v>434</v>
      </c>
      <c r="C545" s="29"/>
      <c r="D545" s="186"/>
      <c r="E545" s="30"/>
      <c r="F545" s="93"/>
      <c r="G545" s="186"/>
      <c r="H545" s="186"/>
      <c r="I545" s="186"/>
      <c r="J545" s="186"/>
      <c r="K545" s="23">
        <f t="shared" si="471"/>
        <v>0</v>
      </c>
      <c r="L545" s="23">
        <f t="shared" si="472"/>
        <v>0</v>
      </c>
      <c r="M545" s="186"/>
      <c r="N545" s="186"/>
      <c r="O545" s="186"/>
      <c r="P545" s="30"/>
      <c r="Q545" s="30"/>
      <c r="R545" s="30"/>
      <c r="S545" s="30"/>
      <c r="T545" s="30"/>
      <c r="U545" s="30"/>
      <c r="V545" s="30"/>
      <c r="W545" s="30"/>
      <c r="X545" s="30"/>
      <c r="Y545" s="30"/>
      <c r="Z545" s="30"/>
      <c r="AA545" s="30"/>
      <c r="AB545" s="30"/>
      <c r="AC545" s="30"/>
      <c r="AD545" s="292">
        <f t="shared" si="461"/>
        <v>0</v>
      </c>
      <c r="AE545" s="30"/>
      <c r="AF545" s="30"/>
      <c r="AG545" s="30"/>
      <c r="AH545" s="30"/>
      <c r="AI545" s="30"/>
      <c r="AJ545" s="30"/>
      <c r="AK545" s="30"/>
    </row>
    <row r="546" spans="1:37" ht="16.5" hidden="1" customHeight="1">
      <c r="A546" s="43" t="s">
        <v>435</v>
      </c>
      <c r="B546" s="31" t="s">
        <v>436</v>
      </c>
      <c r="C546" s="26" t="s">
        <v>425</v>
      </c>
      <c r="D546" s="186"/>
      <c r="E546" s="30"/>
      <c r="F546" s="93"/>
      <c r="G546" s="186"/>
      <c r="H546" s="186"/>
      <c r="I546" s="186"/>
      <c r="J546" s="186"/>
      <c r="K546" s="23">
        <f t="shared" si="471"/>
        <v>0</v>
      </c>
      <c r="L546" s="23">
        <f t="shared" si="472"/>
        <v>0</v>
      </c>
      <c r="M546" s="186"/>
      <c r="N546" s="186"/>
      <c r="O546" s="186"/>
      <c r="P546" s="30"/>
      <c r="Q546" s="30"/>
      <c r="R546" s="30"/>
      <c r="S546" s="30"/>
      <c r="T546" s="30"/>
      <c r="U546" s="30"/>
      <c r="V546" s="30"/>
      <c r="W546" s="30"/>
      <c r="X546" s="30"/>
      <c r="Y546" s="30"/>
      <c r="Z546" s="30"/>
      <c r="AA546" s="30"/>
      <c r="AB546" s="30"/>
      <c r="AC546" s="30"/>
      <c r="AD546" s="292">
        <f t="shared" si="461"/>
        <v>0</v>
      </c>
      <c r="AE546" s="30"/>
      <c r="AF546" s="30"/>
      <c r="AG546" s="30"/>
      <c r="AH546" s="30"/>
      <c r="AI546" s="30"/>
      <c r="AJ546" s="30"/>
      <c r="AK546" s="30"/>
    </row>
    <row r="547" spans="1:37" ht="16.5" hidden="1" customHeight="1">
      <c r="A547" s="43"/>
      <c r="B547" s="25" t="s">
        <v>298</v>
      </c>
      <c r="C547" s="29"/>
      <c r="D547" s="186"/>
      <c r="E547" s="30"/>
      <c r="F547" s="93"/>
      <c r="G547" s="186"/>
      <c r="H547" s="186"/>
      <c r="I547" s="186"/>
      <c r="J547" s="186"/>
      <c r="K547" s="23">
        <f t="shared" si="471"/>
        <v>0</v>
      </c>
      <c r="L547" s="23">
        <f t="shared" si="472"/>
        <v>0</v>
      </c>
      <c r="M547" s="186"/>
      <c r="N547" s="186"/>
      <c r="O547" s="186"/>
      <c r="P547" s="30"/>
      <c r="Q547" s="30"/>
      <c r="R547" s="30"/>
      <c r="S547" s="30"/>
      <c r="T547" s="30"/>
      <c r="U547" s="30"/>
      <c r="V547" s="30"/>
      <c r="W547" s="30"/>
      <c r="X547" s="30"/>
      <c r="Y547" s="30"/>
      <c r="Z547" s="30"/>
      <c r="AA547" s="30"/>
      <c r="AB547" s="30"/>
      <c r="AC547" s="30"/>
      <c r="AD547" s="292">
        <f t="shared" si="461"/>
        <v>0</v>
      </c>
      <c r="AE547" s="30"/>
      <c r="AF547" s="30"/>
      <c r="AG547" s="30"/>
      <c r="AH547" s="30"/>
      <c r="AI547" s="30"/>
      <c r="AJ547" s="30"/>
      <c r="AK547" s="30"/>
    </row>
    <row r="548" spans="1:37" ht="16.5" hidden="1" customHeight="1">
      <c r="A548" s="43"/>
      <c r="B548" s="28" t="s">
        <v>299</v>
      </c>
      <c r="C548" s="29">
        <v>1</v>
      </c>
      <c r="D548" s="186"/>
      <c r="E548" s="30"/>
      <c r="F548" s="93"/>
      <c r="G548" s="186"/>
      <c r="H548" s="186"/>
      <c r="I548" s="186"/>
      <c r="J548" s="186"/>
      <c r="K548" s="23">
        <f t="shared" si="471"/>
        <v>0</v>
      </c>
      <c r="L548" s="23">
        <f t="shared" si="472"/>
        <v>0</v>
      </c>
      <c r="M548" s="186"/>
      <c r="N548" s="186"/>
      <c r="O548" s="186"/>
      <c r="P548" s="30"/>
      <c r="Q548" s="30"/>
      <c r="R548" s="30"/>
      <c r="S548" s="30"/>
      <c r="T548" s="30"/>
      <c r="U548" s="30"/>
      <c r="V548" s="30"/>
      <c r="W548" s="30"/>
      <c r="X548" s="30"/>
      <c r="Y548" s="30"/>
      <c r="Z548" s="30"/>
      <c r="AA548" s="30"/>
      <c r="AB548" s="30"/>
      <c r="AC548" s="30"/>
      <c r="AD548" s="292">
        <f t="shared" si="461"/>
        <v>0</v>
      </c>
      <c r="AE548" s="30"/>
      <c r="AF548" s="30"/>
      <c r="AG548" s="30"/>
      <c r="AH548" s="30"/>
      <c r="AI548" s="30"/>
      <c r="AJ548" s="30"/>
      <c r="AK548" s="30"/>
    </row>
    <row r="549" spans="1:37" ht="16.5" hidden="1" customHeight="1">
      <c r="A549" s="43"/>
      <c r="B549" s="189" t="s">
        <v>437</v>
      </c>
      <c r="C549" s="29" t="s">
        <v>438</v>
      </c>
      <c r="D549" s="186"/>
      <c r="E549" s="30"/>
      <c r="F549" s="93"/>
      <c r="G549" s="186"/>
      <c r="H549" s="186"/>
      <c r="I549" s="186"/>
      <c r="J549" s="186"/>
      <c r="K549" s="23">
        <f t="shared" si="471"/>
        <v>0</v>
      </c>
      <c r="L549" s="23">
        <f t="shared" si="472"/>
        <v>0</v>
      </c>
      <c r="M549" s="186"/>
      <c r="N549" s="186"/>
      <c r="O549" s="186"/>
      <c r="P549" s="30"/>
      <c r="Q549" s="30"/>
      <c r="R549" s="30"/>
      <c r="S549" s="30"/>
      <c r="T549" s="30"/>
      <c r="U549" s="30"/>
      <c r="V549" s="30"/>
      <c r="W549" s="30"/>
      <c r="X549" s="30"/>
      <c r="Y549" s="30"/>
      <c r="Z549" s="30"/>
      <c r="AA549" s="30"/>
      <c r="AB549" s="30"/>
      <c r="AC549" s="30"/>
      <c r="AD549" s="292">
        <f t="shared" si="461"/>
        <v>0</v>
      </c>
      <c r="AE549" s="30"/>
      <c r="AF549" s="30"/>
      <c r="AG549" s="30"/>
      <c r="AH549" s="30"/>
      <c r="AI549" s="30"/>
      <c r="AJ549" s="30"/>
      <c r="AK549" s="30"/>
    </row>
    <row r="550" spans="1:37" ht="16.5" customHeight="1">
      <c r="A550" s="43">
        <v>3</v>
      </c>
      <c r="B550" s="188" t="s">
        <v>439</v>
      </c>
      <c r="C550" s="155" t="s">
        <v>440</v>
      </c>
      <c r="D550" s="263">
        <f t="shared" ref="D550:J550" si="476">D552</f>
        <v>16391</v>
      </c>
      <c r="E550" s="156">
        <f t="shared" si="476"/>
        <v>17891</v>
      </c>
      <c r="F550" s="300">
        <f t="shared" si="476"/>
        <v>17891</v>
      </c>
      <c r="G550" s="263">
        <f t="shared" si="476"/>
        <v>4502</v>
      </c>
      <c r="H550" s="263">
        <f t="shared" si="476"/>
        <v>4500</v>
      </c>
      <c r="I550" s="263">
        <f t="shared" si="476"/>
        <v>4450</v>
      </c>
      <c r="J550" s="263">
        <f t="shared" si="476"/>
        <v>4439</v>
      </c>
      <c r="K550" s="23">
        <f t="shared" si="471"/>
        <v>17891</v>
      </c>
      <c r="L550" s="23">
        <f t="shared" si="472"/>
        <v>0</v>
      </c>
      <c r="M550" s="263">
        <f t="shared" ref="M550:AK550" si="477">M552</f>
        <v>16766</v>
      </c>
      <c r="N550" s="263">
        <f t="shared" si="477"/>
        <v>15007</v>
      </c>
      <c r="O550" s="263">
        <f t="shared" si="477"/>
        <v>12890</v>
      </c>
      <c r="P550" s="156">
        <f t="shared" si="477"/>
        <v>0</v>
      </c>
      <c r="Q550" s="156">
        <f t="shared" si="477"/>
        <v>0</v>
      </c>
      <c r="R550" s="156">
        <f t="shared" si="477"/>
        <v>0</v>
      </c>
      <c r="S550" s="156">
        <f t="shared" si="477"/>
        <v>0</v>
      </c>
      <c r="T550" s="156">
        <f t="shared" si="477"/>
        <v>0</v>
      </c>
      <c r="U550" s="156">
        <f t="shared" si="477"/>
        <v>0</v>
      </c>
      <c r="V550" s="156">
        <f t="shared" si="477"/>
        <v>0</v>
      </c>
      <c r="W550" s="156">
        <f t="shared" si="477"/>
        <v>0</v>
      </c>
      <c r="X550" s="156">
        <f t="shared" si="477"/>
        <v>0</v>
      </c>
      <c r="Y550" s="156">
        <f t="shared" si="477"/>
        <v>0</v>
      </c>
      <c r="Z550" s="156">
        <f t="shared" si="477"/>
        <v>0</v>
      </c>
      <c r="AA550" s="156">
        <f t="shared" si="477"/>
        <v>0</v>
      </c>
      <c r="AB550" s="156">
        <f t="shared" si="477"/>
        <v>0</v>
      </c>
      <c r="AC550" s="156">
        <f t="shared" si="477"/>
        <v>0</v>
      </c>
      <c r="AD550" s="292">
        <f t="shared" si="461"/>
        <v>17891</v>
      </c>
      <c r="AE550" s="156">
        <f t="shared" si="477"/>
        <v>17891</v>
      </c>
      <c r="AF550" s="156">
        <f t="shared" si="477"/>
        <v>13470</v>
      </c>
      <c r="AG550" s="156">
        <f t="shared" si="477"/>
        <v>16755</v>
      </c>
      <c r="AH550" s="156">
        <f t="shared" si="477"/>
        <v>15045</v>
      </c>
      <c r="AI550" s="156">
        <f t="shared" si="477"/>
        <v>13110</v>
      </c>
      <c r="AJ550" s="156">
        <f t="shared" si="477"/>
        <v>10969</v>
      </c>
      <c r="AK550" s="156">
        <f t="shared" si="477"/>
        <v>0</v>
      </c>
    </row>
    <row r="551" spans="1:37" ht="14.25">
      <c r="A551" s="43"/>
      <c r="B551" s="25" t="s">
        <v>298</v>
      </c>
      <c r="C551" s="26"/>
      <c r="D551" s="191">
        <f t="shared" ref="D551:AK551" si="478">D552</f>
        <v>16391</v>
      </c>
      <c r="E551" s="111">
        <f t="shared" si="478"/>
        <v>17891</v>
      </c>
      <c r="F551" s="296">
        <f t="shared" si="478"/>
        <v>17891</v>
      </c>
      <c r="G551" s="191">
        <f t="shared" si="478"/>
        <v>4502</v>
      </c>
      <c r="H551" s="191">
        <f t="shared" si="478"/>
        <v>4500</v>
      </c>
      <c r="I551" s="191">
        <f t="shared" si="478"/>
        <v>4450</v>
      </c>
      <c r="J551" s="191">
        <f t="shared" si="478"/>
        <v>4439</v>
      </c>
      <c r="K551" s="23">
        <f t="shared" si="471"/>
        <v>17891</v>
      </c>
      <c r="L551" s="23">
        <f t="shared" si="472"/>
        <v>0</v>
      </c>
      <c r="M551" s="191">
        <f t="shared" si="478"/>
        <v>16766</v>
      </c>
      <c r="N551" s="191">
        <f t="shared" si="478"/>
        <v>15007</v>
      </c>
      <c r="O551" s="191">
        <f t="shared" si="478"/>
        <v>12890</v>
      </c>
      <c r="P551" s="111">
        <f t="shared" si="478"/>
        <v>0</v>
      </c>
      <c r="Q551" s="111">
        <f t="shared" si="478"/>
        <v>0</v>
      </c>
      <c r="R551" s="111">
        <f t="shared" si="478"/>
        <v>0</v>
      </c>
      <c r="S551" s="111">
        <f t="shared" si="478"/>
        <v>0</v>
      </c>
      <c r="T551" s="111">
        <f t="shared" si="478"/>
        <v>0</v>
      </c>
      <c r="U551" s="111">
        <f t="shared" si="478"/>
        <v>0</v>
      </c>
      <c r="V551" s="111">
        <f t="shared" si="478"/>
        <v>0</v>
      </c>
      <c r="W551" s="111">
        <f t="shared" si="478"/>
        <v>0</v>
      </c>
      <c r="X551" s="111">
        <f t="shared" si="478"/>
        <v>0</v>
      </c>
      <c r="Y551" s="111">
        <f t="shared" si="478"/>
        <v>0</v>
      </c>
      <c r="Z551" s="111">
        <f t="shared" si="478"/>
        <v>0</v>
      </c>
      <c r="AA551" s="111">
        <f t="shared" si="478"/>
        <v>0</v>
      </c>
      <c r="AB551" s="111">
        <f t="shared" si="478"/>
        <v>0</v>
      </c>
      <c r="AC551" s="111">
        <f t="shared" si="478"/>
        <v>0</v>
      </c>
      <c r="AD551" s="292">
        <f t="shared" si="461"/>
        <v>17891</v>
      </c>
      <c r="AE551" s="111">
        <f t="shared" si="478"/>
        <v>17891</v>
      </c>
      <c r="AF551" s="111">
        <f t="shared" si="478"/>
        <v>13470</v>
      </c>
      <c r="AG551" s="111">
        <f t="shared" si="478"/>
        <v>16755</v>
      </c>
      <c r="AH551" s="111">
        <f t="shared" si="478"/>
        <v>15045</v>
      </c>
      <c r="AI551" s="111">
        <f t="shared" si="478"/>
        <v>13110</v>
      </c>
      <c r="AJ551" s="111">
        <f t="shared" si="478"/>
        <v>10969</v>
      </c>
      <c r="AK551" s="111">
        <f t="shared" si="478"/>
        <v>0</v>
      </c>
    </row>
    <row r="552" spans="1:37" ht="16.5" customHeight="1">
      <c r="A552" s="43"/>
      <c r="B552" s="28" t="s">
        <v>299</v>
      </c>
      <c r="C552" s="26">
        <v>1</v>
      </c>
      <c r="D552" s="191">
        <f t="shared" ref="D552:J552" si="479">D554+D553</f>
        <v>16391</v>
      </c>
      <c r="E552" s="111">
        <f t="shared" si="479"/>
        <v>17891</v>
      </c>
      <c r="F552" s="296">
        <f t="shared" si="479"/>
        <v>17891</v>
      </c>
      <c r="G552" s="191">
        <f t="shared" si="479"/>
        <v>4502</v>
      </c>
      <c r="H552" s="191">
        <f t="shared" si="479"/>
        <v>4500</v>
      </c>
      <c r="I552" s="191">
        <f t="shared" si="479"/>
        <v>4450</v>
      </c>
      <c r="J552" s="191">
        <f t="shared" si="479"/>
        <v>4439</v>
      </c>
      <c r="K552" s="23">
        <f t="shared" si="471"/>
        <v>17891</v>
      </c>
      <c r="L552" s="23">
        <f t="shared" si="472"/>
        <v>0</v>
      </c>
      <c r="M552" s="191">
        <f t="shared" ref="M552:AK552" si="480">M554+M553</f>
        <v>16766</v>
      </c>
      <c r="N552" s="191">
        <f t="shared" si="480"/>
        <v>15007</v>
      </c>
      <c r="O552" s="191">
        <f t="shared" si="480"/>
        <v>12890</v>
      </c>
      <c r="P552" s="111">
        <f t="shared" si="480"/>
        <v>0</v>
      </c>
      <c r="Q552" s="111">
        <f t="shared" si="480"/>
        <v>0</v>
      </c>
      <c r="R552" s="111">
        <f t="shared" si="480"/>
        <v>0</v>
      </c>
      <c r="S552" s="111">
        <f t="shared" si="480"/>
        <v>0</v>
      </c>
      <c r="T552" s="111">
        <f t="shared" si="480"/>
        <v>0</v>
      </c>
      <c r="U552" s="111">
        <f t="shared" si="480"/>
        <v>0</v>
      </c>
      <c r="V552" s="111">
        <f t="shared" si="480"/>
        <v>0</v>
      </c>
      <c r="W552" s="111">
        <f t="shared" si="480"/>
        <v>0</v>
      </c>
      <c r="X552" s="111">
        <f t="shared" si="480"/>
        <v>0</v>
      </c>
      <c r="Y552" s="111">
        <f t="shared" si="480"/>
        <v>0</v>
      </c>
      <c r="Z552" s="111">
        <f t="shared" si="480"/>
        <v>0</v>
      </c>
      <c r="AA552" s="111">
        <f t="shared" si="480"/>
        <v>0</v>
      </c>
      <c r="AB552" s="111">
        <f t="shared" si="480"/>
        <v>0</v>
      </c>
      <c r="AC552" s="111">
        <f t="shared" si="480"/>
        <v>0</v>
      </c>
      <c r="AD552" s="292">
        <f t="shared" si="461"/>
        <v>17891</v>
      </c>
      <c r="AE552" s="111">
        <f t="shared" si="480"/>
        <v>17891</v>
      </c>
      <c r="AF552" s="111">
        <f t="shared" si="480"/>
        <v>13470</v>
      </c>
      <c r="AG552" s="111">
        <f t="shared" si="480"/>
        <v>16755</v>
      </c>
      <c r="AH552" s="111">
        <f t="shared" si="480"/>
        <v>15045</v>
      </c>
      <c r="AI552" s="111">
        <f t="shared" si="480"/>
        <v>13110</v>
      </c>
      <c r="AJ552" s="111">
        <f t="shared" si="480"/>
        <v>10969</v>
      </c>
      <c r="AK552" s="111">
        <f t="shared" si="480"/>
        <v>0</v>
      </c>
    </row>
    <row r="553" spans="1:37" ht="14.25" customHeight="1">
      <c r="A553" s="43"/>
      <c r="B553" s="28" t="s">
        <v>301</v>
      </c>
      <c r="C553" s="26" t="s">
        <v>441</v>
      </c>
      <c r="D553" s="186">
        <v>3</v>
      </c>
      <c r="E553" s="30">
        <v>2</v>
      </c>
      <c r="F553" s="93">
        <v>2</v>
      </c>
      <c r="G553" s="186">
        <v>2</v>
      </c>
      <c r="H553" s="186"/>
      <c r="I553" s="186"/>
      <c r="J553" s="186"/>
      <c r="K553" s="23">
        <f t="shared" si="471"/>
        <v>2</v>
      </c>
      <c r="L553" s="23">
        <f t="shared" si="472"/>
        <v>0</v>
      </c>
      <c r="M553" s="186">
        <v>0</v>
      </c>
      <c r="N553" s="186">
        <v>0</v>
      </c>
      <c r="O553" s="186">
        <v>0</v>
      </c>
      <c r="P553" s="30"/>
      <c r="Q553" s="30"/>
      <c r="R553" s="30"/>
      <c r="S553" s="30"/>
      <c r="T553" s="30"/>
      <c r="U553" s="30"/>
      <c r="V553" s="30"/>
      <c r="W553" s="30"/>
      <c r="X553" s="30"/>
      <c r="Y553" s="30"/>
      <c r="Z553" s="30"/>
      <c r="AA553" s="30"/>
      <c r="AB553" s="30"/>
      <c r="AC553" s="30"/>
      <c r="AD553" s="292">
        <f t="shared" si="461"/>
        <v>2</v>
      </c>
      <c r="AE553" s="30">
        <v>2</v>
      </c>
      <c r="AF553" s="30"/>
      <c r="AG553" s="30">
        <v>0</v>
      </c>
      <c r="AH553" s="30">
        <v>0</v>
      </c>
      <c r="AI553" s="30">
        <v>0</v>
      </c>
      <c r="AJ553" s="30">
        <v>0</v>
      </c>
      <c r="AK553" s="30"/>
    </row>
    <row r="554" spans="1:37" ht="18" customHeight="1">
      <c r="A554" s="43"/>
      <c r="B554" s="28" t="s">
        <v>442</v>
      </c>
      <c r="C554" s="29">
        <v>30</v>
      </c>
      <c r="D554" s="248">
        <f t="shared" ref="D554:J554" si="481">D555+D556</f>
        <v>16388</v>
      </c>
      <c r="E554" s="38">
        <f t="shared" si="481"/>
        <v>17889</v>
      </c>
      <c r="F554" s="286">
        <f t="shared" si="481"/>
        <v>17889</v>
      </c>
      <c r="G554" s="248">
        <f t="shared" si="481"/>
        <v>4500</v>
      </c>
      <c r="H554" s="248">
        <f t="shared" si="481"/>
        <v>4500</v>
      </c>
      <c r="I554" s="248">
        <f t="shared" si="481"/>
        <v>4450</v>
      </c>
      <c r="J554" s="248">
        <f t="shared" si="481"/>
        <v>4439</v>
      </c>
      <c r="K554" s="23">
        <f t="shared" si="471"/>
        <v>17889</v>
      </c>
      <c r="L554" s="23">
        <f t="shared" si="472"/>
        <v>0</v>
      </c>
      <c r="M554" s="248">
        <f t="shared" ref="M554:AK554" si="482">M555+M556</f>
        <v>16766</v>
      </c>
      <c r="N554" s="248">
        <f t="shared" si="482"/>
        <v>15007</v>
      </c>
      <c r="O554" s="248">
        <f t="shared" si="482"/>
        <v>12890</v>
      </c>
      <c r="P554" s="38">
        <f t="shared" si="482"/>
        <v>0</v>
      </c>
      <c r="Q554" s="38">
        <f t="shared" si="482"/>
        <v>0</v>
      </c>
      <c r="R554" s="38">
        <f t="shared" si="482"/>
        <v>0</v>
      </c>
      <c r="S554" s="38">
        <f t="shared" si="482"/>
        <v>0</v>
      </c>
      <c r="T554" s="38">
        <f t="shared" si="482"/>
        <v>0</v>
      </c>
      <c r="U554" s="38">
        <f t="shared" si="482"/>
        <v>0</v>
      </c>
      <c r="V554" s="38">
        <f t="shared" si="482"/>
        <v>0</v>
      </c>
      <c r="W554" s="38">
        <f t="shared" si="482"/>
        <v>0</v>
      </c>
      <c r="X554" s="38">
        <f t="shared" si="482"/>
        <v>0</v>
      </c>
      <c r="Y554" s="38">
        <f t="shared" si="482"/>
        <v>0</v>
      </c>
      <c r="Z554" s="38">
        <f t="shared" si="482"/>
        <v>0</v>
      </c>
      <c r="AA554" s="38">
        <f t="shared" si="482"/>
        <v>0</v>
      </c>
      <c r="AB554" s="38">
        <f t="shared" si="482"/>
        <v>0</v>
      </c>
      <c r="AC554" s="38">
        <f t="shared" si="482"/>
        <v>0</v>
      </c>
      <c r="AD554" s="292">
        <f t="shared" si="461"/>
        <v>17889</v>
      </c>
      <c r="AE554" s="38">
        <f t="shared" si="482"/>
        <v>17889</v>
      </c>
      <c r="AF554" s="38">
        <f t="shared" si="482"/>
        <v>13470</v>
      </c>
      <c r="AG554" s="38">
        <f t="shared" si="482"/>
        <v>16755</v>
      </c>
      <c r="AH554" s="38">
        <f t="shared" si="482"/>
        <v>15045</v>
      </c>
      <c r="AI554" s="38">
        <f t="shared" si="482"/>
        <v>13110</v>
      </c>
      <c r="AJ554" s="38">
        <f t="shared" si="482"/>
        <v>10969</v>
      </c>
      <c r="AK554" s="38">
        <f t="shared" si="482"/>
        <v>0</v>
      </c>
    </row>
    <row r="555" spans="1:37" ht="15.75" customHeight="1">
      <c r="A555" s="43"/>
      <c r="B555" s="28" t="s">
        <v>443</v>
      </c>
      <c r="C555" s="26" t="s">
        <v>444</v>
      </c>
      <c r="D555" s="186">
        <v>16388</v>
      </c>
      <c r="E555" s="30">
        <v>17889</v>
      </c>
      <c r="F555" s="93">
        <v>17889</v>
      </c>
      <c r="G555" s="186">
        <v>4500</v>
      </c>
      <c r="H555" s="186">
        <v>4500</v>
      </c>
      <c r="I555" s="186">
        <v>4450</v>
      </c>
      <c r="J555" s="186">
        <v>4439</v>
      </c>
      <c r="K555" s="23">
        <f t="shared" si="471"/>
        <v>17889</v>
      </c>
      <c r="L555" s="23">
        <f t="shared" si="472"/>
        <v>0</v>
      </c>
      <c r="M555" s="186">
        <v>16766</v>
      </c>
      <c r="N555" s="186">
        <v>15007</v>
      </c>
      <c r="O555" s="186">
        <v>12890</v>
      </c>
      <c r="P555" s="30"/>
      <c r="Q555" s="30"/>
      <c r="R555" s="30"/>
      <c r="S555" s="30"/>
      <c r="T555" s="30"/>
      <c r="U555" s="30"/>
      <c r="V555" s="30"/>
      <c r="W555" s="30"/>
      <c r="X555" s="30"/>
      <c r="Y555" s="30"/>
      <c r="Z555" s="30"/>
      <c r="AA555" s="30"/>
      <c r="AB555" s="30"/>
      <c r="AC555" s="30"/>
      <c r="AD555" s="292">
        <f t="shared" si="461"/>
        <v>17889</v>
      </c>
      <c r="AE555" s="30">
        <v>17889</v>
      </c>
      <c r="AF555" s="30">
        <v>13470</v>
      </c>
      <c r="AG555" s="30">
        <v>16755</v>
      </c>
      <c r="AH555" s="30">
        <v>15045</v>
      </c>
      <c r="AI555" s="30">
        <v>13110</v>
      </c>
      <c r="AJ555" s="30">
        <v>10969</v>
      </c>
      <c r="AK555" s="30"/>
    </row>
    <row r="556" spans="1:37" ht="13.5" hidden="1" customHeight="1">
      <c r="A556" s="43"/>
      <c r="B556" s="28" t="s">
        <v>445</v>
      </c>
      <c r="C556" s="26" t="s">
        <v>89</v>
      </c>
      <c r="D556" s="186"/>
      <c r="E556" s="30"/>
      <c r="F556" s="93"/>
      <c r="G556" s="186"/>
      <c r="H556" s="186"/>
      <c r="I556" s="186"/>
      <c r="J556" s="186"/>
      <c r="K556" s="23">
        <f t="shared" si="471"/>
        <v>0</v>
      </c>
      <c r="L556" s="23">
        <f t="shared" si="472"/>
        <v>0</v>
      </c>
      <c r="M556" s="186"/>
      <c r="N556" s="186"/>
      <c r="O556" s="186"/>
      <c r="P556" s="30"/>
      <c r="Q556" s="30"/>
      <c r="R556" s="30"/>
      <c r="S556" s="30"/>
      <c r="T556" s="30"/>
      <c r="U556" s="30"/>
      <c r="V556" s="30"/>
      <c r="W556" s="30"/>
      <c r="X556" s="30"/>
      <c r="Y556" s="30"/>
      <c r="Z556" s="30"/>
      <c r="AA556" s="30"/>
      <c r="AB556" s="30"/>
      <c r="AC556" s="30"/>
      <c r="AD556" s="292">
        <f t="shared" si="461"/>
        <v>0</v>
      </c>
      <c r="AE556" s="30"/>
      <c r="AF556" s="30"/>
      <c r="AG556" s="30"/>
      <c r="AH556" s="30"/>
      <c r="AI556" s="30"/>
      <c r="AJ556" s="30"/>
      <c r="AK556" s="30"/>
    </row>
    <row r="557" spans="1:37" ht="18" customHeight="1">
      <c r="A557" s="113" t="s">
        <v>446</v>
      </c>
      <c r="B557" s="114" t="s">
        <v>447</v>
      </c>
      <c r="C557" s="115">
        <v>59.02</v>
      </c>
      <c r="D557" s="269">
        <f t="shared" ref="D557:J557" si="483">D566+D579</f>
        <v>10347</v>
      </c>
      <c r="E557" s="190">
        <f t="shared" si="483"/>
        <v>8108</v>
      </c>
      <c r="F557" s="307">
        <f t="shared" si="483"/>
        <v>10583</v>
      </c>
      <c r="G557" s="269">
        <f t="shared" si="483"/>
        <v>3915</v>
      </c>
      <c r="H557" s="269">
        <f t="shared" si="483"/>
        <v>1628</v>
      </c>
      <c r="I557" s="269">
        <f t="shared" si="483"/>
        <v>2427</v>
      </c>
      <c r="J557" s="269">
        <f t="shared" si="483"/>
        <v>2613</v>
      </c>
      <c r="K557" s="23">
        <f t="shared" si="471"/>
        <v>10583</v>
      </c>
      <c r="L557" s="23">
        <f t="shared" si="472"/>
        <v>0</v>
      </c>
      <c r="M557" s="269">
        <f t="shared" ref="M557:AK557" si="484">M566+M579</f>
        <v>6830</v>
      </c>
      <c r="N557" s="269">
        <f t="shared" si="484"/>
        <v>6830</v>
      </c>
      <c r="O557" s="269">
        <f t="shared" si="484"/>
        <v>6830</v>
      </c>
      <c r="P557" s="190">
        <f t="shared" si="484"/>
        <v>0</v>
      </c>
      <c r="Q557" s="190">
        <f t="shared" si="484"/>
        <v>0</v>
      </c>
      <c r="R557" s="190">
        <f t="shared" si="484"/>
        <v>0</v>
      </c>
      <c r="S557" s="190">
        <f t="shared" si="484"/>
        <v>0</v>
      </c>
      <c r="T557" s="190">
        <f t="shared" si="484"/>
        <v>10</v>
      </c>
      <c r="U557" s="190">
        <f t="shared" si="484"/>
        <v>0</v>
      </c>
      <c r="V557" s="190">
        <f t="shared" si="484"/>
        <v>0</v>
      </c>
      <c r="W557" s="190">
        <f t="shared" si="484"/>
        <v>-46</v>
      </c>
      <c r="X557" s="190">
        <f t="shared" si="484"/>
        <v>0</v>
      </c>
      <c r="Y557" s="190">
        <f t="shared" si="484"/>
        <v>0</v>
      </c>
      <c r="Z557" s="190">
        <f t="shared" si="484"/>
        <v>9</v>
      </c>
      <c r="AA557" s="190">
        <f t="shared" si="484"/>
        <v>0</v>
      </c>
      <c r="AB557" s="190">
        <f t="shared" si="484"/>
        <v>0</v>
      </c>
      <c r="AC557" s="190">
        <f t="shared" si="484"/>
        <v>0</v>
      </c>
      <c r="AD557" s="292">
        <f t="shared" si="461"/>
        <v>10556</v>
      </c>
      <c r="AE557" s="190">
        <f t="shared" si="484"/>
        <v>10556</v>
      </c>
      <c r="AF557" s="190">
        <f t="shared" si="484"/>
        <v>7871</v>
      </c>
      <c r="AG557" s="190">
        <f t="shared" si="484"/>
        <v>6556</v>
      </c>
      <c r="AH557" s="190">
        <f t="shared" si="484"/>
        <v>6868</v>
      </c>
      <c r="AI557" s="190">
        <f t="shared" si="484"/>
        <v>6869</v>
      </c>
      <c r="AJ557" s="190">
        <f t="shared" si="484"/>
        <v>6869</v>
      </c>
      <c r="AK557" s="190">
        <f t="shared" si="484"/>
        <v>0</v>
      </c>
    </row>
    <row r="558" spans="1:37" ht="16.5" customHeight="1">
      <c r="A558" s="117"/>
      <c r="B558" s="25" t="s">
        <v>298</v>
      </c>
      <c r="C558" s="118"/>
      <c r="D558" s="269">
        <f t="shared" ref="D558:J559" si="485">D568+D574+D581+D591</f>
        <v>6808</v>
      </c>
      <c r="E558" s="190">
        <f t="shared" si="485"/>
        <v>8108</v>
      </c>
      <c r="F558" s="307">
        <f t="shared" si="485"/>
        <v>6825</v>
      </c>
      <c r="G558" s="269">
        <f t="shared" si="485"/>
        <v>1657</v>
      </c>
      <c r="H558" s="269">
        <f t="shared" si="485"/>
        <v>1628</v>
      </c>
      <c r="I558" s="269">
        <f t="shared" si="485"/>
        <v>1727</v>
      </c>
      <c r="J558" s="269">
        <f t="shared" si="485"/>
        <v>1813</v>
      </c>
      <c r="K558" s="23">
        <f t="shared" si="471"/>
        <v>6825</v>
      </c>
      <c r="L558" s="23">
        <f t="shared" si="472"/>
        <v>0</v>
      </c>
      <c r="M558" s="269">
        <f t="shared" ref="M558:AK559" si="486">M568+M574+M581+M591</f>
        <v>6830</v>
      </c>
      <c r="N558" s="269">
        <f t="shared" si="486"/>
        <v>6830</v>
      </c>
      <c r="O558" s="269">
        <f t="shared" si="486"/>
        <v>6830</v>
      </c>
      <c r="P558" s="190">
        <f t="shared" si="486"/>
        <v>0</v>
      </c>
      <c r="Q558" s="190">
        <f t="shared" si="486"/>
        <v>0</v>
      </c>
      <c r="R558" s="190">
        <f t="shared" si="486"/>
        <v>0</v>
      </c>
      <c r="S558" s="190">
        <f t="shared" si="486"/>
        <v>0</v>
      </c>
      <c r="T558" s="190">
        <f t="shared" si="486"/>
        <v>0</v>
      </c>
      <c r="U558" s="190">
        <f t="shared" si="486"/>
        <v>0</v>
      </c>
      <c r="V558" s="190">
        <f t="shared" si="486"/>
        <v>0</v>
      </c>
      <c r="W558" s="190">
        <f t="shared" si="486"/>
        <v>-55</v>
      </c>
      <c r="X558" s="190">
        <f t="shared" si="486"/>
        <v>0</v>
      </c>
      <c r="Y558" s="190">
        <f t="shared" si="486"/>
        <v>0</v>
      </c>
      <c r="Z558" s="190">
        <f t="shared" si="486"/>
        <v>0</v>
      </c>
      <c r="AA558" s="190">
        <f t="shared" si="486"/>
        <v>-15</v>
      </c>
      <c r="AB558" s="190">
        <f t="shared" si="486"/>
        <v>0</v>
      </c>
      <c r="AC558" s="190">
        <f t="shared" si="486"/>
        <v>0</v>
      </c>
      <c r="AD558" s="292">
        <f t="shared" si="461"/>
        <v>6755</v>
      </c>
      <c r="AE558" s="190">
        <f t="shared" si="486"/>
        <v>6755</v>
      </c>
      <c r="AF558" s="190">
        <f t="shared" si="486"/>
        <v>6523</v>
      </c>
      <c r="AG558" s="190">
        <f t="shared" si="486"/>
        <v>6556</v>
      </c>
      <c r="AH558" s="190">
        <f t="shared" si="486"/>
        <v>6868</v>
      </c>
      <c r="AI558" s="190">
        <f t="shared" si="486"/>
        <v>6869</v>
      </c>
      <c r="AJ558" s="190">
        <f t="shared" si="486"/>
        <v>6869</v>
      </c>
      <c r="AK558" s="190">
        <f t="shared" si="486"/>
        <v>0</v>
      </c>
    </row>
    <row r="559" spans="1:37" ht="14.25">
      <c r="A559" s="43"/>
      <c r="B559" s="28" t="s">
        <v>299</v>
      </c>
      <c r="C559" s="26">
        <v>0.01</v>
      </c>
      <c r="D559" s="248">
        <f t="shared" si="485"/>
        <v>6808</v>
      </c>
      <c r="E559" s="38">
        <f t="shared" si="485"/>
        <v>8108</v>
      </c>
      <c r="F559" s="286">
        <f t="shared" si="485"/>
        <v>6825</v>
      </c>
      <c r="G559" s="248">
        <f t="shared" si="485"/>
        <v>1657</v>
      </c>
      <c r="H559" s="248">
        <f t="shared" si="485"/>
        <v>1628</v>
      </c>
      <c r="I559" s="248">
        <f t="shared" si="485"/>
        <v>1727</v>
      </c>
      <c r="J559" s="248">
        <f t="shared" si="485"/>
        <v>1813</v>
      </c>
      <c r="K559" s="23">
        <f t="shared" si="471"/>
        <v>6825</v>
      </c>
      <c r="L559" s="23">
        <f t="shared" si="472"/>
        <v>0</v>
      </c>
      <c r="M559" s="248">
        <f t="shared" si="486"/>
        <v>6830</v>
      </c>
      <c r="N559" s="248">
        <f t="shared" si="486"/>
        <v>6830</v>
      </c>
      <c r="O559" s="248">
        <f t="shared" si="486"/>
        <v>6830</v>
      </c>
      <c r="P559" s="38">
        <f t="shared" si="486"/>
        <v>0</v>
      </c>
      <c r="Q559" s="38">
        <f t="shared" si="486"/>
        <v>0</v>
      </c>
      <c r="R559" s="38">
        <f t="shared" si="486"/>
        <v>0</v>
      </c>
      <c r="S559" s="38">
        <f t="shared" si="486"/>
        <v>0</v>
      </c>
      <c r="T559" s="38">
        <f t="shared" si="486"/>
        <v>0</v>
      </c>
      <c r="U559" s="38">
        <f t="shared" si="486"/>
        <v>0</v>
      </c>
      <c r="V559" s="38">
        <f t="shared" si="486"/>
        <v>0</v>
      </c>
      <c r="W559" s="38">
        <f t="shared" si="486"/>
        <v>-55</v>
      </c>
      <c r="X559" s="38">
        <f t="shared" si="486"/>
        <v>0</v>
      </c>
      <c r="Y559" s="38">
        <f t="shared" si="486"/>
        <v>0</v>
      </c>
      <c r="Z559" s="38">
        <f t="shared" si="486"/>
        <v>0</v>
      </c>
      <c r="AA559" s="38">
        <f t="shared" si="486"/>
        <v>-15</v>
      </c>
      <c r="AB559" s="38">
        <f t="shared" si="486"/>
        <v>0</v>
      </c>
      <c r="AC559" s="38">
        <f t="shared" si="486"/>
        <v>0</v>
      </c>
      <c r="AD559" s="292">
        <f t="shared" si="461"/>
        <v>6755</v>
      </c>
      <c r="AE559" s="38">
        <f t="shared" si="486"/>
        <v>6755</v>
      </c>
      <c r="AF559" s="38">
        <f t="shared" si="486"/>
        <v>6523</v>
      </c>
      <c r="AG559" s="38">
        <f t="shared" si="486"/>
        <v>6556</v>
      </c>
      <c r="AH559" s="38">
        <f t="shared" si="486"/>
        <v>6868</v>
      </c>
      <c r="AI559" s="38">
        <f t="shared" si="486"/>
        <v>6869</v>
      </c>
      <c r="AJ559" s="38">
        <f t="shared" si="486"/>
        <v>6869</v>
      </c>
      <c r="AK559" s="38">
        <f t="shared" si="486"/>
        <v>0</v>
      </c>
    </row>
    <row r="560" spans="1:37" ht="14.25">
      <c r="A560" s="43"/>
      <c r="B560" s="28" t="s">
        <v>300</v>
      </c>
      <c r="C560" s="29">
        <v>10</v>
      </c>
      <c r="D560" s="248">
        <f t="shared" ref="D560:J560" si="487">D583+D593</f>
        <v>3090</v>
      </c>
      <c r="E560" s="38">
        <f t="shared" si="487"/>
        <v>3095</v>
      </c>
      <c r="F560" s="286">
        <f t="shared" si="487"/>
        <v>3095</v>
      </c>
      <c r="G560" s="248">
        <f t="shared" si="487"/>
        <v>800</v>
      </c>
      <c r="H560" s="248">
        <f t="shared" si="487"/>
        <v>800</v>
      </c>
      <c r="I560" s="248">
        <f t="shared" si="487"/>
        <v>750</v>
      </c>
      <c r="J560" s="248">
        <f t="shared" si="487"/>
        <v>745</v>
      </c>
      <c r="K560" s="23">
        <f t="shared" si="471"/>
        <v>3095</v>
      </c>
      <c r="L560" s="23">
        <f t="shared" si="472"/>
        <v>0</v>
      </c>
      <c r="M560" s="248">
        <f t="shared" ref="M560:AK560" si="488">M583+M593</f>
        <v>3100</v>
      </c>
      <c r="N560" s="248">
        <f t="shared" si="488"/>
        <v>3100</v>
      </c>
      <c r="O560" s="248">
        <f t="shared" si="488"/>
        <v>3100</v>
      </c>
      <c r="P560" s="38">
        <f t="shared" si="488"/>
        <v>0</v>
      </c>
      <c r="Q560" s="38">
        <f t="shared" si="488"/>
        <v>0</v>
      </c>
      <c r="R560" s="38">
        <f t="shared" si="488"/>
        <v>0</v>
      </c>
      <c r="S560" s="38">
        <f t="shared" si="488"/>
        <v>0</v>
      </c>
      <c r="T560" s="38">
        <f t="shared" si="488"/>
        <v>0</v>
      </c>
      <c r="U560" s="38">
        <f t="shared" si="488"/>
        <v>0</v>
      </c>
      <c r="V560" s="38">
        <f t="shared" si="488"/>
        <v>0</v>
      </c>
      <c r="W560" s="38">
        <f t="shared" si="488"/>
        <v>0</v>
      </c>
      <c r="X560" s="38">
        <f t="shared" si="488"/>
        <v>0</v>
      </c>
      <c r="Y560" s="38">
        <f t="shared" si="488"/>
        <v>0</v>
      </c>
      <c r="Z560" s="38">
        <f t="shared" si="488"/>
        <v>0</v>
      </c>
      <c r="AA560" s="38">
        <f t="shared" si="488"/>
        <v>0</v>
      </c>
      <c r="AB560" s="38">
        <f t="shared" si="488"/>
        <v>0</v>
      </c>
      <c r="AC560" s="38">
        <f t="shared" si="488"/>
        <v>0</v>
      </c>
      <c r="AD560" s="292">
        <f t="shared" si="461"/>
        <v>3095</v>
      </c>
      <c r="AE560" s="38">
        <f t="shared" si="488"/>
        <v>3095</v>
      </c>
      <c r="AF560" s="38">
        <f t="shared" si="488"/>
        <v>3069</v>
      </c>
      <c r="AG560" s="38">
        <f t="shared" si="488"/>
        <v>3111</v>
      </c>
      <c r="AH560" s="38">
        <f t="shared" si="488"/>
        <v>3131</v>
      </c>
      <c r="AI560" s="38">
        <f t="shared" si="488"/>
        <v>3131</v>
      </c>
      <c r="AJ560" s="38">
        <f t="shared" si="488"/>
        <v>3131</v>
      </c>
      <c r="AK560" s="38">
        <f t="shared" si="488"/>
        <v>0</v>
      </c>
    </row>
    <row r="561" spans="1:37" ht="14.25">
      <c r="A561" s="43"/>
      <c r="B561" s="28" t="s">
        <v>301</v>
      </c>
      <c r="C561" s="29">
        <v>20</v>
      </c>
      <c r="D561" s="248">
        <f t="shared" ref="D561:J561" si="489">D570+D576+D584+D594</f>
        <v>3718</v>
      </c>
      <c r="E561" s="38">
        <f t="shared" si="489"/>
        <v>5013</v>
      </c>
      <c r="F561" s="286">
        <f t="shared" si="489"/>
        <v>3730</v>
      </c>
      <c r="G561" s="248">
        <f t="shared" si="489"/>
        <v>857</v>
      </c>
      <c r="H561" s="248">
        <f t="shared" si="489"/>
        <v>828</v>
      </c>
      <c r="I561" s="248">
        <f t="shared" si="489"/>
        <v>977</v>
      </c>
      <c r="J561" s="248">
        <f t="shared" si="489"/>
        <v>1068</v>
      </c>
      <c r="K561" s="23">
        <f t="shared" si="471"/>
        <v>3730</v>
      </c>
      <c r="L561" s="23">
        <f t="shared" si="472"/>
        <v>0</v>
      </c>
      <c r="M561" s="248">
        <f t="shared" ref="M561:AK561" si="490">M570+M576+M584+M594</f>
        <v>3730</v>
      </c>
      <c r="N561" s="248">
        <f t="shared" si="490"/>
        <v>3730</v>
      </c>
      <c r="O561" s="248">
        <f t="shared" si="490"/>
        <v>3730</v>
      </c>
      <c r="P561" s="38">
        <f t="shared" si="490"/>
        <v>0</v>
      </c>
      <c r="Q561" s="38">
        <f t="shared" si="490"/>
        <v>0</v>
      </c>
      <c r="R561" s="38">
        <f t="shared" si="490"/>
        <v>0</v>
      </c>
      <c r="S561" s="38">
        <f t="shared" si="490"/>
        <v>0</v>
      </c>
      <c r="T561" s="38">
        <f t="shared" si="490"/>
        <v>12.57</v>
      </c>
      <c r="U561" s="38">
        <f t="shared" si="490"/>
        <v>0</v>
      </c>
      <c r="V561" s="38">
        <f t="shared" si="490"/>
        <v>0</v>
      </c>
      <c r="W561" s="38">
        <f t="shared" si="490"/>
        <v>-55</v>
      </c>
      <c r="X561" s="38">
        <f t="shared" si="490"/>
        <v>0</v>
      </c>
      <c r="Y561" s="38">
        <f t="shared" si="490"/>
        <v>0</v>
      </c>
      <c r="Z561" s="38">
        <f t="shared" si="490"/>
        <v>0</v>
      </c>
      <c r="AA561" s="38">
        <f t="shared" si="490"/>
        <v>-15</v>
      </c>
      <c r="AB561" s="38">
        <f t="shared" si="490"/>
        <v>0</v>
      </c>
      <c r="AC561" s="38">
        <f t="shared" si="490"/>
        <v>0</v>
      </c>
      <c r="AD561" s="292">
        <f t="shared" si="461"/>
        <v>3672.57</v>
      </c>
      <c r="AE561" s="38">
        <f t="shared" si="490"/>
        <v>3672.5699999999997</v>
      </c>
      <c r="AF561" s="38">
        <f t="shared" si="490"/>
        <v>3466</v>
      </c>
      <c r="AG561" s="38">
        <f t="shared" si="490"/>
        <v>3445</v>
      </c>
      <c r="AH561" s="38">
        <f t="shared" si="490"/>
        <v>3737</v>
      </c>
      <c r="AI561" s="38">
        <f t="shared" si="490"/>
        <v>3738</v>
      </c>
      <c r="AJ561" s="38">
        <f t="shared" si="490"/>
        <v>3738</v>
      </c>
      <c r="AK561" s="38">
        <f t="shared" si="490"/>
        <v>0</v>
      </c>
    </row>
    <row r="562" spans="1:37" ht="14.25">
      <c r="A562" s="43"/>
      <c r="B562" s="28" t="s">
        <v>448</v>
      </c>
      <c r="C562" s="29" t="s">
        <v>449</v>
      </c>
      <c r="D562" s="248">
        <f t="shared" ref="D562:J562" si="491">D585</f>
        <v>0</v>
      </c>
      <c r="E562" s="38">
        <f t="shared" si="491"/>
        <v>0</v>
      </c>
      <c r="F562" s="286">
        <f t="shared" si="491"/>
        <v>0</v>
      </c>
      <c r="G562" s="248">
        <f t="shared" si="491"/>
        <v>0</v>
      </c>
      <c r="H562" s="248">
        <f t="shared" si="491"/>
        <v>0</v>
      </c>
      <c r="I562" s="248">
        <f t="shared" si="491"/>
        <v>0</v>
      </c>
      <c r="J562" s="248">
        <f t="shared" si="491"/>
        <v>0</v>
      </c>
      <c r="K562" s="23">
        <f t="shared" si="471"/>
        <v>0</v>
      </c>
      <c r="L562" s="23">
        <f t="shared" si="472"/>
        <v>0</v>
      </c>
      <c r="M562" s="248">
        <f t="shared" ref="M562:AK562" si="492">M585</f>
        <v>0</v>
      </c>
      <c r="N562" s="248">
        <f t="shared" si="492"/>
        <v>0</v>
      </c>
      <c r="O562" s="248">
        <f t="shared" si="492"/>
        <v>0</v>
      </c>
      <c r="P562" s="38">
        <f t="shared" si="492"/>
        <v>0</v>
      </c>
      <c r="Q562" s="38">
        <f t="shared" si="492"/>
        <v>0</v>
      </c>
      <c r="R562" s="38">
        <f t="shared" si="492"/>
        <v>0</v>
      </c>
      <c r="S562" s="38">
        <f t="shared" si="492"/>
        <v>0</v>
      </c>
      <c r="T562" s="38">
        <f t="shared" si="492"/>
        <v>0</v>
      </c>
      <c r="U562" s="38">
        <f t="shared" si="492"/>
        <v>0</v>
      </c>
      <c r="V562" s="38">
        <f t="shared" si="492"/>
        <v>0</v>
      </c>
      <c r="W562" s="38">
        <f t="shared" si="492"/>
        <v>0</v>
      </c>
      <c r="X562" s="38">
        <f t="shared" si="492"/>
        <v>0</v>
      </c>
      <c r="Y562" s="38">
        <f t="shared" si="492"/>
        <v>0</v>
      </c>
      <c r="Z562" s="38">
        <f t="shared" si="492"/>
        <v>0</v>
      </c>
      <c r="AA562" s="38">
        <f t="shared" si="492"/>
        <v>0</v>
      </c>
      <c r="AB562" s="38">
        <f t="shared" si="492"/>
        <v>0</v>
      </c>
      <c r="AC562" s="38">
        <f t="shared" si="492"/>
        <v>0</v>
      </c>
      <c r="AD562" s="292">
        <f t="shared" si="461"/>
        <v>0</v>
      </c>
      <c r="AE562" s="38">
        <f t="shared" si="492"/>
        <v>0</v>
      </c>
      <c r="AF562" s="38">
        <f t="shared" si="492"/>
        <v>0</v>
      </c>
      <c r="AG562" s="38">
        <f t="shared" si="492"/>
        <v>0</v>
      </c>
      <c r="AH562" s="38">
        <f t="shared" si="492"/>
        <v>0</v>
      </c>
      <c r="AI562" s="38">
        <f t="shared" si="492"/>
        <v>0</v>
      </c>
      <c r="AJ562" s="38">
        <f t="shared" si="492"/>
        <v>0</v>
      </c>
      <c r="AK562" s="38">
        <f t="shared" si="492"/>
        <v>0</v>
      </c>
    </row>
    <row r="563" spans="1:37" ht="14.25">
      <c r="A563" s="43"/>
      <c r="B563" s="28" t="s">
        <v>310</v>
      </c>
      <c r="C563" s="29" t="s">
        <v>421</v>
      </c>
      <c r="D563" s="248">
        <f t="shared" ref="D563:J563" si="493">D595</f>
        <v>0</v>
      </c>
      <c r="E563" s="38">
        <f t="shared" si="493"/>
        <v>0</v>
      </c>
      <c r="F563" s="286">
        <f t="shared" si="493"/>
        <v>0</v>
      </c>
      <c r="G563" s="248">
        <f t="shared" si="493"/>
        <v>0</v>
      </c>
      <c r="H563" s="248">
        <f t="shared" si="493"/>
        <v>0</v>
      </c>
      <c r="I563" s="248">
        <f t="shared" si="493"/>
        <v>0</v>
      </c>
      <c r="J563" s="248">
        <f t="shared" si="493"/>
        <v>0</v>
      </c>
      <c r="K563" s="23">
        <f t="shared" si="471"/>
        <v>0</v>
      </c>
      <c r="L563" s="23">
        <f t="shared" si="472"/>
        <v>0</v>
      </c>
      <c r="M563" s="248">
        <f t="shared" ref="M563:AK563" si="494">M595</f>
        <v>0</v>
      </c>
      <c r="N563" s="248">
        <f t="shared" si="494"/>
        <v>0</v>
      </c>
      <c r="O563" s="248">
        <f t="shared" si="494"/>
        <v>0</v>
      </c>
      <c r="P563" s="38">
        <f t="shared" si="494"/>
        <v>0</v>
      </c>
      <c r="Q563" s="38">
        <f t="shared" si="494"/>
        <v>0</v>
      </c>
      <c r="R563" s="38">
        <f t="shared" si="494"/>
        <v>0</v>
      </c>
      <c r="S563" s="38">
        <f t="shared" si="494"/>
        <v>0</v>
      </c>
      <c r="T563" s="38">
        <f t="shared" si="494"/>
        <v>-12.57</v>
      </c>
      <c r="U563" s="38">
        <f t="shared" si="494"/>
        <v>0</v>
      </c>
      <c r="V563" s="38">
        <f t="shared" si="494"/>
        <v>0</v>
      </c>
      <c r="W563" s="38">
        <f t="shared" si="494"/>
        <v>0</v>
      </c>
      <c r="X563" s="38">
        <f t="shared" si="494"/>
        <v>0</v>
      </c>
      <c r="Y563" s="38">
        <f t="shared" si="494"/>
        <v>0</v>
      </c>
      <c r="Z563" s="38">
        <f t="shared" si="494"/>
        <v>0</v>
      </c>
      <c r="AA563" s="38">
        <f t="shared" si="494"/>
        <v>0</v>
      </c>
      <c r="AB563" s="38">
        <f t="shared" si="494"/>
        <v>0</v>
      </c>
      <c r="AC563" s="38">
        <f t="shared" si="494"/>
        <v>0</v>
      </c>
      <c r="AD563" s="292">
        <f t="shared" si="461"/>
        <v>-12.57</v>
      </c>
      <c r="AE563" s="38">
        <f t="shared" si="494"/>
        <v>-12.57</v>
      </c>
      <c r="AF563" s="38">
        <f t="shared" si="494"/>
        <v>-12</v>
      </c>
      <c r="AG563" s="38">
        <f t="shared" si="494"/>
        <v>0</v>
      </c>
      <c r="AH563" s="38">
        <f t="shared" si="494"/>
        <v>0</v>
      </c>
      <c r="AI563" s="38">
        <f t="shared" si="494"/>
        <v>0</v>
      </c>
      <c r="AJ563" s="38">
        <f t="shared" si="494"/>
        <v>0</v>
      </c>
      <c r="AK563" s="38">
        <f t="shared" si="494"/>
        <v>0</v>
      </c>
    </row>
    <row r="564" spans="1:37" ht="14.25">
      <c r="A564" s="43"/>
      <c r="B564" s="25" t="s">
        <v>311</v>
      </c>
      <c r="C564" s="29"/>
      <c r="D564" s="191">
        <f t="shared" ref="D564:J565" si="495">D571+D586+D596+D577</f>
        <v>3539</v>
      </c>
      <c r="E564" s="191">
        <f t="shared" si="495"/>
        <v>0</v>
      </c>
      <c r="F564" s="296">
        <f t="shared" si="495"/>
        <v>3758</v>
      </c>
      <c r="G564" s="191">
        <f t="shared" si="495"/>
        <v>2258</v>
      </c>
      <c r="H564" s="191">
        <f t="shared" si="495"/>
        <v>0</v>
      </c>
      <c r="I564" s="191">
        <f t="shared" si="495"/>
        <v>700</v>
      </c>
      <c r="J564" s="191">
        <f t="shared" si="495"/>
        <v>800</v>
      </c>
      <c r="K564" s="23">
        <f t="shared" si="471"/>
        <v>3758</v>
      </c>
      <c r="L564" s="23">
        <f t="shared" si="472"/>
        <v>0</v>
      </c>
      <c r="M564" s="191">
        <f t="shared" ref="M564:AK565" si="496">M571+M586+M596+M577</f>
        <v>0</v>
      </c>
      <c r="N564" s="191">
        <f t="shared" si="496"/>
        <v>0</v>
      </c>
      <c r="O564" s="191">
        <f t="shared" si="496"/>
        <v>0</v>
      </c>
      <c r="P564" s="191">
        <f t="shared" si="496"/>
        <v>0</v>
      </c>
      <c r="Q564" s="191">
        <f t="shared" si="496"/>
        <v>0</v>
      </c>
      <c r="R564" s="191">
        <f t="shared" si="496"/>
        <v>0</v>
      </c>
      <c r="S564" s="191">
        <f t="shared" si="496"/>
        <v>0</v>
      </c>
      <c r="T564" s="191">
        <f t="shared" si="496"/>
        <v>10</v>
      </c>
      <c r="U564" s="191">
        <f t="shared" si="496"/>
        <v>0</v>
      </c>
      <c r="V564" s="191">
        <f t="shared" si="496"/>
        <v>0</v>
      </c>
      <c r="W564" s="191">
        <f t="shared" si="496"/>
        <v>9</v>
      </c>
      <c r="X564" s="191">
        <f t="shared" si="496"/>
        <v>0</v>
      </c>
      <c r="Y564" s="191">
        <f t="shared" si="496"/>
        <v>0</v>
      </c>
      <c r="Z564" s="191">
        <f t="shared" si="496"/>
        <v>9</v>
      </c>
      <c r="AA564" s="191">
        <f t="shared" si="496"/>
        <v>15</v>
      </c>
      <c r="AB564" s="191">
        <f t="shared" si="496"/>
        <v>0</v>
      </c>
      <c r="AC564" s="191">
        <f t="shared" si="496"/>
        <v>0</v>
      </c>
      <c r="AD564" s="292">
        <f t="shared" si="461"/>
        <v>3801</v>
      </c>
      <c r="AE564" s="191">
        <f t="shared" si="496"/>
        <v>3801</v>
      </c>
      <c r="AF564" s="191">
        <f t="shared" si="496"/>
        <v>1348</v>
      </c>
      <c r="AG564" s="191">
        <f t="shared" si="496"/>
        <v>0</v>
      </c>
      <c r="AH564" s="191">
        <f t="shared" si="496"/>
        <v>0</v>
      </c>
      <c r="AI564" s="191">
        <f t="shared" si="496"/>
        <v>0</v>
      </c>
      <c r="AJ564" s="191">
        <f t="shared" si="496"/>
        <v>0</v>
      </c>
      <c r="AK564" s="191">
        <f t="shared" si="496"/>
        <v>0</v>
      </c>
    </row>
    <row r="565" spans="1:37" ht="14.25">
      <c r="A565" s="43"/>
      <c r="B565" s="28" t="s">
        <v>365</v>
      </c>
      <c r="C565" s="29">
        <v>70</v>
      </c>
      <c r="D565" s="191">
        <f>D572+D587+D597+D578</f>
        <v>3539</v>
      </c>
      <c r="E565" s="191">
        <f t="shared" si="495"/>
        <v>0</v>
      </c>
      <c r="F565" s="296">
        <f t="shared" si="495"/>
        <v>3758</v>
      </c>
      <c r="G565" s="191">
        <f t="shared" si="495"/>
        <v>2258</v>
      </c>
      <c r="H565" s="191">
        <f t="shared" si="495"/>
        <v>0</v>
      </c>
      <c r="I565" s="191">
        <f t="shared" si="495"/>
        <v>700</v>
      </c>
      <c r="J565" s="191">
        <f t="shared" si="495"/>
        <v>800</v>
      </c>
      <c r="K565" s="23">
        <f t="shared" si="471"/>
        <v>3758</v>
      </c>
      <c r="L565" s="23">
        <f t="shared" si="472"/>
        <v>0</v>
      </c>
      <c r="M565" s="191">
        <f t="shared" si="496"/>
        <v>0</v>
      </c>
      <c r="N565" s="191">
        <f t="shared" si="496"/>
        <v>0</v>
      </c>
      <c r="O565" s="191">
        <f t="shared" si="496"/>
        <v>0</v>
      </c>
      <c r="P565" s="191">
        <f t="shared" si="496"/>
        <v>0</v>
      </c>
      <c r="Q565" s="191">
        <f t="shared" si="496"/>
        <v>0</v>
      </c>
      <c r="R565" s="191">
        <f t="shared" si="496"/>
        <v>0</v>
      </c>
      <c r="S565" s="191">
        <f t="shared" si="496"/>
        <v>0</v>
      </c>
      <c r="T565" s="191">
        <f t="shared" si="496"/>
        <v>10</v>
      </c>
      <c r="U565" s="191">
        <f t="shared" si="496"/>
        <v>0</v>
      </c>
      <c r="V565" s="191">
        <f t="shared" si="496"/>
        <v>0</v>
      </c>
      <c r="W565" s="191">
        <f t="shared" si="496"/>
        <v>9</v>
      </c>
      <c r="X565" s="191">
        <f t="shared" si="496"/>
        <v>0</v>
      </c>
      <c r="Y565" s="191">
        <f t="shared" si="496"/>
        <v>0</v>
      </c>
      <c r="Z565" s="191">
        <f t="shared" si="496"/>
        <v>9</v>
      </c>
      <c r="AA565" s="191">
        <f t="shared" si="496"/>
        <v>15</v>
      </c>
      <c r="AB565" s="191">
        <f t="shared" si="496"/>
        <v>0</v>
      </c>
      <c r="AC565" s="191">
        <f t="shared" si="496"/>
        <v>0</v>
      </c>
      <c r="AD565" s="292">
        <f t="shared" si="461"/>
        <v>3801</v>
      </c>
      <c r="AE565" s="191">
        <f t="shared" si="496"/>
        <v>3801</v>
      </c>
      <c r="AF565" s="191">
        <f t="shared" si="496"/>
        <v>1348</v>
      </c>
      <c r="AG565" s="191">
        <f t="shared" si="496"/>
        <v>0</v>
      </c>
      <c r="AH565" s="191">
        <f t="shared" si="496"/>
        <v>0</v>
      </c>
      <c r="AI565" s="191">
        <f t="shared" si="496"/>
        <v>0</v>
      </c>
      <c r="AJ565" s="191">
        <f t="shared" si="496"/>
        <v>0</v>
      </c>
      <c r="AK565" s="191">
        <f t="shared" si="496"/>
        <v>0</v>
      </c>
    </row>
    <row r="566" spans="1:37" ht="14.25">
      <c r="A566" s="43">
        <v>1</v>
      </c>
      <c r="B566" s="121" t="s">
        <v>450</v>
      </c>
      <c r="C566" s="122">
        <v>60.02</v>
      </c>
      <c r="D566" s="260">
        <f t="shared" ref="D566:J566" si="497">D567+D573</f>
        <v>885</v>
      </c>
      <c r="E566" s="123">
        <f t="shared" si="497"/>
        <v>935</v>
      </c>
      <c r="F566" s="225">
        <f t="shared" si="497"/>
        <v>883</v>
      </c>
      <c r="G566" s="260">
        <f t="shared" si="497"/>
        <v>260</v>
      </c>
      <c r="H566" s="260">
        <f t="shared" si="497"/>
        <v>208</v>
      </c>
      <c r="I566" s="260">
        <f t="shared" si="497"/>
        <v>207</v>
      </c>
      <c r="J566" s="260">
        <f t="shared" si="497"/>
        <v>208</v>
      </c>
      <c r="K566" s="23">
        <f t="shared" si="471"/>
        <v>883</v>
      </c>
      <c r="L566" s="23">
        <f t="shared" si="472"/>
        <v>0</v>
      </c>
      <c r="M566" s="260">
        <f t="shared" ref="M566:AK566" si="498">M567+M573</f>
        <v>830</v>
      </c>
      <c r="N566" s="260">
        <f t="shared" si="498"/>
        <v>830</v>
      </c>
      <c r="O566" s="260">
        <f t="shared" si="498"/>
        <v>830</v>
      </c>
      <c r="P566" s="123">
        <f t="shared" si="498"/>
        <v>0</v>
      </c>
      <c r="Q566" s="123">
        <f t="shared" si="498"/>
        <v>0</v>
      </c>
      <c r="R566" s="123">
        <f t="shared" si="498"/>
        <v>0</v>
      </c>
      <c r="S566" s="123">
        <f t="shared" si="498"/>
        <v>0</v>
      </c>
      <c r="T566" s="123">
        <f t="shared" si="498"/>
        <v>0</v>
      </c>
      <c r="U566" s="123">
        <f t="shared" si="498"/>
        <v>0</v>
      </c>
      <c r="V566" s="123">
        <f t="shared" si="498"/>
        <v>0</v>
      </c>
      <c r="W566" s="123">
        <f t="shared" si="498"/>
        <v>-46</v>
      </c>
      <c r="X566" s="123">
        <f t="shared" si="498"/>
        <v>0</v>
      </c>
      <c r="Y566" s="123">
        <f t="shared" si="498"/>
        <v>0</v>
      </c>
      <c r="Z566" s="123">
        <f t="shared" si="498"/>
        <v>9</v>
      </c>
      <c r="AA566" s="123">
        <f t="shared" si="498"/>
        <v>0</v>
      </c>
      <c r="AB566" s="123">
        <f t="shared" si="498"/>
        <v>0</v>
      </c>
      <c r="AC566" s="123">
        <f t="shared" si="498"/>
        <v>0</v>
      </c>
      <c r="AD566" s="292">
        <f t="shared" si="461"/>
        <v>846</v>
      </c>
      <c r="AE566" s="123">
        <f t="shared" si="498"/>
        <v>846</v>
      </c>
      <c r="AF566" s="123">
        <f t="shared" si="498"/>
        <v>745</v>
      </c>
      <c r="AG566" s="123">
        <f t="shared" si="498"/>
        <v>736</v>
      </c>
      <c r="AH566" s="123">
        <f t="shared" si="498"/>
        <v>737</v>
      </c>
      <c r="AI566" s="123">
        <f t="shared" si="498"/>
        <v>738</v>
      </c>
      <c r="AJ566" s="123">
        <f t="shared" si="498"/>
        <v>738</v>
      </c>
      <c r="AK566" s="123">
        <f t="shared" si="498"/>
        <v>0</v>
      </c>
    </row>
    <row r="567" spans="1:37" ht="30.75" customHeight="1">
      <c r="A567" s="43" t="s">
        <v>451</v>
      </c>
      <c r="B567" s="154" t="s">
        <v>452</v>
      </c>
      <c r="C567" s="155" t="s">
        <v>453</v>
      </c>
      <c r="D567" s="263">
        <f t="shared" ref="D567:J567" si="499">D568+D571</f>
        <v>856</v>
      </c>
      <c r="E567" s="156">
        <f t="shared" si="499"/>
        <v>905</v>
      </c>
      <c r="F567" s="300">
        <f t="shared" si="499"/>
        <v>850</v>
      </c>
      <c r="G567" s="263">
        <f t="shared" si="499"/>
        <v>250</v>
      </c>
      <c r="H567" s="263">
        <f t="shared" si="499"/>
        <v>200</v>
      </c>
      <c r="I567" s="263">
        <f t="shared" si="499"/>
        <v>200</v>
      </c>
      <c r="J567" s="263">
        <f t="shared" si="499"/>
        <v>200</v>
      </c>
      <c r="K567" s="23">
        <f t="shared" si="471"/>
        <v>850</v>
      </c>
      <c r="L567" s="23">
        <f t="shared" si="472"/>
        <v>0</v>
      </c>
      <c r="M567" s="263">
        <f t="shared" ref="M567:AK567" si="500">M568+M571</f>
        <v>800</v>
      </c>
      <c r="N567" s="263">
        <f t="shared" si="500"/>
        <v>800</v>
      </c>
      <c r="O567" s="263">
        <f t="shared" si="500"/>
        <v>800</v>
      </c>
      <c r="P567" s="156">
        <f t="shared" si="500"/>
        <v>0</v>
      </c>
      <c r="Q567" s="156">
        <f t="shared" si="500"/>
        <v>0</v>
      </c>
      <c r="R567" s="156">
        <f t="shared" si="500"/>
        <v>0</v>
      </c>
      <c r="S567" s="156">
        <f t="shared" si="500"/>
        <v>0</v>
      </c>
      <c r="T567" s="156">
        <f t="shared" si="500"/>
        <v>0</v>
      </c>
      <c r="U567" s="156">
        <f t="shared" si="500"/>
        <v>0</v>
      </c>
      <c r="V567" s="156">
        <f t="shared" si="500"/>
        <v>0</v>
      </c>
      <c r="W567" s="156">
        <f t="shared" si="500"/>
        <v>-46</v>
      </c>
      <c r="X567" s="156">
        <f t="shared" si="500"/>
        <v>0</v>
      </c>
      <c r="Y567" s="156">
        <f t="shared" si="500"/>
        <v>0</v>
      </c>
      <c r="Z567" s="156">
        <f t="shared" si="500"/>
        <v>9</v>
      </c>
      <c r="AA567" s="156">
        <f t="shared" si="500"/>
        <v>0</v>
      </c>
      <c r="AB567" s="156">
        <f t="shared" si="500"/>
        <v>0</v>
      </c>
      <c r="AC567" s="156">
        <f t="shared" si="500"/>
        <v>0</v>
      </c>
      <c r="AD567" s="292">
        <f t="shared" si="461"/>
        <v>813</v>
      </c>
      <c r="AE567" s="156">
        <f t="shared" si="500"/>
        <v>813</v>
      </c>
      <c r="AF567" s="156">
        <f t="shared" si="500"/>
        <v>717</v>
      </c>
      <c r="AG567" s="156">
        <f t="shared" si="500"/>
        <v>700</v>
      </c>
      <c r="AH567" s="156">
        <f t="shared" si="500"/>
        <v>700</v>
      </c>
      <c r="AI567" s="156">
        <f t="shared" si="500"/>
        <v>700</v>
      </c>
      <c r="AJ567" s="156">
        <f t="shared" si="500"/>
        <v>700</v>
      </c>
      <c r="AK567" s="156">
        <f t="shared" si="500"/>
        <v>0</v>
      </c>
    </row>
    <row r="568" spans="1:37" ht="18" customHeight="1">
      <c r="A568" s="43"/>
      <c r="B568" s="25" t="s">
        <v>298</v>
      </c>
      <c r="C568" s="26"/>
      <c r="D568" s="191">
        <f t="shared" ref="D568:S569" si="501">D569</f>
        <v>793</v>
      </c>
      <c r="E568" s="111">
        <f t="shared" si="501"/>
        <v>905</v>
      </c>
      <c r="F568" s="296">
        <f t="shared" si="501"/>
        <v>800</v>
      </c>
      <c r="G568" s="191">
        <f t="shared" si="501"/>
        <v>200</v>
      </c>
      <c r="H568" s="191">
        <f t="shared" si="501"/>
        <v>200</v>
      </c>
      <c r="I568" s="191">
        <f t="shared" si="501"/>
        <v>200</v>
      </c>
      <c r="J568" s="191">
        <f t="shared" si="501"/>
        <v>200</v>
      </c>
      <c r="K568" s="23">
        <f t="shared" si="471"/>
        <v>800</v>
      </c>
      <c r="L568" s="23">
        <f t="shared" si="472"/>
        <v>0</v>
      </c>
      <c r="M568" s="191">
        <f t="shared" si="501"/>
        <v>800</v>
      </c>
      <c r="N568" s="191">
        <f t="shared" si="501"/>
        <v>800</v>
      </c>
      <c r="O568" s="191">
        <f t="shared" si="501"/>
        <v>800</v>
      </c>
      <c r="P568" s="111">
        <f t="shared" si="501"/>
        <v>0</v>
      </c>
      <c r="Q568" s="111">
        <f t="shared" si="501"/>
        <v>0</v>
      </c>
      <c r="R568" s="111">
        <f t="shared" si="501"/>
        <v>0</v>
      </c>
      <c r="S568" s="111">
        <f t="shared" si="501"/>
        <v>0</v>
      </c>
      <c r="T568" s="111">
        <f t="shared" ref="T568:AK569" si="502">T569</f>
        <v>0</v>
      </c>
      <c r="U568" s="111">
        <f t="shared" si="502"/>
        <v>0</v>
      </c>
      <c r="V568" s="111">
        <f t="shared" si="502"/>
        <v>0</v>
      </c>
      <c r="W568" s="111">
        <f t="shared" si="502"/>
        <v>-55</v>
      </c>
      <c r="X568" s="111">
        <f t="shared" si="502"/>
        <v>0</v>
      </c>
      <c r="Y568" s="111">
        <f t="shared" si="502"/>
        <v>0</v>
      </c>
      <c r="Z568" s="111">
        <f t="shared" si="502"/>
        <v>0</v>
      </c>
      <c r="AA568" s="111">
        <f t="shared" si="502"/>
        <v>-15</v>
      </c>
      <c r="AB568" s="111">
        <f t="shared" si="502"/>
        <v>0</v>
      </c>
      <c r="AC568" s="111">
        <f t="shared" si="502"/>
        <v>0</v>
      </c>
      <c r="AD568" s="292">
        <f t="shared" si="461"/>
        <v>730</v>
      </c>
      <c r="AE568" s="111">
        <f t="shared" si="502"/>
        <v>730</v>
      </c>
      <c r="AF568" s="111">
        <f t="shared" si="502"/>
        <v>634</v>
      </c>
      <c r="AG568" s="111">
        <f t="shared" si="502"/>
        <v>700</v>
      </c>
      <c r="AH568" s="111">
        <f t="shared" si="502"/>
        <v>700</v>
      </c>
      <c r="AI568" s="111">
        <f t="shared" si="502"/>
        <v>700</v>
      </c>
      <c r="AJ568" s="111">
        <f t="shared" si="502"/>
        <v>700</v>
      </c>
      <c r="AK568" s="111">
        <f t="shared" si="502"/>
        <v>0</v>
      </c>
    </row>
    <row r="569" spans="1:37" ht="18.75" customHeight="1">
      <c r="A569" s="43"/>
      <c r="B569" s="28" t="s">
        <v>299</v>
      </c>
      <c r="C569" s="29">
        <v>1</v>
      </c>
      <c r="D569" s="248">
        <f t="shared" si="501"/>
        <v>793</v>
      </c>
      <c r="E569" s="38">
        <f t="shared" si="501"/>
        <v>905</v>
      </c>
      <c r="F569" s="286">
        <f t="shared" si="501"/>
        <v>800</v>
      </c>
      <c r="G569" s="248">
        <f t="shared" si="501"/>
        <v>200</v>
      </c>
      <c r="H569" s="248">
        <f t="shared" si="501"/>
        <v>200</v>
      </c>
      <c r="I569" s="248">
        <f t="shared" si="501"/>
        <v>200</v>
      </c>
      <c r="J569" s="248">
        <f t="shared" si="501"/>
        <v>200</v>
      </c>
      <c r="K569" s="23">
        <f t="shared" si="471"/>
        <v>800</v>
      </c>
      <c r="L569" s="23">
        <f t="shared" si="472"/>
        <v>0</v>
      </c>
      <c r="M569" s="248">
        <f t="shared" si="501"/>
        <v>800</v>
      </c>
      <c r="N569" s="248">
        <f t="shared" si="501"/>
        <v>800</v>
      </c>
      <c r="O569" s="248">
        <f t="shared" si="501"/>
        <v>800</v>
      </c>
      <c r="P569" s="38">
        <f t="shared" si="501"/>
        <v>0</v>
      </c>
      <c r="Q569" s="38">
        <f t="shared" si="501"/>
        <v>0</v>
      </c>
      <c r="R569" s="38">
        <f t="shared" si="501"/>
        <v>0</v>
      </c>
      <c r="S569" s="38">
        <f t="shared" si="501"/>
        <v>0</v>
      </c>
      <c r="T569" s="38">
        <f t="shared" si="502"/>
        <v>0</v>
      </c>
      <c r="U569" s="38">
        <f t="shared" si="502"/>
        <v>0</v>
      </c>
      <c r="V569" s="38">
        <f t="shared" si="502"/>
        <v>0</v>
      </c>
      <c r="W569" s="38">
        <f t="shared" si="502"/>
        <v>-55</v>
      </c>
      <c r="X569" s="38">
        <f t="shared" si="502"/>
        <v>0</v>
      </c>
      <c r="Y569" s="38">
        <f t="shared" si="502"/>
        <v>0</v>
      </c>
      <c r="Z569" s="38">
        <f t="shared" si="502"/>
        <v>0</v>
      </c>
      <c r="AA569" s="38">
        <f t="shared" si="502"/>
        <v>-15</v>
      </c>
      <c r="AB569" s="38">
        <f t="shared" si="502"/>
        <v>0</v>
      </c>
      <c r="AC569" s="38">
        <f t="shared" si="502"/>
        <v>0</v>
      </c>
      <c r="AD569" s="292">
        <f t="shared" si="461"/>
        <v>730</v>
      </c>
      <c r="AE569" s="38">
        <f t="shared" si="502"/>
        <v>730</v>
      </c>
      <c r="AF569" s="38">
        <f t="shared" si="502"/>
        <v>634</v>
      </c>
      <c r="AG569" s="38">
        <f t="shared" si="502"/>
        <v>700</v>
      </c>
      <c r="AH569" s="38">
        <f t="shared" si="502"/>
        <v>700</v>
      </c>
      <c r="AI569" s="38">
        <f t="shared" si="502"/>
        <v>700</v>
      </c>
      <c r="AJ569" s="38">
        <f t="shared" si="502"/>
        <v>700</v>
      </c>
      <c r="AK569" s="38">
        <f t="shared" si="502"/>
        <v>0</v>
      </c>
    </row>
    <row r="570" spans="1:37" ht="18" customHeight="1">
      <c r="A570" s="43"/>
      <c r="B570" s="28" t="s">
        <v>301</v>
      </c>
      <c r="C570" s="29">
        <v>20</v>
      </c>
      <c r="D570" s="186">
        <v>793</v>
      </c>
      <c r="E570" s="30">
        <v>905</v>
      </c>
      <c r="F570" s="93">
        <v>800</v>
      </c>
      <c r="G570" s="186">
        <v>200</v>
      </c>
      <c r="H570" s="186">
        <v>200</v>
      </c>
      <c r="I570" s="186">
        <v>200</v>
      </c>
      <c r="J570" s="186">
        <v>200</v>
      </c>
      <c r="K570" s="23">
        <f t="shared" si="471"/>
        <v>800</v>
      </c>
      <c r="L570" s="23">
        <f t="shared" si="472"/>
        <v>0</v>
      </c>
      <c r="M570" s="186">
        <v>800</v>
      </c>
      <c r="N570" s="186">
        <v>800</v>
      </c>
      <c r="O570" s="186">
        <v>800</v>
      </c>
      <c r="P570" s="30"/>
      <c r="Q570" s="30"/>
      <c r="R570" s="30"/>
      <c r="S570" s="30"/>
      <c r="T570" s="30"/>
      <c r="U570" s="30"/>
      <c r="V570" s="30"/>
      <c r="W570" s="30">
        <v>-55</v>
      </c>
      <c r="X570" s="30"/>
      <c r="Y570" s="30"/>
      <c r="Z570" s="30"/>
      <c r="AA570" s="30">
        <v>-15</v>
      </c>
      <c r="AB570" s="30"/>
      <c r="AC570" s="30"/>
      <c r="AD570" s="292">
        <f t="shared" si="461"/>
        <v>730</v>
      </c>
      <c r="AE570" s="30">
        <v>730</v>
      </c>
      <c r="AF570" s="30">
        <v>634</v>
      </c>
      <c r="AG570" s="30">
        <v>700</v>
      </c>
      <c r="AH570" s="30">
        <v>700</v>
      </c>
      <c r="AI570" s="30">
        <v>700</v>
      </c>
      <c r="AJ570" s="30">
        <v>700</v>
      </c>
      <c r="AK570" s="30"/>
    </row>
    <row r="571" spans="1:37" ht="19.5" customHeight="1">
      <c r="A571" s="43"/>
      <c r="B571" s="25" t="s">
        <v>311</v>
      </c>
      <c r="C571" s="29"/>
      <c r="D571" s="191">
        <f t="shared" ref="D571:AK571" si="503">D572</f>
        <v>63</v>
      </c>
      <c r="E571" s="111">
        <f t="shared" si="503"/>
        <v>0</v>
      </c>
      <c r="F571" s="296">
        <f t="shared" si="503"/>
        <v>50</v>
      </c>
      <c r="G571" s="191">
        <f t="shared" si="503"/>
        <v>50</v>
      </c>
      <c r="H571" s="191">
        <f t="shared" si="503"/>
        <v>0</v>
      </c>
      <c r="I571" s="191">
        <f t="shared" si="503"/>
        <v>0</v>
      </c>
      <c r="J571" s="191">
        <f t="shared" si="503"/>
        <v>0</v>
      </c>
      <c r="K571" s="23">
        <f t="shared" si="471"/>
        <v>50</v>
      </c>
      <c r="L571" s="23">
        <f t="shared" si="472"/>
        <v>0</v>
      </c>
      <c r="M571" s="191">
        <f t="shared" si="503"/>
        <v>0</v>
      </c>
      <c r="N571" s="191">
        <f t="shared" si="503"/>
        <v>0</v>
      </c>
      <c r="O571" s="191">
        <f t="shared" si="503"/>
        <v>0</v>
      </c>
      <c r="P571" s="111">
        <f t="shared" si="503"/>
        <v>0</v>
      </c>
      <c r="Q571" s="111">
        <f t="shared" si="503"/>
        <v>0</v>
      </c>
      <c r="R571" s="111">
        <f t="shared" si="503"/>
        <v>0</v>
      </c>
      <c r="S571" s="111">
        <f t="shared" si="503"/>
        <v>0</v>
      </c>
      <c r="T571" s="111">
        <f t="shared" si="503"/>
        <v>0</v>
      </c>
      <c r="U571" s="111">
        <f t="shared" si="503"/>
        <v>0</v>
      </c>
      <c r="V571" s="111">
        <f t="shared" si="503"/>
        <v>0</v>
      </c>
      <c r="W571" s="111">
        <f t="shared" si="503"/>
        <v>9</v>
      </c>
      <c r="X571" s="111">
        <f t="shared" si="503"/>
        <v>0</v>
      </c>
      <c r="Y571" s="111">
        <f t="shared" si="503"/>
        <v>0</v>
      </c>
      <c r="Z571" s="111">
        <f t="shared" si="503"/>
        <v>9</v>
      </c>
      <c r="AA571" s="111">
        <f t="shared" si="503"/>
        <v>15</v>
      </c>
      <c r="AB571" s="111">
        <f t="shared" si="503"/>
        <v>0</v>
      </c>
      <c r="AC571" s="111">
        <f t="shared" si="503"/>
        <v>0</v>
      </c>
      <c r="AD571" s="292">
        <f t="shared" si="461"/>
        <v>83</v>
      </c>
      <c r="AE571" s="111">
        <f t="shared" si="503"/>
        <v>83</v>
      </c>
      <c r="AF571" s="111">
        <f t="shared" si="503"/>
        <v>83</v>
      </c>
      <c r="AG571" s="111">
        <f t="shared" si="503"/>
        <v>0</v>
      </c>
      <c r="AH571" s="111">
        <f t="shared" si="503"/>
        <v>0</v>
      </c>
      <c r="AI571" s="111">
        <f t="shared" si="503"/>
        <v>0</v>
      </c>
      <c r="AJ571" s="111">
        <f t="shared" si="503"/>
        <v>0</v>
      </c>
      <c r="AK571" s="111">
        <f t="shared" si="503"/>
        <v>0</v>
      </c>
    </row>
    <row r="572" spans="1:37" ht="18.75" customHeight="1">
      <c r="A572" s="43"/>
      <c r="B572" s="28" t="s">
        <v>365</v>
      </c>
      <c r="C572" s="29">
        <v>70</v>
      </c>
      <c r="D572" s="252">
        <v>63</v>
      </c>
      <c r="E572" s="47"/>
      <c r="F572" s="291">
        <v>50</v>
      </c>
      <c r="G572" s="252">
        <v>50</v>
      </c>
      <c r="H572" s="252"/>
      <c r="I572" s="252"/>
      <c r="J572" s="252"/>
      <c r="K572" s="23">
        <f t="shared" si="471"/>
        <v>50</v>
      </c>
      <c r="L572" s="23">
        <f t="shared" si="472"/>
        <v>0</v>
      </c>
      <c r="M572" s="252">
        <v>0</v>
      </c>
      <c r="N572" s="252">
        <v>0</v>
      </c>
      <c r="O572" s="252">
        <v>0</v>
      </c>
      <c r="P572" s="47"/>
      <c r="Q572" s="47"/>
      <c r="R572" s="47"/>
      <c r="S572" s="47"/>
      <c r="T572" s="47"/>
      <c r="U572" s="47"/>
      <c r="V572" s="47"/>
      <c r="W572" s="47">
        <v>9</v>
      </c>
      <c r="X572" s="47"/>
      <c r="Y572" s="47"/>
      <c r="Z572" s="47">
        <v>9</v>
      </c>
      <c r="AA572" s="47">
        <v>15</v>
      </c>
      <c r="AB572" s="47"/>
      <c r="AC572" s="47"/>
      <c r="AD572" s="292">
        <f t="shared" si="461"/>
        <v>83</v>
      </c>
      <c r="AE572" s="47">
        <v>83</v>
      </c>
      <c r="AF572" s="47">
        <v>83</v>
      </c>
      <c r="AG572" s="47"/>
      <c r="AH572" s="47"/>
      <c r="AI572" s="47"/>
      <c r="AJ572" s="47"/>
      <c r="AK572" s="47"/>
    </row>
    <row r="573" spans="1:37" ht="25.5">
      <c r="A573" s="43" t="s">
        <v>454</v>
      </c>
      <c r="B573" s="154" t="s">
        <v>455</v>
      </c>
      <c r="C573" s="155" t="s">
        <v>453</v>
      </c>
      <c r="D573" s="263">
        <f t="shared" ref="D573:J573" si="504">D575+D577</f>
        <v>29</v>
      </c>
      <c r="E573" s="156">
        <f t="shared" si="504"/>
        <v>30</v>
      </c>
      <c r="F573" s="300">
        <f t="shared" si="504"/>
        <v>33</v>
      </c>
      <c r="G573" s="263">
        <f t="shared" si="504"/>
        <v>10</v>
      </c>
      <c r="H573" s="263">
        <f t="shared" si="504"/>
        <v>8</v>
      </c>
      <c r="I573" s="263">
        <f t="shared" si="504"/>
        <v>7</v>
      </c>
      <c r="J573" s="263">
        <f t="shared" si="504"/>
        <v>8</v>
      </c>
      <c r="K573" s="23">
        <f t="shared" si="471"/>
        <v>33</v>
      </c>
      <c r="L573" s="23">
        <f t="shared" si="472"/>
        <v>0</v>
      </c>
      <c r="M573" s="263">
        <f t="shared" ref="M573:AK573" si="505">M575+M577</f>
        <v>30</v>
      </c>
      <c r="N573" s="263">
        <f t="shared" si="505"/>
        <v>30</v>
      </c>
      <c r="O573" s="263">
        <f t="shared" si="505"/>
        <v>30</v>
      </c>
      <c r="P573" s="156">
        <f t="shared" si="505"/>
        <v>0</v>
      </c>
      <c r="Q573" s="156">
        <f t="shared" si="505"/>
        <v>0</v>
      </c>
      <c r="R573" s="156">
        <f t="shared" si="505"/>
        <v>0</v>
      </c>
      <c r="S573" s="156">
        <f t="shared" si="505"/>
        <v>0</v>
      </c>
      <c r="T573" s="156">
        <f t="shared" si="505"/>
        <v>0</v>
      </c>
      <c r="U573" s="156">
        <f t="shared" si="505"/>
        <v>0</v>
      </c>
      <c r="V573" s="156">
        <f t="shared" si="505"/>
        <v>0</v>
      </c>
      <c r="W573" s="156">
        <f t="shared" si="505"/>
        <v>0</v>
      </c>
      <c r="X573" s="156">
        <f t="shared" si="505"/>
        <v>0</v>
      </c>
      <c r="Y573" s="156">
        <f t="shared" si="505"/>
        <v>0</v>
      </c>
      <c r="Z573" s="156">
        <f t="shared" si="505"/>
        <v>0</v>
      </c>
      <c r="AA573" s="156">
        <f t="shared" si="505"/>
        <v>0</v>
      </c>
      <c r="AB573" s="156">
        <f t="shared" si="505"/>
        <v>0</v>
      </c>
      <c r="AC573" s="156">
        <f t="shared" si="505"/>
        <v>0</v>
      </c>
      <c r="AD573" s="292">
        <f t="shared" si="461"/>
        <v>33</v>
      </c>
      <c r="AE573" s="156">
        <f t="shared" si="505"/>
        <v>33</v>
      </c>
      <c r="AF573" s="156">
        <f t="shared" si="505"/>
        <v>28</v>
      </c>
      <c r="AG573" s="156">
        <f t="shared" si="505"/>
        <v>36</v>
      </c>
      <c r="AH573" s="156">
        <f t="shared" si="505"/>
        <v>37</v>
      </c>
      <c r="AI573" s="156">
        <f t="shared" si="505"/>
        <v>38</v>
      </c>
      <c r="AJ573" s="156">
        <f t="shared" si="505"/>
        <v>38</v>
      </c>
      <c r="AK573" s="156">
        <f t="shared" si="505"/>
        <v>0</v>
      </c>
    </row>
    <row r="574" spans="1:37" ht="14.25">
      <c r="A574" s="43"/>
      <c r="B574" s="25" t="s">
        <v>298</v>
      </c>
      <c r="C574" s="26"/>
      <c r="D574" s="191">
        <f t="shared" ref="D574:S575" si="506">D575</f>
        <v>15</v>
      </c>
      <c r="E574" s="111">
        <f t="shared" si="506"/>
        <v>30</v>
      </c>
      <c r="F574" s="296">
        <f t="shared" si="506"/>
        <v>30</v>
      </c>
      <c r="G574" s="191">
        <f t="shared" si="506"/>
        <v>7</v>
      </c>
      <c r="H574" s="191">
        <f t="shared" si="506"/>
        <v>8</v>
      </c>
      <c r="I574" s="191">
        <f t="shared" si="506"/>
        <v>7</v>
      </c>
      <c r="J574" s="191">
        <f t="shared" si="506"/>
        <v>8</v>
      </c>
      <c r="K574" s="23">
        <f t="shared" si="471"/>
        <v>30</v>
      </c>
      <c r="L574" s="23">
        <f t="shared" si="472"/>
        <v>0</v>
      </c>
      <c r="M574" s="191">
        <f t="shared" si="506"/>
        <v>30</v>
      </c>
      <c r="N574" s="191">
        <f t="shared" si="506"/>
        <v>30</v>
      </c>
      <c r="O574" s="191">
        <f t="shared" si="506"/>
        <v>30</v>
      </c>
      <c r="P574" s="111">
        <f t="shared" si="506"/>
        <v>0</v>
      </c>
      <c r="Q574" s="111">
        <f t="shared" si="506"/>
        <v>0</v>
      </c>
      <c r="R574" s="111">
        <f t="shared" si="506"/>
        <v>0</v>
      </c>
      <c r="S574" s="111">
        <f t="shared" si="506"/>
        <v>0</v>
      </c>
      <c r="T574" s="111">
        <f t="shared" ref="T574:AK575" si="507">T575</f>
        <v>0</v>
      </c>
      <c r="U574" s="111">
        <f t="shared" si="507"/>
        <v>0</v>
      </c>
      <c r="V574" s="111">
        <f t="shared" si="507"/>
        <v>0</v>
      </c>
      <c r="W574" s="111">
        <f t="shared" si="507"/>
        <v>0</v>
      </c>
      <c r="X574" s="111">
        <f t="shared" si="507"/>
        <v>0</v>
      </c>
      <c r="Y574" s="111">
        <f t="shared" si="507"/>
        <v>0</v>
      </c>
      <c r="Z574" s="111">
        <f t="shared" si="507"/>
        <v>0</v>
      </c>
      <c r="AA574" s="111">
        <f t="shared" si="507"/>
        <v>0</v>
      </c>
      <c r="AB574" s="111">
        <f t="shared" si="507"/>
        <v>0</v>
      </c>
      <c r="AC574" s="111">
        <f t="shared" si="507"/>
        <v>0</v>
      </c>
      <c r="AD574" s="292">
        <f t="shared" si="461"/>
        <v>30</v>
      </c>
      <c r="AE574" s="111">
        <f t="shared" si="507"/>
        <v>30</v>
      </c>
      <c r="AF574" s="111">
        <f t="shared" si="507"/>
        <v>26</v>
      </c>
      <c r="AG574" s="111">
        <f t="shared" si="507"/>
        <v>36</v>
      </c>
      <c r="AH574" s="111">
        <f t="shared" si="507"/>
        <v>37</v>
      </c>
      <c r="AI574" s="111">
        <f t="shared" si="507"/>
        <v>38</v>
      </c>
      <c r="AJ574" s="111">
        <f t="shared" si="507"/>
        <v>38</v>
      </c>
      <c r="AK574" s="111">
        <f t="shared" si="507"/>
        <v>0</v>
      </c>
    </row>
    <row r="575" spans="1:37" ht="17.25" customHeight="1">
      <c r="A575" s="43"/>
      <c r="B575" s="28" t="s">
        <v>299</v>
      </c>
      <c r="C575" s="29">
        <v>1</v>
      </c>
      <c r="D575" s="248">
        <f t="shared" si="506"/>
        <v>15</v>
      </c>
      <c r="E575" s="38">
        <f t="shared" si="506"/>
        <v>30</v>
      </c>
      <c r="F575" s="286">
        <f t="shared" si="506"/>
        <v>30</v>
      </c>
      <c r="G575" s="248">
        <f t="shared" si="506"/>
        <v>7</v>
      </c>
      <c r="H575" s="248">
        <f t="shared" si="506"/>
        <v>8</v>
      </c>
      <c r="I575" s="248">
        <f t="shared" si="506"/>
        <v>7</v>
      </c>
      <c r="J575" s="248">
        <f t="shared" si="506"/>
        <v>8</v>
      </c>
      <c r="K575" s="23">
        <f t="shared" si="471"/>
        <v>30</v>
      </c>
      <c r="L575" s="23">
        <f t="shared" si="472"/>
        <v>0</v>
      </c>
      <c r="M575" s="248">
        <f t="shared" si="506"/>
        <v>30</v>
      </c>
      <c r="N575" s="248">
        <f t="shared" si="506"/>
        <v>30</v>
      </c>
      <c r="O575" s="248">
        <f t="shared" si="506"/>
        <v>30</v>
      </c>
      <c r="P575" s="38">
        <f t="shared" si="506"/>
        <v>0</v>
      </c>
      <c r="Q575" s="38">
        <f t="shared" si="506"/>
        <v>0</v>
      </c>
      <c r="R575" s="38">
        <f t="shared" si="506"/>
        <v>0</v>
      </c>
      <c r="S575" s="38">
        <f t="shared" si="506"/>
        <v>0</v>
      </c>
      <c r="T575" s="38">
        <f t="shared" si="507"/>
        <v>0</v>
      </c>
      <c r="U575" s="38">
        <f t="shared" si="507"/>
        <v>0</v>
      </c>
      <c r="V575" s="38">
        <f t="shared" si="507"/>
        <v>0</v>
      </c>
      <c r="W575" s="38">
        <f t="shared" si="507"/>
        <v>0</v>
      </c>
      <c r="X575" s="38">
        <f t="shared" si="507"/>
        <v>0</v>
      </c>
      <c r="Y575" s="38">
        <f t="shared" si="507"/>
        <v>0</v>
      </c>
      <c r="Z575" s="38">
        <f t="shared" si="507"/>
        <v>0</v>
      </c>
      <c r="AA575" s="38">
        <f t="shared" si="507"/>
        <v>0</v>
      </c>
      <c r="AB575" s="38">
        <f t="shared" si="507"/>
        <v>0</v>
      </c>
      <c r="AC575" s="38">
        <f t="shared" si="507"/>
        <v>0</v>
      </c>
      <c r="AD575" s="292">
        <f t="shared" si="461"/>
        <v>30</v>
      </c>
      <c r="AE575" s="38">
        <f t="shared" si="507"/>
        <v>30</v>
      </c>
      <c r="AF575" s="38">
        <f t="shared" si="507"/>
        <v>26</v>
      </c>
      <c r="AG575" s="38">
        <f t="shared" si="507"/>
        <v>36</v>
      </c>
      <c r="AH575" s="38">
        <f t="shared" si="507"/>
        <v>37</v>
      </c>
      <c r="AI575" s="38">
        <f t="shared" si="507"/>
        <v>38</v>
      </c>
      <c r="AJ575" s="38">
        <f t="shared" si="507"/>
        <v>38</v>
      </c>
      <c r="AK575" s="38">
        <f t="shared" si="507"/>
        <v>0</v>
      </c>
    </row>
    <row r="576" spans="1:37" ht="14.25" customHeight="1">
      <c r="A576" s="43"/>
      <c r="B576" s="28" t="s">
        <v>301</v>
      </c>
      <c r="C576" s="29">
        <v>20</v>
      </c>
      <c r="D576" s="186">
        <v>15</v>
      </c>
      <c r="E576" s="30">
        <v>30</v>
      </c>
      <c r="F576" s="93">
        <v>30</v>
      </c>
      <c r="G576" s="186">
        <v>7</v>
      </c>
      <c r="H576" s="186">
        <v>8</v>
      </c>
      <c r="I576" s="186">
        <v>7</v>
      </c>
      <c r="J576" s="186">
        <v>8</v>
      </c>
      <c r="K576" s="23">
        <f t="shared" si="471"/>
        <v>30</v>
      </c>
      <c r="L576" s="23">
        <f t="shared" si="472"/>
        <v>0</v>
      </c>
      <c r="M576" s="186">
        <v>30</v>
      </c>
      <c r="N576" s="186">
        <v>30</v>
      </c>
      <c r="O576" s="186">
        <v>30</v>
      </c>
      <c r="P576" s="30"/>
      <c r="Q576" s="30"/>
      <c r="R576" s="30"/>
      <c r="S576" s="30"/>
      <c r="T576" s="30"/>
      <c r="U576" s="30"/>
      <c r="V576" s="30"/>
      <c r="W576" s="30"/>
      <c r="X576" s="30"/>
      <c r="Y576" s="30"/>
      <c r="Z576" s="30"/>
      <c r="AA576" s="30"/>
      <c r="AB576" s="30"/>
      <c r="AC576" s="30"/>
      <c r="AD576" s="292">
        <f t="shared" si="461"/>
        <v>30</v>
      </c>
      <c r="AE576" s="30">
        <v>30</v>
      </c>
      <c r="AF576" s="30">
        <v>26</v>
      </c>
      <c r="AG576" s="30">
        <v>36</v>
      </c>
      <c r="AH576" s="30">
        <v>37</v>
      </c>
      <c r="AI576" s="30">
        <v>38</v>
      </c>
      <c r="AJ576" s="30">
        <v>38</v>
      </c>
      <c r="AK576" s="30"/>
    </row>
    <row r="577" spans="1:37" ht="21" customHeight="1">
      <c r="A577" s="43"/>
      <c r="B577" s="25" t="s">
        <v>311</v>
      </c>
      <c r="C577" s="29"/>
      <c r="D577" s="186">
        <f>D578</f>
        <v>14</v>
      </c>
      <c r="E577" s="186">
        <f t="shared" ref="E577:AK577" si="508">E578</f>
        <v>0</v>
      </c>
      <c r="F577" s="93">
        <f t="shared" si="508"/>
        <v>3</v>
      </c>
      <c r="G577" s="186">
        <f t="shared" si="508"/>
        <v>3</v>
      </c>
      <c r="H577" s="186">
        <f t="shared" si="508"/>
        <v>0</v>
      </c>
      <c r="I577" s="186">
        <f t="shared" si="508"/>
        <v>0</v>
      </c>
      <c r="J577" s="186">
        <f t="shared" si="508"/>
        <v>0</v>
      </c>
      <c r="K577" s="23">
        <f t="shared" si="471"/>
        <v>3</v>
      </c>
      <c r="L577" s="23">
        <f t="shared" si="472"/>
        <v>0</v>
      </c>
      <c r="M577" s="186">
        <f t="shared" si="508"/>
        <v>0</v>
      </c>
      <c r="N577" s="186">
        <f t="shared" si="508"/>
        <v>0</v>
      </c>
      <c r="O577" s="186">
        <f t="shared" si="508"/>
        <v>0</v>
      </c>
      <c r="P577" s="186">
        <f t="shared" si="508"/>
        <v>0</v>
      </c>
      <c r="Q577" s="186">
        <f t="shared" si="508"/>
        <v>0</v>
      </c>
      <c r="R577" s="186">
        <f t="shared" si="508"/>
        <v>0</v>
      </c>
      <c r="S577" s="186">
        <f t="shared" si="508"/>
        <v>0</v>
      </c>
      <c r="T577" s="186">
        <f t="shared" si="508"/>
        <v>0</v>
      </c>
      <c r="U577" s="186">
        <f t="shared" si="508"/>
        <v>0</v>
      </c>
      <c r="V577" s="186">
        <f t="shared" si="508"/>
        <v>0</v>
      </c>
      <c r="W577" s="186">
        <f t="shared" si="508"/>
        <v>0</v>
      </c>
      <c r="X577" s="186">
        <f t="shared" si="508"/>
        <v>0</v>
      </c>
      <c r="Y577" s="186">
        <f t="shared" si="508"/>
        <v>0</v>
      </c>
      <c r="Z577" s="186">
        <f t="shared" si="508"/>
        <v>0</v>
      </c>
      <c r="AA577" s="186">
        <f t="shared" si="508"/>
        <v>0</v>
      </c>
      <c r="AB577" s="186">
        <f t="shared" si="508"/>
        <v>0</v>
      </c>
      <c r="AC577" s="186">
        <f t="shared" si="508"/>
        <v>0</v>
      </c>
      <c r="AD577" s="292">
        <f t="shared" si="461"/>
        <v>3</v>
      </c>
      <c r="AE577" s="186">
        <f t="shared" si="508"/>
        <v>3</v>
      </c>
      <c r="AF577" s="186">
        <f t="shared" si="508"/>
        <v>2</v>
      </c>
      <c r="AG577" s="186">
        <f t="shared" si="508"/>
        <v>0</v>
      </c>
      <c r="AH577" s="186">
        <f t="shared" si="508"/>
        <v>0</v>
      </c>
      <c r="AI577" s="186">
        <f t="shared" si="508"/>
        <v>0</v>
      </c>
      <c r="AJ577" s="186">
        <f t="shared" si="508"/>
        <v>0</v>
      </c>
      <c r="AK577" s="186">
        <f t="shared" si="508"/>
        <v>0</v>
      </c>
    </row>
    <row r="578" spans="1:37" ht="15.75" customHeight="1">
      <c r="A578" s="43"/>
      <c r="B578" s="28" t="s">
        <v>365</v>
      </c>
      <c r="C578" s="29">
        <v>70</v>
      </c>
      <c r="D578" s="186">
        <v>14</v>
      </c>
      <c r="E578" s="30"/>
      <c r="F578" s="93">
        <v>3</v>
      </c>
      <c r="G578" s="186">
        <v>3</v>
      </c>
      <c r="H578" s="186"/>
      <c r="I578" s="186"/>
      <c r="J578" s="186"/>
      <c r="K578" s="23">
        <f t="shared" si="471"/>
        <v>3</v>
      </c>
      <c r="L578" s="23">
        <f t="shared" si="472"/>
        <v>0</v>
      </c>
      <c r="M578" s="186">
        <v>0</v>
      </c>
      <c r="N578" s="186">
        <v>0</v>
      </c>
      <c r="O578" s="186">
        <v>0</v>
      </c>
      <c r="P578" s="30"/>
      <c r="Q578" s="30"/>
      <c r="R578" s="30"/>
      <c r="S578" s="30"/>
      <c r="T578" s="30"/>
      <c r="U578" s="30"/>
      <c r="V578" s="30"/>
      <c r="W578" s="30"/>
      <c r="X578" s="30"/>
      <c r="Y578" s="30"/>
      <c r="Z578" s="30"/>
      <c r="AA578" s="30"/>
      <c r="AB578" s="30"/>
      <c r="AC578" s="30"/>
      <c r="AD578" s="292">
        <f t="shared" si="461"/>
        <v>3</v>
      </c>
      <c r="AE578" s="30">
        <v>3</v>
      </c>
      <c r="AF578" s="30">
        <v>2</v>
      </c>
      <c r="AG578" s="30"/>
      <c r="AH578" s="30"/>
      <c r="AI578" s="30"/>
      <c r="AJ578" s="30"/>
      <c r="AK578" s="30"/>
    </row>
    <row r="579" spans="1:37" ht="27" customHeight="1">
      <c r="A579" s="43">
        <v>2</v>
      </c>
      <c r="B579" s="187" t="s">
        <v>456</v>
      </c>
      <c r="C579" s="122">
        <v>61.02</v>
      </c>
      <c r="D579" s="260">
        <f t="shared" ref="D579:J579" si="509">D580+D590</f>
        <v>9462</v>
      </c>
      <c r="E579" s="123">
        <f t="shared" si="509"/>
        <v>7173</v>
      </c>
      <c r="F579" s="225">
        <f t="shared" si="509"/>
        <v>9700</v>
      </c>
      <c r="G579" s="260">
        <f t="shared" si="509"/>
        <v>3655</v>
      </c>
      <c r="H579" s="260">
        <f t="shared" si="509"/>
        <v>1420</v>
      </c>
      <c r="I579" s="260">
        <f t="shared" si="509"/>
        <v>2220</v>
      </c>
      <c r="J579" s="260">
        <f t="shared" si="509"/>
        <v>2405</v>
      </c>
      <c r="K579" s="23">
        <f t="shared" si="471"/>
        <v>9700</v>
      </c>
      <c r="L579" s="23">
        <f t="shared" si="472"/>
        <v>0</v>
      </c>
      <c r="M579" s="260">
        <f t="shared" ref="M579:AK579" si="510">M580+M590</f>
        <v>6000</v>
      </c>
      <c r="N579" s="260">
        <f t="shared" si="510"/>
        <v>6000</v>
      </c>
      <c r="O579" s="260">
        <f t="shared" si="510"/>
        <v>6000</v>
      </c>
      <c r="P579" s="123">
        <f t="shared" si="510"/>
        <v>0</v>
      </c>
      <c r="Q579" s="123">
        <f t="shared" si="510"/>
        <v>0</v>
      </c>
      <c r="R579" s="123">
        <f t="shared" si="510"/>
        <v>0</v>
      </c>
      <c r="S579" s="123">
        <f t="shared" si="510"/>
        <v>0</v>
      </c>
      <c r="T579" s="123">
        <f t="shared" si="510"/>
        <v>10</v>
      </c>
      <c r="U579" s="123">
        <f t="shared" si="510"/>
        <v>0</v>
      </c>
      <c r="V579" s="123">
        <f t="shared" si="510"/>
        <v>0</v>
      </c>
      <c r="W579" s="123">
        <f t="shared" si="510"/>
        <v>0</v>
      </c>
      <c r="X579" s="123">
        <f t="shared" si="510"/>
        <v>0</v>
      </c>
      <c r="Y579" s="123">
        <f t="shared" si="510"/>
        <v>0</v>
      </c>
      <c r="Z579" s="123">
        <f t="shared" si="510"/>
        <v>0</v>
      </c>
      <c r="AA579" s="123">
        <f t="shared" si="510"/>
        <v>0</v>
      </c>
      <c r="AB579" s="123">
        <f t="shared" si="510"/>
        <v>0</v>
      </c>
      <c r="AC579" s="123">
        <f t="shared" si="510"/>
        <v>0</v>
      </c>
      <c r="AD579" s="292">
        <f t="shared" si="461"/>
        <v>9710</v>
      </c>
      <c r="AE579" s="123">
        <f t="shared" si="510"/>
        <v>9710</v>
      </c>
      <c r="AF579" s="123">
        <f t="shared" si="510"/>
        <v>7126</v>
      </c>
      <c r="AG579" s="123">
        <f t="shared" si="510"/>
        <v>5820</v>
      </c>
      <c r="AH579" s="123">
        <f t="shared" si="510"/>
        <v>6131</v>
      </c>
      <c r="AI579" s="123">
        <f t="shared" si="510"/>
        <v>6131</v>
      </c>
      <c r="AJ579" s="123">
        <f t="shared" si="510"/>
        <v>6131</v>
      </c>
      <c r="AK579" s="123">
        <f t="shared" si="510"/>
        <v>0</v>
      </c>
    </row>
    <row r="580" spans="1:37" ht="30.75" customHeight="1">
      <c r="A580" s="43" t="s">
        <v>408</v>
      </c>
      <c r="B580" s="154" t="s">
        <v>457</v>
      </c>
      <c r="C580" s="129" t="s">
        <v>458</v>
      </c>
      <c r="D580" s="263">
        <f t="shared" ref="D580:J580" si="511">D581+D586</f>
        <v>2671</v>
      </c>
      <c r="E580" s="156">
        <f t="shared" si="511"/>
        <v>2547</v>
      </c>
      <c r="F580" s="300">
        <f t="shared" si="511"/>
        <v>3171</v>
      </c>
      <c r="G580" s="263">
        <f t="shared" si="511"/>
        <v>1721</v>
      </c>
      <c r="H580" s="263">
        <f t="shared" si="511"/>
        <v>350</v>
      </c>
      <c r="I580" s="263">
        <f t="shared" si="511"/>
        <v>500</v>
      </c>
      <c r="J580" s="263">
        <f t="shared" si="511"/>
        <v>600</v>
      </c>
      <c r="K580" s="23">
        <f t="shared" si="471"/>
        <v>3171</v>
      </c>
      <c r="L580" s="23">
        <f t="shared" si="472"/>
        <v>0</v>
      </c>
      <c r="M580" s="263">
        <f t="shared" ref="M580:AK580" si="512">M581+M586</f>
        <v>1800</v>
      </c>
      <c r="N580" s="263">
        <f t="shared" si="512"/>
        <v>1800</v>
      </c>
      <c r="O580" s="263">
        <f t="shared" si="512"/>
        <v>1800</v>
      </c>
      <c r="P580" s="156">
        <f t="shared" si="512"/>
        <v>0</v>
      </c>
      <c r="Q580" s="156">
        <f t="shared" si="512"/>
        <v>0</v>
      </c>
      <c r="R580" s="156">
        <f t="shared" si="512"/>
        <v>0</v>
      </c>
      <c r="S580" s="156">
        <f t="shared" si="512"/>
        <v>0</v>
      </c>
      <c r="T580" s="156">
        <f t="shared" si="512"/>
        <v>10</v>
      </c>
      <c r="U580" s="156">
        <f t="shared" si="512"/>
        <v>0</v>
      </c>
      <c r="V580" s="156">
        <f t="shared" si="512"/>
        <v>0</v>
      </c>
      <c r="W580" s="156">
        <f t="shared" si="512"/>
        <v>0</v>
      </c>
      <c r="X580" s="156">
        <f t="shared" si="512"/>
        <v>0</v>
      </c>
      <c r="Y580" s="156">
        <f t="shared" si="512"/>
        <v>0</v>
      </c>
      <c r="Z580" s="156">
        <f t="shared" si="512"/>
        <v>0</v>
      </c>
      <c r="AA580" s="156">
        <f t="shared" si="512"/>
        <v>0</v>
      </c>
      <c r="AB580" s="156">
        <f t="shared" si="512"/>
        <v>0</v>
      </c>
      <c r="AC580" s="156">
        <f t="shared" si="512"/>
        <v>0</v>
      </c>
      <c r="AD580" s="292">
        <f t="shared" si="461"/>
        <v>3181</v>
      </c>
      <c r="AE580" s="156">
        <f t="shared" si="512"/>
        <v>3181</v>
      </c>
      <c r="AF580" s="156">
        <f t="shared" si="512"/>
        <v>1891</v>
      </c>
      <c r="AG580" s="156">
        <f t="shared" si="512"/>
        <v>1709</v>
      </c>
      <c r="AH580" s="156">
        <f t="shared" si="512"/>
        <v>2000</v>
      </c>
      <c r="AI580" s="156">
        <f t="shared" si="512"/>
        <v>2000</v>
      </c>
      <c r="AJ580" s="156">
        <f t="shared" si="512"/>
        <v>2000</v>
      </c>
      <c r="AK580" s="156">
        <f t="shared" si="512"/>
        <v>0</v>
      </c>
    </row>
    <row r="581" spans="1:37" ht="18" customHeight="1">
      <c r="A581" s="43"/>
      <c r="B581" s="25" t="s">
        <v>298</v>
      </c>
      <c r="C581" s="29"/>
      <c r="D581" s="191">
        <f t="shared" ref="D581:AK581" si="513">D582</f>
        <v>1800</v>
      </c>
      <c r="E581" s="111">
        <f t="shared" si="513"/>
        <v>2547</v>
      </c>
      <c r="F581" s="296">
        <f t="shared" si="513"/>
        <v>1800</v>
      </c>
      <c r="G581" s="191">
        <f t="shared" si="513"/>
        <v>350</v>
      </c>
      <c r="H581" s="191">
        <f t="shared" si="513"/>
        <v>350</v>
      </c>
      <c r="I581" s="191">
        <f t="shared" si="513"/>
        <v>500</v>
      </c>
      <c r="J581" s="191">
        <f t="shared" si="513"/>
        <v>600</v>
      </c>
      <c r="K581" s="23">
        <f t="shared" si="471"/>
        <v>1800</v>
      </c>
      <c r="L581" s="23">
        <f t="shared" si="472"/>
        <v>0</v>
      </c>
      <c r="M581" s="191">
        <f t="shared" si="513"/>
        <v>1800</v>
      </c>
      <c r="N581" s="191">
        <f t="shared" si="513"/>
        <v>1800</v>
      </c>
      <c r="O581" s="191">
        <f t="shared" si="513"/>
        <v>1800</v>
      </c>
      <c r="P581" s="111">
        <f t="shared" si="513"/>
        <v>0</v>
      </c>
      <c r="Q581" s="111">
        <f t="shared" si="513"/>
        <v>0</v>
      </c>
      <c r="R581" s="111">
        <f t="shared" si="513"/>
        <v>0</v>
      </c>
      <c r="S581" s="111">
        <f t="shared" si="513"/>
        <v>0</v>
      </c>
      <c r="T581" s="111">
        <f t="shared" si="513"/>
        <v>0</v>
      </c>
      <c r="U581" s="111">
        <f t="shared" si="513"/>
        <v>0</v>
      </c>
      <c r="V581" s="111">
        <f t="shared" si="513"/>
        <v>0</v>
      </c>
      <c r="W581" s="111">
        <f t="shared" si="513"/>
        <v>0</v>
      </c>
      <c r="X581" s="111">
        <f t="shared" si="513"/>
        <v>0</v>
      </c>
      <c r="Y581" s="111">
        <f t="shared" si="513"/>
        <v>0</v>
      </c>
      <c r="Z581" s="111">
        <f t="shared" si="513"/>
        <v>0</v>
      </c>
      <c r="AA581" s="111">
        <f t="shared" si="513"/>
        <v>0</v>
      </c>
      <c r="AB581" s="111">
        <f t="shared" si="513"/>
        <v>0</v>
      </c>
      <c r="AC581" s="111">
        <f t="shared" si="513"/>
        <v>0</v>
      </c>
      <c r="AD581" s="292">
        <f t="shared" si="461"/>
        <v>1800</v>
      </c>
      <c r="AE581" s="111">
        <f t="shared" si="513"/>
        <v>1800</v>
      </c>
      <c r="AF581" s="111">
        <f t="shared" si="513"/>
        <v>1709</v>
      </c>
      <c r="AG581" s="111">
        <f t="shared" si="513"/>
        <v>1709</v>
      </c>
      <c r="AH581" s="111">
        <f t="shared" si="513"/>
        <v>2000</v>
      </c>
      <c r="AI581" s="111">
        <f t="shared" si="513"/>
        <v>2000</v>
      </c>
      <c r="AJ581" s="111">
        <f t="shared" si="513"/>
        <v>2000</v>
      </c>
      <c r="AK581" s="111">
        <f t="shared" si="513"/>
        <v>0</v>
      </c>
    </row>
    <row r="582" spans="1:37" ht="14.25">
      <c r="A582" s="43"/>
      <c r="B582" s="28" t="s">
        <v>299</v>
      </c>
      <c r="C582" s="29">
        <v>1</v>
      </c>
      <c r="D582" s="248">
        <f t="shared" ref="D582:J582" si="514">D583+D584+D585</f>
        <v>1800</v>
      </c>
      <c r="E582" s="38">
        <f t="shared" si="514"/>
        <v>2547</v>
      </c>
      <c r="F582" s="286">
        <f t="shared" si="514"/>
        <v>1800</v>
      </c>
      <c r="G582" s="248">
        <f t="shared" si="514"/>
        <v>350</v>
      </c>
      <c r="H582" s="248">
        <f t="shared" si="514"/>
        <v>350</v>
      </c>
      <c r="I582" s="248">
        <f t="shared" si="514"/>
        <v>500</v>
      </c>
      <c r="J582" s="248">
        <f t="shared" si="514"/>
        <v>600</v>
      </c>
      <c r="K582" s="23">
        <f t="shared" si="471"/>
        <v>1800</v>
      </c>
      <c r="L582" s="23">
        <f t="shared" si="472"/>
        <v>0</v>
      </c>
      <c r="M582" s="248">
        <f t="shared" ref="M582:AK582" si="515">M583+M584+M585</f>
        <v>1800</v>
      </c>
      <c r="N582" s="248">
        <f t="shared" si="515"/>
        <v>1800</v>
      </c>
      <c r="O582" s="248">
        <f t="shared" si="515"/>
        <v>1800</v>
      </c>
      <c r="P582" s="38">
        <f t="shared" si="515"/>
        <v>0</v>
      </c>
      <c r="Q582" s="38">
        <f t="shared" si="515"/>
        <v>0</v>
      </c>
      <c r="R582" s="38">
        <f t="shared" si="515"/>
        <v>0</v>
      </c>
      <c r="S582" s="38">
        <f t="shared" si="515"/>
        <v>0</v>
      </c>
      <c r="T582" s="38">
        <f t="shared" si="515"/>
        <v>0</v>
      </c>
      <c r="U582" s="38">
        <f t="shared" si="515"/>
        <v>0</v>
      </c>
      <c r="V582" s="38">
        <f t="shared" si="515"/>
        <v>0</v>
      </c>
      <c r="W582" s="38">
        <f t="shared" si="515"/>
        <v>0</v>
      </c>
      <c r="X582" s="38">
        <f t="shared" si="515"/>
        <v>0</v>
      </c>
      <c r="Y582" s="38">
        <f t="shared" si="515"/>
        <v>0</v>
      </c>
      <c r="Z582" s="38">
        <f t="shared" si="515"/>
        <v>0</v>
      </c>
      <c r="AA582" s="38">
        <f t="shared" si="515"/>
        <v>0</v>
      </c>
      <c r="AB582" s="38">
        <f t="shared" si="515"/>
        <v>0</v>
      </c>
      <c r="AC582" s="38">
        <f t="shared" si="515"/>
        <v>0</v>
      </c>
      <c r="AD582" s="292">
        <f t="shared" si="461"/>
        <v>1800</v>
      </c>
      <c r="AE582" s="38">
        <f t="shared" si="515"/>
        <v>1800</v>
      </c>
      <c r="AF582" s="38">
        <f t="shared" si="515"/>
        <v>1709</v>
      </c>
      <c r="AG582" s="38">
        <f t="shared" si="515"/>
        <v>1709</v>
      </c>
      <c r="AH582" s="38">
        <f t="shared" si="515"/>
        <v>2000</v>
      </c>
      <c r="AI582" s="38">
        <f t="shared" si="515"/>
        <v>2000</v>
      </c>
      <c r="AJ582" s="38">
        <f t="shared" si="515"/>
        <v>2000</v>
      </c>
      <c r="AK582" s="38">
        <f t="shared" si="515"/>
        <v>0</v>
      </c>
    </row>
    <row r="583" spans="1:37" ht="15" hidden="1" customHeight="1">
      <c r="A583" s="43"/>
      <c r="B583" s="28" t="s">
        <v>300</v>
      </c>
      <c r="C583" s="29">
        <v>10</v>
      </c>
      <c r="D583" s="186"/>
      <c r="E583" s="30"/>
      <c r="F583" s="93"/>
      <c r="G583" s="186"/>
      <c r="H583" s="186"/>
      <c r="I583" s="186"/>
      <c r="J583" s="186"/>
      <c r="K583" s="23">
        <f t="shared" si="471"/>
        <v>0</v>
      </c>
      <c r="L583" s="23">
        <f t="shared" si="472"/>
        <v>0</v>
      </c>
      <c r="M583" s="186"/>
      <c r="N583" s="186"/>
      <c r="O583" s="186"/>
      <c r="P583" s="30"/>
      <c r="Q583" s="30"/>
      <c r="R583" s="30"/>
      <c r="S583" s="30"/>
      <c r="T583" s="30"/>
      <c r="U583" s="30"/>
      <c r="V583" s="30"/>
      <c r="W583" s="30"/>
      <c r="X583" s="30"/>
      <c r="Y583" s="30"/>
      <c r="Z583" s="30"/>
      <c r="AA583" s="30"/>
      <c r="AB583" s="30"/>
      <c r="AC583" s="30"/>
      <c r="AD583" s="292">
        <f t="shared" si="461"/>
        <v>0</v>
      </c>
      <c r="AE583" s="30"/>
      <c r="AF583" s="30"/>
      <c r="AG583" s="30"/>
      <c r="AH583" s="30"/>
      <c r="AI583" s="30"/>
      <c r="AJ583" s="30"/>
      <c r="AK583" s="30"/>
    </row>
    <row r="584" spans="1:37" ht="14.25">
      <c r="A584" s="43"/>
      <c r="B584" s="28" t="s">
        <v>301</v>
      </c>
      <c r="C584" s="29">
        <v>20</v>
      </c>
      <c r="D584" s="186">
        <v>1800</v>
      </c>
      <c r="E584" s="30">
        <v>2547</v>
      </c>
      <c r="F584" s="93">
        <v>1800</v>
      </c>
      <c r="G584" s="186">
        <v>350</v>
      </c>
      <c r="H584" s="186">
        <v>350</v>
      </c>
      <c r="I584" s="186">
        <v>500</v>
      </c>
      <c r="J584" s="186">
        <v>600</v>
      </c>
      <c r="K584" s="23">
        <f t="shared" si="471"/>
        <v>1800</v>
      </c>
      <c r="L584" s="23">
        <f t="shared" si="472"/>
        <v>0</v>
      </c>
      <c r="M584" s="186">
        <v>1800</v>
      </c>
      <c r="N584" s="186">
        <v>1800</v>
      </c>
      <c r="O584" s="186">
        <v>1800</v>
      </c>
      <c r="P584" s="30"/>
      <c r="Q584" s="30"/>
      <c r="R584" s="30"/>
      <c r="S584" s="30"/>
      <c r="T584" s="30"/>
      <c r="U584" s="30"/>
      <c r="V584" s="30"/>
      <c r="W584" s="30"/>
      <c r="X584" s="30"/>
      <c r="Y584" s="30"/>
      <c r="Z584" s="30"/>
      <c r="AA584" s="30"/>
      <c r="AB584" s="30"/>
      <c r="AC584" s="30"/>
      <c r="AD584" s="292">
        <f t="shared" si="461"/>
        <v>1800</v>
      </c>
      <c r="AE584" s="30">
        <v>1800</v>
      </c>
      <c r="AF584" s="30">
        <v>1709</v>
      </c>
      <c r="AG584" s="30">
        <v>1709</v>
      </c>
      <c r="AH584" s="30">
        <v>2000</v>
      </c>
      <c r="AI584" s="30">
        <v>2000</v>
      </c>
      <c r="AJ584" s="30">
        <v>2000</v>
      </c>
      <c r="AK584" s="30"/>
    </row>
    <row r="585" spans="1:37" ht="14.25" hidden="1">
      <c r="A585" s="43"/>
      <c r="B585" s="28" t="s">
        <v>448</v>
      </c>
      <c r="C585" s="29">
        <v>59.02</v>
      </c>
      <c r="D585" s="186"/>
      <c r="E585" s="30"/>
      <c r="F585" s="93"/>
      <c r="G585" s="186"/>
      <c r="H585" s="186"/>
      <c r="I585" s="186"/>
      <c r="J585" s="186"/>
      <c r="K585" s="23">
        <f t="shared" si="471"/>
        <v>0</v>
      </c>
      <c r="L585" s="23">
        <f t="shared" si="472"/>
        <v>0</v>
      </c>
      <c r="M585" s="186"/>
      <c r="N585" s="186"/>
      <c r="O585" s="186"/>
      <c r="P585" s="30"/>
      <c r="Q585" s="30"/>
      <c r="R585" s="30"/>
      <c r="S585" s="30"/>
      <c r="T585" s="30"/>
      <c r="U585" s="30"/>
      <c r="V585" s="30"/>
      <c r="W585" s="30"/>
      <c r="X585" s="30"/>
      <c r="Y585" s="30"/>
      <c r="Z585" s="30"/>
      <c r="AA585" s="30"/>
      <c r="AB585" s="30"/>
      <c r="AC585" s="30"/>
      <c r="AD585" s="292">
        <f t="shared" si="461"/>
        <v>0</v>
      </c>
      <c r="AE585" s="30"/>
      <c r="AF585" s="30"/>
      <c r="AG585" s="30"/>
      <c r="AH585" s="30"/>
      <c r="AI585" s="30"/>
      <c r="AJ585" s="30"/>
      <c r="AK585" s="30"/>
    </row>
    <row r="586" spans="1:37" ht="14.25">
      <c r="A586" s="43"/>
      <c r="B586" s="25" t="s">
        <v>311</v>
      </c>
      <c r="C586" s="29"/>
      <c r="D586" s="191">
        <f t="shared" ref="D586:AK586" si="516">D587</f>
        <v>871</v>
      </c>
      <c r="E586" s="111">
        <f t="shared" si="516"/>
        <v>0</v>
      </c>
      <c r="F586" s="296">
        <f t="shared" si="516"/>
        <v>1371</v>
      </c>
      <c r="G586" s="191">
        <f t="shared" si="516"/>
        <v>1371</v>
      </c>
      <c r="H586" s="191">
        <f t="shared" si="516"/>
        <v>0</v>
      </c>
      <c r="I586" s="191">
        <f t="shared" si="516"/>
        <v>0</v>
      </c>
      <c r="J586" s="191">
        <f t="shared" si="516"/>
        <v>0</v>
      </c>
      <c r="K586" s="23">
        <f t="shared" si="471"/>
        <v>1371</v>
      </c>
      <c r="L586" s="23">
        <f t="shared" si="472"/>
        <v>0</v>
      </c>
      <c r="M586" s="191">
        <f t="shared" si="516"/>
        <v>0</v>
      </c>
      <c r="N586" s="191">
        <f t="shared" si="516"/>
        <v>0</v>
      </c>
      <c r="O586" s="191">
        <f t="shared" si="516"/>
        <v>0</v>
      </c>
      <c r="P586" s="111">
        <f t="shared" si="516"/>
        <v>0</v>
      </c>
      <c r="Q586" s="111">
        <f t="shared" si="516"/>
        <v>0</v>
      </c>
      <c r="R586" s="111">
        <f t="shared" si="516"/>
        <v>0</v>
      </c>
      <c r="S586" s="111">
        <f t="shared" si="516"/>
        <v>0</v>
      </c>
      <c r="T586" s="111">
        <f t="shared" si="516"/>
        <v>10</v>
      </c>
      <c r="U586" s="111">
        <f t="shared" si="516"/>
        <v>0</v>
      </c>
      <c r="V586" s="111">
        <f t="shared" si="516"/>
        <v>0</v>
      </c>
      <c r="W586" s="111">
        <f t="shared" si="516"/>
        <v>0</v>
      </c>
      <c r="X586" s="111">
        <f t="shared" si="516"/>
        <v>0</v>
      </c>
      <c r="Y586" s="111">
        <f t="shared" si="516"/>
        <v>0</v>
      </c>
      <c r="Z586" s="111">
        <f t="shared" si="516"/>
        <v>0</v>
      </c>
      <c r="AA586" s="111">
        <f t="shared" si="516"/>
        <v>0</v>
      </c>
      <c r="AB586" s="111">
        <f t="shared" si="516"/>
        <v>0</v>
      </c>
      <c r="AC586" s="111">
        <f t="shared" si="516"/>
        <v>0</v>
      </c>
      <c r="AD586" s="292">
        <f t="shared" si="461"/>
        <v>1381</v>
      </c>
      <c r="AE586" s="111">
        <f t="shared" si="516"/>
        <v>1381</v>
      </c>
      <c r="AF586" s="111">
        <f t="shared" si="516"/>
        <v>182</v>
      </c>
      <c r="AG586" s="111">
        <f t="shared" si="516"/>
        <v>0</v>
      </c>
      <c r="AH586" s="111">
        <f t="shared" si="516"/>
        <v>0</v>
      </c>
      <c r="AI586" s="111">
        <f t="shared" si="516"/>
        <v>0</v>
      </c>
      <c r="AJ586" s="111">
        <f t="shared" si="516"/>
        <v>0</v>
      </c>
      <c r="AK586" s="111">
        <f t="shared" si="516"/>
        <v>0</v>
      </c>
    </row>
    <row r="587" spans="1:37" ht="14.25" customHeight="1">
      <c r="A587" s="43"/>
      <c r="B587" s="28" t="s">
        <v>365</v>
      </c>
      <c r="C587" s="29">
        <v>70</v>
      </c>
      <c r="D587" s="186">
        <v>871</v>
      </c>
      <c r="E587" s="30"/>
      <c r="F587" s="93">
        <v>1371</v>
      </c>
      <c r="G587" s="186">
        <v>1371</v>
      </c>
      <c r="H587" s="186"/>
      <c r="I587" s="186"/>
      <c r="J587" s="186"/>
      <c r="K587" s="23">
        <f t="shared" si="471"/>
        <v>1371</v>
      </c>
      <c r="L587" s="23">
        <f t="shared" si="472"/>
        <v>0</v>
      </c>
      <c r="M587" s="186">
        <v>0</v>
      </c>
      <c r="N587" s="186">
        <v>0</v>
      </c>
      <c r="O587" s="186">
        <v>0</v>
      </c>
      <c r="P587" s="30"/>
      <c r="Q587" s="30"/>
      <c r="R587" s="30"/>
      <c r="S587" s="30"/>
      <c r="T587" s="30">
        <v>10</v>
      </c>
      <c r="U587" s="30"/>
      <c r="V587" s="30"/>
      <c r="W587" s="30"/>
      <c r="X587" s="30"/>
      <c r="Y587" s="30"/>
      <c r="Z587" s="30"/>
      <c r="AA587" s="30"/>
      <c r="AB587" s="30"/>
      <c r="AC587" s="30"/>
      <c r="AD587" s="292">
        <f t="shared" si="461"/>
        <v>1381</v>
      </c>
      <c r="AE587" s="30">
        <v>1381</v>
      </c>
      <c r="AF587" s="30">
        <v>182</v>
      </c>
      <c r="AG587" s="30"/>
      <c r="AH587" s="30"/>
      <c r="AI587" s="30"/>
      <c r="AJ587" s="30"/>
      <c r="AK587" s="30"/>
    </row>
    <row r="588" spans="1:37" ht="15" hidden="1" customHeight="1">
      <c r="A588" s="43"/>
      <c r="B588" s="28" t="s">
        <v>459</v>
      </c>
      <c r="C588" s="29" t="s">
        <v>460</v>
      </c>
      <c r="D588" s="186"/>
      <c r="E588" s="30"/>
      <c r="F588" s="93"/>
      <c r="G588" s="186"/>
      <c r="H588" s="186"/>
      <c r="I588" s="186"/>
      <c r="J588" s="186"/>
      <c r="K588" s="23">
        <f t="shared" si="471"/>
        <v>0</v>
      </c>
      <c r="L588" s="23">
        <f t="shared" si="472"/>
        <v>0</v>
      </c>
      <c r="M588" s="186"/>
      <c r="N588" s="186"/>
      <c r="O588" s="186"/>
      <c r="P588" s="30"/>
      <c r="Q588" s="30"/>
      <c r="R588" s="30"/>
      <c r="S588" s="30"/>
      <c r="T588" s="30"/>
      <c r="U588" s="30"/>
      <c r="V588" s="30"/>
      <c r="W588" s="30"/>
      <c r="X588" s="30"/>
      <c r="Y588" s="30"/>
      <c r="Z588" s="30"/>
      <c r="AA588" s="30"/>
      <c r="AB588" s="30"/>
      <c r="AC588" s="30"/>
      <c r="AD588" s="292">
        <f t="shared" ref="AD588:AD651" si="517">F588+P588+Q588+R588+S588+T588+Z588+U588+V588+W588+X588+Y588+AA588+AB588+AC588</f>
        <v>0</v>
      </c>
      <c r="AE588" s="30"/>
      <c r="AF588" s="30"/>
      <c r="AG588" s="30"/>
      <c r="AH588" s="30"/>
      <c r="AI588" s="30"/>
      <c r="AJ588" s="30"/>
      <c r="AK588" s="30"/>
    </row>
    <row r="589" spans="1:37" ht="15" hidden="1" customHeight="1">
      <c r="A589" s="43"/>
      <c r="B589" s="28" t="s">
        <v>461</v>
      </c>
      <c r="C589" s="29" t="s">
        <v>462</v>
      </c>
      <c r="D589" s="186"/>
      <c r="E589" s="30"/>
      <c r="F589" s="93"/>
      <c r="G589" s="186"/>
      <c r="H589" s="186"/>
      <c r="I589" s="186"/>
      <c r="J589" s="186"/>
      <c r="K589" s="23">
        <f t="shared" si="471"/>
        <v>0</v>
      </c>
      <c r="L589" s="23">
        <f t="shared" si="472"/>
        <v>0</v>
      </c>
      <c r="M589" s="186"/>
      <c r="N589" s="186"/>
      <c r="O589" s="186"/>
      <c r="P589" s="30"/>
      <c r="Q589" s="30"/>
      <c r="R589" s="30"/>
      <c r="S589" s="30"/>
      <c r="T589" s="30"/>
      <c r="U589" s="30"/>
      <c r="V589" s="30"/>
      <c r="W589" s="30"/>
      <c r="X589" s="30"/>
      <c r="Y589" s="30"/>
      <c r="Z589" s="30"/>
      <c r="AA589" s="30"/>
      <c r="AB589" s="30"/>
      <c r="AC589" s="30"/>
      <c r="AD589" s="292">
        <f t="shared" si="517"/>
        <v>0</v>
      </c>
      <c r="AE589" s="30"/>
      <c r="AF589" s="30"/>
      <c r="AG589" s="30"/>
      <c r="AH589" s="30"/>
      <c r="AI589" s="30"/>
      <c r="AJ589" s="30"/>
      <c r="AK589" s="30"/>
    </row>
    <row r="590" spans="1:37" ht="30" customHeight="1">
      <c r="A590" s="43"/>
      <c r="B590" s="154" t="s">
        <v>463</v>
      </c>
      <c r="C590" s="155" t="s">
        <v>464</v>
      </c>
      <c r="D590" s="60">
        <f t="shared" ref="D590:J590" si="518">D591+D596</f>
        <v>6791</v>
      </c>
      <c r="E590" s="149">
        <f t="shared" si="518"/>
        <v>4626</v>
      </c>
      <c r="F590" s="235">
        <f t="shared" si="518"/>
        <v>6529</v>
      </c>
      <c r="G590" s="60">
        <f t="shared" si="518"/>
        <v>1934</v>
      </c>
      <c r="H590" s="60">
        <f t="shared" si="518"/>
        <v>1070</v>
      </c>
      <c r="I590" s="60">
        <f t="shared" si="518"/>
        <v>1720</v>
      </c>
      <c r="J590" s="60">
        <f t="shared" si="518"/>
        <v>1805</v>
      </c>
      <c r="K590" s="23">
        <f t="shared" si="471"/>
        <v>6529</v>
      </c>
      <c r="L590" s="23">
        <f t="shared" si="472"/>
        <v>0</v>
      </c>
      <c r="M590" s="60">
        <f t="shared" ref="M590:AK590" si="519">M591+M596</f>
        <v>4200</v>
      </c>
      <c r="N590" s="60">
        <f t="shared" si="519"/>
        <v>4200</v>
      </c>
      <c r="O590" s="60">
        <f t="shared" si="519"/>
        <v>4200</v>
      </c>
      <c r="P590" s="149">
        <f t="shared" si="519"/>
        <v>0</v>
      </c>
      <c r="Q590" s="149">
        <f t="shared" si="519"/>
        <v>0</v>
      </c>
      <c r="R590" s="149">
        <f t="shared" si="519"/>
        <v>0</v>
      </c>
      <c r="S590" s="149">
        <f t="shared" si="519"/>
        <v>0</v>
      </c>
      <c r="T590" s="149">
        <f t="shared" si="519"/>
        <v>0</v>
      </c>
      <c r="U590" s="149">
        <f t="shared" si="519"/>
        <v>0</v>
      </c>
      <c r="V590" s="149">
        <f t="shared" si="519"/>
        <v>0</v>
      </c>
      <c r="W590" s="149">
        <f t="shared" si="519"/>
        <v>0</v>
      </c>
      <c r="X590" s="149">
        <f t="shared" si="519"/>
        <v>0</v>
      </c>
      <c r="Y590" s="149">
        <f t="shared" si="519"/>
        <v>0</v>
      </c>
      <c r="Z590" s="149">
        <f t="shared" si="519"/>
        <v>0</v>
      </c>
      <c r="AA590" s="149">
        <f t="shared" si="519"/>
        <v>0</v>
      </c>
      <c r="AB590" s="149">
        <f t="shared" si="519"/>
        <v>0</v>
      </c>
      <c r="AC590" s="149">
        <f t="shared" si="519"/>
        <v>0</v>
      </c>
      <c r="AD590" s="292">
        <f t="shared" si="517"/>
        <v>6529</v>
      </c>
      <c r="AE590" s="149">
        <f t="shared" si="519"/>
        <v>6529</v>
      </c>
      <c r="AF590" s="149">
        <f t="shared" si="519"/>
        <v>5235</v>
      </c>
      <c r="AG590" s="149">
        <f t="shared" si="519"/>
        <v>4111</v>
      </c>
      <c r="AH590" s="149">
        <f t="shared" si="519"/>
        <v>4131</v>
      </c>
      <c r="AI590" s="149">
        <f t="shared" si="519"/>
        <v>4131</v>
      </c>
      <c r="AJ590" s="149">
        <f t="shared" si="519"/>
        <v>4131</v>
      </c>
      <c r="AK590" s="149">
        <f t="shared" si="519"/>
        <v>0</v>
      </c>
    </row>
    <row r="591" spans="1:37" ht="15" customHeight="1">
      <c r="A591" s="43"/>
      <c r="B591" s="25" t="s">
        <v>298</v>
      </c>
      <c r="C591" s="29"/>
      <c r="D591" s="40">
        <f t="shared" ref="D591:AK591" si="520">D592</f>
        <v>4200</v>
      </c>
      <c r="E591" s="41">
        <f t="shared" si="520"/>
        <v>4626</v>
      </c>
      <c r="F591" s="288">
        <f t="shared" si="520"/>
        <v>4195</v>
      </c>
      <c r="G591" s="40">
        <f t="shared" si="520"/>
        <v>1100</v>
      </c>
      <c r="H591" s="40">
        <f t="shared" si="520"/>
        <v>1070</v>
      </c>
      <c r="I591" s="40">
        <f t="shared" si="520"/>
        <v>1020</v>
      </c>
      <c r="J591" s="40">
        <f t="shared" si="520"/>
        <v>1005</v>
      </c>
      <c r="K591" s="23">
        <f t="shared" si="471"/>
        <v>4195</v>
      </c>
      <c r="L591" s="23">
        <f t="shared" si="472"/>
        <v>0</v>
      </c>
      <c r="M591" s="40">
        <f t="shared" si="520"/>
        <v>4200</v>
      </c>
      <c r="N591" s="40">
        <f t="shared" si="520"/>
        <v>4200</v>
      </c>
      <c r="O591" s="40">
        <f t="shared" si="520"/>
        <v>4200</v>
      </c>
      <c r="P591" s="41">
        <f t="shared" si="520"/>
        <v>0</v>
      </c>
      <c r="Q591" s="41">
        <f t="shared" si="520"/>
        <v>0</v>
      </c>
      <c r="R591" s="41">
        <f t="shared" si="520"/>
        <v>0</v>
      </c>
      <c r="S591" s="41">
        <f t="shared" si="520"/>
        <v>0</v>
      </c>
      <c r="T591" s="41">
        <f t="shared" si="520"/>
        <v>0</v>
      </c>
      <c r="U591" s="41">
        <f t="shared" si="520"/>
        <v>0</v>
      </c>
      <c r="V591" s="41">
        <f t="shared" si="520"/>
        <v>0</v>
      </c>
      <c r="W591" s="41">
        <f t="shared" si="520"/>
        <v>0</v>
      </c>
      <c r="X591" s="41">
        <f t="shared" si="520"/>
        <v>0</v>
      </c>
      <c r="Y591" s="41">
        <f t="shared" si="520"/>
        <v>0</v>
      </c>
      <c r="Z591" s="41">
        <f t="shared" si="520"/>
        <v>0</v>
      </c>
      <c r="AA591" s="41">
        <f t="shared" si="520"/>
        <v>0</v>
      </c>
      <c r="AB591" s="41">
        <f t="shared" si="520"/>
        <v>0</v>
      </c>
      <c r="AC591" s="41">
        <f t="shared" si="520"/>
        <v>0</v>
      </c>
      <c r="AD591" s="292">
        <f t="shared" si="517"/>
        <v>4195</v>
      </c>
      <c r="AE591" s="41">
        <f t="shared" si="520"/>
        <v>4195</v>
      </c>
      <c r="AF591" s="41">
        <f t="shared" si="520"/>
        <v>4154</v>
      </c>
      <c r="AG591" s="41">
        <f t="shared" si="520"/>
        <v>4111</v>
      </c>
      <c r="AH591" s="41">
        <f t="shared" si="520"/>
        <v>4131</v>
      </c>
      <c r="AI591" s="41">
        <f t="shared" si="520"/>
        <v>4131</v>
      </c>
      <c r="AJ591" s="41">
        <f t="shared" si="520"/>
        <v>4131</v>
      </c>
      <c r="AK591" s="41">
        <f t="shared" si="520"/>
        <v>0</v>
      </c>
    </row>
    <row r="592" spans="1:37" ht="15" customHeight="1">
      <c r="A592" s="43"/>
      <c r="B592" s="28" t="s">
        <v>299</v>
      </c>
      <c r="C592" s="29">
        <v>1</v>
      </c>
      <c r="D592" s="40">
        <f t="shared" ref="D592:J592" si="521">D593+D594+D595</f>
        <v>4200</v>
      </c>
      <c r="E592" s="41">
        <f t="shared" si="521"/>
        <v>4626</v>
      </c>
      <c r="F592" s="288">
        <f t="shared" si="521"/>
        <v>4195</v>
      </c>
      <c r="G592" s="40">
        <f t="shared" si="521"/>
        <v>1100</v>
      </c>
      <c r="H592" s="40">
        <f t="shared" si="521"/>
        <v>1070</v>
      </c>
      <c r="I592" s="40">
        <f t="shared" si="521"/>
        <v>1020</v>
      </c>
      <c r="J592" s="40">
        <f t="shared" si="521"/>
        <v>1005</v>
      </c>
      <c r="K592" s="23">
        <f t="shared" si="471"/>
        <v>4195</v>
      </c>
      <c r="L592" s="23">
        <f t="shared" si="472"/>
        <v>0</v>
      </c>
      <c r="M592" s="40">
        <f t="shared" ref="M592:AK592" si="522">M593+M594+M595</f>
        <v>4200</v>
      </c>
      <c r="N592" s="40">
        <f t="shared" si="522"/>
        <v>4200</v>
      </c>
      <c r="O592" s="40">
        <f t="shared" si="522"/>
        <v>4200</v>
      </c>
      <c r="P592" s="41">
        <f t="shared" si="522"/>
        <v>0</v>
      </c>
      <c r="Q592" s="41">
        <f t="shared" si="522"/>
        <v>0</v>
      </c>
      <c r="R592" s="41">
        <f t="shared" si="522"/>
        <v>0</v>
      </c>
      <c r="S592" s="41">
        <f t="shared" si="522"/>
        <v>0</v>
      </c>
      <c r="T592" s="41">
        <f t="shared" si="522"/>
        <v>0</v>
      </c>
      <c r="U592" s="41">
        <f t="shared" si="522"/>
        <v>0</v>
      </c>
      <c r="V592" s="41">
        <f t="shared" si="522"/>
        <v>0</v>
      </c>
      <c r="W592" s="41">
        <f t="shared" si="522"/>
        <v>0</v>
      </c>
      <c r="X592" s="41">
        <f t="shared" si="522"/>
        <v>0</v>
      </c>
      <c r="Y592" s="41">
        <f t="shared" si="522"/>
        <v>0</v>
      </c>
      <c r="Z592" s="41">
        <f t="shared" si="522"/>
        <v>0</v>
      </c>
      <c r="AA592" s="41">
        <f t="shared" si="522"/>
        <v>0</v>
      </c>
      <c r="AB592" s="41">
        <f t="shared" si="522"/>
        <v>0</v>
      </c>
      <c r="AC592" s="41">
        <f t="shared" si="522"/>
        <v>0</v>
      </c>
      <c r="AD592" s="292">
        <f t="shared" si="517"/>
        <v>4195</v>
      </c>
      <c r="AE592" s="41">
        <f t="shared" si="522"/>
        <v>4195</v>
      </c>
      <c r="AF592" s="41">
        <f t="shared" si="522"/>
        <v>4154</v>
      </c>
      <c r="AG592" s="41">
        <f t="shared" si="522"/>
        <v>4111</v>
      </c>
      <c r="AH592" s="41">
        <f t="shared" si="522"/>
        <v>4131</v>
      </c>
      <c r="AI592" s="41">
        <f t="shared" si="522"/>
        <v>4131</v>
      </c>
      <c r="AJ592" s="41">
        <f t="shared" si="522"/>
        <v>4131</v>
      </c>
      <c r="AK592" s="41">
        <f t="shared" si="522"/>
        <v>0</v>
      </c>
    </row>
    <row r="593" spans="1:37" ht="15" customHeight="1">
      <c r="A593" s="43"/>
      <c r="B593" s="28" t="s">
        <v>300</v>
      </c>
      <c r="C593" s="29">
        <v>10</v>
      </c>
      <c r="D593" s="186">
        <v>3090</v>
      </c>
      <c r="E593" s="30">
        <v>3095</v>
      </c>
      <c r="F593" s="93">
        <v>3095</v>
      </c>
      <c r="G593" s="186">
        <v>800</v>
      </c>
      <c r="H593" s="186">
        <v>800</v>
      </c>
      <c r="I593" s="186">
        <v>750</v>
      </c>
      <c r="J593" s="186">
        <v>745</v>
      </c>
      <c r="K593" s="23">
        <f t="shared" si="471"/>
        <v>3095</v>
      </c>
      <c r="L593" s="23">
        <f t="shared" si="472"/>
        <v>0</v>
      </c>
      <c r="M593" s="186">
        <v>3100</v>
      </c>
      <c r="N593" s="186">
        <v>3100</v>
      </c>
      <c r="O593" s="186">
        <v>3100</v>
      </c>
      <c r="P593" s="30"/>
      <c r="Q593" s="30"/>
      <c r="R593" s="30"/>
      <c r="S593" s="30"/>
      <c r="T593" s="30"/>
      <c r="U593" s="30"/>
      <c r="V593" s="30"/>
      <c r="W593" s="30"/>
      <c r="X593" s="30"/>
      <c r="Y593" s="30"/>
      <c r="Z593" s="30"/>
      <c r="AA593" s="30"/>
      <c r="AB593" s="30"/>
      <c r="AC593" s="30"/>
      <c r="AD593" s="292">
        <f t="shared" si="517"/>
        <v>3095</v>
      </c>
      <c r="AE593" s="30">
        <v>3095</v>
      </c>
      <c r="AF593" s="30">
        <v>3069</v>
      </c>
      <c r="AG593" s="30">
        <v>3111</v>
      </c>
      <c r="AH593" s="30">
        <v>3131</v>
      </c>
      <c r="AI593" s="30">
        <v>3131</v>
      </c>
      <c r="AJ593" s="30">
        <v>3131</v>
      </c>
      <c r="AK593" s="30"/>
    </row>
    <row r="594" spans="1:37" ht="15" customHeight="1">
      <c r="A594" s="43"/>
      <c r="B594" s="28" t="s">
        <v>301</v>
      </c>
      <c r="C594" s="29">
        <v>20</v>
      </c>
      <c r="D594" s="186">
        <v>1110</v>
      </c>
      <c r="E594" s="30">
        <v>1531</v>
      </c>
      <c r="F594" s="93">
        <v>1100</v>
      </c>
      <c r="G594" s="186">
        <v>300</v>
      </c>
      <c r="H594" s="186">
        <v>270</v>
      </c>
      <c r="I594" s="186">
        <v>270</v>
      </c>
      <c r="J594" s="186">
        <v>260</v>
      </c>
      <c r="K594" s="23">
        <f t="shared" si="471"/>
        <v>1100</v>
      </c>
      <c r="L594" s="23">
        <f t="shared" si="472"/>
        <v>0</v>
      </c>
      <c r="M594" s="186">
        <v>1100</v>
      </c>
      <c r="N594" s="186">
        <v>1100</v>
      </c>
      <c r="O594" s="186">
        <v>1100</v>
      </c>
      <c r="P594" s="30"/>
      <c r="Q594" s="30"/>
      <c r="R594" s="30"/>
      <c r="S594" s="30"/>
      <c r="T594" s="30">
        <v>12.57</v>
      </c>
      <c r="U594" s="30"/>
      <c r="V594" s="30"/>
      <c r="W594" s="30"/>
      <c r="X594" s="30"/>
      <c r="Y594" s="30"/>
      <c r="Z594" s="30"/>
      <c r="AA594" s="30"/>
      <c r="AB594" s="30"/>
      <c r="AC594" s="30"/>
      <c r="AD594" s="292">
        <f t="shared" si="517"/>
        <v>1112.57</v>
      </c>
      <c r="AE594" s="30">
        <v>1112.57</v>
      </c>
      <c r="AF594" s="30">
        <v>1097</v>
      </c>
      <c r="AG594" s="30">
        <v>1000</v>
      </c>
      <c r="AH594" s="30">
        <v>1000</v>
      </c>
      <c r="AI594" s="30">
        <v>1000</v>
      </c>
      <c r="AJ594" s="30">
        <v>1000</v>
      </c>
      <c r="AK594" s="30"/>
    </row>
    <row r="595" spans="1:37" ht="14.25" customHeight="1">
      <c r="A595" s="43"/>
      <c r="B595" s="28" t="s">
        <v>310</v>
      </c>
      <c r="C595" s="29" t="s">
        <v>421</v>
      </c>
      <c r="D595" s="186"/>
      <c r="E595" s="30"/>
      <c r="F595" s="93"/>
      <c r="G595" s="186"/>
      <c r="H595" s="186"/>
      <c r="I595" s="186"/>
      <c r="J595" s="186"/>
      <c r="K595" s="23">
        <f t="shared" si="471"/>
        <v>0</v>
      </c>
      <c r="L595" s="23">
        <f t="shared" si="472"/>
        <v>0</v>
      </c>
      <c r="M595" s="186"/>
      <c r="N595" s="186"/>
      <c r="O595" s="186"/>
      <c r="P595" s="30"/>
      <c r="Q595" s="30"/>
      <c r="R595" s="30"/>
      <c r="S595" s="30"/>
      <c r="T595" s="30">
        <v>-12.57</v>
      </c>
      <c r="U595" s="30"/>
      <c r="V595" s="30"/>
      <c r="W595" s="30"/>
      <c r="X595" s="30"/>
      <c r="Y595" s="30"/>
      <c r="Z595" s="30"/>
      <c r="AA595" s="30"/>
      <c r="AB595" s="30"/>
      <c r="AC595" s="30"/>
      <c r="AD595" s="292">
        <f t="shared" si="517"/>
        <v>-12.57</v>
      </c>
      <c r="AE595" s="30">
        <v>-12.57</v>
      </c>
      <c r="AF595" s="30">
        <v>-12</v>
      </c>
      <c r="AG595" s="30"/>
      <c r="AH595" s="30"/>
      <c r="AI595" s="30"/>
      <c r="AJ595" s="30"/>
      <c r="AK595" s="30"/>
    </row>
    <row r="596" spans="1:37" ht="15" customHeight="1">
      <c r="A596" s="43"/>
      <c r="B596" s="25" t="s">
        <v>311</v>
      </c>
      <c r="C596" s="29"/>
      <c r="D596" s="40">
        <f t="shared" ref="D596:AK596" si="523">D597</f>
        <v>2591</v>
      </c>
      <c r="E596" s="41">
        <f t="shared" si="523"/>
        <v>0</v>
      </c>
      <c r="F596" s="288">
        <f t="shared" si="523"/>
        <v>2334</v>
      </c>
      <c r="G596" s="40">
        <f t="shared" si="523"/>
        <v>834</v>
      </c>
      <c r="H596" s="40">
        <f t="shared" si="523"/>
        <v>0</v>
      </c>
      <c r="I596" s="40">
        <f t="shared" si="523"/>
        <v>700</v>
      </c>
      <c r="J596" s="40">
        <f t="shared" si="523"/>
        <v>800</v>
      </c>
      <c r="K596" s="23">
        <f t="shared" si="471"/>
        <v>2334</v>
      </c>
      <c r="L596" s="23">
        <f t="shared" si="472"/>
        <v>0</v>
      </c>
      <c r="M596" s="40">
        <f t="shared" si="523"/>
        <v>0</v>
      </c>
      <c r="N596" s="40">
        <f t="shared" si="523"/>
        <v>0</v>
      </c>
      <c r="O596" s="40">
        <f t="shared" si="523"/>
        <v>0</v>
      </c>
      <c r="P596" s="41">
        <f t="shared" si="523"/>
        <v>0</v>
      </c>
      <c r="Q596" s="41">
        <f t="shared" si="523"/>
        <v>0</v>
      </c>
      <c r="R596" s="41">
        <f t="shared" si="523"/>
        <v>0</v>
      </c>
      <c r="S596" s="41">
        <f t="shared" si="523"/>
        <v>0</v>
      </c>
      <c r="T596" s="41">
        <f t="shared" si="523"/>
        <v>0</v>
      </c>
      <c r="U596" s="41">
        <f t="shared" si="523"/>
        <v>0</v>
      </c>
      <c r="V596" s="41">
        <f t="shared" si="523"/>
        <v>0</v>
      </c>
      <c r="W596" s="41">
        <f t="shared" si="523"/>
        <v>0</v>
      </c>
      <c r="X596" s="41">
        <f t="shared" si="523"/>
        <v>0</v>
      </c>
      <c r="Y596" s="41">
        <f t="shared" si="523"/>
        <v>0</v>
      </c>
      <c r="Z596" s="41">
        <f t="shared" si="523"/>
        <v>0</v>
      </c>
      <c r="AA596" s="41">
        <f t="shared" si="523"/>
        <v>0</v>
      </c>
      <c r="AB596" s="41">
        <f t="shared" si="523"/>
        <v>0</v>
      </c>
      <c r="AC596" s="41">
        <f t="shared" si="523"/>
        <v>0</v>
      </c>
      <c r="AD596" s="292">
        <f t="shared" si="517"/>
        <v>2334</v>
      </c>
      <c r="AE596" s="41">
        <f t="shared" si="523"/>
        <v>2334</v>
      </c>
      <c r="AF596" s="41">
        <f t="shared" si="523"/>
        <v>1081</v>
      </c>
      <c r="AG596" s="41">
        <f t="shared" si="523"/>
        <v>0</v>
      </c>
      <c r="AH596" s="41">
        <f t="shared" si="523"/>
        <v>0</v>
      </c>
      <c r="AI596" s="41">
        <f t="shared" si="523"/>
        <v>0</v>
      </c>
      <c r="AJ596" s="41">
        <f t="shared" si="523"/>
        <v>0</v>
      </c>
      <c r="AK596" s="41">
        <f t="shared" si="523"/>
        <v>0</v>
      </c>
    </row>
    <row r="597" spans="1:37" ht="15" customHeight="1">
      <c r="A597" s="43"/>
      <c r="B597" s="28" t="s">
        <v>365</v>
      </c>
      <c r="C597" s="29">
        <v>70</v>
      </c>
      <c r="D597" s="186">
        <v>2591</v>
      </c>
      <c r="E597" s="30"/>
      <c r="F597" s="93">
        <f>2264+70</f>
        <v>2334</v>
      </c>
      <c r="G597" s="186">
        <f>2264+70-1500</f>
        <v>834</v>
      </c>
      <c r="H597" s="186"/>
      <c r="I597" s="186">
        <v>700</v>
      </c>
      <c r="J597" s="186">
        <v>800</v>
      </c>
      <c r="K597" s="23">
        <f t="shared" si="471"/>
        <v>2334</v>
      </c>
      <c r="L597" s="23">
        <f t="shared" si="472"/>
        <v>0</v>
      </c>
      <c r="M597" s="186">
        <v>0</v>
      </c>
      <c r="N597" s="186">
        <v>0</v>
      </c>
      <c r="O597" s="186">
        <v>0</v>
      </c>
      <c r="P597" s="30"/>
      <c r="Q597" s="30"/>
      <c r="R597" s="30"/>
      <c r="S597" s="30"/>
      <c r="T597" s="30"/>
      <c r="U597" s="30"/>
      <c r="V597" s="30"/>
      <c r="W597" s="30"/>
      <c r="X597" s="30"/>
      <c r="Y597" s="30"/>
      <c r="Z597" s="30"/>
      <c r="AA597" s="30"/>
      <c r="AB597" s="30"/>
      <c r="AC597" s="30"/>
      <c r="AD597" s="292">
        <f t="shared" si="517"/>
        <v>2334</v>
      </c>
      <c r="AE597" s="30">
        <v>2334</v>
      </c>
      <c r="AF597" s="30">
        <v>1081</v>
      </c>
      <c r="AG597" s="30"/>
      <c r="AH597" s="30"/>
      <c r="AI597" s="30"/>
      <c r="AJ597" s="30"/>
      <c r="AK597" s="30"/>
    </row>
    <row r="598" spans="1:37" ht="28.5" customHeight="1">
      <c r="A598" s="110" t="s">
        <v>465</v>
      </c>
      <c r="B598" s="114" t="s">
        <v>466</v>
      </c>
      <c r="C598" s="192">
        <v>64.02</v>
      </c>
      <c r="D598" s="269">
        <f t="shared" ref="D598:J598" si="524">D617+D728+D797+D925</f>
        <v>401493.37</v>
      </c>
      <c r="E598" s="190">
        <f t="shared" si="524"/>
        <v>301031</v>
      </c>
      <c r="F598" s="307">
        <f t="shared" si="524"/>
        <v>332002</v>
      </c>
      <c r="G598" s="269">
        <f t="shared" si="524"/>
        <v>135239</v>
      </c>
      <c r="H598" s="269">
        <f t="shared" si="524"/>
        <v>76804</v>
      </c>
      <c r="I598" s="269">
        <f t="shared" si="524"/>
        <v>65517</v>
      </c>
      <c r="J598" s="269">
        <f t="shared" si="524"/>
        <v>54442</v>
      </c>
      <c r="K598" s="23">
        <f t="shared" si="471"/>
        <v>332002</v>
      </c>
      <c r="L598" s="23">
        <f t="shared" si="472"/>
        <v>0</v>
      </c>
      <c r="M598" s="269">
        <f t="shared" ref="M598:AK598" si="525">M617+M728+M797+M925</f>
        <v>276569</v>
      </c>
      <c r="N598" s="269">
        <f t="shared" si="525"/>
        <v>281244</v>
      </c>
      <c r="O598" s="269">
        <f t="shared" si="525"/>
        <v>286851</v>
      </c>
      <c r="P598" s="190">
        <f t="shared" si="525"/>
        <v>126.8</v>
      </c>
      <c r="Q598" s="190">
        <f t="shared" si="525"/>
        <v>0</v>
      </c>
      <c r="R598" s="190">
        <f t="shared" si="525"/>
        <v>11466.28</v>
      </c>
      <c r="S598" s="190">
        <f t="shared" si="525"/>
        <v>270</v>
      </c>
      <c r="T598" s="190">
        <f t="shared" si="525"/>
        <v>435</v>
      </c>
      <c r="U598" s="190">
        <f t="shared" si="525"/>
        <v>-383</v>
      </c>
      <c r="V598" s="190">
        <f t="shared" si="525"/>
        <v>222.2</v>
      </c>
      <c r="W598" s="190">
        <f t="shared" si="525"/>
        <v>7539.87</v>
      </c>
      <c r="X598" s="190">
        <f t="shared" si="525"/>
        <v>0</v>
      </c>
      <c r="Y598" s="190">
        <f t="shared" si="525"/>
        <v>0</v>
      </c>
      <c r="Z598" s="190">
        <f t="shared" si="525"/>
        <v>6340</v>
      </c>
      <c r="AA598" s="190">
        <f t="shared" si="525"/>
        <v>82</v>
      </c>
      <c r="AB598" s="190">
        <f t="shared" si="525"/>
        <v>6755</v>
      </c>
      <c r="AC598" s="190">
        <f t="shared" si="525"/>
        <v>4922.84</v>
      </c>
      <c r="AD598" s="292">
        <f t="shared" si="517"/>
        <v>369778.99000000005</v>
      </c>
      <c r="AE598" s="190">
        <f t="shared" si="525"/>
        <v>369778.99</v>
      </c>
      <c r="AF598" s="190">
        <f t="shared" si="525"/>
        <v>286646</v>
      </c>
      <c r="AG598" s="190">
        <f t="shared" si="525"/>
        <v>321976</v>
      </c>
      <c r="AH598" s="190">
        <f t="shared" si="525"/>
        <v>305925</v>
      </c>
      <c r="AI598" s="190">
        <f t="shared" si="525"/>
        <v>305608</v>
      </c>
      <c r="AJ598" s="190">
        <f t="shared" si="525"/>
        <v>304661</v>
      </c>
      <c r="AK598" s="190">
        <f t="shared" si="525"/>
        <v>0</v>
      </c>
    </row>
    <row r="599" spans="1:37" ht="19.5" customHeight="1">
      <c r="A599" s="43"/>
      <c r="B599" s="25" t="s">
        <v>298</v>
      </c>
      <c r="C599" s="193"/>
      <c r="D599" s="191">
        <f t="shared" ref="D599:J600" si="526">D618+D730+D742+D798+D926</f>
        <v>310348.68</v>
      </c>
      <c r="E599" s="111">
        <f t="shared" si="526"/>
        <v>299221</v>
      </c>
      <c r="F599" s="296">
        <f t="shared" si="526"/>
        <v>270306</v>
      </c>
      <c r="G599" s="191">
        <f t="shared" si="526"/>
        <v>75043</v>
      </c>
      <c r="H599" s="191">
        <f t="shared" si="526"/>
        <v>76804</v>
      </c>
      <c r="I599" s="191">
        <f t="shared" si="526"/>
        <v>64717</v>
      </c>
      <c r="J599" s="191">
        <f t="shared" si="526"/>
        <v>53742</v>
      </c>
      <c r="K599" s="23">
        <f t="shared" si="471"/>
        <v>270306</v>
      </c>
      <c r="L599" s="23">
        <f t="shared" si="472"/>
        <v>0</v>
      </c>
      <c r="M599" s="191">
        <f t="shared" ref="M599:AK600" si="527">M618+M730+M742+M798+M926</f>
        <v>276416</v>
      </c>
      <c r="N599" s="191">
        <f t="shared" si="527"/>
        <v>281091</v>
      </c>
      <c r="O599" s="191">
        <f t="shared" si="527"/>
        <v>286698</v>
      </c>
      <c r="P599" s="111">
        <f t="shared" si="527"/>
        <v>6.8</v>
      </c>
      <c r="Q599" s="111">
        <f t="shared" si="527"/>
        <v>0</v>
      </c>
      <c r="R599" s="111">
        <f t="shared" si="527"/>
        <v>49.28</v>
      </c>
      <c r="S599" s="111">
        <f t="shared" si="527"/>
        <v>3.5527136788005009E-15</v>
      </c>
      <c r="T599" s="111">
        <f t="shared" si="527"/>
        <v>12.000000000000014</v>
      </c>
      <c r="U599" s="111">
        <f t="shared" si="527"/>
        <v>-1000</v>
      </c>
      <c r="V599" s="111">
        <f t="shared" si="527"/>
        <v>-155</v>
      </c>
      <c r="W599" s="111">
        <f t="shared" si="527"/>
        <v>3463</v>
      </c>
      <c r="X599" s="111">
        <f t="shared" si="527"/>
        <v>0</v>
      </c>
      <c r="Y599" s="111">
        <f t="shared" si="527"/>
        <v>0</v>
      </c>
      <c r="Z599" s="111">
        <f t="shared" si="527"/>
        <v>6200</v>
      </c>
      <c r="AA599" s="111">
        <f t="shared" si="527"/>
        <v>0</v>
      </c>
      <c r="AB599" s="111">
        <f t="shared" si="527"/>
        <v>2089</v>
      </c>
      <c r="AC599" s="111">
        <f t="shared" si="527"/>
        <v>0</v>
      </c>
      <c r="AD599" s="292">
        <f t="shared" si="517"/>
        <v>280971.08</v>
      </c>
      <c r="AE599" s="111">
        <f t="shared" si="527"/>
        <v>280971.07999999996</v>
      </c>
      <c r="AF599" s="111">
        <f t="shared" si="527"/>
        <v>262811</v>
      </c>
      <c r="AG599" s="111">
        <f t="shared" si="527"/>
        <v>319650</v>
      </c>
      <c r="AH599" s="111">
        <f t="shared" si="527"/>
        <v>303194</v>
      </c>
      <c r="AI599" s="111">
        <f t="shared" si="527"/>
        <v>303822</v>
      </c>
      <c r="AJ599" s="111">
        <f t="shared" si="527"/>
        <v>304292</v>
      </c>
      <c r="AK599" s="111">
        <f t="shared" si="527"/>
        <v>0</v>
      </c>
    </row>
    <row r="600" spans="1:37" ht="14.25">
      <c r="A600" s="43"/>
      <c r="B600" s="28" t="s">
        <v>299</v>
      </c>
      <c r="C600" s="29">
        <v>1</v>
      </c>
      <c r="D600" s="248">
        <f t="shared" si="526"/>
        <v>312051.29000000004</v>
      </c>
      <c r="E600" s="38">
        <f t="shared" si="526"/>
        <v>299221</v>
      </c>
      <c r="F600" s="286">
        <f t="shared" si="526"/>
        <v>270306</v>
      </c>
      <c r="G600" s="248">
        <f t="shared" si="526"/>
        <v>75043</v>
      </c>
      <c r="H600" s="248">
        <f t="shared" si="526"/>
        <v>76804</v>
      </c>
      <c r="I600" s="248">
        <f t="shared" si="526"/>
        <v>64717</v>
      </c>
      <c r="J600" s="248">
        <f t="shared" si="526"/>
        <v>53742</v>
      </c>
      <c r="K600" s="23">
        <f t="shared" ref="K600:K664" si="528">G600+H600+I600+J600</f>
        <v>270306</v>
      </c>
      <c r="L600" s="23">
        <f t="shared" ref="L600:L664" si="529">F600-K600</f>
        <v>0</v>
      </c>
      <c r="M600" s="248">
        <f t="shared" si="527"/>
        <v>276416</v>
      </c>
      <c r="N600" s="248">
        <f t="shared" si="527"/>
        <v>281091</v>
      </c>
      <c r="O600" s="248">
        <f t="shared" si="527"/>
        <v>286698</v>
      </c>
      <c r="P600" s="38">
        <f t="shared" si="527"/>
        <v>6.8</v>
      </c>
      <c r="Q600" s="38">
        <f t="shared" si="527"/>
        <v>0</v>
      </c>
      <c r="R600" s="38">
        <f t="shared" si="527"/>
        <v>580.45000000000005</v>
      </c>
      <c r="S600" s="38">
        <f t="shared" si="527"/>
        <v>300.06</v>
      </c>
      <c r="T600" s="38">
        <f t="shared" si="527"/>
        <v>12.000000000000014</v>
      </c>
      <c r="U600" s="38">
        <f t="shared" si="527"/>
        <v>-976.3</v>
      </c>
      <c r="V600" s="38">
        <f t="shared" si="527"/>
        <v>-155</v>
      </c>
      <c r="W600" s="38">
        <f t="shared" si="527"/>
        <v>3774.71</v>
      </c>
      <c r="X600" s="38">
        <f t="shared" si="527"/>
        <v>0</v>
      </c>
      <c r="Y600" s="38">
        <f t="shared" si="527"/>
        <v>0</v>
      </c>
      <c r="Z600" s="38">
        <f t="shared" si="527"/>
        <v>6200</v>
      </c>
      <c r="AA600" s="38">
        <f t="shared" si="527"/>
        <v>0</v>
      </c>
      <c r="AB600" s="38">
        <f t="shared" si="527"/>
        <v>2093.37</v>
      </c>
      <c r="AC600" s="38">
        <f t="shared" si="527"/>
        <v>0</v>
      </c>
      <c r="AD600" s="292">
        <f t="shared" si="517"/>
        <v>282142.09000000003</v>
      </c>
      <c r="AE600" s="38">
        <f t="shared" si="527"/>
        <v>282142.08999999997</v>
      </c>
      <c r="AF600" s="38">
        <f t="shared" si="527"/>
        <v>264476</v>
      </c>
      <c r="AG600" s="38">
        <f t="shared" si="527"/>
        <v>319650</v>
      </c>
      <c r="AH600" s="38">
        <f t="shared" si="527"/>
        <v>303194</v>
      </c>
      <c r="AI600" s="38">
        <f t="shared" si="527"/>
        <v>303822</v>
      </c>
      <c r="AJ600" s="38">
        <f t="shared" si="527"/>
        <v>304292</v>
      </c>
      <c r="AK600" s="38">
        <f t="shared" si="527"/>
        <v>0</v>
      </c>
    </row>
    <row r="601" spans="1:37" ht="14.25">
      <c r="A601" s="43"/>
      <c r="B601" s="28" t="s">
        <v>300</v>
      </c>
      <c r="C601" s="29">
        <v>10</v>
      </c>
      <c r="D601" s="248">
        <f t="shared" ref="D601:J601" si="530">D620+D928+D800</f>
        <v>135765.47999999998</v>
      </c>
      <c r="E601" s="38">
        <f t="shared" si="530"/>
        <v>147052</v>
      </c>
      <c r="F601" s="286">
        <f t="shared" si="530"/>
        <v>130043</v>
      </c>
      <c r="G601" s="248">
        <f t="shared" si="530"/>
        <v>36270</v>
      </c>
      <c r="H601" s="248">
        <f t="shared" si="530"/>
        <v>34290</v>
      </c>
      <c r="I601" s="248">
        <f t="shared" si="530"/>
        <v>33245</v>
      </c>
      <c r="J601" s="248">
        <f t="shared" si="530"/>
        <v>26238</v>
      </c>
      <c r="K601" s="23">
        <f t="shared" si="528"/>
        <v>130043</v>
      </c>
      <c r="L601" s="23">
        <f t="shared" si="529"/>
        <v>0</v>
      </c>
      <c r="M601" s="248">
        <f t="shared" ref="M601:AK601" si="531">M620+M928+M800</f>
        <v>127810</v>
      </c>
      <c r="N601" s="248">
        <f t="shared" si="531"/>
        <v>130635</v>
      </c>
      <c r="O601" s="248">
        <f t="shared" si="531"/>
        <v>130899</v>
      </c>
      <c r="P601" s="38">
        <f t="shared" si="531"/>
        <v>0</v>
      </c>
      <c r="Q601" s="38">
        <f t="shared" si="531"/>
        <v>-2000</v>
      </c>
      <c r="R601" s="38">
        <f t="shared" si="531"/>
        <v>680</v>
      </c>
      <c r="S601" s="38">
        <f t="shared" si="531"/>
        <v>0</v>
      </c>
      <c r="T601" s="38">
        <f t="shared" si="531"/>
        <v>-5</v>
      </c>
      <c r="U601" s="38">
        <f t="shared" si="531"/>
        <v>0</v>
      </c>
      <c r="V601" s="38">
        <f t="shared" si="531"/>
        <v>0</v>
      </c>
      <c r="W601" s="38">
        <f t="shared" si="531"/>
        <v>-350</v>
      </c>
      <c r="X601" s="38">
        <f t="shared" si="531"/>
        <v>0</v>
      </c>
      <c r="Y601" s="38">
        <f t="shared" si="531"/>
        <v>0</v>
      </c>
      <c r="Z601" s="38">
        <f t="shared" si="531"/>
        <v>1673</v>
      </c>
      <c r="AA601" s="38">
        <f t="shared" si="531"/>
        <v>-420</v>
      </c>
      <c r="AB601" s="38">
        <f t="shared" si="531"/>
        <v>0</v>
      </c>
      <c r="AC601" s="38">
        <f t="shared" si="531"/>
        <v>0</v>
      </c>
      <c r="AD601" s="292">
        <f t="shared" si="517"/>
        <v>129621</v>
      </c>
      <c r="AE601" s="38">
        <f t="shared" si="531"/>
        <v>129621</v>
      </c>
      <c r="AF601" s="38">
        <f t="shared" si="531"/>
        <v>127616</v>
      </c>
      <c r="AG601" s="38">
        <f t="shared" si="531"/>
        <v>156067</v>
      </c>
      <c r="AH601" s="38">
        <f t="shared" si="531"/>
        <v>157279</v>
      </c>
      <c r="AI601" s="38">
        <f t="shared" si="531"/>
        <v>157573</v>
      </c>
      <c r="AJ601" s="38">
        <f t="shared" si="531"/>
        <v>157819</v>
      </c>
      <c r="AK601" s="38">
        <f t="shared" si="531"/>
        <v>0</v>
      </c>
    </row>
    <row r="602" spans="1:37" ht="14.25">
      <c r="A602" s="43"/>
      <c r="B602" s="28" t="s">
        <v>301</v>
      </c>
      <c r="C602" s="29">
        <v>20</v>
      </c>
      <c r="D602" s="248">
        <f t="shared" ref="D602:J602" si="532">D621+D801+D929</f>
        <v>37074.299999999996</v>
      </c>
      <c r="E602" s="38">
        <f t="shared" si="532"/>
        <v>26844</v>
      </c>
      <c r="F602" s="286">
        <f t="shared" si="532"/>
        <v>24925</v>
      </c>
      <c r="G602" s="248">
        <f t="shared" si="532"/>
        <v>7567</v>
      </c>
      <c r="H602" s="248">
        <f t="shared" si="532"/>
        <v>7888</v>
      </c>
      <c r="I602" s="248">
        <f t="shared" si="532"/>
        <v>5482</v>
      </c>
      <c r="J602" s="248">
        <f t="shared" si="532"/>
        <v>3988</v>
      </c>
      <c r="K602" s="23">
        <f t="shared" si="528"/>
        <v>24925</v>
      </c>
      <c r="L602" s="23">
        <f t="shared" si="529"/>
        <v>0</v>
      </c>
      <c r="M602" s="248">
        <f t="shared" ref="M602:AK602" si="533">M621+M801+M929</f>
        <v>25040</v>
      </c>
      <c r="N602" s="248">
        <f t="shared" si="533"/>
        <v>25090</v>
      </c>
      <c r="O602" s="248">
        <f t="shared" si="533"/>
        <v>25130</v>
      </c>
      <c r="P602" s="38">
        <f t="shared" si="533"/>
        <v>0</v>
      </c>
      <c r="Q602" s="38">
        <f t="shared" si="533"/>
        <v>-800</v>
      </c>
      <c r="R602" s="38">
        <f t="shared" si="533"/>
        <v>952.44999999999993</v>
      </c>
      <c r="S602" s="38">
        <f t="shared" si="533"/>
        <v>300.06</v>
      </c>
      <c r="T602" s="38">
        <f t="shared" si="533"/>
        <v>132.83000000000001</v>
      </c>
      <c r="U602" s="38">
        <f t="shared" si="533"/>
        <v>23.7</v>
      </c>
      <c r="V602" s="38">
        <f t="shared" si="533"/>
        <v>41</v>
      </c>
      <c r="W602" s="38">
        <f t="shared" si="533"/>
        <v>274.08</v>
      </c>
      <c r="X602" s="38">
        <f t="shared" si="533"/>
        <v>0</v>
      </c>
      <c r="Y602" s="38">
        <f t="shared" si="533"/>
        <v>0</v>
      </c>
      <c r="Z602" s="38">
        <f t="shared" si="533"/>
        <v>2427</v>
      </c>
      <c r="AA602" s="38">
        <f t="shared" si="533"/>
        <v>440.95</v>
      </c>
      <c r="AB602" s="38">
        <f t="shared" si="533"/>
        <v>4.37</v>
      </c>
      <c r="AC602" s="38">
        <f t="shared" si="533"/>
        <v>0</v>
      </c>
      <c r="AD602" s="292">
        <f t="shared" si="517"/>
        <v>28721.440000000006</v>
      </c>
      <c r="AE602" s="38">
        <f t="shared" si="533"/>
        <v>28721.439999999999</v>
      </c>
      <c r="AF602" s="38">
        <f t="shared" si="533"/>
        <v>25532</v>
      </c>
      <c r="AG602" s="38">
        <f t="shared" si="533"/>
        <v>32466</v>
      </c>
      <c r="AH602" s="38">
        <f t="shared" si="533"/>
        <v>32758</v>
      </c>
      <c r="AI602" s="38">
        <f t="shared" si="533"/>
        <v>32864</v>
      </c>
      <c r="AJ602" s="38">
        <f t="shared" si="533"/>
        <v>32964</v>
      </c>
      <c r="AK602" s="38">
        <f t="shared" si="533"/>
        <v>0</v>
      </c>
    </row>
    <row r="603" spans="1:37" ht="14.25">
      <c r="A603" s="43"/>
      <c r="B603" s="28" t="s">
        <v>467</v>
      </c>
      <c r="C603" s="29">
        <v>51</v>
      </c>
      <c r="D603" s="248">
        <f t="shared" ref="D603:J603" si="534">D732+D744+D802+D930+D622</f>
        <v>81636</v>
      </c>
      <c r="E603" s="38">
        <f t="shared" si="534"/>
        <v>69491</v>
      </c>
      <c r="F603" s="286">
        <f t="shared" si="534"/>
        <v>73538</v>
      </c>
      <c r="G603" s="248">
        <f t="shared" si="534"/>
        <v>18552</v>
      </c>
      <c r="H603" s="248">
        <f t="shared" si="534"/>
        <v>18277</v>
      </c>
      <c r="I603" s="248">
        <f t="shared" si="534"/>
        <v>18581</v>
      </c>
      <c r="J603" s="248">
        <f t="shared" si="534"/>
        <v>18128</v>
      </c>
      <c r="K603" s="23">
        <f t="shared" si="528"/>
        <v>73538</v>
      </c>
      <c r="L603" s="23">
        <f t="shared" si="529"/>
        <v>0</v>
      </c>
      <c r="M603" s="248">
        <f t="shared" ref="M603:AK603" si="535">M732+M744+M802+M930+M622</f>
        <v>67662</v>
      </c>
      <c r="N603" s="248">
        <f t="shared" si="535"/>
        <v>67662</v>
      </c>
      <c r="O603" s="248">
        <f t="shared" si="535"/>
        <v>72862</v>
      </c>
      <c r="P603" s="38">
        <f t="shared" si="535"/>
        <v>0</v>
      </c>
      <c r="Q603" s="38">
        <f t="shared" si="535"/>
        <v>2800</v>
      </c>
      <c r="R603" s="38">
        <f t="shared" si="535"/>
        <v>-1052</v>
      </c>
      <c r="S603" s="38">
        <f t="shared" si="535"/>
        <v>0</v>
      </c>
      <c r="T603" s="38">
        <f t="shared" si="535"/>
        <v>0</v>
      </c>
      <c r="U603" s="38">
        <f t="shared" si="535"/>
        <v>300</v>
      </c>
      <c r="V603" s="38">
        <f t="shared" si="535"/>
        <v>-155</v>
      </c>
      <c r="W603" s="38">
        <f t="shared" si="535"/>
        <v>-100</v>
      </c>
      <c r="X603" s="38">
        <f t="shared" si="535"/>
        <v>0</v>
      </c>
      <c r="Y603" s="38">
        <f t="shared" si="535"/>
        <v>0</v>
      </c>
      <c r="Z603" s="38">
        <f t="shared" si="535"/>
        <v>300</v>
      </c>
      <c r="AA603" s="38">
        <f t="shared" si="535"/>
        <v>0</v>
      </c>
      <c r="AB603" s="38">
        <f t="shared" si="535"/>
        <v>0</v>
      </c>
      <c r="AC603" s="38">
        <f t="shared" si="535"/>
        <v>0</v>
      </c>
      <c r="AD603" s="292">
        <f t="shared" si="517"/>
        <v>75631</v>
      </c>
      <c r="AE603" s="38">
        <f t="shared" si="535"/>
        <v>75631</v>
      </c>
      <c r="AF603" s="38">
        <f t="shared" si="535"/>
        <v>71058</v>
      </c>
      <c r="AG603" s="38">
        <f t="shared" si="535"/>
        <v>80585</v>
      </c>
      <c r="AH603" s="38">
        <f t="shared" si="535"/>
        <v>81454</v>
      </c>
      <c r="AI603" s="38">
        <f t="shared" si="535"/>
        <v>81672</v>
      </c>
      <c r="AJ603" s="38">
        <f t="shared" si="535"/>
        <v>81786</v>
      </c>
      <c r="AK603" s="38">
        <f t="shared" si="535"/>
        <v>0</v>
      </c>
    </row>
    <row r="604" spans="1:37" ht="14.25">
      <c r="A604" s="43"/>
      <c r="B604" s="28" t="s">
        <v>468</v>
      </c>
      <c r="C604" s="29">
        <v>55</v>
      </c>
      <c r="D604" s="248">
        <f t="shared" ref="D604:J604" si="536">D931</f>
        <v>0</v>
      </c>
      <c r="E604" s="38">
        <f t="shared" si="536"/>
        <v>0</v>
      </c>
      <c r="F604" s="286">
        <f t="shared" si="536"/>
        <v>0</v>
      </c>
      <c r="G604" s="248">
        <f t="shared" si="536"/>
        <v>0</v>
      </c>
      <c r="H604" s="248">
        <f t="shared" si="536"/>
        <v>0</v>
      </c>
      <c r="I604" s="248">
        <f t="shared" si="536"/>
        <v>0</v>
      </c>
      <c r="J604" s="248">
        <f t="shared" si="536"/>
        <v>0</v>
      </c>
      <c r="K604" s="23">
        <f t="shared" si="528"/>
        <v>0</v>
      </c>
      <c r="L604" s="23">
        <f t="shared" si="529"/>
        <v>0</v>
      </c>
      <c r="M604" s="248">
        <f t="shared" ref="M604:AK604" si="537">M931</f>
        <v>0</v>
      </c>
      <c r="N604" s="248">
        <f t="shared" si="537"/>
        <v>0</v>
      </c>
      <c r="O604" s="248">
        <f t="shared" si="537"/>
        <v>0</v>
      </c>
      <c r="P604" s="38">
        <f t="shared" si="537"/>
        <v>0</v>
      </c>
      <c r="Q604" s="38">
        <f t="shared" si="537"/>
        <v>0</v>
      </c>
      <c r="R604" s="38">
        <f t="shared" si="537"/>
        <v>0</v>
      </c>
      <c r="S604" s="38">
        <f t="shared" si="537"/>
        <v>0</v>
      </c>
      <c r="T604" s="38">
        <f t="shared" si="537"/>
        <v>0</v>
      </c>
      <c r="U604" s="38">
        <f t="shared" si="537"/>
        <v>0</v>
      </c>
      <c r="V604" s="38">
        <f t="shared" si="537"/>
        <v>0</v>
      </c>
      <c r="W604" s="38">
        <f t="shared" si="537"/>
        <v>0</v>
      </c>
      <c r="X604" s="38">
        <f t="shared" si="537"/>
        <v>0</v>
      </c>
      <c r="Y604" s="38">
        <f t="shared" si="537"/>
        <v>0</v>
      </c>
      <c r="Z604" s="38">
        <f t="shared" si="537"/>
        <v>0</v>
      </c>
      <c r="AA604" s="38">
        <f t="shared" si="537"/>
        <v>0</v>
      </c>
      <c r="AB604" s="38">
        <f t="shared" si="537"/>
        <v>0</v>
      </c>
      <c r="AC604" s="38">
        <f t="shared" si="537"/>
        <v>0</v>
      </c>
      <c r="AD604" s="292">
        <f t="shared" si="517"/>
        <v>0</v>
      </c>
      <c r="AE604" s="38">
        <f t="shared" si="537"/>
        <v>0</v>
      </c>
      <c r="AF604" s="38">
        <f t="shared" si="537"/>
        <v>0</v>
      </c>
      <c r="AG604" s="38">
        <f t="shared" si="537"/>
        <v>0</v>
      </c>
      <c r="AH604" s="38">
        <f t="shared" si="537"/>
        <v>0</v>
      </c>
      <c r="AI604" s="38">
        <f t="shared" si="537"/>
        <v>0</v>
      </c>
      <c r="AJ604" s="38">
        <f t="shared" si="537"/>
        <v>0</v>
      </c>
      <c r="AK604" s="38">
        <f t="shared" si="537"/>
        <v>0</v>
      </c>
    </row>
    <row r="605" spans="1:37" ht="14.25">
      <c r="A605" s="43"/>
      <c r="B605" s="28" t="s">
        <v>307</v>
      </c>
      <c r="C605" s="29">
        <v>57</v>
      </c>
      <c r="D605" s="248">
        <f t="shared" ref="D605:J605" si="538">D623+D932</f>
        <v>27033.510000000002</v>
      </c>
      <c r="E605" s="38">
        <f t="shared" si="538"/>
        <v>48817</v>
      </c>
      <c r="F605" s="286">
        <f t="shared" si="538"/>
        <v>34485</v>
      </c>
      <c r="G605" s="248">
        <f t="shared" si="538"/>
        <v>12020</v>
      </c>
      <c r="H605" s="248">
        <f t="shared" si="538"/>
        <v>14330</v>
      </c>
      <c r="I605" s="248">
        <f t="shared" si="538"/>
        <v>5090</v>
      </c>
      <c r="J605" s="248">
        <f t="shared" si="538"/>
        <v>3045</v>
      </c>
      <c r="K605" s="23">
        <f t="shared" si="528"/>
        <v>34485</v>
      </c>
      <c r="L605" s="23">
        <f t="shared" si="529"/>
        <v>0</v>
      </c>
      <c r="M605" s="248">
        <f t="shared" ref="M605:AK605" si="539">M623+M932</f>
        <v>50389</v>
      </c>
      <c r="N605" s="248">
        <f t="shared" si="539"/>
        <v>50689</v>
      </c>
      <c r="O605" s="248">
        <f t="shared" si="539"/>
        <v>50792</v>
      </c>
      <c r="P605" s="38">
        <f t="shared" si="539"/>
        <v>6.8</v>
      </c>
      <c r="Q605" s="38">
        <f t="shared" si="539"/>
        <v>0</v>
      </c>
      <c r="R605" s="38">
        <f t="shared" si="539"/>
        <v>0</v>
      </c>
      <c r="S605" s="38">
        <f t="shared" si="539"/>
        <v>0</v>
      </c>
      <c r="T605" s="38">
        <f t="shared" si="539"/>
        <v>-115.83</v>
      </c>
      <c r="U605" s="38">
        <f t="shared" si="539"/>
        <v>0</v>
      </c>
      <c r="V605" s="38">
        <f t="shared" si="539"/>
        <v>-41</v>
      </c>
      <c r="W605" s="38">
        <f t="shared" si="539"/>
        <v>4215.63</v>
      </c>
      <c r="X605" s="38">
        <f t="shared" si="539"/>
        <v>0</v>
      </c>
      <c r="Y605" s="38">
        <f t="shared" si="539"/>
        <v>0</v>
      </c>
      <c r="Z605" s="38">
        <f t="shared" si="539"/>
        <v>1800</v>
      </c>
      <c r="AA605" s="38">
        <f t="shared" si="539"/>
        <v>-20.95</v>
      </c>
      <c r="AB605" s="38">
        <f t="shared" si="539"/>
        <v>2089</v>
      </c>
      <c r="AC605" s="38">
        <f t="shared" si="539"/>
        <v>0</v>
      </c>
      <c r="AD605" s="292">
        <f t="shared" si="517"/>
        <v>42418.65</v>
      </c>
      <c r="AE605" s="38">
        <f t="shared" si="539"/>
        <v>42418.65</v>
      </c>
      <c r="AF605" s="38">
        <f t="shared" si="539"/>
        <v>34598</v>
      </c>
      <c r="AG605" s="38">
        <f t="shared" si="539"/>
        <v>44519</v>
      </c>
      <c r="AH605" s="38">
        <f t="shared" si="539"/>
        <v>25683</v>
      </c>
      <c r="AI605" s="38">
        <f t="shared" si="539"/>
        <v>25693</v>
      </c>
      <c r="AJ605" s="38">
        <f t="shared" si="539"/>
        <v>25703</v>
      </c>
      <c r="AK605" s="38">
        <f t="shared" si="539"/>
        <v>0</v>
      </c>
    </row>
    <row r="606" spans="1:37" ht="14.25" customHeight="1">
      <c r="A606" s="43"/>
      <c r="B606" s="28" t="s">
        <v>308</v>
      </c>
      <c r="C606" s="29">
        <v>59</v>
      </c>
      <c r="D606" s="248">
        <f t="shared" ref="D606:J606" si="540">D803+D933+D649+D624</f>
        <v>30542</v>
      </c>
      <c r="E606" s="38">
        <f t="shared" si="540"/>
        <v>7017</v>
      </c>
      <c r="F606" s="286">
        <f t="shared" si="540"/>
        <v>7315</v>
      </c>
      <c r="G606" s="248">
        <f t="shared" si="540"/>
        <v>634</v>
      </c>
      <c r="H606" s="248">
        <f t="shared" si="540"/>
        <v>2019</v>
      </c>
      <c r="I606" s="248">
        <f t="shared" si="540"/>
        <v>2319</v>
      </c>
      <c r="J606" s="248">
        <f t="shared" si="540"/>
        <v>2343</v>
      </c>
      <c r="K606" s="23">
        <f t="shared" si="528"/>
        <v>7315</v>
      </c>
      <c r="L606" s="23">
        <f t="shared" si="529"/>
        <v>0</v>
      </c>
      <c r="M606" s="248">
        <f t="shared" ref="M606:AK606" si="541">M803+M933+M649+M624</f>
        <v>5515</v>
      </c>
      <c r="N606" s="248">
        <f t="shared" si="541"/>
        <v>7015</v>
      </c>
      <c r="O606" s="248">
        <f t="shared" si="541"/>
        <v>7015</v>
      </c>
      <c r="P606" s="38">
        <f t="shared" si="541"/>
        <v>0</v>
      </c>
      <c r="Q606" s="38">
        <f t="shared" si="541"/>
        <v>0</v>
      </c>
      <c r="R606" s="38">
        <f t="shared" si="541"/>
        <v>0</v>
      </c>
      <c r="S606" s="38">
        <f t="shared" si="541"/>
        <v>0</v>
      </c>
      <c r="T606" s="38">
        <f t="shared" si="541"/>
        <v>0</v>
      </c>
      <c r="U606" s="38">
        <f t="shared" si="541"/>
        <v>-1300</v>
      </c>
      <c r="V606" s="38">
        <f t="shared" si="541"/>
        <v>0</v>
      </c>
      <c r="W606" s="38">
        <f t="shared" si="541"/>
        <v>-265</v>
      </c>
      <c r="X606" s="38">
        <f t="shared" si="541"/>
        <v>0</v>
      </c>
      <c r="Y606" s="38">
        <f t="shared" si="541"/>
        <v>0</v>
      </c>
      <c r="Z606" s="38">
        <f t="shared" si="541"/>
        <v>0</v>
      </c>
      <c r="AA606" s="38">
        <f t="shared" si="541"/>
        <v>0</v>
      </c>
      <c r="AB606" s="38">
        <f t="shared" si="541"/>
        <v>0</v>
      </c>
      <c r="AC606" s="38">
        <f t="shared" si="541"/>
        <v>0</v>
      </c>
      <c r="AD606" s="292">
        <f t="shared" si="517"/>
        <v>5750</v>
      </c>
      <c r="AE606" s="38">
        <f t="shared" si="541"/>
        <v>5750</v>
      </c>
      <c r="AF606" s="38">
        <f t="shared" si="541"/>
        <v>5672</v>
      </c>
      <c r="AG606" s="38">
        <f t="shared" si="541"/>
        <v>6013</v>
      </c>
      <c r="AH606" s="38">
        <f t="shared" si="541"/>
        <v>6020</v>
      </c>
      <c r="AI606" s="38">
        <f t="shared" si="541"/>
        <v>6020</v>
      </c>
      <c r="AJ606" s="38">
        <f t="shared" si="541"/>
        <v>6020</v>
      </c>
      <c r="AK606" s="38">
        <f t="shared" si="541"/>
        <v>0</v>
      </c>
    </row>
    <row r="607" spans="1:37" ht="14.25" customHeight="1">
      <c r="A607" s="43"/>
      <c r="B607" s="28" t="s">
        <v>310</v>
      </c>
      <c r="C607" s="26" t="s">
        <v>421</v>
      </c>
      <c r="D607" s="248">
        <f t="shared" ref="D607:J607" si="542">D625+D804+D934+D1163</f>
        <v>-1702.61</v>
      </c>
      <c r="E607" s="38">
        <f t="shared" si="542"/>
        <v>0</v>
      </c>
      <c r="F607" s="286">
        <f t="shared" si="542"/>
        <v>0</v>
      </c>
      <c r="G607" s="248">
        <f t="shared" si="542"/>
        <v>0</v>
      </c>
      <c r="H607" s="248">
        <f t="shared" si="542"/>
        <v>0</v>
      </c>
      <c r="I607" s="248">
        <f t="shared" si="542"/>
        <v>0</v>
      </c>
      <c r="J607" s="248">
        <f t="shared" si="542"/>
        <v>0</v>
      </c>
      <c r="K607" s="23">
        <f t="shared" si="528"/>
        <v>0</v>
      </c>
      <c r="L607" s="23">
        <f t="shared" si="529"/>
        <v>0</v>
      </c>
      <c r="M607" s="248">
        <f t="shared" ref="M607:AK607" si="543">M625+M804+M934+M1163</f>
        <v>0</v>
      </c>
      <c r="N607" s="248">
        <f t="shared" si="543"/>
        <v>0</v>
      </c>
      <c r="O607" s="248">
        <f t="shared" si="543"/>
        <v>0</v>
      </c>
      <c r="P607" s="38">
        <f t="shared" si="543"/>
        <v>0</v>
      </c>
      <c r="Q607" s="38">
        <f t="shared" si="543"/>
        <v>0</v>
      </c>
      <c r="R607" s="38">
        <f t="shared" si="543"/>
        <v>-531.17000000000007</v>
      </c>
      <c r="S607" s="38">
        <f t="shared" si="543"/>
        <v>-300.06</v>
      </c>
      <c r="T607" s="38">
        <f t="shared" si="543"/>
        <v>0</v>
      </c>
      <c r="U607" s="38">
        <f t="shared" si="543"/>
        <v>-23.7</v>
      </c>
      <c r="V607" s="38">
        <f t="shared" si="543"/>
        <v>0</v>
      </c>
      <c r="W607" s="38">
        <f t="shared" si="543"/>
        <v>-311.70999999999998</v>
      </c>
      <c r="X607" s="38">
        <f t="shared" si="543"/>
        <v>0</v>
      </c>
      <c r="Y607" s="38">
        <f t="shared" si="543"/>
        <v>0</v>
      </c>
      <c r="Z607" s="38">
        <f t="shared" si="543"/>
        <v>0</v>
      </c>
      <c r="AA607" s="38">
        <f t="shared" si="543"/>
        <v>0</v>
      </c>
      <c r="AB607" s="38">
        <f t="shared" si="543"/>
        <v>-4.37</v>
      </c>
      <c r="AC607" s="38">
        <f t="shared" si="543"/>
        <v>0</v>
      </c>
      <c r="AD607" s="292">
        <f t="shared" si="517"/>
        <v>-1171.01</v>
      </c>
      <c r="AE607" s="38">
        <f t="shared" si="543"/>
        <v>-1171.01</v>
      </c>
      <c r="AF607" s="38">
        <f t="shared" si="543"/>
        <v>-1665</v>
      </c>
      <c r="AG607" s="38">
        <f t="shared" si="543"/>
        <v>0</v>
      </c>
      <c r="AH607" s="38">
        <f t="shared" si="543"/>
        <v>0</v>
      </c>
      <c r="AI607" s="38">
        <f t="shared" si="543"/>
        <v>0</v>
      </c>
      <c r="AJ607" s="38">
        <f t="shared" si="543"/>
        <v>0</v>
      </c>
      <c r="AK607" s="38">
        <f t="shared" si="543"/>
        <v>0</v>
      </c>
    </row>
    <row r="608" spans="1:37" ht="14.25" customHeight="1">
      <c r="A608" s="43"/>
      <c r="B608" s="25" t="s">
        <v>311</v>
      </c>
      <c r="C608" s="29"/>
      <c r="D608" s="191">
        <f t="shared" ref="D608:J608" si="544">D626+D734+D805+D935+D780+D783+D786+D789+D792+D795</f>
        <v>91144.69</v>
      </c>
      <c r="E608" s="111">
        <f t="shared" si="544"/>
        <v>1810</v>
      </c>
      <c r="F608" s="296">
        <f t="shared" si="544"/>
        <v>61696</v>
      </c>
      <c r="G608" s="191">
        <f t="shared" si="544"/>
        <v>60196</v>
      </c>
      <c r="H608" s="191">
        <f t="shared" si="544"/>
        <v>0</v>
      </c>
      <c r="I608" s="191">
        <f t="shared" si="544"/>
        <v>800</v>
      </c>
      <c r="J608" s="191">
        <f t="shared" si="544"/>
        <v>700</v>
      </c>
      <c r="K608" s="23">
        <f t="shared" si="528"/>
        <v>61696</v>
      </c>
      <c r="L608" s="23">
        <f t="shared" si="529"/>
        <v>0</v>
      </c>
      <c r="M608" s="191">
        <f t="shared" ref="M608:AK608" si="545">M626+M734+M805+M935+M780+M783+M786+M789+M792+M795</f>
        <v>153</v>
      </c>
      <c r="N608" s="191">
        <f t="shared" si="545"/>
        <v>153</v>
      </c>
      <c r="O608" s="191">
        <f t="shared" si="545"/>
        <v>153</v>
      </c>
      <c r="P608" s="111">
        <f t="shared" si="545"/>
        <v>120</v>
      </c>
      <c r="Q608" s="111">
        <f t="shared" si="545"/>
        <v>0</v>
      </c>
      <c r="R608" s="111">
        <f t="shared" si="545"/>
        <v>11417</v>
      </c>
      <c r="S608" s="111">
        <f t="shared" si="545"/>
        <v>270</v>
      </c>
      <c r="T608" s="111">
        <f t="shared" si="545"/>
        <v>423</v>
      </c>
      <c r="U608" s="111">
        <f t="shared" si="545"/>
        <v>617</v>
      </c>
      <c r="V608" s="111">
        <f t="shared" si="545"/>
        <v>377.2</v>
      </c>
      <c r="W608" s="111">
        <f t="shared" si="545"/>
        <v>4076.87</v>
      </c>
      <c r="X608" s="111">
        <f t="shared" si="545"/>
        <v>0</v>
      </c>
      <c r="Y608" s="111">
        <f t="shared" si="545"/>
        <v>0</v>
      </c>
      <c r="Z608" s="111">
        <f t="shared" si="545"/>
        <v>140</v>
      </c>
      <c r="AA608" s="111">
        <f t="shared" si="545"/>
        <v>82</v>
      </c>
      <c r="AB608" s="111">
        <f t="shared" si="545"/>
        <v>4666</v>
      </c>
      <c r="AC608" s="111">
        <f t="shared" si="545"/>
        <v>4922.84</v>
      </c>
      <c r="AD608" s="292">
        <f t="shared" si="517"/>
        <v>88807.909999999989</v>
      </c>
      <c r="AE608" s="111">
        <f t="shared" si="545"/>
        <v>88807.909999999989</v>
      </c>
      <c r="AF608" s="111">
        <f t="shared" si="545"/>
        <v>23835</v>
      </c>
      <c r="AG608" s="111">
        <f t="shared" si="545"/>
        <v>2326</v>
      </c>
      <c r="AH608" s="111">
        <f t="shared" si="545"/>
        <v>2731</v>
      </c>
      <c r="AI608" s="111">
        <f t="shared" si="545"/>
        <v>1786</v>
      </c>
      <c r="AJ608" s="111">
        <f t="shared" si="545"/>
        <v>369</v>
      </c>
      <c r="AK608" s="111">
        <f t="shared" si="545"/>
        <v>0</v>
      </c>
    </row>
    <row r="609" spans="1:37" ht="14.25">
      <c r="A609" s="43"/>
      <c r="B609" s="28" t="s">
        <v>469</v>
      </c>
      <c r="C609" s="29" t="s">
        <v>314</v>
      </c>
      <c r="D609" s="248">
        <f t="shared" ref="D609:J609" si="546">D735</f>
        <v>17544</v>
      </c>
      <c r="E609" s="38">
        <f t="shared" si="546"/>
        <v>0</v>
      </c>
      <c r="F609" s="286">
        <f t="shared" si="546"/>
        <v>9196</v>
      </c>
      <c r="G609" s="248">
        <f t="shared" si="546"/>
        <v>9196</v>
      </c>
      <c r="H609" s="248">
        <f t="shared" si="546"/>
        <v>0</v>
      </c>
      <c r="I609" s="248">
        <f t="shared" si="546"/>
        <v>0</v>
      </c>
      <c r="J609" s="248">
        <f t="shared" si="546"/>
        <v>0</v>
      </c>
      <c r="K609" s="23">
        <f t="shared" si="528"/>
        <v>9196</v>
      </c>
      <c r="L609" s="23">
        <f t="shared" si="529"/>
        <v>0</v>
      </c>
      <c r="M609" s="248">
        <f t="shared" ref="M609:AK609" si="547">M735</f>
        <v>0</v>
      </c>
      <c r="N609" s="248">
        <f t="shared" si="547"/>
        <v>0</v>
      </c>
      <c r="O609" s="248">
        <f t="shared" si="547"/>
        <v>0</v>
      </c>
      <c r="P609" s="38">
        <f t="shared" si="547"/>
        <v>0</v>
      </c>
      <c r="Q609" s="38">
        <f t="shared" si="547"/>
        <v>0</v>
      </c>
      <c r="R609" s="38">
        <f t="shared" si="547"/>
        <v>1145</v>
      </c>
      <c r="S609" s="38">
        <f t="shared" si="547"/>
        <v>113</v>
      </c>
      <c r="T609" s="38">
        <f t="shared" si="547"/>
        <v>423</v>
      </c>
      <c r="U609" s="38">
        <f t="shared" si="547"/>
        <v>0</v>
      </c>
      <c r="V609" s="38">
        <f t="shared" si="547"/>
        <v>110</v>
      </c>
      <c r="W609" s="38">
        <f t="shared" si="547"/>
        <v>8</v>
      </c>
      <c r="X609" s="38">
        <f t="shared" si="547"/>
        <v>0</v>
      </c>
      <c r="Y609" s="38">
        <f t="shared" si="547"/>
        <v>0</v>
      </c>
      <c r="Z609" s="38">
        <f t="shared" si="547"/>
        <v>0</v>
      </c>
      <c r="AA609" s="38">
        <f t="shared" si="547"/>
        <v>82</v>
      </c>
      <c r="AB609" s="38">
        <f t="shared" si="547"/>
        <v>4631</v>
      </c>
      <c r="AC609" s="38">
        <f t="shared" si="547"/>
        <v>0</v>
      </c>
      <c r="AD609" s="292">
        <f t="shared" si="517"/>
        <v>15708</v>
      </c>
      <c r="AE609" s="38">
        <f t="shared" si="547"/>
        <v>15708</v>
      </c>
      <c r="AF609" s="38">
        <f t="shared" si="547"/>
        <v>7184</v>
      </c>
      <c r="AG609" s="38">
        <f t="shared" si="547"/>
        <v>0</v>
      </c>
      <c r="AH609" s="38">
        <f t="shared" si="547"/>
        <v>0</v>
      </c>
      <c r="AI609" s="38">
        <f t="shared" si="547"/>
        <v>0</v>
      </c>
      <c r="AJ609" s="38">
        <f t="shared" si="547"/>
        <v>0</v>
      </c>
      <c r="AK609" s="38">
        <f t="shared" si="547"/>
        <v>0</v>
      </c>
    </row>
    <row r="610" spans="1:37" ht="14.25" customHeight="1">
      <c r="A610" s="43"/>
      <c r="B610" s="28" t="s">
        <v>315</v>
      </c>
      <c r="C610" s="29" t="s">
        <v>316</v>
      </c>
      <c r="D610" s="248">
        <f t="shared" ref="D610:J610" si="548">D736+D781+D784+D787+D790+D793+D796</f>
        <v>11745</v>
      </c>
      <c r="E610" s="38">
        <f t="shared" si="548"/>
        <v>0</v>
      </c>
      <c r="F610" s="286">
        <f t="shared" si="548"/>
        <v>0</v>
      </c>
      <c r="G610" s="248">
        <f t="shared" si="548"/>
        <v>0</v>
      </c>
      <c r="H610" s="248">
        <f t="shared" si="548"/>
        <v>0</v>
      </c>
      <c r="I610" s="248">
        <f t="shared" si="548"/>
        <v>0</v>
      </c>
      <c r="J610" s="248">
        <f t="shared" si="548"/>
        <v>0</v>
      </c>
      <c r="K610" s="23">
        <f t="shared" si="528"/>
        <v>0</v>
      </c>
      <c r="L610" s="23">
        <f t="shared" si="529"/>
        <v>0</v>
      </c>
      <c r="M610" s="248">
        <f t="shared" ref="M610:AK610" si="549">M736+M781+M784+M787+M790+M793+M796</f>
        <v>0</v>
      </c>
      <c r="N610" s="248">
        <f t="shared" si="549"/>
        <v>0</v>
      </c>
      <c r="O610" s="248">
        <f t="shared" si="549"/>
        <v>0</v>
      </c>
      <c r="P610" s="38">
        <f t="shared" si="549"/>
        <v>0</v>
      </c>
      <c r="Q610" s="38">
        <f t="shared" si="549"/>
        <v>0</v>
      </c>
      <c r="R610" s="38">
        <f t="shared" si="549"/>
        <v>10272</v>
      </c>
      <c r="S610" s="38">
        <f t="shared" si="549"/>
        <v>0</v>
      </c>
      <c r="T610" s="38">
        <f t="shared" si="549"/>
        <v>0</v>
      </c>
      <c r="U610" s="38">
        <f t="shared" si="549"/>
        <v>0</v>
      </c>
      <c r="V610" s="38">
        <f t="shared" si="549"/>
        <v>0</v>
      </c>
      <c r="W610" s="38">
        <f t="shared" si="549"/>
        <v>0</v>
      </c>
      <c r="X610" s="38">
        <f t="shared" si="549"/>
        <v>0</v>
      </c>
      <c r="Y610" s="38">
        <f t="shared" si="549"/>
        <v>0</v>
      </c>
      <c r="Z610" s="38">
        <f t="shared" si="549"/>
        <v>0</v>
      </c>
      <c r="AA610" s="38">
        <f t="shared" si="549"/>
        <v>0</v>
      </c>
      <c r="AB610" s="38">
        <f t="shared" si="549"/>
        <v>0</v>
      </c>
      <c r="AC610" s="38">
        <f t="shared" si="549"/>
        <v>0</v>
      </c>
      <c r="AD610" s="292">
        <f t="shared" si="517"/>
        <v>10272</v>
      </c>
      <c r="AE610" s="38">
        <f t="shared" si="549"/>
        <v>10272</v>
      </c>
      <c r="AF610" s="38">
        <f t="shared" si="549"/>
        <v>4950</v>
      </c>
      <c r="AG610" s="38">
        <f t="shared" si="549"/>
        <v>0</v>
      </c>
      <c r="AH610" s="38">
        <f t="shared" si="549"/>
        <v>0</v>
      </c>
      <c r="AI610" s="38">
        <f t="shared" si="549"/>
        <v>0</v>
      </c>
      <c r="AJ610" s="38">
        <f t="shared" si="549"/>
        <v>0</v>
      </c>
      <c r="AK610" s="38">
        <f t="shared" si="549"/>
        <v>0</v>
      </c>
    </row>
    <row r="611" spans="1:37" ht="14.25">
      <c r="A611" s="43"/>
      <c r="B611" s="28" t="s">
        <v>317</v>
      </c>
      <c r="C611" s="29" t="s">
        <v>318</v>
      </c>
      <c r="D611" s="248">
        <f t="shared" ref="D611:J611" si="550">D806+D936</f>
        <v>46369.19</v>
      </c>
      <c r="E611" s="38">
        <f t="shared" si="550"/>
        <v>0</v>
      </c>
      <c r="F611" s="286">
        <f t="shared" si="550"/>
        <v>48122</v>
      </c>
      <c r="G611" s="248">
        <f t="shared" si="550"/>
        <v>46622</v>
      </c>
      <c r="H611" s="248">
        <f t="shared" si="550"/>
        <v>0</v>
      </c>
      <c r="I611" s="248">
        <f t="shared" si="550"/>
        <v>800</v>
      </c>
      <c r="J611" s="248">
        <f t="shared" si="550"/>
        <v>700</v>
      </c>
      <c r="K611" s="23">
        <f t="shared" si="528"/>
        <v>48122</v>
      </c>
      <c r="L611" s="23">
        <f t="shared" si="529"/>
        <v>0</v>
      </c>
      <c r="M611" s="248">
        <f t="shared" ref="M611:AK611" si="551">M806+M936</f>
        <v>0</v>
      </c>
      <c r="N611" s="248">
        <f t="shared" si="551"/>
        <v>0</v>
      </c>
      <c r="O611" s="248">
        <f t="shared" si="551"/>
        <v>0</v>
      </c>
      <c r="P611" s="38">
        <f t="shared" si="551"/>
        <v>0</v>
      </c>
      <c r="Q611" s="38">
        <f t="shared" si="551"/>
        <v>0</v>
      </c>
      <c r="R611" s="38">
        <f t="shared" si="551"/>
        <v>0</v>
      </c>
      <c r="S611" s="38">
        <f t="shared" si="551"/>
        <v>0</v>
      </c>
      <c r="T611" s="38">
        <f t="shared" si="551"/>
        <v>0</v>
      </c>
      <c r="U611" s="38">
        <f t="shared" si="551"/>
        <v>0</v>
      </c>
      <c r="V611" s="38">
        <f t="shared" si="551"/>
        <v>155</v>
      </c>
      <c r="W611" s="38">
        <f t="shared" si="551"/>
        <v>3638.87</v>
      </c>
      <c r="X611" s="38">
        <f t="shared" si="551"/>
        <v>0</v>
      </c>
      <c r="Y611" s="38">
        <f t="shared" si="551"/>
        <v>0</v>
      </c>
      <c r="Z611" s="38">
        <f t="shared" si="551"/>
        <v>140</v>
      </c>
      <c r="AA611" s="38">
        <f t="shared" si="551"/>
        <v>0</v>
      </c>
      <c r="AB611" s="38">
        <f t="shared" si="551"/>
        <v>35</v>
      </c>
      <c r="AC611" s="38">
        <f t="shared" si="551"/>
        <v>4922.84</v>
      </c>
      <c r="AD611" s="292">
        <f t="shared" si="517"/>
        <v>57013.710000000006</v>
      </c>
      <c r="AE611" s="38">
        <f t="shared" si="551"/>
        <v>57013.71</v>
      </c>
      <c r="AF611" s="38">
        <f t="shared" si="551"/>
        <v>9273</v>
      </c>
      <c r="AG611" s="38">
        <f t="shared" si="551"/>
        <v>0</v>
      </c>
      <c r="AH611" s="38">
        <f t="shared" si="551"/>
        <v>0</v>
      </c>
      <c r="AI611" s="38">
        <f t="shared" si="551"/>
        <v>0</v>
      </c>
      <c r="AJ611" s="38">
        <f t="shared" si="551"/>
        <v>0</v>
      </c>
      <c r="AK611" s="38">
        <f t="shared" si="551"/>
        <v>0</v>
      </c>
    </row>
    <row r="612" spans="1:37" ht="15" hidden="1" customHeight="1">
      <c r="A612" s="43"/>
      <c r="B612" s="28" t="s">
        <v>470</v>
      </c>
      <c r="C612" s="29">
        <v>55</v>
      </c>
      <c r="D612" s="186"/>
      <c r="E612" s="30"/>
      <c r="F612" s="93"/>
      <c r="G612" s="186"/>
      <c r="H612" s="186"/>
      <c r="I612" s="186"/>
      <c r="J612" s="186"/>
      <c r="K612" s="23">
        <f t="shared" si="528"/>
        <v>0</v>
      </c>
      <c r="L612" s="23">
        <f t="shared" si="529"/>
        <v>0</v>
      </c>
      <c r="M612" s="186"/>
      <c r="N612" s="186"/>
      <c r="O612" s="186"/>
      <c r="P612" s="30"/>
      <c r="Q612" s="30"/>
      <c r="R612" s="30"/>
      <c r="S612" s="30"/>
      <c r="T612" s="30"/>
      <c r="U612" s="30"/>
      <c r="V612" s="30"/>
      <c r="W612" s="30"/>
      <c r="X612" s="30"/>
      <c r="Y612" s="30"/>
      <c r="Z612" s="30"/>
      <c r="AA612" s="30"/>
      <c r="AB612" s="30"/>
      <c r="AC612" s="30"/>
      <c r="AD612" s="292">
        <f t="shared" si="517"/>
        <v>0</v>
      </c>
      <c r="AE612" s="30"/>
      <c r="AF612" s="30"/>
      <c r="AG612" s="30"/>
      <c r="AH612" s="30"/>
      <c r="AI612" s="30"/>
      <c r="AJ612" s="30"/>
      <c r="AK612" s="30"/>
    </row>
    <row r="613" spans="1:37" ht="14.25">
      <c r="A613" s="43"/>
      <c r="B613" s="25" t="s">
        <v>320</v>
      </c>
      <c r="C613" s="29">
        <v>56</v>
      </c>
      <c r="D613" s="248">
        <f t="shared" ref="D613:J613" si="552">D627+D808+D937</f>
        <v>0</v>
      </c>
      <c r="E613" s="38">
        <f t="shared" si="552"/>
        <v>0</v>
      </c>
      <c r="F613" s="286">
        <f t="shared" si="552"/>
        <v>0</v>
      </c>
      <c r="G613" s="248">
        <f t="shared" si="552"/>
        <v>0</v>
      </c>
      <c r="H613" s="248">
        <f t="shared" si="552"/>
        <v>0</v>
      </c>
      <c r="I613" s="248">
        <f t="shared" si="552"/>
        <v>0</v>
      </c>
      <c r="J613" s="248">
        <f t="shared" si="552"/>
        <v>0</v>
      </c>
      <c r="K613" s="23">
        <f t="shared" si="528"/>
        <v>0</v>
      </c>
      <c r="L613" s="23">
        <f t="shared" si="529"/>
        <v>0</v>
      </c>
      <c r="M613" s="248">
        <f t="shared" ref="M613:AK613" si="553">M627+M808+M937</f>
        <v>0</v>
      </c>
      <c r="N613" s="248">
        <f t="shared" si="553"/>
        <v>0</v>
      </c>
      <c r="O613" s="248">
        <f t="shared" si="553"/>
        <v>0</v>
      </c>
      <c r="P613" s="38">
        <f t="shared" si="553"/>
        <v>0</v>
      </c>
      <c r="Q613" s="38">
        <f t="shared" si="553"/>
        <v>0</v>
      </c>
      <c r="R613" s="38">
        <f t="shared" si="553"/>
        <v>0</v>
      </c>
      <c r="S613" s="38">
        <f t="shared" si="553"/>
        <v>0</v>
      </c>
      <c r="T613" s="38">
        <f t="shared" si="553"/>
        <v>0</v>
      </c>
      <c r="U613" s="38">
        <f t="shared" si="553"/>
        <v>0</v>
      </c>
      <c r="V613" s="38">
        <f t="shared" si="553"/>
        <v>112.2</v>
      </c>
      <c r="W613" s="38">
        <f t="shared" si="553"/>
        <v>430</v>
      </c>
      <c r="X613" s="38">
        <f t="shared" si="553"/>
        <v>0</v>
      </c>
      <c r="Y613" s="38">
        <f t="shared" si="553"/>
        <v>0</v>
      </c>
      <c r="Z613" s="38">
        <f t="shared" si="553"/>
        <v>0</v>
      </c>
      <c r="AA613" s="38">
        <f t="shared" si="553"/>
        <v>0</v>
      </c>
      <c r="AB613" s="38">
        <f t="shared" si="553"/>
        <v>0</v>
      </c>
      <c r="AC613" s="38">
        <f t="shared" si="553"/>
        <v>0</v>
      </c>
      <c r="AD613" s="292">
        <f t="shared" si="517"/>
        <v>542.20000000000005</v>
      </c>
      <c r="AE613" s="38">
        <f t="shared" si="553"/>
        <v>542.20000000000005</v>
      </c>
      <c r="AF613" s="38">
        <f t="shared" si="553"/>
        <v>83</v>
      </c>
      <c r="AG613" s="38">
        <f t="shared" si="553"/>
        <v>2159</v>
      </c>
      <c r="AH613" s="38">
        <f t="shared" si="553"/>
        <v>2558</v>
      </c>
      <c r="AI613" s="38">
        <f t="shared" si="553"/>
        <v>1613</v>
      </c>
      <c r="AJ613" s="38">
        <f t="shared" si="553"/>
        <v>196</v>
      </c>
      <c r="AK613" s="38">
        <f t="shared" si="553"/>
        <v>0</v>
      </c>
    </row>
    <row r="614" spans="1:37" ht="14.25">
      <c r="A614" s="43"/>
      <c r="B614" s="25" t="s">
        <v>320</v>
      </c>
      <c r="C614" s="29">
        <v>58</v>
      </c>
      <c r="D614" s="248">
        <f t="shared" ref="D614:J614" si="554">D938+D809</f>
        <v>4922</v>
      </c>
      <c r="E614" s="38">
        <f t="shared" si="554"/>
        <v>901</v>
      </c>
      <c r="F614" s="286">
        <f t="shared" si="554"/>
        <v>901</v>
      </c>
      <c r="G614" s="248">
        <f t="shared" si="554"/>
        <v>901</v>
      </c>
      <c r="H614" s="248">
        <f t="shared" si="554"/>
        <v>0</v>
      </c>
      <c r="I614" s="248">
        <f t="shared" si="554"/>
        <v>0</v>
      </c>
      <c r="J614" s="248">
        <f t="shared" si="554"/>
        <v>0</v>
      </c>
      <c r="K614" s="23">
        <f t="shared" si="528"/>
        <v>901</v>
      </c>
      <c r="L614" s="23">
        <f t="shared" si="529"/>
        <v>0</v>
      </c>
      <c r="M614" s="248">
        <f t="shared" ref="M614:AK614" si="555">M938+M809</f>
        <v>153</v>
      </c>
      <c r="N614" s="248">
        <f t="shared" si="555"/>
        <v>153</v>
      </c>
      <c r="O614" s="248">
        <f t="shared" si="555"/>
        <v>153</v>
      </c>
      <c r="P614" s="38">
        <f t="shared" si="555"/>
        <v>0</v>
      </c>
      <c r="Q614" s="38">
        <f t="shared" si="555"/>
        <v>0</v>
      </c>
      <c r="R614" s="38">
        <f t="shared" si="555"/>
        <v>0</v>
      </c>
      <c r="S614" s="38">
        <f t="shared" si="555"/>
        <v>0</v>
      </c>
      <c r="T614" s="38">
        <f t="shared" si="555"/>
        <v>0</v>
      </c>
      <c r="U614" s="38">
        <f t="shared" si="555"/>
        <v>0</v>
      </c>
      <c r="V614" s="38">
        <f t="shared" si="555"/>
        <v>0</v>
      </c>
      <c r="W614" s="38">
        <f t="shared" si="555"/>
        <v>0</v>
      </c>
      <c r="X614" s="38">
        <f t="shared" si="555"/>
        <v>0</v>
      </c>
      <c r="Y614" s="38">
        <f t="shared" si="555"/>
        <v>0</v>
      </c>
      <c r="Z614" s="38">
        <f t="shared" si="555"/>
        <v>0</v>
      </c>
      <c r="AA614" s="38">
        <f t="shared" si="555"/>
        <v>0</v>
      </c>
      <c r="AB614" s="38">
        <f t="shared" si="555"/>
        <v>0</v>
      </c>
      <c r="AC614" s="38">
        <f t="shared" si="555"/>
        <v>0</v>
      </c>
      <c r="AD614" s="292">
        <f t="shared" si="517"/>
        <v>901</v>
      </c>
      <c r="AE614" s="38">
        <f t="shared" si="555"/>
        <v>901</v>
      </c>
      <c r="AF614" s="38">
        <f t="shared" si="555"/>
        <v>422</v>
      </c>
      <c r="AG614" s="38">
        <f t="shared" si="555"/>
        <v>167</v>
      </c>
      <c r="AH614" s="38">
        <f t="shared" si="555"/>
        <v>173</v>
      </c>
      <c r="AI614" s="38">
        <f t="shared" si="555"/>
        <v>173</v>
      </c>
      <c r="AJ614" s="38">
        <f t="shared" si="555"/>
        <v>173</v>
      </c>
      <c r="AK614" s="38">
        <f t="shared" si="555"/>
        <v>0</v>
      </c>
    </row>
    <row r="615" spans="1:37" ht="25.5">
      <c r="A615" s="43"/>
      <c r="B615" s="112" t="s">
        <v>321</v>
      </c>
      <c r="C615" s="29">
        <v>60</v>
      </c>
      <c r="D615" s="248">
        <f t="shared" ref="D615:J615" si="556">D939</f>
        <v>2613</v>
      </c>
      <c r="E615" s="38">
        <f t="shared" si="556"/>
        <v>909</v>
      </c>
      <c r="F615" s="286">
        <f t="shared" si="556"/>
        <v>909</v>
      </c>
      <c r="G615" s="248">
        <f t="shared" si="556"/>
        <v>909</v>
      </c>
      <c r="H615" s="248">
        <f t="shared" si="556"/>
        <v>0</v>
      </c>
      <c r="I615" s="248">
        <f t="shared" si="556"/>
        <v>0</v>
      </c>
      <c r="J615" s="248">
        <f t="shared" si="556"/>
        <v>0</v>
      </c>
      <c r="K615" s="23">
        <f t="shared" si="528"/>
        <v>909</v>
      </c>
      <c r="L615" s="23">
        <f t="shared" si="529"/>
        <v>0</v>
      </c>
      <c r="M615" s="248">
        <f t="shared" ref="M615:AK615" si="557">M939</f>
        <v>0</v>
      </c>
      <c r="N615" s="248">
        <f t="shared" si="557"/>
        <v>0</v>
      </c>
      <c r="O615" s="248">
        <f t="shared" si="557"/>
        <v>0</v>
      </c>
      <c r="P615" s="38">
        <f t="shared" si="557"/>
        <v>0</v>
      </c>
      <c r="Q615" s="38">
        <f t="shared" si="557"/>
        <v>0</v>
      </c>
      <c r="R615" s="38">
        <f t="shared" si="557"/>
        <v>0</v>
      </c>
      <c r="S615" s="38">
        <f t="shared" si="557"/>
        <v>0</v>
      </c>
      <c r="T615" s="38">
        <f t="shared" si="557"/>
        <v>0</v>
      </c>
      <c r="U615" s="38">
        <f t="shared" si="557"/>
        <v>0</v>
      </c>
      <c r="V615" s="38">
        <f t="shared" si="557"/>
        <v>0</v>
      </c>
      <c r="W615" s="38">
        <f t="shared" si="557"/>
        <v>0</v>
      </c>
      <c r="X615" s="38">
        <f t="shared" si="557"/>
        <v>0</v>
      </c>
      <c r="Y615" s="38">
        <f t="shared" si="557"/>
        <v>0</v>
      </c>
      <c r="Z615" s="38">
        <f t="shared" si="557"/>
        <v>0</v>
      </c>
      <c r="AA615" s="38">
        <f t="shared" si="557"/>
        <v>0</v>
      </c>
      <c r="AB615" s="38">
        <f t="shared" si="557"/>
        <v>0</v>
      </c>
      <c r="AC615" s="38">
        <f t="shared" si="557"/>
        <v>0</v>
      </c>
      <c r="AD615" s="292">
        <f t="shared" si="517"/>
        <v>909</v>
      </c>
      <c r="AE615" s="38">
        <f t="shared" si="557"/>
        <v>909</v>
      </c>
      <c r="AF615" s="38">
        <f t="shared" si="557"/>
        <v>862</v>
      </c>
      <c r="AG615" s="38">
        <f t="shared" si="557"/>
        <v>0</v>
      </c>
      <c r="AH615" s="38">
        <f t="shared" si="557"/>
        <v>0</v>
      </c>
      <c r="AI615" s="38">
        <f t="shared" si="557"/>
        <v>0</v>
      </c>
      <c r="AJ615" s="38">
        <f t="shared" si="557"/>
        <v>0</v>
      </c>
      <c r="AK615" s="38">
        <f t="shared" si="557"/>
        <v>0</v>
      </c>
    </row>
    <row r="616" spans="1:37" ht="14.25">
      <c r="A616" s="43"/>
      <c r="B616" s="28" t="s">
        <v>365</v>
      </c>
      <c r="C616" s="29">
        <v>70</v>
      </c>
      <c r="D616" s="248">
        <f t="shared" ref="D616:J616" si="558">D628+D943+D810</f>
        <v>7951.5</v>
      </c>
      <c r="E616" s="38">
        <f t="shared" si="558"/>
        <v>0</v>
      </c>
      <c r="F616" s="286">
        <f t="shared" si="558"/>
        <v>2568</v>
      </c>
      <c r="G616" s="248">
        <f t="shared" si="558"/>
        <v>2568</v>
      </c>
      <c r="H616" s="248">
        <f t="shared" si="558"/>
        <v>0</v>
      </c>
      <c r="I616" s="248">
        <f t="shared" si="558"/>
        <v>0</v>
      </c>
      <c r="J616" s="248">
        <f t="shared" si="558"/>
        <v>0</v>
      </c>
      <c r="K616" s="23">
        <f t="shared" si="528"/>
        <v>2568</v>
      </c>
      <c r="L616" s="23">
        <f t="shared" si="529"/>
        <v>0</v>
      </c>
      <c r="M616" s="248">
        <f t="shared" ref="M616:AK616" si="559">M628+M943+M810</f>
        <v>0</v>
      </c>
      <c r="N616" s="248">
        <f t="shared" si="559"/>
        <v>0</v>
      </c>
      <c r="O616" s="248">
        <f t="shared" si="559"/>
        <v>0</v>
      </c>
      <c r="P616" s="38">
        <f t="shared" si="559"/>
        <v>120</v>
      </c>
      <c r="Q616" s="38">
        <f t="shared" si="559"/>
        <v>0</v>
      </c>
      <c r="R616" s="38">
        <f t="shared" si="559"/>
        <v>0</v>
      </c>
      <c r="S616" s="38">
        <f t="shared" si="559"/>
        <v>157</v>
      </c>
      <c r="T616" s="38">
        <f t="shared" si="559"/>
        <v>0</v>
      </c>
      <c r="U616" s="38">
        <f t="shared" si="559"/>
        <v>617</v>
      </c>
      <c r="V616" s="38">
        <f t="shared" si="559"/>
        <v>0</v>
      </c>
      <c r="W616" s="38">
        <f t="shared" si="559"/>
        <v>0</v>
      </c>
      <c r="X616" s="38">
        <f t="shared" si="559"/>
        <v>0</v>
      </c>
      <c r="Y616" s="38">
        <f t="shared" si="559"/>
        <v>0</v>
      </c>
      <c r="Z616" s="38">
        <f t="shared" si="559"/>
        <v>0</v>
      </c>
      <c r="AA616" s="38">
        <f t="shared" si="559"/>
        <v>0</v>
      </c>
      <c r="AB616" s="38">
        <f t="shared" si="559"/>
        <v>0</v>
      </c>
      <c r="AC616" s="38">
        <f t="shared" si="559"/>
        <v>0</v>
      </c>
      <c r="AD616" s="292">
        <f t="shared" si="517"/>
        <v>3462</v>
      </c>
      <c r="AE616" s="38">
        <f t="shared" si="559"/>
        <v>3462</v>
      </c>
      <c r="AF616" s="38">
        <f t="shared" si="559"/>
        <v>1061</v>
      </c>
      <c r="AG616" s="38">
        <f t="shared" si="559"/>
        <v>0</v>
      </c>
      <c r="AH616" s="38">
        <f t="shared" si="559"/>
        <v>0</v>
      </c>
      <c r="AI616" s="38">
        <f t="shared" si="559"/>
        <v>0</v>
      </c>
      <c r="AJ616" s="38">
        <f t="shared" si="559"/>
        <v>0</v>
      </c>
      <c r="AK616" s="38">
        <f t="shared" si="559"/>
        <v>0</v>
      </c>
    </row>
    <row r="617" spans="1:37" ht="14.25">
      <c r="A617" s="110">
        <v>1</v>
      </c>
      <c r="B617" s="121" t="s">
        <v>471</v>
      </c>
      <c r="C617" s="122" t="s">
        <v>472</v>
      </c>
      <c r="D617" s="260">
        <f t="shared" ref="D617:AK619" si="560">D629+D702</f>
        <v>16800</v>
      </c>
      <c r="E617" s="123">
        <f t="shared" si="560"/>
        <v>25594</v>
      </c>
      <c r="F617" s="225">
        <f t="shared" si="560"/>
        <v>22025</v>
      </c>
      <c r="G617" s="225">
        <f t="shared" si="560"/>
        <v>6047</v>
      </c>
      <c r="H617" s="225">
        <f t="shared" si="560"/>
        <v>7238</v>
      </c>
      <c r="I617" s="225">
        <f t="shared" si="560"/>
        <v>5222</v>
      </c>
      <c r="J617" s="225">
        <f t="shared" si="560"/>
        <v>3518</v>
      </c>
      <c r="K617" s="225">
        <f t="shared" si="560"/>
        <v>22025</v>
      </c>
      <c r="L617" s="225">
        <f t="shared" si="560"/>
        <v>0</v>
      </c>
      <c r="M617" s="225">
        <f t="shared" si="560"/>
        <v>21939</v>
      </c>
      <c r="N617" s="225">
        <f t="shared" si="560"/>
        <v>22089</v>
      </c>
      <c r="O617" s="225">
        <f t="shared" si="560"/>
        <v>22232</v>
      </c>
      <c r="P617" s="225">
        <f t="shared" si="560"/>
        <v>0</v>
      </c>
      <c r="Q617" s="225">
        <f t="shared" si="560"/>
        <v>0</v>
      </c>
      <c r="R617" s="225">
        <f t="shared" si="560"/>
        <v>0</v>
      </c>
      <c r="S617" s="225">
        <f t="shared" si="560"/>
        <v>157</v>
      </c>
      <c r="T617" s="225">
        <f t="shared" si="560"/>
        <v>0</v>
      </c>
      <c r="U617" s="225">
        <f t="shared" si="560"/>
        <v>13</v>
      </c>
      <c r="V617" s="225">
        <f t="shared" si="560"/>
        <v>0</v>
      </c>
      <c r="W617" s="225">
        <f t="shared" si="560"/>
        <v>3897</v>
      </c>
      <c r="X617" s="225">
        <f t="shared" si="560"/>
        <v>0</v>
      </c>
      <c r="Y617" s="225">
        <f t="shared" si="560"/>
        <v>0</v>
      </c>
      <c r="Z617" s="225">
        <f t="shared" si="560"/>
        <v>0</v>
      </c>
      <c r="AA617" s="225">
        <f t="shared" si="560"/>
        <v>0</v>
      </c>
      <c r="AB617" s="225">
        <f t="shared" si="560"/>
        <v>0</v>
      </c>
      <c r="AC617" s="225">
        <f t="shared" si="560"/>
        <v>0</v>
      </c>
      <c r="AD617" s="292">
        <f t="shared" si="517"/>
        <v>26092</v>
      </c>
      <c r="AE617" s="225">
        <f t="shared" si="560"/>
        <v>26092</v>
      </c>
      <c r="AF617" s="225">
        <f t="shared" si="560"/>
        <v>18035</v>
      </c>
      <c r="AG617" s="225">
        <f t="shared" si="560"/>
        <v>28816</v>
      </c>
      <c r="AH617" s="225">
        <f t="shared" si="560"/>
        <v>28982</v>
      </c>
      <c r="AI617" s="225">
        <f t="shared" si="560"/>
        <v>29030</v>
      </c>
      <c r="AJ617" s="225">
        <f t="shared" si="560"/>
        <v>27643</v>
      </c>
      <c r="AK617" s="225">
        <f t="shared" si="560"/>
        <v>0</v>
      </c>
    </row>
    <row r="618" spans="1:37" ht="14.25">
      <c r="A618" s="43"/>
      <c r="B618" s="25" t="s">
        <v>298</v>
      </c>
      <c r="C618" s="26"/>
      <c r="D618" s="191">
        <f t="shared" si="560"/>
        <v>16171</v>
      </c>
      <c r="E618" s="111">
        <f t="shared" si="560"/>
        <v>25594</v>
      </c>
      <c r="F618" s="296">
        <f t="shared" si="560"/>
        <v>21895</v>
      </c>
      <c r="G618" s="191">
        <f t="shared" si="560"/>
        <v>5917</v>
      </c>
      <c r="H618" s="191">
        <f t="shared" si="560"/>
        <v>7238</v>
      </c>
      <c r="I618" s="191">
        <f t="shared" si="560"/>
        <v>5222</v>
      </c>
      <c r="J618" s="191">
        <f t="shared" si="560"/>
        <v>3518</v>
      </c>
      <c r="K618" s="23">
        <f t="shared" si="528"/>
        <v>21895</v>
      </c>
      <c r="L618" s="23">
        <f t="shared" si="529"/>
        <v>0</v>
      </c>
      <c r="M618" s="191">
        <f t="shared" si="560"/>
        <v>21939</v>
      </c>
      <c r="N618" s="191">
        <f t="shared" si="560"/>
        <v>22089</v>
      </c>
      <c r="O618" s="191">
        <f t="shared" si="560"/>
        <v>22232</v>
      </c>
      <c r="P618" s="111">
        <f t="shared" si="560"/>
        <v>0</v>
      </c>
      <c r="Q618" s="111">
        <f t="shared" si="560"/>
        <v>0</v>
      </c>
      <c r="R618" s="111">
        <f t="shared" si="560"/>
        <v>0</v>
      </c>
      <c r="S618" s="111">
        <f t="shared" si="560"/>
        <v>0</v>
      </c>
      <c r="T618" s="111">
        <f t="shared" si="560"/>
        <v>0</v>
      </c>
      <c r="U618" s="111">
        <f t="shared" si="560"/>
        <v>0</v>
      </c>
      <c r="V618" s="111">
        <f t="shared" si="560"/>
        <v>0</v>
      </c>
      <c r="W618" s="111">
        <f t="shared" si="560"/>
        <v>3467</v>
      </c>
      <c r="X618" s="111">
        <f t="shared" si="560"/>
        <v>0</v>
      </c>
      <c r="Y618" s="111">
        <f t="shared" si="560"/>
        <v>0</v>
      </c>
      <c r="Z618" s="111">
        <f t="shared" si="560"/>
        <v>0</v>
      </c>
      <c r="AA618" s="111">
        <f t="shared" si="560"/>
        <v>0</v>
      </c>
      <c r="AB618" s="111">
        <f t="shared" si="560"/>
        <v>0</v>
      </c>
      <c r="AC618" s="111">
        <f t="shared" si="560"/>
        <v>0</v>
      </c>
      <c r="AD618" s="292">
        <f t="shared" si="517"/>
        <v>25362</v>
      </c>
      <c r="AE618" s="111">
        <f t="shared" si="560"/>
        <v>25362</v>
      </c>
      <c r="AF618" s="111">
        <f t="shared" si="560"/>
        <v>17806</v>
      </c>
      <c r="AG618" s="111">
        <f t="shared" si="560"/>
        <v>27190</v>
      </c>
      <c r="AH618" s="111">
        <f t="shared" si="560"/>
        <v>27377</v>
      </c>
      <c r="AI618" s="111">
        <f t="shared" si="560"/>
        <v>27417</v>
      </c>
      <c r="AJ618" s="111">
        <f t="shared" si="560"/>
        <v>27447</v>
      </c>
      <c r="AK618" s="111">
        <f t="shared" si="560"/>
        <v>0</v>
      </c>
    </row>
    <row r="619" spans="1:37" ht="14.25">
      <c r="A619" s="43"/>
      <c r="B619" s="28" t="s">
        <v>299</v>
      </c>
      <c r="C619" s="29">
        <v>1</v>
      </c>
      <c r="D619" s="191">
        <f t="shared" si="560"/>
        <v>16171</v>
      </c>
      <c r="E619" s="111">
        <f t="shared" si="560"/>
        <v>25594</v>
      </c>
      <c r="F619" s="296">
        <f t="shared" si="560"/>
        <v>21895</v>
      </c>
      <c r="G619" s="191">
        <f t="shared" si="560"/>
        <v>5917</v>
      </c>
      <c r="H619" s="191">
        <f t="shared" si="560"/>
        <v>7238</v>
      </c>
      <c r="I619" s="191">
        <f t="shared" si="560"/>
        <v>5222</v>
      </c>
      <c r="J619" s="191">
        <f t="shared" si="560"/>
        <v>3518</v>
      </c>
      <c r="K619" s="23">
        <f t="shared" si="528"/>
        <v>21895</v>
      </c>
      <c r="L619" s="23">
        <f t="shared" si="529"/>
        <v>0</v>
      </c>
      <c r="M619" s="191">
        <f t="shared" si="560"/>
        <v>21939</v>
      </c>
      <c r="N619" s="191">
        <f t="shared" si="560"/>
        <v>22089</v>
      </c>
      <c r="O619" s="191">
        <f t="shared" si="560"/>
        <v>22232</v>
      </c>
      <c r="P619" s="111">
        <f t="shared" si="560"/>
        <v>0</v>
      </c>
      <c r="Q619" s="111">
        <f t="shared" si="560"/>
        <v>0</v>
      </c>
      <c r="R619" s="111">
        <f t="shared" si="560"/>
        <v>0</v>
      </c>
      <c r="S619" s="111">
        <f t="shared" si="560"/>
        <v>0</v>
      </c>
      <c r="T619" s="111">
        <f t="shared" si="560"/>
        <v>0</v>
      </c>
      <c r="U619" s="111">
        <f t="shared" si="560"/>
        <v>0</v>
      </c>
      <c r="V619" s="111">
        <f t="shared" si="560"/>
        <v>0</v>
      </c>
      <c r="W619" s="111">
        <f t="shared" si="560"/>
        <v>3467</v>
      </c>
      <c r="X619" s="111">
        <f t="shared" si="560"/>
        <v>0</v>
      </c>
      <c r="Y619" s="111">
        <f t="shared" si="560"/>
        <v>0</v>
      </c>
      <c r="Z619" s="111">
        <f t="shared" si="560"/>
        <v>0</v>
      </c>
      <c r="AA619" s="111">
        <f t="shared" si="560"/>
        <v>0</v>
      </c>
      <c r="AB619" s="111">
        <f t="shared" si="560"/>
        <v>0</v>
      </c>
      <c r="AC619" s="111">
        <f t="shared" si="560"/>
        <v>0</v>
      </c>
      <c r="AD619" s="292">
        <f t="shared" si="517"/>
        <v>25362</v>
      </c>
      <c r="AE619" s="111">
        <f t="shared" si="560"/>
        <v>25362</v>
      </c>
      <c r="AF619" s="111">
        <f t="shared" si="560"/>
        <v>17806</v>
      </c>
      <c r="AG619" s="111">
        <f t="shared" si="560"/>
        <v>27190</v>
      </c>
      <c r="AH619" s="111">
        <f t="shared" si="560"/>
        <v>27377</v>
      </c>
      <c r="AI619" s="111">
        <f t="shared" si="560"/>
        <v>27417</v>
      </c>
      <c r="AJ619" s="111">
        <f t="shared" si="560"/>
        <v>27447</v>
      </c>
      <c r="AK619" s="111">
        <f t="shared" si="560"/>
        <v>0</v>
      </c>
    </row>
    <row r="620" spans="1:37" ht="14.25">
      <c r="A620" s="43"/>
      <c r="B620" s="28" t="s">
        <v>300</v>
      </c>
      <c r="C620" s="29">
        <v>10</v>
      </c>
      <c r="D620" s="191">
        <f t="shared" ref="D620:J620" si="561">D632</f>
        <v>877</v>
      </c>
      <c r="E620" s="111">
        <f t="shared" si="561"/>
        <v>1113</v>
      </c>
      <c r="F620" s="296">
        <f t="shared" si="561"/>
        <v>1113</v>
      </c>
      <c r="G620" s="191">
        <f t="shared" si="561"/>
        <v>270</v>
      </c>
      <c r="H620" s="191">
        <f t="shared" si="561"/>
        <v>290</v>
      </c>
      <c r="I620" s="191">
        <f t="shared" si="561"/>
        <v>270</v>
      </c>
      <c r="J620" s="191">
        <f t="shared" si="561"/>
        <v>283</v>
      </c>
      <c r="K620" s="23">
        <f t="shared" si="528"/>
        <v>1113</v>
      </c>
      <c r="L620" s="23">
        <f t="shared" si="529"/>
        <v>0</v>
      </c>
      <c r="M620" s="191">
        <f t="shared" ref="M620:AK620" si="562">M632</f>
        <v>910</v>
      </c>
      <c r="N620" s="191">
        <f t="shared" si="562"/>
        <v>910</v>
      </c>
      <c r="O620" s="191">
        <f t="shared" si="562"/>
        <v>910</v>
      </c>
      <c r="P620" s="111">
        <f t="shared" si="562"/>
        <v>0</v>
      </c>
      <c r="Q620" s="111">
        <f t="shared" si="562"/>
        <v>0</v>
      </c>
      <c r="R620" s="111">
        <f t="shared" si="562"/>
        <v>0</v>
      </c>
      <c r="S620" s="111">
        <f t="shared" si="562"/>
        <v>0</v>
      </c>
      <c r="T620" s="111">
        <f t="shared" si="562"/>
        <v>0</v>
      </c>
      <c r="U620" s="111">
        <f t="shared" si="562"/>
        <v>0</v>
      </c>
      <c r="V620" s="111">
        <f t="shared" si="562"/>
        <v>0</v>
      </c>
      <c r="W620" s="111">
        <f t="shared" si="562"/>
        <v>0</v>
      </c>
      <c r="X620" s="111">
        <f t="shared" si="562"/>
        <v>0</v>
      </c>
      <c r="Y620" s="111">
        <f t="shared" si="562"/>
        <v>0</v>
      </c>
      <c r="Z620" s="111">
        <f t="shared" si="562"/>
        <v>0</v>
      </c>
      <c r="AA620" s="111">
        <f t="shared" si="562"/>
        <v>0</v>
      </c>
      <c r="AB620" s="111">
        <f t="shared" si="562"/>
        <v>0</v>
      </c>
      <c r="AC620" s="111">
        <f t="shared" si="562"/>
        <v>0</v>
      </c>
      <c r="AD620" s="292">
        <f t="shared" si="517"/>
        <v>1113</v>
      </c>
      <c r="AE620" s="111">
        <f t="shared" si="562"/>
        <v>1113</v>
      </c>
      <c r="AF620" s="111">
        <f t="shared" si="562"/>
        <v>1001</v>
      </c>
      <c r="AG620" s="111">
        <f t="shared" si="562"/>
        <v>1130</v>
      </c>
      <c r="AH620" s="111">
        <f t="shared" si="562"/>
        <v>1172</v>
      </c>
      <c r="AI620" s="111">
        <f t="shared" si="562"/>
        <v>1177</v>
      </c>
      <c r="AJ620" s="111">
        <f t="shared" si="562"/>
        <v>1182</v>
      </c>
      <c r="AK620" s="111">
        <f t="shared" si="562"/>
        <v>0</v>
      </c>
    </row>
    <row r="621" spans="1:37" ht="14.25">
      <c r="A621" s="43"/>
      <c r="B621" s="28" t="s">
        <v>301</v>
      </c>
      <c r="C621" s="29">
        <v>20</v>
      </c>
      <c r="D621" s="191">
        <f t="shared" ref="D621:J621" si="563">D634</f>
        <v>2865</v>
      </c>
      <c r="E621" s="111">
        <f t="shared" si="563"/>
        <v>3244</v>
      </c>
      <c r="F621" s="296">
        <f t="shared" si="563"/>
        <v>3000</v>
      </c>
      <c r="G621" s="191">
        <f t="shared" si="563"/>
        <v>747</v>
      </c>
      <c r="H621" s="191">
        <f t="shared" si="563"/>
        <v>748</v>
      </c>
      <c r="I621" s="191">
        <f t="shared" si="563"/>
        <v>752</v>
      </c>
      <c r="J621" s="191">
        <f t="shared" si="563"/>
        <v>753</v>
      </c>
      <c r="K621" s="23">
        <f t="shared" si="528"/>
        <v>3000</v>
      </c>
      <c r="L621" s="23">
        <f t="shared" si="529"/>
        <v>0</v>
      </c>
      <c r="M621" s="191">
        <f t="shared" ref="M621:AK621" si="564">M634</f>
        <v>3140</v>
      </c>
      <c r="N621" s="191">
        <f t="shared" si="564"/>
        <v>3190</v>
      </c>
      <c r="O621" s="191">
        <f t="shared" si="564"/>
        <v>3230</v>
      </c>
      <c r="P621" s="111">
        <f t="shared" si="564"/>
        <v>0</v>
      </c>
      <c r="Q621" s="111">
        <f t="shared" si="564"/>
        <v>0</v>
      </c>
      <c r="R621" s="111">
        <f t="shared" si="564"/>
        <v>0</v>
      </c>
      <c r="S621" s="111">
        <f t="shared" si="564"/>
        <v>0</v>
      </c>
      <c r="T621" s="111">
        <f t="shared" si="564"/>
        <v>0</v>
      </c>
      <c r="U621" s="111">
        <f t="shared" si="564"/>
        <v>0</v>
      </c>
      <c r="V621" s="111">
        <f t="shared" si="564"/>
        <v>0</v>
      </c>
      <c r="W621" s="111">
        <f t="shared" si="564"/>
        <v>0</v>
      </c>
      <c r="X621" s="111">
        <f t="shared" si="564"/>
        <v>0</v>
      </c>
      <c r="Y621" s="111">
        <f t="shared" si="564"/>
        <v>0</v>
      </c>
      <c r="Z621" s="111">
        <f t="shared" si="564"/>
        <v>0</v>
      </c>
      <c r="AA621" s="111">
        <f t="shared" si="564"/>
        <v>0</v>
      </c>
      <c r="AB621" s="111">
        <f t="shared" si="564"/>
        <v>0</v>
      </c>
      <c r="AC621" s="111">
        <f t="shared" si="564"/>
        <v>0</v>
      </c>
      <c r="AD621" s="292">
        <f t="shared" si="517"/>
        <v>3000</v>
      </c>
      <c r="AE621" s="111">
        <f t="shared" si="564"/>
        <v>3000</v>
      </c>
      <c r="AF621" s="111">
        <f t="shared" si="564"/>
        <v>2916</v>
      </c>
      <c r="AG621" s="111">
        <f t="shared" si="564"/>
        <v>3341</v>
      </c>
      <c r="AH621" s="111">
        <f t="shared" si="564"/>
        <v>3422</v>
      </c>
      <c r="AI621" s="111">
        <f t="shared" si="564"/>
        <v>3447</v>
      </c>
      <c r="AJ621" s="111">
        <f t="shared" si="564"/>
        <v>3462</v>
      </c>
      <c r="AK621" s="111">
        <f t="shared" si="564"/>
        <v>0</v>
      </c>
    </row>
    <row r="622" spans="1:37" ht="14.25">
      <c r="A622" s="43"/>
      <c r="B622" s="28" t="s">
        <v>305</v>
      </c>
      <c r="C622" s="29">
        <v>51</v>
      </c>
      <c r="D622" s="191">
        <f t="shared" ref="D622:J622" si="565">D705</f>
        <v>0</v>
      </c>
      <c r="E622" s="111">
        <f t="shared" si="565"/>
        <v>0</v>
      </c>
      <c r="F622" s="296">
        <f t="shared" si="565"/>
        <v>0</v>
      </c>
      <c r="G622" s="191">
        <f t="shared" si="565"/>
        <v>0</v>
      </c>
      <c r="H622" s="191">
        <f t="shared" si="565"/>
        <v>0</v>
      </c>
      <c r="I622" s="191">
        <f t="shared" si="565"/>
        <v>0</v>
      </c>
      <c r="J622" s="191">
        <f t="shared" si="565"/>
        <v>0</v>
      </c>
      <c r="K622" s="23">
        <f t="shared" si="528"/>
        <v>0</v>
      </c>
      <c r="L622" s="23">
        <f t="shared" si="529"/>
        <v>0</v>
      </c>
      <c r="M622" s="191">
        <f t="shared" ref="M622:AK622" si="566">M705</f>
        <v>0</v>
      </c>
      <c r="N622" s="191">
        <f t="shared" si="566"/>
        <v>0</v>
      </c>
      <c r="O622" s="191">
        <f t="shared" si="566"/>
        <v>0</v>
      </c>
      <c r="P622" s="111">
        <f t="shared" si="566"/>
        <v>0</v>
      </c>
      <c r="Q622" s="111">
        <f t="shared" si="566"/>
        <v>0</v>
      </c>
      <c r="R622" s="111">
        <f t="shared" si="566"/>
        <v>0</v>
      </c>
      <c r="S622" s="111">
        <f t="shared" si="566"/>
        <v>0</v>
      </c>
      <c r="T622" s="111">
        <f t="shared" si="566"/>
        <v>0</v>
      </c>
      <c r="U622" s="111">
        <f t="shared" si="566"/>
        <v>0</v>
      </c>
      <c r="V622" s="111">
        <f t="shared" si="566"/>
        <v>0</v>
      </c>
      <c r="W622" s="111">
        <f t="shared" si="566"/>
        <v>0</v>
      </c>
      <c r="X622" s="111">
        <f t="shared" si="566"/>
        <v>0</v>
      </c>
      <c r="Y622" s="111">
        <f t="shared" si="566"/>
        <v>0</v>
      </c>
      <c r="Z622" s="111">
        <f t="shared" si="566"/>
        <v>0</v>
      </c>
      <c r="AA622" s="111">
        <f t="shared" si="566"/>
        <v>0</v>
      </c>
      <c r="AB622" s="111">
        <f t="shared" si="566"/>
        <v>0</v>
      </c>
      <c r="AC622" s="111">
        <f t="shared" si="566"/>
        <v>0</v>
      </c>
      <c r="AD622" s="292">
        <f t="shared" si="517"/>
        <v>0</v>
      </c>
      <c r="AE622" s="111">
        <f t="shared" si="566"/>
        <v>0</v>
      </c>
      <c r="AF622" s="111">
        <f t="shared" si="566"/>
        <v>0</v>
      </c>
      <c r="AG622" s="111">
        <f t="shared" si="566"/>
        <v>0</v>
      </c>
      <c r="AH622" s="111">
        <f t="shared" si="566"/>
        <v>0</v>
      </c>
      <c r="AI622" s="111">
        <f t="shared" si="566"/>
        <v>0</v>
      </c>
      <c r="AJ622" s="111">
        <f t="shared" si="566"/>
        <v>0</v>
      </c>
      <c r="AK622" s="111">
        <f t="shared" si="566"/>
        <v>0</v>
      </c>
    </row>
    <row r="623" spans="1:37" ht="14.25" customHeight="1">
      <c r="A623" s="43"/>
      <c r="B623" s="28" t="s">
        <v>307</v>
      </c>
      <c r="C623" s="29">
        <v>57</v>
      </c>
      <c r="D623" s="191">
        <f t="shared" ref="D623:J623" si="567">D635+D706</f>
        <v>12429</v>
      </c>
      <c r="E623" s="111">
        <f t="shared" si="567"/>
        <v>21237</v>
      </c>
      <c r="F623" s="296">
        <f t="shared" si="567"/>
        <v>17782</v>
      </c>
      <c r="G623" s="191">
        <f t="shared" si="567"/>
        <v>4900</v>
      </c>
      <c r="H623" s="191">
        <f t="shared" si="567"/>
        <v>6200</v>
      </c>
      <c r="I623" s="191">
        <f t="shared" si="567"/>
        <v>4200</v>
      </c>
      <c r="J623" s="191">
        <f t="shared" si="567"/>
        <v>2482</v>
      </c>
      <c r="K623" s="23">
        <f t="shared" si="528"/>
        <v>17782</v>
      </c>
      <c r="L623" s="23">
        <f t="shared" si="529"/>
        <v>0</v>
      </c>
      <c r="M623" s="191">
        <f t="shared" ref="M623:AK623" si="568">M635+M706</f>
        <v>17889</v>
      </c>
      <c r="N623" s="191">
        <f t="shared" si="568"/>
        <v>17989</v>
      </c>
      <c r="O623" s="191">
        <f t="shared" si="568"/>
        <v>18092</v>
      </c>
      <c r="P623" s="111">
        <f t="shared" si="568"/>
        <v>0</v>
      </c>
      <c r="Q623" s="111">
        <f t="shared" si="568"/>
        <v>0</v>
      </c>
      <c r="R623" s="111">
        <f t="shared" si="568"/>
        <v>0</v>
      </c>
      <c r="S623" s="111">
        <f t="shared" si="568"/>
        <v>0</v>
      </c>
      <c r="T623" s="111">
        <f t="shared" si="568"/>
        <v>0</v>
      </c>
      <c r="U623" s="111">
        <f t="shared" si="568"/>
        <v>0</v>
      </c>
      <c r="V623" s="111">
        <f t="shared" si="568"/>
        <v>0</v>
      </c>
      <c r="W623" s="111">
        <f t="shared" si="568"/>
        <v>3467</v>
      </c>
      <c r="X623" s="111">
        <f t="shared" si="568"/>
        <v>0</v>
      </c>
      <c r="Y623" s="111">
        <f t="shared" si="568"/>
        <v>0</v>
      </c>
      <c r="Z623" s="111">
        <f t="shared" si="568"/>
        <v>0</v>
      </c>
      <c r="AA623" s="111">
        <f t="shared" si="568"/>
        <v>0</v>
      </c>
      <c r="AB623" s="111">
        <f t="shared" si="568"/>
        <v>0</v>
      </c>
      <c r="AC623" s="111">
        <f t="shared" si="568"/>
        <v>0</v>
      </c>
      <c r="AD623" s="292">
        <f t="shared" si="517"/>
        <v>21249</v>
      </c>
      <c r="AE623" s="111">
        <f t="shared" si="568"/>
        <v>21249</v>
      </c>
      <c r="AF623" s="111">
        <f t="shared" si="568"/>
        <v>13889</v>
      </c>
      <c r="AG623" s="111">
        <f t="shared" si="568"/>
        <v>22719</v>
      </c>
      <c r="AH623" s="111">
        <f t="shared" si="568"/>
        <v>22783</v>
      </c>
      <c r="AI623" s="111">
        <f t="shared" si="568"/>
        <v>22793</v>
      </c>
      <c r="AJ623" s="111">
        <f t="shared" si="568"/>
        <v>22803</v>
      </c>
      <c r="AK623" s="111">
        <f t="shared" si="568"/>
        <v>0</v>
      </c>
    </row>
    <row r="624" spans="1:37" ht="0.75" customHeight="1">
      <c r="A624" s="43"/>
      <c r="B624" s="28" t="s">
        <v>327</v>
      </c>
      <c r="C624" s="29">
        <v>59</v>
      </c>
      <c r="D624" s="191">
        <f t="shared" ref="D624:J624" si="569">D636</f>
        <v>0</v>
      </c>
      <c r="E624" s="111">
        <f t="shared" si="569"/>
        <v>0</v>
      </c>
      <c r="F624" s="296">
        <f t="shared" si="569"/>
        <v>0</v>
      </c>
      <c r="G624" s="191">
        <f t="shared" si="569"/>
        <v>0</v>
      </c>
      <c r="H624" s="191">
        <f t="shared" si="569"/>
        <v>0</v>
      </c>
      <c r="I624" s="191">
        <f t="shared" si="569"/>
        <v>0</v>
      </c>
      <c r="J624" s="191">
        <f t="shared" si="569"/>
        <v>0</v>
      </c>
      <c r="K624" s="23">
        <f t="shared" si="528"/>
        <v>0</v>
      </c>
      <c r="L624" s="23">
        <f t="shared" si="529"/>
        <v>0</v>
      </c>
      <c r="M624" s="191">
        <f t="shared" ref="M624:AK624" si="570">M636</f>
        <v>0</v>
      </c>
      <c r="N624" s="191">
        <f t="shared" si="570"/>
        <v>0</v>
      </c>
      <c r="O624" s="191">
        <f t="shared" si="570"/>
        <v>0</v>
      </c>
      <c r="P624" s="111">
        <f t="shared" si="570"/>
        <v>0</v>
      </c>
      <c r="Q624" s="111">
        <f t="shared" si="570"/>
        <v>0</v>
      </c>
      <c r="R624" s="111">
        <f t="shared" si="570"/>
        <v>0</v>
      </c>
      <c r="S624" s="111">
        <f t="shared" si="570"/>
        <v>0</v>
      </c>
      <c r="T624" s="111">
        <f t="shared" si="570"/>
        <v>0</v>
      </c>
      <c r="U624" s="111">
        <f t="shared" si="570"/>
        <v>0</v>
      </c>
      <c r="V624" s="111">
        <f t="shared" si="570"/>
        <v>0</v>
      </c>
      <c r="W624" s="111">
        <f t="shared" si="570"/>
        <v>0</v>
      </c>
      <c r="X624" s="111">
        <f t="shared" si="570"/>
        <v>0</v>
      </c>
      <c r="Y624" s="111">
        <f t="shared" si="570"/>
        <v>0</v>
      </c>
      <c r="Z624" s="111">
        <f t="shared" si="570"/>
        <v>0</v>
      </c>
      <c r="AA624" s="111">
        <f t="shared" si="570"/>
        <v>0</v>
      </c>
      <c r="AB624" s="111">
        <f t="shared" si="570"/>
        <v>0</v>
      </c>
      <c r="AC624" s="111">
        <f t="shared" si="570"/>
        <v>0</v>
      </c>
      <c r="AD624" s="292">
        <f t="shared" si="517"/>
        <v>0</v>
      </c>
      <c r="AE624" s="111">
        <f t="shared" si="570"/>
        <v>0</v>
      </c>
      <c r="AF624" s="111">
        <f t="shared" si="570"/>
        <v>0</v>
      </c>
      <c r="AG624" s="111">
        <f t="shared" si="570"/>
        <v>0</v>
      </c>
      <c r="AH624" s="111">
        <f t="shared" si="570"/>
        <v>0</v>
      </c>
      <c r="AI624" s="111">
        <f t="shared" si="570"/>
        <v>0</v>
      </c>
      <c r="AJ624" s="111">
        <f t="shared" si="570"/>
        <v>0</v>
      </c>
      <c r="AK624" s="111">
        <f t="shared" si="570"/>
        <v>0</v>
      </c>
    </row>
    <row r="625" spans="1:37" ht="14.25" hidden="1">
      <c r="A625" s="43"/>
      <c r="B625" s="28" t="s">
        <v>310</v>
      </c>
      <c r="C625" s="29">
        <v>85.01</v>
      </c>
      <c r="D625" s="191">
        <f t="shared" ref="D625:J625" si="571">D650+D676+D699+D687+D707+D714</f>
        <v>0</v>
      </c>
      <c r="E625" s="111">
        <f t="shared" si="571"/>
        <v>0</v>
      </c>
      <c r="F625" s="296">
        <f t="shared" si="571"/>
        <v>0</v>
      </c>
      <c r="G625" s="191">
        <f t="shared" si="571"/>
        <v>0</v>
      </c>
      <c r="H625" s="191">
        <f t="shared" si="571"/>
        <v>0</v>
      </c>
      <c r="I625" s="191">
        <f t="shared" si="571"/>
        <v>0</v>
      </c>
      <c r="J625" s="191">
        <f t="shared" si="571"/>
        <v>0</v>
      </c>
      <c r="K625" s="23">
        <f t="shared" si="528"/>
        <v>0</v>
      </c>
      <c r="L625" s="23">
        <f t="shared" si="529"/>
        <v>0</v>
      </c>
      <c r="M625" s="191">
        <f t="shared" ref="M625:AK625" si="572">M650+M676+M699+M687+M707+M714</f>
        <v>0</v>
      </c>
      <c r="N625" s="191">
        <f t="shared" si="572"/>
        <v>0</v>
      </c>
      <c r="O625" s="191">
        <f t="shared" si="572"/>
        <v>0</v>
      </c>
      <c r="P625" s="111">
        <f t="shared" si="572"/>
        <v>0</v>
      </c>
      <c r="Q625" s="111">
        <f t="shared" si="572"/>
        <v>0</v>
      </c>
      <c r="R625" s="111">
        <f t="shared" si="572"/>
        <v>0</v>
      </c>
      <c r="S625" s="111">
        <f t="shared" si="572"/>
        <v>0</v>
      </c>
      <c r="T625" s="111">
        <f t="shared" si="572"/>
        <v>0</v>
      </c>
      <c r="U625" s="111">
        <f t="shared" si="572"/>
        <v>0</v>
      </c>
      <c r="V625" s="111">
        <f t="shared" si="572"/>
        <v>0</v>
      </c>
      <c r="W625" s="111">
        <f t="shared" si="572"/>
        <v>0</v>
      </c>
      <c r="X625" s="111">
        <f t="shared" si="572"/>
        <v>0</v>
      </c>
      <c r="Y625" s="111">
        <f t="shared" si="572"/>
        <v>0</v>
      </c>
      <c r="Z625" s="111">
        <f t="shared" si="572"/>
        <v>0</v>
      </c>
      <c r="AA625" s="111">
        <f t="shared" si="572"/>
        <v>0</v>
      </c>
      <c r="AB625" s="111">
        <f t="shared" si="572"/>
        <v>0</v>
      </c>
      <c r="AC625" s="111">
        <f t="shared" si="572"/>
        <v>0</v>
      </c>
      <c r="AD625" s="292">
        <f t="shared" si="517"/>
        <v>0</v>
      </c>
      <c r="AE625" s="111">
        <f t="shared" si="572"/>
        <v>0</v>
      </c>
      <c r="AF625" s="111">
        <f t="shared" si="572"/>
        <v>0</v>
      </c>
      <c r="AG625" s="111">
        <f t="shared" si="572"/>
        <v>0</v>
      </c>
      <c r="AH625" s="111">
        <f t="shared" si="572"/>
        <v>0</v>
      </c>
      <c r="AI625" s="111">
        <f t="shared" si="572"/>
        <v>0</v>
      </c>
      <c r="AJ625" s="111">
        <f t="shared" si="572"/>
        <v>0</v>
      </c>
      <c r="AK625" s="111">
        <f t="shared" si="572"/>
        <v>0</v>
      </c>
    </row>
    <row r="626" spans="1:37" ht="16.5" customHeight="1">
      <c r="A626" s="43"/>
      <c r="B626" s="25" t="s">
        <v>311</v>
      </c>
      <c r="C626" s="29"/>
      <c r="D626" s="191">
        <f t="shared" ref="D626:E626" si="573">D637</f>
        <v>629</v>
      </c>
      <c r="E626" s="111">
        <f t="shared" si="573"/>
        <v>0</v>
      </c>
      <c r="F626" s="296">
        <f>F637</f>
        <v>130</v>
      </c>
      <c r="G626" s="296">
        <f t="shared" ref="G626:AA626" si="574">G637</f>
        <v>130</v>
      </c>
      <c r="H626" s="296">
        <f t="shared" si="574"/>
        <v>0</v>
      </c>
      <c r="I626" s="296">
        <f t="shared" si="574"/>
        <v>0</v>
      </c>
      <c r="J626" s="296">
        <f t="shared" si="574"/>
        <v>0</v>
      </c>
      <c r="K626" s="296">
        <f t="shared" si="574"/>
        <v>130</v>
      </c>
      <c r="L626" s="296">
        <f t="shared" si="574"/>
        <v>0</v>
      </c>
      <c r="M626" s="296">
        <f t="shared" si="574"/>
        <v>0</v>
      </c>
      <c r="N626" s="296">
        <f t="shared" si="574"/>
        <v>0</v>
      </c>
      <c r="O626" s="296">
        <f t="shared" si="574"/>
        <v>0</v>
      </c>
      <c r="P626" s="296">
        <f t="shared" si="574"/>
        <v>0</v>
      </c>
      <c r="Q626" s="296">
        <f t="shared" si="574"/>
        <v>0</v>
      </c>
      <c r="R626" s="296">
        <f t="shared" si="574"/>
        <v>0</v>
      </c>
      <c r="S626" s="296">
        <f t="shared" si="574"/>
        <v>157</v>
      </c>
      <c r="T626" s="296">
        <f t="shared" si="574"/>
        <v>0</v>
      </c>
      <c r="U626" s="296">
        <f t="shared" si="574"/>
        <v>13</v>
      </c>
      <c r="V626" s="296">
        <f t="shared" si="574"/>
        <v>0</v>
      </c>
      <c r="W626" s="296">
        <f t="shared" si="574"/>
        <v>430</v>
      </c>
      <c r="X626" s="296">
        <f t="shared" si="574"/>
        <v>0</v>
      </c>
      <c r="Y626" s="296">
        <f t="shared" si="574"/>
        <v>0</v>
      </c>
      <c r="Z626" s="296">
        <f t="shared" si="574"/>
        <v>0</v>
      </c>
      <c r="AA626" s="296">
        <f t="shared" si="574"/>
        <v>0</v>
      </c>
      <c r="AB626" s="296">
        <f t="shared" ref="AB626:AC626" si="575">AB637+AB724</f>
        <v>0</v>
      </c>
      <c r="AC626" s="296">
        <f t="shared" si="575"/>
        <v>0</v>
      </c>
      <c r="AD626" s="292">
        <f t="shared" si="517"/>
        <v>730</v>
      </c>
      <c r="AE626" s="296">
        <f>AE637</f>
        <v>730</v>
      </c>
      <c r="AF626" s="296">
        <f t="shared" ref="AF626:AK626" si="576">AF637</f>
        <v>229</v>
      </c>
      <c r="AG626" s="296">
        <f t="shared" si="576"/>
        <v>1626</v>
      </c>
      <c r="AH626" s="296">
        <f t="shared" si="576"/>
        <v>1605</v>
      </c>
      <c r="AI626" s="296">
        <f t="shared" si="576"/>
        <v>1613</v>
      </c>
      <c r="AJ626" s="296">
        <f t="shared" si="576"/>
        <v>196</v>
      </c>
      <c r="AK626" s="296">
        <f t="shared" si="576"/>
        <v>0</v>
      </c>
    </row>
    <row r="627" spans="1:37" ht="14.25" customHeight="1">
      <c r="A627" s="43"/>
      <c r="B627" s="25" t="s">
        <v>320</v>
      </c>
      <c r="C627" s="29">
        <v>56</v>
      </c>
      <c r="D627" s="186"/>
      <c r="E627" s="30"/>
      <c r="F627" s="93">
        <f>F639</f>
        <v>0</v>
      </c>
      <c r="G627" s="93">
        <f t="shared" ref="G627:AK628" si="577">G639</f>
        <v>0</v>
      </c>
      <c r="H627" s="93">
        <f t="shared" si="577"/>
        <v>0</v>
      </c>
      <c r="I627" s="93">
        <f t="shared" si="577"/>
        <v>0</v>
      </c>
      <c r="J627" s="93">
        <f t="shared" si="577"/>
        <v>0</v>
      </c>
      <c r="K627" s="93">
        <f t="shared" si="577"/>
        <v>0</v>
      </c>
      <c r="L627" s="93">
        <f t="shared" si="577"/>
        <v>0</v>
      </c>
      <c r="M627" s="93">
        <f t="shared" si="577"/>
        <v>0</v>
      </c>
      <c r="N627" s="93">
        <f t="shared" si="577"/>
        <v>0</v>
      </c>
      <c r="O627" s="93">
        <f t="shared" si="577"/>
        <v>0</v>
      </c>
      <c r="P627" s="93">
        <f t="shared" si="577"/>
        <v>0</v>
      </c>
      <c r="Q627" s="93">
        <f t="shared" si="577"/>
        <v>0</v>
      </c>
      <c r="R627" s="93">
        <f t="shared" si="577"/>
        <v>0</v>
      </c>
      <c r="S627" s="93">
        <f t="shared" si="577"/>
        <v>0</v>
      </c>
      <c r="T627" s="93">
        <f t="shared" si="577"/>
        <v>0</v>
      </c>
      <c r="U627" s="93">
        <f t="shared" si="577"/>
        <v>0</v>
      </c>
      <c r="V627" s="93">
        <f t="shared" si="577"/>
        <v>0</v>
      </c>
      <c r="W627" s="93">
        <f t="shared" si="577"/>
        <v>430</v>
      </c>
      <c r="X627" s="93">
        <f t="shared" si="577"/>
        <v>0</v>
      </c>
      <c r="Y627" s="93">
        <f t="shared" si="577"/>
        <v>0</v>
      </c>
      <c r="Z627" s="93">
        <f t="shared" si="577"/>
        <v>0</v>
      </c>
      <c r="AA627" s="93">
        <f t="shared" si="577"/>
        <v>0</v>
      </c>
      <c r="AB627" s="93">
        <f t="shared" si="577"/>
        <v>0</v>
      </c>
      <c r="AC627" s="93">
        <f t="shared" si="577"/>
        <v>0</v>
      </c>
      <c r="AD627" s="292">
        <f t="shared" si="517"/>
        <v>430</v>
      </c>
      <c r="AE627" s="93">
        <f t="shared" si="577"/>
        <v>430</v>
      </c>
      <c r="AF627" s="93">
        <f t="shared" si="577"/>
        <v>57</v>
      </c>
      <c r="AG627" s="93">
        <f t="shared" si="577"/>
        <v>1626</v>
      </c>
      <c r="AH627" s="93">
        <f t="shared" si="577"/>
        <v>1605</v>
      </c>
      <c r="AI627" s="93">
        <f t="shared" si="577"/>
        <v>1613</v>
      </c>
      <c r="AJ627" s="93">
        <f t="shared" si="577"/>
        <v>196</v>
      </c>
      <c r="AK627" s="93">
        <f t="shared" si="577"/>
        <v>0</v>
      </c>
    </row>
    <row r="628" spans="1:37" ht="16.5" customHeight="1">
      <c r="A628" s="43"/>
      <c r="B628" s="28" t="s">
        <v>365</v>
      </c>
      <c r="C628" s="29">
        <v>70</v>
      </c>
      <c r="D628" s="191">
        <f t="shared" ref="D628:J628" si="578">D640</f>
        <v>629</v>
      </c>
      <c r="E628" s="111">
        <f t="shared" si="578"/>
        <v>0</v>
      </c>
      <c r="F628" s="296">
        <f t="shared" si="578"/>
        <v>130</v>
      </c>
      <c r="G628" s="191">
        <f t="shared" si="578"/>
        <v>130</v>
      </c>
      <c r="H628" s="191">
        <f t="shared" si="578"/>
        <v>0</v>
      </c>
      <c r="I628" s="191">
        <f t="shared" si="578"/>
        <v>0</v>
      </c>
      <c r="J628" s="191">
        <f t="shared" si="578"/>
        <v>0</v>
      </c>
      <c r="K628" s="23">
        <f t="shared" si="528"/>
        <v>130</v>
      </c>
      <c r="L628" s="23">
        <f t="shared" si="529"/>
        <v>0</v>
      </c>
      <c r="M628" s="191">
        <f t="shared" si="577"/>
        <v>0</v>
      </c>
      <c r="N628" s="191">
        <f t="shared" si="577"/>
        <v>0</v>
      </c>
      <c r="O628" s="191">
        <f t="shared" si="577"/>
        <v>0</v>
      </c>
      <c r="P628" s="111">
        <f t="shared" si="577"/>
        <v>0</v>
      </c>
      <c r="Q628" s="111">
        <f t="shared" si="577"/>
        <v>0</v>
      </c>
      <c r="R628" s="111">
        <f t="shared" si="577"/>
        <v>0</v>
      </c>
      <c r="S628" s="111">
        <f t="shared" si="577"/>
        <v>157</v>
      </c>
      <c r="T628" s="111">
        <f t="shared" si="577"/>
        <v>0</v>
      </c>
      <c r="U628" s="111">
        <f t="shared" si="577"/>
        <v>13</v>
      </c>
      <c r="V628" s="111">
        <f t="shared" si="577"/>
        <v>0</v>
      </c>
      <c r="W628" s="111">
        <f t="shared" si="577"/>
        <v>0</v>
      </c>
      <c r="X628" s="111">
        <f t="shared" si="577"/>
        <v>0</v>
      </c>
      <c r="Y628" s="111">
        <f t="shared" si="577"/>
        <v>0</v>
      </c>
      <c r="Z628" s="111">
        <f t="shared" si="577"/>
        <v>0</v>
      </c>
      <c r="AA628" s="111">
        <f t="shared" si="577"/>
        <v>0</v>
      </c>
      <c r="AB628" s="111">
        <f t="shared" si="577"/>
        <v>0</v>
      </c>
      <c r="AC628" s="111">
        <f t="shared" si="577"/>
        <v>0</v>
      </c>
      <c r="AD628" s="292">
        <f t="shared" si="517"/>
        <v>300</v>
      </c>
      <c r="AE628" s="111">
        <f t="shared" si="577"/>
        <v>300</v>
      </c>
      <c r="AF628" s="111">
        <f t="shared" si="577"/>
        <v>172</v>
      </c>
      <c r="AG628" s="111">
        <f t="shared" si="577"/>
        <v>0</v>
      </c>
      <c r="AH628" s="111">
        <f t="shared" si="577"/>
        <v>0</v>
      </c>
      <c r="AI628" s="111">
        <f t="shared" si="577"/>
        <v>0</v>
      </c>
      <c r="AJ628" s="111">
        <f t="shared" si="577"/>
        <v>0</v>
      </c>
      <c r="AK628" s="111">
        <f t="shared" si="577"/>
        <v>0</v>
      </c>
    </row>
    <row r="629" spans="1:37" ht="14.25">
      <c r="A629" s="43" t="s">
        <v>473</v>
      </c>
      <c r="B629" s="31" t="s">
        <v>474</v>
      </c>
      <c r="C629" s="29" t="s">
        <v>475</v>
      </c>
      <c r="D629" s="191">
        <f>D641+D657+D668+D679+D691+D708</f>
        <v>7320</v>
      </c>
      <c r="E629" s="111">
        <f>E641+E657+E668+E679+E691+E708</f>
        <v>7594</v>
      </c>
      <c r="F629" s="296">
        <f>F641+F657+F668+F679+F691+F708+F718+F723</f>
        <v>7479</v>
      </c>
      <c r="G629" s="296">
        <f t="shared" ref="G629:AK629" si="579">G641+G657+G668+G679+G691+G708+G718+G723</f>
        <v>2047</v>
      </c>
      <c r="H629" s="296">
        <f t="shared" si="579"/>
        <v>1938</v>
      </c>
      <c r="I629" s="296">
        <f t="shared" si="579"/>
        <v>1622</v>
      </c>
      <c r="J629" s="296">
        <f t="shared" si="579"/>
        <v>1872</v>
      </c>
      <c r="K629" s="296">
        <f t="shared" si="579"/>
        <v>7479</v>
      </c>
      <c r="L629" s="296">
        <f t="shared" si="579"/>
        <v>0</v>
      </c>
      <c r="M629" s="296">
        <f t="shared" si="579"/>
        <v>7393</v>
      </c>
      <c r="N629" s="296">
        <f t="shared" si="579"/>
        <v>7543</v>
      </c>
      <c r="O629" s="296">
        <f t="shared" si="579"/>
        <v>7686</v>
      </c>
      <c r="P629" s="296">
        <f t="shared" si="579"/>
        <v>0</v>
      </c>
      <c r="Q629" s="296">
        <f t="shared" si="579"/>
        <v>0</v>
      </c>
      <c r="R629" s="296">
        <f t="shared" si="579"/>
        <v>0</v>
      </c>
      <c r="S629" s="296">
        <f t="shared" si="579"/>
        <v>157</v>
      </c>
      <c r="T629" s="296">
        <f t="shared" si="579"/>
        <v>0</v>
      </c>
      <c r="U629" s="296">
        <f t="shared" si="579"/>
        <v>13</v>
      </c>
      <c r="V629" s="296">
        <f t="shared" si="579"/>
        <v>0</v>
      </c>
      <c r="W629" s="296">
        <f t="shared" si="579"/>
        <v>184</v>
      </c>
      <c r="X629" s="296">
        <f t="shared" si="579"/>
        <v>0</v>
      </c>
      <c r="Y629" s="296">
        <f t="shared" si="579"/>
        <v>0</v>
      </c>
      <c r="Z629" s="296">
        <f t="shared" si="579"/>
        <v>0</v>
      </c>
      <c r="AA629" s="296">
        <f t="shared" si="579"/>
        <v>0</v>
      </c>
      <c r="AB629" s="296">
        <f t="shared" si="579"/>
        <v>0</v>
      </c>
      <c r="AC629" s="296">
        <f t="shared" si="579"/>
        <v>0</v>
      </c>
      <c r="AD629" s="292">
        <f t="shared" si="517"/>
        <v>7833</v>
      </c>
      <c r="AE629" s="296">
        <f t="shared" si="579"/>
        <v>7833</v>
      </c>
      <c r="AF629" s="296">
        <f t="shared" si="579"/>
        <v>7082</v>
      </c>
      <c r="AG629" s="296">
        <f t="shared" si="579"/>
        <v>10429</v>
      </c>
      <c r="AH629" s="296">
        <f t="shared" si="579"/>
        <v>10595</v>
      </c>
      <c r="AI629" s="296">
        <f t="shared" si="579"/>
        <v>10643</v>
      </c>
      <c r="AJ629" s="296">
        <f t="shared" si="579"/>
        <v>9256</v>
      </c>
      <c r="AK629" s="296">
        <f t="shared" si="579"/>
        <v>0</v>
      </c>
    </row>
    <row r="630" spans="1:37" ht="14.25">
      <c r="A630" s="43"/>
      <c r="B630" s="25" t="s">
        <v>298</v>
      </c>
      <c r="C630" s="29"/>
      <c r="D630" s="191">
        <f>D642+D658+D669+D680+D692+D709</f>
        <v>6691</v>
      </c>
      <c r="E630" s="111">
        <f>E642+E658+E669+E680+E692+E709</f>
        <v>7594</v>
      </c>
      <c r="F630" s="296">
        <f>F642+F658+F669+F680+F692+F709</f>
        <v>7349</v>
      </c>
      <c r="G630" s="191">
        <f>G642+G658+G669+G680+G692+G709</f>
        <v>1917</v>
      </c>
      <c r="H630" s="191">
        <f>H642+H658+H669+H680+H692+H709</f>
        <v>1938</v>
      </c>
      <c r="I630" s="191">
        <f>I642+I658+I669+I680+I692+I709</f>
        <v>1622</v>
      </c>
      <c r="J630" s="191">
        <f>J642+J658+J669+J680+J692+J709</f>
        <v>1872</v>
      </c>
      <c r="K630" s="23">
        <f t="shared" si="528"/>
        <v>7349</v>
      </c>
      <c r="L630" s="23">
        <f t="shared" si="529"/>
        <v>0</v>
      </c>
      <c r="M630" s="191">
        <f t="shared" ref="M630:AK630" si="580">M642+M658+M669+M680+M692+M709</f>
        <v>7393</v>
      </c>
      <c r="N630" s="191">
        <f t="shared" si="580"/>
        <v>7543</v>
      </c>
      <c r="O630" s="191">
        <f t="shared" si="580"/>
        <v>7686</v>
      </c>
      <c r="P630" s="111">
        <f t="shared" si="580"/>
        <v>0</v>
      </c>
      <c r="Q630" s="111">
        <f t="shared" si="580"/>
        <v>0</v>
      </c>
      <c r="R630" s="111">
        <f t="shared" si="580"/>
        <v>0</v>
      </c>
      <c r="S630" s="111">
        <f t="shared" si="580"/>
        <v>0</v>
      </c>
      <c r="T630" s="111">
        <f t="shared" si="580"/>
        <v>0</v>
      </c>
      <c r="U630" s="111">
        <f t="shared" si="580"/>
        <v>0</v>
      </c>
      <c r="V630" s="111">
        <f t="shared" si="580"/>
        <v>0</v>
      </c>
      <c r="W630" s="111">
        <f t="shared" si="580"/>
        <v>-246</v>
      </c>
      <c r="X630" s="111">
        <f t="shared" si="580"/>
        <v>0</v>
      </c>
      <c r="Y630" s="111">
        <f t="shared" si="580"/>
        <v>0</v>
      </c>
      <c r="Z630" s="111">
        <f t="shared" si="580"/>
        <v>0</v>
      </c>
      <c r="AA630" s="111">
        <f t="shared" si="580"/>
        <v>0</v>
      </c>
      <c r="AB630" s="111">
        <f t="shared" si="580"/>
        <v>0</v>
      </c>
      <c r="AC630" s="111">
        <f t="shared" si="580"/>
        <v>0</v>
      </c>
      <c r="AD630" s="292">
        <f t="shared" si="517"/>
        <v>7103</v>
      </c>
      <c r="AE630" s="111">
        <f t="shared" si="580"/>
        <v>7103</v>
      </c>
      <c r="AF630" s="111">
        <f t="shared" si="580"/>
        <v>6853</v>
      </c>
      <c r="AG630" s="111">
        <f t="shared" si="580"/>
        <v>8803</v>
      </c>
      <c r="AH630" s="111">
        <f t="shared" si="580"/>
        <v>8990</v>
      </c>
      <c r="AI630" s="111">
        <f t="shared" si="580"/>
        <v>9030</v>
      </c>
      <c r="AJ630" s="111">
        <f t="shared" si="580"/>
        <v>9060</v>
      </c>
      <c r="AK630" s="111">
        <f t="shared" si="580"/>
        <v>0</v>
      </c>
    </row>
    <row r="631" spans="1:37" ht="14.25">
      <c r="A631" s="43"/>
      <c r="B631" s="28" t="s">
        <v>299</v>
      </c>
      <c r="C631" s="29">
        <v>1</v>
      </c>
      <c r="D631" s="248">
        <f t="shared" ref="D631:J631" si="581">D643+D659+D669+D680+D692+D709</f>
        <v>6691</v>
      </c>
      <c r="E631" s="38">
        <f t="shared" si="581"/>
        <v>7594</v>
      </c>
      <c r="F631" s="286">
        <f t="shared" si="581"/>
        <v>7349</v>
      </c>
      <c r="G631" s="248">
        <f t="shared" si="581"/>
        <v>1917</v>
      </c>
      <c r="H631" s="248">
        <f t="shared" si="581"/>
        <v>1938</v>
      </c>
      <c r="I631" s="248">
        <f t="shared" si="581"/>
        <v>1622</v>
      </c>
      <c r="J631" s="248">
        <f t="shared" si="581"/>
        <v>1872</v>
      </c>
      <c r="K631" s="23">
        <f t="shared" si="528"/>
        <v>7349</v>
      </c>
      <c r="L631" s="23">
        <f t="shared" si="529"/>
        <v>0</v>
      </c>
      <c r="M631" s="248">
        <f t="shared" ref="M631:AK631" si="582">M643+M659+M669+M680+M692+M709</f>
        <v>7393</v>
      </c>
      <c r="N631" s="248">
        <f t="shared" si="582"/>
        <v>7543</v>
      </c>
      <c r="O631" s="248">
        <f t="shared" si="582"/>
        <v>7686</v>
      </c>
      <c r="P631" s="38">
        <f t="shared" si="582"/>
        <v>0</v>
      </c>
      <c r="Q631" s="38">
        <f t="shared" si="582"/>
        <v>0</v>
      </c>
      <c r="R631" s="38">
        <f t="shared" si="582"/>
        <v>0</v>
      </c>
      <c r="S631" s="38">
        <f t="shared" si="582"/>
        <v>0</v>
      </c>
      <c r="T631" s="38">
        <f t="shared" si="582"/>
        <v>0</v>
      </c>
      <c r="U631" s="38">
        <f t="shared" si="582"/>
        <v>0</v>
      </c>
      <c r="V631" s="38">
        <f t="shared" si="582"/>
        <v>0</v>
      </c>
      <c r="W631" s="38">
        <f t="shared" si="582"/>
        <v>-246</v>
      </c>
      <c r="X631" s="38">
        <f t="shared" si="582"/>
        <v>0</v>
      </c>
      <c r="Y631" s="38">
        <f t="shared" si="582"/>
        <v>0</v>
      </c>
      <c r="Z631" s="38">
        <f t="shared" si="582"/>
        <v>0</v>
      </c>
      <c r="AA631" s="38">
        <f t="shared" si="582"/>
        <v>0</v>
      </c>
      <c r="AB631" s="38">
        <f t="shared" si="582"/>
        <v>0</v>
      </c>
      <c r="AC631" s="38">
        <f t="shared" si="582"/>
        <v>0</v>
      </c>
      <c r="AD631" s="292">
        <f t="shared" si="517"/>
        <v>7103</v>
      </c>
      <c r="AE631" s="38">
        <f t="shared" si="582"/>
        <v>7103</v>
      </c>
      <c r="AF631" s="38">
        <f t="shared" si="582"/>
        <v>6853</v>
      </c>
      <c r="AG631" s="38">
        <f t="shared" si="582"/>
        <v>8803</v>
      </c>
      <c r="AH631" s="38">
        <f t="shared" si="582"/>
        <v>8990</v>
      </c>
      <c r="AI631" s="38">
        <f t="shared" si="582"/>
        <v>9030</v>
      </c>
      <c r="AJ631" s="38">
        <f t="shared" si="582"/>
        <v>9060</v>
      </c>
      <c r="AK631" s="38">
        <f t="shared" si="582"/>
        <v>0</v>
      </c>
    </row>
    <row r="632" spans="1:37" ht="14.25">
      <c r="A632" s="43"/>
      <c r="B632" s="28" t="s">
        <v>476</v>
      </c>
      <c r="C632" s="29">
        <v>10</v>
      </c>
      <c r="D632" s="248">
        <f t="shared" ref="D632:J632" si="583">D644+D660+D671+D682+D694+D711</f>
        <v>877</v>
      </c>
      <c r="E632" s="38">
        <f t="shared" si="583"/>
        <v>1113</v>
      </c>
      <c r="F632" s="286">
        <f t="shared" si="583"/>
        <v>1113</v>
      </c>
      <c r="G632" s="248">
        <f t="shared" si="583"/>
        <v>270</v>
      </c>
      <c r="H632" s="248">
        <f t="shared" si="583"/>
        <v>290</v>
      </c>
      <c r="I632" s="248">
        <f t="shared" si="583"/>
        <v>270</v>
      </c>
      <c r="J632" s="248">
        <f t="shared" si="583"/>
        <v>283</v>
      </c>
      <c r="K632" s="23">
        <f t="shared" si="528"/>
        <v>1113</v>
      </c>
      <c r="L632" s="23">
        <f t="shared" si="529"/>
        <v>0</v>
      </c>
      <c r="M632" s="248">
        <f t="shared" ref="M632:AK632" si="584">M644+M660+M671+M682+M694+M711</f>
        <v>910</v>
      </c>
      <c r="N632" s="248">
        <f t="shared" si="584"/>
        <v>910</v>
      </c>
      <c r="O632" s="248">
        <f t="shared" si="584"/>
        <v>910</v>
      </c>
      <c r="P632" s="38">
        <f t="shared" si="584"/>
        <v>0</v>
      </c>
      <c r="Q632" s="38">
        <f t="shared" si="584"/>
        <v>0</v>
      </c>
      <c r="R632" s="38">
        <f t="shared" si="584"/>
        <v>0</v>
      </c>
      <c r="S632" s="38">
        <f t="shared" si="584"/>
        <v>0</v>
      </c>
      <c r="T632" s="38">
        <f t="shared" si="584"/>
        <v>0</v>
      </c>
      <c r="U632" s="38">
        <f t="shared" si="584"/>
        <v>0</v>
      </c>
      <c r="V632" s="38">
        <f t="shared" si="584"/>
        <v>0</v>
      </c>
      <c r="W632" s="38">
        <f t="shared" si="584"/>
        <v>0</v>
      </c>
      <c r="X632" s="38">
        <f t="shared" si="584"/>
        <v>0</v>
      </c>
      <c r="Y632" s="38">
        <f t="shared" si="584"/>
        <v>0</v>
      </c>
      <c r="Z632" s="38">
        <f t="shared" si="584"/>
        <v>0</v>
      </c>
      <c r="AA632" s="38">
        <f t="shared" si="584"/>
        <v>0</v>
      </c>
      <c r="AB632" s="38">
        <f t="shared" si="584"/>
        <v>0</v>
      </c>
      <c r="AC632" s="38">
        <f t="shared" si="584"/>
        <v>0</v>
      </c>
      <c r="AD632" s="292">
        <f t="shared" si="517"/>
        <v>1113</v>
      </c>
      <c r="AE632" s="38">
        <f t="shared" si="584"/>
        <v>1113</v>
      </c>
      <c r="AF632" s="38">
        <f t="shared" si="584"/>
        <v>1001</v>
      </c>
      <c r="AG632" s="38">
        <f t="shared" si="584"/>
        <v>1130</v>
      </c>
      <c r="AH632" s="38">
        <f t="shared" si="584"/>
        <v>1172</v>
      </c>
      <c r="AI632" s="38">
        <f t="shared" si="584"/>
        <v>1177</v>
      </c>
      <c r="AJ632" s="38">
        <f t="shared" si="584"/>
        <v>1182</v>
      </c>
      <c r="AK632" s="38">
        <f t="shared" si="584"/>
        <v>0</v>
      </c>
    </row>
    <row r="633" spans="1:37" ht="15" hidden="1" customHeight="1">
      <c r="A633" s="43"/>
      <c r="B633" s="28" t="s">
        <v>477</v>
      </c>
      <c r="C633" s="29"/>
      <c r="D633" s="186"/>
      <c r="E633" s="30"/>
      <c r="F633" s="93"/>
      <c r="G633" s="186"/>
      <c r="H633" s="186"/>
      <c r="I633" s="186"/>
      <c r="J633" s="186"/>
      <c r="K633" s="23">
        <f t="shared" si="528"/>
        <v>0</v>
      </c>
      <c r="L633" s="23">
        <f t="shared" si="529"/>
        <v>0</v>
      </c>
      <c r="M633" s="186"/>
      <c r="N633" s="186"/>
      <c r="O633" s="186"/>
      <c r="P633" s="30"/>
      <c r="Q633" s="30"/>
      <c r="R633" s="30"/>
      <c r="S633" s="30"/>
      <c r="T633" s="30"/>
      <c r="U633" s="30"/>
      <c r="V633" s="30"/>
      <c r="W633" s="30"/>
      <c r="X633" s="30"/>
      <c r="Y633" s="30"/>
      <c r="Z633" s="30"/>
      <c r="AA633" s="30"/>
      <c r="AB633" s="30"/>
      <c r="AC633" s="30"/>
      <c r="AD633" s="292">
        <f t="shared" si="517"/>
        <v>0</v>
      </c>
      <c r="AE633" s="30"/>
      <c r="AF633" s="30"/>
      <c r="AG633" s="30"/>
      <c r="AH633" s="30"/>
      <c r="AI633" s="30"/>
      <c r="AJ633" s="30"/>
      <c r="AK633" s="30"/>
    </row>
    <row r="634" spans="1:37" ht="14.25">
      <c r="A634" s="43"/>
      <c r="B634" s="28" t="s">
        <v>301</v>
      </c>
      <c r="C634" s="29">
        <v>20</v>
      </c>
      <c r="D634" s="248">
        <f t="shared" ref="D634:J634" si="585">D646+D662+D673+D684+D696+D713</f>
        <v>2865</v>
      </c>
      <c r="E634" s="38">
        <f t="shared" si="585"/>
        <v>3244</v>
      </c>
      <c r="F634" s="286">
        <f t="shared" si="585"/>
        <v>3000</v>
      </c>
      <c r="G634" s="248">
        <f t="shared" si="585"/>
        <v>747</v>
      </c>
      <c r="H634" s="248">
        <f t="shared" si="585"/>
        <v>748</v>
      </c>
      <c r="I634" s="248">
        <f t="shared" si="585"/>
        <v>752</v>
      </c>
      <c r="J634" s="248">
        <f t="shared" si="585"/>
        <v>753</v>
      </c>
      <c r="K634" s="23">
        <f t="shared" si="528"/>
        <v>3000</v>
      </c>
      <c r="L634" s="23">
        <f t="shared" si="529"/>
        <v>0</v>
      </c>
      <c r="M634" s="248">
        <f t="shared" ref="M634:AK634" si="586">M646+M662+M673+M684+M696+M713</f>
        <v>3140</v>
      </c>
      <c r="N634" s="248">
        <f t="shared" si="586"/>
        <v>3190</v>
      </c>
      <c r="O634" s="248">
        <f t="shared" si="586"/>
        <v>3230</v>
      </c>
      <c r="P634" s="38">
        <f t="shared" si="586"/>
        <v>0</v>
      </c>
      <c r="Q634" s="38">
        <f t="shared" si="586"/>
        <v>0</v>
      </c>
      <c r="R634" s="38">
        <f t="shared" si="586"/>
        <v>0</v>
      </c>
      <c r="S634" s="38">
        <f t="shared" si="586"/>
        <v>0</v>
      </c>
      <c r="T634" s="38">
        <f t="shared" si="586"/>
        <v>0</v>
      </c>
      <c r="U634" s="38">
        <f t="shared" si="586"/>
        <v>0</v>
      </c>
      <c r="V634" s="38">
        <f t="shared" si="586"/>
        <v>0</v>
      </c>
      <c r="W634" s="38">
        <f t="shared" si="586"/>
        <v>0</v>
      </c>
      <c r="X634" s="38">
        <f t="shared" si="586"/>
        <v>0</v>
      </c>
      <c r="Y634" s="38">
        <f t="shared" si="586"/>
        <v>0</v>
      </c>
      <c r="Z634" s="38">
        <f t="shared" si="586"/>
        <v>0</v>
      </c>
      <c r="AA634" s="38">
        <f t="shared" si="586"/>
        <v>0</v>
      </c>
      <c r="AB634" s="38">
        <f t="shared" si="586"/>
        <v>0</v>
      </c>
      <c r="AC634" s="38">
        <f t="shared" si="586"/>
        <v>0</v>
      </c>
      <c r="AD634" s="292">
        <f t="shared" si="517"/>
        <v>3000</v>
      </c>
      <c r="AE634" s="38">
        <f t="shared" si="586"/>
        <v>3000</v>
      </c>
      <c r="AF634" s="38">
        <f t="shared" si="586"/>
        <v>2916</v>
      </c>
      <c r="AG634" s="38">
        <f t="shared" si="586"/>
        <v>3341</v>
      </c>
      <c r="AH634" s="38">
        <f t="shared" si="586"/>
        <v>3422</v>
      </c>
      <c r="AI634" s="38">
        <f t="shared" si="586"/>
        <v>3447</v>
      </c>
      <c r="AJ634" s="38">
        <f t="shared" si="586"/>
        <v>3462</v>
      </c>
      <c r="AK634" s="38">
        <f t="shared" si="586"/>
        <v>0</v>
      </c>
    </row>
    <row r="635" spans="1:37" ht="13.5" customHeight="1">
      <c r="A635" s="43"/>
      <c r="B635" s="321" t="s">
        <v>478</v>
      </c>
      <c r="C635" s="29" t="s">
        <v>479</v>
      </c>
      <c r="D635" s="248">
        <f t="shared" ref="D635:J636" si="587">D647+D663+D674+D685+D697</f>
        <v>2949</v>
      </c>
      <c r="E635" s="38">
        <f t="shared" si="587"/>
        <v>3237</v>
      </c>
      <c r="F635" s="286">
        <f t="shared" si="587"/>
        <v>3236</v>
      </c>
      <c r="G635" s="248">
        <f t="shared" si="587"/>
        <v>900</v>
      </c>
      <c r="H635" s="248">
        <f t="shared" si="587"/>
        <v>900</v>
      </c>
      <c r="I635" s="248">
        <f t="shared" si="587"/>
        <v>600</v>
      </c>
      <c r="J635" s="248">
        <f t="shared" si="587"/>
        <v>836</v>
      </c>
      <c r="K635" s="23">
        <f t="shared" si="528"/>
        <v>3236</v>
      </c>
      <c r="L635" s="23">
        <f t="shared" si="529"/>
        <v>0</v>
      </c>
      <c r="M635" s="248">
        <f t="shared" ref="M635:AK636" si="588">M647+M663+M674+M685+M697</f>
        <v>3343</v>
      </c>
      <c r="N635" s="248">
        <f t="shared" si="588"/>
        <v>3443</v>
      </c>
      <c r="O635" s="248">
        <f t="shared" si="588"/>
        <v>3546</v>
      </c>
      <c r="P635" s="38">
        <f t="shared" si="588"/>
        <v>0</v>
      </c>
      <c r="Q635" s="38">
        <f t="shared" si="588"/>
        <v>0</v>
      </c>
      <c r="R635" s="38">
        <f t="shared" si="588"/>
        <v>0</v>
      </c>
      <c r="S635" s="38">
        <f t="shared" si="588"/>
        <v>0</v>
      </c>
      <c r="T635" s="38">
        <f t="shared" si="588"/>
        <v>0</v>
      </c>
      <c r="U635" s="38">
        <f t="shared" si="588"/>
        <v>0</v>
      </c>
      <c r="V635" s="38">
        <f t="shared" si="588"/>
        <v>0</v>
      </c>
      <c r="W635" s="38">
        <f t="shared" si="588"/>
        <v>-246</v>
      </c>
      <c r="X635" s="38">
        <f t="shared" si="588"/>
        <v>0</v>
      </c>
      <c r="Y635" s="38">
        <f t="shared" si="588"/>
        <v>0</v>
      </c>
      <c r="Z635" s="38">
        <f t="shared" si="588"/>
        <v>0</v>
      </c>
      <c r="AA635" s="38">
        <f t="shared" si="588"/>
        <v>0</v>
      </c>
      <c r="AB635" s="38">
        <f t="shared" si="588"/>
        <v>0</v>
      </c>
      <c r="AC635" s="38">
        <f t="shared" si="588"/>
        <v>0</v>
      </c>
      <c r="AD635" s="292">
        <f t="shared" si="517"/>
        <v>2990</v>
      </c>
      <c r="AE635" s="38">
        <f t="shared" si="588"/>
        <v>2990</v>
      </c>
      <c r="AF635" s="38">
        <f t="shared" si="588"/>
        <v>2936</v>
      </c>
      <c r="AG635" s="38">
        <f t="shared" si="588"/>
        <v>4332</v>
      </c>
      <c r="AH635" s="38">
        <f t="shared" si="588"/>
        <v>4396</v>
      </c>
      <c r="AI635" s="38">
        <f t="shared" si="588"/>
        <v>4406</v>
      </c>
      <c r="AJ635" s="38">
        <f t="shared" si="588"/>
        <v>4416</v>
      </c>
      <c r="AK635" s="38">
        <f t="shared" si="588"/>
        <v>0</v>
      </c>
    </row>
    <row r="636" spans="1:37" ht="14.25" hidden="1">
      <c r="A636" s="43"/>
      <c r="B636" s="28" t="s">
        <v>327</v>
      </c>
      <c r="C636" s="29">
        <v>59</v>
      </c>
      <c r="D636" s="248">
        <f t="shared" si="587"/>
        <v>0</v>
      </c>
      <c r="E636" s="38">
        <f t="shared" si="587"/>
        <v>0</v>
      </c>
      <c r="F636" s="286">
        <f t="shared" si="587"/>
        <v>0</v>
      </c>
      <c r="G636" s="248">
        <f t="shared" si="587"/>
        <v>0</v>
      </c>
      <c r="H636" s="248">
        <f t="shared" si="587"/>
        <v>0</v>
      </c>
      <c r="I636" s="248">
        <f t="shared" si="587"/>
        <v>0</v>
      </c>
      <c r="J636" s="248">
        <f t="shared" si="587"/>
        <v>0</v>
      </c>
      <c r="K636" s="23">
        <f t="shared" si="528"/>
        <v>0</v>
      </c>
      <c r="L636" s="23">
        <f t="shared" si="529"/>
        <v>0</v>
      </c>
      <c r="M636" s="248">
        <f t="shared" si="588"/>
        <v>0</v>
      </c>
      <c r="N636" s="248">
        <f t="shared" si="588"/>
        <v>0</v>
      </c>
      <c r="O636" s="248">
        <f t="shared" si="588"/>
        <v>0</v>
      </c>
      <c r="P636" s="38">
        <f t="shared" si="588"/>
        <v>0</v>
      </c>
      <c r="Q636" s="38">
        <f t="shared" si="588"/>
        <v>0</v>
      </c>
      <c r="R636" s="38">
        <f t="shared" si="588"/>
        <v>0</v>
      </c>
      <c r="S636" s="38">
        <f t="shared" si="588"/>
        <v>0</v>
      </c>
      <c r="T636" s="38">
        <f t="shared" si="588"/>
        <v>0</v>
      </c>
      <c r="U636" s="38">
        <f t="shared" si="588"/>
        <v>0</v>
      </c>
      <c r="V636" s="38">
        <f t="shared" si="588"/>
        <v>0</v>
      </c>
      <c r="W636" s="38">
        <f t="shared" si="588"/>
        <v>0</v>
      </c>
      <c r="X636" s="38">
        <f t="shared" si="588"/>
        <v>0</v>
      </c>
      <c r="Y636" s="38">
        <f t="shared" si="588"/>
        <v>0</v>
      </c>
      <c r="Z636" s="38">
        <f t="shared" si="588"/>
        <v>0</v>
      </c>
      <c r="AA636" s="38">
        <f t="shared" si="588"/>
        <v>0</v>
      </c>
      <c r="AB636" s="38">
        <f t="shared" si="588"/>
        <v>0</v>
      </c>
      <c r="AC636" s="38">
        <f t="shared" si="588"/>
        <v>0</v>
      </c>
      <c r="AD636" s="292">
        <f t="shared" si="517"/>
        <v>0</v>
      </c>
      <c r="AE636" s="38">
        <f t="shared" si="588"/>
        <v>0</v>
      </c>
      <c r="AF636" s="38">
        <f t="shared" si="588"/>
        <v>0</v>
      </c>
      <c r="AG636" s="38">
        <f t="shared" si="588"/>
        <v>0</v>
      </c>
      <c r="AH636" s="38">
        <f t="shared" si="588"/>
        <v>0</v>
      </c>
      <c r="AI636" s="38">
        <f t="shared" si="588"/>
        <v>0</v>
      </c>
      <c r="AJ636" s="38">
        <f t="shared" si="588"/>
        <v>0</v>
      </c>
      <c r="AK636" s="38">
        <f t="shared" si="588"/>
        <v>0</v>
      </c>
    </row>
    <row r="637" spans="1:37" ht="16.5" customHeight="1">
      <c r="A637" s="43"/>
      <c r="B637" s="25" t="s">
        <v>311</v>
      </c>
      <c r="C637" s="29"/>
      <c r="D637" s="248">
        <f>D651+D666+D677+D689+D700+D716</f>
        <v>629</v>
      </c>
      <c r="E637" s="38">
        <f>E651+E666+E677+E689+E700+E716</f>
        <v>0</v>
      </c>
      <c r="F637" s="286">
        <f>F651+F666+F677+F689+F700+F716+F719+F724</f>
        <v>130</v>
      </c>
      <c r="G637" s="286">
        <f t="shared" ref="G637:AK637" si="589">G651+G666+G677+G689+G700+G716+G719+G724</f>
        <v>130</v>
      </c>
      <c r="H637" s="286">
        <f t="shared" si="589"/>
        <v>0</v>
      </c>
      <c r="I637" s="286">
        <f t="shared" si="589"/>
        <v>0</v>
      </c>
      <c r="J637" s="286">
        <f t="shared" si="589"/>
        <v>0</v>
      </c>
      <c r="K637" s="286">
        <f t="shared" si="589"/>
        <v>130</v>
      </c>
      <c r="L637" s="286">
        <f t="shared" si="589"/>
        <v>0</v>
      </c>
      <c r="M637" s="286">
        <f t="shared" si="589"/>
        <v>0</v>
      </c>
      <c r="N637" s="286">
        <f t="shared" si="589"/>
        <v>0</v>
      </c>
      <c r="O637" s="286">
        <f t="shared" si="589"/>
        <v>0</v>
      </c>
      <c r="P637" s="286">
        <f t="shared" si="589"/>
        <v>0</v>
      </c>
      <c r="Q637" s="286">
        <f t="shared" si="589"/>
        <v>0</v>
      </c>
      <c r="R637" s="286">
        <f t="shared" si="589"/>
        <v>0</v>
      </c>
      <c r="S637" s="286">
        <f t="shared" si="589"/>
        <v>157</v>
      </c>
      <c r="T637" s="286">
        <f t="shared" si="589"/>
        <v>0</v>
      </c>
      <c r="U637" s="286">
        <f t="shared" si="589"/>
        <v>13</v>
      </c>
      <c r="V637" s="286">
        <f t="shared" si="589"/>
        <v>0</v>
      </c>
      <c r="W637" s="286">
        <f t="shared" si="589"/>
        <v>430</v>
      </c>
      <c r="X637" s="286">
        <f t="shared" si="589"/>
        <v>0</v>
      </c>
      <c r="Y637" s="286">
        <f t="shared" si="589"/>
        <v>0</v>
      </c>
      <c r="Z637" s="286">
        <f t="shared" si="589"/>
        <v>0</v>
      </c>
      <c r="AA637" s="286">
        <f t="shared" si="589"/>
        <v>0</v>
      </c>
      <c r="AB637" s="286">
        <f t="shared" si="589"/>
        <v>0</v>
      </c>
      <c r="AC637" s="286">
        <f t="shared" si="589"/>
        <v>0</v>
      </c>
      <c r="AD637" s="292">
        <f t="shared" si="517"/>
        <v>730</v>
      </c>
      <c r="AE637" s="286">
        <f t="shared" si="589"/>
        <v>730</v>
      </c>
      <c r="AF637" s="286">
        <f t="shared" si="589"/>
        <v>229</v>
      </c>
      <c r="AG637" s="286">
        <f t="shared" si="589"/>
        <v>1626</v>
      </c>
      <c r="AH637" s="286">
        <f t="shared" si="589"/>
        <v>1605</v>
      </c>
      <c r="AI637" s="286">
        <f t="shared" si="589"/>
        <v>1613</v>
      </c>
      <c r="AJ637" s="286">
        <f t="shared" si="589"/>
        <v>196</v>
      </c>
      <c r="AK637" s="286">
        <f t="shared" si="589"/>
        <v>0</v>
      </c>
    </row>
    <row r="638" spans="1:37" ht="16.5" hidden="1" customHeight="1">
      <c r="A638" s="43"/>
      <c r="B638" s="28" t="s">
        <v>320</v>
      </c>
      <c r="C638" s="29">
        <v>56</v>
      </c>
      <c r="D638" s="186"/>
      <c r="E638" s="30"/>
      <c r="F638" s="93"/>
      <c r="G638" s="186"/>
      <c r="H638" s="186"/>
      <c r="I638" s="186"/>
      <c r="J638" s="186"/>
      <c r="K638" s="23">
        <f t="shared" si="528"/>
        <v>0</v>
      </c>
      <c r="L638" s="23">
        <f t="shared" si="529"/>
        <v>0</v>
      </c>
      <c r="M638" s="186"/>
      <c r="N638" s="186"/>
      <c r="O638" s="186"/>
      <c r="P638" s="30"/>
      <c r="Q638" s="30"/>
      <c r="R638" s="30"/>
      <c r="S638" s="30"/>
      <c r="T638" s="30"/>
      <c r="U638" s="30"/>
      <c r="V638" s="30"/>
      <c r="W638" s="30"/>
      <c r="X638" s="30"/>
      <c r="Y638" s="30"/>
      <c r="Z638" s="30"/>
      <c r="AA638" s="30"/>
      <c r="AB638" s="30"/>
      <c r="AC638" s="30"/>
      <c r="AD638" s="292">
        <f t="shared" si="517"/>
        <v>0</v>
      </c>
      <c r="AE638" s="30"/>
      <c r="AF638" s="30"/>
      <c r="AG638" s="30"/>
      <c r="AH638" s="30"/>
      <c r="AI638" s="30"/>
      <c r="AJ638" s="30"/>
      <c r="AK638" s="30"/>
    </row>
    <row r="639" spans="1:37" ht="21.75" customHeight="1">
      <c r="A639" s="43"/>
      <c r="B639" s="346" t="s">
        <v>480</v>
      </c>
      <c r="C639" s="347" t="s">
        <v>481</v>
      </c>
      <c r="D639" s="186"/>
      <c r="E639" s="30"/>
      <c r="F639" s="93">
        <f>F720+F725</f>
        <v>0</v>
      </c>
      <c r="G639" s="93">
        <f t="shared" ref="G639:AK639" si="590">G720+G725</f>
        <v>0</v>
      </c>
      <c r="H639" s="93">
        <f t="shared" si="590"/>
        <v>0</v>
      </c>
      <c r="I639" s="93">
        <f t="shared" si="590"/>
        <v>0</v>
      </c>
      <c r="J639" s="93">
        <f t="shared" si="590"/>
        <v>0</v>
      </c>
      <c r="K639" s="93">
        <f t="shared" si="590"/>
        <v>0</v>
      </c>
      <c r="L639" s="93">
        <f t="shared" si="590"/>
        <v>0</v>
      </c>
      <c r="M639" s="93">
        <f t="shared" si="590"/>
        <v>0</v>
      </c>
      <c r="N639" s="93">
        <f t="shared" si="590"/>
        <v>0</v>
      </c>
      <c r="O639" s="93">
        <f t="shared" si="590"/>
        <v>0</v>
      </c>
      <c r="P639" s="93">
        <f t="shared" si="590"/>
        <v>0</v>
      </c>
      <c r="Q639" s="93">
        <f t="shared" si="590"/>
        <v>0</v>
      </c>
      <c r="R639" s="93">
        <f t="shared" si="590"/>
        <v>0</v>
      </c>
      <c r="S639" s="93">
        <f t="shared" si="590"/>
        <v>0</v>
      </c>
      <c r="T639" s="93">
        <f t="shared" si="590"/>
        <v>0</v>
      </c>
      <c r="U639" s="93">
        <f t="shared" si="590"/>
        <v>0</v>
      </c>
      <c r="V639" s="93">
        <f t="shared" si="590"/>
        <v>0</v>
      </c>
      <c r="W639" s="93">
        <f t="shared" si="590"/>
        <v>430</v>
      </c>
      <c r="X639" s="93">
        <f t="shared" si="590"/>
        <v>0</v>
      </c>
      <c r="Y639" s="93">
        <f t="shared" si="590"/>
        <v>0</v>
      </c>
      <c r="Z639" s="93">
        <f t="shared" si="590"/>
        <v>0</v>
      </c>
      <c r="AA639" s="93">
        <f t="shared" si="590"/>
        <v>0</v>
      </c>
      <c r="AB639" s="93">
        <f t="shared" si="590"/>
        <v>0</v>
      </c>
      <c r="AC639" s="93">
        <f t="shared" si="590"/>
        <v>0</v>
      </c>
      <c r="AD639" s="292">
        <f t="shared" si="517"/>
        <v>430</v>
      </c>
      <c r="AE639" s="93">
        <f t="shared" si="590"/>
        <v>430</v>
      </c>
      <c r="AF639" s="93">
        <f t="shared" si="590"/>
        <v>57</v>
      </c>
      <c r="AG639" s="93">
        <f t="shared" si="590"/>
        <v>1626</v>
      </c>
      <c r="AH639" s="93">
        <f t="shared" si="590"/>
        <v>1605</v>
      </c>
      <c r="AI639" s="93">
        <f t="shared" si="590"/>
        <v>1613</v>
      </c>
      <c r="AJ639" s="93">
        <f t="shared" si="590"/>
        <v>196</v>
      </c>
      <c r="AK639" s="93">
        <f t="shared" si="590"/>
        <v>0</v>
      </c>
    </row>
    <row r="640" spans="1:37" ht="12.75" customHeight="1">
      <c r="A640" s="43"/>
      <c r="B640" s="16" t="s">
        <v>365</v>
      </c>
      <c r="C640" s="29">
        <v>70</v>
      </c>
      <c r="D640" s="248">
        <f t="shared" ref="D640:J640" si="591">D656+D667+D678+D690+D701+D717</f>
        <v>629</v>
      </c>
      <c r="E640" s="38">
        <f t="shared" si="591"/>
        <v>0</v>
      </c>
      <c r="F640" s="286">
        <f t="shared" si="591"/>
        <v>130</v>
      </c>
      <c r="G640" s="248">
        <f t="shared" si="591"/>
        <v>130</v>
      </c>
      <c r="H640" s="248">
        <f t="shared" si="591"/>
        <v>0</v>
      </c>
      <c r="I640" s="248">
        <f t="shared" si="591"/>
        <v>0</v>
      </c>
      <c r="J640" s="248">
        <f t="shared" si="591"/>
        <v>0</v>
      </c>
      <c r="K640" s="23">
        <f t="shared" si="528"/>
        <v>130</v>
      </c>
      <c r="L640" s="23">
        <f t="shared" si="529"/>
        <v>0</v>
      </c>
      <c r="M640" s="248">
        <f t="shared" ref="M640:AK640" si="592">M656+M667+M678+M690+M701+M717</f>
        <v>0</v>
      </c>
      <c r="N640" s="248">
        <f t="shared" si="592"/>
        <v>0</v>
      </c>
      <c r="O640" s="248">
        <f t="shared" si="592"/>
        <v>0</v>
      </c>
      <c r="P640" s="38">
        <f t="shared" si="592"/>
        <v>0</v>
      </c>
      <c r="Q640" s="38">
        <f t="shared" si="592"/>
        <v>0</v>
      </c>
      <c r="R640" s="38">
        <f t="shared" si="592"/>
        <v>0</v>
      </c>
      <c r="S640" s="38">
        <f t="shared" si="592"/>
        <v>157</v>
      </c>
      <c r="T640" s="38">
        <f t="shared" si="592"/>
        <v>0</v>
      </c>
      <c r="U640" s="38">
        <f t="shared" si="592"/>
        <v>13</v>
      </c>
      <c r="V640" s="38">
        <f t="shared" si="592"/>
        <v>0</v>
      </c>
      <c r="W640" s="38">
        <f t="shared" si="592"/>
        <v>0</v>
      </c>
      <c r="X640" s="38">
        <f t="shared" si="592"/>
        <v>0</v>
      </c>
      <c r="Y640" s="38">
        <f t="shared" si="592"/>
        <v>0</v>
      </c>
      <c r="Z640" s="38">
        <f t="shared" si="592"/>
        <v>0</v>
      </c>
      <c r="AA640" s="38">
        <f t="shared" si="592"/>
        <v>0</v>
      </c>
      <c r="AB640" s="38">
        <f t="shared" si="592"/>
        <v>0</v>
      </c>
      <c r="AC640" s="38">
        <f t="shared" si="592"/>
        <v>0</v>
      </c>
      <c r="AD640" s="292">
        <f t="shared" si="517"/>
        <v>300</v>
      </c>
      <c r="AE640" s="38">
        <f t="shared" si="592"/>
        <v>300</v>
      </c>
      <c r="AF640" s="38">
        <f t="shared" si="592"/>
        <v>172</v>
      </c>
      <c r="AG640" s="38">
        <f t="shared" si="592"/>
        <v>0</v>
      </c>
      <c r="AH640" s="38">
        <f t="shared" si="592"/>
        <v>0</v>
      </c>
      <c r="AI640" s="38">
        <f t="shared" si="592"/>
        <v>0</v>
      </c>
      <c r="AJ640" s="38">
        <f t="shared" si="592"/>
        <v>0</v>
      </c>
      <c r="AK640" s="38">
        <f t="shared" si="592"/>
        <v>0</v>
      </c>
    </row>
    <row r="641" spans="1:37" ht="27" customHeight="1">
      <c r="A641" s="43" t="s">
        <v>482</v>
      </c>
      <c r="B641" s="154" t="s">
        <v>483</v>
      </c>
      <c r="C641" s="155" t="s">
        <v>475</v>
      </c>
      <c r="D641" s="263">
        <f t="shared" ref="D641:J641" si="593">D642+D651</f>
        <v>2316</v>
      </c>
      <c r="E641" s="156">
        <f t="shared" si="593"/>
        <v>2475</v>
      </c>
      <c r="F641" s="300">
        <f t="shared" si="593"/>
        <v>2505</v>
      </c>
      <c r="G641" s="263">
        <f t="shared" si="593"/>
        <v>750</v>
      </c>
      <c r="H641" s="263">
        <f t="shared" si="593"/>
        <v>625</v>
      </c>
      <c r="I641" s="263">
        <f t="shared" si="593"/>
        <v>510</v>
      </c>
      <c r="J641" s="263">
        <f t="shared" si="593"/>
        <v>620</v>
      </c>
      <c r="K641" s="23">
        <f t="shared" si="528"/>
        <v>2505</v>
      </c>
      <c r="L641" s="23">
        <f t="shared" si="529"/>
        <v>0</v>
      </c>
      <c r="M641" s="263">
        <f t="shared" ref="M641:AK641" si="594">M642+M651</f>
        <v>2533</v>
      </c>
      <c r="N641" s="263">
        <f t="shared" si="594"/>
        <v>2573</v>
      </c>
      <c r="O641" s="263">
        <f t="shared" si="594"/>
        <v>2636</v>
      </c>
      <c r="P641" s="156">
        <f t="shared" si="594"/>
        <v>0</v>
      </c>
      <c r="Q641" s="156">
        <f t="shared" si="594"/>
        <v>0</v>
      </c>
      <c r="R641" s="156">
        <f t="shared" si="594"/>
        <v>0</v>
      </c>
      <c r="S641" s="156">
        <f t="shared" si="594"/>
        <v>157</v>
      </c>
      <c r="T641" s="156">
        <f t="shared" si="594"/>
        <v>0</v>
      </c>
      <c r="U641" s="156">
        <f t="shared" si="594"/>
        <v>13</v>
      </c>
      <c r="V641" s="156">
        <f t="shared" si="594"/>
        <v>0</v>
      </c>
      <c r="W641" s="156">
        <f t="shared" si="594"/>
        <v>-127</v>
      </c>
      <c r="X641" s="156">
        <f t="shared" si="594"/>
        <v>0</v>
      </c>
      <c r="Y641" s="156">
        <f t="shared" si="594"/>
        <v>0</v>
      </c>
      <c r="Z641" s="156">
        <f t="shared" si="594"/>
        <v>0</v>
      </c>
      <c r="AA641" s="156">
        <f t="shared" si="594"/>
        <v>0</v>
      </c>
      <c r="AB641" s="156">
        <f t="shared" si="594"/>
        <v>39</v>
      </c>
      <c r="AC641" s="156">
        <f t="shared" si="594"/>
        <v>0</v>
      </c>
      <c r="AD641" s="292">
        <f t="shared" si="517"/>
        <v>2587</v>
      </c>
      <c r="AE641" s="156">
        <f t="shared" si="594"/>
        <v>2587</v>
      </c>
      <c r="AF641" s="156">
        <f t="shared" si="594"/>
        <v>2439</v>
      </c>
      <c r="AG641" s="156">
        <f t="shared" si="594"/>
        <v>2834</v>
      </c>
      <c r="AH641" s="156">
        <f t="shared" si="594"/>
        <v>2880</v>
      </c>
      <c r="AI641" s="156">
        <f t="shared" si="594"/>
        <v>2900</v>
      </c>
      <c r="AJ641" s="156">
        <f t="shared" si="594"/>
        <v>2920</v>
      </c>
      <c r="AK641" s="156">
        <f t="shared" si="594"/>
        <v>0</v>
      </c>
    </row>
    <row r="642" spans="1:37" ht="14.25">
      <c r="A642" s="43"/>
      <c r="B642" s="25" t="s">
        <v>298</v>
      </c>
      <c r="C642" s="29"/>
      <c r="D642" s="191">
        <f t="shared" ref="D642:AK642" si="595">D643</f>
        <v>2296</v>
      </c>
      <c r="E642" s="111">
        <f t="shared" si="595"/>
        <v>2475</v>
      </c>
      <c r="F642" s="296">
        <f t="shared" si="595"/>
        <v>2380</v>
      </c>
      <c r="G642" s="191">
        <f t="shared" si="595"/>
        <v>625</v>
      </c>
      <c r="H642" s="191">
        <f t="shared" si="595"/>
        <v>625</v>
      </c>
      <c r="I642" s="191">
        <f t="shared" si="595"/>
        <v>510</v>
      </c>
      <c r="J642" s="191">
        <f t="shared" si="595"/>
        <v>620</v>
      </c>
      <c r="K642" s="23">
        <f t="shared" si="528"/>
        <v>2380</v>
      </c>
      <c r="L642" s="23">
        <f t="shared" si="529"/>
        <v>0</v>
      </c>
      <c r="M642" s="191">
        <f t="shared" si="595"/>
        <v>2533</v>
      </c>
      <c r="N642" s="191">
        <f t="shared" si="595"/>
        <v>2573</v>
      </c>
      <c r="O642" s="191">
        <f t="shared" si="595"/>
        <v>2636</v>
      </c>
      <c r="P642" s="111">
        <f t="shared" si="595"/>
        <v>0</v>
      </c>
      <c r="Q642" s="111">
        <f t="shared" si="595"/>
        <v>0</v>
      </c>
      <c r="R642" s="111">
        <f t="shared" si="595"/>
        <v>0</v>
      </c>
      <c r="S642" s="111">
        <f t="shared" si="595"/>
        <v>0</v>
      </c>
      <c r="T642" s="111">
        <f t="shared" si="595"/>
        <v>0</v>
      </c>
      <c r="U642" s="111">
        <f t="shared" si="595"/>
        <v>0</v>
      </c>
      <c r="V642" s="111">
        <f t="shared" si="595"/>
        <v>0</v>
      </c>
      <c r="W642" s="111">
        <f t="shared" si="595"/>
        <v>-127</v>
      </c>
      <c r="X642" s="111">
        <f t="shared" si="595"/>
        <v>0</v>
      </c>
      <c r="Y642" s="111">
        <f t="shared" si="595"/>
        <v>0</v>
      </c>
      <c r="Z642" s="111">
        <f t="shared" si="595"/>
        <v>0</v>
      </c>
      <c r="AA642" s="111">
        <f t="shared" si="595"/>
        <v>0</v>
      </c>
      <c r="AB642" s="111">
        <f t="shared" si="595"/>
        <v>39</v>
      </c>
      <c r="AC642" s="111">
        <f t="shared" si="595"/>
        <v>0</v>
      </c>
      <c r="AD642" s="292">
        <f t="shared" si="517"/>
        <v>2292</v>
      </c>
      <c r="AE642" s="111">
        <f t="shared" si="595"/>
        <v>2292</v>
      </c>
      <c r="AF642" s="111">
        <f t="shared" si="595"/>
        <v>2272</v>
      </c>
      <c r="AG642" s="111">
        <f t="shared" si="595"/>
        <v>2834</v>
      </c>
      <c r="AH642" s="111">
        <f t="shared" si="595"/>
        <v>2880</v>
      </c>
      <c r="AI642" s="111">
        <f t="shared" si="595"/>
        <v>2900</v>
      </c>
      <c r="AJ642" s="111">
        <f t="shared" si="595"/>
        <v>2920</v>
      </c>
      <c r="AK642" s="111">
        <f t="shared" si="595"/>
        <v>0</v>
      </c>
    </row>
    <row r="643" spans="1:37" ht="14.25">
      <c r="A643" s="43"/>
      <c r="B643" s="28" t="s">
        <v>299</v>
      </c>
      <c r="C643" s="29">
        <v>1</v>
      </c>
      <c r="D643" s="248">
        <f t="shared" ref="D643:J643" si="596">D644+D646+D647+D648+D649+D650</f>
        <v>2296</v>
      </c>
      <c r="E643" s="38">
        <f t="shared" si="596"/>
        <v>2475</v>
      </c>
      <c r="F643" s="286">
        <f t="shared" si="596"/>
        <v>2380</v>
      </c>
      <c r="G643" s="248">
        <f t="shared" si="596"/>
        <v>625</v>
      </c>
      <c r="H643" s="248">
        <f t="shared" si="596"/>
        <v>625</v>
      </c>
      <c r="I643" s="248">
        <f t="shared" si="596"/>
        <v>510</v>
      </c>
      <c r="J643" s="248">
        <f t="shared" si="596"/>
        <v>620</v>
      </c>
      <c r="K643" s="23">
        <f t="shared" si="528"/>
        <v>2380</v>
      </c>
      <c r="L643" s="23">
        <f t="shared" si="529"/>
        <v>0</v>
      </c>
      <c r="M643" s="248">
        <f t="shared" ref="M643:AK643" si="597">M644+M646+M647+M648+M649+M650</f>
        <v>2533</v>
      </c>
      <c r="N643" s="248">
        <f t="shared" si="597"/>
        <v>2573</v>
      </c>
      <c r="O643" s="248">
        <f t="shared" si="597"/>
        <v>2636</v>
      </c>
      <c r="P643" s="38">
        <f t="shared" si="597"/>
        <v>0</v>
      </c>
      <c r="Q643" s="38">
        <f t="shared" si="597"/>
        <v>0</v>
      </c>
      <c r="R643" s="38">
        <f t="shared" si="597"/>
        <v>0</v>
      </c>
      <c r="S643" s="38">
        <f t="shared" si="597"/>
        <v>0</v>
      </c>
      <c r="T643" s="38">
        <f t="shared" si="597"/>
        <v>0</v>
      </c>
      <c r="U643" s="38">
        <f t="shared" si="597"/>
        <v>0</v>
      </c>
      <c r="V643" s="38">
        <f t="shared" si="597"/>
        <v>0</v>
      </c>
      <c r="W643" s="38">
        <f t="shared" si="597"/>
        <v>-127</v>
      </c>
      <c r="X643" s="38">
        <f t="shared" si="597"/>
        <v>0</v>
      </c>
      <c r="Y643" s="38">
        <f t="shared" si="597"/>
        <v>0</v>
      </c>
      <c r="Z643" s="38">
        <f t="shared" si="597"/>
        <v>0</v>
      </c>
      <c r="AA643" s="38">
        <f t="shared" si="597"/>
        <v>0</v>
      </c>
      <c r="AB643" s="38">
        <f t="shared" si="597"/>
        <v>39</v>
      </c>
      <c r="AC643" s="38">
        <f t="shared" si="597"/>
        <v>0</v>
      </c>
      <c r="AD643" s="292">
        <f t="shared" si="517"/>
        <v>2292</v>
      </c>
      <c r="AE643" s="38">
        <f t="shared" si="597"/>
        <v>2292</v>
      </c>
      <c r="AF643" s="38">
        <f t="shared" si="597"/>
        <v>2272</v>
      </c>
      <c r="AG643" s="38">
        <f t="shared" si="597"/>
        <v>2834</v>
      </c>
      <c r="AH643" s="38">
        <f t="shared" si="597"/>
        <v>2880</v>
      </c>
      <c r="AI643" s="38">
        <f t="shared" si="597"/>
        <v>2900</v>
      </c>
      <c r="AJ643" s="38">
        <f t="shared" si="597"/>
        <v>2920</v>
      </c>
      <c r="AK643" s="38">
        <f t="shared" si="597"/>
        <v>0</v>
      </c>
    </row>
    <row r="644" spans="1:37" ht="15.75" customHeight="1">
      <c r="A644" s="43"/>
      <c r="B644" s="28" t="s">
        <v>476</v>
      </c>
      <c r="C644" s="29">
        <v>10</v>
      </c>
      <c r="D644" s="186">
        <v>250</v>
      </c>
      <c r="E644" s="30">
        <v>150</v>
      </c>
      <c r="F644" s="93">
        <v>150</v>
      </c>
      <c r="G644" s="186">
        <v>40</v>
      </c>
      <c r="H644" s="186">
        <v>40</v>
      </c>
      <c r="I644" s="186">
        <v>40</v>
      </c>
      <c r="J644" s="186">
        <v>30</v>
      </c>
      <c r="K644" s="23">
        <f t="shared" si="528"/>
        <v>150</v>
      </c>
      <c r="L644" s="23">
        <f t="shared" si="529"/>
        <v>0</v>
      </c>
      <c r="M644" s="186">
        <v>150</v>
      </c>
      <c r="N644" s="186">
        <v>150</v>
      </c>
      <c r="O644" s="186">
        <v>150</v>
      </c>
      <c r="P644" s="30"/>
      <c r="Q644" s="30"/>
      <c r="R644" s="30"/>
      <c r="S644" s="30"/>
      <c r="T644" s="30"/>
      <c r="U644" s="30"/>
      <c r="V644" s="30"/>
      <c r="W644" s="30"/>
      <c r="X644" s="30"/>
      <c r="Y644" s="30"/>
      <c r="Z644" s="30"/>
      <c r="AA644" s="30"/>
      <c r="AB644" s="30"/>
      <c r="AC644" s="30"/>
      <c r="AD644" s="292">
        <f t="shared" si="517"/>
        <v>150</v>
      </c>
      <c r="AE644" s="30">
        <v>150</v>
      </c>
      <c r="AF644" s="30">
        <v>145</v>
      </c>
      <c r="AG644" s="30">
        <v>150</v>
      </c>
      <c r="AH644" s="30">
        <v>155</v>
      </c>
      <c r="AI644" s="30">
        <v>160</v>
      </c>
      <c r="AJ644" s="30">
        <v>165</v>
      </c>
      <c r="AK644" s="30"/>
    </row>
    <row r="645" spans="1:37" ht="15" hidden="1" customHeight="1">
      <c r="A645" s="43"/>
      <c r="B645" s="28" t="s">
        <v>477</v>
      </c>
      <c r="C645" s="29"/>
      <c r="D645" s="186"/>
      <c r="E645" s="30"/>
      <c r="F645" s="93"/>
      <c r="G645" s="186"/>
      <c r="H645" s="186"/>
      <c r="I645" s="186"/>
      <c r="J645" s="186"/>
      <c r="K645" s="23">
        <f t="shared" si="528"/>
        <v>0</v>
      </c>
      <c r="L645" s="23">
        <f t="shared" si="529"/>
        <v>0</v>
      </c>
      <c r="M645" s="186"/>
      <c r="N645" s="186"/>
      <c r="O645" s="186"/>
      <c r="P645" s="30"/>
      <c r="Q645" s="30"/>
      <c r="R645" s="30"/>
      <c r="S645" s="30"/>
      <c r="T645" s="30"/>
      <c r="U645" s="30"/>
      <c r="V645" s="30"/>
      <c r="W645" s="30"/>
      <c r="X645" s="30"/>
      <c r="Y645" s="30"/>
      <c r="Z645" s="30"/>
      <c r="AA645" s="30"/>
      <c r="AB645" s="30"/>
      <c r="AC645" s="30"/>
      <c r="AD645" s="292">
        <f t="shared" si="517"/>
        <v>0</v>
      </c>
      <c r="AE645" s="30"/>
      <c r="AF645" s="30"/>
      <c r="AG645" s="30"/>
      <c r="AH645" s="30"/>
      <c r="AI645" s="30"/>
      <c r="AJ645" s="30"/>
      <c r="AK645" s="30"/>
    </row>
    <row r="646" spans="1:37" ht="15" customHeight="1">
      <c r="A646" s="43"/>
      <c r="B646" s="28" t="s">
        <v>301</v>
      </c>
      <c r="C646" s="29">
        <v>20</v>
      </c>
      <c r="D646" s="186">
        <v>850</v>
      </c>
      <c r="E646" s="30">
        <v>1014</v>
      </c>
      <c r="F646" s="93">
        <v>920</v>
      </c>
      <c r="G646" s="186">
        <v>230</v>
      </c>
      <c r="H646" s="186">
        <v>230</v>
      </c>
      <c r="I646" s="186">
        <v>230</v>
      </c>
      <c r="J646" s="186">
        <v>230</v>
      </c>
      <c r="K646" s="23">
        <f t="shared" si="528"/>
        <v>920</v>
      </c>
      <c r="L646" s="23">
        <f t="shared" si="529"/>
        <v>0</v>
      </c>
      <c r="M646" s="186">
        <v>1000</v>
      </c>
      <c r="N646" s="186">
        <v>1000</v>
      </c>
      <c r="O646" s="186">
        <v>1000</v>
      </c>
      <c r="P646" s="30"/>
      <c r="Q646" s="30"/>
      <c r="R646" s="30"/>
      <c r="S646" s="30"/>
      <c r="T646" s="30"/>
      <c r="U646" s="30"/>
      <c r="V646" s="30"/>
      <c r="W646" s="30"/>
      <c r="X646" s="30"/>
      <c r="Y646" s="30"/>
      <c r="Z646" s="30"/>
      <c r="AA646" s="30"/>
      <c r="AB646" s="30"/>
      <c r="AC646" s="30"/>
      <c r="AD646" s="292">
        <f t="shared" si="517"/>
        <v>920</v>
      </c>
      <c r="AE646" s="30">
        <v>920</v>
      </c>
      <c r="AF646" s="30">
        <v>914</v>
      </c>
      <c r="AG646" s="30">
        <v>1021</v>
      </c>
      <c r="AH646" s="30">
        <v>1025</v>
      </c>
      <c r="AI646" s="30">
        <v>1030</v>
      </c>
      <c r="AJ646" s="30">
        <v>1035</v>
      </c>
      <c r="AK646" s="30"/>
    </row>
    <row r="647" spans="1:37" ht="12" customHeight="1">
      <c r="A647" s="43"/>
      <c r="B647" s="321" t="s">
        <v>478</v>
      </c>
      <c r="C647" s="29" t="s">
        <v>479</v>
      </c>
      <c r="D647" s="186">
        <v>1196</v>
      </c>
      <c r="E647" s="30">
        <v>1311</v>
      </c>
      <c r="F647" s="93">
        <v>1310</v>
      </c>
      <c r="G647" s="186">
        <v>355</v>
      </c>
      <c r="H647" s="186">
        <v>355</v>
      </c>
      <c r="I647" s="186">
        <v>240</v>
      </c>
      <c r="J647" s="186">
        <v>360</v>
      </c>
      <c r="K647" s="23">
        <f t="shared" si="528"/>
        <v>1310</v>
      </c>
      <c r="L647" s="23">
        <f t="shared" si="529"/>
        <v>0</v>
      </c>
      <c r="M647" s="186">
        <v>1383</v>
      </c>
      <c r="N647" s="186">
        <v>1423</v>
      </c>
      <c r="O647" s="186">
        <v>1486</v>
      </c>
      <c r="P647" s="30"/>
      <c r="Q647" s="30"/>
      <c r="R647" s="30"/>
      <c r="S647" s="30"/>
      <c r="T647" s="30"/>
      <c r="U647" s="30"/>
      <c r="V647" s="30"/>
      <c r="W647" s="30">
        <v>-127</v>
      </c>
      <c r="X647" s="30"/>
      <c r="Y647" s="30"/>
      <c r="Z647" s="30"/>
      <c r="AA647" s="30"/>
      <c r="AB647" s="30">
        <v>39</v>
      </c>
      <c r="AC647" s="30"/>
      <c r="AD647" s="292">
        <f t="shared" si="517"/>
        <v>1222</v>
      </c>
      <c r="AE647" s="30">
        <v>1222</v>
      </c>
      <c r="AF647" s="30">
        <v>1213</v>
      </c>
      <c r="AG647" s="30">
        <v>1663</v>
      </c>
      <c r="AH647" s="30">
        <v>1700</v>
      </c>
      <c r="AI647" s="30">
        <v>1710</v>
      </c>
      <c r="AJ647" s="30">
        <v>1720</v>
      </c>
      <c r="AK647" s="30"/>
    </row>
    <row r="648" spans="1:37" ht="12.75" hidden="1" customHeight="1">
      <c r="A648" s="43"/>
      <c r="B648" s="28" t="s">
        <v>484</v>
      </c>
      <c r="C648" s="29" t="s">
        <v>485</v>
      </c>
      <c r="D648" s="186"/>
      <c r="E648" s="30"/>
      <c r="F648" s="93"/>
      <c r="G648" s="186"/>
      <c r="H648" s="186"/>
      <c r="I648" s="186"/>
      <c r="J648" s="186"/>
      <c r="K648" s="23">
        <f t="shared" si="528"/>
        <v>0</v>
      </c>
      <c r="L648" s="23">
        <f t="shared" si="529"/>
        <v>0</v>
      </c>
      <c r="M648" s="186"/>
      <c r="N648" s="186"/>
      <c r="O648" s="186"/>
      <c r="P648" s="30"/>
      <c r="Q648" s="30"/>
      <c r="R648" s="30"/>
      <c r="S648" s="30"/>
      <c r="T648" s="30"/>
      <c r="U648" s="30"/>
      <c r="V648" s="30"/>
      <c r="W648" s="30"/>
      <c r="X648" s="30"/>
      <c r="Y648" s="30"/>
      <c r="Z648" s="30"/>
      <c r="AA648" s="30"/>
      <c r="AB648" s="30"/>
      <c r="AC648" s="30"/>
      <c r="AD648" s="292">
        <f t="shared" si="517"/>
        <v>0</v>
      </c>
      <c r="AE648" s="30"/>
      <c r="AF648" s="30"/>
      <c r="AG648" s="30"/>
      <c r="AH648" s="30"/>
      <c r="AI648" s="30"/>
      <c r="AJ648" s="30"/>
      <c r="AK648" s="30"/>
    </row>
    <row r="649" spans="1:37" ht="12" hidden="1" customHeight="1">
      <c r="A649" s="43"/>
      <c r="B649" s="28" t="s">
        <v>486</v>
      </c>
      <c r="C649" s="29" t="s">
        <v>487</v>
      </c>
      <c r="D649" s="186"/>
      <c r="E649" s="30"/>
      <c r="F649" s="93"/>
      <c r="G649" s="186"/>
      <c r="H649" s="186"/>
      <c r="I649" s="186"/>
      <c r="J649" s="186"/>
      <c r="K649" s="23">
        <f t="shared" si="528"/>
        <v>0</v>
      </c>
      <c r="L649" s="23">
        <f t="shared" si="529"/>
        <v>0</v>
      </c>
      <c r="M649" s="186"/>
      <c r="N649" s="186"/>
      <c r="O649" s="186"/>
      <c r="P649" s="30"/>
      <c r="Q649" s="30"/>
      <c r="R649" s="30"/>
      <c r="S649" s="30"/>
      <c r="T649" s="30"/>
      <c r="U649" s="30"/>
      <c r="V649" s="30"/>
      <c r="W649" s="30"/>
      <c r="X649" s="30"/>
      <c r="Y649" s="30"/>
      <c r="Z649" s="30"/>
      <c r="AA649" s="30"/>
      <c r="AB649" s="30"/>
      <c r="AC649" s="30"/>
      <c r="AD649" s="292">
        <f t="shared" si="517"/>
        <v>0</v>
      </c>
      <c r="AE649" s="30"/>
      <c r="AF649" s="30"/>
      <c r="AG649" s="30"/>
      <c r="AH649" s="30"/>
      <c r="AI649" s="30"/>
      <c r="AJ649" s="30"/>
      <c r="AK649" s="30"/>
    </row>
    <row r="650" spans="1:37" ht="12.75" hidden="1" customHeight="1">
      <c r="A650" s="43"/>
      <c r="B650" s="28" t="s">
        <v>310</v>
      </c>
      <c r="C650" s="29">
        <v>85.01</v>
      </c>
      <c r="D650" s="186"/>
      <c r="E650" s="30"/>
      <c r="F650" s="93"/>
      <c r="G650" s="186"/>
      <c r="H650" s="186"/>
      <c r="I650" s="186"/>
      <c r="J650" s="186"/>
      <c r="K650" s="23">
        <f t="shared" si="528"/>
        <v>0</v>
      </c>
      <c r="L650" s="23">
        <f t="shared" si="529"/>
        <v>0</v>
      </c>
      <c r="M650" s="186"/>
      <c r="N650" s="186"/>
      <c r="O650" s="186"/>
      <c r="P650" s="30"/>
      <c r="Q650" s="30"/>
      <c r="R650" s="30"/>
      <c r="S650" s="30"/>
      <c r="T650" s="30"/>
      <c r="U650" s="30"/>
      <c r="V650" s="30"/>
      <c r="W650" s="30"/>
      <c r="X650" s="30"/>
      <c r="Y650" s="30"/>
      <c r="Z650" s="30"/>
      <c r="AA650" s="30"/>
      <c r="AB650" s="30"/>
      <c r="AC650" s="30"/>
      <c r="AD650" s="292">
        <f t="shared" si="517"/>
        <v>0</v>
      </c>
      <c r="AE650" s="30"/>
      <c r="AF650" s="30"/>
      <c r="AG650" s="30"/>
      <c r="AH650" s="30"/>
      <c r="AI650" s="30"/>
      <c r="AJ650" s="30"/>
      <c r="AK650" s="30"/>
    </row>
    <row r="651" spans="1:37" ht="15.75" customHeight="1">
      <c r="A651" s="43"/>
      <c r="B651" s="25" t="s">
        <v>311</v>
      </c>
      <c r="C651" s="29"/>
      <c r="D651" s="248">
        <f t="shared" ref="D651:J651" si="598">D652+D656</f>
        <v>20</v>
      </c>
      <c r="E651" s="38">
        <f t="shared" si="598"/>
        <v>0</v>
      </c>
      <c r="F651" s="286">
        <f t="shared" si="598"/>
        <v>125</v>
      </c>
      <c r="G651" s="248">
        <f t="shared" si="598"/>
        <v>125</v>
      </c>
      <c r="H651" s="248">
        <f t="shared" si="598"/>
        <v>0</v>
      </c>
      <c r="I651" s="248">
        <f t="shared" si="598"/>
        <v>0</v>
      </c>
      <c r="J651" s="248">
        <f t="shared" si="598"/>
        <v>0</v>
      </c>
      <c r="K651" s="23">
        <f t="shared" si="528"/>
        <v>125</v>
      </c>
      <c r="L651" s="23">
        <f t="shared" si="529"/>
        <v>0</v>
      </c>
      <c r="M651" s="248">
        <f t="shared" ref="M651:AK651" si="599">M652+M656</f>
        <v>0</v>
      </c>
      <c r="N651" s="248">
        <f t="shared" si="599"/>
        <v>0</v>
      </c>
      <c r="O651" s="248">
        <f t="shared" si="599"/>
        <v>0</v>
      </c>
      <c r="P651" s="38">
        <f t="shared" si="599"/>
        <v>0</v>
      </c>
      <c r="Q651" s="38">
        <f t="shared" si="599"/>
        <v>0</v>
      </c>
      <c r="R651" s="38">
        <f t="shared" si="599"/>
        <v>0</v>
      </c>
      <c r="S651" s="38">
        <f t="shared" si="599"/>
        <v>157</v>
      </c>
      <c r="T651" s="38">
        <f t="shared" si="599"/>
        <v>0</v>
      </c>
      <c r="U651" s="38">
        <f t="shared" si="599"/>
        <v>13</v>
      </c>
      <c r="V651" s="38">
        <f t="shared" si="599"/>
        <v>0</v>
      </c>
      <c r="W651" s="38">
        <f t="shared" si="599"/>
        <v>0</v>
      </c>
      <c r="X651" s="38">
        <f t="shared" si="599"/>
        <v>0</v>
      </c>
      <c r="Y651" s="38">
        <f t="shared" si="599"/>
        <v>0</v>
      </c>
      <c r="Z651" s="38">
        <f t="shared" si="599"/>
        <v>0</v>
      </c>
      <c r="AA651" s="38">
        <f t="shared" si="599"/>
        <v>0</v>
      </c>
      <c r="AB651" s="38">
        <f t="shared" si="599"/>
        <v>0</v>
      </c>
      <c r="AC651" s="38">
        <f t="shared" si="599"/>
        <v>0</v>
      </c>
      <c r="AD651" s="292">
        <f t="shared" si="517"/>
        <v>295</v>
      </c>
      <c r="AE651" s="38">
        <f t="shared" si="599"/>
        <v>295</v>
      </c>
      <c r="AF651" s="38">
        <f t="shared" si="599"/>
        <v>167</v>
      </c>
      <c r="AG651" s="38">
        <f t="shared" si="599"/>
        <v>0</v>
      </c>
      <c r="AH651" s="38">
        <f t="shared" si="599"/>
        <v>0</v>
      </c>
      <c r="AI651" s="38">
        <f t="shared" si="599"/>
        <v>0</v>
      </c>
      <c r="AJ651" s="38">
        <f t="shared" si="599"/>
        <v>0</v>
      </c>
      <c r="AK651" s="38">
        <f t="shared" si="599"/>
        <v>0</v>
      </c>
    </row>
    <row r="652" spans="1:37" ht="15.75" hidden="1" customHeight="1">
      <c r="A652" s="194"/>
      <c r="B652" s="28" t="s">
        <v>320</v>
      </c>
      <c r="C652" s="29">
        <v>56</v>
      </c>
      <c r="D652" s="186"/>
      <c r="E652" s="30"/>
      <c r="F652" s="93"/>
      <c r="G652" s="186"/>
      <c r="H652" s="186"/>
      <c r="I652" s="186"/>
      <c r="J652" s="186"/>
      <c r="K652" s="23">
        <f t="shared" si="528"/>
        <v>0</v>
      </c>
      <c r="L652" s="23">
        <f t="shared" si="529"/>
        <v>0</v>
      </c>
      <c r="M652" s="186"/>
      <c r="N652" s="186"/>
      <c r="O652" s="186"/>
      <c r="P652" s="30"/>
      <c r="Q652" s="30"/>
      <c r="R652" s="30"/>
      <c r="S652" s="30"/>
      <c r="T652" s="30"/>
      <c r="U652" s="30"/>
      <c r="V652" s="30"/>
      <c r="W652" s="30"/>
      <c r="X652" s="30"/>
      <c r="Y652" s="30"/>
      <c r="Z652" s="30"/>
      <c r="AA652" s="30"/>
      <c r="AB652" s="30"/>
      <c r="AC652" s="30"/>
      <c r="AD652" s="292">
        <f t="shared" ref="AD652:AD715" si="600">F652+P652+Q652+R652+S652+T652+Z652+U652+V652+W652+X652+Y652+AA652+AB652+AC652</f>
        <v>0</v>
      </c>
      <c r="AE652" s="30"/>
      <c r="AF652" s="30"/>
      <c r="AG652" s="30"/>
      <c r="AH652" s="30"/>
      <c r="AI652" s="30"/>
      <c r="AJ652" s="30"/>
      <c r="AK652" s="30"/>
    </row>
    <row r="653" spans="1:37" ht="15.75" hidden="1" customHeight="1">
      <c r="A653" s="43"/>
      <c r="B653" s="28" t="s">
        <v>488</v>
      </c>
      <c r="C653" s="29" t="s">
        <v>489</v>
      </c>
      <c r="D653" s="186"/>
      <c r="E653" s="30"/>
      <c r="F653" s="93"/>
      <c r="G653" s="186"/>
      <c r="H653" s="186"/>
      <c r="I653" s="186"/>
      <c r="J653" s="186"/>
      <c r="K653" s="23">
        <f t="shared" si="528"/>
        <v>0</v>
      </c>
      <c r="L653" s="23">
        <f t="shared" si="529"/>
        <v>0</v>
      </c>
      <c r="M653" s="186"/>
      <c r="N653" s="186"/>
      <c r="O653" s="186"/>
      <c r="P653" s="30"/>
      <c r="Q653" s="30"/>
      <c r="R653" s="30"/>
      <c r="S653" s="30"/>
      <c r="T653" s="30"/>
      <c r="U653" s="30"/>
      <c r="V653" s="30"/>
      <c r="W653" s="30"/>
      <c r="X653" s="30"/>
      <c r="Y653" s="30"/>
      <c r="Z653" s="30"/>
      <c r="AA653" s="30"/>
      <c r="AB653" s="30"/>
      <c r="AC653" s="30"/>
      <c r="AD653" s="292">
        <f t="shared" si="600"/>
        <v>0</v>
      </c>
      <c r="AE653" s="30"/>
      <c r="AF653" s="30"/>
      <c r="AG653" s="30"/>
      <c r="AH653" s="30"/>
      <c r="AI653" s="30"/>
      <c r="AJ653" s="30"/>
      <c r="AK653" s="30"/>
    </row>
    <row r="654" spans="1:37" ht="18.75" hidden="1" customHeight="1">
      <c r="A654" s="43"/>
      <c r="B654" s="28" t="s">
        <v>490</v>
      </c>
      <c r="C654" s="29" t="s">
        <v>491</v>
      </c>
      <c r="D654" s="186"/>
      <c r="E654" s="30"/>
      <c r="F654" s="93"/>
      <c r="G654" s="186"/>
      <c r="H654" s="186"/>
      <c r="I654" s="186"/>
      <c r="J654" s="186"/>
      <c r="K654" s="23">
        <f t="shared" si="528"/>
        <v>0</v>
      </c>
      <c r="L654" s="23">
        <f t="shared" si="529"/>
        <v>0</v>
      </c>
      <c r="M654" s="186"/>
      <c r="N654" s="186"/>
      <c r="O654" s="186"/>
      <c r="P654" s="30"/>
      <c r="Q654" s="30"/>
      <c r="R654" s="30"/>
      <c r="S654" s="30"/>
      <c r="T654" s="30"/>
      <c r="U654" s="30"/>
      <c r="V654" s="30"/>
      <c r="W654" s="30"/>
      <c r="X654" s="30"/>
      <c r="Y654" s="30"/>
      <c r="Z654" s="30"/>
      <c r="AA654" s="30"/>
      <c r="AB654" s="30"/>
      <c r="AC654" s="30"/>
      <c r="AD654" s="292">
        <f t="shared" si="600"/>
        <v>0</v>
      </c>
      <c r="AE654" s="30"/>
      <c r="AF654" s="30"/>
      <c r="AG654" s="30"/>
      <c r="AH654" s="30"/>
      <c r="AI654" s="30"/>
      <c r="AJ654" s="30"/>
      <c r="AK654" s="30"/>
    </row>
    <row r="655" spans="1:37" ht="12" hidden="1" customHeight="1">
      <c r="A655" s="43"/>
      <c r="B655" s="28" t="s">
        <v>382</v>
      </c>
      <c r="C655" s="29" t="s">
        <v>492</v>
      </c>
      <c r="D655" s="186"/>
      <c r="E655" s="30"/>
      <c r="F655" s="93"/>
      <c r="G655" s="186"/>
      <c r="H655" s="186"/>
      <c r="I655" s="186"/>
      <c r="J655" s="186"/>
      <c r="K655" s="23">
        <f t="shared" si="528"/>
        <v>0</v>
      </c>
      <c r="L655" s="23">
        <f t="shared" si="529"/>
        <v>0</v>
      </c>
      <c r="M655" s="186"/>
      <c r="N655" s="186"/>
      <c r="O655" s="186"/>
      <c r="P655" s="30"/>
      <c r="Q655" s="30"/>
      <c r="R655" s="30"/>
      <c r="S655" s="30"/>
      <c r="T655" s="30"/>
      <c r="U655" s="30"/>
      <c r="V655" s="30"/>
      <c r="W655" s="30"/>
      <c r="X655" s="30"/>
      <c r="Y655" s="30"/>
      <c r="Z655" s="30"/>
      <c r="AA655" s="30"/>
      <c r="AB655" s="30"/>
      <c r="AC655" s="30"/>
      <c r="AD655" s="292">
        <f t="shared" si="600"/>
        <v>0</v>
      </c>
      <c r="AE655" s="30"/>
      <c r="AF655" s="30"/>
      <c r="AG655" s="30"/>
      <c r="AH655" s="30"/>
      <c r="AI655" s="30"/>
      <c r="AJ655" s="30"/>
      <c r="AK655" s="30"/>
    </row>
    <row r="656" spans="1:37" ht="13.5" customHeight="1">
      <c r="A656" s="43"/>
      <c r="B656" s="28" t="s">
        <v>365</v>
      </c>
      <c r="C656" s="29">
        <v>70</v>
      </c>
      <c r="D656" s="186">
        <v>20</v>
      </c>
      <c r="E656" s="30"/>
      <c r="F656" s="93">
        <v>125</v>
      </c>
      <c r="G656" s="186">
        <v>125</v>
      </c>
      <c r="H656" s="186"/>
      <c r="I656" s="186"/>
      <c r="J656" s="186"/>
      <c r="K656" s="23">
        <f t="shared" si="528"/>
        <v>125</v>
      </c>
      <c r="L656" s="23">
        <f t="shared" si="529"/>
        <v>0</v>
      </c>
      <c r="M656" s="186">
        <v>0</v>
      </c>
      <c r="N656" s="186">
        <v>0</v>
      </c>
      <c r="O656" s="186">
        <v>0</v>
      </c>
      <c r="P656" s="30"/>
      <c r="Q656" s="30"/>
      <c r="R656" s="30"/>
      <c r="S656" s="30">
        <v>157</v>
      </c>
      <c r="T656" s="30"/>
      <c r="U656" s="30">
        <v>13</v>
      </c>
      <c r="V656" s="30"/>
      <c r="W656" s="30"/>
      <c r="X656" s="30"/>
      <c r="Y656" s="30"/>
      <c r="Z656" s="30"/>
      <c r="AA656" s="30"/>
      <c r="AB656" s="30"/>
      <c r="AC656" s="30"/>
      <c r="AD656" s="292">
        <f t="shared" si="600"/>
        <v>295</v>
      </c>
      <c r="AE656" s="30">
        <v>295</v>
      </c>
      <c r="AF656" s="30">
        <v>167</v>
      </c>
      <c r="AG656" s="30"/>
      <c r="AH656" s="30"/>
      <c r="AI656" s="30"/>
      <c r="AJ656" s="30"/>
      <c r="AK656" s="30"/>
    </row>
    <row r="657" spans="1:37" ht="25.5" customHeight="1">
      <c r="A657" s="43" t="s">
        <v>493</v>
      </c>
      <c r="B657" s="154" t="s">
        <v>494</v>
      </c>
      <c r="C657" s="155" t="s">
        <v>475</v>
      </c>
      <c r="D657" s="263">
        <f t="shared" ref="D657:J657" si="601">D658+D666</f>
        <v>1786</v>
      </c>
      <c r="E657" s="156">
        <f t="shared" si="601"/>
        <v>1694</v>
      </c>
      <c r="F657" s="300">
        <f t="shared" si="601"/>
        <v>1652</v>
      </c>
      <c r="G657" s="263">
        <f t="shared" si="601"/>
        <v>430</v>
      </c>
      <c r="H657" s="263">
        <f t="shared" si="601"/>
        <v>445</v>
      </c>
      <c r="I657" s="263">
        <f t="shared" si="601"/>
        <v>360</v>
      </c>
      <c r="J657" s="263">
        <f t="shared" si="601"/>
        <v>417</v>
      </c>
      <c r="K657" s="23">
        <f t="shared" si="528"/>
        <v>1652</v>
      </c>
      <c r="L657" s="23">
        <f t="shared" si="529"/>
        <v>0</v>
      </c>
      <c r="M657" s="263">
        <f t="shared" ref="M657:AK657" si="602">M658+M666</f>
        <v>1680</v>
      </c>
      <c r="N657" s="263">
        <f t="shared" si="602"/>
        <v>1710</v>
      </c>
      <c r="O657" s="263">
        <f t="shared" si="602"/>
        <v>1730</v>
      </c>
      <c r="P657" s="156">
        <f t="shared" si="602"/>
        <v>0</v>
      </c>
      <c r="Q657" s="156">
        <f t="shared" si="602"/>
        <v>0</v>
      </c>
      <c r="R657" s="156">
        <f t="shared" si="602"/>
        <v>0</v>
      </c>
      <c r="S657" s="156">
        <f t="shared" si="602"/>
        <v>0</v>
      </c>
      <c r="T657" s="156">
        <f t="shared" si="602"/>
        <v>0</v>
      </c>
      <c r="U657" s="156">
        <f t="shared" si="602"/>
        <v>0</v>
      </c>
      <c r="V657" s="156">
        <f t="shared" si="602"/>
        <v>0</v>
      </c>
      <c r="W657" s="156">
        <f t="shared" si="602"/>
        <v>-102</v>
      </c>
      <c r="X657" s="156">
        <f t="shared" si="602"/>
        <v>0</v>
      </c>
      <c r="Y657" s="156">
        <f t="shared" si="602"/>
        <v>0</v>
      </c>
      <c r="Z657" s="156">
        <f t="shared" si="602"/>
        <v>0</v>
      </c>
      <c r="AA657" s="156">
        <f t="shared" si="602"/>
        <v>0</v>
      </c>
      <c r="AB657" s="156">
        <f t="shared" si="602"/>
        <v>0</v>
      </c>
      <c r="AC657" s="156">
        <f t="shared" si="602"/>
        <v>0</v>
      </c>
      <c r="AD657" s="292">
        <f t="shared" si="600"/>
        <v>1550</v>
      </c>
      <c r="AE657" s="156">
        <f t="shared" si="602"/>
        <v>1550</v>
      </c>
      <c r="AF657" s="156">
        <f t="shared" si="602"/>
        <v>1481</v>
      </c>
      <c r="AG657" s="156">
        <f t="shared" si="602"/>
        <v>1871</v>
      </c>
      <c r="AH657" s="156">
        <f t="shared" si="602"/>
        <v>1871</v>
      </c>
      <c r="AI657" s="156">
        <f t="shared" si="602"/>
        <v>1871</v>
      </c>
      <c r="AJ657" s="156">
        <f t="shared" si="602"/>
        <v>1871</v>
      </c>
      <c r="AK657" s="156">
        <f t="shared" si="602"/>
        <v>0</v>
      </c>
    </row>
    <row r="658" spans="1:37" ht="14.25">
      <c r="A658" s="43"/>
      <c r="B658" s="25" t="s">
        <v>298</v>
      </c>
      <c r="C658" s="29"/>
      <c r="D658" s="191">
        <f t="shared" ref="D658:AK658" si="603">D659</f>
        <v>1486</v>
      </c>
      <c r="E658" s="111">
        <f t="shared" si="603"/>
        <v>1694</v>
      </c>
      <c r="F658" s="296">
        <f t="shared" si="603"/>
        <v>1652</v>
      </c>
      <c r="G658" s="191">
        <f t="shared" si="603"/>
        <v>430</v>
      </c>
      <c r="H658" s="191">
        <f t="shared" si="603"/>
        <v>445</v>
      </c>
      <c r="I658" s="191">
        <f t="shared" si="603"/>
        <v>360</v>
      </c>
      <c r="J658" s="191">
        <f t="shared" si="603"/>
        <v>417</v>
      </c>
      <c r="K658" s="23">
        <f t="shared" si="528"/>
        <v>1652</v>
      </c>
      <c r="L658" s="23">
        <f t="shared" si="529"/>
        <v>0</v>
      </c>
      <c r="M658" s="191">
        <f t="shared" si="603"/>
        <v>1680</v>
      </c>
      <c r="N658" s="191">
        <f t="shared" si="603"/>
        <v>1710</v>
      </c>
      <c r="O658" s="191">
        <f t="shared" si="603"/>
        <v>1730</v>
      </c>
      <c r="P658" s="111">
        <f t="shared" si="603"/>
        <v>0</v>
      </c>
      <c r="Q658" s="111">
        <f t="shared" si="603"/>
        <v>0</v>
      </c>
      <c r="R658" s="111">
        <f t="shared" si="603"/>
        <v>0</v>
      </c>
      <c r="S658" s="111">
        <f t="shared" si="603"/>
        <v>0</v>
      </c>
      <c r="T658" s="111">
        <f t="shared" si="603"/>
        <v>0</v>
      </c>
      <c r="U658" s="111">
        <f t="shared" si="603"/>
        <v>0</v>
      </c>
      <c r="V658" s="111">
        <f t="shared" si="603"/>
        <v>0</v>
      </c>
      <c r="W658" s="111">
        <f t="shared" si="603"/>
        <v>-102</v>
      </c>
      <c r="X658" s="111">
        <f t="shared" si="603"/>
        <v>0</v>
      </c>
      <c r="Y658" s="111">
        <f t="shared" si="603"/>
        <v>0</v>
      </c>
      <c r="Z658" s="111">
        <f t="shared" si="603"/>
        <v>0</v>
      </c>
      <c r="AA658" s="111">
        <f t="shared" si="603"/>
        <v>0</v>
      </c>
      <c r="AB658" s="111">
        <f t="shared" si="603"/>
        <v>0</v>
      </c>
      <c r="AC658" s="111">
        <f t="shared" si="603"/>
        <v>0</v>
      </c>
      <c r="AD658" s="292">
        <f t="shared" si="600"/>
        <v>1550</v>
      </c>
      <c r="AE658" s="111">
        <f t="shared" si="603"/>
        <v>1550</v>
      </c>
      <c r="AF658" s="111">
        <f t="shared" si="603"/>
        <v>1481</v>
      </c>
      <c r="AG658" s="111">
        <f t="shared" si="603"/>
        <v>1871</v>
      </c>
      <c r="AH658" s="111">
        <f t="shared" si="603"/>
        <v>1871</v>
      </c>
      <c r="AI658" s="111">
        <f t="shared" si="603"/>
        <v>1871</v>
      </c>
      <c r="AJ658" s="111">
        <f t="shared" si="603"/>
        <v>1871</v>
      </c>
      <c r="AK658" s="111">
        <f t="shared" si="603"/>
        <v>0</v>
      </c>
    </row>
    <row r="659" spans="1:37" ht="14.25">
      <c r="A659" s="43"/>
      <c r="B659" s="28" t="s">
        <v>299</v>
      </c>
      <c r="C659" s="29">
        <v>1</v>
      </c>
      <c r="D659" s="248">
        <f t="shared" ref="D659:J659" si="604">D660+D662+D663+D664</f>
        <v>1486</v>
      </c>
      <c r="E659" s="38">
        <f t="shared" si="604"/>
        <v>1694</v>
      </c>
      <c r="F659" s="286">
        <f t="shared" si="604"/>
        <v>1652</v>
      </c>
      <c r="G659" s="248">
        <f t="shared" si="604"/>
        <v>430</v>
      </c>
      <c r="H659" s="248">
        <f t="shared" si="604"/>
        <v>445</v>
      </c>
      <c r="I659" s="248">
        <f t="shared" si="604"/>
        <v>360</v>
      </c>
      <c r="J659" s="248">
        <f t="shared" si="604"/>
        <v>417</v>
      </c>
      <c r="K659" s="23">
        <f t="shared" si="528"/>
        <v>1652</v>
      </c>
      <c r="L659" s="23">
        <f t="shared" si="529"/>
        <v>0</v>
      </c>
      <c r="M659" s="248">
        <f t="shared" ref="M659:AK659" si="605">M660+M662+M663+M664</f>
        <v>1680</v>
      </c>
      <c r="N659" s="248">
        <f t="shared" si="605"/>
        <v>1710</v>
      </c>
      <c r="O659" s="248">
        <f t="shared" si="605"/>
        <v>1730</v>
      </c>
      <c r="P659" s="38">
        <f t="shared" si="605"/>
        <v>0</v>
      </c>
      <c r="Q659" s="38">
        <f t="shared" si="605"/>
        <v>0</v>
      </c>
      <c r="R659" s="38">
        <f t="shared" si="605"/>
        <v>0</v>
      </c>
      <c r="S659" s="38">
        <f t="shared" si="605"/>
        <v>0</v>
      </c>
      <c r="T659" s="38">
        <f t="shared" si="605"/>
        <v>0</v>
      </c>
      <c r="U659" s="38">
        <f t="shared" si="605"/>
        <v>0</v>
      </c>
      <c r="V659" s="38">
        <f t="shared" si="605"/>
        <v>0</v>
      </c>
      <c r="W659" s="38">
        <f t="shared" si="605"/>
        <v>-102</v>
      </c>
      <c r="X659" s="38">
        <f t="shared" si="605"/>
        <v>0</v>
      </c>
      <c r="Y659" s="38">
        <f t="shared" si="605"/>
        <v>0</v>
      </c>
      <c r="Z659" s="38">
        <f t="shared" si="605"/>
        <v>0</v>
      </c>
      <c r="AA659" s="38">
        <f t="shared" si="605"/>
        <v>0</v>
      </c>
      <c r="AB659" s="38">
        <f t="shared" si="605"/>
        <v>0</v>
      </c>
      <c r="AC659" s="38">
        <f t="shared" si="605"/>
        <v>0</v>
      </c>
      <c r="AD659" s="292">
        <f t="shared" si="600"/>
        <v>1550</v>
      </c>
      <c r="AE659" s="38">
        <f t="shared" si="605"/>
        <v>1550</v>
      </c>
      <c r="AF659" s="38">
        <f t="shared" si="605"/>
        <v>1481</v>
      </c>
      <c r="AG659" s="38">
        <f t="shared" si="605"/>
        <v>1871</v>
      </c>
      <c r="AH659" s="38">
        <f t="shared" si="605"/>
        <v>1871</v>
      </c>
      <c r="AI659" s="38">
        <f t="shared" si="605"/>
        <v>1871</v>
      </c>
      <c r="AJ659" s="38">
        <f t="shared" si="605"/>
        <v>1871</v>
      </c>
      <c r="AK659" s="38">
        <f t="shared" si="605"/>
        <v>0</v>
      </c>
    </row>
    <row r="660" spans="1:37" ht="14.25" customHeight="1">
      <c r="A660" s="43"/>
      <c r="B660" s="28" t="s">
        <v>300</v>
      </c>
      <c r="C660" s="29">
        <v>10</v>
      </c>
      <c r="D660" s="186">
        <v>150</v>
      </c>
      <c r="E660" s="30">
        <v>150</v>
      </c>
      <c r="F660" s="93">
        <v>150</v>
      </c>
      <c r="G660" s="186">
        <v>30</v>
      </c>
      <c r="H660" s="186">
        <v>45</v>
      </c>
      <c r="I660" s="186">
        <v>30</v>
      </c>
      <c r="J660" s="186">
        <v>45</v>
      </c>
      <c r="K660" s="23">
        <f t="shared" si="528"/>
        <v>150</v>
      </c>
      <c r="L660" s="23">
        <f t="shared" si="529"/>
        <v>0</v>
      </c>
      <c r="M660" s="186">
        <v>150</v>
      </c>
      <c r="N660" s="186">
        <v>150</v>
      </c>
      <c r="O660" s="186">
        <v>150</v>
      </c>
      <c r="P660" s="30"/>
      <c r="Q660" s="30"/>
      <c r="R660" s="30"/>
      <c r="S660" s="30"/>
      <c r="T660" s="30"/>
      <c r="U660" s="30"/>
      <c r="V660" s="30"/>
      <c r="W660" s="30"/>
      <c r="X660" s="30"/>
      <c r="Y660" s="30"/>
      <c r="Z660" s="30"/>
      <c r="AA660" s="30"/>
      <c r="AB660" s="30"/>
      <c r="AC660" s="30"/>
      <c r="AD660" s="292">
        <f t="shared" si="600"/>
        <v>150</v>
      </c>
      <c r="AE660" s="30">
        <v>150</v>
      </c>
      <c r="AF660" s="30">
        <v>92</v>
      </c>
      <c r="AG660" s="30">
        <v>95</v>
      </c>
      <c r="AH660" s="30">
        <v>95</v>
      </c>
      <c r="AI660" s="30">
        <v>95</v>
      </c>
      <c r="AJ660" s="30">
        <v>95</v>
      </c>
      <c r="AK660" s="30"/>
    </row>
    <row r="661" spans="1:37" ht="15" hidden="1" customHeight="1">
      <c r="A661" s="43"/>
      <c r="B661" s="28" t="s">
        <v>477</v>
      </c>
      <c r="C661" s="29"/>
      <c r="D661" s="186"/>
      <c r="E661" s="30"/>
      <c r="F661" s="93"/>
      <c r="G661" s="186"/>
      <c r="H661" s="186"/>
      <c r="I661" s="186"/>
      <c r="J661" s="186"/>
      <c r="K661" s="23">
        <f t="shared" si="528"/>
        <v>0</v>
      </c>
      <c r="L661" s="23">
        <f t="shared" si="529"/>
        <v>0</v>
      </c>
      <c r="M661" s="186"/>
      <c r="N661" s="186"/>
      <c r="O661" s="186"/>
      <c r="P661" s="30"/>
      <c r="Q661" s="30"/>
      <c r="R661" s="30"/>
      <c r="S661" s="30"/>
      <c r="T661" s="30"/>
      <c r="U661" s="30"/>
      <c r="V661" s="30"/>
      <c r="W661" s="30"/>
      <c r="X661" s="30"/>
      <c r="Y661" s="30"/>
      <c r="Z661" s="30"/>
      <c r="AA661" s="30"/>
      <c r="AB661" s="30"/>
      <c r="AC661" s="30"/>
      <c r="AD661" s="292">
        <f t="shared" si="600"/>
        <v>0</v>
      </c>
      <c r="AE661" s="30"/>
      <c r="AF661" s="30"/>
      <c r="AG661" s="30"/>
      <c r="AH661" s="30"/>
      <c r="AI661" s="30"/>
      <c r="AJ661" s="30"/>
      <c r="AK661" s="30"/>
    </row>
    <row r="662" spans="1:37" ht="14.25">
      <c r="A662" s="43"/>
      <c r="B662" s="28" t="s">
        <v>301</v>
      </c>
      <c r="C662" s="29">
        <v>20</v>
      </c>
      <c r="D662" s="186">
        <v>750</v>
      </c>
      <c r="E662" s="30">
        <v>842</v>
      </c>
      <c r="F662" s="93">
        <v>800</v>
      </c>
      <c r="G662" s="186">
        <v>200</v>
      </c>
      <c r="H662" s="186">
        <v>200</v>
      </c>
      <c r="I662" s="186">
        <v>200</v>
      </c>
      <c r="J662" s="186">
        <v>200</v>
      </c>
      <c r="K662" s="23">
        <f t="shared" si="528"/>
        <v>800</v>
      </c>
      <c r="L662" s="23">
        <f t="shared" si="529"/>
        <v>0</v>
      </c>
      <c r="M662" s="186">
        <v>820</v>
      </c>
      <c r="N662" s="186">
        <v>840</v>
      </c>
      <c r="O662" s="186">
        <v>850</v>
      </c>
      <c r="P662" s="30"/>
      <c r="Q662" s="30"/>
      <c r="R662" s="30"/>
      <c r="S662" s="30"/>
      <c r="T662" s="30"/>
      <c r="U662" s="30"/>
      <c r="V662" s="30"/>
      <c r="W662" s="30"/>
      <c r="X662" s="30"/>
      <c r="Y662" s="30"/>
      <c r="Z662" s="30"/>
      <c r="AA662" s="30"/>
      <c r="AB662" s="30"/>
      <c r="AC662" s="30"/>
      <c r="AD662" s="292">
        <f t="shared" si="600"/>
        <v>800</v>
      </c>
      <c r="AE662" s="30">
        <v>800</v>
      </c>
      <c r="AF662" s="30">
        <v>789</v>
      </c>
      <c r="AG662" s="30">
        <v>820</v>
      </c>
      <c r="AH662" s="30">
        <v>820</v>
      </c>
      <c r="AI662" s="30">
        <v>820</v>
      </c>
      <c r="AJ662" s="30">
        <v>820</v>
      </c>
      <c r="AK662" s="30"/>
    </row>
    <row r="663" spans="1:37" ht="16.5" customHeight="1">
      <c r="A663" s="43"/>
      <c r="B663" s="321" t="s">
        <v>478</v>
      </c>
      <c r="C663" s="29" t="s">
        <v>479</v>
      </c>
      <c r="D663" s="186">
        <v>586</v>
      </c>
      <c r="E663" s="30">
        <v>702</v>
      </c>
      <c r="F663" s="93">
        <v>702</v>
      </c>
      <c r="G663" s="186">
        <v>200</v>
      </c>
      <c r="H663" s="186">
        <v>200</v>
      </c>
      <c r="I663" s="186">
        <v>130</v>
      </c>
      <c r="J663" s="186">
        <v>172</v>
      </c>
      <c r="K663" s="23">
        <f t="shared" si="528"/>
        <v>702</v>
      </c>
      <c r="L663" s="23">
        <f t="shared" si="529"/>
        <v>0</v>
      </c>
      <c r="M663" s="186">
        <v>710</v>
      </c>
      <c r="N663" s="186">
        <v>720</v>
      </c>
      <c r="O663" s="186">
        <v>730</v>
      </c>
      <c r="P663" s="30"/>
      <c r="Q663" s="30"/>
      <c r="R663" s="30"/>
      <c r="S663" s="30"/>
      <c r="T663" s="30"/>
      <c r="U663" s="30"/>
      <c r="V663" s="30"/>
      <c r="W663" s="30">
        <v>-102</v>
      </c>
      <c r="X663" s="30"/>
      <c r="Y663" s="30"/>
      <c r="Z663" s="30"/>
      <c r="AA663" s="30"/>
      <c r="AB663" s="30"/>
      <c r="AC663" s="30"/>
      <c r="AD663" s="292">
        <f t="shared" si="600"/>
        <v>600</v>
      </c>
      <c r="AE663" s="30">
        <v>600</v>
      </c>
      <c r="AF663" s="30">
        <v>600</v>
      </c>
      <c r="AG663" s="30">
        <v>956</v>
      </c>
      <c r="AH663" s="30">
        <v>956</v>
      </c>
      <c r="AI663" s="30">
        <v>956</v>
      </c>
      <c r="AJ663" s="30">
        <v>956</v>
      </c>
      <c r="AK663" s="30"/>
    </row>
    <row r="664" spans="1:37" ht="1.5" customHeight="1">
      <c r="A664" s="43"/>
      <c r="B664" s="28" t="s">
        <v>495</v>
      </c>
      <c r="C664" s="29" t="s">
        <v>485</v>
      </c>
      <c r="D664" s="186">
        <v>0</v>
      </c>
      <c r="E664" s="30">
        <v>0</v>
      </c>
      <c r="F664" s="93">
        <v>0</v>
      </c>
      <c r="G664" s="186">
        <v>0</v>
      </c>
      <c r="H664" s="186">
        <v>0</v>
      </c>
      <c r="I664" s="186">
        <v>0</v>
      </c>
      <c r="J664" s="186">
        <v>0</v>
      </c>
      <c r="K664" s="23">
        <f t="shared" si="528"/>
        <v>0</v>
      </c>
      <c r="L664" s="23">
        <f t="shared" si="529"/>
        <v>0</v>
      </c>
      <c r="M664" s="186">
        <v>0</v>
      </c>
      <c r="N664" s="186">
        <v>0</v>
      </c>
      <c r="O664" s="186">
        <v>0</v>
      </c>
      <c r="P664" s="30">
        <v>0</v>
      </c>
      <c r="Q664" s="30">
        <v>0</v>
      </c>
      <c r="R664" s="30">
        <v>0</v>
      </c>
      <c r="S664" s="30">
        <v>0</v>
      </c>
      <c r="T664" s="30">
        <v>0</v>
      </c>
      <c r="U664" s="30">
        <v>0</v>
      </c>
      <c r="V664" s="30">
        <v>0</v>
      </c>
      <c r="W664" s="30">
        <v>0</v>
      </c>
      <c r="X664" s="30">
        <v>0</v>
      </c>
      <c r="Y664" s="30">
        <v>0</v>
      </c>
      <c r="Z664" s="30">
        <v>0</v>
      </c>
      <c r="AA664" s="30">
        <v>0</v>
      </c>
      <c r="AB664" s="30">
        <v>0</v>
      </c>
      <c r="AC664" s="30">
        <v>0</v>
      </c>
      <c r="AD664" s="292">
        <f t="shared" si="600"/>
        <v>0</v>
      </c>
      <c r="AE664" s="30">
        <v>0</v>
      </c>
      <c r="AF664" s="30">
        <v>0</v>
      </c>
      <c r="AG664" s="30">
        <v>0</v>
      </c>
      <c r="AH664" s="30">
        <v>0</v>
      </c>
      <c r="AI664" s="30">
        <v>0</v>
      </c>
      <c r="AJ664" s="30">
        <v>0</v>
      </c>
      <c r="AK664" s="30">
        <v>0</v>
      </c>
    </row>
    <row r="665" spans="1:37" ht="16.5" hidden="1" customHeight="1">
      <c r="A665" s="43"/>
      <c r="B665" s="28" t="s">
        <v>310</v>
      </c>
      <c r="C665" s="29" t="s">
        <v>421</v>
      </c>
      <c r="D665" s="186"/>
      <c r="E665" s="30"/>
      <c r="F665" s="93"/>
      <c r="G665" s="186"/>
      <c r="H665" s="186"/>
      <c r="I665" s="186"/>
      <c r="J665" s="186"/>
      <c r="K665" s="23">
        <f t="shared" ref="K665:K738" si="606">G665+H665+I665+J665</f>
        <v>0</v>
      </c>
      <c r="L665" s="23">
        <f t="shared" ref="L665:L738" si="607">F665-K665</f>
        <v>0</v>
      </c>
      <c r="M665" s="186"/>
      <c r="N665" s="186"/>
      <c r="O665" s="186"/>
      <c r="P665" s="30"/>
      <c r="Q665" s="30"/>
      <c r="R665" s="30"/>
      <c r="S665" s="30"/>
      <c r="T665" s="30"/>
      <c r="U665" s="30"/>
      <c r="V665" s="30"/>
      <c r="W665" s="30"/>
      <c r="X665" s="30"/>
      <c r="Y665" s="30"/>
      <c r="Z665" s="30"/>
      <c r="AA665" s="30"/>
      <c r="AB665" s="30"/>
      <c r="AC665" s="30"/>
      <c r="AD665" s="292">
        <f t="shared" si="600"/>
        <v>0</v>
      </c>
      <c r="AE665" s="30"/>
      <c r="AF665" s="30"/>
      <c r="AG665" s="30"/>
      <c r="AH665" s="30"/>
      <c r="AI665" s="30"/>
      <c r="AJ665" s="30"/>
      <c r="AK665" s="30"/>
    </row>
    <row r="666" spans="1:37" ht="17.25" hidden="1" customHeight="1">
      <c r="A666" s="43"/>
      <c r="B666" s="25" t="s">
        <v>311</v>
      </c>
      <c r="C666" s="29"/>
      <c r="D666" s="248">
        <f t="shared" ref="D666:AK666" si="608">D667</f>
        <v>300</v>
      </c>
      <c r="E666" s="38">
        <f t="shared" si="608"/>
        <v>0</v>
      </c>
      <c r="F666" s="286">
        <f t="shared" si="608"/>
        <v>0</v>
      </c>
      <c r="G666" s="248">
        <f t="shared" si="608"/>
        <v>0</v>
      </c>
      <c r="H666" s="248">
        <f t="shared" si="608"/>
        <v>0</v>
      </c>
      <c r="I666" s="248">
        <f t="shared" si="608"/>
        <v>0</v>
      </c>
      <c r="J666" s="248">
        <f t="shared" si="608"/>
        <v>0</v>
      </c>
      <c r="K666" s="23">
        <f t="shared" si="606"/>
        <v>0</v>
      </c>
      <c r="L666" s="23">
        <f t="shared" si="607"/>
        <v>0</v>
      </c>
      <c r="M666" s="248">
        <f t="shared" si="608"/>
        <v>0</v>
      </c>
      <c r="N666" s="248">
        <f t="shared" si="608"/>
        <v>0</v>
      </c>
      <c r="O666" s="248">
        <f t="shared" si="608"/>
        <v>0</v>
      </c>
      <c r="P666" s="38">
        <f t="shared" si="608"/>
        <v>0</v>
      </c>
      <c r="Q666" s="38">
        <f t="shared" si="608"/>
        <v>0</v>
      </c>
      <c r="R666" s="38">
        <f t="shared" si="608"/>
        <v>0</v>
      </c>
      <c r="S666" s="38">
        <f t="shared" si="608"/>
        <v>0</v>
      </c>
      <c r="T666" s="38">
        <f t="shared" si="608"/>
        <v>0</v>
      </c>
      <c r="U666" s="38">
        <f t="shared" si="608"/>
        <v>0</v>
      </c>
      <c r="V666" s="38">
        <f t="shared" si="608"/>
        <v>0</v>
      </c>
      <c r="W666" s="38">
        <f t="shared" si="608"/>
        <v>0</v>
      </c>
      <c r="X666" s="38">
        <f t="shared" si="608"/>
        <v>0</v>
      </c>
      <c r="Y666" s="38">
        <f t="shared" si="608"/>
        <v>0</v>
      </c>
      <c r="Z666" s="38">
        <f t="shared" si="608"/>
        <v>0</v>
      </c>
      <c r="AA666" s="38">
        <f t="shared" si="608"/>
        <v>0</v>
      </c>
      <c r="AB666" s="38">
        <f t="shared" si="608"/>
        <v>0</v>
      </c>
      <c r="AC666" s="38">
        <f t="shared" si="608"/>
        <v>0</v>
      </c>
      <c r="AD666" s="292">
        <f t="shared" si="600"/>
        <v>0</v>
      </c>
      <c r="AE666" s="38">
        <f t="shared" si="608"/>
        <v>0</v>
      </c>
      <c r="AF666" s="38">
        <f t="shared" si="608"/>
        <v>0</v>
      </c>
      <c r="AG666" s="38">
        <f t="shared" si="608"/>
        <v>0</v>
      </c>
      <c r="AH666" s="38">
        <f t="shared" si="608"/>
        <v>0</v>
      </c>
      <c r="AI666" s="38">
        <f t="shared" si="608"/>
        <v>0</v>
      </c>
      <c r="AJ666" s="38">
        <f t="shared" si="608"/>
        <v>0</v>
      </c>
      <c r="AK666" s="38">
        <f t="shared" si="608"/>
        <v>0</v>
      </c>
    </row>
    <row r="667" spans="1:37" ht="16.5" hidden="1" customHeight="1">
      <c r="A667" s="43"/>
      <c r="B667" s="28" t="s">
        <v>365</v>
      </c>
      <c r="C667" s="29">
        <v>70</v>
      </c>
      <c r="D667" s="186">
        <v>300</v>
      </c>
      <c r="E667" s="30"/>
      <c r="F667" s="93"/>
      <c r="G667" s="186"/>
      <c r="H667" s="186"/>
      <c r="I667" s="186"/>
      <c r="J667" s="186"/>
      <c r="K667" s="23">
        <f t="shared" si="606"/>
        <v>0</v>
      </c>
      <c r="L667" s="23">
        <f t="shared" si="607"/>
        <v>0</v>
      </c>
      <c r="M667" s="186"/>
      <c r="N667" s="186"/>
      <c r="O667" s="186"/>
      <c r="P667" s="30"/>
      <c r="Q667" s="30"/>
      <c r="R667" s="30"/>
      <c r="S667" s="30"/>
      <c r="T667" s="30"/>
      <c r="U667" s="30"/>
      <c r="V667" s="30"/>
      <c r="W667" s="30"/>
      <c r="X667" s="30"/>
      <c r="Y667" s="30"/>
      <c r="Z667" s="30"/>
      <c r="AA667" s="30"/>
      <c r="AB667" s="30"/>
      <c r="AC667" s="30"/>
      <c r="AD667" s="292">
        <f t="shared" si="600"/>
        <v>0</v>
      </c>
      <c r="AE667" s="30"/>
      <c r="AF667" s="30"/>
      <c r="AG667" s="30"/>
      <c r="AH667" s="30"/>
      <c r="AI667" s="30"/>
      <c r="AJ667" s="30"/>
      <c r="AK667" s="30"/>
    </row>
    <row r="668" spans="1:37" ht="27.75" customHeight="1">
      <c r="A668" s="43" t="s">
        <v>496</v>
      </c>
      <c r="B668" s="154" t="s">
        <v>497</v>
      </c>
      <c r="C668" s="155" t="s">
        <v>475</v>
      </c>
      <c r="D668" s="263">
        <f t="shared" ref="D668:J668" si="609">D669+D677</f>
        <v>1077</v>
      </c>
      <c r="E668" s="156">
        <f t="shared" si="609"/>
        <v>1083</v>
      </c>
      <c r="F668" s="300">
        <f t="shared" si="609"/>
        <v>995</v>
      </c>
      <c r="G668" s="263">
        <f t="shared" si="609"/>
        <v>255</v>
      </c>
      <c r="H668" s="263">
        <f t="shared" si="609"/>
        <v>260</v>
      </c>
      <c r="I668" s="263">
        <f t="shared" si="609"/>
        <v>225</v>
      </c>
      <c r="J668" s="263">
        <f t="shared" si="609"/>
        <v>255</v>
      </c>
      <c r="K668" s="23">
        <f t="shared" si="606"/>
        <v>995</v>
      </c>
      <c r="L668" s="23">
        <f t="shared" si="607"/>
        <v>0</v>
      </c>
      <c r="M668" s="263">
        <f t="shared" ref="M668:AK668" si="610">M669+M677</f>
        <v>1020</v>
      </c>
      <c r="N668" s="263">
        <f t="shared" si="610"/>
        <v>1050</v>
      </c>
      <c r="O668" s="263">
        <f t="shared" si="610"/>
        <v>1080</v>
      </c>
      <c r="P668" s="156">
        <f t="shared" si="610"/>
        <v>0</v>
      </c>
      <c r="Q668" s="156">
        <f t="shared" si="610"/>
        <v>0</v>
      </c>
      <c r="R668" s="156">
        <f t="shared" si="610"/>
        <v>0</v>
      </c>
      <c r="S668" s="156">
        <f t="shared" si="610"/>
        <v>0</v>
      </c>
      <c r="T668" s="156">
        <f t="shared" si="610"/>
        <v>0</v>
      </c>
      <c r="U668" s="156">
        <f t="shared" si="610"/>
        <v>0</v>
      </c>
      <c r="V668" s="156">
        <f t="shared" si="610"/>
        <v>0</v>
      </c>
      <c r="W668" s="156">
        <f t="shared" si="610"/>
        <v>0</v>
      </c>
      <c r="X668" s="156">
        <f t="shared" si="610"/>
        <v>0</v>
      </c>
      <c r="Y668" s="156">
        <f t="shared" si="610"/>
        <v>0</v>
      </c>
      <c r="Z668" s="156">
        <f t="shared" si="610"/>
        <v>0</v>
      </c>
      <c r="AA668" s="156">
        <f t="shared" si="610"/>
        <v>0</v>
      </c>
      <c r="AB668" s="156">
        <f t="shared" si="610"/>
        <v>0</v>
      </c>
      <c r="AC668" s="156">
        <f t="shared" si="610"/>
        <v>0</v>
      </c>
      <c r="AD668" s="292">
        <f t="shared" si="600"/>
        <v>995</v>
      </c>
      <c r="AE668" s="156">
        <f t="shared" si="610"/>
        <v>995</v>
      </c>
      <c r="AF668" s="156">
        <f t="shared" si="610"/>
        <v>944</v>
      </c>
      <c r="AG668" s="156">
        <f t="shared" si="610"/>
        <v>1282</v>
      </c>
      <c r="AH668" s="156">
        <f t="shared" si="610"/>
        <v>1347</v>
      </c>
      <c r="AI668" s="156">
        <f t="shared" si="610"/>
        <v>1347</v>
      </c>
      <c r="AJ668" s="156">
        <f t="shared" si="610"/>
        <v>1347</v>
      </c>
      <c r="AK668" s="156">
        <f t="shared" si="610"/>
        <v>0</v>
      </c>
    </row>
    <row r="669" spans="1:37" ht="14.25">
      <c r="A669" s="43"/>
      <c r="B669" s="25" t="s">
        <v>298</v>
      </c>
      <c r="C669" s="29"/>
      <c r="D669" s="191">
        <f t="shared" ref="D669:AK669" si="611">D670</f>
        <v>1061</v>
      </c>
      <c r="E669" s="111">
        <f t="shared" si="611"/>
        <v>1083</v>
      </c>
      <c r="F669" s="296">
        <f t="shared" si="611"/>
        <v>995</v>
      </c>
      <c r="G669" s="191">
        <f t="shared" si="611"/>
        <v>255</v>
      </c>
      <c r="H669" s="191">
        <f t="shared" si="611"/>
        <v>260</v>
      </c>
      <c r="I669" s="191">
        <f t="shared" si="611"/>
        <v>225</v>
      </c>
      <c r="J669" s="191">
        <f t="shared" si="611"/>
        <v>255</v>
      </c>
      <c r="K669" s="23">
        <f t="shared" si="606"/>
        <v>995</v>
      </c>
      <c r="L669" s="23">
        <f t="shared" si="607"/>
        <v>0</v>
      </c>
      <c r="M669" s="191">
        <f t="shared" si="611"/>
        <v>1020</v>
      </c>
      <c r="N669" s="191">
        <f t="shared" si="611"/>
        <v>1050</v>
      </c>
      <c r="O669" s="191">
        <f t="shared" si="611"/>
        <v>1080</v>
      </c>
      <c r="P669" s="111">
        <f t="shared" si="611"/>
        <v>0</v>
      </c>
      <c r="Q669" s="111">
        <f t="shared" si="611"/>
        <v>0</v>
      </c>
      <c r="R669" s="111">
        <f t="shared" si="611"/>
        <v>0</v>
      </c>
      <c r="S669" s="111">
        <f t="shared" si="611"/>
        <v>0</v>
      </c>
      <c r="T669" s="111">
        <f t="shared" si="611"/>
        <v>0</v>
      </c>
      <c r="U669" s="111">
        <f t="shared" si="611"/>
        <v>0</v>
      </c>
      <c r="V669" s="111">
        <f t="shared" si="611"/>
        <v>0</v>
      </c>
      <c r="W669" s="111">
        <f t="shared" si="611"/>
        <v>0</v>
      </c>
      <c r="X669" s="111">
        <f t="shared" si="611"/>
        <v>0</v>
      </c>
      <c r="Y669" s="111">
        <f t="shared" si="611"/>
        <v>0</v>
      </c>
      <c r="Z669" s="111">
        <f t="shared" si="611"/>
        <v>0</v>
      </c>
      <c r="AA669" s="111">
        <f t="shared" si="611"/>
        <v>0</v>
      </c>
      <c r="AB669" s="111">
        <f t="shared" si="611"/>
        <v>0</v>
      </c>
      <c r="AC669" s="111">
        <f t="shared" si="611"/>
        <v>0</v>
      </c>
      <c r="AD669" s="292">
        <f t="shared" si="600"/>
        <v>995</v>
      </c>
      <c r="AE669" s="111">
        <f t="shared" si="611"/>
        <v>995</v>
      </c>
      <c r="AF669" s="111">
        <f t="shared" si="611"/>
        <v>944</v>
      </c>
      <c r="AG669" s="111">
        <f t="shared" si="611"/>
        <v>1282</v>
      </c>
      <c r="AH669" s="111">
        <f t="shared" si="611"/>
        <v>1347</v>
      </c>
      <c r="AI669" s="111">
        <f t="shared" si="611"/>
        <v>1347</v>
      </c>
      <c r="AJ669" s="111">
        <f t="shared" si="611"/>
        <v>1347</v>
      </c>
      <c r="AK669" s="111">
        <f t="shared" si="611"/>
        <v>0</v>
      </c>
    </row>
    <row r="670" spans="1:37" ht="14.25">
      <c r="A670" s="43"/>
      <c r="B670" s="28" t="s">
        <v>299</v>
      </c>
      <c r="C670" s="29">
        <v>1</v>
      </c>
      <c r="D670" s="248">
        <f t="shared" ref="D670:J670" si="612">D671+D673+D674+D675+D676</f>
        <v>1061</v>
      </c>
      <c r="E670" s="38">
        <f t="shared" si="612"/>
        <v>1083</v>
      </c>
      <c r="F670" s="286">
        <f t="shared" si="612"/>
        <v>995</v>
      </c>
      <c r="G670" s="248">
        <f t="shared" si="612"/>
        <v>255</v>
      </c>
      <c r="H670" s="248">
        <f t="shared" si="612"/>
        <v>260</v>
      </c>
      <c r="I670" s="248">
        <f t="shared" si="612"/>
        <v>225</v>
      </c>
      <c r="J670" s="248">
        <f t="shared" si="612"/>
        <v>255</v>
      </c>
      <c r="K670" s="23">
        <f t="shared" si="606"/>
        <v>995</v>
      </c>
      <c r="L670" s="23">
        <f t="shared" si="607"/>
        <v>0</v>
      </c>
      <c r="M670" s="248">
        <f t="shared" ref="M670:AK670" si="613">M671+M673+M674+M675+M676</f>
        <v>1020</v>
      </c>
      <c r="N670" s="248">
        <f t="shared" si="613"/>
        <v>1050</v>
      </c>
      <c r="O670" s="248">
        <f t="shared" si="613"/>
        <v>1080</v>
      </c>
      <c r="P670" s="38">
        <f t="shared" si="613"/>
        <v>0</v>
      </c>
      <c r="Q670" s="38">
        <f t="shared" si="613"/>
        <v>0</v>
      </c>
      <c r="R670" s="38">
        <f t="shared" si="613"/>
        <v>0</v>
      </c>
      <c r="S670" s="38">
        <f t="shared" si="613"/>
        <v>0</v>
      </c>
      <c r="T670" s="38">
        <f t="shared" si="613"/>
        <v>0</v>
      </c>
      <c r="U670" s="38">
        <f t="shared" si="613"/>
        <v>0</v>
      </c>
      <c r="V670" s="38">
        <f t="shared" si="613"/>
        <v>0</v>
      </c>
      <c r="W670" s="38">
        <f t="shared" si="613"/>
        <v>0</v>
      </c>
      <c r="X670" s="38">
        <f t="shared" si="613"/>
        <v>0</v>
      </c>
      <c r="Y670" s="38">
        <f t="shared" si="613"/>
        <v>0</v>
      </c>
      <c r="Z670" s="38">
        <f t="shared" si="613"/>
        <v>0</v>
      </c>
      <c r="AA670" s="38">
        <f t="shared" si="613"/>
        <v>0</v>
      </c>
      <c r="AB670" s="38">
        <f t="shared" si="613"/>
        <v>0</v>
      </c>
      <c r="AC670" s="38">
        <f t="shared" si="613"/>
        <v>0</v>
      </c>
      <c r="AD670" s="292">
        <f t="shared" si="600"/>
        <v>995</v>
      </c>
      <c r="AE670" s="38">
        <f t="shared" si="613"/>
        <v>995</v>
      </c>
      <c r="AF670" s="38">
        <f t="shared" si="613"/>
        <v>944</v>
      </c>
      <c r="AG670" s="38">
        <f t="shared" si="613"/>
        <v>1282</v>
      </c>
      <c r="AH670" s="38">
        <f t="shared" si="613"/>
        <v>1347</v>
      </c>
      <c r="AI670" s="38">
        <f t="shared" si="613"/>
        <v>1347</v>
      </c>
      <c r="AJ670" s="38">
        <f t="shared" si="613"/>
        <v>1347</v>
      </c>
      <c r="AK670" s="38">
        <f t="shared" si="613"/>
        <v>0</v>
      </c>
    </row>
    <row r="671" spans="1:37" ht="14.25">
      <c r="A671" s="43"/>
      <c r="B671" s="28" t="s">
        <v>476</v>
      </c>
      <c r="C671" s="29">
        <v>10</v>
      </c>
      <c r="D671" s="186">
        <v>90</v>
      </c>
      <c r="E671" s="30">
        <v>70</v>
      </c>
      <c r="F671" s="93">
        <v>70</v>
      </c>
      <c r="G671" s="186">
        <v>15</v>
      </c>
      <c r="H671" s="186">
        <v>20</v>
      </c>
      <c r="I671" s="186">
        <v>15</v>
      </c>
      <c r="J671" s="186">
        <v>20</v>
      </c>
      <c r="K671" s="23">
        <f t="shared" si="606"/>
        <v>70</v>
      </c>
      <c r="L671" s="23">
        <f t="shared" si="607"/>
        <v>0</v>
      </c>
      <c r="M671" s="186">
        <v>70</v>
      </c>
      <c r="N671" s="186">
        <v>70</v>
      </c>
      <c r="O671" s="186">
        <v>70</v>
      </c>
      <c r="P671" s="30"/>
      <c r="Q671" s="30"/>
      <c r="R671" s="30"/>
      <c r="S671" s="30"/>
      <c r="T671" s="30"/>
      <c r="U671" s="30"/>
      <c r="V671" s="30"/>
      <c r="W671" s="30"/>
      <c r="X671" s="30"/>
      <c r="Y671" s="30"/>
      <c r="Z671" s="30"/>
      <c r="AA671" s="30"/>
      <c r="AB671" s="30"/>
      <c r="AC671" s="30"/>
      <c r="AD671" s="292">
        <f t="shared" si="600"/>
        <v>70</v>
      </c>
      <c r="AE671" s="30">
        <v>70</v>
      </c>
      <c r="AF671" s="30">
        <v>55</v>
      </c>
      <c r="AG671" s="30">
        <v>70</v>
      </c>
      <c r="AH671" s="30">
        <v>80</v>
      </c>
      <c r="AI671" s="30">
        <v>80</v>
      </c>
      <c r="AJ671" s="30">
        <v>80</v>
      </c>
      <c r="AK671" s="30"/>
    </row>
    <row r="672" spans="1:37" ht="22.5" hidden="1" customHeight="1">
      <c r="A672" s="43"/>
      <c r="B672" s="28" t="s">
        <v>477</v>
      </c>
      <c r="C672" s="29"/>
      <c r="D672" s="186"/>
      <c r="E672" s="30"/>
      <c r="F672" s="93"/>
      <c r="G672" s="186"/>
      <c r="H672" s="186"/>
      <c r="I672" s="186"/>
      <c r="J672" s="186"/>
      <c r="K672" s="23">
        <f t="shared" si="606"/>
        <v>0</v>
      </c>
      <c r="L672" s="23">
        <f t="shared" si="607"/>
        <v>0</v>
      </c>
      <c r="M672" s="186">
        <v>0</v>
      </c>
      <c r="N672" s="186">
        <v>0</v>
      </c>
      <c r="O672" s="186"/>
      <c r="P672" s="30"/>
      <c r="Q672" s="30"/>
      <c r="R672" s="30"/>
      <c r="S672" s="30"/>
      <c r="T672" s="30"/>
      <c r="U672" s="30"/>
      <c r="V672" s="30"/>
      <c r="W672" s="30"/>
      <c r="X672" s="30"/>
      <c r="Y672" s="30"/>
      <c r="Z672" s="30"/>
      <c r="AA672" s="30"/>
      <c r="AB672" s="30"/>
      <c r="AC672" s="30"/>
      <c r="AD672" s="292">
        <f t="shared" si="600"/>
        <v>0</v>
      </c>
      <c r="AE672" s="30"/>
      <c r="AF672" s="30"/>
      <c r="AG672" s="30"/>
      <c r="AH672" s="30"/>
      <c r="AI672" s="30"/>
      <c r="AJ672" s="30"/>
      <c r="AK672" s="30"/>
    </row>
    <row r="673" spans="1:37" ht="14.25">
      <c r="A673" s="43"/>
      <c r="B673" s="28" t="s">
        <v>301</v>
      </c>
      <c r="C673" s="29">
        <v>20</v>
      </c>
      <c r="D673" s="186">
        <v>570</v>
      </c>
      <c r="E673" s="30">
        <v>588</v>
      </c>
      <c r="F673" s="93">
        <v>500</v>
      </c>
      <c r="G673" s="186">
        <v>120</v>
      </c>
      <c r="H673" s="186">
        <v>120</v>
      </c>
      <c r="I673" s="186">
        <v>130</v>
      </c>
      <c r="J673" s="186">
        <v>130</v>
      </c>
      <c r="K673" s="23">
        <f t="shared" si="606"/>
        <v>500</v>
      </c>
      <c r="L673" s="23">
        <f t="shared" si="607"/>
        <v>0</v>
      </c>
      <c r="M673" s="186">
        <v>520</v>
      </c>
      <c r="N673" s="186">
        <v>540</v>
      </c>
      <c r="O673" s="186">
        <v>560</v>
      </c>
      <c r="P673" s="30"/>
      <c r="Q673" s="30"/>
      <c r="R673" s="30"/>
      <c r="S673" s="30"/>
      <c r="T673" s="30"/>
      <c r="U673" s="30"/>
      <c r="V673" s="30"/>
      <c r="W673" s="30"/>
      <c r="X673" s="30"/>
      <c r="Y673" s="30"/>
      <c r="Z673" s="30"/>
      <c r="AA673" s="30"/>
      <c r="AB673" s="30"/>
      <c r="AC673" s="30"/>
      <c r="AD673" s="292">
        <f t="shared" si="600"/>
        <v>500</v>
      </c>
      <c r="AE673" s="30">
        <v>500</v>
      </c>
      <c r="AF673" s="30">
        <v>472</v>
      </c>
      <c r="AG673" s="30">
        <v>587</v>
      </c>
      <c r="AH673" s="30">
        <v>627</v>
      </c>
      <c r="AI673" s="30">
        <v>627</v>
      </c>
      <c r="AJ673" s="30">
        <v>627</v>
      </c>
      <c r="AK673" s="30"/>
    </row>
    <row r="674" spans="1:37" ht="17.25" customHeight="1">
      <c r="A674" s="43"/>
      <c r="B674" s="28" t="s">
        <v>498</v>
      </c>
      <c r="C674" s="29" t="s">
        <v>479</v>
      </c>
      <c r="D674" s="186">
        <v>401</v>
      </c>
      <c r="E674" s="30">
        <v>425</v>
      </c>
      <c r="F674" s="93">
        <v>425</v>
      </c>
      <c r="G674" s="186">
        <v>120</v>
      </c>
      <c r="H674" s="186">
        <v>120</v>
      </c>
      <c r="I674" s="186">
        <v>80</v>
      </c>
      <c r="J674" s="186">
        <v>105</v>
      </c>
      <c r="K674" s="23">
        <f t="shared" si="606"/>
        <v>425</v>
      </c>
      <c r="L674" s="23">
        <f t="shared" si="607"/>
        <v>0</v>
      </c>
      <c r="M674" s="186">
        <v>430</v>
      </c>
      <c r="N674" s="186">
        <v>440</v>
      </c>
      <c r="O674" s="186">
        <v>450</v>
      </c>
      <c r="P674" s="30"/>
      <c r="Q674" s="30"/>
      <c r="R674" s="30"/>
      <c r="S674" s="30"/>
      <c r="T674" s="30"/>
      <c r="U674" s="30"/>
      <c r="V674" s="30"/>
      <c r="W674" s="30"/>
      <c r="X674" s="30"/>
      <c r="Y674" s="30"/>
      <c r="Z674" s="30"/>
      <c r="AA674" s="30"/>
      <c r="AB674" s="30"/>
      <c r="AC674" s="30"/>
      <c r="AD674" s="292">
        <f t="shared" si="600"/>
        <v>425</v>
      </c>
      <c r="AE674" s="30">
        <v>425</v>
      </c>
      <c r="AF674" s="30">
        <v>417</v>
      </c>
      <c r="AG674" s="30">
        <v>625</v>
      </c>
      <c r="AH674" s="30">
        <v>640</v>
      </c>
      <c r="AI674" s="30">
        <v>640</v>
      </c>
      <c r="AJ674" s="30">
        <v>640</v>
      </c>
      <c r="AK674" s="30"/>
    </row>
    <row r="675" spans="1:37" ht="18.75" hidden="1" customHeight="1">
      <c r="A675" s="43"/>
      <c r="B675" s="28" t="s">
        <v>484</v>
      </c>
      <c r="C675" s="29" t="s">
        <v>485</v>
      </c>
      <c r="D675" s="186"/>
      <c r="E675" s="30"/>
      <c r="F675" s="93"/>
      <c r="G675" s="186"/>
      <c r="H675" s="186"/>
      <c r="I675" s="186"/>
      <c r="J675" s="186"/>
      <c r="K675" s="23">
        <f t="shared" si="606"/>
        <v>0</v>
      </c>
      <c r="L675" s="23">
        <f t="shared" si="607"/>
        <v>0</v>
      </c>
      <c r="M675" s="186"/>
      <c r="N675" s="186"/>
      <c r="O675" s="186"/>
      <c r="P675" s="30"/>
      <c r="Q675" s="30"/>
      <c r="R675" s="30"/>
      <c r="S675" s="30"/>
      <c r="T675" s="30"/>
      <c r="U675" s="30"/>
      <c r="V675" s="30"/>
      <c r="W675" s="30"/>
      <c r="X675" s="30"/>
      <c r="Y675" s="30"/>
      <c r="Z675" s="30"/>
      <c r="AA675" s="30"/>
      <c r="AB675" s="30"/>
      <c r="AC675" s="30"/>
      <c r="AD675" s="292">
        <f t="shared" si="600"/>
        <v>0</v>
      </c>
      <c r="AE675" s="30"/>
      <c r="AF675" s="30"/>
      <c r="AG675" s="30"/>
      <c r="AH675" s="30"/>
      <c r="AI675" s="30"/>
      <c r="AJ675" s="30"/>
      <c r="AK675" s="30"/>
    </row>
    <row r="676" spans="1:37" ht="18.75" hidden="1" customHeight="1">
      <c r="A676" s="43"/>
      <c r="B676" s="28" t="s">
        <v>310</v>
      </c>
      <c r="C676" s="29">
        <v>85.01</v>
      </c>
      <c r="D676" s="186"/>
      <c r="E676" s="30"/>
      <c r="F676" s="93"/>
      <c r="G676" s="186"/>
      <c r="H676" s="186"/>
      <c r="I676" s="186"/>
      <c r="J676" s="186"/>
      <c r="K676" s="23">
        <f t="shared" si="606"/>
        <v>0</v>
      </c>
      <c r="L676" s="23">
        <f t="shared" si="607"/>
        <v>0</v>
      </c>
      <c r="M676" s="186"/>
      <c r="N676" s="186"/>
      <c r="O676" s="186"/>
      <c r="P676" s="30"/>
      <c r="Q676" s="30"/>
      <c r="R676" s="30"/>
      <c r="S676" s="30"/>
      <c r="T676" s="30"/>
      <c r="U676" s="30"/>
      <c r="V676" s="30"/>
      <c r="W676" s="30"/>
      <c r="X676" s="30"/>
      <c r="Y676" s="30"/>
      <c r="Z676" s="30"/>
      <c r="AA676" s="30"/>
      <c r="AB676" s="30"/>
      <c r="AC676" s="30"/>
      <c r="AD676" s="292">
        <f t="shared" si="600"/>
        <v>0</v>
      </c>
      <c r="AE676" s="30"/>
      <c r="AF676" s="30"/>
      <c r="AG676" s="30"/>
      <c r="AH676" s="30"/>
      <c r="AI676" s="30"/>
      <c r="AJ676" s="30"/>
      <c r="AK676" s="30"/>
    </row>
    <row r="677" spans="1:37" ht="0.75" customHeight="1">
      <c r="A677" s="43"/>
      <c r="B677" s="25" t="s">
        <v>311</v>
      </c>
      <c r="C677" s="29"/>
      <c r="D677" s="191">
        <f t="shared" ref="D677:AK677" si="614">D678</f>
        <v>16</v>
      </c>
      <c r="E677" s="111">
        <f t="shared" si="614"/>
        <v>0</v>
      </c>
      <c r="F677" s="296">
        <f t="shared" si="614"/>
        <v>0</v>
      </c>
      <c r="G677" s="191">
        <f t="shared" si="614"/>
        <v>0</v>
      </c>
      <c r="H677" s="191">
        <f t="shared" si="614"/>
        <v>0</v>
      </c>
      <c r="I677" s="191">
        <f t="shared" si="614"/>
        <v>0</v>
      </c>
      <c r="J677" s="191">
        <f t="shared" si="614"/>
        <v>0</v>
      </c>
      <c r="K677" s="23">
        <f t="shared" si="606"/>
        <v>0</v>
      </c>
      <c r="L677" s="23">
        <f t="shared" si="607"/>
        <v>0</v>
      </c>
      <c r="M677" s="191">
        <f t="shared" si="614"/>
        <v>0</v>
      </c>
      <c r="N677" s="191">
        <f t="shared" si="614"/>
        <v>0</v>
      </c>
      <c r="O677" s="191">
        <f t="shared" si="614"/>
        <v>0</v>
      </c>
      <c r="P677" s="111">
        <f t="shared" si="614"/>
        <v>0</v>
      </c>
      <c r="Q677" s="111">
        <f t="shared" si="614"/>
        <v>0</v>
      </c>
      <c r="R677" s="111">
        <f t="shared" si="614"/>
        <v>0</v>
      </c>
      <c r="S677" s="111">
        <f t="shared" si="614"/>
        <v>0</v>
      </c>
      <c r="T677" s="111">
        <f t="shared" si="614"/>
        <v>0</v>
      </c>
      <c r="U677" s="111">
        <f t="shared" si="614"/>
        <v>0</v>
      </c>
      <c r="V677" s="111">
        <f t="shared" si="614"/>
        <v>0</v>
      </c>
      <c r="W677" s="111">
        <f t="shared" si="614"/>
        <v>0</v>
      </c>
      <c r="X677" s="111">
        <f t="shared" si="614"/>
        <v>0</v>
      </c>
      <c r="Y677" s="111">
        <f t="shared" si="614"/>
        <v>0</v>
      </c>
      <c r="Z677" s="111">
        <f t="shared" si="614"/>
        <v>0</v>
      </c>
      <c r="AA677" s="111">
        <f t="shared" si="614"/>
        <v>0</v>
      </c>
      <c r="AB677" s="111">
        <f t="shared" si="614"/>
        <v>0</v>
      </c>
      <c r="AC677" s="111">
        <f t="shared" si="614"/>
        <v>0</v>
      </c>
      <c r="AD677" s="292">
        <f t="shared" si="600"/>
        <v>0</v>
      </c>
      <c r="AE677" s="111">
        <f t="shared" si="614"/>
        <v>0</v>
      </c>
      <c r="AF677" s="111">
        <f t="shared" si="614"/>
        <v>0</v>
      </c>
      <c r="AG677" s="111">
        <f t="shared" si="614"/>
        <v>0</v>
      </c>
      <c r="AH677" s="111">
        <f t="shared" si="614"/>
        <v>0</v>
      </c>
      <c r="AI677" s="111">
        <f t="shared" si="614"/>
        <v>0</v>
      </c>
      <c r="AJ677" s="111">
        <f t="shared" si="614"/>
        <v>0</v>
      </c>
      <c r="AK677" s="111">
        <f t="shared" si="614"/>
        <v>0</v>
      </c>
    </row>
    <row r="678" spans="1:37" ht="16.5" hidden="1" customHeight="1">
      <c r="A678" s="43"/>
      <c r="B678" s="28" t="s">
        <v>499</v>
      </c>
      <c r="C678" s="29">
        <v>70</v>
      </c>
      <c r="D678" s="186">
        <v>16</v>
      </c>
      <c r="E678" s="30"/>
      <c r="F678" s="93"/>
      <c r="G678" s="186"/>
      <c r="H678" s="186"/>
      <c r="I678" s="186"/>
      <c r="J678" s="186"/>
      <c r="K678" s="23">
        <f t="shared" si="606"/>
        <v>0</v>
      </c>
      <c r="L678" s="23">
        <f t="shared" si="607"/>
        <v>0</v>
      </c>
      <c r="M678" s="186"/>
      <c r="N678" s="186"/>
      <c r="O678" s="186"/>
      <c r="P678" s="30"/>
      <c r="Q678" s="30"/>
      <c r="R678" s="30"/>
      <c r="S678" s="30"/>
      <c r="T678" s="30"/>
      <c r="U678" s="30"/>
      <c r="V678" s="30"/>
      <c r="W678" s="30"/>
      <c r="X678" s="30"/>
      <c r="Y678" s="30"/>
      <c r="Z678" s="30"/>
      <c r="AA678" s="30"/>
      <c r="AB678" s="30"/>
      <c r="AC678" s="30"/>
      <c r="AD678" s="292">
        <f t="shared" si="600"/>
        <v>0</v>
      </c>
      <c r="AE678" s="30"/>
      <c r="AF678" s="30"/>
      <c r="AG678" s="30"/>
      <c r="AH678" s="30"/>
      <c r="AI678" s="30"/>
      <c r="AJ678" s="30"/>
      <c r="AK678" s="30"/>
    </row>
    <row r="679" spans="1:37" ht="21" customHeight="1">
      <c r="A679" s="43" t="s">
        <v>500</v>
      </c>
      <c r="B679" s="151" t="s">
        <v>501</v>
      </c>
      <c r="C679" s="155" t="s">
        <v>475</v>
      </c>
      <c r="D679" s="263">
        <f t="shared" ref="D679:J679" si="615">D680+D689</f>
        <v>826</v>
      </c>
      <c r="E679" s="156">
        <f t="shared" si="615"/>
        <v>625</v>
      </c>
      <c r="F679" s="300">
        <f t="shared" si="615"/>
        <v>625</v>
      </c>
      <c r="G679" s="263">
        <f t="shared" si="615"/>
        <v>170</v>
      </c>
      <c r="H679" s="263">
        <f t="shared" si="615"/>
        <v>170</v>
      </c>
      <c r="I679" s="263">
        <f t="shared" si="615"/>
        <v>135</v>
      </c>
      <c r="J679" s="263">
        <f t="shared" si="615"/>
        <v>150</v>
      </c>
      <c r="K679" s="23">
        <f t="shared" si="606"/>
        <v>625</v>
      </c>
      <c r="L679" s="23">
        <f t="shared" si="607"/>
        <v>0</v>
      </c>
      <c r="M679" s="263">
        <f t="shared" ref="M679:AK679" si="616">M680+M689</f>
        <v>660</v>
      </c>
      <c r="N679" s="263">
        <f t="shared" si="616"/>
        <v>690</v>
      </c>
      <c r="O679" s="263">
        <f t="shared" si="616"/>
        <v>710</v>
      </c>
      <c r="P679" s="156">
        <f t="shared" si="616"/>
        <v>0</v>
      </c>
      <c r="Q679" s="156">
        <f t="shared" si="616"/>
        <v>0</v>
      </c>
      <c r="R679" s="156">
        <f t="shared" si="616"/>
        <v>0</v>
      </c>
      <c r="S679" s="156">
        <f t="shared" si="616"/>
        <v>0</v>
      </c>
      <c r="T679" s="156">
        <f t="shared" si="616"/>
        <v>0</v>
      </c>
      <c r="U679" s="156">
        <f t="shared" si="616"/>
        <v>0</v>
      </c>
      <c r="V679" s="156">
        <f t="shared" si="616"/>
        <v>0</v>
      </c>
      <c r="W679" s="156">
        <f t="shared" si="616"/>
        <v>0</v>
      </c>
      <c r="X679" s="156">
        <f t="shared" si="616"/>
        <v>0</v>
      </c>
      <c r="Y679" s="156">
        <f t="shared" si="616"/>
        <v>0</v>
      </c>
      <c r="Z679" s="156">
        <f t="shared" si="616"/>
        <v>0</v>
      </c>
      <c r="AA679" s="156">
        <f t="shared" si="616"/>
        <v>0</v>
      </c>
      <c r="AB679" s="156">
        <f t="shared" si="616"/>
        <v>-39</v>
      </c>
      <c r="AC679" s="156">
        <f t="shared" si="616"/>
        <v>0</v>
      </c>
      <c r="AD679" s="292">
        <f t="shared" si="600"/>
        <v>586</v>
      </c>
      <c r="AE679" s="156">
        <f t="shared" si="616"/>
        <v>586</v>
      </c>
      <c r="AF679" s="156">
        <f t="shared" si="616"/>
        <v>549</v>
      </c>
      <c r="AG679" s="156">
        <f t="shared" si="616"/>
        <v>820</v>
      </c>
      <c r="AH679" s="156">
        <f t="shared" si="616"/>
        <v>832</v>
      </c>
      <c r="AI679" s="156">
        <f t="shared" si="616"/>
        <v>842</v>
      </c>
      <c r="AJ679" s="156">
        <f t="shared" si="616"/>
        <v>852</v>
      </c>
      <c r="AK679" s="156">
        <f t="shared" si="616"/>
        <v>0</v>
      </c>
    </row>
    <row r="680" spans="1:37" ht="14.25">
      <c r="A680" s="43"/>
      <c r="B680" s="25" t="s">
        <v>298</v>
      </c>
      <c r="C680" s="29"/>
      <c r="D680" s="191">
        <f t="shared" ref="D680:AK680" si="617">D681</f>
        <v>533</v>
      </c>
      <c r="E680" s="111">
        <f t="shared" si="617"/>
        <v>625</v>
      </c>
      <c r="F680" s="296">
        <f t="shared" si="617"/>
        <v>625</v>
      </c>
      <c r="G680" s="191">
        <f t="shared" si="617"/>
        <v>170</v>
      </c>
      <c r="H680" s="191">
        <f t="shared" si="617"/>
        <v>170</v>
      </c>
      <c r="I680" s="191">
        <f t="shared" si="617"/>
        <v>135</v>
      </c>
      <c r="J680" s="191">
        <f t="shared" si="617"/>
        <v>150</v>
      </c>
      <c r="K680" s="23">
        <f t="shared" si="606"/>
        <v>625</v>
      </c>
      <c r="L680" s="23">
        <f t="shared" si="607"/>
        <v>0</v>
      </c>
      <c r="M680" s="191">
        <f t="shared" si="617"/>
        <v>660</v>
      </c>
      <c r="N680" s="191">
        <f t="shared" si="617"/>
        <v>690</v>
      </c>
      <c r="O680" s="191">
        <f t="shared" si="617"/>
        <v>710</v>
      </c>
      <c r="P680" s="111">
        <f t="shared" si="617"/>
        <v>0</v>
      </c>
      <c r="Q680" s="111">
        <f t="shared" si="617"/>
        <v>0</v>
      </c>
      <c r="R680" s="111">
        <f t="shared" si="617"/>
        <v>0</v>
      </c>
      <c r="S680" s="111">
        <f t="shared" si="617"/>
        <v>0</v>
      </c>
      <c r="T680" s="111">
        <f t="shared" si="617"/>
        <v>0</v>
      </c>
      <c r="U680" s="111">
        <f t="shared" si="617"/>
        <v>0</v>
      </c>
      <c r="V680" s="111">
        <f t="shared" si="617"/>
        <v>0</v>
      </c>
      <c r="W680" s="111">
        <f t="shared" si="617"/>
        <v>0</v>
      </c>
      <c r="X680" s="111">
        <f t="shared" si="617"/>
        <v>0</v>
      </c>
      <c r="Y680" s="111">
        <f t="shared" si="617"/>
        <v>0</v>
      </c>
      <c r="Z680" s="111">
        <f t="shared" si="617"/>
        <v>0</v>
      </c>
      <c r="AA680" s="111">
        <f t="shared" si="617"/>
        <v>0</v>
      </c>
      <c r="AB680" s="111">
        <f t="shared" si="617"/>
        <v>-39</v>
      </c>
      <c r="AC680" s="111">
        <f t="shared" si="617"/>
        <v>0</v>
      </c>
      <c r="AD680" s="292">
        <f t="shared" si="600"/>
        <v>586</v>
      </c>
      <c r="AE680" s="111">
        <f t="shared" si="617"/>
        <v>586</v>
      </c>
      <c r="AF680" s="111">
        <f t="shared" si="617"/>
        <v>549</v>
      </c>
      <c r="AG680" s="111">
        <f t="shared" si="617"/>
        <v>820</v>
      </c>
      <c r="AH680" s="111">
        <f t="shared" si="617"/>
        <v>832</v>
      </c>
      <c r="AI680" s="111">
        <f t="shared" si="617"/>
        <v>842</v>
      </c>
      <c r="AJ680" s="111">
        <f t="shared" si="617"/>
        <v>852</v>
      </c>
      <c r="AK680" s="111">
        <f t="shared" si="617"/>
        <v>0</v>
      </c>
    </row>
    <row r="681" spans="1:37" ht="21.75" customHeight="1">
      <c r="A681" s="43"/>
      <c r="B681" s="28" t="s">
        <v>299</v>
      </c>
      <c r="C681" s="29">
        <v>1</v>
      </c>
      <c r="D681" s="248">
        <f t="shared" ref="D681:J681" si="618">D682+D684+D685+D686+D687</f>
        <v>533</v>
      </c>
      <c r="E681" s="38">
        <f t="shared" si="618"/>
        <v>625</v>
      </c>
      <c r="F681" s="286">
        <f t="shared" si="618"/>
        <v>625</v>
      </c>
      <c r="G681" s="248">
        <f t="shared" si="618"/>
        <v>170</v>
      </c>
      <c r="H681" s="248">
        <f t="shared" si="618"/>
        <v>170</v>
      </c>
      <c r="I681" s="248">
        <f t="shared" si="618"/>
        <v>135</v>
      </c>
      <c r="J681" s="248">
        <f t="shared" si="618"/>
        <v>150</v>
      </c>
      <c r="K681" s="23">
        <f t="shared" si="606"/>
        <v>625</v>
      </c>
      <c r="L681" s="23">
        <f t="shared" si="607"/>
        <v>0</v>
      </c>
      <c r="M681" s="248">
        <f t="shared" ref="M681:AK681" si="619">M682+M684+M685+M686+M687</f>
        <v>660</v>
      </c>
      <c r="N681" s="248">
        <f t="shared" si="619"/>
        <v>690</v>
      </c>
      <c r="O681" s="248">
        <f t="shared" si="619"/>
        <v>710</v>
      </c>
      <c r="P681" s="38">
        <f t="shared" si="619"/>
        <v>0</v>
      </c>
      <c r="Q681" s="38">
        <f t="shared" si="619"/>
        <v>0</v>
      </c>
      <c r="R681" s="38">
        <f t="shared" si="619"/>
        <v>0</v>
      </c>
      <c r="S681" s="38">
        <f t="shared" si="619"/>
        <v>0</v>
      </c>
      <c r="T681" s="38">
        <f t="shared" si="619"/>
        <v>0</v>
      </c>
      <c r="U681" s="38">
        <f t="shared" si="619"/>
        <v>0</v>
      </c>
      <c r="V681" s="38">
        <f t="shared" si="619"/>
        <v>0</v>
      </c>
      <c r="W681" s="38">
        <f t="shared" si="619"/>
        <v>0</v>
      </c>
      <c r="X681" s="38">
        <f t="shared" si="619"/>
        <v>0</v>
      </c>
      <c r="Y681" s="38">
        <f t="shared" si="619"/>
        <v>0</v>
      </c>
      <c r="Z681" s="38">
        <f t="shared" si="619"/>
        <v>0</v>
      </c>
      <c r="AA681" s="38">
        <f t="shared" si="619"/>
        <v>0</v>
      </c>
      <c r="AB681" s="38">
        <f t="shared" si="619"/>
        <v>-39</v>
      </c>
      <c r="AC681" s="38">
        <f t="shared" si="619"/>
        <v>0</v>
      </c>
      <c r="AD681" s="292">
        <f t="shared" si="600"/>
        <v>586</v>
      </c>
      <c r="AE681" s="38">
        <f t="shared" si="619"/>
        <v>586</v>
      </c>
      <c r="AF681" s="38">
        <f t="shared" si="619"/>
        <v>549</v>
      </c>
      <c r="AG681" s="38">
        <f t="shared" si="619"/>
        <v>820</v>
      </c>
      <c r="AH681" s="38">
        <f t="shared" si="619"/>
        <v>832</v>
      </c>
      <c r="AI681" s="38">
        <f t="shared" si="619"/>
        <v>842</v>
      </c>
      <c r="AJ681" s="38">
        <f t="shared" si="619"/>
        <v>852</v>
      </c>
      <c r="AK681" s="38">
        <f t="shared" si="619"/>
        <v>0</v>
      </c>
    </row>
    <row r="682" spans="1:37" ht="18.75" customHeight="1">
      <c r="A682" s="43"/>
      <c r="B682" s="28" t="s">
        <v>476</v>
      </c>
      <c r="C682" s="29">
        <v>10</v>
      </c>
      <c r="D682" s="186">
        <v>42</v>
      </c>
      <c r="E682" s="30">
        <v>42</v>
      </c>
      <c r="F682" s="93">
        <v>42</v>
      </c>
      <c r="G682" s="186">
        <v>10</v>
      </c>
      <c r="H682" s="186">
        <v>10</v>
      </c>
      <c r="I682" s="186">
        <v>10</v>
      </c>
      <c r="J682" s="186">
        <v>12</v>
      </c>
      <c r="K682" s="23">
        <f t="shared" si="606"/>
        <v>42</v>
      </c>
      <c r="L682" s="23">
        <f t="shared" si="607"/>
        <v>0</v>
      </c>
      <c r="M682" s="186">
        <v>40</v>
      </c>
      <c r="N682" s="186">
        <v>40</v>
      </c>
      <c r="O682" s="186">
        <v>40</v>
      </c>
      <c r="P682" s="30"/>
      <c r="Q682" s="30"/>
      <c r="R682" s="30"/>
      <c r="S682" s="30"/>
      <c r="T682" s="30"/>
      <c r="U682" s="30"/>
      <c r="V682" s="30"/>
      <c r="W682" s="30"/>
      <c r="X682" s="30"/>
      <c r="Y682" s="30"/>
      <c r="Z682" s="30"/>
      <c r="AA682" s="30"/>
      <c r="AB682" s="30"/>
      <c r="AC682" s="30"/>
      <c r="AD682" s="292">
        <f t="shared" si="600"/>
        <v>42</v>
      </c>
      <c r="AE682" s="30">
        <v>42</v>
      </c>
      <c r="AF682" s="30">
        <v>35</v>
      </c>
      <c r="AG682" s="30">
        <v>40</v>
      </c>
      <c r="AH682" s="30">
        <v>42</v>
      </c>
      <c r="AI682" s="30">
        <v>42</v>
      </c>
      <c r="AJ682" s="30">
        <v>42</v>
      </c>
      <c r="AK682" s="30"/>
    </row>
    <row r="683" spans="1:37" ht="0.75" customHeight="1">
      <c r="A683" s="43"/>
      <c r="B683" s="28" t="s">
        <v>477</v>
      </c>
      <c r="C683" s="29"/>
      <c r="D683" s="186"/>
      <c r="E683" s="30"/>
      <c r="F683" s="93"/>
      <c r="G683" s="186"/>
      <c r="H683" s="186"/>
      <c r="I683" s="186"/>
      <c r="J683" s="186"/>
      <c r="K683" s="23">
        <f t="shared" si="606"/>
        <v>0</v>
      </c>
      <c r="L683" s="23">
        <f t="shared" si="607"/>
        <v>0</v>
      </c>
      <c r="M683" s="186"/>
      <c r="N683" s="186"/>
      <c r="O683" s="186"/>
      <c r="P683" s="30"/>
      <c r="Q683" s="30"/>
      <c r="R683" s="30"/>
      <c r="S683" s="30"/>
      <c r="T683" s="30"/>
      <c r="U683" s="30"/>
      <c r="V683" s="30"/>
      <c r="W683" s="30"/>
      <c r="X683" s="30"/>
      <c r="Y683" s="30"/>
      <c r="Z683" s="30"/>
      <c r="AA683" s="30"/>
      <c r="AB683" s="30"/>
      <c r="AC683" s="30"/>
      <c r="AD683" s="292">
        <f t="shared" si="600"/>
        <v>0</v>
      </c>
      <c r="AE683" s="30"/>
      <c r="AF683" s="30"/>
      <c r="AG683" s="30"/>
      <c r="AH683" s="30"/>
      <c r="AI683" s="30"/>
      <c r="AJ683" s="30"/>
      <c r="AK683" s="30"/>
    </row>
    <row r="684" spans="1:37" ht="16.5" customHeight="1">
      <c r="A684" s="43"/>
      <c r="B684" s="28" t="s">
        <v>301</v>
      </c>
      <c r="C684" s="29">
        <v>20</v>
      </c>
      <c r="D684" s="186">
        <v>210</v>
      </c>
      <c r="E684" s="30">
        <v>230</v>
      </c>
      <c r="F684" s="93">
        <v>230</v>
      </c>
      <c r="G684" s="186">
        <v>60</v>
      </c>
      <c r="H684" s="186">
        <v>60</v>
      </c>
      <c r="I684" s="186">
        <v>55</v>
      </c>
      <c r="J684" s="186">
        <v>55</v>
      </c>
      <c r="K684" s="23">
        <f t="shared" si="606"/>
        <v>230</v>
      </c>
      <c r="L684" s="23">
        <f t="shared" si="607"/>
        <v>0</v>
      </c>
      <c r="M684" s="186">
        <v>250</v>
      </c>
      <c r="N684" s="186">
        <v>260</v>
      </c>
      <c r="O684" s="186">
        <v>270</v>
      </c>
      <c r="P684" s="30"/>
      <c r="Q684" s="30"/>
      <c r="R684" s="30"/>
      <c r="S684" s="30"/>
      <c r="T684" s="30"/>
      <c r="U684" s="30"/>
      <c r="V684" s="30"/>
      <c r="W684" s="30"/>
      <c r="X684" s="30"/>
      <c r="Y684" s="30"/>
      <c r="Z684" s="30"/>
      <c r="AA684" s="30"/>
      <c r="AB684" s="30"/>
      <c r="AC684" s="30"/>
      <c r="AD684" s="292">
        <f t="shared" si="600"/>
        <v>230</v>
      </c>
      <c r="AE684" s="30">
        <v>230</v>
      </c>
      <c r="AF684" s="30">
        <v>223</v>
      </c>
      <c r="AG684" s="30">
        <v>235</v>
      </c>
      <c r="AH684" s="30">
        <v>240</v>
      </c>
      <c r="AI684" s="30">
        <v>250</v>
      </c>
      <c r="AJ684" s="30">
        <v>260</v>
      </c>
      <c r="AK684" s="30"/>
    </row>
    <row r="685" spans="1:37" ht="13.5" customHeight="1">
      <c r="A685" s="43"/>
      <c r="B685" s="321" t="s">
        <v>478</v>
      </c>
      <c r="C685" s="29" t="s">
        <v>502</v>
      </c>
      <c r="D685" s="186">
        <v>281</v>
      </c>
      <c r="E685" s="30">
        <v>353</v>
      </c>
      <c r="F685" s="93">
        <v>353</v>
      </c>
      <c r="G685" s="186">
        <v>100</v>
      </c>
      <c r="H685" s="186">
        <v>100</v>
      </c>
      <c r="I685" s="186">
        <v>70</v>
      </c>
      <c r="J685" s="186">
        <v>83</v>
      </c>
      <c r="K685" s="23">
        <f t="shared" si="606"/>
        <v>353</v>
      </c>
      <c r="L685" s="23">
        <f t="shared" si="607"/>
        <v>0</v>
      </c>
      <c r="M685" s="186">
        <v>370</v>
      </c>
      <c r="N685" s="186">
        <v>390</v>
      </c>
      <c r="O685" s="186">
        <v>400</v>
      </c>
      <c r="P685" s="30"/>
      <c r="Q685" s="30"/>
      <c r="R685" s="30"/>
      <c r="S685" s="30"/>
      <c r="T685" s="30"/>
      <c r="U685" s="30"/>
      <c r="V685" s="30"/>
      <c r="W685" s="30"/>
      <c r="X685" s="30"/>
      <c r="Y685" s="30"/>
      <c r="Z685" s="30"/>
      <c r="AA685" s="30"/>
      <c r="AB685" s="30">
        <v>-39</v>
      </c>
      <c r="AC685" s="30"/>
      <c r="AD685" s="292">
        <f t="shared" si="600"/>
        <v>314</v>
      </c>
      <c r="AE685" s="30">
        <v>314</v>
      </c>
      <c r="AF685" s="30">
        <v>291</v>
      </c>
      <c r="AG685" s="30">
        <v>545</v>
      </c>
      <c r="AH685" s="30">
        <v>550</v>
      </c>
      <c r="AI685" s="30">
        <v>550</v>
      </c>
      <c r="AJ685" s="30">
        <v>550</v>
      </c>
      <c r="AK685" s="30"/>
    </row>
    <row r="686" spans="1:37" ht="15" hidden="1" customHeight="1">
      <c r="A686" s="43"/>
      <c r="B686" s="28" t="s">
        <v>484</v>
      </c>
      <c r="C686" s="29" t="s">
        <v>485</v>
      </c>
      <c r="D686" s="186"/>
      <c r="E686" s="30"/>
      <c r="F686" s="93"/>
      <c r="G686" s="186"/>
      <c r="H686" s="186"/>
      <c r="I686" s="186"/>
      <c r="J686" s="186"/>
      <c r="K686" s="23">
        <f t="shared" si="606"/>
        <v>0</v>
      </c>
      <c r="L686" s="23">
        <f t="shared" si="607"/>
        <v>0</v>
      </c>
      <c r="M686" s="186"/>
      <c r="N686" s="186"/>
      <c r="O686" s="186"/>
      <c r="P686" s="30"/>
      <c r="Q686" s="30"/>
      <c r="R686" s="30"/>
      <c r="S686" s="30"/>
      <c r="T686" s="30"/>
      <c r="U686" s="30"/>
      <c r="V686" s="30"/>
      <c r="W686" s="30"/>
      <c r="X686" s="30"/>
      <c r="Y686" s="30"/>
      <c r="Z686" s="30"/>
      <c r="AA686" s="30"/>
      <c r="AB686" s="30"/>
      <c r="AC686" s="30"/>
      <c r="AD686" s="292">
        <f t="shared" si="600"/>
        <v>0</v>
      </c>
      <c r="AE686" s="30"/>
      <c r="AF686" s="30"/>
      <c r="AG686" s="30"/>
      <c r="AH686" s="30"/>
      <c r="AI686" s="30"/>
      <c r="AJ686" s="30"/>
      <c r="AK686" s="30"/>
    </row>
    <row r="687" spans="1:37" ht="13.5" hidden="1" customHeight="1">
      <c r="A687" s="43"/>
      <c r="B687" s="28" t="s">
        <v>503</v>
      </c>
      <c r="C687" s="29">
        <v>85.01</v>
      </c>
      <c r="D687" s="186"/>
      <c r="E687" s="30"/>
      <c r="F687" s="93"/>
      <c r="G687" s="186"/>
      <c r="H687" s="186"/>
      <c r="I687" s="186"/>
      <c r="J687" s="186"/>
      <c r="K687" s="23">
        <f t="shared" si="606"/>
        <v>0</v>
      </c>
      <c r="L687" s="23">
        <f t="shared" si="607"/>
        <v>0</v>
      </c>
      <c r="M687" s="186"/>
      <c r="N687" s="186"/>
      <c r="O687" s="186"/>
      <c r="P687" s="30"/>
      <c r="Q687" s="30"/>
      <c r="R687" s="30"/>
      <c r="S687" s="30"/>
      <c r="T687" s="30"/>
      <c r="U687" s="30"/>
      <c r="V687" s="30"/>
      <c r="W687" s="30"/>
      <c r="X687" s="30"/>
      <c r="Y687" s="30"/>
      <c r="Z687" s="30"/>
      <c r="AA687" s="30"/>
      <c r="AB687" s="30"/>
      <c r="AC687" s="30"/>
      <c r="AD687" s="292">
        <f t="shared" si="600"/>
        <v>0</v>
      </c>
      <c r="AE687" s="30"/>
      <c r="AF687" s="30"/>
      <c r="AG687" s="30"/>
      <c r="AH687" s="30"/>
      <c r="AI687" s="30"/>
      <c r="AJ687" s="30"/>
      <c r="AK687" s="30"/>
    </row>
    <row r="688" spans="1:37" ht="13.5" hidden="1" customHeight="1">
      <c r="A688" s="43"/>
      <c r="B688" s="28" t="s">
        <v>504</v>
      </c>
      <c r="C688" s="29" t="s">
        <v>505</v>
      </c>
      <c r="D688" s="186"/>
      <c r="E688" s="30"/>
      <c r="F688" s="93"/>
      <c r="G688" s="186"/>
      <c r="H688" s="186"/>
      <c r="I688" s="186"/>
      <c r="J688" s="186"/>
      <c r="K688" s="23">
        <f t="shared" si="606"/>
        <v>0</v>
      </c>
      <c r="L688" s="23">
        <f t="shared" si="607"/>
        <v>0</v>
      </c>
      <c r="M688" s="186"/>
      <c r="N688" s="186"/>
      <c r="O688" s="186"/>
      <c r="P688" s="30"/>
      <c r="Q688" s="30"/>
      <c r="R688" s="30"/>
      <c r="S688" s="30"/>
      <c r="T688" s="30"/>
      <c r="U688" s="30"/>
      <c r="V688" s="30"/>
      <c r="W688" s="30"/>
      <c r="X688" s="30"/>
      <c r="Y688" s="30"/>
      <c r="Z688" s="30"/>
      <c r="AA688" s="30"/>
      <c r="AB688" s="30"/>
      <c r="AC688" s="30"/>
      <c r="AD688" s="292">
        <f t="shared" si="600"/>
        <v>0</v>
      </c>
      <c r="AE688" s="30"/>
      <c r="AF688" s="30"/>
      <c r="AG688" s="30"/>
      <c r="AH688" s="30"/>
      <c r="AI688" s="30"/>
      <c r="AJ688" s="30"/>
      <c r="AK688" s="30"/>
    </row>
    <row r="689" spans="1:37" ht="18" hidden="1" customHeight="1">
      <c r="A689" s="43"/>
      <c r="B689" s="25" t="s">
        <v>311</v>
      </c>
      <c r="C689" s="29"/>
      <c r="D689" s="248">
        <f t="shared" ref="D689:AK689" si="620">D690</f>
        <v>293</v>
      </c>
      <c r="E689" s="38">
        <f t="shared" si="620"/>
        <v>0</v>
      </c>
      <c r="F689" s="286">
        <f t="shared" si="620"/>
        <v>0</v>
      </c>
      <c r="G689" s="248">
        <f t="shared" si="620"/>
        <v>0</v>
      </c>
      <c r="H689" s="248">
        <f t="shared" si="620"/>
        <v>0</v>
      </c>
      <c r="I689" s="248">
        <f t="shared" si="620"/>
        <v>0</v>
      </c>
      <c r="J689" s="248">
        <f t="shared" si="620"/>
        <v>0</v>
      </c>
      <c r="K689" s="23">
        <f t="shared" si="606"/>
        <v>0</v>
      </c>
      <c r="L689" s="23">
        <f t="shared" si="607"/>
        <v>0</v>
      </c>
      <c r="M689" s="248">
        <f t="shared" si="620"/>
        <v>0</v>
      </c>
      <c r="N689" s="248">
        <f t="shared" si="620"/>
        <v>0</v>
      </c>
      <c r="O689" s="248">
        <f t="shared" si="620"/>
        <v>0</v>
      </c>
      <c r="P689" s="38">
        <f t="shared" si="620"/>
        <v>0</v>
      </c>
      <c r="Q689" s="38">
        <f t="shared" si="620"/>
        <v>0</v>
      </c>
      <c r="R689" s="38">
        <f t="shared" si="620"/>
        <v>0</v>
      </c>
      <c r="S689" s="38">
        <f t="shared" si="620"/>
        <v>0</v>
      </c>
      <c r="T689" s="38">
        <f t="shared" si="620"/>
        <v>0</v>
      </c>
      <c r="U689" s="38">
        <f t="shared" si="620"/>
        <v>0</v>
      </c>
      <c r="V689" s="38">
        <f t="shared" si="620"/>
        <v>0</v>
      </c>
      <c r="W689" s="38">
        <f t="shared" si="620"/>
        <v>0</v>
      </c>
      <c r="X689" s="38">
        <f t="shared" si="620"/>
        <v>0</v>
      </c>
      <c r="Y689" s="38">
        <f t="shared" si="620"/>
        <v>0</v>
      </c>
      <c r="Z689" s="38">
        <f t="shared" si="620"/>
        <v>0</v>
      </c>
      <c r="AA689" s="38">
        <f t="shared" si="620"/>
        <v>0</v>
      </c>
      <c r="AB689" s="38">
        <f t="shared" si="620"/>
        <v>0</v>
      </c>
      <c r="AC689" s="38">
        <f t="shared" si="620"/>
        <v>0</v>
      </c>
      <c r="AD689" s="292">
        <f t="shared" si="600"/>
        <v>0</v>
      </c>
      <c r="AE689" s="38">
        <f t="shared" si="620"/>
        <v>0</v>
      </c>
      <c r="AF689" s="38">
        <f t="shared" si="620"/>
        <v>0</v>
      </c>
      <c r="AG689" s="38">
        <f t="shared" si="620"/>
        <v>0</v>
      </c>
      <c r="AH689" s="38">
        <f t="shared" si="620"/>
        <v>0</v>
      </c>
      <c r="AI689" s="38">
        <f t="shared" si="620"/>
        <v>0</v>
      </c>
      <c r="AJ689" s="38">
        <f t="shared" si="620"/>
        <v>0</v>
      </c>
      <c r="AK689" s="38">
        <f t="shared" si="620"/>
        <v>0</v>
      </c>
    </row>
    <row r="690" spans="1:37" ht="20.25" hidden="1" customHeight="1">
      <c r="A690" s="43"/>
      <c r="B690" s="28" t="s">
        <v>365</v>
      </c>
      <c r="C690" s="29">
        <v>70</v>
      </c>
      <c r="D690" s="186">
        <v>293</v>
      </c>
      <c r="E690" s="30"/>
      <c r="F690" s="93"/>
      <c r="G690" s="186"/>
      <c r="H690" s="186"/>
      <c r="I690" s="186"/>
      <c r="J690" s="186"/>
      <c r="K690" s="23">
        <f t="shared" si="606"/>
        <v>0</v>
      </c>
      <c r="L690" s="23">
        <f t="shared" si="607"/>
        <v>0</v>
      </c>
      <c r="M690" s="186"/>
      <c r="N690" s="186"/>
      <c r="O690" s="186"/>
      <c r="P690" s="30"/>
      <c r="Q690" s="30"/>
      <c r="R690" s="30"/>
      <c r="S690" s="30"/>
      <c r="T690" s="30"/>
      <c r="U690" s="30"/>
      <c r="V690" s="30"/>
      <c r="W690" s="30"/>
      <c r="X690" s="30"/>
      <c r="Y690" s="30"/>
      <c r="Z690" s="30"/>
      <c r="AA690" s="30"/>
      <c r="AB690" s="30"/>
      <c r="AC690" s="30"/>
      <c r="AD690" s="292">
        <f t="shared" si="600"/>
        <v>0</v>
      </c>
      <c r="AE690" s="30"/>
      <c r="AF690" s="30"/>
      <c r="AG690" s="30"/>
      <c r="AH690" s="30"/>
      <c r="AI690" s="30"/>
      <c r="AJ690" s="30"/>
      <c r="AK690" s="30"/>
    </row>
    <row r="691" spans="1:37" ht="27" customHeight="1">
      <c r="A691" s="43" t="s">
        <v>506</v>
      </c>
      <c r="B691" s="154" t="s">
        <v>507</v>
      </c>
      <c r="C691" s="155" t="s">
        <v>475</v>
      </c>
      <c r="D691" s="263">
        <f t="shared" ref="D691:J691" si="621">D692+D700</f>
        <v>858</v>
      </c>
      <c r="E691" s="156">
        <f t="shared" si="621"/>
        <v>918</v>
      </c>
      <c r="F691" s="300">
        <f t="shared" si="621"/>
        <v>903</v>
      </c>
      <c r="G691" s="263">
        <f t="shared" si="621"/>
        <v>242</v>
      </c>
      <c r="H691" s="263">
        <f t="shared" si="621"/>
        <v>238</v>
      </c>
      <c r="I691" s="263">
        <f t="shared" si="621"/>
        <v>192</v>
      </c>
      <c r="J691" s="263">
        <f t="shared" si="621"/>
        <v>231</v>
      </c>
      <c r="K691" s="23">
        <f t="shared" si="606"/>
        <v>903</v>
      </c>
      <c r="L691" s="23">
        <f t="shared" si="607"/>
        <v>0</v>
      </c>
      <c r="M691" s="263">
        <f t="shared" ref="M691:AK691" si="622">M692+M700</f>
        <v>900</v>
      </c>
      <c r="N691" s="263">
        <f t="shared" si="622"/>
        <v>920</v>
      </c>
      <c r="O691" s="263">
        <f t="shared" si="622"/>
        <v>930</v>
      </c>
      <c r="P691" s="156">
        <f t="shared" si="622"/>
        <v>0</v>
      </c>
      <c r="Q691" s="156">
        <f t="shared" si="622"/>
        <v>0</v>
      </c>
      <c r="R691" s="156">
        <f t="shared" si="622"/>
        <v>0</v>
      </c>
      <c r="S691" s="156">
        <f t="shared" si="622"/>
        <v>0</v>
      </c>
      <c r="T691" s="156">
        <f t="shared" si="622"/>
        <v>0</v>
      </c>
      <c r="U691" s="156">
        <f t="shared" si="622"/>
        <v>0</v>
      </c>
      <c r="V691" s="156">
        <f t="shared" si="622"/>
        <v>0</v>
      </c>
      <c r="W691" s="156">
        <f t="shared" si="622"/>
        <v>-17</v>
      </c>
      <c r="X691" s="156">
        <f t="shared" si="622"/>
        <v>0</v>
      </c>
      <c r="Y691" s="156">
        <f t="shared" si="622"/>
        <v>0</v>
      </c>
      <c r="Z691" s="156">
        <f t="shared" si="622"/>
        <v>0</v>
      </c>
      <c r="AA691" s="156">
        <f t="shared" si="622"/>
        <v>0</v>
      </c>
      <c r="AB691" s="156">
        <f t="shared" si="622"/>
        <v>0</v>
      </c>
      <c r="AC691" s="156">
        <f t="shared" si="622"/>
        <v>0</v>
      </c>
      <c r="AD691" s="292">
        <f t="shared" si="600"/>
        <v>886</v>
      </c>
      <c r="AE691" s="156">
        <f t="shared" si="622"/>
        <v>886</v>
      </c>
      <c r="AF691" s="156">
        <f t="shared" si="622"/>
        <v>819</v>
      </c>
      <c r="AG691" s="156">
        <f t="shared" si="622"/>
        <v>1041</v>
      </c>
      <c r="AH691" s="156">
        <f t="shared" si="622"/>
        <v>1080</v>
      </c>
      <c r="AI691" s="156">
        <f t="shared" si="622"/>
        <v>1080</v>
      </c>
      <c r="AJ691" s="156">
        <f t="shared" si="622"/>
        <v>1080</v>
      </c>
      <c r="AK691" s="156">
        <f t="shared" si="622"/>
        <v>0</v>
      </c>
    </row>
    <row r="692" spans="1:37" ht="15" customHeight="1">
      <c r="A692" s="43"/>
      <c r="B692" s="25" t="s">
        <v>298</v>
      </c>
      <c r="C692" s="29"/>
      <c r="D692" s="248">
        <f t="shared" ref="D692:J692" si="623">D693+D699</f>
        <v>858</v>
      </c>
      <c r="E692" s="38">
        <f t="shared" si="623"/>
        <v>918</v>
      </c>
      <c r="F692" s="286">
        <f t="shared" si="623"/>
        <v>898</v>
      </c>
      <c r="G692" s="248">
        <f t="shared" si="623"/>
        <v>237</v>
      </c>
      <c r="H692" s="248">
        <f t="shared" si="623"/>
        <v>238</v>
      </c>
      <c r="I692" s="248">
        <f t="shared" si="623"/>
        <v>192</v>
      </c>
      <c r="J692" s="248">
        <f t="shared" si="623"/>
        <v>231</v>
      </c>
      <c r="K692" s="23">
        <f t="shared" si="606"/>
        <v>898</v>
      </c>
      <c r="L692" s="23">
        <f t="shared" si="607"/>
        <v>0</v>
      </c>
      <c r="M692" s="248">
        <f t="shared" ref="M692:AK692" si="624">M693+M699</f>
        <v>900</v>
      </c>
      <c r="N692" s="248">
        <f t="shared" si="624"/>
        <v>920</v>
      </c>
      <c r="O692" s="248">
        <f t="shared" si="624"/>
        <v>930</v>
      </c>
      <c r="P692" s="38">
        <f t="shared" si="624"/>
        <v>0</v>
      </c>
      <c r="Q692" s="38">
        <f t="shared" si="624"/>
        <v>0</v>
      </c>
      <c r="R692" s="38">
        <f t="shared" si="624"/>
        <v>0</v>
      </c>
      <c r="S692" s="38">
        <f t="shared" si="624"/>
        <v>0</v>
      </c>
      <c r="T692" s="38">
        <f t="shared" si="624"/>
        <v>0</v>
      </c>
      <c r="U692" s="38">
        <f t="shared" si="624"/>
        <v>0</v>
      </c>
      <c r="V692" s="38">
        <f t="shared" si="624"/>
        <v>0</v>
      </c>
      <c r="W692" s="38">
        <f t="shared" si="624"/>
        <v>-17</v>
      </c>
      <c r="X692" s="38">
        <f t="shared" si="624"/>
        <v>0</v>
      </c>
      <c r="Y692" s="38">
        <f t="shared" si="624"/>
        <v>0</v>
      </c>
      <c r="Z692" s="38">
        <f t="shared" si="624"/>
        <v>0</v>
      </c>
      <c r="AA692" s="38">
        <f t="shared" si="624"/>
        <v>0</v>
      </c>
      <c r="AB692" s="38">
        <f t="shared" si="624"/>
        <v>0</v>
      </c>
      <c r="AC692" s="38">
        <f t="shared" si="624"/>
        <v>0</v>
      </c>
      <c r="AD692" s="292">
        <f t="shared" si="600"/>
        <v>881</v>
      </c>
      <c r="AE692" s="38">
        <f t="shared" si="624"/>
        <v>881</v>
      </c>
      <c r="AF692" s="38">
        <f t="shared" si="624"/>
        <v>814</v>
      </c>
      <c r="AG692" s="38">
        <f t="shared" si="624"/>
        <v>1041</v>
      </c>
      <c r="AH692" s="38">
        <f t="shared" si="624"/>
        <v>1080</v>
      </c>
      <c r="AI692" s="38">
        <f t="shared" si="624"/>
        <v>1080</v>
      </c>
      <c r="AJ692" s="38">
        <f t="shared" si="624"/>
        <v>1080</v>
      </c>
      <c r="AK692" s="38">
        <f t="shared" si="624"/>
        <v>0</v>
      </c>
    </row>
    <row r="693" spans="1:37" ht="15" customHeight="1">
      <c r="A693" s="43"/>
      <c r="B693" s="28" t="s">
        <v>299</v>
      </c>
      <c r="C693" s="29">
        <v>1</v>
      </c>
      <c r="D693" s="248">
        <f t="shared" ref="D693:J693" si="625">D694+D696+D697+D698+D699</f>
        <v>858</v>
      </c>
      <c r="E693" s="38">
        <f t="shared" si="625"/>
        <v>918</v>
      </c>
      <c r="F693" s="286">
        <f t="shared" si="625"/>
        <v>898</v>
      </c>
      <c r="G693" s="248">
        <f t="shared" si="625"/>
        <v>237</v>
      </c>
      <c r="H693" s="248">
        <f t="shared" si="625"/>
        <v>238</v>
      </c>
      <c r="I693" s="248">
        <f t="shared" si="625"/>
        <v>192</v>
      </c>
      <c r="J693" s="248">
        <f t="shared" si="625"/>
        <v>231</v>
      </c>
      <c r="K693" s="23">
        <f t="shared" si="606"/>
        <v>898</v>
      </c>
      <c r="L693" s="23">
        <f t="shared" si="607"/>
        <v>0</v>
      </c>
      <c r="M693" s="248">
        <f t="shared" ref="M693:AK693" si="626">M694+M696+M697+M698+M699</f>
        <v>900</v>
      </c>
      <c r="N693" s="248">
        <f t="shared" si="626"/>
        <v>920</v>
      </c>
      <c r="O693" s="248">
        <f t="shared" si="626"/>
        <v>930</v>
      </c>
      <c r="P693" s="38">
        <f t="shared" si="626"/>
        <v>0</v>
      </c>
      <c r="Q693" s="38">
        <f t="shared" si="626"/>
        <v>0</v>
      </c>
      <c r="R693" s="38">
        <f t="shared" si="626"/>
        <v>0</v>
      </c>
      <c r="S693" s="38">
        <f t="shared" si="626"/>
        <v>0</v>
      </c>
      <c r="T693" s="38">
        <f t="shared" si="626"/>
        <v>0</v>
      </c>
      <c r="U693" s="38">
        <f t="shared" si="626"/>
        <v>0</v>
      </c>
      <c r="V693" s="38">
        <f t="shared" si="626"/>
        <v>0</v>
      </c>
      <c r="W693" s="38">
        <f t="shared" si="626"/>
        <v>-17</v>
      </c>
      <c r="X693" s="38">
        <f t="shared" si="626"/>
        <v>0</v>
      </c>
      <c r="Y693" s="38">
        <f t="shared" si="626"/>
        <v>0</v>
      </c>
      <c r="Z693" s="38">
        <f t="shared" si="626"/>
        <v>0</v>
      </c>
      <c r="AA693" s="38">
        <f t="shared" si="626"/>
        <v>0</v>
      </c>
      <c r="AB693" s="38">
        <f t="shared" si="626"/>
        <v>0</v>
      </c>
      <c r="AC693" s="38">
        <f t="shared" si="626"/>
        <v>0</v>
      </c>
      <c r="AD693" s="292">
        <f t="shared" si="600"/>
        <v>881</v>
      </c>
      <c r="AE693" s="38">
        <f t="shared" si="626"/>
        <v>881</v>
      </c>
      <c r="AF693" s="38">
        <f t="shared" si="626"/>
        <v>814</v>
      </c>
      <c r="AG693" s="38">
        <f t="shared" si="626"/>
        <v>1041</v>
      </c>
      <c r="AH693" s="38">
        <f t="shared" si="626"/>
        <v>1080</v>
      </c>
      <c r="AI693" s="38">
        <f t="shared" si="626"/>
        <v>1080</v>
      </c>
      <c r="AJ693" s="38">
        <f t="shared" si="626"/>
        <v>1080</v>
      </c>
      <c r="AK693" s="38">
        <f t="shared" si="626"/>
        <v>0</v>
      </c>
    </row>
    <row r="694" spans="1:37" ht="17.25" customHeight="1">
      <c r="A694" s="43"/>
      <c r="B694" s="28" t="s">
        <v>476</v>
      </c>
      <c r="C694" s="29">
        <v>10</v>
      </c>
      <c r="D694" s="186">
        <v>78</v>
      </c>
      <c r="E694" s="30">
        <v>102</v>
      </c>
      <c r="F694" s="93">
        <v>102</v>
      </c>
      <c r="G694" s="186">
        <v>25</v>
      </c>
      <c r="H694" s="186">
        <v>25</v>
      </c>
      <c r="I694" s="186">
        <v>25</v>
      </c>
      <c r="J694" s="186">
        <v>27</v>
      </c>
      <c r="K694" s="23">
        <f t="shared" si="606"/>
        <v>102</v>
      </c>
      <c r="L694" s="23">
        <f t="shared" si="607"/>
        <v>0</v>
      </c>
      <c r="M694" s="186">
        <v>100</v>
      </c>
      <c r="N694" s="186">
        <v>100</v>
      </c>
      <c r="O694" s="186">
        <v>100</v>
      </c>
      <c r="P694" s="30"/>
      <c r="Q694" s="30"/>
      <c r="R694" s="30"/>
      <c r="S694" s="30"/>
      <c r="T694" s="30"/>
      <c r="U694" s="30"/>
      <c r="V694" s="30"/>
      <c r="W694" s="30"/>
      <c r="X694" s="30"/>
      <c r="Y694" s="30"/>
      <c r="Z694" s="30"/>
      <c r="AA694" s="30"/>
      <c r="AB694" s="30"/>
      <c r="AC694" s="30"/>
      <c r="AD694" s="292">
        <f t="shared" si="600"/>
        <v>102</v>
      </c>
      <c r="AE694" s="30">
        <v>102</v>
      </c>
      <c r="AF694" s="30">
        <v>76</v>
      </c>
      <c r="AG694" s="30">
        <v>60</v>
      </c>
      <c r="AH694" s="30">
        <v>80</v>
      </c>
      <c r="AI694" s="30">
        <v>80</v>
      </c>
      <c r="AJ694" s="30">
        <v>80</v>
      </c>
      <c r="AK694" s="30"/>
    </row>
    <row r="695" spans="1:37" ht="0.75" customHeight="1">
      <c r="A695" s="43"/>
      <c r="B695" s="28" t="s">
        <v>477</v>
      </c>
      <c r="C695" s="29"/>
      <c r="D695" s="186"/>
      <c r="E695" s="30"/>
      <c r="F695" s="93"/>
      <c r="G695" s="186"/>
      <c r="H695" s="186"/>
      <c r="I695" s="186"/>
      <c r="J695" s="186"/>
      <c r="K695" s="23">
        <f t="shared" si="606"/>
        <v>0</v>
      </c>
      <c r="L695" s="23">
        <f t="shared" si="607"/>
        <v>0</v>
      </c>
      <c r="M695" s="186"/>
      <c r="N695" s="186"/>
      <c r="O695" s="186"/>
      <c r="P695" s="30"/>
      <c r="Q695" s="30"/>
      <c r="R695" s="30"/>
      <c r="S695" s="30"/>
      <c r="T695" s="30"/>
      <c r="U695" s="30"/>
      <c r="V695" s="30"/>
      <c r="W695" s="30"/>
      <c r="X695" s="30"/>
      <c r="Y695" s="30"/>
      <c r="Z695" s="30"/>
      <c r="AA695" s="30"/>
      <c r="AB695" s="30"/>
      <c r="AC695" s="30"/>
      <c r="AD695" s="292">
        <f t="shared" si="600"/>
        <v>0</v>
      </c>
      <c r="AE695" s="30"/>
      <c r="AF695" s="30"/>
      <c r="AG695" s="30"/>
      <c r="AH695" s="30"/>
      <c r="AI695" s="30"/>
      <c r="AJ695" s="30"/>
      <c r="AK695" s="30"/>
    </row>
    <row r="696" spans="1:37" ht="15" customHeight="1">
      <c r="A696" s="43"/>
      <c r="B696" s="28" t="s">
        <v>301</v>
      </c>
      <c r="C696" s="29">
        <v>20</v>
      </c>
      <c r="D696" s="186">
        <v>295</v>
      </c>
      <c r="E696" s="30">
        <v>370</v>
      </c>
      <c r="F696" s="93">
        <v>350</v>
      </c>
      <c r="G696" s="186">
        <v>87</v>
      </c>
      <c r="H696" s="186">
        <v>88</v>
      </c>
      <c r="I696" s="186">
        <v>87</v>
      </c>
      <c r="J696" s="186">
        <v>88</v>
      </c>
      <c r="K696" s="23">
        <f t="shared" si="606"/>
        <v>350</v>
      </c>
      <c r="L696" s="23">
        <f t="shared" si="607"/>
        <v>0</v>
      </c>
      <c r="M696" s="186">
        <v>350</v>
      </c>
      <c r="N696" s="186">
        <v>350</v>
      </c>
      <c r="O696" s="186">
        <v>350</v>
      </c>
      <c r="P696" s="30"/>
      <c r="Q696" s="30"/>
      <c r="R696" s="30"/>
      <c r="S696" s="30"/>
      <c r="T696" s="30"/>
      <c r="U696" s="30"/>
      <c r="V696" s="30"/>
      <c r="W696" s="30"/>
      <c r="X696" s="30"/>
      <c r="Y696" s="30"/>
      <c r="Z696" s="30"/>
      <c r="AA696" s="30"/>
      <c r="AB696" s="30"/>
      <c r="AC696" s="30"/>
      <c r="AD696" s="292">
        <f t="shared" si="600"/>
        <v>350</v>
      </c>
      <c r="AE696" s="30">
        <v>350</v>
      </c>
      <c r="AF696" s="30">
        <v>323</v>
      </c>
      <c r="AG696" s="30">
        <v>438</v>
      </c>
      <c r="AH696" s="30">
        <v>450</v>
      </c>
      <c r="AI696" s="30">
        <v>450</v>
      </c>
      <c r="AJ696" s="30">
        <v>450</v>
      </c>
      <c r="AK696" s="30"/>
    </row>
    <row r="697" spans="1:37" ht="16.5" customHeight="1">
      <c r="A697" s="43"/>
      <c r="B697" s="321" t="s">
        <v>478</v>
      </c>
      <c r="C697" s="29" t="s">
        <v>479</v>
      </c>
      <c r="D697" s="186">
        <v>485</v>
      </c>
      <c r="E697" s="30">
        <v>446</v>
      </c>
      <c r="F697" s="93">
        <v>446</v>
      </c>
      <c r="G697" s="186">
        <v>125</v>
      </c>
      <c r="H697" s="186">
        <v>125</v>
      </c>
      <c r="I697" s="186">
        <v>80</v>
      </c>
      <c r="J697" s="186">
        <v>116</v>
      </c>
      <c r="K697" s="23">
        <f t="shared" si="606"/>
        <v>446</v>
      </c>
      <c r="L697" s="23">
        <f t="shared" si="607"/>
        <v>0</v>
      </c>
      <c r="M697" s="186">
        <v>450</v>
      </c>
      <c r="N697" s="186">
        <v>470</v>
      </c>
      <c r="O697" s="186">
        <v>480</v>
      </c>
      <c r="P697" s="30"/>
      <c r="Q697" s="30"/>
      <c r="R697" s="30"/>
      <c r="S697" s="30"/>
      <c r="T697" s="30"/>
      <c r="U697" s="30"/>
      <c r="V697" s="30"/>
      <c r="W697" s="30">
        <v>-17</v>
      </c>
      <c r="X697" s="30"/>
      <c r="Y697" s="30"/>
      <c r="Z697" s="30"/>
      <c r="AA697" s="30"/>
      <c r="AB697" s="30"/>
      <c r="AC697" s="30"/>
      <c r="AD697" s="292">
        <f t="shared" si="600"/>
        <v>429</v>
      </c>
      <c r="AE697" s="30">
        <v>429</v>
      </c>
      <c r="AF697" s="30">
        <v>415</v>
      </c>
      <c r="AG697" s="30">
        <v>543</v>
      </c>
      <c r="AH697" s="30">
        <v>550</v>
      </c>
      <c r="AI697" s="30">
        <v>550</v>
      </c>
      <c r="AJ697" s="30">
        <v>550</v>
      </c>
      <c r="AK697" s="30"/>
    </row>
    <row r="698" spans="1:37" ht="17.25" hidden="1" customHeight="1">
      <c r="A698" s="43"/>
      <c r="B698" s="28" t="s">
        <v>484</v>
      </c>
      <c r="C698" s="29" t="s">
        <v>485</v>
      </c>
      <c r="D698" s="186"/>
      <c r="E698" s="30"/>
      <c r="F698" s="93"/>
      <c r="G698" s="186"/>
      <c r="H698" s="186"/>
      <c r="I698" s="186"/>
      <c r="J698" s="186"/>
      <c r="K698" s="23">
        <f t="shared" si="606"/>
        <v>0</v>
      </c>
      <c r="L698" s="23">
        <f t="shared" si="607"/>
        <v>0</v>
      </c>
      <c r="M698" s="186"/>
      <c r="N698" s="186"/>
      <c r="O698" s="186"/>
      <c r="P698" s="30"/>
      <c r="Q698" s="30"/>
      <c r="R698" s="30"/>
      <c r="S698" s="30"/>
      <c r="T698" s="30"/>
      <c r="U698" s="30"/>
      <c r="V698" s="30"/>
      <c r="W698" s="30"/>
      <c r="X698" s="30"/>
      <c r="Y698" s="30"/>
      <c r="Z698" s="30"/>
      <c r="AA698" s="30"/>
      <c r="AB698" s="30"/>
      <c r="AC698" s="30"/>
      <c r="AD698" s="292">
        <f t="shared" si="600"/>
        <v>0</v>
      </c>
      <c r="AE698" s="30"/>
      <c r="AF698" s="30"/>
      <c r="AG698" s="30"/>
      <c r="AH698" s="30"/>
      <c r="AI698" s="30"/>
      <c r="AJ698" s="30"/>
      <c r="AK698" s="30"/>
    </row>
    <row r="699" spans="1:37" ht="17.25" hidden="1" customHeight="1">
      <c r="A699" s="43"/>
      <c r="B699" s="28" t="s">
        <v>310</v>
      </c>
      <c r="C699" s="29">
        <v>85.01</v>
      </c>
      <c r="D699" s="186"/>
      <c r="E699" s="30"/>
      <c r="F699" s="93"/>
      <c r="G699" s="186"/>
      <c r="H699" s="186"/>
      <c r="I699" s="186"/>
      <c r="J699" s="186"/>
      <c r="K699" s="23">
        <f t="shared" si="606"/>
        <v>0</v>
      </c>
      <c r="L699" s="23">
        <f t="shared" si="607"/>
        <v>0</v>
      </c>
      <c r="M699" s="186"/>
      <c r="N699" s="186"/>
      <c r="O699" s="186"/>
      <c r="P699" s="30"/>
      <c r="Q699" s="30"/>
      <c r="R699" s="30"/>
      <c r="S699" s="30"/>
      <c r="T699" s="30"/>
      <c r="U699" s="30"/>
      <c r="V699" s="30"/>
      <c r="W699" s="30"/>
      <c r="X699" s="30"/>
      <c r="Y699" s="30"/>
      <c r="Z699" s="30"/>
      <c r="AA699" s="30"/>
      <c r="AB699" s="30"/>
      <c r="AC699" s="30"/>
      <c r="AD699" s="292">
        <f t="shared" si="600"/>
        <v>0</v>
      </c>
      <c r="AE699" s="30"/>
      <c r="AF699" s="30"/>
      <c r="AG699" s="30"/>
      <c r="AH699" s="30"/>
      <c r="AI699" s="30"/>
      <c r="AJ699" s="30"/>
      <c r="AK699" s="30"/>
    </row>
    <row r="700" spans="1:37" ht="15.75" customHeight="1">
      <c r="A700" s="43"/>
      <c r="B700" s="25" t="s">
        <v>311</v>
      </c>
      <c r="C700" s="29"/>
      <c r="D700" s="248">
        <f t="shared" ref="D700:AK700" si="627">D701</f>
        <v>0</v>
      </c>
      <c r="E700" s="38">
        <f t="shared" si="627"/>
        <v>0</v>
      </c>
      <c r="F700" s="286">
        <f t="shared" si="627"/>
        <v>5</v>
      </c>
      <c r="G700" s="248">
        <f t="shared" si="627"/>
        <v>5</v>
      </c>
      <c r="H700" s="248">
        <f t="shared" si="627"/>
        <v>0</v>
      </c>
      <c r="I700" s="248">
        <f t="shared" si="627"/>
        <v>0</v>
      </c>
      <c r="J700" s="248">
        <f t="shared" si="627"/>
        <v>0</v>
      </c>
      <c r="K700" s="23">
        <f t="shared" si="606"/>
        <v>5</v>
      </c>
      <c r="L700" s="23">
        <f t="shared" si="607"/>
        <v>0</v>
      </c>
      <c r="M700" s="248">
        <f t="shared" si="627"/>
        <v>0</v>
      </c>
      <c r="N700" s="248">
        <f t="shared" si="627"/>
        <v>0</v>
      </c>
      <c r="O700" s="248">
        <f t="shared" si="627"/>
        <v>0</v>
      </c>
      <c r="P700" s="38">
        <f t="shared" si="627"/>
        <v>0</v>
      </c>
      <c r="Q700" s="38">
        <f t="shared" si="627"/>
        <v>0</v>
      </c>
      <c r="R700" s="38">
        <f t="shared" si="627"/>
        <v>0</v>
      </c>
      <c r="S700" s="38">
        <f t="shared" si="627"/>
        <v>0</v>
      </c>
      <c r="T700" s="38">
        <f t="shared" si="627"/>
        <v>0</v>
      </c>
      <c r="U700" s="38">
        <f t="shared" si="627"/>
        <v>0</v>
      </c>
      <c r="V700" s="38">
        <f t="shared" si="627"/>
        <v>0</v>
      </c>
      <c r="W700" s="38">
        <f t="shared" si="627"/>
        <v>0</v>
      </c>
      <c r="X700" s="38">
        <f t="shared" si="627"/>
        <v>0</v>
      </c>
      <c r="Y700" s="38">
        <f t="shared" si="627"/>
        <v>0</v>
      </c>
      <c r="Z700" s="38">
        <f t="shared" si="627"/>
        <v>0</v>
      </c>
      <c r="AA700" s="38">
        <f t="shared" si="627"/>
        <v>0</v>
      </c>
      <c r="AB700" s="38">
        <f t="shared" si="627"/>
        <v>0</v>
      </c>
      <c r="AC700" s="38">
        <f t="shared" si="627"/>
        <v>0</v>
      </c>
      <c r="AD700" s="292">
        <f t="shared" si="600"/>
        <v>5</v>
      </c>
      <c r="AE700" s="38">
        <f t="shared" si="627"/>
        <v>5</v>
      </c>
      <c r="AF700" s="38">
        <f t="shared" si="627"/>
        <v>5</v>
      </c>
      <c r="AG700" s="38">
        <f t="shared" si="627"/>
        <v>0</v>
      </c>
      <c r="AH700" s="38">
        <f t="shared" si="627"/>
        <v>0</v>
      </c>
      <c r="AI700" s="38">
        <f t="shared" si="627"/>
        <v>0</v>
      </c>
      <c r="AJ700" s="38">
        <f t="shared" si="627"/>
        <v>0</v>
      </c>
      <c r="AK700" s="38">
        <f t="shared" si="627"/>
        <v>0</v>
      </c>
    </row>
    <row r="701" spans="1:37" ht="20.25" customHeight="1">
      <c r="A701" s="43"/>
      <c r="B701" s="28" t="s">
        <v>365</v>
      </c>
      <c r="C701" s="29">
        <v>70</v>
      </c>
      <c r="D701" s="186"/>
      <c r="E701" s="30"/>
      <c r="F701" s="93">
        <v>5</v>
      </c>
      <c r="G701" s="186">
        <v>5</v>
      </c>
      <c r="H701" s="186"/>
      <c r="I701" s="186"/>
      <c r="J701" s="186"/>
      <c r="K701" s="23">
        <f t="shared" si="606"/>
        <v>5</v>
      </c>
      <c r="L701" s="23">
        <f t="shared" si="607"/>
        <v>0</v>
      </c>
      <c r="M701" s="186">
        <v>0</v>
      </c>
      <c r="N701" s="186">
        <v>0</v>
      </c>
      <c r="O701" s="186">
        <v>0</v>
      </c>
      <c r="P701" s="30"/>
      <c r="Q701" s="30"/>
      <c r="R701" s="30"/>
      <c r="S701" s="30"/>
      <c r="T701" s="30"/>
      <c r="U701" s="30"/>
      <c r="V701" s="30"/>
      <c r="W701" s="30"/>
      <c r="X701" s="30"/>
      <c r="Y701" s="30"/>
      <c r="Z701" s="30"/>
      <c r="AA701" s="30"/>
      <c r="AB701" s="30"/>
      <c r="AC701" s="30"/>
      <c r="AD701" s="292">
        <f t="shared" si="600"/>
        <v>5</v>
      </c>
      <c r="AE701" s="30">
        <v>5</v>
      </c>
      <c r="AF701" s="30">
        <v>5</v>
      </c>
      <c r="AG701" s="30"/>
      <c r="AH701" s="30"/>
      <c r="AI701" s="30"/>
      <c r="AJ701" s="30"/>
      <c r="AK701" s="30"/>
    </row>
    <row r="702" spans="1:37" ht="27.75" customHeight="1">
      <c r="A702" s="43" t="s">
        <v>508</v>
      </c>
      <c r="B702" s="154" t="s">
        <v>509</v>
      </c>
      <c r="C702" s="129" t="s">
        <v>510</v>
      </c>
      <c r="D702" s="263">
        <f t="shared" ref="D702:S703" si="628">D703</f>
        <v>9480</v>
      </c>
      <c r="E702" s="156">
        <f t="shared" si="628"/>
        <v>18000</v>
      </c>
      <c r="F702" s="300">
        <f t="shared" si="628"/>
        <v>14546</v>
      </c>
      <c r="G702" s="263">
        <f t="shared" si="628"/>
        <v>4000</v>
      </c>
      <c r="H702" s="263">
        <f t="shared" si="628"/>
        <v>5300</v>
      </c>
      <c r="I702" s="263">
        <f t="shared" si="628"/>
        <v>3600</v>
      </c>
      <c r="J702" s="263">
        <f t="shared" si="628"/>
        <v>1646</v>
      </c>
      <c r="K702" s="23">
        <f t="shared" si="606"/>
        <v>14546</v>
      </c>
      <c r="L702" s="23">
        <f t="shared" si="607"/>
        <v>0</v>
      </c>
      <c r="M702" s="263">
        <f t="shared" si="628"/>
        <v>14546</v>
      </c>
      <c r="N702" s="263">
        <f t="shared" si="628"/>
        <v>14546</v>
      </c>
      <c r="O702" s="263">
        <f t="shared" si="628"/>
        <v>14546</v>
      </c>
      <c r="P702" s="156">
        <f t="shared" si="628"/>
        <v>0</v>
      </c>
      <c r="Q702" s="156">
        <f t="shared" si="628"/>
        <v>0</v>
      </c>
      <c r="R702" s="156">
        <f t="shared" si="628"/>
        <v>0</v>
      </c>
      <c r="S702" s="156">
        <f t="shared" si="628"/>
        <v>0</v>
      </c>
      <c r="T702" s="156">
        <f t="shared" ref="T702:AK703" si="629">T703</f>
        <v>0</v>
      </c>
      <c r="U702" s="156">
        <f t="shared" si="629"/>
        <v>0</v>
      </c>
      <c r="V702" s="156">
        <f t="shared" si="629"/>
        <v>0</v>
      </c>
      <c r="W702" s="156">
        <f t="shared" si="629"/>
        <v>3713</v>
      </c>
      <c r="X702" s="156">
        <f t="shared" si="629"/>
        <v>0</v>
      </c>
      <c r="Y702" s="156">
        <f t="shared" si="629"/>
        <v>0</v>
      </c>
      <c r="Z702" s="156">
        <f t="shared" si="629"/>
        <v>0</v>
      </c>
      <c r="AA702" s="156">
        <f t="shared" si="629"/>
        <v>0</v>
      </c>
      <c r="AB702" s="156">
        <f t="shared" si="629"/>
        <v>0</v>
      </c>
      <c r="AC702" s="156">
        <f t="shared" si="629"/>
        <v>0</v>
      </c>
      <c r="AD702" s="292">
        <f t="shared" si="600"/>
        <v>18259</v>
      </c>
      <c r="AE702" s="156">
        <f t="shared" si="629"/>
        <v>18259</v>
      </c>
      <c r="AF702" s="156">
        <f t="shared" si="629"/>
        <v>10953</v>
      </c>
      <c r="AG702" s="156">
        <f t="shared" si="629"/>
        <v>18387</v>
      </c>
      <c r="AH702" s="156">
        <f t="shared" si="629"/>
        <v>18387</v>
      </c>
      <c r="AI702" s="156">
        <f t="shared" si="629"/>
        <v>18387</v>
      </c>
      <c r="AJ702" s="156">
        <f t="shared" si="629"/>
        <v>18387</v>
      </c>
      <c r="AK702" s="156">
        <f t="shared" si="629"/>
        <v>0</v>
      </c>
    </row>
    <row r="703" spans="1:37" ht="14.25">
      <c r="A703" s="43"/>
      <c r="B703" s="25" t="s">
        <v>298</v>
      </c>
      <c r="C703" s="29"/>
      <c r="D703" s="191">
        <f t="shared" si="628"/>
        <v>9480</v>
      </c>
      <c r="E703" s="111">
        <f t="shared" si="628"/>
        <v>18000</v>
      </c>
      <c r="F703" s="296">
        <f t="shared" si="628"/>
        <v>14546</v>
      </c>
      <c r="G703" s="191">
        <f t="shared" si="628"/>
        <v>4000</v>
      </c>
      <c r="H703" s="191">
        <f t="shared" si="628"/>
        <v>5300</v>
      </c>
      <c r="I703" s="191">
        <f t="shared" si="628"/>
        <v>3600</v>
      </c>
      <c r="J703" s="191">
        <f t="shared" si="628"/>
        <v>1646</v>
      </c>
      <c r="K703" s="23">
        <f t="shared" si="606"/>
        <v>14546</v>
      </c>
      <c r="L703" s="23">
        <f t="shared" si="607"/>
        <v>0</v>
      </c>
      <c r="M703" s="191">
        <f t="shared" si="628"/>
        <v>14546</v>
      </c>
      <c r="N703" s="191">
        <f t="shared" si="628"/>
        <v>14546</v>
      </c>
      <c r="O703" s="191">
        <f t="shared" si="628"/>
        <v>14546</v>
      </c>
      <c r="P703" s="111">
        <f t="shared" si="628"/>
        <v>0</v>
      </c>
      <c r="Q703" s="111">
        <f t="shared" si="628"/>
        <v>0</v>
      </c>
      <c r="R703" s="111">
        <f t="shared" si="628"/>
        <v>0</v>
      </c>
      <c r="S703" s="111">
        <f t="shared" si="628"/>
        <v>0</v>
      </c>
      <c r="T703" s="111">
        <f t="shared" si="629"/>
        <v>0</v>
      </c>
      <c r="U703" s="111">
        <f t="shared" si="629"/>
        <v>0</v>
      </c>
      <c r="V703" s="111">
        <f t="shared" si="629"/>
        <v>0</v>
      </c>
      <c r="W703" s="111">
        <f t="shared" si="629"/>
        <v>3713</v>
      </c>
      <c r="X703" s="111">
        <f t="shared" si="629"/>
        <v>0</v>
      </c>
      <c r="Y703" s="111">
        <f t="shared" si="629"/>
        <v>0</v>
      </c>
      <c r="Z703" s="111">
        <f t="shared" si="629"/>
        <v>0</v>
      </c>
      <c r="AA703" s="111">
        <f t="shared" si="629"/>
        <v>0</v>
      </c>
      <c r="AB703" s="111">
        <f t="shared" si="629"/>
        <v>0</v>
      </c>
      <c r="AC703" s="111">
        <f t="shared" si="629"/>
        <v>0</v>
      </c>
      <c r="AD703" s="292">
        <f t="shared" si="600"/>
        <v>18259</v>
      </c>
      <c r="AE703" s="111">
        <f t="shared" si="629"/>
        <v>18259</v>
      </c>
      <c r="AF703" s="111">
        <f t="shared" si="629"/>
        <v>10953</v>
      </c>
      <c r="AG703" s="111">
        <f t="shared" si="629"/>
        <v>18387</v>
      </c>
      <c r="AH703" s="111">
        <f t="shared" si="629"/>
        <v>18387</v>
      </c>
      <c r="AI703" s="111">
        <f t="shared" si="629"/>
        <v>18387</v>
      </c>
      <c r="AJ703" s="111">
        <f t="shared" si="629"/>
        <v>18387</v>
      </c>
      <c r="AK703" s="111">
        <f t="shared" si="629"/>
        <v>0</v>
      </c>
    </row>
    <row r="704" spans="1:37" ht="14.25" customHeight="1">
      <c r="A704" s="43"/>
      <c r="B704" s="28" t="s">
        <v>299</v>
      </c>
      <c r="C704" s="29">
        <v>1</v>
      </c>
      <c r="D704" s="248">
        <f t="shared" ref="D704:J704" si="630">D706+D705+D707</f>
        <v>9480</v>
      </c>
      <c r="E704" s="38">
        <f t="shared" si="630"/>
        <v>18000</v>
      </c>
      <c r="F704" s="286">
        <f t="shared" si="630"/>
        <v>14546</v>
      </c>
      <c r="G704" s="248">
        <f t="shared" si="630"/>
        <v>4000</v>
      </c>
      <c r="H704" s="248">
        <f t="shared" si="630"/>
        <v>5300</v>
      </c>
      <c r="I704" s="248">
        <f t="shared" si="630"/>
        <v>3600</v>
      </c>
      <c r="J704" s="248">
        <f t="shared" si="630"/>
        <v>1646</v>
      </c>
      <c r="K704" s="23">
        <f t="shared" si="606"/>
        <v>14546</v>
      </c>
      <c r="L704" s="23">
        <f t="shared" si="607"/>
        <v>0</v>
      </c>
      <c r="M704" s="248">
        <f t="shared" ref="M704:AK704" si="631">M706+M705+M707</f>
        <v>14546</v>
      </c>
      <c r="N704" s="248">
        <f t="shared" si="631"/>
        <v>14546</v>
      </c>
      <c r="O704" s="248">
        <f t="shared" si="631"/>
        <v>14546</v>
      </c>
      <c r="P704" s="38">
        <f t="shared" si="631"/>
        <v>0</v>
      </c>
      <c r="Q704" s="38">
        <f t="shared" si="631"/>
        <v>0</v>
      </c>
      <c r="R704" s="38">
        <f t="shared" si="631"/>
        <v>0</v>
      </c>
      <c r="S704" s="38">
        <f t="shared" si="631"/>
        <v>0</v>
      </c>
      <c r="T704" s="38">
        <f t="shared" si="631"/>
        <v>0</v>
      </c>
      <c r="U704" s="38">
        <f t="shared" si="631"/>
        <v>0</v>
      </c>
      <c r="V704" s="38">
        <f t="shared" si="631"/>
        <v>0</v>
      </c>
      <c r="W704" s="38">
        <f t="shared" si="631"/>
        <v>3713</v>
      </c>
      <c r="X704" s="38">
        <f t="shared" si="631"/>
        <v>0</v>
      </c>
      <c r="Y704" s="38">
        <f t="shared" si="631"/>
        <v>0</v>
      </c>
      <c r="Z704" s="38">
        <f t="shared" si="631"/>
        <v>0</v>
      </c>
      <c r="AA704" s="38">
        <f t="shared" si="631"/>
        <v>0</v>
      </c>
      <c r="AB704" s="38">
        <f t="shared" si="631"/>
        <v>0</v>
      </c>
      <c r="AC704" s="38">
        <f t="shared" si="631"/>
        <v>0</v>
      </c>
      <c r="AD704" s="292">
        <f t="shared" si="600"/>
        <v>18259</v>
      </c>
      <c r="AE704" s="38">
        <f t="shared" si="631"/>
        <v>18259</v>
      </c>
      <c r="AF704" s="38">
        <f t="shared" si="631"/>
        <v>10953</v>
      </c>
      <c r="AG704" s="38">
        <f t="shared" si="631"/>
        <v>18387</v>
      </c>
      <c r="AH704" s="38">
        <f t="shared" si="631"/>
        <v>18387</v>
      </c>
      <c r="AI704" s="38">
        <f t="shared" si="631"/>
        <v>18387</v>
      </c>
      <c r="AJ704" s="38">
        <f t="shared" si="631"/>
        <v>18387</v>
      </c>
      <c r="AK704" s="38">
        <f t="shared" si="631"/>
        <v>0</v>
      </c>
    </row>
    <row r="705" spans="1:37" ht="0.75" customHeight="1">
      <c r="A705" s="43"/>
      <c r="B705" s="189" t="s">
        <v>511</v>
      </c>
      <c r="C705" s="29" t="s">
        <v>512</v>
      </c>
      <c r="D705" s="186"/>
      <c r="E705" s="30"/>
      <c r="F705" s="93"/>
      <c r="G705" s="186"/>
      <c r="H705" s="186"/>
      <c r="I705" s="186"/>
      <c r="J705" s="186"/>
      <c r="K705" s="23">
        <f t="shared" si="606"/>
        <v>0</v>
      </c>
      <c r="L705" s="23">
        <f t="shared" si="607"/>
        <v>0</v>
      </c>
      <c r="M705" s="186"/>
      <c r="N705" s="186"/>
      <c r="O705" s="186"/>
      <c r="P705" s="30"/>
      <c r="Q705" s="30"/>
      <c r="R705" s="30"/>
      <c r="S705" s="30"/>
      <c r="T705" s="30"/>
      <c r="U705" s="30"/>
      <c r="V705" s="30"/>
      <c r="W705" s="30"/>
      <c r="X705" s="30"/>
      <c r="Y705" s="30"/>
      <c r="Z705" s="30"/>
      <c r="AA705" s="30"/>
      <c r="AB705" s="30"/>
      <c r="AC705" s="30"/>
      <c r="AD705" s="292">
        <f t="shared" si="600"/>
        <v>0</v>
      </c>
      <c r="AE705" s="30"/>
      <c r="AF705" s="30"/>
      <c r="AG705" s="30"/>
      <c r="AH705" s="30"/>
      <c r="AI705" s="30"/>
      <c r="AJ705" s="30"/>
      <c r="AK705" s="30"/>
    </row>
    <row r="706" spans="1:37" ht="18.75" customHeight="1">
      <c r="A706" s="125"/>
      <c r="B706" s="28" t="s">
        <v>513</v>
      </c>
      <c r="C706" s="29" t="s">
        <v>514</v>
      </c>
      <c r="D706" s="186">
        <v>9480</v>
      </c>
      <c r="E706" s="30">
        <v>18000</v>
      </c>
      <c r="F706" s="93">
        <v>14546</v>
      </c>
      <c r="G706" s="186">
        <v>4000</v>
      </c>
      <c r="H706" s="186">
        <v>5300</v>
      </c>
      <c r="I706" s="186">
        <v>3600</v>
      </c>
      <c r="J706" s="186">
        <v>1646</v>
      </c>
      <c r="K706" s="23">
        <f t="shared" si="606"/>
        <v>14546</v>
      </c>
      <c r="L706" s="23">
        <f t="shared" si="607"/>
        <v>0</v>
      </c>
      <c r="M706" s="186">
        <v>14546</v>
      </c>
      <c r="N706" s="186">
        <v>14546</v>
      </c>
      <c r="O706" s="186">
        <v>14546</v>
      </c>
      <c r="P706" s="30"/>
      <c r="Q706" s="30"/>
      <c r="R706" s="30"/>
      <c r="S706" s="30"/>
      <c r="T706" s="30"/>
      <c r="U706" s="30"/>
      <c r="V706" s="30"/>
      <c r="W706" s="30">
        <v>3713</v>
      </c>
      <c r="X706" s="30"/>
      <c r="Y706" s="30"/>
      <c r="Z706" s="30"/>
      <c r="AA706" s="30"/>
      <c r="AB706" s="30"/>
      <c r="AC706" s="30"/>
      <c r="AD706" s="292">
        <f t="shared" si="600"/>
        <v>18259</v>
      </c>
      <c r="AE706" s="30">
        <v>18259</v>
      </c>
      <c r="AF706" s="30">
        <v>10953</v>
      </c>
      <c r="AG706" s="30">
        <v>18387</v>
      </c>
      <c r="AH706" s="30">
        <v>18387</v>
      </c>
      <c r="AI706" s="30">
        <v>18387</v>
      </c>
      <c r="AJ706" s="30">
        <v>18387</v>
      </c>
      <c r="AK706" s="30"/>
    </row>
    <row r="707" spans="1:37" ht="0.75" customHeight="1">
      <c r="A707" s="125"/>
      <c r="B707" s="28" t="s">
        <v>503</v>
      </c>
      <c r="C707" s="29"/>
      <c r="D707" s="186"/>
      <c r="E707" s="30"/>
      <c r="F707" s="93"/>
      <c r="G707" s="186"/>
      <c r="H707" s="186"/>
      <c r="I707" s="186"/>
      <c r="J707" s="186"/>
      <c r="K707" s="23">
        <f t="shared" si="606"/>
        <v>0</v>
      </c>
      <c r="L707" s="23">
        <f t="shared" si="607"/>
        <v>0</v>
      </c>
      <c r="M707" s="186"/>
      <c r="N707" s="186"/>
      <c r="O707" s="186"/>
      <c r="P707" s="30"/>
      <c r="Q707" s="30"/>
      <c r="R707" s="30"/>
      <c r="S707" s="30"/>
      <c r="T707" s="30"/>
      <c r="U707" s="30"/>
      <c r="V707" s="30"/>
      <c r="W707" s="30"/>
      <c r="X707" s="30"/>
      <c r="Y707" s="30"/>
      <c r="Z707" s="30"/>
      <c r="AA707" s="30"/>
      <c r="AB707" s="30"/>
      <c r="AC707" s="30"/>
      <c r="AD707" s="292">
        <f t="shared" si="600"/>
        <v>0</v>
      </c>
      <c r="AE707" s="30"/>
      <c r="AF707" s="30"/>
      <c r="AG707" s="30"/>
      <c r="AH707" s="30"/>
      <c r="AI707" s="30"/>
      <c r="AJ707" s="30"/>
      <c r="AK707" s="30"/>
    </row>
    <row r="708" spans="1:37" ht="27" customHeight="1">
      <c r="A708" s="43" t="s">
        <v>515</v>
      </c>
      <c r="B708" s="154" t="s">
        <v>516</v>
      </c>
      <c r="C708" s="155" t="s">
        <v>475</v>
      </c>
      <c r="D708" s="263">
        <f t="shared" ref="D708:J708" si="632">D709+D716</f>
        <v>457</v>
      </c>
      <c r="E708" s="156">
        <f t="shared" si="632"/>
        <v>799</v>
      </c>
      <c r="F708" s="300">
        <f t="shared" si="632"/>
        <v>799</v>
      </c>
      <c r="G708" s="263">
        <f t="shared" si="632"/>
        <v>200</v>
      </c>
      <c r="H708" s="263">
        <f t="shared" si="632"/>
        <v>200</v>
      </c>
      <c r="I708" s="263">
        <f t="shared" si="632"/>
        <v>200</v>
      </c>
      <c r="J708" s="263">
        <f t="shared" si="632"/>
        <v>199</v>
      </c>
      <c r="K708" s="23">
        <f t="shared" si="606"/>
        <v>799</v>
      </c>
      <c r="L708" s="23">
        <f t="shared" si="607"/>
        <v>0</v>
      </c>
      <c r="M708" s="263">
        <f t="shared" ref="M708:AK708" si="633">M709+M716</f>
        <v>600</v>
      </c>
      <c r="N708" s="263">
        <f t="shared" si="633"/>
        <v>600</v>
      </c>
      <c r="O708" s="263">
        <f t="shared" si="633"/>
        <v>600</v>
      </c>
      <c r="P708" s="156">
        <f t="shared" si="633"/>
        <v>0</v>
      </c>
      <c r="Q708" s="156">
        <f t="shared" si="633"/>
        <v>0</v>
      </c>
      <c r="R708" s="156">
        <f t="shared" si="633"/>
        <v>0</v>
      </c>
      <c r="S708" s="156">
        <f t="shared" si="633"/>
        <v>0</v>
      </c>
      <c r="T708" s="156">
        <f t="shared" si="633"/>
        <v>0</v>
      </c>
      <c r="U708" s="156">
        <f t="shared" si="633"/>
        <v>0</v>
      </c>
      <c r="V708" s="156">
        <f t="shared" si="633"/>
        <v>0</v>
      </c>
      <c r="W708" s="156">
        <f t="shared" si="633"/>
        <v>0</v>
      </c>
      <c r="X708" s="156">
        <f t="shared" si="633"/>
        <v>0</v>
      </c>
      <c r="Y708" s="156">
        <f t="shared" si="633"/>
        <v>0</v>
      </c>
      <c r="Z708" s="156">
        <f t="shared" si="633"/>
        <v>0</v>
      </c>
      <c r="AA708" s="156">
        <f t="shared" si="633"/>
        <v>0</v>
      </c>
      <c r="AB708" s="156">
        <f t="shared" si="633"/>
        <v>0</v>
      </c>
      <c r="AC708" s="156">
        <f t="shared" si="633"/>
        <v>0</v>
      </c>
      <c r="AD708" s="292">
        <f t="shared" si="600"/>
        <v>799</v>
      </c>
      <c r="AE708" s="156">
        <f t="shared" si="633"/>
        <v>799</v>
      </c>
      <c r="AF708" s="156">
        <f t="shared" si="633"/>
        <v>793</v>
      </c>
      <c r="AG708" s="156">
        <f t="shared" si="633"/>
        <v>955</v>
      </c>
      <c r="AH708" s="156">
        <f t="shared" si="633"/>
        <v>980</v>
      </c>
      <c r="AI708" s="156">
        <f t="shared" si="633"/>
        <v>990</v>
      </c>
      <c r="AJ708" s="156">
        <f t="shared" si="633"/>
        <v>990</v>
      </c>
      <c r="AK708" s="156">
        <f t="shared" si="633"/>
        <v>0</v>
      </c>
    </row>
    <row r="709" spans="1:37" ht="15.75" customHeight="1">
      <c r="A709" s="43"/>
      <c r="B709" s="25" t="s">
        <v>298</v>
      </c>
      <c r="C709" s="29"/>
      <c r="D709" s="191">
        <f t="shared" ref="D709:AK709" si="634">D710</f>
        <v>457</v>
      </c>
      <c r="E709" s="111">
        <f t="shared" si="634"/>
        <v>799</v>
      </c>
      <c r="F709" s="296">
        <f t="shared" si="634"/>
        <v>799</v>
      </c>
      <c r="G709" s="191">
        <f t="shared" si="634"/>
        <v>200</v>
      </c>
      <c r="H709" s="191">
        <f t="shared" si="634"/>
        <v>200</v>
      </c>
      <c r="I709" s="191">
        <f t="shared" si="634"/>
        <v>200</v>
      </c>
      <c r="J709" s="191">
        <f t="shared" si="634"/>
        <v>199</v>
      </c>
      <c r="K709" s="23">
        <f t="shared" si="606"/>
        <v>799</v>
      </c>
      <c r="L709" s="23">
        <f t="shared" si="607"/>
        <v>0</v>
      </c>
      <c r="M709" s="191">
        <f t="shared" si="634"/>
        <v>600</v>
      </c>
      <c r="N709" s="191">
        <f t="shared" si="634"/>
        <v>600</v>
      </c>
      <c r="O709" s="191">
        <f t="shared" si="634"/>
        <v>600</v>
      </c>
      <c r="P709" s="111">
        <f t="shared" si="634"/>
        <v>0</v>
      </c>
      <c r="Q709" s="111">
        <f t="shared" si="634"/>
        <v>0</v>
      </c>
      <c r="R709" s="111">
        <f t="shared" si="634"/>
        <v>0</v>
      </c>
      <c r="S709" s="111">
        <f t="shared" si="634"/>
        <v>0</v>
      </c>
      <c r="T709" s="111">
        <f t="shared" si="634"/>
        <v>0</v>
      </c>
      <c r="U709" s="111">
        <f t="shared" si="634"/>
        <v>0</v>
      </c>
      <c r="V709" s="111">
        <f t="shared" si="634"/>
        <v>0</v>
      </c>
      <c r="W709" s="111">
        <f t="shared" si="634"/>
        <v>0</v>
      </c>
      <c r="X709" s="111">
        <f t="shared" si="634"/>
        <v>0</v>
      </c>
      <c r="Y709" s="111">
        <f t="shared" si="634"/>
        <v>0</v>
      </c>
      <c r="Z709" s="111">
        <f t="shared" si="634"/>
        <v>0</v>
      </c>
      <c r="AA709" s="111">
        <f t="shared" si="634"/>
        <v>0</v>
      </c>
      <c r="AB709" s="111">
        <f t="shared" si="634"/>
        <v>0</v>
      </c>
      <c r="AC709" s="111">
        <f t="shared" si="634"/>
        <v>0</v>
      </c>
      <c r="AD709" s="292">
        <f t="shared" si="600"/>
        <v>799</v>
      </c>
      <c r="AE709" s="111">
        <f t="shared" si="634"/>
        <v>799</v>
      </c>
      <c r="AF709" s="111">
        <f t="shared" si="634"/>
        <v>793</v>
      </c>
      <c r="AG709" s="111">
        <f t="shared" si="634"/>
        <v>955</v>
      </c>
      <c r="AH709" s="111">
        <f t="shared" si="634"/>
        <v>980</v>
      </c>
      <c r="AI709" s="111">
        <f t="shared" si="634"/>
        <v>990</v>
      </c>
      <c r="AJ709" s="111">
        <f t="shared" si="634"/>
        <v>990</v>
      </c>
      <c r="AK709" s="111">
        <f t="shared" si="634"/>
        <v>0</v>
      </c>
    </row>
    <row r="710" spans="1:37" ht="18" hidden="1" customHeight="1">
      <c r="A710" s="43"/>
      <c r="B710" s="28" t="s">
        <v>299</v>
      </c>
      <c r="C710" s="29"/>
      <c r="D710" s="248">
        <f t="shared" ref="D710:J710" si="635">D711+D713+D714</f>
        <v>457</v>
      </c>
      <c r="E710" s="38">
        <f t="shared" si="635"/>
        <v>799</v>
      </c>
      <c r="F710" s="286">
        <f t="shared" si="635"/>
        <v>799</v>
      </c>
      <c r="G710" s="248">
        <f t="shared" si="635"/>
        <v>200</v>
      </c>
      <c r="H710" s="248">
        <f t="shared" si="635"/>
        <v>200</v>
      </c>
      <c r="I710" s="248">
        <f t="shared" si="635"/>
        <v>200</v>
      </c>
      <c r="J710" s="248">
        <f t="shared" si="635"/>
        <v>199</v>
      </c>
      <c r="K710" s="23">
        <f t="shared" si="606"/>
        <v>799</v>
      </c>
      <c r="L710" s="23">
        <f t="shared" si="607"/>
        <v>0</v>
      </c>
      <c r="M710" s="248">
        <f t="shared" ref="M710:AK710" si="636">M711+M713+M714</f>
        <v>600</v>
      </c>
      <c r="N710" s="248">
        <f t="shared" si="636"/>
        <v>600</v>
      </c>
      <c r="O710" s="248">
        <f t="shared" si="636"/>
        <v>600</v>
      </c>
      <c r="P710" s="38">
        <f t="shared" si="636"/>
        <v>0</v>
      </c>
      <c r="Q710" s="38">
        <f t="shared" si="636"/>
        <v>0</v>
      </c>
      <c r="R710" s="38">
        <f t="shared" si="636"/>
        <v>0</v>
      </c>
      <c r="S710" s="38">
        <f t="shared" si="636"/>
        <v>0</v>
      </c>
      <c r="T710" s="38">
        <f t="shared" si="636"/>
        <v>0</v>
      </c>
      <c r="U710" s="38">
        <f t="shared" si="636"/>
        <v>0</v>
      </c>
      <c r="V710" s="38">
        <f t="shared" si="636"/>
        <v>0</v>
      </c>
      <c r="W710" s="38">
        <f t="shared" si="636"/>
        <v>0</v>
      </c>
      <c r="X710" s="38">
        <f t="shared" si="636"/>
        <v>0</v>
      </c>
      <c r="Y710" s="38">
        <f t="shared" si="636"/>
        <v>0</v>
      </c>
      <c r="Z710" s="38">
        <f t="shared" si="636"/>
        <v>0</v>
      </c>
      <c r="AA710" s="38">
        <f t="shared" si="636"/>
        <v>0</v>
      </c>
      <c r="AB710" s="38">
        <f t="shared" si="636"/>
        <v>0</v>
      </c>
      <c r="AC710" s="38">
        <f t="shared" si="636"/>
        <v>0</v>
      </c>
      <c r="AD710" s="292">
        <f t="shared" si="600"/>
        <v>799</v>
      </c>
      <c r="AE710" s="38">
        <f t="shared" si="636"/>
        <v>799</v>
      </c>
      <c r="AF710" s="38">
        <f t="shared" si="636"/>
        <v>793</v>
      </c>
      <c r="AG710" s="38">
        <f t="shared" si="636"/>
        <v>955</v>
      </c>
      <c r="AH710" s="38">
        <f t="shared" si="636"/>
        <v>980</v>
      </c>
      <c r="AI710" s="38">
        <f t="shared" si="636"/>
        <v>990</v>
      </c>
      <c r="AJ710" s="38">
        <f t="shared" si="636"/>
        <v>990</v>
      </c>
      <c r="AK710" s="38">
        <f t="shared" si="636"/>
        <v>0</v>
      </c>
    </row>
    <row r="711" spans="1:37" ht="18.75" customHeight="1">
      <c r="A711" s="43"/>
      <c r="B711" s="28" t="s">
        <v>476</v>
      </c>
      <c r="C711" s="29">
        <v>10</v>
      </c>
      <c r="D711" s="186">
        <v>267</v>
      </c>
      <c r="E711" s="30">
        <v>599</v>
      </c>
      <c r="F711" s="93">
        <v>599</v>
      </c>
      <c r="G711" s="186">
        <v>150</v>
      </c>
      <c r="H711" s="186">
        <v>150</v>
      </c>
      <c r="I711" s="186">
        <v>150</v>
      </c>
      <c r="J711" s="186">
        <v>149</v>
      </c>
      <c r="K711" s="23">
        <f t="shared" si="606"/>
        <v>599</v>
      </c>
      <c r="L711" s="23">
        <f t="shared" si="607"/>
        <v>0</v>
      </c>
      <c r="M711" s="186">
        <v>400</v>
      </c>
      <c r="N711" s="186">
        <v>400</v>
      </c>
      <c r="O711" s="186">
        <v>400</v>
      </c>
      <c r="P711" s="30"/>
      <c r="Q711" s="30"/>
      <c r="R711" s="30"/>
      <c r="S711" s="30"/>
      <c r="T711" s="30"/>
      <c r="U711" s="30"/>
      <c r="V711" s="30"/>
      <c r="W711" s="30"/>
      <c r="X711" s="30"/>
      <c r="Y711" s="30"/>
      <c r="Z711" s="30"/>
      <c r="AA711" s="30"/>
      <c r="AB711" s="30"/>
      <c r="AC711" s="30"/>
      <c r="AD711" s="292">
        <f t="shared" si="600"/>
        <v>599</v>
      </c>
      <c r="AE711" s="30">
        <v>599</v>
      </c>
      <c r="AF711" s="30">
        <v>598</v>
      </c>
      <c r="AG711" s="30">
        <v>715</v>
      </c>
      <c r="AH711" s="30">
        <v>720</v>
      </c>
      <c r="AI711" s="30">
        <v>720</v>
      </c>
      <c r="AJ711" s="30">
        <v>720</v>
      </c>
      <c r="AK711" s="30"/>
    </row>
    <row r="712" spans="1:37" ht="2.25" hidden="1" customHeight="1">
      <c r="A712" s="43"/>
      <c r="B712" s="28" t="s">
        <v>477</v>
      </c>
      <c r="C712" s="29"/>
      <c r="D712" s="186"/>
      <c r="E712" s="30"/>
      <c r="F712" s="93"/>
      <c r="G712" s="186"/>
      <c r="H712" s="186"/>
      <c r="I712" s="186"/>
      <c r="J712" s="186"/>
      <c r="K712" s="23">
        <f t="shared" si="606"/>
        <v>0</v>
      </c>
      <c r="L712" s="23">
        <f t="shared" si="607"/>
        <v>0</v>
      </c>
      <c r="M712" s="186"/>
      <c r="N712" s="186"/>
      <c r="O712" s="186"/>
      <c r="P712" s="30"/>
      <c r="Q712" s="30"/>
      <c r="R712" s="30"/>
      <c r="S712" s="30"/>
      <c r="T712" s="30"/>
      <c r="U712" s="30"/>
      <c r="V712" s="30"/>
      <c r="W712" s="30"/>
      <c r="X712" s="30"/>
      <c r="Y712" s="30"/>
      <c r="Z712" s="30"/>
      <c r="AA712" s="30"/>
      <c r="AB712" s="30"/>
      <c r="AC712" s="30"/>
      <c r="AD712" s="292">
        <f t="shared" si="600"/>
        <v>0</v>
      </c>
      <c r="AE712" s="30"/>
      <c r="AF712" s="30"/>
      <c r="AG712" s="30"/>
      <c r="AH712" s="30"/>
      <c r="AI712" s="30"/>
      <c r="AJ712" s="30"/>
      <c r="AK712" s="30"/>
    </row>
    <row r="713" spans="1:37" ht="16.5" customHeight="1">
      <c r="A713" s="43"/>
      <c r="B713" s="28" t="s">
        <v>301</v>
      </c>
      <c r="C713" s="29">
        <v>20</v>
      </c>
      <c r="D713" s="186">
        <v>190</v>
      </c>
      <c r="E713" s="30">
        <v>200</v>
      </c>
      <c r="F713" s="93">
        <v>200</v>
      </c>
      <c r="G713" s="186">
        <v>50</v>
      </c>
      <c r="H713" s="186">
        <v>50</v>
      </c>
      <c r="I713" s="186">
        <v>50</v>
      </c>
      <c r="J713" s="186">
        <v>50</v>
      </c>
      <c r="K713" s="23">
        <f t="shared" si="606"/>
        <v>200</v>
      </c>
      <c r="L713" s="23">
        <f t="shared" si="607"/>
        <v>0</v>
      </c>
      <c r="M713" s="186">
        <v>200</v>
      </c>
      <c r="N713" s="186">
        <v>200</v>
      </c>
      <c r="O713" s="186">
        <v>200</v>
      </c>
      <c r="P713" s="30"/>
      <c r="Q713" s="30"/>
      <c r="R713" s="30"/>
      <c r="S713" s="30"/>
      <c r="T713" s="30"/>
      <c r="U713" s="30"/>
      <c r="V713" s="30"/>
      <c r="W713" s="30"/>
      <c r="X713" s="30"/>
      <c r="Y713" s="30"/>
      <c r="Z713" s="30"/>
      <c r="AA713" s="30"/>
      <c r="AB713" s="30"/>
      <c r="AC713" s="30"/>
      <c r="AD713" s="292">
        <f t="shared" si="600"/>
        <v>200</v>
      </c>
      <c r="AE713" s="30">
        <v>200</v>
      </c>
      <c r="AF713" s="30">
        <v>195</v>
      </c>
      <c r="AG713" s="30">
        <v>240</v>
      </c>
      <c r="AH713" s="30">
        <v>260</v>
      </c>
      <c r="AI713" s="30">
        <v>270</v>
      </c>
      <c r="AJ713" s="30">
        <v>270</v>
      </c>
      <c r="AK713" s="30"/>
    </row>
    <row r="714" spans="1:37" ht="16.5" customHeight="1">
      <c r="A714" s="43"/>
      <c r="B714" s="28" t="s">
        <v>503</v>
      </c>
      <c r="C714" s="29"/>
      <c r="D714" s="186"/>
      <c r="E714" s="30"/>
      <c r="F714" s="93"/>
      <c r="G714" s="186"/>
      <c r="H714" s="186"/>
      <c r="I714" s="186"/>
      <c r="J714" s="186"/>
      <c r="K714" s="23">
        <f t="shared" si="606"/>
        <v>0</v>
      </c>
      <c r="L714" s="23">
        <f t="shared" si="607"/>
        <v>0</v>
      </c>
      <c r="M714" s="186"/>
      <c r="N714" s="186"/>
      <c r="O714" s="186"/>
      <c r="P714" s="30"/>
      <c r="Q714" s="30"/>
      <c r="R714" s="30"/>
      <c r="S714" s="30"/>
      <c r="T714" s="30"/>
      <c r="U714" s="30"/>
      <c r="V714" s="30"/>
      <c r="W714" s="30"/>
      <c r="X714" s="30"/>
      <c r="Y714" s="30"/>
      <c r="Z714" s="30"/>
      <c r="AA714" s="30"/>
      <c r="AB714" s="30"/>
      <c r="AC714" s="30"/>
      <c r="AD714" s="292">
        <f t="shared" si="600"/>
        <v>0</v>
      </c>
      <c r="AE714" s="30"/>
      <c r="AF714" s="30"/>
      <c r="AG714" s="30"/>
      <c r="AH714" s="30"/>
      <c r="AI714" s="30"/>
      <c r="AJ714" s="30"/>
      <c r="AK714" s="30"/>
    </row>
    <row r="715" spans="1:37" ht="16.5" customHeight="1">
      <c r="A715" s="43"/>
      <c r="B715" s="28"/>
      <c r="C715" s="29"/>
      <c r="D715" s="186"/>
      <c r="E715" s="30"/>
      <c r="F715" s="93"/>
      <c r="G715" s="186"/>
      <c r="H715" s="186"/>
      <c r="I715" s="186"/>
      <c r="J715" s="186"/>
      <c r="K715" s="23">
        <f t="shared" si="606"/>
        <v>0</v>
      </c>
      <c r="L715" s="23">
        <f t="shared" si="607"/>
        <v>0</v>
      </c>
      <c r="M715" s="186"/>
      <c r="N715" s="186"/>
      <c r="O715" s="186"/>
      <c r="P715" s="30"/>
      <c r="Q715" s="30"/>
      <c r="R715" s="30"/>
      <c r="S715" s="30"/>
      <c r="T715" s="30"/>
      <c r="U715" s="30"/>
      <c r="V715" s="30"/>
      <c r="W715" s="30"/>
      <c r="X715" s="30"/>
      <c r="Y715" s="30"/>
      <c r="Z715" s="30"/>
      <c r="AA715" s="30"/>
      <c r="AB715" s="30"/>
      <c r="AC715" s="30"/>
      <c r="AD715" s="292">
        <f t="shared" si="600"/>
        <v>0</v>
      </c>
      <c r="AE715" s="30"/>
      <c r="AF715" s="30"/>
      <c r="AG715" s="30"/>
      <c r="AH715" s="30"/>
      <c r="AI715" s="30"/>
      <c r="AJ715" s="30"/>
      <c r="AK715" s="30"/>
    </row>
    <row r="716" spans="1:37" ht="16.5" customHeight="1">
      <c r="A716" s="43"/>
      <c r="B716" s="25" t="s">
        <v>311</v>
      </c>
      <c r="C716" s="29"/>
      <c r="D716" s="248">
        <f t="shared" ref="D716:AK716" si="637">D717</f>
        <v>0</v>
      </c>
      <c r="E716" s="38">
        <f t="shared" si="637"/>
        <v>0</v>
      </c>
      <c r="F716" s="286">
        <f t="shared" si="637"/>
        <v>0</v>
      </c>
      <c r="G716" s="248">
        <f t="shared" si="637"/>
        <v>0</v>
      </c>
      <c r="H716" s="248">
        <f t="shared" si="637"/>
        <v>0</v>
      </c>
      <c r="I716" s="248">
        <f t="shared" si="637"/>
        <v>0</v>
      </c>
      <c r="J716" s="248">
        <f t="shared" si="637"/>
        <v>0</v>
      </c>
      <c r="K716" s="23">
        <f t="shared" si="606"/>
        <v>0</v>
      </c>
      <c r="L716" s="23">
        <f t="shared" si="607"/>
        <v>0</v>
      </c>
      <c r="M716" s="248">
        <f t="shared" si="637"/>
        <v>0</v>
      </c>
      <c r="N716" s="248">
        <f t="shared" si="637"/>
        <v>0</v>
      </c>
      <c r="O716" s="248">
        <f t="shared" si="637"/>
        <v>0</v>
      </c>
      <c r="P716" s="38">
        <f t="shared" si="637"/>
        <v>0</v>
      </c>
      <c r="Q716" s="38">
        <f t="shared" si="637"/>
        <v>0</v>
      </c>
      <c r="R716" s="38">
        <f t="shared" si="637"/>
        <v>0</v>
      </c>
      <c r="S716" s="38">
        <f t="shared" si="637"/>
        <v>0</v>
      </c>
      <c r="T716" s="38">
        <f t="shared" si="637"/>
        <v>0</v>
      </c>
      <c r="U716" s="38">
        <f t="shared" si="637"/>
        <v>0</v>
      </c>
      <c r="V716" s="38">
        <f t="shared" si="637"/>
        <v>0</v>
      </c>
      <c r="W716" s="38">
        <f t="shared" si="637"/>
        <v>0</v>
      </c>
      <c r="X716" s="38">
        <f t="shared" si="637"/>
        <v>0</v>
      </c>
      <c r="Y716" s="38">
        <f t="shared" si="637"/>
        <v>0</v>
      </c>
      <c r="Z716" s="38">
        <f t="shared" si="637"/>
        <v>0</v>
      </c>
      <c r="AA716" s="38">
        <f t="shared" si="637"/>
        <v>0</v>
      </c>
      <c r="AB716" s="38">
        <f t="shared" si="637"/>
        <v>0</v>
      </c>
      <c r="AC716" s="38">
        <f t="shared" si="637"/>
        <v>0</v>
      </c>
      <c r="AD716" s="292">
        <f t="shared" ref="AD716:AD779" si="638">F716+P716+Q716+R716+S716+T716+Z716+U716+V716+W716+X716+Y716+AA716+AB716+AC716</f>
        <v>0</v>
      </c>
      <c r="AE716" s="38">
        <f t="shared" si="637"/>
        <v>0</v>
      </c>
      <c r="AF716" s="38">
        <f t="shared" si="637"/>
        <v>0</v>
      </c>
      <c r="AG716" s="38">
        <f t="shared" si="637"/>
        <v>0</v>
      </c>
      <c r="AH716" s="38">
        <f t="shared" si="637"/>
        <v>0</v>
      </c>
      <c r="AI716" s="38">
        <f t="shared" si="637"/>
        <v>0</v>
      </c>
      <c r="AJ716" s="38">
        <f t="shared" si="637"/>
        <v>0</v>
      </c>
      <c r="AK716" s="38">
        <f t="shared" si="637"/>
        <v>0</v>
      </c>
    </row>
    <row r="717" spans="1:37" ht="16.5" customHeight="1">
      <c r="A717" s="43"/>
      <c r="B717" s="28" t="s">
        <v>365</v>
      </c>
      <c r="C717" s="29">
        <v>70</v>
      </c>
      <c r="D717" s="186">
        <v>0</v>
      </c>
      <c r="E717" s="30">
        <v>0</v>
      </c>
      <c r="F717" s="93">
        <v>0</v>
      </c>
      <c r="G717" s="186">
        <v>0</v>
      </c>
      <c r="H717" s="186">
        <v>0</v>
      </c>
      <c r="I717" s="186">
        <v>0</v>
      </c>
      <c r="J717" s="186">
        <v>0</v>
      </c>
      <c r="K717" s="23">
        <f t="shared" si="606"/>
        <v>0</v>
      </c>
      <c r="L717" s="23">
        <f t="shared" si="607"/>
        <v>0</v>
      </c>
      <c r="M717" s="186">
        <v>0</v>
      </c>
      <c r="N717" s="186">
        <v>0</v>
      </c>
      <c r="O717" s="186">
        <v>0</v>
      </c>
      <c r="P717" s="30">
        <v>0</v>
      </c>
      <c r="Q717" s="30">
        <v>0</v>
      </c>
      <c r="R717" s="30">
        <v>0</v>
      </c>
      <c r="S717" s="30">
        <v>0</v>
      </c>
      <c r="T717" s="30">
        <v>0</v>
      </c>
      <c r="U717" s="30">
        <v>0</v>
      </c>
      <c r="V717" s="30">
        <v>0</v>
      </c>
      <c r="W717" s="30">
        <v>0</v>
      </c>
      <c r="X717" s="30">
        <v>0</v>
      </c>
      <c r="Y717" s="30">
        <v>0</v>
      </c>
      <c r="Z717" s="30">
        <v>0</v>
      </c>
      <c r="AA717" s="30">
        <v>0</v>
      </c>
      <c r="AB717" s="30">
        <v>0</v>
      </c>
      <c r="AC717" s="30">
        <v>0</v>
      </c>
      <c r="AD717" s="292">
        <f t="shared" si="638"/>
        <v>0</v>
      </c>
      <c r="AE717" s="30">
        <v>0</v>
      </c>
      <c r="AF717" s="30">
        <v>0</v>
      </c>
      <c r="AG717" s="30">
        <v>0</v>
      </c>
      <c r="AH717" s="30">
        <v>0</v>
      </c>
      <c r="AI717" s="30">
        <v>0</v>
      </c>
      <c r="AJ717" s="30">
        <v>0</v>
      </c>
      <c r="AK717" s="30">
        <v>0</v>
      </c>
    </row>
    <row r="718" spans="1:37" ht="33" customHeight="1">
      <c r="A718" s="43"/>
      <c r="B718" s="342" t="s">
        <v>517</v>
      </c>
      <c r="C718" s="336" t="s">
        <v>475</v>
      </c>
      <c r="D718" s="186"/>
      <c r="E718" s="30"/>
      <c r="F718" s="301">
        <f>F719</f>
        <v>0</v>
      </c>
      <c r="G718" s="301">
        <f t="shared" ref="G718:AK719" si="639">G719</f>
        <v>0</v>
      </c>
      <c r="H718" s="301">
        <f t="shared" si="639"/>
        <v>0</v>
      </c>
      <c r="I718" s="301">
        <f t="shared" si="639"/>
        <v>0</v>
      </c>
      <c r="J718" s="301">
        <f t="shared" si="639"/>
        <v>0</v>
      </c>
      <c r="K718" s="301">
        <f t="shared" si="639"/>
        <v>0</v>
      </c>
      <c r="L718" s="301">
        <f t="shared" si="639"/>
        <v>0</v>
      </c>
      <c r="M718" s="301">
        <f t="shared" si="639"/>
        <v>0</v>
      </c>
      <c r="N718" s="301">
        <f t="shared" si="639"/>
        <v>0</v>
      </c>
      <c r="O718" s="301">
        <f t="shared" si="639"/>
        <v>0</v>
      </c>
      <c r="P718" s="301">
        <f t="shared" si="639"/>
        <v>0</v>
      </c>
      <c r="Q718" s="301">
        <f t="shared" si="639"/>
        <v>0</v>
      </c>
      <c r="R718" s="301">
        <f t="shared" si="639"/>
        <v>0</v>
      </c>
      <c r="S718" s="301">
        <f t="shared" si="639"/>
        <v>0</v>
      </c>
      <c r="T718" s="301">
        <f t="shared" si="639"/>
        <v>0</v>
      </c>
      <c r="U718" s="301">
        <f t="shared" si="639"/>
        <v>0</v>
      </c>
      <c r="V718" s="301">
        <f t="shared" si="639"/>
        <v>0</v>
      </c>
      <c r="W718" s="301">
        <f t="shared" si="639"/>
        <v>226</v>
      </c>
      <c r="X718" s="301">
        <f t="shared" si="639"/>
        <v>0</v>
      </c>
      <c r="Y718" s="301">
        <f t="shared" si="639"/>
        <v>0</v>
      </c>
      <c r="Z718" s="301">
        <f t="shared" si="639"/>
        <v>0</v>
      </c>
      <c r="AA718" s="301">
        <f t="shared" si="639"/>
        <v>0</v>
      </c>
      <c r="AB718" s="301">
        <f t="shared" si="639"/>
        <v>0</v>
      </c>
      <c r="AC718" s="301">
        <f t="shared" si="639"/>
        <v>0</v>
      </c>
      <c r="AD718" s="292">
        <f t="shared" si="638"/>
        <v>226</v>
      </c>
      <c r="AE718" s="301">
        <f t="shared" si="639"/>
        <v>226</v>
      </c>
      <c r="AF718" s="301">
        <f t="shared" si="639"/>
        <v>57</v>
      </c>
      <c r="AG718" s="301">
        <f t="shared" si="639"/>
        <v>1107</v>
      </c>
      <c r="AH718" s="301">
        <f t="shared" si="639"/>
        <v>918</v>
      </c>
      <c r="AI718" s="301">
        <f t="shared" si="639"/>
        <v>918</v>
      </c>
      <c r="AJ718" s="301">
        <f t="shared" si="639"/>
        <v>0</v>
      </c>
      <c r="AK718" s="301">
        <f t="shared" si="639"/>
        <v>0</v>
      </c>
    </row>
    <row r="719" spans="1:37" ht="19.5" customHeight="1">
      <c r="A719" s="43"/>
      <c r="B719" s="337" t="s">
        <v>311</v>
      </c>
      <c r="C719" s="338"/>
      <c r="D719" s="186"/>
      <c r="E719" s="30"/>
      <c r="F719" s="93">
        <f>F720</f>
        <v>0</v>
      </c>
      <c r="G719" s="93">
        <f t="shared" si="639"/>
        <v>0</v>
      </c>
      <c r="H719" s="93">
        <f t="shared" si="639"/>
        <v>0</v>
      </c>
      <c r="I719" s="93">
        <f t="shared" si="639"/>
        <v>0</v>
      </c>
      <c r="J719" s="93">
        <f t="shared" si="639"/>
        <v>0</v>
      </c>
      <c r="K719" s="93">
        <f t="shared" si="639"/>
        <v>0</v>
      </c>
      <c r="L719" s="93">
        <f t="shared" si="639"/>
        <v>0</v>
      </c>
      <c r="M719" s="93">
        <f t="shared" si="639"/>
        <v>0</v>
      </c>
      <c r="N719" s="93">
        <f t="shared" si="639"/>
        <v>0</v>
      </c>
      <c r="O719" s="93">
        <f t="shared" si="639"/>
        <v>0</v>
      </c>
      <c r="P719" s="93">
        <f t="shared" si="639"/>
        <v>0</v>
      </c>
      <c r="Q719" s="93">
        <f t="shared" si="639"/>
        <v>0</v>
      </c>
      <c r="R719" s="93">
        <f t="shared" si="639"/>
        <v>0</v>
      </c>
      <c r="S719" s="93">
        <f t="shared" si="639"/>
        <v>0</v>
      </c>
      <c r="T719" s="93">
        <f t="shared" si="639"/>
        <v>0</v>
      </c>
      <c r="U719" s="93">
        <f t="shared" si="639"/>
        <v>0</v>
      </c>
      <c r="V719" s="93">
        <f t="shared" si="639"/>
        <v>0</v>
      </c>
      <c r="W719" s="93">
        <f t="shared" si="639"/>
        <v>226</v>
      </c>
      <c r="X719" s="93">
        <f t="shared" si="639"/>
        <v>0</v>
      </c>
      <c r="Y719" s="93">
        <f t="shared" si="639"/>
        <v>0</v>
      </c>
      <c r="Z719" s="93">
        <f t="shared" si="639"/>
        <v>0</v>
      </c>
      <c r="AA719" s="93">
        <f t="shared" si="639"/>
        <v>0</v>
      </c>
      <c r="AB719" s="93">
        <f t="shared" si="639"/>
        <v>0</v>
      </c>
      <c r="AC719" s="93">
        <f t="shared" si="639"/>
        <v>0</v>
      </c>
      <c r="AD719" s="292">
        <f t="shared" si="638"/>
        <v>226</v>
      </c>
      <c r="AE719" s="93">
        <f t="shared" si="639"/>
        <v>226</v>
      </c>
      <c r="AF719" s="93">
        <f t="shared" si="639"/>
        <v>57</v>
      </c>
      <c r="AG719" s="93">
        <f t="shared" si="639"/>
        <v>1107</v>
      </c>
      <c r="AH719" s="93">
        <f t="shared" si="639"/>
        <v>918</v>
      </c>
      <c r="AI719" s="93">
        <f t="shared" si="639"/>
        <v>918</v>
      </c>
      <c r="AJ719" s="93">
        <f t="shared" si="639"/>
        <v>0</v>
      </c>
      <c r="AK719" s="93">
        <f t="shared" si="639"/>
        <v>0</v>
      </c>
    </row>
    <row r="720" spans="1:37" ht="30" customHeight="1">
      <c r="A720" s="43"/>
      <c r="B720" s="339" t="s">
        <v>480</v>
      </c>
      <c r="C720" s="340" t="s">
        <v>481</v>
      </c>
      <c r="D720" s="186"/>
      <c r="E720" s="30"/>
      <c r="F720" s="93">
        <f>F721+F722</f>
        <v>0</v>
      </c>
      <c r="G720" s="93">
        <f t="shared" ref="G720:AK720" si="640">G721+G722</f>
        <v>0</v>
      </c>
      <c r="H720" s="93">
        <f t="shared" si="640"/>
        <v>0</v>
      </c>
      <c r="I720" s="93">
        <f t="shared" si="640"/>
        <v>0</v>
      </c>
      <c r="J720" s="93">
        <f t="shared" si="640"/>
        <v>0</v>
      </c>
      <c r="K720" s="93">
        <f t="shared" si="640"/>
        <v>0</v>
      </c>
      <c r="L720" s="93">
        <f t="shared" si="640"/>
        <v>0</v>
      </c>
      <c r="M720" s="93">
        <f t="shared" si="640"/>
        <v>0</v>
      </c>
      <c r="N720" s="93">
        <f t="shared" si="640"/>
        <v>0</v>
      </c>
      <c r="O720" s="93">
        <f t="shared" si="640"/>
        <v>0</v>
      </c>
      <c r="P720" s="93">
        <f t="shared" si="640"/>
        <v>0</v>
      </c>
      <c r="Q720" s="93">
        <f t="shared" si="640"/>
        <v>0</v>
      </c>
      <c r="R720" s="93">
        <f t="shared" si="640"/>
        <v>0</v>
      </c>
      <c r="S720" s="93">
        <f t="shared" si="640"/>
        <v>0</v>
      </c>
      <c r="T720" s="93">
        <f t="shared" si="640"/>
        <v>0</v>
      </c>
      <c r="U720" s="93">
        <f t="shared" si="640"/>
        <v>0</v>
      </c>
      <c r="V720" s="93">
        <f t="shared" si="640"/>
        <v>0</v>
      </c>
      <c r="W720" s="93">
        <f t="shared" si="640"/>
        <v>226</v>
      </c>
      <c r="X720" s="93">
        <f t="shared" si="640"/>
        <v>0</v>
      </c>
      <c r="Y720" s="93">
        <f t="shared" si="640"/>
        <v>0</v>
      </c>
      <c r="Z720" s="93">
        <f t="shared" si="640"/>
        <v>0</v>
      </c>
      <c r="AA720" s="93">
        <f t="shared" si="640"/>
        <v>0</v>
      </c>
      <c r="AB720" s="93">
        <f t="shared" si="640"/>
        <v>0</v>
      </c>
      <c r="AC720" s="93">
        <f t="shared" si="640"/>
        <v>0</v>
      </c>
      <c r="AD720" s="292">
        <f t="shared" si="638"/>
        <v>226</v>
      </c>
      <c r="AE720" s="93">
        <f t="shared" si="640"/>
        <v>226</v>
      </c>
      <c r="AF720" s="93">
        <f t="shared" si="640"/>
        <v>57</v>
      </c>
      <c r="AG720" s="93">
        <f t="shared" si="640"/>
        <v>1107</v>
      </c>
      <c r="AH720" s="93">
        <f t="shared" si="640"/>
        <v>918</v>
      </c>
      <c r="AI720" s="93">
        <f t="shared" si="640"/>
        <v>918</v>
      </c>
      <c r="AJ720" s="93">
        <f t="shared" si="640"/>
        <v>0</v>
      </c>
      <c r="AK720" s="93">
        <f t="shared" si="640"/>
        <v>0</v>
      </c>
    </row>
    <row r="721" spans="1:37" ht="19.5" customHeight="1">
      <c r="A721" s="43"/>
      <c r="B721" s="341" t="s">
        <v>518</v>
      </c>
      <c r="C721" s="338" t="s">
        <v>519</v>
      </c>
      <c r="D721" s="186"/>
      <c r="E721" s="30"/>
      <c r="F721" s="93"/>
      <c r="G721" s="186"/>
      <c r="H721" s="186"/>
      <c r="I721" s="186"/>
      <c r="J721" s="186"/>
      <c r="K721" s="23"/>
      <c r="L721" s="23"/>
      <c r="M721" s="186"/>
      <c r="N721" s="186"/>
      <c r="O721" s="186"/>
      <c r="P721" s="30"/>
      <c r="Q721" s="30"/>
      <c r="R721" s="30"/>
      <c r="S721" s="30"/>
      <c r="T721" s="30"/>
      <c r="U721" s="30"/>
      <c r="V721" s="30"/>
      <c r="W721" s="30">
        <v>6</v>
      </c>
      <c r="X721" s="30"/>
      <c r="Y721" s="30"/>
      <c r="Z721" s="30"/>
      <c r="AA721" s="30"/>
      <c r="AB721" s="30"/>
      <c r="AC721" s="30"/>
      <c r="AD721" s="292">
        <f t="shared" si="638"/>
        <v>6</v>
      </c>
      <c r="AE721" s="30">
        <v>6</v>
      </c>
      <c r="AF721" s="30">
        <v>1</v>
      </c>
      <c r="AG721" s="30">
        <v>23</v>
      </c>
      <c r="AH721" s="30">
        <v>18</v>
      </c>
      <c r="AI721" s="30">
        <v>18</v>
      </c>
      <c r="AJ721" s="30"/>
      <c r="AK721" s="30"/>
    </row>
    <row r="722" spans="1:37" ht="19.5" customHeight="1">
      <c r="A722" s="43"/>
      <c r="B722" s="341" t="s">
        <v>520</v>
      </c>
      <c r="C722" s="338" t="s">
        <v>521</v>
      </c>
      <c r="D722" s="186"/>
      <c r="E722" s="30"/>
      <c r="F722" s="93"/>
      <c r="G722" s="186"/>
      <c r="H722" s="186"/>
      <c r="I722" s="186"/>
      <c r="J722" s="186"/>
      <c r="K722" s="23"/>
      <c r="L722" s="23"/>
      <c r="M722" s="186"/>
      <c r="N722" s="186"/>
      <c r="O722" s="186"/>
      <c r="P722" s="30"/>
      <c r="Q722" s="30"/>
      <c r="R722" s="30"/>
      <c r="S722" s="30"/>
      <c r="T722" s="30"/>
      <c r="U722" s="30"/>
      <c r="V722" s="30"/>
      <c r="W722" s="30">
        <v>220</v>
      </c>
      <c r="X722" s="30"/>
      <c r="Y722" s="30"/>
      <c r="Z722" s="30"/>
      <c r="AA722" s="30"/>
      <c r="AB722" s="30"/>
      <c r="AC722" s="30"/>
      <c r="AD722" s="292">
        <f t="shared" si="638"/>
        <v>220</v>
      </c>
      <c r="AE722" s="30">
        <v>220</v>
      </c>
      <c r="AF722" s="30">
        <v>56</v>
      </c>
      <c r="AG722" s="30">
        <v>1084</v>
      </c>
      <c r="AH722" s="30">
        <v>900</v>
      </c>
      <c r="AI722" s="30">
        <v>900</v>
      </c>
      <c r="AJ722" s="30"/>
      <c r="AK722" s="30"/>
    </row>
    <row r="723" spans="1:37" ht="30.75" customHeight="1">
      <c r="A723" s="43"/>
      <c r="B723" s="342" t="s">
        <v>522</v>
      </c>
      <c r="C723" s="343" t="s">
        <v>475</v>
      </c>
      <c r="D723" s="186"/>
      <c r="E723" s="30"/>
      <c r="F723" s="301">
        <f>F724</f>
        <v>0</v>
      </c>
      <c r="G723" s="301">
        <f t="shared" ref="G723:AK724" si="641">G724</f>
        <v>0</v>
      </c>
      <c r="H723" s="301">
        <f t="shared" si="641"/>
        <v>0</v>
      </c>
      <c r="I723" s="301">
        <f t="shared" si="641"/>
        <v>0</v>
      </c>
      <c r="J723" s="301">
        <f t="shared" si="641"/>
        <v>0</v>
      </c>
      <c r="K723" s="301">
        <f t="shared" si="641"/>
        <v>0</v>
      </c>
      <c r="L723" s="301">
        <f t="shared" si="641"/>
        <v>0</v>
      </c>
      <c r="M723" s="301">
        <f t="shared" si="641"/>
        <v>0</v>
      </c>
      <c r="N723" s="301">
        <f t="shared" si="641"/>
        <v>0</v>
      </c>
      <c r="O723" s="301">
        <f t="shared" si="641"/>
        <v>0</v>
      </c>
      <c r="P723" s="301">
        <f t="shared" si="641"/>
        <v>0</v>
      </c>
      <c r="Q723" s="301">
        <f t="shared" si="641"/>
        <v>0</v>
      </c>
      <c r="R723" s="301">
        <f t="shared" si="641"/>
        <v>0</v>
      </c>
      <c r="S723" s="301">
        <f t="shared" si="641"/>
        <v>0</v>
      </c>
      <c r="T723" s="301">
        <f t="shared" si="641"/>
        <v>0</v>
      </c>
      <c r="U723" s="301">
        <f t="shared" si="641"/>
        <v>0</v>
      </c>
      <c r="V723" s="301">
        <f t="shared" si="641"/>
        <v>0</v>
      </c>
      <c r="W723" s="301">
        <f t="shared" si="641"/>
        <v>204</v>
      </c>
      <c r="X723" s="301">
        <f t="shared" si="641"/>
        <v>0</v>
      </c>
      <c r="Y723" s="301">
        <f t="shared" si="641"/>
        <v>0</v>
      </c>
      <c r="Z723" s="301">
        <f t="shared" si="641"/>
        <v>0</v>
      </c>
      <c r="AA723" s="301">
        <f t="shared" si="641"/>
        <v>0</v>
      </c>
      <c r="AB723" s="301">
        <f t="shared" si="641"/>
        <v>0</v>
      </c>
      <c r="AC723" s="301">
        <f t="shared" si="641"/>
        <v>0</v>
      </c>
      <c r="AD723" s="292">
        <f t="shared" si="638"/>
        <v>204</v>
      </c>
      <c r="AE723" s="301">
        <f t="shared" si="641"/>
        <v>204</v>
      </c>
      <c r="AF723" s="301">
        <f t="shared" si="641"/>
        <v>0</v>
      </c>
      <c r="AG723" s="301">
        <f t="shared" si="641"/>
        <v>519</v>
      </c>
      <c r="AH723" s="301">
        <f t="shared" si="641"/>
        <v>687</v>
      </c>
      <c r="AI723" s="301">
        <f t="shared" si="641"/>
        <v>695</v>
      </c>
      <c r="AJ723" s="301">
        <f t="shared" si="641"/>
        <v>196</v>
      </c>
      <c r="AK723" s="301">
        <f t="shared" si="641"/>
        <v>0</v>
      </c>
    </row>
    <row r="724" spans="1:37" ht="19.5" customHeight="1">
      <c r="A724" s="43"/>
      <c r="B724" s="344" t="s">
        <v>311</v>
      </c>
      <c r="C724" s="345"/>
      <c r="D724" s="186"/>
      <c r="E724" s="30"/>
      <c r="F724" s="93">
        <f>F725</f>
        <v>0</v>
      </c>
      <c r="G724" s="93">
        <f t="shared" si="641"/>
        <v>0</v>
      </c>
      <c r="H724" s="93">
        <f t="shared" si="641"/>
        <v>0</v>
      </c>
      <c r="I724" s="93">
        <f t="shared" si="641"/>
        <v>0</v>
      </c>
      <c r="J724" s="93">
        <f t="shared" si="641"/>
        <v>0</v>
      </c>
      <c r="K724" s="93">
        <f t="shared" si="641"/>
        <v>0</v>
      </c>
      <c r="L724" s="93">
        <f t="shared" si="641"/>
        <v>0</v>
      </c>
      <c r="M724" s="93">
        <f t="shared" si="641"/>
        <v>0</v>
      </c>
      <c r="N724" s="93">
        <f t="shared" si="641"/>
        <v>0</v>
      </c>
      <c r="O724" s="93">
        <f t="shared" si="641"/>
        <v>0</v>
      </c>
      <c r="P724" s="93">
        <f t="shared" si="641"/>
        <v>0</v>
      </c>
      <c r="Q724" s="93">
        <f t="shared" si="641"/>
        <v>0</v>
      </c>
      <c r="R724" s="93">
        <f t="shared" si="641"/>
        <v>0</v>
      </c>
      <c r="S724" s="93">
        <f t="shared" si="641"/>
        <v>0</v>
      </c>
      <c r="T724" s="93">
        <f t="shared" si="641"/>
        <v>0</v>
      </c>
      <c r="U724" s="93">
        <f t="shared" si="641"/>
        <v>0</v>
      </c>
      <c r="V724" s="93">
        <f t="shared" si="641"/>
        <v>0</v>
      </c>
      <c r="W724" s="93">
        <f t="shared" si="641"/>
        <v>204</v>
      </c>
      <c r="X724" s="93">
        <f t="shared" si="641"/>
        <v>0</v>
      </c>
      <c r="Y724" s="93">
        <f t="shared" si="641"/>
        <v>0</v>
      </c>
      <c r="Z724" s="93">
        <f t="shared" si="641"/>
        <v>0</v>
      </c>
      <c r="AA724" s="93">
        <f t="shared" si="641"/>
        <v>0</v>
      </c>
      <c r="AB724" s="93">
        <f t="shared" si="641"/>
        <v>0</v>
      </c>
      <c r="AC724" s="93">
        <f t="shared" si="641"/>
        <v>0</v>
      </c>
      <c r="AD724" s="292">
        <f t="shared" si="638"/>
        <v>204</v>
      </c>
      <c r="AE724" s="93">
        <f t="shared" si="641"/>
        <v>204</v>
      </c>
      <c r="AF724" s="93">
        <f t="shared" si="641"/>
        <v>0</v>
      </c>
      <c r="AG724" s="93">
        <f t="shared" si="641"/>
        <v>519</v>
      </c>
      <c r="AH724" s="93">
        <f t="shared" si="641"/>
        <v>687</v>
      </c>
      <c r="AI724" s="93">
        <f t="shared" si="641"/>
        <v>695</v>
      </c>
      <c r="AJ724" s="93">
        <f t="shared" si="641"/>
        <v>196</v>
      </c>
      <c r="AK724" s="93">
        <f t="shared" si="641"/>
        <v>0</v>
      </c>
    </row>
    <row r="725" spans="1:37" ht="27.75" customHeight="1">
      <c r="A725" s="43"/>
      <c r="B725" s="346" t="s">
        <v>523</v>
      </c>
      <c r="C725" s="347" t="s">
        <v>481</v>
      </c>
      <c r="D725" s="186"/>
      <c r="E725" s="30"/>
      <c r="F725" s="93">
        <f>F726+F727</f>
        <v>0</v>
      </c>
      <c r="G725" s="93">
        <f t="shared" ref="G725:AK725" si="642">G726+G727</f>
        <v>0</v>
      </c>
      <c r="H725" s="93">
        <f t="shared" si="642"/>
        <v>0</v>
      </c>
      <c r="I725" s="93">
        <f t="shared" si="642"/>
        <v>0</v>
      </c>
      <c r="J725" s="93">
        <f t="shared" si="642"/>
        <v>0</v>
      </c>
      <c r="K725" s="93">
        <f t="shared" si="642"/>
        <v>0</v>
      </c>
      <c r="L725" s="93">
        <f t="shared" si="642"/>
        <v>0</v>
      </c>
      <c r="M725" s="93">
        <f t="shared" si="642"/>
        <v>0</v>
      </c>
      <c r="N725" s="93">
        <f t="shared" si="642"/>
        <v>0</v>
      </c>
      <c r="O725" s="93">
        <f t="shared" si="642"/>
        <v>0</v>
      </c>
      <c r="P725" s="93">
        <f t="shared" si="642"/>
        <v>0</v>
      </c>
      <c r="Q725" s="93">
        <f t="shared" si="642"/>
        <v>0</v>
      </c>
      <c r="R725" s="93">
        <f t="shared" si="642"/>
        <v>0</v>
      </c>
      <c r="S725" s="93">
        <f t="shared" si="642"/>
        <v>0</v>
      </c>
      <c r="T725" s="93">
        <f t="shared" si="642"/>
        <v>0</v>
      </c>
      <c r="U725" s="93">
        <f t="shared" si="642"/>
        <v>0</v>
      </c>
      <c r="V725" s="93">
        <f t="shared" si="642"/>
        <v>0</v>
      </c>
      <c r="W725" s="93">
        <f t="shared" si="642"/>
        <v>204</v>
      </c>
      <c r="X725" s="93">
        <f t="shared" si="642"/>
        <v>0</v>
      </c>
      <c r="Y725" s="93">
        <f t="shared" si="642"/>
        <v>0</v>
      </c>
      <c r="Z725" s="93">
        <f t="shared" si="642"/>
        <v>0</v>
      </c>
      <c r="AA725" s="93">
        <f t="shared" si="642"/>
        <v>0</v>
      </c>
      <c r="AB725" s="93">
        <f t="shared" si="642"/>
        <v>0</v>
      </c>
      <c r="AC725" s="93">
        <f t="shared" si="642"/>
        <v>0</v>
      </c>
      <c r="AD725" s="292">
        <f t="shared" si="638"/>
        <v>204</v>
      </c>
      <c r="AE725" s="93">
        <f t="shared" si="642"/>
        <v>204</v>
      </c>
      <c r="AF725" s="93">
        <f t="shared" si="642"/>
        <v>0</v>
      </c>
      <c r="AG725" s="93">
        <f t="shared" si="642"/>
        <v>519</v>
      </c>
      <c r="AH725" s="93">
        <f t="shared" si="642"/>
        <v>687</v>
      </c>
      <c r="AI725" s="93">
        <f t="shared" si="642"/>
        <v>695</v>
      </c>
      <c r="AJ725" s="93">
        <f t="shared" si="642"/>
        <v>196</v>
      </c>
      <c r="AK725" s="93">
        <f t="shared" si="642"/>
        <v>0</v>
      </c>
    </row>
    <row r="726" spans="1:37" ht="19.5" customHeight="1">
      <c r="A726" s="43"/>
      <c r="B726" s="348" t="s">
        <v>518</v>
      </c>
      <c r="C726" s="345" t="s">
        <v>519</v>
      </c>
      <c r="D726" s="186"/>
      <c r="E726" s="30"/>
      <c r="F726" s="93"/>
      <c r="G726" s="186"/>
      <c r="H726" s="186"/>
      <c r="I726" s="186"/>
      <c r="J726" s="186"/>
      <c r="K726" s="23"/>
      <c r="L726" s="23"/>
      <c r="M726" s="186"/>
      <c r="N726" s="186"/>
      <c r="O726" s="186"/>
      <c r="P726" s="30"/>
      <c r="Q726" s="30"/>
      <c r="R726" s="30"/>
      <c r="S726" s="30"/>
      <c r="T726" s="30"/>
      <c r="U726" s="30"/>
      <c r="V726" s="30"/>
      <c r="W726" s="30">
        <v>4</v>
      </c>
      <c r="X726" s="30"/>
      <c r="Y726" s="30"/>
      <c r="Z726" s="30"/>
      <c r="AA726" s="30"/>
      <c r="AB726" s="30"/>
      <c r="AC726" s="30"/>
      <c r="AD726" s="292">
        <f t="shared" si="638"/>
        <v>4</v>
      </c>
      <c r="AE726" s="30">
        <v>4</v>
      </c>
      <c r="AF726" s="30">
        <v>0</v>
      </c>
      <c r="AG726" s="30">
        <v>69</v>
      </c>
      <c r="AH726" s="30">
        <v>91</v>
      </c>
      <c r="AI726" s="30">
        <v>92</v>
      </c>
      <c r="AJ726" s="30">
        <v>26</v>
      </c>
      <c r="AK726" s="30"/>
    </row>
    <row r="727" spans="1:37" ht="19.5" customHeight="1">
      <c r="A727" s="43"/>
      <c r="B727" s="348" t="s">
        <v>520</v>
      </c>
      <c r="C727" s="345" t="s">
        <v>521</v>
      </c>
      <c r="D727" s="186"/>
      <c r="E727" s="30"/>
      <c r="F727" s="93"/>
      <c r="G727" s="186"/>
      <c r="H727" s="186"/>
      <c r="I727" s="186"/>
      <c r="J727" s="186"/>
      <c r="K727" s="23"/>
      <c r="L727" s="23"/>
      <c r="M727" s="186"/>
      <c r="N727" s="186"/>
      <c r="O727" s="186"/>
      <c r="P727" s="30"/>
      <c r="Q727" s="30"/>
      <c r="R727" s="30"/>
      <c r="S727" s="30"/>
      <c r="T727" s="30"/>
      <c r="U727" s="30"/>
      <c r="V727" s="30"/>
      <c r="W727" s="30">
        <v>200</v>
      </c>
      <c r="X727" s="30"/>
      <c r="Y727" s="30"/>
      <c r="Z727" s="30"/>
      <c r="AA727" s="30"/>
      <c r="AB727" s="30"/>
      <c r="AC727" s="30"/>
      <c r="AD727" s="292">
        <f t="shared" si="638"/>
        <v>200</v>
      </c>
      <c r="AE727" s="30">
        <v>200</v>
      </c>
      <c r="AF727" s="30">
        <v>0</v>
      </c>
      <c r="AG727" s="30">
        <v>450</v>
      </c>
      <c r="AH727" s="30">
        <v>596</v>
      </c>
      <c r="AI727" s="30">
        <v>603</v>
      </c>
      <c r="AJ727" s="30">
        <v>170</v>
      </c>
      <c r="AK727" s="30"/>
    </row>
    <row r="728" spans="1:37" ht="14.25">
      <c r="A728" s="110">
        <v>2</v>
      </c>
      <c r="B728" s="121" t="s">
        <v>524</v>
      </c>
      <c r="C728" s="122">
        <v>66.02</v>
      </c>
      <c r="D728" s="260">
        <f t="shared" ref="D728:J728" si="643">D729+D741+D778</f>
        <v>51696</v>
      </c>
      <c r="E728" s="123">
        <f t="shared" si="643"/>
        <v>7620</v>
      </c>
      <c r="F728" s="225">
        <f t="shared" si="643"/>
        <v>22913</v>
      </c>
      <c r="G728" s="260">
        <f t="shared" si="643"/>
        <v>12686</v>
      </c>
      <c r="H728" s="260">
        <f t="shared" si="643"/>
        <v>3449</v>
      </c>
      <c r="I728" s="260">
        <f t="shared" si="643"/>
        <v>3454</v>
      </c>
      <c r="J728" s="260">
        <f t="shared" si="643"/>
        <v>3324</v>
      </c>
      <c r="K728" s="23">
        <f t="shared" si="606"/>
        <v>22913</v>
      </c>
      <c r="L728" s="23">
        <f t="shared" si="607"/>
        <v>0</v>
      </c>
      <c r="M728" s="260">
        <f t="shared" ref="M728:AK728" si="644">M729+M741+M778</f>
        <v>7717</v>
      </c>
      <c r="N728" s="260">
        <f t="shared" si="644"/>
        <v>7717</v>
      </c>
      <c r="O728" s="260">
        <f t="shared" si="644"/>
        <v>12917</v>
      </c>
      <c r="P728" s="123">
        <f t="shared" si="644"/>
        <v>0</v>
      </c>
      <c r="Q728" s="123">
        <f t="shared" si="644"/>
        <v>179</v>
      </c>
      <c r="R728" s="123">
        <f t="shared" si="644"/>
        <v>11417</v>
      </c>
      <c r="S728" s="123">
        <f t="shared" si="644"/>
        <v>113</v>
      </c>
      <c r="T728" s="123">
        <f t="shared" si="644"/>
        <v>423</v>
      </c>
      <c r="U728" s="123">
        <f t="shared" si="644"/>
        <v>0</v>
      </c>
      <c r="V728" s="123">
        <f t="shared" si="644"/>
        <v>110</v>
      </c>
      <c r="W728" s="123">
        <f t="shared" si="644"/>
        <v>8</v>
      </c>
      <c r="X728" s="123">
        <f t="shared" si="644"/>
        <v>0</v>
      </c>
      <c r="Y728" s="123">
        <f t="shared" si="644"/>
        <v>0</v>
      </c>
      <c r="Z728" s="123">
        <f t="shared" si="644"/>
        <v>300</v>
      </c>
      <c r="AA728" s="123">
        <f t="shared" si="644"/>
        <v>82</v>
      </c>
      <c r="AB728" s="123">
        <f t="shared" si="644"/>
        <v>4631</v>
      </c>
      <c r="AC728" s="123">
        <f t="shared" si="644"/>
        <v>0</v>
      </c>
      <c r="AD728" s="292">
        <f t="shared" si="638"/>
        <v>40176</v>
      </c>
      <c r="AE728" s="123">
        <f t="shared" si="644"/>
        <v>40176</v>
      </c>
      <c r="AF728" s="123">
        <f t="shared" si="644"/>
        <v>25889</v>
      </c>
      <c r="AG728" s="123">
        <f t="shared" si="644"/>
        <v>13945</v>
      </c>
      <c r="AH728" s="123">
        <f t="shared" si="644"/>
        <v>13985</v>
      </c>
      <c r="AI728" s="123">
        <f t="shared" si="644"/>
        <v>13985</v>
      </c>
      <c r="AJ728" s="123">
        <f t="shared" si="644"/>
        <v>13985</v>
      </c>
      <c r="AK728" s="123">
        <f t="shared" si="644"/>
        <v>0</v>
      </c>
    </row>
    <row r="729" spans="1:37" ht="14.25">
      <c r="A729" s="43" t="s">
        <v>525</v>
      </c>
      <c r="B729" s="188" t="s">
        <v>526</v>
      </c>
      <c r="C729" s="129" t="s">
        <v>527</v>
      </c>
      <c r="D729" s="263">
        <f t="shared" ref="D729:J729" si="645">D730+D734</f>
        <v>44631</v>
      </c>
      <c r="E729" s="156">
        <f t="shared" si="645"/>
        <v>0</v>
      </c>
      <c r="F729" s="300">
        <f t="shared" si="645"/>
        <v>15196</v>
      </c>
      <c r="G729" s="263">
        <f t="shared" si="645"/>
        <v>10696</v>
      </c>
      <c r="H729" s="263">
        <f t="shared" si="645"/>
        <v>1500</v>
      </c>
      <c r="I729" s="263">
        <f t="shared" si="645"/>
        <v>1500</v>
      </c>
      <c r="J729" s="263">
        <f t="shared" si="645"/>
        <v>1500</v>
      </c>
      <c r="K729" s="23">
        <f t="shared" si="606"/>
        <v>15196</v>
      </c>
      <c r="L729" s="23">
        <f t="shared" si="607"/>
        <v>0</v>
      </c>
      <c r="M729" s="263">
        <f t="shared" ref="M729:AK729" si="646">M730+M734</f>
        <v>0</v>
      </c>
      <c r="N729" s="263">
        <f t="shared" si="646"/>
        <v>0</v>
      </c>
      <c r="O729" s="263">
        <f t="shared" si="646"/>
        <v>5200</v>
      </c>
      <c r="P729" s="156">
        <f t="shared" si="646"/>
        <v>0</v>
      </c>
      <c r="Q729" s="156">
        <f t="shared" si="646"/>
        <v>0</v>
      </c>
      <c r="R729" s="156">
        <f t="shared" si="646"/>
        <v>11417</v>
      </c>
      <c r="S729" s="156">
        <f t="shared" si="646"/>
        <v>113</v>
      </c>
      <c r="T729" s="156">
        <f t="shared" si="646"/>
        <v>423</v>
      </c>
      <c r="U729" s="156">
        <f t="shared" si="646"/>
        <v>0</v>
      </c>
      <c r="V729" s="156">
        <f t="shared" si="646"/>
        <v>110</v>
      </c>
      <c r="W729" s="156">
        <f t="shared" si="646"/>
        <v>8</v>
      </c>
      <c r="X729" s="156">
        <f t="shared" si="646"/>
        <v>0</v>
      </c>
      <c r="Y729" s="156">
        <f t="shared" si="646"/>
        <v>0</v>
      </c>
      <c r="Z729" s="156">
        <f t="shared" si="646"/>
        <v>300</v>
      </c>
      <c r="AA729" s="156">
        <f t="shared" si="646"/>
        <v>82</v>
      </c>
      <c r="AB729" s="156">
        <f t="shared" si="646"/>
        <v>4631</v>
      </c>
      <c r="AC729" s="156">
        <f t="shared" si="646"/>
        <v>0</v>
      </c>
      <c r="AD729" s="292">
        <f t="shared" si="638"/>
        <v>32280</v>
      </c>
      <c r="AE729" s="156">
        <f t="shared" si="646"/>
        <v>32280</v>
      </c>
      <c r="AF729" s="156">
        <f t="shared" si="646"/>
        <v>18373</v>
      </c>
      <c r="AG729" s="156">
        <f t="shared" si="646"/>
        <v>6000</v>
      </c>
      <c r="AH729" s="156">
        <f t="shared" si="646"/>
        <v>6000</v>
      </c>
      <c r="AI729" s="156">
        <f t="shared" si="646"/>
        <v>6000</v>
      </c>
      <c r="AJ729" s="156">
        <f t="shared" si="646"/>
        <v>6000</v>
      </c>
      <c r="AK729" s="156">
        <f t="shared" si="646"/>
        <v>0</v>
      </c>
    </row>
    <row r="730" spans="1:37" ht="14.25">
      <c r="A730" s="43"/>
      <c r="B730" s="25" t="s">
        <v>298</v>
      </c>
      <c r="C730" s="29"/>
      <c r="D730" s="191">
        <f t="shared" ref="D730:S732" si="647">D731</f>
        <v>15342</v>
      </c>
      <c r="E730" s="111">
        <f t="shared" si="647"/>
        <v>0</v>
      </c>
      <c r="F730" s="296">
        <f t="shared" si="647"/>
        <v>6000</v>
      </c>
      <c r="G730" s="191">
        <f t="shared" si="647"/>
        <v>1500</v>
      </c>
      <c r="H730" s="191">
        <f t="shared" si="647"/>
        <v>1500</v>
      </c>
      <c r="I730" s="191">
        <f t="shared" si="647"/>
        <v>1500</v>
      </c>
      <c r="J730" s="191">
        <f t="shared" si="647"/>
        <v>1500</v>
      </c>
      <c r="K730" s="23">
        <f t="shared" si="606"/>
        <v>6000</v>
      </c>
      <c r="L730" s="23">
        <f t="shared" si="607"/>
        <v>0</v>
      </c>
      <c r="M730" s="191">
        <f t="shared" si="647"/>
        <v>0</v>
      </c>
      <c r="N730" s="191">
        <f t="shared" si="647"/>
        <v>0</v>
      </c>
      <c r="O730" s="191">
        <f t="shared" si="647"/>
        <v>5200</v>
      </c>
      <c r="P730" s="111">
        <f t="shared" si="647"/>
        <v>0</v>
      </c>
      <c r="Q730" s="111">
        <f t="shared" si="647"/>
        <v>0</v>
      </c>
      <c r="R730" s="111">
        <f t="shared" si="647"/>
        <v>0</v>
      </c>
      <c r="S730" s="111">
        <f t="shared" si="647"/>
        <v>0</v>
      </c>
      <c r="T730" s="111">
        <f t="shared" ref="T730:AK732" si="648">T731</f>
        <v>0</v>
      </c>
      <c r="U730" s="111">
        <f t="shared" si="648"/>
        <v>0</v>
      </c>
      <c r="V730" s="111">
        <f t="shared" si="648"/>
        <v>0</v>
      </c>
      <c r="W730" s="111">
        <f t="shared" si="648"/>
        <v>0</v>
      </c>
      <c r="X730" s="111">
        <f t="shared" si="648"/>
        <v>0</v>
      </c>
      <c r="Y730" s="111">
        <f t="shared" si="648"/>
        <v>0</v>
      </c>
      <c r="Z730" s="111">
        <f t="shared" si="648"/>
        <v>300</v>
      </c>
      <c r="AA730" s="111">
        <f t="shared" si="648"/>
        <v>0</v>
      </c>
      <c r="AB730" s="111">
        <f t="shared" si="648"/>
        <v>0</v>
      </c>
      <c r="AC730" s="111">
        <f t="shared" si="648"/>
        <v>0</v>
      </c>
      <c r="AD730" s="292">
        <f t="shared" si="638"/>
        <v>6300</v>
      </c>
      <c r="AE730" s="111">
        <f t="shared" si="648"/>
        <v>6300</v>
      </c>
      <c r="AF730" s="111">
        <f t="shared" si="648"/>
        <v>6239</v>
      </c>
      <c r="AG730" s="111">
        <f t="shared" si="648"/>
        <v>6000</v>
      </c>
      <c r="AH730" s="111">
        <f t="shared" si="648"/>
        <v>6000</v>
      </c>
      <c r="AI730" s="111">
        <f t="shared" si="648"/>
        <v>6000</v>
      </c>
      <c r="AJ730" s="111">
        <f t="shared" si="648"/>
        <v>6000</v>
      </c>
      <c r="AK730" s="111">
        <f t="shared" si="648"/>
        <v>0</v>
      </c>
    </row>
    <row r="731" spans="1:37" ht="14.25">
      <c r="A731" s="43"/>
      <c r="B731" s="28" t="s">
        <v>299</v>
      </c>
      <c r="C731" s="29">
        <v>1</v>
      </c>
      <c r="D731" s="248">
        <f t="shared" si="647"/>
        <v>15342</v>
      </c>
      <c r="E731" s="38">
        <f t="shared" si="647"/>
        <v>0</v>
      </c>
      <c r="F731" s="286">
        <f t="shared" si="647"/>
        <v>6000</v>
      </c>
      <c r="G731" s="248">
        <f t="shared" si="647"/>
        <v>1500</v>
      </c>
      <c r="H731" s="248">
        <f t="shared" si="647"/>
        <v>1500</v>
      </c>
      <c r="I731" s="248">
        <f t="shared" si="647"/>
        <v>1500</v>
      </c>
      <c r="J731" s="248">
        <f t="shared" si="647"/>
        <v>1500</v>
      </c>
      <c r="K731" s="23">
        <f t="shared" si="606"/>
        <v>6000</v>
      </c>
      <c r="L731" s="23">
        <f t="shared" si="607"/>
        <v>0</v>
      </c>
      <c r="M731" s="248">
        <f t="shared" si="647"/>
        <v>0</v>
      </c>
      <c r="N731" s="248">
        <f t="shared" si="647"/>
        <v>0</v>
      </c>
      <c r="O731" s="248">
        <f t="shared" si="647"/>
        <v>5200</v>
      </c>
      <c r="P731" s="38">
        <f t="shared" si="647"/>
        <v>0</v>
      </c>
      <c r="Q731" s="38">
        <f t="shared" si="647"/>
        <v>0</v>
      </c>
      <c r="R731" s="38">
        <f t="shared" si="647"/>
        <v>0</v>
      </c>
      <c r="S731" s="38">
        <f t="shared" si="647"/>
        <v>0</v>
      </c>
      <c r="T731" s="38">
        <f t="shared" si="648"/>
        <v>0</v>
      </c>
      <c r="U731" s="38">
        <f t="shared" si="648"/>
        <v>0</v>
      </c>
      <c r="V731" s="38">
        <f t="shared" si="648"/>
        <v>0</v>
      </c>
      <c r="W731" s="38">
        <f t="shared" si="648"/>
        <v>0</v>
      </c>
      <c r="X731" s="38">
        <f t="shared" si="648"/>
        <v>0</v>
      </c>
      <c r="Y731" s="38">
        <f t="shared" si="648"/>
        <v>0</v>
      </c>
      <c r="Z731" s="38">
        <f t="shared" si="648"/>
        <v>300</v>
      </c>
      <c r="AA731" s="38">
        <f t="shared" si="648"/>
        <v>0</v>
      </c>
      <c r="AB731" s="38">
        <f t="shared" si="648"/>
        <v>0</v>
      </c>
      <c r="AC731" s="38">
        <f t="shared" si="648"/>
        <v>0</v>
      </c>
      <c r="AD731" s="292">
        <f t="shared" si="638"/>
        <v>6300</v>
      </c>
      <c r="AE731" s="38">
        <f t="shared" si="648"/>
        <v>6300</v>
      </c>
      <c r="AF731" s="38">
        <f t="shared" si="648"/>
        <v>6239</v>
      </c>
      <c r="AG731" s="38">
        <f t="shared" si="648"/>
        <v>6000</v>
      </c>
      <c r="AH731" s="38">
        <f t="shared" si="648"/>
        <v>6000</v>
      </c>
      <c r="AI731" s="38">
        <f t="shared" si="648"/>
        <v>6000</v>
      </c>
      <c r="AJ731" s="38">
        <f t="shared" si="648"/>
        <v>6000</v>
      </c>
      <c r="AK731" s="38">
        <f t="shared" si="648"/>
        <v>0</v>
      </c>
    </row>
    <row r="732" spans="1:37" ht="14.25">
      <c r="A732" s="43"/>
      <c r="B732" s="28" t="s">
        <v>528</v>
      </c>
      <c r="C732" s="26" t="s">
        <v>529</v>
      </c>
      <c r="D732" s="248">
        <f t="shared" si="647"/>
        <v>15342</v>
      </c>
      <c r="E732" s="38">
        <f t="shared" si="647"/>
        <v>0</v>
      </c>
      <c r="F732" s="286">
        <f t="shared" si="647"/>
        <v>6000</v>
      </c>
      <c r="G732" s="248">
        <f t="shared" si="647"/>
        <v>1500</v>
      </c>
      <c r="H732" s="248">
        <f t="shared" si="647"/>
        <v>1500</v>
      </c>
      <c r="I732" s="248">
        <f t="shared" si="647"/>
        <v>1500</v>
      </c>
      <c r="J732" s="248">
        <f t="shared" si="647"/>
        <v>1500</v>
      </c>
      <c r="K732" s="23">
        <f t="shared" si="606"/>
        <v>6000</v>
      </c>
      <c r="L732" s="23">
        <f t="shared" si="607"/>
        <v>0</v>
      </c>
      <c r="M732" s="248">
        <f t="shared" si="647"/>
        <v>0</v>
      </c>
      <c r="N732" s="248">
        <f t="shared" si="647"/>
        <v>0</v>
      </c>
      <c r="O732" s="248">
        <f t="shared" si="647"/>
        <v>5200</v>
      </c>
      <c r="P732" s="38">
        <f t="shared" si="647"/>
        <v>0</v>
      </c>
      <c r="Q732" s="38">
        <f t="shared" si="647"/>
        <v>0</v>
      </c>
      <c r="R732" s="38">
        <f t="shared" si="647"/>
        <v>0</v>
      </c>
      <c r="S732" s="38">
        <f t="shared" si="647"/>
        <v>0</v>
      </c>
      <c r="T732" s="38">
        <f t="shared" si="648"/>
        <v>0</v>
      </c>
      <c r="U732" s="38">
        <f t="shared" si="648"/>
        <v>0</v>
      </c>
      <c r="V732" s="38">
        <f t="shared" si="648"/>
        <v>0</v>
      </c>
      <c r="W732" s="38">
        <f t="shared" si="648"/>
        <v>0</v>
      </c>
      <c r="X732" s="38">
        <f t="shared" si="648"/>
        <v>0</v>
      </c>
      <c r="Y732" s="38">
        <f t="shared" si="648"/>
        <v>0</v>
      </c>
      <c r="Z732" s="38">
        <f t="shared" si="648"/>
        <v>300</v>
      </c>
      <c r="AA732" s="38">
        <f t="shared" si="648"/>
        <v>0</v>
      </c>
      <c r="AB732" s="38">
        <f t="shared" si="648"/>
        <v>0</v>
      </c>
      <c r="AC732" s="38">
        <f t="shared" si="648"/>
        <v>0</v>
      </c>
      <c r="AD732" s="292">
        <f t="shared" si="638"/>
        <v>6300</v>
      </c>
      <c r="AE732" s="38">
        <f t="shared" si="648"/>
        <v>6300</v>
      </c>
      <c r="AF732" s="38">
        <f t="shared" si="648"/>
        <v>6239</v>
      </c>
      <c r="AG732" s="38">
        <f t="shared" si="648"/>
        <v>6000</v>
      </c>
      <c r="AH732" s="38">
        <f t="shared" si="648"/>
        <v>6000</v>
      </c>
      <c r="AI732" s="38">
        <f t="shared" si="648"/>
        <v>6000</v>
      </c>
      <c r="AJ732" s="38">
        <f t="shared" si="648"/>
        <v>6000</v>
      </c>
      <c r="AK732" s="38">
        <f t="shared" si="648"/>
        <v>0</v>
      </c>
    </row>
    <row r="733" spans="1:37" ht="25.5">
      <c r="A733" s="43"/>
      <c r="B733" s="16" t="s">
        <v>530</v>
      </c>
      <c r="C733" s="29" t="s">
        <v>531</v>
      </c>
      <c r="D733" s="186">
        <v>15342</v>
      </c>
      <c r="E733" s="30"/>
      <c r="F733" s="93">
        <v>6000</v>
      </c>
      <c r="G733" s="186">
        <v>1500</v>
      </c>
      <c r="H733" s="186">
        <v>1500</v>
      </c>
      <c r="I733" s="186">
        <v>1500</v>
      </c>
      <c r="J733" s="186">
        <v>1500</v>
      </c>
      <c r="K733" s="23">
        <f t="shared" si="606"/>
        <v>6000</v>
      </c>
      <c r="L733" s="23">
        <f t="shared" si="607"/>
        <v>0</v>
      </c>
      <c r="M733" s="186">
        <v>0</v>
      </c>
      <c r="N733" s="186">
        <v>0</v>
      </c>
      <c r="O733" s="186">
        <v>5200</v>
      </c>
      <c r="P733" s="30"/>
      <c r="Q733" s="30"/>
      <c r="R733" s="30"/>
      <c r="S733" s="30"/>
      <c r="T733" s="30"/>
      <c r="U733" s="30"/>
      <c r="V733" s="30"/>
      <c r="W733" s="30"/>
      <c r="X733" s="30"/>
      <c r="Y733" s="30"/>
      <c r="Z733" s="30">
        <v>300</v>
      </c>
      <c r="AA733" s="30"/>
      <c r="AB733" s="30"/>
      <c r="AC733" s="30"/>
      <c r="AD733" s="292">
        <f t="shared" si="638"/>
        <v>6300</v>
      </c>
      <c r="AE733" s="30">
        <v>6300</v>
      </c>
      <c r="AF733" s="30">
        <v>6239</v>
      </c>
      <c r="AG733" s="30">
        <v>6000</v>
      </c>
      <c r="AH733" s="30">
        <v>6000</v>
      </c>
      <c r="AI733" s="30">
        <v>6000</v>
      </c>
      <c r="AJ733" s="30">
        <v>6000</v>
      </c>
      <c r="AK733" s="30"/>
    </row>
    <row r="734" spans="1:37" ht="14.25">
      <c r="A734" s="43"/>
      <c r="B734" s="25" t="s">
        <v>311</v>
      </c>
      <c r="C734" s="29"/>
      <c r="D734" s="248">
        <f t="shared" ref="D734:J734" si="649">D735+D736</f>
        <v>29289</v>
      </c>
      <c r="E734" s="38">
        <f t="shared" si="649"/>
        <v>0</v>
      </c>
      <c r="F734" s="286">
        <f t="shared" si="649"/>
        <v>9196</v>
      </c>
      <c r="G734" s="248">
        <f t="shared" si="649"/>
        <v>9196</v>
      </c>
      <c r="H734" s="248">
        <f t="shared" si="649"/>
        <v>0</v>
      </c>
      <c r="I734" s="248">
        <f t="shared" si="649"/>
        <v>0</v>
      </c>
      <c r="J734" s="248">
        <f t="shared" si="649"/>
        <v>0</v>
      </c>
      <c r="K734" s="23">
        <f t="shared" si="606"/>
        <v>9196</v>
      </c>
      <c r="L734" s="23">
        <f t="shared" si="607"/>
        <v>0</v>
      </c>
      <c r="M734" s="248">
        <f t="shared" ref="M734:AK734" si="650">M735+M736</f>
        <v>0</v>
      </c>
      <c r="N734" s="248">
        <f t="shared" si="650"/>
        <v>0</v>
      </c>
      <c r="O734" s="248">
        <f t="shared" si="650"/>
        <v>0</v>
      </c>
      <c r="P734" s="38">
        <f t="shared" si="650"/>
        <v>0</v>
      </c>
      <c r="Q734" s="38">
        <f t="shared" si="650"/>
        <v>0</v>
      </c>
      <c r="R734" s="38">
        <f t="shared" si="650"/>
        <v>11417</v>
      </c>
      <c r="S734" s="38">
        <f t="shared" si="650"/>
        <v>113</v>
      </c>
      <c r="T734" s="38">
        <f t="shared" si="650"/>
        <v>423</v>
      </c>
      <c r="U734" s="38">
        <f t="shared" si="650"/>
        <v>0</v>
      </c>
      <c r="V734" s="38">
        <f t="shared" si="650"/>
        <v>110</v>
      </c>
      <c r="W734" s="38">
        <f t="shared" si="650"/>
        <v>8</v>
      </c>
      <c r="X734" s="38">
        <f t="shared" si="650"/>
        <v>0</v>
      </c>
      <c r="Y734" s="38">
        <f t="shared" si="650"/>
        <v>0</v>
      </c>
      <c r="Z734" s="38">
        <f t="shared" si="650"/>
        <v>0</v>
      </c>
      <c r="AA734" s="38">
        <f t="shared" si="650"/>
        <v>82</v>
      </c>
      <c r="AB734" s="38">
        <f t="shared" si="650"/>
        <v>4631</v>
      </c>
      <c r="AC734" s="38">
        <f t="shared" si="650"/>
        <v>0</v>
      </c>
      <c r="AD734" s="292">
        <f t="shared" si="638"/>
        <v>25980</v>
      </c>
      <c r="AE734" s="38">
        <f t="shared" si="650"/>
        <v>25980</v>
      </c>
      <c r="AF734" s="38">
        <f t="shared" si="650"/>
        <v>12134</v>
      </c>
      <c r="AG734" s="38">
        <f t="shared" si="650"/>
        <v>0</v>
      </c>
      <c r="AH734" s="38">
        <f t="shared" si="650"/>
        <v>0</v>
      </c>
      <c r="AI734" s="38">
        <f t="shared" si="650"/>
        <v>0</v>
      </c>
      <c r="AJ734" s="38">
        <f t="shared" si="650"/>
        <v>0</v>
      </c>
      <c r="AK734" s="38">
        <f t="shared" si="650"/>
        <v>0</v>
      </c>
    </row>
    <row r="735" spans="1:37" ht="16.5" customHeight="1">
      <c r="A735" s="43"/>
      <c r="B735" s="28" t="s">
        <v>469</v>
      </c>
      <c r="C735" s="29" t="s">
        <v>314</v>
      </c>
      <c r="D735" s="186">
        <v>17544</v>
      </c>
      <c r="E735" s="30"/>
      <c r="F735" s="93">
        <v>9196</v>
      </c>
      <c r="G735" s="186">
        <v>9196</v>
      </c>
      <c r="H735" s="186"/>
      <c r="I735" s="186"/>
      <c r="J735" s="186"/>
      <c r="K735" s="23">
        <f t="shared" si="606"/>
        <v>9196</v>
      </c>
      <c r="L735" s="23">
        <f t="shared" si="607"/>
        <v>0</v>
      </c>
      <c r="M735" s="186">
        <v>0</v>
      </c>
      <c r="N735" s="186">
        <v>0</v>
      </c>
      <c r="O735" s="186">
        <v>0</v>
      </c>
      <c r="P735" s="30"/>
      <c r="Q735" s="30"/>
      <c r="R735" s="30">
        <v>1145</v>
      </c>
      <c r="S735" s="30">
        <v>113</v>
      </c>
      <c r="T735" s="30">
        <v>423</v>
      </c>
      <c r="U735" s="30"/>
      <c r="V735" s="30">
        <v>110</v>
      </c>
      <c r="W735" s="30">
        <v>8</v>
      </c>
      <c r="X735" s="30"/>
      <c r="Y735" s="30"/>
      <c r="Z735" s="30"/>
      <c r="AA735" s="30">
        <v>82</v>
      </c>
      <c r="AB735" s="30">
        <v>4631</v>
      </c>
      <c r="AC735" s="30"/>
      <c r="AD735" s="292">
        <f t="shared" si="638"/>
        <v>15708</v>
      </c>
      <c r="AE735" s="30">
        <v>15708</v>
      </c>
      <c r="AF735" s="30">
        <v>7184</v>
      </c>
      <c r="AG735" s="30"/>
      <c r="AH735" s="30"/>
      <c r="AI735" s="30"/>
      <c r="AJ735" s="30"/>
      <c r="AK735" s="30"/>
    </row>
    <row r="736" spans="1:37" ht="22.5" customHeight="1">
      <c r="A736" s="43"/>
      <c r="B736" s="28" t="s">
        <v>315</v>
      </c>
      <c r="C736" s="29" t="s">
        <v>316</v>
      </c>
      <c r="D736" s="186">
        <v>11745</v>
      </c>
      <c r="E736" s="30">
        <v>0</v>
      </c>
      <c r="F736" s="93">
        <v>0</v>
      </c>
      <c r="G736" s="186">
        <v>0</v>
      </c>
      <c r="H736" s="186">
        <v>0</v>
      </c>
      <c r="I736" s="186">
        <v>0</v>
      </c>
      <c r="J736" s="186">
        <v>0</v>
      </c>
      <c r="K736" s="23">
        <f t="shared" si="606"/>
        <v>0</v>
      </c>
      <c r="L736" s="23">
        <f t="shared" si="607"/>
        <v>0</v>
      </c>
      <c r="M736" s="186">
        <v>0</v>
      </c>
      <c r="N736" s="186">
        <v>0</v>
      </c>
      <c r="O736" s="186">
        <v>0</v>
      </c>
      <c r="P736" s="30">
        <v>0</v>
      </c>
      <c r="Q736" s="30">
        <v>0</v>
      </c>
      <c r="R736" s="30">
        <v>10272</v>
      </c>
      <c r="S736" s="30">
        <v>0</v>
      </c>
      <c r="T736" s="30">
        <v>0</v>
      </c>
      <c r="U736" s="30">
        <v>0</v>
      </c>
      <c r="V736" s="30">
        <v>0</v>
      </c>
      <c r="W736" s="30">
        <v>0</v>
      </c>
      <c r="X736" s="30">
        <v>0</v>
      </c>
      <c r="Y736" s="30">
        <v>0</v>
      </c>
      <c r="Z736" s="30">
        <v>0</v>
      </c>
      <c r="AA736" s="30">
        <v>0</v>
      </c>
      <c r="AB736" s="30">
        <v>0</v>
      </c>
      <c r="AC736" s="30">
        <v>0</v>
      </c>
      <c r="AD736" s="292">
        <f t="shared" si="638"/>
        <v>10272</v>
      </c>
      <c r="AE736" s="30">
        <v>10272</v>
      </c>
      <c r="AF736" s="30">
        <v>4950</v>
      </c>
      <c r="AG736" s="30">
        <v>0</v>
      </c>
      <c r="AH736" s="30">
        <v>0</v>
      </c>
      <c r="AI736" s="30">
        <v>0</v>
      </c>
      <c r="AJ736" s="30">
        <v>0</v>
      </c>
      <c r="AK736" s="30">
        <v>0</v>
      </c>
    </row>
    <row r="737" spans="1:37" ht="28.5" hidden="1" customHeight="1">
      <c r="A737" s="43"/>
      <c r="B737" s="28"/>
      <c r="C737" s="29"/>
      <c r="D737" s="186"/>
      <c r="E737" s="30"/>
      <c r="F737" s="93"/>
      <c r="G737" s="186"/>
      <c r="H737" s="186"/>
      <c r="I737" s="186"/>
      <c r="J737" s="186"/>
      <c r="K737" s="23">
        <f t="shared" si="606"/>
        <v>0</v>
      </c>
      <c r="L737" s="23">
        <f t="shared" si="607"/>
        <v>0</v>
      </c>
      <c r="M737" s="186"/>
      <c r="N737" s="186"/>
      <c r="O737" s="186"/>
      <c r="P737" s="30"/>
      <c r="Q737" s="30"/>
      <c r="R737" s="30"/>
      <c r="S737" s="30"/>
      <c r="T737" s="30"/>
      <c r="U737" s="30"/>
      <c r="V737" s="30"/>
      <c r="W737" s="30"/>
      <c r="X737" s="30"/>
      <c r="Y737" s="30"/>
      <c r="Z737" s="30"/>
      <c r="AA737" s="30"/>
      <c r="AB737" s="30"/>
      <c r="AC737" s="30"/>
      <c r="AD737" s="292">
        <f t="shared" si="638"/>
        <v>0</v>
      </c>
      <c r="AE737" s="30"/>
      <c r="AF737" s="30"/>
      <c r="AG737" s="30"/>
      <c r="AH737" s="30"/>
      <c r="AI737" s="30"/>
      <c r="AJ737" s="30"/>
      <c r="AK737" s="30"/>
    </row>
    <row r="738" spans="1:37" ht="28.5" hidden="1" customHeight="1">
      <c r="A738" s="43"/>
      <c r="B738" s="28"/>
      <c r="C738" s="29"/>
      <c r="D738" s="186"/>
      <c r="E738" s="30"/>
      <c r="F738" s="93"/>
      <c r="G738" s="186"/>
      <c r="H738" s="186"/>
      <c r="I738" s="186"/>
      <c r="J738" s="186"/>
      <c r="K738" s="23">
        <f t="shared" si="606"/>
        <v>0</v>
      </c>
      <c r="L738" s="23">
        <f t="shared" si="607"/>
        <v>0</v>
      </c>
      <c r="M738" s="186"/>
      <c r="N738" s="186"/>
      <c r="O738" s="186"/>
      <c r="P738" s="30"/>
      <c r="Q738" s="30"/>
      <c r="R738" s="30"/>
      <c r="S738" s="30"/>
      <c r="T738" s="30"/>
      <c r="U738" s="30"/>
      <c r="V738" s="30"/>
      <c r="W738" s="30"/>
      <c r="X738" s="30"/>
      <c r="Y738" s="30"/>
      <c r="Z738" s="30"/>
      <c r="AA738" s="30"/>
      <c r="AB738" s="30"/>
      <c r="AC738" s="30"/>
      <c r="AD738" s="292">
        <f t="shared" si="638"/>
        <v>0</v>
      </c>
      <c r="AE738" s="30"/>
      <c r="AF738" s="30"/>
      <c r="AG738" s="30"/>
      <c r="AH738" s="30"/>
      <c r="AI738" s="30"/>
      <c r="AJ738" s="30"/>
      <c r="AK738" s="30"/>
    </row>
    <row r="739" spans="1:37" ht="28.5" hidden="1" customHeight="1">
      <c r="A739" s="43"/>
      <c r="B739" s="28"/>
      <c r="C739" s="29"/>
      <c r="D739" s="186"/>
      <c r="E739" s="30"/>
      <c r="F739" s="93"/>
      <c r="G739" s="186"/>
      <c r="H739" s="186"/>
      <c r="I739" s="186"/>
      <c r="J739" s="186"/>
      <c r="K739" s="23">
        <f t="shared" ref="K739:K802" si="651">G739+H739+I739+J739</f>
        <v>0</v>
      </c>
      <c r="L739" s="23">
        <f t="shared" ref="L739:L802" si="652">F739-K739</f>
        <v>0</v>
      </c>
      <c r="M739" s="186"/>
      <c r="N739" s="186"/>
      <c r="O739" s="186"/>
      <c r="P739" s="30"/>
      <c r="Q739" s="30"/>
      <c r="R739" s="30"/>
      <c r="S739" s="30"/>
      <c r="T739" s="30"/>
      <c r="U739" s="30"/>
      <c r="V739" s="30"/>
      <c r="W739" s="30"/>
      <c r="X739" s="30"/>
      <c r="Y739" s="30"/>
      <c r="Z739" s="30"/>
      <c r="AA739" s="30"/>
      <c r="AB739" s="30"/>
      <c r="AC739" s="30"/>
      <c r="AD739" s="292">
        <f t="shared" si="638"/>
        <v>0</v>
      </c>
      <c r="AE739" s="30"/>
      <c r="AF739" s="30"/>
      <c r="AG739" s="30"/>
      <c r="AH739" s="30"/>
      <c r="AI739" s="30"/>
      <c r="AJ739" s="30"/>
      <c r="AK739" s="30"/>
    </row>
    <row r="740" spans="1:37" ht="28.5" hidden="1" customHeight="1">
      <c r="A740" s="43"/>
      <c r="B740" s="28"/>
      <c r="C740" s="29"/>
      <c r="D740" s="186"/>
      <c r="E740" s="30"/>
      <c r="F740" s="93"/>
      <c r="G740" s="186"/>
      <c r="H740" s="186"/>
      <c r="I740" s="186"/>
      <c r="J740" s="186"/>
      <c r="K740" s="23">
        <f t="shared" si="651"/>
        <v>0</v>
      </c>
      <c r="L740" s="23">
        <f t="shared" si="652"/>
        <v>0</v>
      </c>
      <c r="M740" s="186"/>
      <c r="N740" s="186"/>
      <c r="O740" s="186"/>
      <c r="P740" s="30"/>
      <c r="Q740" s="30"/>
      <c r="R740" s="30"/>
      <c r="S740" s="30"/>
      <c r="T740" s="30"/>
      <c r="U740" s="30"/>
      <c r="V740" s="30"/>
      <c r="W740" s="30"/>
      <c r="X740" s="30"/>
      <c r="Y740" s="30"/>
      <c r="Z740" s="30"/>
      <c r="AA740" s="30"/>
      <c r="AB740" s="30"/>
      <c r="AC740" s="30"/>
      <c r="AD740" s="292">
        <f t="shared" si="638"/>
        <v>0</v>
      </c>
      <c r="AE740" s="30"/>
      <c r="AF740" s="30"/>
      <c r="AG740" s="30"/>
      <c r="AH740" s="30"/>
      <c r="AI740" s="30"/>
      <c r="AJ740" s="30"/>
      <c r="AK740" s="30"/>
    </row>
    <row r="741" spans="1:37" ht="25.5" customHeight="1">
      <c r="A741" s="43" t="s">
        <v>532</v>
      </c>
      <c r="B741" s="31" t="s">
        <v>533</v>
      </c>
      <c r="C741" s="29" t="s">
        <v>534</v>
      </c>
      <c r="D741" s="191">
        <f t="shared" ref="D741:J744" si="653">D746+D753+D759+D766+D772</f>
        <v>7065</v>
      </c>
      <c r="E741" s="111">
        <f t="shared" si="653"/>
        <v>7620</v>
      </c>
      <c r="F741" s="296">
        <f t="shared" si="653"/>
        <v>7717</v>
      </c>
      <c r="G741" s="191">
        <f t="shared" si="653"/>
        <v>1990</v>
      </c>
      <c r="H741" s="191">
        <f t="shared" si="653"/>
        <v>1949</v>
      </c>
      <c r="I741" s="191">
        <f t="shared" si="653"/>
        <v>1954</v>
      </c>
      <c r="J741" s="191">
        <f t="shared" si="653"/>
        <v>1824</v>
      </c>
      <c r="K741" s="23">
        <f t="shared" si="651"/>
        <v>7717</v>
      </c>
      <c r="L741" s="23">
        <f t="shared" si="652"/>
        <v>0</v>
      </c>
      <c r="M741" s="191">
        <f t="shared" ref="M741:AK744" si="654">M746+M753+M759+M766+M772</f>
        <v>7717</v>
      </c>
      <c r="N741" s="191">
        <f t="shared" si="654"/>
        <v>7717</v>
      </c>
      <c r="O741" s="191">
        <f t="shared" si="654"/>
        <v>7717</v>
      </c>
      <c r="P741" s="111">
        <f t="shared" si="654"/>
        <v>0</v>
      </c>
      <c r="Q741" s="111">
        <f t="shared" si="654"/>
        <v>179</v>
      </c>
      <c r="R741" s="111">
        <f t="shared" si="654"/>
        <v>0</v>
      </c>
      <c r="S741" s="111">
        <f t="shared" si="654"/>
        <v>0</v>
      </c>
      <c r="T741" s="111">
        <f t="shared" si="654"/>
        <v>0</v>
      </c>
      <c r="U741" s="111">
        <f t="shared" si="654"/>
        <v>0</v>
      </c>
      <c r="V741" s="111">
        <f t="shared" si="654"/>
        <v>0</v>
      </c>
      <c r="W741" s="111">
        <f t="shared" si="654"/>
        <v>0</v>
      </c>
      <c r="X741" s="111">
        <f t="shared" si="654"/>
        <v>0</v>
      </c>
      <c r="Y741" s="111">
        <f t="shared" si="654"/>
        <v>0</v>
      </c>
      <c r="Z741" s="111">
        <f t="shared" si="654"/>
        <v>0</v>
      </c>
      <c r="AA741" s="111">
        <f t="shared" si="654"/>
        <v>0</v>
      </c>
      <c r="AB741" s="111">
        <f t="shared" si="654"/>
        <v>0</v>
      </c>
      <c r="AC741" s="111">
        <f t="shared" si="654"/>
        <v>0</v>
      </c>
      <c r="AD741" s="292">
        <f t="shared" si="638"/>
        <v>7896</v>
      </c>
      <c r="AE741" s="111">
        <f t="shared" si="654"/>
        <v>7896</v>
      </c>
      <c r="AF741" s="111">
        <f t="shared" si="654"/>
        <v>7516</v>
      </c>
      <c r="AG741" s="111">
        <f t="shared" si="654"/>
        <v>7945</v>
      </c>
      <c r="AH741" s="111">
        <f t="shared" si="654"/>
        <v>7985</v>
      </c>
      <c r="AI741" s="111">
        <f t="shared" si="654"/>
        <v>7985</v>
      </c>
      <c r="AJ741" s="111">
        <f t="shared" si="654"/>
        <v>7985</v>
      </c>
      <c r="AK741" s="111">
        <f t="shared" si="654"/>
        <v>0</v>
      </c>
    </row>
    <row r="742" spans="1:37" ht="14.25">
      <c r="A742" s="43"/>
      <c r="B742" s="25" t="s">
        <v>298</v>
      </c>
      <c r="C742" s="29"/>
      <c r="D742" s="191">
        <f t="shared" si="653"/>
        <v>7065</v>
      </c>
      <c r="E742" s="111">
        <f t="shared" si="653"/>
        <v>7620</v>
      </c>
      <c r="F742" s="296">
        <f t="shared" si="653"/>
        <v>7717</v>
      </c>
      <c r="G742" s="191">
        <f t="shared" si="653"/>
        <v>1990</v>
      </c>
      <c r="H742" s="191">
        <f t="shared" si="653"/>
        <v>1949</v>
      </c>
      <c r="I742" s="191">
        <f t="shared" si="653"/>
        <v>1954</v>
      </c>
      <c r="J742" s="191">
        <f t="shared" si="653"/>
        <v>1824</v>
      </c>
      <c r="K742" s="23">
        <f t="shared" si="651"/>
        <v>7717</v>
      </c>
      <c r="L742" s="23">
        <f t="shared" si="652"/>
        <v>0</v>
      </c>
      <c r="M742" s="191">
        <f t="shared" si="654"/>
        <v>7717</v>
      </c>
      <c r="N742" s="191">
        <f t="shared" si="654"/>
        <v>7717</v>
      </c>
      <c r="O742" s="191">
        <f t="shared" si="654"/>
        <v>7717</v>
      </c>
      <c r="P742" s="111">
        <f t="shared" si="654"/>
        <v>0</v>
      </c>
      <c r="Q742" s="111">
        <f t="shared" si="654"/>
        <v>179</v>
      </c>
      <c r="R742" s="111">
        <f t="shared" si="654"/>
        <v>0</v>
      </c>
      <c r="S742" s="111">
        <f t="shared" si="654"/>
        <v>0</v>
      </c>
      <c r="T742" s="111">
        <f t="shared" si="654"/>
        <v>0</v>
      </c>
      <c r="U742" s="111">
        <f t="shared" si="654"/>
        <v>0</v>
      </c>
      <c r="V742" s="111">
        <f t="shared" si="654"/>
        <v>0</v>
      </c>
      <c r="W742" s="111">
        <f t="shared" si="654"/>
        <v>0</v>
      </c>
      <c r="X742" s="111">
        <f t="shared" si="654"/>
        <v>0</v>
      </c>
      <c r="Y742" s="111">
        <f t="shared" si="654"/>
        <v>0</v>
      </c>
      <c r="Z742" s="111">
        <f t="shared" si="654"/>
        <v>0</v>
      </c>
      <c r="AA742" s="111">
        <f t="shared" si="654"/>
        <v>0</v>
      </c>
      <c r="AB742" s="111">
        <f t="shared" si="654"/>
        <v>0</v>
      </c>
      <c r="AC742" s="111">
        <f t="shared" si="654"/>
        <v>0</v>
      </c>
      <c r="AD742" s="292">
        <f t="shared" si="638"/>
        <v>7896</v>
      </c>
      <c r="AE742" s="111">
        <f t="shared" si="654"/>
        <v>7896</v>
      </c>
      <c r="AF742" s="111">
        <f t="shared" si="654"/>
        <v>7516</v>
      </c>
      <c r="AG742" s="111">
        <f t="shared" si="654"/>
        <v>7945</v>
      </c>
      <c r="AH742" s="111">
        <f t="shared" si="654"/>
        <v>7985</v>
      </c>
      <c r="AI742" s="111">
        <f t="shared" si="654"/>
        <v>7985</v>
      </c>
      <c r="AJ742" s="111">
        <f t="shared" si="654"/>
        <v>7985</v>
      </c>
      <c r="AK742" s="111">
        <f t="shared" si="654"/>
        <v>0</v>
      </c>
    </row>
    <row r="743" spans="1:37" ht="14.25">
      <c r="A743" s="43"/>
      <c r="B743" s="28" t="s">
        <v>299</v>
      </c>
      <c r="C743" s="29"/>
      <c r="D743" s="248">
        <f t="shared" si="653"/>
        <v>7065</v>
      </c>
      <c r="E743" s="38">
        <f t="shared" si="653"/>
        <v>7620</v>
      </c>
      <c r="F743" s="286">
        <f t="shared" si="653"/>
        <v>7717</v>
      </c>
      <c r="G743" s="248">
        <f t="shared" si="653"/>
        <v>1990</v>
      </c>
      <c r="H743" s="248">
        <f t="shared" si="653"/>
        <v>1949</v>
      </c>
      <c r="I743" s="248">
        <f t="shared" si="653"/>
        <v>1954</v>
      </c>
      <c r="J743" s="248">
        <f t="shared" si="653"/>
        <v>1824</v>
      </c>
      <c r="K743" s="23">
        <f t="shared" si="651"/>
        <v>7717</v>
      </c>
      <c r="L743" s="23">
        <f t="shared" si="652"/>
        <v>0</v>
      </c>
      <c r="M743" s="248">
        <f t="shared" si="654"/>
        <v>7717</v>
      </c>
      <c r="N743" s="248">
        <f t="shared" si="654"/>
        <v>7717</v>
      </c>
      <c r="O743" s="248">
        <f t="shared" si="654"/>
        <v>7717</v>
      </c>
      <c r="P743" s="38">
        <f t="shared" si="654"/>
        <v>0</v>
      </c>
      <c r="Q743" s="38">
        <f t="shared" si="654"/>
        <v>179</v>
      </c>
      <c r="R743" s="38">
        <f t="shared" si="654"/>
        <v>0</v>
      </c>
      <c r="S743" s="38">
        <f t="shared" si="654"/>
        <v>0</v>
      </c>
      <c r="T743" s="38">
        <f t="shared" si="654"/>
        <v>0</v>
      </c>
      <c r="U743" s="38">
        <f t="shared" si="654"/>
        <v>0</v>
      </c>
      <c r="V743" s="38">
        <f t="shared" si="654"/>
        <v>0</v>
      </c>
      <c r="W743" s="38">
        <f t="shared" si="654"/>
        <v>0</v>
      </c>
      <c r="X743" s="38">
        <f t="shared" si="654"/>
        <v>0</v>
      </c>
      <c r="Y743" s="38">
        <f t="shared" si="654"/>
        <v>0</v>
      </c>
      <c r="Z743" s="38">
        <f t="shared" si="654"/>
        <v>0</v>
      </c>
      <c r="AA743" s="38">
        <f t="shared" si="654"/>
        <v>0</v>
      </c>
      <c r="AB743" s="38">
        <f t="shared" si="654"/>
        <v>0</v>
      </c>
      <c r="AC743" s="38">
        <f t="shared" si="654"/>
        <v>0</v>
      </c>
      <c r="AD743" s="292">
        <f t="shared" si="638"/>
        <v>7896</v>
      </c>
      <c r="AE743" s="38">
        <f t="shared" si="654"/>
        <v>7896</v>
      </c>
      <c r="AF743" s="38">
        <f t="shared" si="654"/>
        <v>7516</v>
      </c>
      <c r="AG743" s="38">
        <f t="shared" si="654"/>
        <v>7945</v>
      </c>
      <c r="AH743" s="38">
        <f t="shared" si="654"/>
        <v>7985</v>
      </c>
      <c r="AI743" s="38">
        <f t="shared" si="654"/>
        <v>7985</v>
      </c>
      <c r="AJ743" s="38">
        <f t="shared" si="654"/>
        <v>7985</v>
      </c>
      <c r="AK743" s="38">
        <f t="shared" si="654"/>
        <v>0</v>
      </c>
    </row>
    <row r="744" spans="1:37" ht="25.5">
      <c r="A744" s="43"/>
      <c r="B744" s="320" t="s">
        <v>535</v>
      </c>
      <c r="C744" s="29" t="s">
        <v>536</v>
      </c>
      <c r="D744" s="248">
        <f t="shared" si="653"/>
        <v>7065</v>
      </c>
      <c r="E744" s="38">
        <f t="shared" si="653"/>
        <v>7620</v>
      </c>
      <c r="F744" s="286">
        <f t="shared" si="653"/>
        <v>7717</v>
      </c>
      <c r="G744" s="248">
        <f t="shared" si="653"/>
        <v>1990</v>
      </c>
      <c r="H744" s="248">
        <f t="shared" si="653"/>
        <v>1949</v>
      </c>
      <c r="I744" s="248">
        <f t="shared" si="653"/>
        <v>1954</v>
      </c>
      <c r="J744" s="248">
        <f t="shared" si="653"/>
        <v>1824</v>
      </c>
      <c r="K744" s="23">
        <f t="shared" si="651"/>
        <v>7717</v>
      </c>
      <c r="L744" s="23">
        <f t="shared" si="652"/>
        <v>0</v>
      </c>
      <c r="M744" s="248">
        <f t="shared" si="654"/>
        <v>7717</v>
      </c>
      <c r="N744" s="248">
        <f t="shared" si="654"/>
        <v>7717</v>
      </c>
      <c r="O744" s="248">
        <f t="shared" si="654"/>
        <v>7717</v>
      </c>
      <c r="P744" s="38">
        <f t="shared" si="654"/>
        <v>0</v>
      </c>
      <c r="Q744" s="38">
        <f t="shared" si="654"/>
        <v>179</v>
      </c>
      <c r="R744" s="38">
        <f t="shared" si="654"/>
        <v>0</v>
      </c>
      <c r="S744" s="38">
        <f t="shared" si="654"/>
        <v>0</v>
      </c>
      <c r="T744" s="38">
        <f t="shared" si="654"/>
        <v>0</v>
      </c>
      <c r="U744" s="38">
        <f t="shared" si="654"/>
        <v>0</v>
      </c>
      <c r="V744" s="38">
        <f t="shared" si="654"/>
        <v>0</v>
      </c>
      <c r="W744" s="38">
        <f t="shared" si="654"/>
        <v>0</v>
      </c>
      <c r="X744" s="38">
        <f t="shared" si="654"/>
        <v>0</v>
      </c>
      <c r="Y744" s="38">
        <f t="shared" si="654"/>
        <v>0</v>
      </c>
      <c r="Z744" s="38">
        <f t="shared" si="654"/>
        <v>0</v>
      </c>
      <c r="AA744" s="38">
        <f t="shared" si="654"/>
        <v>0</v>
      </c>
      <c r="AB744" s="38">
        <f t="shared" si="654"/>
        <v>0</v>
      </c>
      <c r="AC744" s="38">
        <f t="shared" si="654"/>
        <v>0</v>
      </c>
      <c r="AD744" s="292">
        <f t="shared" si="638"/>
        <v>7896</v>
      </c>
      <c r="AE744" s="38">
        <f t="shared" si="654"/>
        <v>7896</v>
      </c>
      <c r="AF744" s="38">
        <f t="shared" si="654"/>
        <v>7516</v>
      </c>
      <c r="AG744" s="38">
        <f t="shared" si="654"/>
        <v>7945</v>
      </c>
      <c r="AH744" s="38">
        <f t="shared" si="654"/>
        <v>7985</v>
      </c>
      <c r="AI744" s="38">
        <f t="shared" si="654"/>
        <v>7985</v>
      </c>
      <c r="AJ744" s="38">
        <f t="shared" si="654"/>
        <v>7985</v>
      </c>
      <c r="AK744" s="38">
        <f t="shared" si="654"/>
        <v>0</v>
      </c>
    </row>
    <row r="745" spans="1:37" ht="19.5" hidden="1" customHeight="1">
      <c r="A745" s="43"/>
      <c r="B745" s="28" t="s">
        <v>310</v>
      </c>
      <c r="C745" s="29" t="s">
        <v>421</v>
      </c>
      <c r="D745" s="248">
        <f t="shared" ref="D745:J745" si="655">D752+D765</f>
        <v>0</v>
      </c>
      <c r="E745" s="38">
        <f t="shared" si="655"/>
        <v>0</v>
      </c>
      <c r="F745" s="286">
        <f t="shared" si="655"/>
        <v>0</v>
      </c>
      <c r="G745" s="248">
        <f t="shared" si="655"/>
        <v>0</v>
      </c>
      <c r="H745" s="248">
        <f t="shared" si="655"/>
        <v>0</v>
      </c>
      <c r="I745" s="248">
        <f t="shared" si="655"/>
        <v>0</v>
      </c>
      <c r="J745" s="248">
        <f t="shared" si="655"/>
        <v>0</v>
      </c>
      <c r="K745" s="23">
        <f t="shared" si="651"/>
        <v>0</v>
      </c>
      <c r="L745" s="23">
        <f t="shared" si="652"/>
        <v>0</v>
      </c>
      <c r="M745" s="248">
        <f t="shared" ref="M745:AK745" si="656">M752+M765</f>
        <v>0</v>
      </c>
      <c r="N745" s="248">
        <f t="shared" si="656"/>
        <v>0</v>
      </c>
      <c r="O745" s="248">
        <f t="shared" si="656"/>
        <v>0</v>
      </c>
      <c r="P745" s="38">
        <f t="shared" si="656"/>
        <v>0</v>
      </c>
      <c r="Q745" s="38">
        <f t="shared" si="656"/>
        <v>0</v>
      </c>
      <c r="R745" s="38">
        <f t="shared" si="656"/>
        <v>0</v>
      </c>
      <c r="S745" s="38">
        <f t="shared" si="656"/>
        <v>0</v>
      </c>
      <c r="T745" s="38">
        <f t="shared" si="656"/>
        <v>0</v>
      </c>
      <c r="U745" s="38">
        <f t="shared" si="656"/>
        <v>0</v>
      </c>
      <c r="V745" s="38">
        <f t="shared" si="656"/>
        <v>0</v>
      </c>
      <c r="W745" s="38">
        <f t="shared" si="656"/>
        <v>0</v>
      </c>
      <c r="X745" s="38">
        <f t="shared" si="656"/>
        <v>0</v>
      </c>
      <c r="Y745" s="38">
        <f t="shared" si="656"/>
        <v>0</v>
      </c>
      <c r="Z745" s="38">
        <f t="shared" si="656"/>
        <v>0</v>
      </c>
      <c r="AA745" s="38">
        <f t="shared" si="656"/>
        <v>0</v>
      </c>
      <c r="AB745" s="38">
        <f t="shared" si="656"/>
        <v>0</v>
      </c>
      <c r="AC745" s="38">
        <f t="shared" si="656"/>
        <v>0</v>
      </c>
      <c r="AD745" s="292">
        <f t="shared" si="638"/>
        <v>0</v>
      </c>
      <c r="AE745" s="38">
        <f t="shared" si="656"/>
        <v>0</v>
      </c>
      <c r="AF745" s="38">
        <f t="shared" si="656"/>
        <v>0</v>
      </c>
      <c r="AG745" s="38">
        <f t="shared" si="656"/>
        <v>0</v>
      </c>
      <c r="AH745" s="38">
        <f t="shared" si="656"/>
        <v>0</v>
      </c>
      <c r="AI745" s="38">
        <f t="shared" si="656"/>
        <v>0</v>
      </c>
      <c r="AJ745" s="38">
        <f t="shared" si="656"/>
        <v>0</v>
      </c>
      <c r="AK745" s="38">
        <f t="shared" si="656"/>
        <v>0</v>
      </c>
    </row>
    <row r="746" spans="1:37" ht="28.5" customHeight="1">
      <c r="A746" s="43" t="s">
        <v>537</v>
      </c>
      <c r="B746" s="154" t="s">
        <v>538</v>
      </c>
      <c r="C746" s="129" t="s">
        <v>534</v>
      </c>
      <c r="D746" s="263">
        <f t="shared" ref="D746:S748" si="657">D747</f>
        <v>1450</v>
      </c>
      <c r="E746" s="156">
        <f t="shared" si="657"/>
        <v>1550</v>
      </c>
      <c r="F746" s="300">
        <f t="shared" si="657"/>
        <v>1550</v>
      </c>
      <c r="G746" s="263">
        <f t="shared" si="657"/>
        <v>392</v>
      </c>
      <c r="H746" s="263">
        <f t="shared" si="657"/>
        <v>393</v>
      </c>
      <c r="I746" s="263">
        <f t="shared" si="657"/>
        <v>392</v>
      </c>
      <c r="J746" s="263">
        <f t="shared" si="657"/>
        <v>373</v>
      </c>
      <c r="K746" s="23">
        <f t="shared" si="651"/>
        <v>1550</v>
      </c>
      <c r="L746" s="23">
        <f t="shared" si="652"/>
        <v>0</v>
      </c>
      <c r="M746" s="263">
        <f t="shared" si="657"/>
        <v>1550</v>
      </c>
      <c r="N746" s="263">
        <f t="shared" si="657"/>
        <v>1550</v>
      </c>
      <c r="O746" s="263">
        <f t="shared" si="657"/>
        <v>1550</v>
      </c>
      <c r="P746" s="156">
        <f t="shared" si="657"/>
        <v>0</v>
      </c>
      <c r="Q746" s="156">
        <f t="shared" si="657"/>
        <v>179</v>
      </c>
      <c r="R746" s="156">
        <f t="shared" si="657"/>
        <v>0</v>
      </c>
      <c r="S746" s="156">
        <f t="shared" si="657"/>
        <v>0</v>
      </c>
      <c r="T746" s="156">
        <f t="shared" ref="T746:AK746" si="658">T747</f>
        <v>0</v>
      </c>
      <c r="U746" s="156">
        <f t="shared" si="658"/>
        <v>0</v>
      </c>
      <c r="V746" s="156">
        <f t="shared" si="658"/>
        <v>0</v>
      </c>
      <c r="W746" s="156">
        <f t="shared" si="658"/>
        <v>0</v>
      </c>
      <c r="X746" s="156">
        <f t="shared" si="658"/>
        <v>0</v>
      </c>
      <c r="Y746" s="156">
        <f t="shared" si="658"/>
        <v>0</v>
      </c>
      <c r="Z746" s="156">
        <f t="shared" si="658"/>
        <v>0</v>
      </c>
      <c r="AA746" s="156">
        <f t="shared" si="658"/>
        <v>0</v>
      </c>
      <c r="AB746" s="156">
        <f t="shared" si="658"/>
        <v>0</v>
      </c>
      <c r="AC746" s="156">
        <f t="shared" si="658"/>
        <v>0</v>
      </c>
      <c r="AD746" s="292">
        <f t="shared" si="638"/>
        <v>1729</v>
      </c>
      <c r="AE746" s="156">
        <f t="shared" si="658"/>
        <v>1729</v>
      </c>
      <c r="AF746" s="156">
        <f t="shared" si="658"/>
        <v>1712</v>
      </c>
      <c r="AG746" s="156">
        <f t="shared" si="658"/>
        <v>2000</v>
      </c>
      <c r="AH746" s="156">
        <f t="shared" si="658"/>
        <v>2000</v>
      </c>
      <c r="AI746" s="156">
        <f t="shared" si="658"/>
        <v>2000</v>
      </c>
      <c r="AJ746" s="156">
        <f t="shared" si="658"/>
        <v>2000</v>
      </c>
      <c r="AK746" s="156">
        <f t="shared" si="658"/>
        <v>0</v>
      </c>
    </row>
    <row r="747" spans="1:37" ht="14.25">
      <c r="A747" s="43"/>
      <c r="B747" s="25" t="s">
        <v>298</v>
      </c>
      <c r="C747" s="29"/>
      <c r="D747" s="191">
        <f t="shared" ref="D747:J747" si="659">D748+D752</f>
        <v>1450</v>
      </c>
      <c r="E747" s="111">
        <f t="shared" si="659"/>
        <v>1550</v>
      </c>
      <c r="F747" s="296">
        <f t="shared" si="659"/>
        <v>1550</v>
      </c>
      <c r="G747" s="191">
        <f t="shared" si="659"/>
        <v>392</v>
      </c>
      <c r="H747" s="191">
        <f t="shared" si="659"/>
        <v>393</v>
      </c>
      <c r="I747" s="191">
        <f t="shared" si="659"/>
        <v>392</v>
      </c>
      <c r="J747" s="191">
        <f t="shared" si="659"/>
        <v>373</v>
      </c>
      <c r="K747" s="23">
        <f t="shared" si="651"/>
        <v>1550</v>
      </c>
      <c r="L747" s="23">
        <f t="shared" si="652"/>
        <v>0</v>
      </c>
      <c r="M747" s="191">
        <f t="shared" ref="M747:AK747" si="660">M748+M752</f>
        <v>1550</v>
      </c>
      <c r="N747" s="191">
        <f t="shared" si="660"/>
        <v>1550</v>
      </c>
      <c r="O747" s="191">
        <f t="shared" si="660"/>
        <v>1550</v>
      </c>
      <c r="P747" s="111">
        <f t="shared" si="660"/>
        <v>0</v>
      </c>
      <c r="Q747" s="111">
        <f t="shared" si="660"/>
        <v>179</v>
      </c>
      <c r="R747" s="111">
        <f t="shared" si="660"/>
        <v>0</v>
      </c>
      <c r="S747" s="111">
        <f t="shared" si="660"/>
        <v>0</v>
      </c>
      <c r="T747" s="111">
        <f t="shared" si="660"/>
        <v>0</v>
      </c>
      <c r="U747" s="111">
        <f t="shared" si="660"/>
        <v>0</v>
      </c>
      <c r="V747" s="111">
        <f t="shared" si="660"/>
        <v>0</v>
      </c>
      <c r="W747" s="111">
        <f t="shared" si="660"/>
        <v>0</v>
      </c>
      <c r="X747" s="111">
        <f t="shared" si="660"/>
        <v>0</v>
      </c>
      <c r="Y747" s="111">
        <f t="shared" si="660"/>
        <v>0</v>
      </c>
      <c r="Z747" s="111">
        <f t="shared" si="660"/>
        <v>0</v>
      </c>
      <c r="AA747" s="111">
        <f t="shared" si="660"/>
        <v>0</v>
      </c>
      <c r="AB747" s="111">
        <f t="shared" si="660"/>
        <v>0</v>
      </c>
      <c r="AC747" s="111">
        <f t="shared" si="660"/>
        <v>0</v>
      </c>
      <c r="AD747" s="292">
        <f t="shared" si="638"/>
        <v>1729</v>
      </c>
      <c r="AE747" s="111">
        <f t="shared" si="660"/>
        <v>1729</v>
      </c>
      <c r="AF747" s="111">
        <f t="shared" si="660"/>
        <v>1712</v>
      </c>
      <c r="AG747" s="111">
        <f t="shared" si="660"/>
        <v>2000</v>
      </c>
      <c r="AH747" s="111">
        <f t="shared" si="660"/>
        <v>2000</v>
      </c>
      <c r="AI747" s="111">
        <f t="shared" si="660"/>
        <v>2000</v>
      </c>
      <c r="AJ747" s="111">
        <f t="shared" si="660"/>
        <v>2000</v>
      </c>
      <c r="AK747" s="111">
        <f t="shared" si="660"/>
        <v>0</v>
      </c>
    </row>
    <row r="748" spans="1:37" ht="14.25">
      <c r="A748" s="43"/>
      <c r="B748" s="28" t="s">
        <v>299</v>
      </c>
      <c r="C748" s="29">
        <v>0.1</v>
      </c>
      <c r="D748" s="248">
        <f t="shared" si="657"/>
        <v>1450</v>
      </c>
      <c r="E748" s="38">
        <f t="shared" si="657"/>
        <v>1550</v>
      </c>
      <c r="F748" s="286">
        <f t="shared" si="657"/>
        <v>1550</v>
      </c>
      <c r="G748" s="248">
        <f t="shared" si="657"/>
        <v>392</v>
      </c>
      <c r="H748" s="248">
        <f t="shared" si="657"/>
        <v>393</v>
      </c>
      <c r="I748" s="248">
        <f t="shared" si="657"/>
        <v>392</v>
      </c>
      <c r="J748" s="248">
        <f t="shared" si="657"/>
        <v>373</v>
      </c>
      <c r="K748" s="23">
        <f t="shared" si="651"/>
        <v>1550</v>
      </c>
      <c r="L748" s="23">
        <f t="shared" si="652"/>
        <v>0</v>
      </c>
      <c r="M748" s="248">
        <f t="shared" si="657"/>
        <v>1550</v>
      </c>
      <c r="N748" s="248">
        <f t="shared" si="657"/>
        <v>1550</v>
      </c>
      <c r="O748" s="248">
        <f t="shared" si="657"/>
        <v>1550</v>
      </c>
      <c r="P748" s="38">
        <f t="shared" si="657"/>
        <v>0</v>
      </c>
      <c r="Q748" s="38">
        <f t="shared" si="657"/>
        <v>179</v>
      </c>
      <c r="R748" s="38">
        <f t="shared" si="657"/>
        <v>0</v>
      </c>
      <c r="S748" s="38">
        <f t="shared" si="657"/>
        <v>0</v>
      </c>
      <c r="T748" s="38">
        <f t="shared" ref="T748:AK748" si="661">T749</f>
        <v>0</v>
      </c>
      <c r="U748" s="38">
        <f t="shared" si="661"/>
        <v>0</v>
      </c>
      <c r="V748" s="38">
        <f t="shared" si="661"/>
        <v>0</v>
      </c>
      <c r="W748" s="38">
        <f t="shared" si="661"/>
        <v>0</v>
      </c>
      <c r="X748" s="38">
        <f t="shared" si="661"/>
        <v>0</v>
      </c>
      <c r="Y748" s="38">
        <f t="shared" si="661"/>
        <v>0</v>
      </c>
      <c r="Z748" s="38">
        <f t="shared" si="661"/>
        <v>0</v>
      </c>
      <c r="AA748" s="38">
        <f t="shared" si="661"/>
        <v>0</v>
      </c>
      <c r="AB748" s="38">
        <f t="shared" si="661"/>
        <v>0</v>
      </c>
      <c r="AC748" s="38">
        <f t="shared" si="661"/>
        <v>0</v>
      </c>
      <c r="AD748" s="292">
        <f t="shared" si="638"/>
        <v>1729</v>
      </c>
      <c r="AE748" s="38">
        <f t="shared" si="661"/>
        <v>1729</v>
      </c>
      <c r="AF748" s="38">
        <f t="shared" si="661"/>
        <v>1712</v>
      </c>
      <c r="AG748" s="38">
        <f t="shared" si="661"/>
        <v>2000</v>
      </c>
      <c r="AH748" s="38">
        <f t="shared" si="661"/>
        <v>2000</v>
      </c>
      <c r="AI748" s="38">
        <f t="shared" si="661"/>
        <v>2000</v>
      </c>
      <c r="AJ748" s="38">
        <f t="shared" si="661"/>
        <v>2000</v>
      </c>
      <c r="AK748" s="38">
        <f t="shared" si="661"/>
        <v>0</v>
      </c>
    </row>
    <row r="749" spans="1:37" ht="25.5">
      <c r="A749" s="43"/>
      <c r="B749" s="320" t="s">
        <v>535</v>
      </c>
      <c r="C749" s="29" t="s">
        <v>536</v>
      </c>
      <c r="D749" s="248">
        <f t="shared" ref="D749:J749" si="662">D750+D751</f>
        <v>1450</v>
      </c>
      <c r="E749" s="38">
        <f t="shared" si="662"/>
        <v>1550</v>
      </c>
      <c r="F749" s="286">
        <f t="shared" si="662"/>
        <v>1550</v>
      </c>
      <c r="G749" s="248">
        <f t="shared" si="662"/>
        <v>392</v>
      </c>
      <c r="H749" s="248">
        <f t="shared" si="662"/>
        <v>393</v>
      </c>
      <c r="I749" s="248">
        <f t="shared" si="662"/>
        <v>392</v>
      </c>
      <c r="J749" s="248">
        <f t="shared" si="662"/>
        <v>373</v>
      </c>
      <c r="K749" s="23">
        <f t="shared" si="651"/>
        <v>1550</v>
      </c>
      <c r="L749" s="23">
        <f t="shared" si="652"/>
        <v>0</v>
      </c>
      <c r="M749" s="248">
        <f t="shared" ref="M749:AK749" si="663">M750+M751</f>
        <v>1550</v>
      </c>
      <c r="N749" s="248">
        <f t="shared" si="663"/>
        <v>1550</v>
      </c>
      <c r="O749" s="248">
        <f t="shared" si="663"/>
        <v>1550</v>
      </c>
      <c r="P749" s="38">
        <f t="shared" si="663"/>
        <v>0</v>
      </c>
      <c r="Q749" s="38">
        <f t="shared" si="663"/>
        <v>179</v>
      </c>
      <c r="R749" s="38">
        <f t="shared" si="663"/>
        <v>0</v>
      </c>
      <c r="S749" s="38">
        <f t="shared" si="663"/>
        <v>0</v>
      </c>
      <c r="T749" s="38">
        <f t="shared" si="663"/>
        <v>0</v>
      </c>
      <c r="U749" s="38">
        <f t="shared" si="663"/>
        <v>0</v>
      </c>
      <c r="V749" s="38">
        <f t="shared" si="663"/>
        <v>0</v>
      </c>
      <c r="W749" s="38">
        <f t="shared" si="663"/>
        <v>0</v>
      </c>
      <c r="X749" s="38">
        <f t="shared" si="663"/>
        <v>0</v>
      </c>
      <c r="Y749" s="38">
        <f t="shared" si="663"/>
        <v>0</v>
      </c>
      <c r="Z749" s="38">
        <f t="shared" si="663"/>
        <v>0</v>
      </c>
      <c r="AA749" s="38">
        <f t="shared" si="663"/>
        <v>0</v>
      </c>
      <c r="AB749" s="38">
        <f t="shared" si="663"/>
        <v>0</v>
      </c>
      <c r="AC749" s="38">
        <f t="shared" si="663"/>
        <v>0</v>
      </c>
      <c r="AD749" s="292">
        <f t="shared" si="638"/>
        <v>1729</v>
      </c>
      <c r="AE749" s="38">
        <f t="shared" si="663"/>
        <v>1729</v>
      </c>
      <c r="AF749" s="38">
        <f t="shared" si="663"/>
        <v>1712</v>
      </c>
      <c r="AG749" s="38">
        <f t="shared" si="663"/>
        <v>2000</v>
      </c>
      <c r="AH749" s="38">
        <f t="shared" si="663"/>
        <v>2000</v>
      </c>
      <c r="AI749" s="38">
        <f t="shared" si="663"/>
        <v>2000</v>
      </c>
      <c r="AJ749" s="38">
        <f t="shared" si="663"/>
        <v>2000</v>
      </c>
      <c r="AK749" s="38">
        <f t="shared" si="663"/>
        <v>0</v>
      </c>
    </row>
    <row r="750" spans="1:37" ht="14.25">
      <c r="A750" s="43"/>
      <c r="B750" s="28" t="s">
        <v>300</v>
      </c>
      <c r="C750" s="29">
        <v>10</v>
      </c>
      <c r="D750" s="186">
        <v>1400</v>
      </c>
      <c r="E750" s="30">
        <v>1500</v>
      </c>
      <c r="F750" s="93">
        <v>1500</v>
      </c>
      <c r="G750" s="186">
        <v>380</v>
      </c>
      <c r="H750" s="186">
        <v>380</v>
      </c>
      <c r="I750" s="186">
        <v>380</v>
      </c>
      <c r="J750" s="186">
        <v>360</v>
      </c>
      <c r="K750" s="23">
        <f t="shared" si="651"/>
        <v>1500</v>
      </c>
      <c r="L750" s="23">
        <f t="shared" si="652"/>
        <v>0</v>
      </c>
      <c r="M750" s="186">
        <v>1500</v>
      </c>
      <c r="N750" s="186">
        <v>1500</v>
      </c>
      <c r="O750" s="186">
        <v>1500</v>
      </c>
      <c r="P750" s="30"/>
      <c r="Q750" s="30">
        <v>176</v>
      </c>
      <c r="R750" s="30"/>
      <c r="S750" s="30"/>
      <c r="T750" s="30"/>
      <c r="U750" s="30"/>
      <c r="V750" s="30"/>
      <c r="W750" s="30"/>
      <c r="X750" s="30"/>
      <c r="Y750" s="30"/>
      <c r="Z750" s="30"/>
      <c r="AA750" s="30"/>
      <c r="AB750" s="30"/>
      <c r="AC750" s="30"/>
      <c r="AD750" s="292">
        <f t="shared" si="638"/>
        <v>1676</v>
      </c>
      <c r="AE750" s="30">
        <v>1676</v>
      </c>
      <c r="AF750" s="30">
        <v>1666</v>
      </c>
      <c r="AG750" s="30">
        <v>1935</v>
      </c>
      <c r="AH750" s="30">
        <v>1935</v>
      </c>
      <c r="AI750" s="30">
        <v>1935</v>
      </c>
      <c r="AJ750" s="30">
        <v>1935</v>
      </c>
      <c r="AK750" s="30"/>
    </row>
    <row r="751" spans="1:37" ht="14.25">
      <c r="A751" s="43"/>
      <c r="B751" s="28" t="s">
        <v>301</v>
      </c>
      <c r="C751" s="29">
        <v>20</v>
      </c>
      <c r="D751" s="186">
        <v>50</v>
      </c>
      <c r="E751" s="30">
        <v>50</v>
      </c>
      <c r="F751" s="93">
        <v>50</v>
      </c>
      <c r="G751" s="186">
        <v>12</v>
      </c>
      <c r="H751" s="186">
        <v>13</v>
      </c>
      <c r="I751" s="186">
        <v>12</v>
      </c>
      <c r="J751" s="186">
        <v>13</v>
      </c>
      <c r="K751" s="23">
        <f t="shared" si="651"/>
        <v>50</v>
      </c>
      <c r="L751" s="23">
        <f t="shared" si="652"/>
        <v>0</v>
      </c>
      <c r="M751" s="186">
        <v>50</v>
      </c>
      <c r="N751" s="186">
        <v>50</v>
      </c>
      <c r="O751" s="186">
        <v>50</v>
      </c>
      <c r="P751" s="30"/>
      <c r="Q751" s="30">
        <v>3</v>
      </c>
      <c r="R751" s="30"/>
      <c r="S751" s="30"/>
      <c r="T751" s="30"/>
      <c r="U751" s="30"/>
      <c r="V751" s="30"/>
      <c r="W751" s="30"/>
      <c r="X751" s="30"/>
      <c r="Y751" s="30"/>
      <c r="Z751" s="30"/>
      <c r="AA751" s="30"/>
      <c r="AB751" s="30"/>
      <c r="AC751" s="30"/>
      <c r="AD751" s="292">
        <f t="shared" si="638"/>
        <v>53</v>
      </c>
      <c r="AE751" s="30">
        <v>53</v>
      </c>
      <c r="AF751" s="30">
        <v>46</v>
      </c>
      <c r="AG751" s="30">
        <v>65</v>
      </c>
      <c r="AH751" s="30">
        <v>65</v>
      </c>
      <c r="AI751" s="30">
        <v>65</v>
      </c>
      <c r="AJ751" s="30">
        <v>65</v>
      </c>
      <c r="AK751" s="30"/>
    </row>
    <row r="752" spans="1:37" ht="26.25" hidden="1" customHeight="1">
      <c r="A752" s="43"/>
      <c r="B752" s="51" t="s">
        <v>310</v>
      </c>
      <c r="C752" s="29" t="s">
        <v>421</v>
      </c>
      <c r="D752" s="186"/>
      <c r="E752" s="30"/>
      <c r="F752" s="93"/>
      <c r="G752" s="186"/>
      <c r="H752" s="186"/>
      <c r="I752" s="186"/>
      <c r="J752" s="186"/>
      <c r="K752" s="23">
        <f t="shared" si="651"/>
        <v>0</v>
      </c>
      <c r="L752" s="23">
        <f t="shared" si="652"/>
        <v>0</v>
      </c>
      <c r="M752" s="186"/>
      <c r="N752" s="186"/>
      <c r="O752" s="186"/>
      <c r="P752" s="30"/>
      <c r="Q752" s="30"/>
      <c r="R752" s="30"/>
      <c r="S752" s="30"/>
      <c r="T752" s="30"/>
      <c r="U752" s="30"/>
      <c r="V752" s="30"/>
      <c r="W752" s="30"/>
      <c r="X752" s="30"/>
      <c r="Y752" s="30"/>
      <c r="Z752" s="30"/>
      <c r="AA752" s="30"/>
      <c r="AB752" s="30"/>
      <c r="AC752" s="30"/>
      <c r="AD752" s="292">
        <f t="shared" si="638"/>
        <v>0</v>
      </c>
      <c r="AE752" s="30"/>
      <c r="AF752" s="30"/>
      <c r="AG752" s="30"/>
      <c r="AH752" s="30"/>
      <c r="AI752" s="30"/>
      <c r="AJ752" s="30"/>
      <c r="AK752" s="30"/>
    </row>
    <row r="753" spans="1:37" ht="27" customHeight="1">
      <c r="A753" s="43" t="s">
        <v>539</v>
      </c>
      <c r="B753" s="154" t="s">
        <v>540</v>
      </c>
      <c r="C753" s="129" t="s">
        <v>534</v>
      </c>
      <c r="D753" s="263">
        <f t="shared" ref="D753:S755" si="664">D754</f>
        <v>740</v>
      </c>
      <c r="E753" s="156">
        <f t="shared" si="664"/>
        <v>803</v>
      </c>
      <c r="F753" s="300">
        <f t="shared" si="664"/>
        <v>900</v>
      </c>
      <c r="G753" s="263">
        <f t="shared" si="664"/>
        <v>232</v>
      </c>
      <c r="H753" s="263">
        <f t="shared" si="664"/>
        <v>233</v>
      </c>
      <c r="I753" s="263">
        <f t="shared" si="664"/>
        <v>232</v>
      </c>
      <c r="J753" s="263">
        <f t="shared" si="664"/>
        <v>203</v>
      </c>
      <c r="K753" s="23">
        <f t="shared" si="651"/>
        <v>900</v>
      </c>
      <c r="L753" s="23">
        <f t="shared" si="652"/>
        <v>0</v>
      </c>
      <c r="M753" s="263">
        <f t="shared" si="664"/>
        <v>900</v>
      </c>
      <c r="N753" s="263">
        <f t="shared" si="664"/>
        <v>900</v>
      </c>
      <c r="O753" s="263">
        <f t="shared" si="664"/>
        <v>900</v>
      </c>
      <c r="P753" s="156">
        <f t="shared" si="664"/>
        <v>0</v>
      </c>
      <c r="Q753" s="156">
        <f t="shared" si="664"/>
        <v>0</v>
      </c>
      <c r="R753" s="156">
        <f t="shared" si="664"/>
        <v>0</v>
      </c>
      <c r="S753" s="156">
        <f t="shared" si="664"/>
        <v>0</v>
      </c>
      <c r="T753" s="156">
        <f t="shared" ref="T753:AK755" si="665">T754</f>
        <v>0</v>
      </c>
      <c r="U753" s="156">
        <f t="shared" si="665"/>
        <v>0</v>
      </c>
      <c r="V753" s="156">
        <f t="shared" si="665"/>
        <v>0</v>
      </c>
      <c r="W753" s="156">
        <f t="shared" si="665"/>
        <v>0</v>
      </c>
      <c r="X753" s="156">
        <f t="shared" si="665"/>
        <v>0</v>
      </c>
      <c r="Y753" s="156">
        <f t="shared" si="665"/>
        <v>0</v>
      </c>
      <c r="Z753" s="156">
        <f t="shared" si="665"/>
        <v>0</v>
      </c>
      <c r="AA753" s="156">
        <f t="shared" si="665"/>
        <v>0</v>
      </c>
      <c r="AB753" s="156">
        <f t="shared" si="665"/>
        <v>0</v>
      </c>
      <c r="AC753" s="156">
        <f t="shared" si="665"/>
        <v>0</v>
      </c>
      <c r="AD753" s="292">
        <f t="shared" si="638"/>
        <v>900</v>
      </c>
      <c r="AE753" s="156">
        <f t="shared" si="665"/>
        <v>900</v>
      </c>
      <c r="AF753" s="156">
        <f t="shared" si="665"/>
        <v>777</v>
      </c>
      <c r="AG753" s="156">
        <f t="shared" si="665"/>
        <v>850</v>
      </c>
      <c r="AH753" s="156">
        <f t="shared" si="665"/>
        <v>850</v>
      </c>
      <c r="AI753" s="156">
        <f t="shared" si="665"/>
        <v>850</v>
      </c>
      <c r="AJ753" s="156">
        <f t="shared" si="665"/>
        <v>850</v>
      </c>
      <c r="AK753" s="156">
        <f t="shared" si="665"/>
        <v>0</v>
      </c>
    </row>
    <row r="754" spans="1:37" ht="14.25">
      <c r="A754" s="43"/>
      <c r="B754" s="25" t="s">
        <v>298</v>
      </c>
      <c r="C754" s="29"/>
      <c r="D754" s="248">
        <f t="shared" si="664"/>
        <v>740</v>
      </c>
      <c r="E754" s="38">
        <f t="shared" si="664"/>
        <v>803</v>
      </c>
      <c r="F754" s="286">
        <f t="shared" si="664"/>
        <v>900</v>
      </c>
      <c r="G754" s="248">
        <f t="shared" si="664"/>
        <v>232</v>
      </c>
      <c r="H754" s="248">
        <f t="shared" si="664"/>
        <v>233</v>
      </c>
      <c r="I754" s="248">
        <f t="shared" si="664"/>
        <v>232</v>
      </c>
      <c r="J754" s="248">
        <f t="shared" si="664"/>
        <v>203</v>
      </c>
      <c r="K754" s="23">
        <f t="shared" si="651"/>
        <v>900</v>
      </c>
      <c r="L754" s="23">
        <f t="shared" si="652"/>
        <v>0</v>
      </c>
      <c r="M754" s="248">
        <f t="shared" si="664"/>
        <v>900</v>
      </c>
      <c r="N754" s="248">
        <f t="shared" si="664"/>
        <v>900</v>
      </c>
      <c r="O754" s="248">
        <f t="shared" si="664"/>
        <v>900</v>
      </c>
      <c r="P754" s="38">
        <f t="shared" si="664"/>
        <v>0</v>
      </c>
      <c r="Q754" s="38">
        <f t="shared" si="664"/>
        <v>0</v>
      </c>
      <c r="R754" s="38">
        <f t="shared" si="664"/>
        <v>0</v>
      </c>
      <c r="S754" s="38">
        <f t="shared" si="664"/>
        <v>0</v>
      </c>
      <c r="T754" s="38">
        <f t="shared" si="665"/>
        <v>0</v>
      </c>
      <c r="U754" s="38">
        <f t="shared" si="665"/>
        <v>0</v>
      </c>
      <c r="V754" s="38">
        <f t="shared" si="665"/>
        <v>0</v>
      </c>
      <c r="W754" s="38">
        <f t="shared" si="665"/>
        <v>0</v>
      </c>
      <c r="X754" s="38">
        <f t="shared" si="665"/>
        <v>0</v>
      </c>
      <c r="Y754" s="38">
        <f t="shared" si="665"/>
        <v>0</v>
      </c>
      <c r="Z754" s="38">
        <f t="shared" si="665"/>
        <v>0</v>
      </c>
      <c r="AA754" s="38">
        <f t="shared" si="665"/>
        <v>0</v>
      </c>
      <c r="AB754" s="38">
        <f t="shared" si="665"/>
        <v>0</v>
      </c>
      <c r="AC754" s="38">
        <f t="shared" si="665"/>
        <v>0</v>
      </c>
      <c r="AD754" s="292">
        <f t="shared" si="638"/>
        <v>900</v>
      </c>
      <c r="AE754" s="38">
        <f t="shared" si="665"/>
        <v>900</v>
      </c>
      <c r="AF754" s="38">
        <f t="shared" si="665"/>
        <v>777</v>
      </c>
      <c r="AG754" s="38">
        <f t="shared" si="665"/>
        <v>850</v>
      </c>
      <c r="AH754" s="38">
        <f t="shared" si="665"/>
        <v>850</v>
      </c>
      <c r="AI754" s="38">
        <f t="shared" si="665"/>
        <v>850</v>
      </c>
      <c r="AJ754" s="38">
        <f t="shared" si="665"/>
        <v>850</v>
      </c>
      <c r="AK754" s="38">
        <f t="shared" si="665"/>
        <v>0</v>
      </c>
    </row>
    <row r="755" spans="1:37" ht="14.25">
      <c r="A755" s="43"/>
      <c r="B755" s="28" t="s">
        <v>299</v>
      </c>
      <c r="C755" s="29"/>
      <c r="D755" s="248">
        <f t="shared" si="664"/>
        <v>740</v>
      </c>
      <c r="E755" s="38">
        <f t="shared" si="664"/>
        <v>803</v>
      </c>
      <c r="F755" s="286">
        <f t="shared" si="664"/>
        <v>900</v>
      </c>
      <c r="G755" s="248">
        <f t="shared" si="664"/>
        <v>232</v>
      </c>
      <c r="H755" s="248">
        <f t="shared" si="664"/>
        <v>233</v>
      </c>
      <c r="I755" s="248">
        <f t="shared" si="664"/>
        <v>232</v>
      </c>
      <c r="J755" s="248">
        <f t="shared" si="664"/>
        <v>203</v>
      </c>
      <c r="K755" s="23">
        <f t="shared" si="651"/>
        <v>900</v>
      </c>
      <c r="L755" s="23">
        <f t="shared" si="652"/>
        <v>0</v>
      </c>
      <c r="M755" s="248">
        <f t="shared" si="664"/>
        <v>900</v>
      </c>
      <c r="N755" s="248">
        <f t="shared" si="664"/>
        <v>900</v>
      </c>
      <c r="O755" s="248">
        <f t="shared" si="664"/>
        <v>900</v>
      </c>
      <c r="P755" s="38">
        <f t="shared" si="664"/>
        <v>0</v>
      </c>
      <c r="Q755" s="38">
        <f t="shared" si="664"/>
        <v>0</v>
      </c>
      <c r="R755" s="38">
        <f t="shared" si="664"/>
        <v>0</v>
      </c>
      <c r="S755" s="38">
        <f t="shared" si="664"/>
        <v>0</v>
      </c>
      <c r="T755" s="38">
        <f t="shared" si="665"/>
        <v>0</v>
      </c>
      <c r="U755" s="38">
        <f t="shared" si="665"/>
        <v>0</v>
      </c>
      <c r="V755" s="38">
        <f t="shared" si="665"/>
        <v>0</v>
      </c>
      <c r="W755" s="38">
        <f t="shared" si="665"/>
        <v>0</v>
      </c>
      <c r="X755" s="38">
        <f t="shared" si="665"/>
        <v>0</v>
      </c>
      <c r="Y755" s="38">
        <f t="shared" si="665"/>
        <v>0</v>
      </c>
      <c r="Z755" s="38">
        <f t="shared" si="665"/>
        <v>0</v>
      </c>
      <c r="AA755" s="38">
        <f t="shared" si="665"/>
        <v>0</v>
      </c>
      <c r="AB755" s="38">
        <f t="shared" si="665"/>
        <v>0</v>
      </c>
      <c r="AC755" s="38">
        <f t="shared" si="665"/>
        <v>0</v>
      </c>
      <c r="AD755" s="292">
        <f t="shared" si="638"/>
        <v>900</v>
      </c>
      <c r="AE755" s="38">
        <f t="shared" si="665"/>
        <v>900</v>
      </c>
      <c r="AF755" s="38">
        <f t="shared" si="665"/>
        <v>777</v>
      </c>
      <c r="AG755" s="38">
        <f t="shared" si="665"/>
        <v>850</v>
      </c>
      <c r="AH755" s="38">
        <f t="shared" si="665"/>
        <v>850</v>
      </c>
      <c r="AI755" s="38">
        <f t="shared" si="665"/>
        <v>850</v>
      </c>
      <c r="AJ755" s="38">
        <f t="shared" si="665"/>
        <v>850</v>
      </c>
      <c r="AK755" s="38">
        <f t="shared" si="665"/>
        <v>0</v>
      </c>
    </row>
    <row r="756" spans="1:37" ht="25.5">
      <c r="A756" s="43"/>
      <c r="B756" s="320" t="s">
        <v>535</v>
      </c>
      <c r="C756" s="29" t="s">
        <v>536</v>
      </c>
      <c r="D756" s="248">
        <f t="shared" ref="D756:J756" si="666">D757+D758</f>
        <v>740</v>
      </c>
      <c r="E756" s="38">
        <f t="shared" si="666"/>
        <v>803</v>
      </c>
      <c r="F756" s="286">
        <f t="shared" si="666"/>
        <v>900</v>
      </c>
      <c r="G756" s="248">
        <f t="shared" si="666"/>
        <v>232</v>
      </c>
      <c r="H756" s="248">
        <f t="shared" si="666"/>
        <v>233</v>
      </c>
      <c r="I756" s="248">
        <f t="shared" si="666"/>
        <v>232</v>
      </c>
      <c r="J756" s="248">
        <f t="shared" si="666"/>
        <v>203</v>
      </c>
      <c r="K756" s="23">
        <f t="shared" si="651"/>
        <v>900</v>
      </c>
      <c r="L756" s="23">
        <f t="shared" si="652"/>
        <v>0</v>
      </c>
      <c r="M756" s="248">
        <f t="shared" ref="M756:AK756" si="667">M757+M758</f>
        <v>900</v>
      </c>
      <c r="N756" s="248">
        <f t="shared" si="667"/>
        <v>900</v>
      </c>
      <c r="O756" s="248">
        <f t="shared" si="667"/>
        <v>900</v>
      </c>
      <c r="P756" s="38">
        <f t="shared" si="667"/>
        <v>0</v>
      </c>
      <c r="Q756" s="38">
        <f t="shared" si="667"/>
        <v>0</v>
      </c>
      <c r="R756" s="38">
        <f t="shared" si="667"/>
        <v>0</v>
      </c>
      <c r="S756" s="38">
        <f t="shared" si="667"/>
        <v>0</v>
      </c>
      <c r="T756" s="38">
        <f t="shared" si="667"/>
        <v>0</v>
      </c>
      <c r="U756" s="38">
        <f t="shared" si="667"/>
        <v>0</v>
      </c>
      <c r="V756" s="38">
        <f t="shared" si="667"/>
        <v>0</v>
      </c>
      <c r="W756" s="38">
        <f t="shared" si="667"/>
        <v>0</v>
      </c>
      <c r="X756" s="38">
        <f t="shared" si="667"/>
        <v>0</v>
      </c>
      <c r="Y756" s="38">
        <f t="shared" si="667"/>
        <v>0</v>
      </c>
      <c r="Z756" s="38">
        <f t="shared" si="667"/>
        <v>0</v>
      </c>
      <c r="AA756" s="38">
        <f t="shared" si="667"/>
        <v>0</v>
      </c>
      <c r="AB756" s="38">
        <f t="shared" si="667"/>
        <v>0</v>
      </c>
      <c r="AC756" s="38">
        <f t="shared" si="667"/>
        <v>0</v>
      </c>
      <c r="AD756" s="292">
        <f t="shared" si="638"/>
        <v>900</v>
      </c>
      <c r="AE756" s="38">
        <f t="shared" si="667"/>
        <v>900</v>
      </c>
      <c r="AF756" s="38">
        <f t="shared" si="667"/>
        <v>777</v>
      </c>
      <c r="AG756" s="38">
        <f t="shared" si="667"/>
        <v>850</v>
      </c>
      <c r="AH756" s="38">
        <f t="shared" si="667"/>
        <v>850</v>
      </c>
      <c r="AI756" s="38">
        <f t="shared" si="667"/>
        <v>850</v>
      </c>
      <c r="AJ756" s="38">
        <f t="shared" si="667"/>
        <v>850</v>
      </c>
      <c r="AK756" s="38">
        <f t="shared" si="667"/>
        <v>0</v>
      </c>
    </row>
    <row r="757" spans="1:37" ht="14.25">
      <c r="A757" s="43"/>
      <c r="B757" s="28" t="s">
        <v>300</v>
      </c>
      <c r="C757" s="29">
        <v>10</v>
      </c>
      <c r="D757" s="186">
        <v>690</v>
      </c>
      <c r="E757" s="30">
        <v>753</v>
      </c>
      <c r="F757" s="93">
        <v>850</v>
      </c>
      <c r="G757" s="186">
        <v>220</v>
      </c>
      <c r="H757" s="186">
        <v>220</v>
      </c>
      <c r="I757" s="186">
        <v>220</v>
      </c>
      <c r="J757" s="186">
        <v>190</v>
      </c>
      <c r="K757" s="23">
        <f t="shared" si="651"/>
        <v>850</v>
      </c>
      <c r="L757" s="23">
        <f t="shared" si="652"/>
        <v>0</v>
      </c>
      <c r="M757" s="186">
        <v>850</v>
      </c>
      <c r="N757" s="186">
        <v>850</v>
      </c>
      <c r="O757" s="186">
        <v>850</v>
      </c>
      <c r="P757" s="30"/>
      <c r="Q757" s="30"/>
      <c r="R757" s="30"/>
      <c r="S757" s="30"/>
      <c r="T757" s="30"/>
      <c r="U757" s="30"/>
      <c r="V757" s="30"/>
      <c r="W757" s="30"/>
      <c r="X757" s="30"/>
      <c r="Y757" s="30"/>
      <c r="Z757" s="30"/>
      <c r="AA757" s="30"/>
      <c r="AB757" s="30"/>
      <c r="AC757" s="30"/>
      <c r="AD757" s="292">
        <f t="shared" si="638"/>
        <v>850</v>
      </c>
      <c r="AE757" s="30">
        <v>850</v>
      </c>
      <c r="AF757" s="30">
        <v>727</v>
      </c>
      <c r="AG757" s="30">
        <v>800</v>
      </c>
      <c r="AH757" s="30">
        <v>800</v>
      </c>
      <c r="AI757" s="30">
        <v>800</v>
      </c>
      <c r="AJ757" s="30">
        <v>800</v>
      </c>
      <c r="AK757" s="30"/>
    </row>
    <row r="758" spans="1:37" ht="14.25">
      <c r="A758" s="43"/>
      <c r="B758" s="28" t="s">
        <v>301</v>
      </c>
      <c r="C758" s="29">
        <v>20</v>
      </c>
      <c r="D758" s="186">
        <v>50</v>
      </c>
      <c r="E758" s="30">
        <v>50</v>
      </c>
      <c r="F758" s="93">
        <v>50</v>
      </c>
      <c r="G758" s="186">
        <v>12</v>
      </c>
      <c r="H758" s="186">
        <v>13</v>
      </c>
      <c r="I758" s="186">
        <v>12</v>
      </c>
      <c r="J758" s="186">
        <v>13</v>
      </c>
      <c r="K758" s="23">
        <f t="shared" si="651"/>
        <v>50</v>
      </c>
      <c r="L758" s="23">
        <f t="shared" si="652"/>
        <v>0</v>
      </c>
      <c r="M758" s="186">
        <v>50</v>
      </c>
      <c r="N758" s="186">
        <v>50</v>
      </c>
      <c r="O758" s="186">
        <v>50</v>
      </c>
      <c r="P758" s="30"/>
      <c r="Q758" s="30"/>
      <c r="R758" s="30"/>
      <c r="S758" s="30"/>
      <c r="T758" s="30"/>
      <c r="U758" s="30"/>
      <c r="V758" s="30"/>
      <c r="W758" s="30"/>
      <c r="X758" s="30"/>
      <c r="Y758" s="30"/>
      <c r="Z758" s="30"/>
      <c r="AA758" s="30"/>
      <c r="AB758" s="30"/>
      <c r="AC758" s="30"/>
      <c r="AD758" s="292">
        <f t="shared" si="638"/>
        <v>50</v>
      </c>
      <c r="AE758" s="30">
        <v>50</v>
      </c>
      <c r="AF758" s="30">
        <v>50</v>
      </c>
      <c r="AG758" s="30">
        <v>50</v>
      </c>
      <c r="AH758" s="30">
        <v>50</v>
      </c>
      <c r="AI758" s="30">
        <v>50</v>
      </c>
      <c r="AJ758" s="30">
        <v>50</v>
      </c>
      <c r="AK758" s="30"/>
    </row>
    <row r="759" spans="1:37" ht="26.25" customHeight="1">
      <c r="A759" s="43" t="s">
        <v>541</v>
      </c>
      <c r="B759" s="154" t="s">
        <v>542</v>
      </c>
      <c r="C759" s="129" t="s">
        <v>534</v>
      </c>
      <c r="D759" s="263">
        <f t="shared" ref="D759:S761" si="668">D760</f>
        <v>2730</v>
      </c>
      <c r="E759" s="156">
        <f t="shared" si="668"/>
        <v>2860</v>
      </c>
      <c r="F759" s="300">
        <f t="shared" si="668"/>
        <v>2860</v>
      </c>
      <c r="G759" s="263">
        <f t="shared" si="668"/>
        <v>760</v>
      </c>
      <c r="H759" s="263">
        <f t="shared" si="668"/>
        <v>720</v>
      </c>
      <c r="I759" s="263">
        <f t="shared" si="668"/>
        <v>730</v>
      </c>
      <c r="J759" s="263">
        <f t="shared" si="668"/>
        <v>650</v>
      </c>
      <c r="K759" s="23">
        <f t="shared" si="651"/>
        <v>2860</v>
      </c>
      <c r="L759" s="23">
        <f t="shared" si="652"/>
        <v>0</v>
      </c>
      <c r="M759" s="263">
        <f t="shared" si="668"/>
        <v>2860</v>
      </c>
      <c r="N759" s="263">
        <f t="shared" si="668"/>
        <v>2860</v>
      </c>
      <c r="O759" s="263">
        <f t="shared" si="668"/>
        <v>2860</v>
      </c>
      <c r="P759" s="156">
        <f t="shared" si="668"/>
        <v>0</v>
      </c>
      <c r="Q759" s="156">
        <f t="shared" si="668"/>
        <v>0</v>
      </c>
      <c r="R759" s="156">
        <f t="shared" si="668"/>
        <v>0</v>
      </c>
      <c r="S759" s="156">
        <f t="shared" si="668"/>
        <v>0</v>
      </c>
      <c r="T759" s="156">
        <f t="shared" ref="T759:AK761" si="669">T760</f>
        <v>0</v>
      </c>
      <c r="U759" s="156">
        <f t="shared" si="669"/>
        <v>0</v>
      </c>
      <c r="V759" s="156">
        <f t="shared" si="669"/>
        <v>0</v>
      </c>
      <c r="W759" s="156">
        <f t="shared" si="669"/>
        <v>0</v>
      </c>
      <c r="X759" s="156">
        <f t="shared" si="669"/>
        <v>0</v>
      </c>
      <c r="Y759" s="156">
        <f t="shared" si="669"/>
        <v>0</v>
      </c>
      <c r="Z759" s="156">
        <f t="shared" si="669"/>
        <v>0</v>
      </c>
      <c r="AA759" s="156">
        <f t="shared" si="669"/>
        <v>0</v>
      </c>
      <c r="AB759" s="156">
        <f t="shared" si="669"/>
        <v>0</v>
      </c>
      <c r="AC759" s="156">
        <f t="shared" si="669"/>
        <v>0</v>
      </c>
      <c r="AD759" s="292">
        <f t="shared" si="638"/>
        <v>2860</v>
      </c>
      <c r="AE759" s="156">
        <f t="shared" si="669"/>
        <v>2860</v>
      </c>
      <c r="AF759" s="156">
        <f t="shared" si="669"/>
        <v>2819</v>
      </c>
      <c r="AG759" s="156">
        <f t="shared" si="669"/>
        <v>2860</v>
      </c>
      <c r="AH759" s="156">
        <f t="shared" si="669"/>
        <v>2900</v>
      </c>
      <c r="AI759" s="156">
        <f t="shared" si="669"/>
        <v>2900</v>
      </c>
      <c r="AJ759" s="156">
        <f t="shared" si="669"/>
        <v>2900</v>
      </c>
      <c r="AK759" s="156">
        <f t="shared" si="669"/>
        <v>0</v>
      </c>
    </row>
    <row r="760" spans="1:37" ht="14.25">
      <c r="A760" s="43"/>
      <c r="B760" s="25" t="s">
        <v>298</v>
      </c>
      <c r="C760" s="29"/>
      <c r="D760" s="191">
        <f t="shared" si="668"/>
        <v>2730</v>
      </c>
      <c r="E760" s="111">
        <f t="shared" si="668"/>
        <v>2860</v>
      </c>
      <c r="F760" s="296">
        <f t="shared" si="668"/>
        <v>2860</v>
      </c>
      <c r="G760" s="191">
        <f t="shared" si="668"/>
        <v>760</v>
      </c>
      <c r="H760" s="191">
        <f t="shared" si="668"/>
        <v>720</v>
      </c>
      <c r="I760" s="191">
        <f t="shared" si="668"/>
        <v>730</v>
      </c>
      <c r="J760" s="191">
        <f t="shared" si="668"/>
        <v>650</v>
      </c>
      <c r="K760" s="23">
        <f t="shared" si="651"/>
        <v>2860</v>
      </c>
      <c r="L760" s="23">
        <f t="shared" si="652"/>
        <v>0</v>
      </c>
      <c r="M760" s="191">
        <f t="shared" si="668"/>
        <v>2860</v>
      </c>
      <c r="N760" s="191">
        <f t="shared" si="668"/>
        <v>2860</v>
      </c>
      <c r="O760" s="191">
        <f t="shared" si="668"/>
        <v>2860</v>
      </c>
      <c r="P760" s="111">
        <f t="shared" si="668"/>
        <v>0</v>
      </c>
      <c r="Q760" s="111">
        <f t="shared" si="668"/>
        <v>0</v>
      </c>
      <c r="R760" s="111">
        <f t="shared" si="668"/>
        <v>0</v>
      </c>
      <c r="S760" s="111">
        <f t="shared" si="668"/>
        <v>0</v>
      </c>
      <c r="T760" s="111">
        <f t="shared" si="669"/>
        <v>0</v>
      </c>
      <c r="U760" s="111">
        <f t="shared" si="669"/>
        <v>0</v>
      </c>
      <c r="V760" s="111">
        <f t="shared" si="669"/>
        <v>0</v>
      </c>
      <c r="W760" s="111">
        <f t="shared" si="669"/>
        <v>0</v>
      </c>
      <c r="X760" s="111">
        <f t="shared" si="669"/>
        <v>0</v>
      </c>
      <c r="Y760" s="111">
        <f t="shared" si="669"/>
        <v>0</v>
      </c>
      <c r="Z760" s="111">
        <f t="shared" si="669"/>
        <v>0</v>
      </c>
      <c r="AA760" s="111">
        <f t="shared" si="669"/>
        <v>0</v>
      </c>
      <c r="AB760" s="111">
        <f t="shared" si="669"/>
        <v>0</v>
      </c>
      <c r="AC760" s="111">
        <f t="shared" si="669"/>
        <v>0</v>
      </c>
      <c r="AD760" s="292">
        <f t="shared" si="638"/>
        <v>2860</v>
      </c>
      <c r="AE760" s="111">
        <f t="shared" si="669"/>
        <v>2860</v>
      </c>
      <c r="AF760" s="111">
        <f t="shared" si="669"/>
        <v>2819</v>
      </c>
      <c r="AG760" s="111">
        <f t="shared" si="669"/>
        <v>2860</v>
      </c>
      <c r="AH760" s="111">
        <f t="shared" si="669"/>
        <v>2900</v>
      </c>
      <c r="AI760" s="111">
        <f t="shared" si="669"/>
        <v>2900</v>
      </c>
      <c r="AJ760" s="111">
        <f t="shared" si="669"/>
        <v>2900</v>
      </c>
      <c r="AK760" s="111">
        <f t="shared" si="669"/>
        <v>0</v>
      </c>
    </row>
    <row r="761" spans="1:37" ht="14.25">
      <c r="A761" s="43"/>
      <c r="B761" s="28" t="s">
        <v>299</v>
      </c>
      <c r="C761" s="29">
        <v>1</v>
      </c>
      <c r="D761" s="248">
        <f t="shared" si="668"/>
        <v>2730</v>
      </c>
      <c r="E761" s="38">
        <f t="shared" si="668"/>
        <v>2860</v>
      </c>
      <c r="F761" s="286">
        <f t="shared" si="668"/>
        <v>2860</v>
      </c>
      <c r="G761" s="248">
        <f t="shared" si="668"/>
        <v>760</v>
      </c>
      <c r="H761" s="248">
        <f t="shared" si="668"/>
        <v>720</v>
      </c>
      <c r="I761" s="248">
        <f t="shared" si="668"/>
        <v>730</v>
      </c>
      <c r="J761" s="248">
        <f t="shared" si="668"/>
        <v>650</v>
      </c>
      <c r="K761" s="23">
        <f t="shared" si="651"/>
        <v>2860</v>
      </c>
      <c r="L761" s="23">
        <f t="shared" si="652"/>
        <v>0</v>
      </c>
      <c r="M761" s="248">
        <f t="shared" si="668"/>
        <v>2860</v>
      </c>
      <c r="N761" s="248">
        <f t="shared" si="668"/>
        <v>2860</v>
      </c>
      <c r="O761" s="248">
        <f t="shared" si="668"/>
        <v>2860</v>
      </c>
      <c r="P761" s="38">
        <f t="shared" si="668"/>
        <v>0</v>
      </c>
      <c r="Q761" s="38">
        <f t="shared" si="668"/>
        <v>0</v>
      </c>
      <c r="R761" s="38">
        <f t="shared" si="668"/>
        <v>0</v>
      </c>
      <c r="S761" s="38">
        <f t="shared" si="668"/>
        <v>0</v>
      </c>
      <c r="T761" s="38">
        <f t="shared" si="669"/>
        <v>0</v>
      </c>
      <c r="U761" s="38">
        <f t="shared" si="669"/>
        <v>0</v>
      </c>
      <c r="V761" s="38">
        <f t="shared" si="669"/>
        <v>0</v>
      </c>
      <c r="W761" s="38">
        <f t="shared" si="669"/>
        <v>0</v>
      </c>
      <c r="X761" s="38">
        <f t="shared" si="669"/>
        <v>0</v>
      </c>
      <c r="Y761" s="38">
        <f t="shared" si="669"/>
        <v>0</v>
      </c>
      <c r="Z761" s="38">
        <f t="shared" si="669"/>
        <v>0</v>
      </c>
      <c r="AA761" s="38">
        <f t="shared" si="669"/>
        <v>0</v>
      </c>
      <c r="AB761" s="38">
        <f t="shared" si="669"/>
        <v>0</v>
      </c>
      <c r="AC761" s="38">
        <f t="shared" si="669"/>
        <v>0</v>
      </c>
      <c r="AD761" s="292">
        <f t="shared" si="638"/>
        <v>2860</v>
      </c>
      <c r="AE761" s="38">
        <f t="shared" si="669"/>
        <v>2860</v>
      </c>
      <c r="AF761" s="38">
        <f t="shared" si="669"/>
        <v>2819</v>
      </c>
      <c r="AG761" s="38">
        <f t="shared" si="669"/>
        <v>2860</v>
      </c>
      <c r="AH761" s="38">
        <f t="shared" si="669"/>
        <v>2900</v>
      </c>
      <c r="AI761" s="38">
        <f t="shared" si="669"/>
        <v>2900</v>
      </c>
      <c r="AJ761" s="38">
        <f t="shared" si="669"/>
        <v>2900</v>
      </c>
      <c r="AK761" s="38">
        <f t="shared" si="669"/>
        <v>0</v>
      </c>
    </row>
    <row r="762" spans="1:37" ht="25.5">
      <c r="A762" s="43"/>
      <c r="B762" s="320" t="s">
        <v>535</v>
      </c>
      <c r="C762" s="29" t="s">
        <v>536</v>
      </c>
      <c r="D762" s="248">
        <f t="shared" ref="D762:J762" si="670">D763+D764</f>
        <v>2730</v>
      </c>
      <c r="E762" s="38">
        <f t="shared" si="670"/>
        <v>2860</v>
      </c>
      <c r="F762" s="286">
        <f t="shared" si="670"/>
        <v>2860</v>
      </c>
      <c r="G762" s="248">
        <f t="shared" si="670"/>
        <v>760</v>
      </c>
      <c r="H762" s="248">
        <f t="shared" si="670"/>
        <v>720</v>
      </c>
      <c r="I762" s="248">
        <f t="shared" si="670"/>
        <v>730</v>
      </c>
      <c r="J762" s="248">
        <f t="shared" si="670"/>
        <v>650</v>
      </c>
      <c r="K762" s="23">
        <f t="shared" si="651"/>
        <v>2860</v>
      </c>
      <c r="L762" s="23">
        <f t="shared" si="652"/>
        <v>0</v>
      </c>
      <c r="M762" s="248">
        <f t="shared" ref="M762:AK762" si="671">M763+M764</f>
        <v>2860</v>
      </c>
      <c r="N762" s="248">
        <f t="shared" si="671"/>
        <v>2860</v>
      </c>
      <c r="O762" s="248">
        <f t="shared" si="671"/>
        <v>2860</v>
      </c>
      <c r="P762" s="38">
        <f t="shared" si="671"/>
        <v>0</v>
      </c>
      <c r="Q762" s="38">
        <f t="shared" si="671"/>
        <v>0</v>
      </c>
      <c r="R762" s="38">
        <f t="shared" si="671"/>
        <v>0</v>
      </c>
      <c r="S762" s="38">
        <f t="shared" si="671"/>
        <v>0</v>
      </c>
      <c r="T762" s="38">
        <f t="shared" si="671"/>
        <v>0</v>
      </c>
      <c r="U762" s="38">
        <f t="shared" si="671"/>
        <v>0</v>
      </c>
      <c r="V762" s="38">
        <f t="shared" si="671"/>
        <v>0</v>
      </c>
      <c r="W762" s="38">
        <f t="shared" si="671"/>
        <v>0</v>
      </c>
      <c r="X762" s="38">
        <f t="shared" si="671"/>
        <v>0</v>
      </c>
      <c r="Y762" s="38">
        <f t="shared" si="671"/>
        <v>0</v>
      </c>
      <c r="Z762" s="38">
        <f t="shared" si="671"/>
        <v>0</v>
      </c>
      <c r="AA762" s="38">
        <f t="shared" si="671"/>
        <v>0</v>
      </c>
      <c r="AB762" s="38">
        <f t="shared" si="671"/>
        <v>0</v>
      </c>
      <c r="AC762" s="38">
        <f t="shared" si="671"/>
        <v>0</v>
      </c>
      <c r="AD762" s="292">
        <f t="shared" si="638"/>
        <v>2860</v>
      </c>
      <c r="AE762" s="38">
        <f t="shared" si="671"/>
        <v>2860</v>
      </c>
      <c r="AF762" s="38">
        <f t="shared" si="671"/>
        <v>2819</v>
      </c>
      <c r="AG762" s="38">
        <f t="shared" si="671"/>
        <v>2860</v>
      </c>
      <c r="AH762" s="38">
        <f t="shared" si="671"/>
        <v>2900</v>
      </c>
      <c r="AI762" s="38">
        <f t="shared" si="671"/>
        <v>2900</v>
      </c>
      <c r="AJ762" s="38">
        <f t="shared" si="671"/>
        <v>2900</v>
      </c>
      <c r="AK762" s="38">
        <f t="shared" si="671"/>
        <v>0</v>
      </c>
    </row>
    <row r="763" spans="1:37" ht="14.25">
      <c r="A763" s="43"/>
      <c r="B763" s="28" t="s">
        <v>300</v>
      </c>
      <c r="C763" s="29">
        <v>10</v>
      </c>
      <c r="D763" s="186">
        <v>2550</v>
      </c>
      <c r="E763" s="30">
        <v>2680</v>
      </c>
      <c r="F763" s="93">
        <v>2680</v>
      </c>
      <c r="G763" s="186">
        <v>720</v>
      </c>
      <c r="H763" s="186">
        <v>680</v>
      </c>
      <c r="I763" s="186">
        <v>680</v>
      </c>
      <c r="J763" s="186">
        <v>600</v>
      </c>
      <c r="K763" s="23">
        <f t="shared" si="651"/>
        <v>2680</v>
      </c>
      <c r="L763" s="23">
        <f t="shared" si="652"/>
        <v>0</v>
      </c>
      <c r="M763" s="186">
        <v>2680</v>
      </c>
      <c r="N763" s="186">
        <v>2680</v>
      </c>
      <c r="O763" s="186">
        <v>2680</v>
      </c>
      <c r="P763" s="30"/>
      <c r="Q763" s="30"/>
      <c r="R763" s="30"/>
      <c r="S763" s="30"/>
      <c r="T763" s="30"/>
      <c r="U763" s="30"/>
      <c r="V763" s="30"/>
      <c r="W763" s="30"/>
      <c r="X763" s="30"/>
      <c r="Y763" s="30"/>
      <c r="Z763" s="30"/>
      <c r="AA763" s="30"/>
      <c r="AB763" s="30"/>
      <c r="AC763" s="30"/>
      <c r="AD763" s="292">
        <f t="shared" si="638"/>
        <v>2680</v>
      </c>
      <c r="AE763" s="30">
        <v>2680</v>
      </c>
      <c r="AF763" s="30">
        <v>2639</v>
      </c>
      <c r="AG763" s="30">
        <v>2680</v>
      </c>
      <c r="AH763" s="30">
        <v>2700</v>
      </c>
      <c r="AI763" s="30">
        <v>2700</v>
      </c>
      <c r="AJ763" s="30">
        <v>2700</v>
      </c>
      <c r="AK763" s="30"/>
    </row>
    <row r="764" spans="1:37" ht="14.25">
      <c r="A764" s="43"/>
      <c r="B764" s="28" t="s">
        <v>301</v>
      </c>
      <c r="C764" s="29">
        <v>20</v>
      </c>
      <c r="D764" s="186">
        <v>180</v>
      </c>
      <c r="E764" s="30">
        <v>180</v>
      </c>
      <c r="F764" s="93">
        <v>180</v>
      </c>
      <c r="G764" s="186">
        <v>40</v>
      </c>
      <c r="H764" s="186">
        <v>40</v>
      </c>
      <c r="I764" s="186">
        <v>50</v>
      </c>
      <c r="J764" s="186">
        <v>50</v>
      </c>
      <c r="K764" s="23">
        <f t="shared" si="651"/>
        <v>180</v>
      </c>
      <c r="L764" s="23">
        <f t="shared" si="652"/>
        <v>0</v>
      </c>
      <c r="M764" s="186">
        <v>180</v>
      </c>
      <c r="N764" s="186">
        <v>180</v>
      </c>
      <c r="O764" s="186">
        <v>180</v>
      </c>
      <c r="P764" s="30"/>
      <c r="Q764" s="30"/>
      <c r="R764" s="30"/>
      <c r="S764" s="30"/>
      <c r="T764" s="30"/>
      <c r="U764" s="30"/>
      <c r="V764" s="30"/>
      <c r="W764" s="30"/>
      <c r="X764" s="30"/>
      <c r="Y764" s="30"/>
      <c r="Z764" s="30"/>
      <c r="AA764" s="30"/>
      <c r="AB764" s="30"/>
      <c r="AC764" s="30"/>
      <c r="AD764" s="292">
        <f t="shared" si="638"/>
        <v>180</v>
      </c>
      <c r="AE764" s="30">
        <v>180</v>
      </c>
      <c r="AF764" s="30">
        <v>180</v>
      </c>
      <c r="AG764" s="30">
        <v>180</v>
      </c>
      <c r="AH764" s="30">
        <v>200</v>
      </c>
      <c r="AI764" s="30">
        <v>200</v>
      </c>
      <c r="AJ764" s="30">
        <v>200</v>
      </c>
      <c r="AK764" s="30"/>
    </row>
    <row r="765" spans="1:37" ht="21" hidden="1" customHeight="1">
      <c r="A765" s="43"/>
      <c r="B765" s="28" t="s">
        <v>310</v>
      </c>
      <c r="C765" s="29" t="s">
        <v>421</v>
      </c>
      <c r="D765" s="186"/>
      <c r="E765" s="30"/>
      <c r="F765" s="93"/>
      <c r="G765" s="186"/>
      <c r="H765" s="186"/>
      <c r="I765" s="186"/>
      <c r="J765" s="186"/>
      <c r="K765" s="23">
        <f t="shared" si="651"/>
        <v>0</v>
      </c>
      <c r="L765" s="23">
        <f t="shared" si="652"/>
        <v>0</v>
      </c>
      <c r="M765" s="186"/>
      <c r="N765" s="186"/>
      <c r="O765" s="186"/>
      <c r="P765" s="30"/>
      <c r="Q765" s="30"/>
      <c r="R765" s="30"/>
      <c r="S765" s="30"/>
      <c r="T765" s="30"/>
      <c r="U765" s="30"/>
      <c r="V765" s="30"/>
      <c r="W765" s="30"/>
      <c r="X765" s="30"/>
      <c r="Y765" s="30"/>
      <c r="Z765" s="30"/>
      <c r="AA765" s="30"/>
      <c r="AB765" s="30"/>
      <c r="AC765" s="30"/>
      <c r="AD765" s="292">
        <f t="shared" si="638"/>
        <v>0</v>
      </c>
      <c r="AE765" s="30"/>
      <c r="AF765" s="30"/>
      <c r="AG765" s="30"/>
      <c r="AH765" s="30"/>
      <c r="AI765" s="30"/>
      <c r="AJ765" s="30"/>
      <c r="AK765" s="30"/>
    </row>
    <row r="766" spans="1:37" ht="27.75" customHeight="1">
      <c r="A766" s="43" t="s">
        <v>543</v>
      </c>
      <c r="B766" s="154" t="s">
        <v>544</v>
      </c>
      <c r="C766" s="129" t="s">
        <v>534</v>
      </c>
      <c r="D766" s="263">
        <f t="shared" ref="D766:S768" si="672">D767</f>
        <v>1125</v>
      </c>
      <c r="E766" s="156">
        <f t="shared" si="672"/>
        <v>1272</v>
      </c>
      <c r="F766" s="300">
        <f t="shared" si="672"/>
        <v>1272</v>
      </c>
      <c r="G766" s="263">
        <f t="shared" si="672"/>
        <v>319</v>
      </c>
      <c r="H766" s="263">
        <f t="shared" si="672"/>
        <v>318</v>
      </c>
      <c r="I766" s="263">
        <f t="shared" si="672"/>
        <v>317</v>
      </c>
      <c r="J766" s="263">
        <f t="shared" si="672"/>
        <v>318</v>
      </c>
      <c r="K766" s="23">
        <f t="shared" si="651"/>
        <v>1272</v>
      </c>
      <c r="L766" s="23">
        <f t="shared" si="652"/>
        <v>0</v>
      </c>
      <c r="M766" s="263">
        <f t="shared" si="672"/>
        <v>1272</v>
      </c>
      <c r="N766" s="263">
        <f t="shared" si="672"/>
        <v>1272</v>
      </c>
      <c r="O766" s="263">
        <f t="shared" si="672"/>
        <v>1272</v>
      </c>
      <c r="P766" s="156">
        <f t="shared" si="672"/>
        <v>0</v>
      </c>
      <c r="Q766" s="156">
        <f t="shared" si="672"/>
        <v>0</v>
      </c>
      <c r="R766" s="156">
        <f t="shared" si="672"/>
        <v>0</v>
      </c>
      <c r="S766" s="156">
        <f t="shared" si="672"/>
        <v>0</v>
      </c>
      <c r="T766" s="156">
        <f t="shared" ref="T766:AK768" si="673">T767</f>
        <v>0</v>
      </c>
      <c r="U766" s="156">
        <f t="shared" si="673"/>
        <v>0</v>
      </c>
      <c r="V766" s="156">
        <f t="shared" si="673"/>
        <v>0</v>
      </c>
      <c r="W766" s="156">
        <f t="shared" si="673"/>
        <v>0</v>
      </c>
      <c r="X766" s="156">
        <f t="shared" si="673"/>
        <v>0</v>
      </c>
      <c r="Y766" s="156">
        <f t="shared" si="673"/>
        <v>0</v>
      </c>
      <c r="Z766" s="156">
        <f t="shared" si="673"/>
        <v>0</v>
      </c>
      <c r="AA766" s="156">
        <f t="shared" si="673"/>
        <v>0</v>
      </c>
      <c r="AB766" s="156">
        <f t="shared" si="673"/>
        <v>0</v>
      </c>
      <c r="AC766" s="156">
        <f t="shared" si="673"/>
        <v>0</v>
      </c>
      <c r="AD766" s="292">
        <f t="shared" si="638"/>
        <v>1272</v>
      </c>
      <c r="AE766" s="156">
        <f t="shared" si="673"/>
        <v>1272</v>
      </c>
      <c r="AF766" s="156">
        <f t="shared" si="673"/>
        <v>1161</v>
      </c>
      <c r="AG766" s="156">
        <f t="shared" si="673"/>
        <v>1285</v>
      </c>
      <c r="AH766" s="156">
        <f t="shared" si="673"/>
        <v>1285</v>
      </c>
      <c r="AI766" s="156">
        <f t="shared" si="673"/>
        <v>1285</v>
      </c>
      <c r="AJ766" s="156">
        <f t="shared" si="673"/>
        <v>1285</v>
      </c>
      <c r="AK766" s="156">
        <f t="shared" si="673"/>
        <v>0</v>
      </c>
    </row>
    <row r="767" spans="1:37" ht="14.25">
      <c r="A767" s="43"/>
      <c r="B767" s="25" t="s">
        <v>298</v>
      </c>
      <c r="C767" s="29"/>
      <c r="D767" s="191">
        <f t="shared" si="672"/>
        <v>1125</v>
      </c>
      <c r="E767" s="111">
        <f t="shared" si="672"/>
        <v>1272</v>
      </c>
      <c r="F767" s="296">
        <f t="shared" si="672"/>
        <v>1272</v>
      </c>
      <c r="G767" s="191">
        <f t="shared" si="672"/>
        <v>319</v>
      </c>
      <c r="H767" s="191">
        <f t="shared" si="672"/>
        <v>318</v>
      </c>
      <c r="I767" s="191">
        <f t="shared" si="672"/>
        <v>317</v>
      </c>
      <c r="J767" s="191">
        <f t="shared" si="672"/>
        <v>318</v>
      </c>
      <c r="K767" s="23">
        <f t="shared" si="651"/>
        <v>1272</v>
      </c>
      <c r="L767" s="23">
        <f t="shared" si="652"/>
        <v>0</v>
      </c>
      <c r="M767" s="191">
        <f t="shared" si="672"/>
        <v>1272</v>
      </c>
      <c r="N767" s="191">
        <f t="shared" si="672"/>
        <v>1272</v>
      </c>
      <c r="O767" s="191">
        <f t="shared" si="672"/>
        <v>1272</v>
      </c>
      <c r="P767" s="111">
        <f t="shared" si="672"/>
        <v>0</v>
      </c>
      <c r="Q767" s="111">
        <f t="shared" si="672"/>
        <v>0</v>
      </c>
      <c r="R767" s="111">
        <f t="shared" si="672"/>
        <v>0</v>
      </c>
      <c r="S767" s="111">
        <f t="shared" si="672"/>
        <v>0</v>
      </c>
      <c r="T767" s="111">
        <f t="shared" si="673"/>
        <v>0</v>
      </c>
      <c r="U767" s="111">
        <f t="shared" si="673"/>
        <v>0</v>
      </c>
      <c r="V767" s="111">
        <f t="shared" si="673"/>
        <v>0</v>
      </c>
      <c r="W767" s="111">
        <f t="shared" si="673"/>
        <v>0</v>
      </c>
      <c r="X767" s="111">
        <f t="shared" si="673"/>
        <v>0</v>
      </c>
      <c r="Y767" s="111">
        <f t="shared" si="673"/>
        <v>0</v>
      </c>
      <c r="Z767" s="111">
        <f t="shared" si="673"/>
        <v>0</v>
      </c>
      <c r="AA767" s="111">
        <f t="shared" si="673"/>
        <v>0</v>
      </c>
      <c r="AB767" s="111">
        <f t="shared" si="673"/>
        <v>0</v>
      </c>
      <c r="AC767" s="111">
        <f t="shared" si="673"/>
        <v>0</v>
      </c>
      <c r="AD767" s="292">
        <f t="shared" si="638"/>
        <v>1272</v>
      </c>
      <c r="AE767" s="111">
        <f t="shared" si="673"/>
        <v>1272</v>
      </c>
      <c r="AF767" s="111">
        <f t="shared" si="673"/>
        <v>1161</v>
      </c>
      <c r="AG767" s="111">
        <f t="shared" si="673"/>
        <v>1285</v>
      </c>
      <c r="AH767" s="111">
        <f t="shared" si="673"/>
        <v>1285</v>
      </c>
      <c r="AI767" s="111">
        <f t="shared" si="673"/>
        <v>1285</v>
      </c>
      <c r="AJ767" s="111">
        <f t="shared" si="673"/>
        <v>1285</v>
      </c>
      <c r="AK767" s="111">
        <f t="shared" si="673"/>
        <v>0</v>
      </c>
    </row>
    <row r="768" spans="1:37" ht="14.25">
      <c r="A768" s="43"/>
      <c r="B768" s="28" t="s">
        <v>299</v>
      </c>
      <c r="C768" s="29">
        <v>1</v>
      </c>
      <c r="D768" s="248">
        <f t="shared" si="672"/>
        <v>1125</v>
      </c>
      <c r="E768" s="38">
        <f t="shared" si="672"/>
        <v>1272</v>
      </c>
      <c r="F768" s="286">
        <f t="shared" si="672"/>
        <v>1272</v>
      </c>
      <c r="G768" s="248">
        <f t="shared" si="672"/>
        <v>319</v>
      </c>
      <c r="H768" s="248">
        <f t="shared" si="672"/>
        <v>318</v>
      </c>
      <c r="I768" s="248">
        <f t="shared" si="672"/>
        <v>317</v>
      </c>
      <c r="J768" s="248">
        <f t="shared" si="672"/>
        <v>318</v>
      </c>
      <c r="K768" s="23">
        <f t="shared" si="651"/>
        <v>1272</v>
      </c>
      <c r="L768" s="23">
        <f t="shared" si="652"/>
        <v>0</v>
      </c>
      <c r="M768" s="248">
        <f t="shared" si="672"/>
        <v>1272</v>
      </c>
      <c r="N768" s="248">
        <f t="shared" si="672"/>
        <v>1272</v>
      </c>
      <c r="O768" s="248">
        <f t="shared" si="672"/>
        <v>1272</v>
      </c>
      <c r="P768" s="38">
        <f t="shared" si="672"/>
        <v>0</v>
      </c>
      <c r="Q768" s="38">
        <f t="shared" si="672"/>
        <v>0</v>
      </c>
      <c r="R768" s="38">
        <f t="shared" si="672"/>
        <v>0</v>
      </c>
      <c r="S768" s="38">
        <f t="shared" si="672"/>
        <v>0</v>
      </c>
      <c r="T768" s="38">
        <f t="shared" si="673"/>
        <v>0</v>
      </c>
      <c r="U768" s="38">
        <f t="shared" si="673"/>
        <v>0</v>
      </c>
      <c r="V768" s="38">
        <f t="shared" si="673"/>
        <v>0</v>
      </c>
      <c r="W768" s="38">
        <f t="shared" si="673"/>
        <v>0</v>
      </c>
      <c r="X768" s="38">
        <f t="shared" si="673"/>
        <v>0</v>
      </c>
      <c r="Y768" s="38">
        <f t="shared" si="673"/>
        <v>0</v>
      </c>
      <c r="Z768" s="38">
        <f t="shared" si="673"/>
        <v>0</v>
      </c>
      <c r="AA768" s="38">
        <f t="shared" si="673"/>
        <v>0</v>
      </c>
      <c r="AB768" s="38">
        <f t="shared" si="673"/>
        <v>0</v>
      </c>
      <c r="AC768" s="38">
        <f t="shared" si="673"/>
        <v>0</v>
      </c>
      <c r="AD768" s="292">
        <f t="shared" si="638"/>
        <v>1272</v>
      </c>
      <c r="AE768" s="38">
        <f t="shared" si="673"/>
        <v>1272</v>
      </c>
      <c r="AF768" s="38">
        <f t="shared" si="673"/>
        <v>1161</v>
      </c>
      <c r="AG768" s="38">
        <f t="shared" si="673"/>
        <v>1285</v>
      </c>
      <c r="AH768" s="38">
        <f t="shared" si="673"/>
        <v>1285</v>
      </c>
      <c r="AI768" s="38">
        <f t="shared" si="673"/>
        <v>1285</v>
      </c>
      <c r="AJ768" s="38">
        <f t="shared" si="673"/>
        <v>1285</v>
      </c>
      <c r="AK768" s="38">
        <f t="shared" si="673"/>
        <v>0</v>
      </c>
    </row>
    <row r="769" spans="1:37" ht="25.5">
      <c r="A769" s="43"/>
      <c r="B769" s="320" t="s">
        <v>535</v>
      </c>
      <c r="C769" s="29" t="s">
        <v>536</v>
      </c>
      <c r="D769" s="248">
        <f t="shared" ref="D769:J769" si="674">D770+D771</f>
        <v>1125</v>
      </c>
      <c r="E769" s="38">
        <f t="shared" si="674"/>
        <v>1272</v>
      </c>
      <c r="F769" s="286">
        <f t="shared" si="674"/>
        <v>1272</v>
      </c>
      <c r="G769" s="248">
        <f t="shared" si="674"/>
        <v>319</v>
      </c>
      <c r="H769" s="248">
        <f t="shared" si="674"/>
        <v>318</v>
      </c>
      <c r="I769" s="248">
        <f t="shared" si="674"/>
        <v>317</v>
      </c>
      <c r="J769" s="248">
        <f t="shared" si="674"/>
        <v>318</v>
      </c>
      <c r="K769" s="23">
        <f t="shared" si="651"/>
        <v>1272</v>
      </c>
      <c r="L769" s="23">
        <f t="shared" si="652"/>
        <v>0</v>
      </c>
      <c r="M769" s="248">
        <f t="shared" ref="M769:AK769" si="675">M770+M771</f>
        <v>1272</v>
      </c>
      <c r="N769" s="248">
        <f t="shared" si="675"/>
        <v>1272</v>
      </c>
      <c r="O769" s="248">
        <f t="shared" si="675"/>
        <v>1272</v>
      </c>
      <c r="P769" s="38">
        <f t="shared" si="675"/>
        <v>0</v>
      </c>
      <c r="Q769" s="38">
        <f t="shared" si="675"/>
        <v>0</v>
      </c>
      <c r="R769" s="38">
        <f t="shared" si="675"/>
        <v>0</v>
      </c>
      <c r="S769" s="38">
        <f t="shared" si="675"/>
        <v>0</v>
      </c>
      <c r="T769" s="38">
        <f t="shared" si="675"/>
        <v>0</v>
      </c>
      <c r="U769" s="38">
        <f t="shared" si="675"/>
        <v>0</v>
      </c>
      <c r="V769" s="38">
        <f t="shared" si="675"/>
        <v>0</v>
      </c>
      <c r="W769" s="38">
        <f t="shared" si="675"/>
        <v>0</v>
      </c>
      <c r="X769" s="38">
        <f t="shared" si="675"/>
        <v>0</v>
      </c>
      <c r="Y769" s="38">
        <f t="shared" si="675"/>
        <v>0</v>
      </c>
      <c r="Z769" s="38">
        <f t="shared" si="675"/>
        <v>0</v>
      </c>
      <c r="AA769" s="38">
        <f t="shared" si="675"/>
        <v>0</v>
      </c>
      <c r="AB769" s="38">
        <f t="shared" si="675"/>
        <v>0</v>
      </c>
      <c r="AC769" s="38">
        <f t="shared" si="675"/>
        <v>0</v>
      </c>
      <c r="AD769" s="292">
        <f t="shared" si="638"/>
        <v>1272</v>
      </c>
      <c r="AE769" s="38">
        <f t="shared" si="675"/>
        <v>1272</v>
      </c>
      <c r="AF769" s="38">
        <f t="shared" si="675"/>
        <v>1161</v>
      </c>
      <c r="AG769" s="38">
        <f t="shared" si="675"/>
        <v>1285</v>
      </c>
      <c r="AH769" s="38">
        <f t="shared" si="675"/>
        <v>1285</v>
      </c>
      <c r="AI769" s="38">
        <f t="shared" si="675"/>
        <v>1285</v>
      </c>
      <c r="AJ769" s="38">
        <f t="shared" si="675"/>
        <v>1285</v>
      </c>
      <c r="AK769" s="38">
        <f t="shared" si="675"/>
        <v>0</v>
      </c>
    </row>
    <row r="770" spans="1:37" ht="14.25">
      <c r="A770" s="43"/>
      <c r="B770" s="28" t="s">
        <v>300</v>
      </c>
      <c r="C770" s="29">
        <v>10</v>
      </c>
      <c r="D770" s="186">
        <v>1075</v>
      </c>
      <c r="E770" s="30">
        <v>1222</v>
      </c>
      <c r="F770" s="93">
        <v>1222</v>
      </c>
      <c r="G770" s="186">
        <v>307</v>
      </c>
      <c r="H770" s="186">
        <v>305</v>
      </c>
      <c r="I770" s="186">
        <v>305</v>
      </c>
      <c r="J770" s="186">
        <v>305</v>
      </c>
      <c r="K770" s="23">
        <f t="shared" si="651"/>
        <v>1222</v>
      </c>
      <c r="L770" s="23">
        <f t="shared" si="652"/>
        <v>0</v>
      </c>
      <c r="M770" s="186">
        <v>1222</v>
      </c>
      <c r="N770" s="186">
        <v>1222</v>
      </c>
      <c r="O770" s="186">
        <v>1222</v>
      </c>
      <c r="P770" s="30"/>
      <c r="Q770" s="30"/>
      <c r="R770" s="30"/>
      <c r="S770" s="30"/>
      <c r="T770" s="30"/>
      <c r="U770" s="30"/>
      <c r="V770" s="30"/>
      <c r="W770" s="30"/>
      <c r="X770" s="30"/>
      <c r="Y770" s="30"/>
      <c r="Z770" s="30"/>
      <c r="AA770" s="30"/>
      <c r="AB770" s="30"/>
      <c r="AC770" s="30"/>
      <c r="AD770" s="292">
        <f t="shared" si="638"/>
        <v>1222</v>
      </c>
      <c r="AE770" s="30">
        <v>1222</v>
      </c>
      <c r="AF770" s="30">
        <v>1111</v>
      </c>
      <c r="AG770" s="30">
        <v>1235</v>
      </c>
      <c r="AH770" s="30">
        <v>1235</v>
      </c>
      <c r="AI770" s="30">
        <v>1235</v>
      </c>
      <c r="AJ770" s="30">
        <v>1235</v>
      </c>
      <c r="AK770" s="30"/>
    </row>
    <row r="771" spans="1:37" ht="14.25">
      <c r="A771" s="43"/>
      <c r="B771" s="28" t="s">
        <v>301</v>
      </c>
      <c r="C771" s="29">
        <v>20</v>
      </c>
      <c r="D771" s="186">
        <v>50</v>
      </c>
      <c r="E771" s="30">
        <v>50</v>
      </c>
      <c r="F771" s="93">
        <v>50</v>
      </c>
      <c r="G771" s="186">
        <v>12</v>
      </c>
      <c r="H771" s="186">
        <v>13</v>
      </c>
      <c r="I771" s="186">
        <v>12</v>
      </c>
      <c r="J771" s="186">
        <v>13</v>
      </c>
      <c r="K771" s="23">
        <f t="shared" si="651"/>
        <v>50</v>
      </c>
      <c r="L771" s="23">
        <f t="shared" si="652"/>
        <v>0</v>
      </c>
      <c r="M771" s="186">
        <v>50</v>
      </c>
      <c r="N771" s="186">
        <v>50</v>
      </c>
      <c r="O771" s="186">
        <v>50</v>
      </c>
      <c r="P771" s="30"/>
      <c r="Q771" s="30"/>
      <c r="R771" s="30"/>
      <c r="S771" s="30"/>
      <c r="T771" s="30"/>
      <c r="U771" s="30"/>
      <c r="V771" s="30"/>
      <c r="W771" s="30"/>
      <c r="X771" s="30"/>
      <c r="Y771" s="30"/>
      <c r="Z771" s="30"/>
      <c r="AA771" s="30"/>
      <c r="AB771" s="30"/>
      <c r="AC771" s="30"/>
      <c r="AD771" s="292">
        <f t="shared" si="638"/>
        <v>50</v>
      </c>
      <c r="AE771" s="30">
        <v>50</v>
      </c>
      <c r="AF771" s="30">
        <v>50</v>
      </c>
      <c r="AG771" s="30">
        <v>50</v>
      </c>
      <c r="AH771" s="30">
        <v>50</v>
      </c>
      <c r="AI771" s="30">
        <v>50</v>
      </c>
      <c r="AJ771" s="30">
        <v>50</v>
      </c>
      <c r="AK771" s="30"/>
    </row>
    <row r="772" spans="1:37" ht="33" customHeight="1">
      <c r="A772" s="43" t="s">
        <v>545</v>
      </c>
      <c r="B772" s="154" t="s">
        <v>546</v>
      </c>
      <c r="C772" s="129" t="s">
        <v>534</v>
      </c>
      <c r="D772" s="263">
        <f t="shared" ref="D772:S774" si="676">D773</f>
        <v>1020</v>
      </c>
      <c r="E772" s="156">
        <f t="shared" si="676"/>
        <v>1135</v>
      </c>
      <c r="F772" s="300">
        <f t="shared" si="676"/>
        <v>1135</v>
      </c>
      <c r="G772" s="263">
        <f t="shared" si="676"/>
        <v>287</v>
      </c>
      <c r="H772" s="263">
        <f t="shared" si="676"/>
        <v>285</v>
      </c>
      <c r="I772" s="263">
        <f t="shared" si="676"/>
        <v>283</v>
      </c>
      <c r="J772" s="263">
        <f t="shared" si="676"/>
        <v>280</v>
      </c>
      <c r="K772" s="23">
        <f t="shared" si="651"/>
        <v>1135</v>
      </c>
      <c r="L772" s="23">
        <f t="shared" si="652"/>
        <v>0</v>
      </c>
      <c r="M772" s="263">
        <f t="shared" si="676"/>
        <v>1135</v>
      </c>
      <c r="N772" s="263">
        <f t="shared" si="676"/>
        <v>1135</v>
      </c>
      <c r="O772" s="263">
        <f t="shared" si="676"/>
        <v>1135</v>
      </c>
      <c r="P772" s="156">
        <f t="shared" si="676"/>
        <v>0</v>
      </c>
      <c r="Q772" s="156">
        <f t="shared" si="676"/>
        <v>0</v>
      </c>
      <c r="R772" s="156">
        <f t="shared" si="676"/>
        <v>0</v>
      </c>
      <c r="S772" s="156">
        <f t="shared" si="676"/>
        <v>0</v>
      </c>
      <c r="T772" s="156">
        <f t="shared" ref="T772:AK774" si="677">T773</f>
        <v>0</v>
      </c>
      <c r="U772" s="156">
        <f t="shared" si="677"/>
        <v>0</v>
      </c>
      <c r="V772" s="156">
        <f t="shared" si="677"/>
        <v>0</v>
      </c>
      <c r="W772" s="156">
        <f t="shared" si="677"/>
        <v>0</v>
      </c>
      <c r="X772" s="156">
        <f t="shared" si="677"/>
        <v>0</v>
      </c>
      <c r="Y772" s="156">
        <f t="shared" si="677"/>
        <v>0</v>
      </c>
      <c r="Z772" s="156">
        <f t="shared" si="677"/>
        <v>0</v>
      </c>
      <c r="AA772" s="156">
        <f t="shared" si="677"/>
        <v>0</v>
      </c>
      <c r="AB772" s="156">
        <f t="shared" si="677"/>
        <v>0</v>
      </c>
      <c r="AC772" s="156">
        <f t="shared" si="677"/>
        <v>0</v>
      </c>
      <c r="AD772" s="292">
        <f t="shared" si="638"/>
        <v>1135</v>
      </c>
      <c r="AE772" s="156">
        <f t="shared" si="677"/>
        <v>1135</v>
      </c>
      <c r="AF772" s="156">
        <f t="shared" si="677"/>
        <v>1047</v>
      </c>
      <c r="AG772" s="156">
        <f t="shared" si="677"/>
        <v>950</v>
      </c>
      <c r="AH772" s="156">
        <f t="shared" si="677"/>
        <v>950</v>
      </c>
      <c r="AI772" s="156">
        <f t="shared" si="677"/>
        <v>950</v>
      </c>
      <c r="AJ772" s="156">
        <f t="shared" si="677"/>
        <v>950</v>
      </c>
      <c r="AK772" s="156">
        <f t="shared" si="677"/>
        <v>0</v>
      </c>
    </row>
    <row r="773" spans="1:37" ht="14.25">
      <c r="A773" s="43"/>
      <c r="B773" s="25" t="s">
        <v>298</v>
      </c>
      <c r="C773" s="29"/>
      <c r="D773" s="191">
        <f t="shared" si="676"/>
        <v>1020</v>
      </c>
      <c r="E773" s="111">
        <f t="shared" si="676"/>
        <v>1135</v>
      </c>
      <c r="F773" s="296">
        <f t="shared" si="676"/>
        <v>1135</v>
      </c>
      <c r="G773" s="191">
        <f t="shared" si="676"/>
        <v>287</v>
      </c>
      <c r="H773" s="191">
        <f t="shared" si="676"/>
        <v>285</v>
      </c>
      <c r="I773" s="191">
        <f t="shared" si="676"/>
        <v>283</v>
      </c>
      <c r="J773" s="191">
        <f t="shared" si="676"/>
        <v>280</v>
      </c>
      <c r="K773" s="23">
        <f t="shared" si="651"/>
        <v>1135</v>
      </c>
      <c r="L773" s="23">
        <f t="shared" si="652"/>
        <v>0</v>
      </c>
      <c r="M773" s="191">
        <f t="shared" si="676"/>
        <v>1135</v>
      </c>
      <c r="N773" s="191">
        <f t="shared" si="676"/>
        <v>1135</v>
      </c>
      <c r="O773" s="191">
        <f t="shared" si="676"/>
        <v>1135</v>
      </c>
      <c r="P773" s="111">
        <f t="shared" si="676"/>
        <v>0</v>
      </c>
      <c r="Q773" s="111">
        <f t="shared" si="676"/>
        <v>0</v>
      </c>
      <c r="R773" s="111">
        <f t="shared" si="676"/>
        <v>0</v>
      </c>
      <c r="S773" s="111">
        <f t="shared" si="676"/>
        <v>0</v>
      </c>
      <c r="T773" s="111">
        <f t="shared" si="677"/>
        <v>0</v>
      </c>
      <c r="U773" s="111">
        <f t="shared" si="677"/>
        <v>0</v>
      </c>
      <c r="V773" s="111">
        <f t="shared" si="677"/>
        <v>0</v>
      </c>
      <c r="W773" s="111">
        <f t="shared" si="677"/>
        <v>0</v>
      </c>
      <c r="X773" s="111">
        <f t="shared" si="677"/>
        <v>0</v>
      </c>
      <c r="Y773" s="111">
        <f t="shared" si="677"/>
        <v>0</v>
      </c>
      <c r="Z773" s="111">
        <f t="shared" si="677"/>
        <v>0</v>
      </c>
      <c r="AA773" s="111">
        <f t="shared" si="677"/>
        <v>0</v>
      </c>
      <c r="AB773" s="111">
        <f t="shared" si="677"/>
        <v>0</v>
      </c>
      <c r="AC773" s="111">
        <f t="shared" si="677"/>
        <v>0</v>
      </c>
      <c r="AD773" s="292">
        <f t="shared" si="638"/>
        <v>1135</v>
      </c>
      <c r="AE773" s="111">
        <f t="shared" si="677"/>
        <v>1135</v>
      </c>
      <c r="AF773" s="111">
        <f t="shared" si="677"/>
        <v>1047</v>
      </c>
      <c r="AG773" s="111">
        <f t="shared" si="677"/>
        <v>950</v>
      </c>
      <c r="AH773" s="111">
        <f t="shared" si="677"/>
        <v>950</v>
      </c>
      <c r="AI773" s="111">
        <f t="shared" si="677"/>
        <v>950</v>
      </c>
      <c r="AJ773" s="111">
        <f t="shared" si="677"/>
        <v>950</v>
      </c>
      <c r="AK773" s="111">
        <f t="shared" si="677"/>
        <v>0</v>
      </c>
    </row>
    <row r="774" spans="1:37" ht="14.25">
      <c r="A774" s="43"/>
      <c r="B774" s="28" t="s">
        <v>299</v>
      </c>
      <c r="C774" s="29">
        <v>1</v>
      </c>
      <c r="D774" s="248">
        <f t="shared" si="676"/>
        <v>1020</v>
      </c>
      <c r="E774" s="38">
        <f t="shared" si="676"/>
        <v>1135</v>
      </c>
      <c r="F774" s="286">
        <f t="shared" si="676"/>
        <v>1135</v>
      </c>
      <c r="G774" s="248">
        <f t="shared" si="676"/>
        <v>287</v>
      </c>
      <c r="H774" s="248">
        <f t="shared" si="676"/>
        <v>285</v>
      </c>
      <c r="I774" s="248">
        <f t="shared" si="676"/>
        <v>283</v>
      </c>
      <c r="J774" s="248">
        <f t="shared" si="676"/>
        <v>280</v>
      </c>
      <c r="K774" s="23">
        <f t="shared" si="651"/>
        <v>1135</v>
      </c>
      <c r="L774" s="23">
        <f t="shared" si="652"/>
        <v>0</v>
      </c>
      <c r="M774" s="248">
        <f t="shared" si="676"/>
        <v>1135</v>
      </c>
      <c r="N774" s="248">
        <f t="shared" si="676"/>
        <v>1135</v>
      </c>
      <c r="O774" s="248">
        <f t="shared" si="676"/>
        <v>1135</v>
      </c>
      <c r="P774" s="38">
        <f t="shared" si="676"/>
        <v>0</v>
      </c>
      <c r="Q774" s="38">
        <f t="shared" si="676"/>
        <v>0</v>
      </c>
      <c r="R774" s="38">
        <f t="shared" si="676"/>
        <v>0</v>
      </c>
      <c r="S774" s="38">
        <f t="shared" si="676"/>
        <v>0</v>
      </c>
      <c r="T774" s="38">
        <f t="shared" si="677"/>
        <v>0</v>
      </c>
      <c r="U774" s="38">
        <f t="shared" si="677"/>
        <v>0</v>
      </c>
      <c r="V774" s="38">
        <f t="shared" si="677"/>
        <v>0</v>
      </c>
      <c r="W774" s="38">
        <f t="shared" si="677"/>
        <v>0</v>
      </c>
      <c r="X774" s="38">
        <f t="shared" si="677"/>
        <v>0</v>
      </c>
      <c r="Y774" s="38">
        <f t="shared" si="677"/>
        <v>0</v>
      </c>
      <c r="Z774" s="38">
        <f t="shared" si="677"/>
        <v>0</v>
      </c>
      <c r="AA774" s="38">
        <f t="shared" si="677"/>
        <v>0</v>
      </c>
      <c r="AB774" s="38">
        <f t="shared" si="677"/>
        <v>0</v>
      </c>
      <c r="AC774" s="38">
        <f t="shared" si="677"/>
        <v>0</v>
      </c>
      <c r="AD774" s="292">
        <f t="shared" si="638"/>
        <v>1135</v>
      </c>
      <c r="AE774" s="38">
        <f t="shared" si="677"/>
        <v>1135</v>
      </c>
      <c r="AF774" s="38">
        <f t="shared" si="677"/>
        <v>1047</v>
      </c>
      <c r="AG774" s="38">
        <f t="shared" si="677"/>
        <v>950</v>
      </c>
      <c r="AH774" s="38">
        <f t="shared" si="677"/>
        <v>950</v>
      </c>
      <c r="AI774" s="38">
        <f t="shared" si="677"/>
        <v>950</v>
      </c>
      <c r="AJ774" s="38">
        <f t="shared" si="677"/>
        <v>950</v>
      </c>
      <c r="AK774" s="38">
        <f t="shared" si="677"/>
        <v>0</v>
      </c>
    </row>
    <row r="775" spans="1:37" ht="25.5">
      <c r="A775" s="43"/>
      <c r="B775" s="320" t="s">
        <v>535</v>
      </c>
      <c r="C775" s="29" t="s">
        <v>536</v>
      </c>
      <c r="D775" s="248">
        <f t="shared" ref="D775:J775" si="678">D776+D777</f>
        <v>1020</v>
      </c>
      <c r="E775" s="38">
        <f t="shared" si="678"/>
        <v>1135</v>
      </c>
      <c r="F775" s="286">
        <f t="shared" si="678"/>
        <v>1135</v>
      </c>
      <c r="G775" s="248">
        <f t="shared" si="678"/>
        <v>287</v>
      </c>
      <c r="H775" s="248">
        <f t="shared" si="678"/>
        <v>285</v>
      </c>
      <c r="I775" s="248">
        <f t="shared" si="678"/>
        <v>283</v>
      </c>
      <c r="J775" s="248">
        <f t="shared" si="678"/>
        <v>280</v>
      </c>
      <c r="K775" s="23">
        <f t="shared" si="651"/>
        <v>1135</v>
      </c>
      <c r="L775" s="23">
        <f t="shared" si="652"/>
        <v>0</v>
      </c>
      <c r="M775" s="248">
        <f t="shared" ref="M775:AK775" si="679">M776+M777</f>
        <v>1135</v>
      </c>
      <c r="N775" s="248">
        <f t="shared" si="679"/>
        <v>1135</v>
      </c>
      <c r="O775" s="248">
        <f t="shared" si="679"/>
        <v>1135</v>
      </c>
      <c r="P775" s="38">
        <f t="shared" si="679"/>
        <v>0</v>
      </c>
      <c r="Q775" s="38">
        <f t="shared" si="679"/>
        <v>0</v>
      </c>
      <c r="R775" s="38">
        <f t="shared" si="679"/>
        <v>0</v>
      </c>
      <c r="S775" s="38">
        <f t="shared" si="679"/>
        <v>0</v>
      </c>
      <c r="T775" s="38">
        <f t="shared" si="679"/>
        <v>0</v>
      </c>
      <c r="U775" s="38">
        <f t="shared" si="679"/>
        <v>0</v>
      </c>
      <c r="V775" s="38">
        <f t="shared" si="679"/>
        <v>0</v>
      </c>
      <c r="W775" s="38">
        <f t="shared" si="679"/>
        <v>0</v>
      </c>
      <c r="X775" s="38">
        <f t="shared" si="679"/>
        <v>0</v>
      </c>
      <c r="Y775" s="38">
        <f t="shared" si="679"/>
        <v>0</v>
      </c>
      <c r="Z775" s="38">
        <f t="shared" si="679"/>
        <v>0</v>
      </c>
      <c r="AA775" s="38">
        <f t="shared" si="679"/>
        <v>0</v>
      </c>
      <c r="AB775" s="38">
        <f t="shared" si="679"/>
        <v>0</v>
      </c>
      <c r="AC775" s="38">
        <f t="shared" si="679"/>
        <v>0</v>
      </c>
      <c r="AD775" s="292">
        <f t="shared" si="638"/>
        <v>1135</v>
      </c>
      <c r="AE775" s="38">
        <f t="shared" si="679"/>
        <v>1135</v>
      </c>
      <c r="AF775" s="38">
        <f t="shared" si="679"/>
        <v>1047</v>
      </c>
      <c r="AG775" s="38">
        <f t="shared" si="679"/>
        <v>950</v>
      </c>
      <c r="AH775" s="38">
        <f t="shared" si="679"/>
        <v>950</v>
      </c>
      <c r="AI775" s="38">
        <f t="shared" si="679"/>
        <v>950</v>
      </c>
      <c r="AJ775" s="38">
        <f t="shared" si="679"/>
        <v>950</v>
      </c>
      <c r="AK775" s="38">
        <f t="shared" si="679"/>
        <v>0</v>
      </c>
    </row>
    <row r="776" spans="1:37" ht="14.25">
      <c r="A776" s="43"/>
      <c r="B776" s="28" t="s">
        <v>300</v>
      </c>
      <c r="C776" s="29">
        <v>10</v>
      </c>
      <c r="D776" s="186">
        <v>980</v>
      </c>
      <c r="E776" s="30">
        <v>1100</v>
      </c>
      <c r="F776" s="93">
        <v>1100</v>
      </c>
      <c r="G776" s="186">
        <v>280</v>
      </c>
      <c r="H776" s="186">
        <v>275</v>
      </c>
      <c r="I776" s="186">
        <v>275</v>
      </c>
      <c r="J776" s="186">
        <v>270</v>
      </c>
      <c r="K776" s="23">
        <f t="shared" si="651"/>
        <v>1100</v>
      </c>
      <c r="L776" s="23">
        <f t="shared" si="652"/>
        <v>0</v>
      </c>
      <c r="M776" s="186">
        <v>1100</v>
      </c>
      <c r="N776" s="186">
        <v>1100</v>
      </c>
      <c r="O776" s="186">
        <v>1100</v>
      </c>
      <c r="P776" s="30"/>
      <c r="Q776" s="30"/>
      <c r="R776" s="30"/>
      <c r="S776" s="30"/>
      <c r="T776" s="30"/>
      <c r="U776" s="30"/>
      <c r="V776" s="30"/>
      <c r="W776" s="30"/>
      <c r="X776" s="30"/>
      <c r="Y776" s="30"/>
      <c r="Z776" s="30"/>
      <c r="AA776" s="30"/>
      <c r="AB776" s="30"/>
      <c r="AC776" s="30"/>
      <c r="AD776" s="292">
        <f t="shared" si="638"/>
        <v>1100</v>
      </c>
      <c r="AE776" s="30">
        <v>1100</v>
      </c>
      <c r="AF776" s="30">
        <v>1015</v>
      </c>
      <c r="AG776" s="30">
        <v>915</v>
      </c>
      <c r="AH776" s="30">
        <v>915</v>
      </c>
      <c r="AI776" s="30">
        <v>915</v>
      </c>
      <c r="AJ776" s="30">
        <v>915</v>
      </c>
      <c r="AK776" s="30"/>
    </row>
    <row r="777" spans="1:37" ht="13.5" customHeight="1">
      <c r="A777" s="43"/>
      <c r="B777" s="28" t="s">
        <v>301</v>
      </c>
      <c r="C777" s="29">
        <v>20</v>
      </c>
      <c r="D777" s="186">
        <v>40</v>
      </c>
      <c r="E777" s="30">
        <v>35</v>
      </c>
      <c r="F777" s="93">
        <v>35</v>
      </c>
      <c r="G777" s="186">
        <v>7</v>
      </c>
      <c r="H777" s="186">
        <v>10</v>
      </c>
      <c r="I777" s="186">
        <v>8</v>
      </c>
      <c r="J777" s="186">
        <v>10</v>
      </c>
      <c r="K777" s="23">
        <f t="shared" si="651"/>
        <v>35</v>
      </c>
      <c r="L777" s="23">
        <f t="shared" si="652"/>
        <v>0</v>
      </c>
      <c r="M777" s="186">
        <v>35</v>
      </c>
      <c r="N777" s="186">
        <v>35</v>
      </c>
      <c r="O777" s="186">
        <v>35</v>
      </c>
      <c r="P777" s="30"/>
      <c r="Q777" s="30"/>
      <c r="R777" s="30"/>
      <c r="S777" s="30"/>
      <c r="T777" s="30"/>
      <c r="U777" s="30"/>
      <c r="V777" s="30"/>
      <c r="W777" s="30"/>
      <c r="X777" s="30"/>
      <c r="Y777" s="30"/>
      <c r="Z777" s="30"/>
      <c r="AA777" s="30"/>
      <c r="AB777" s="30"/>
      <c r="AC777" s="30"/>
      <c r="AD777" s="292">
        <f t="shared" si="638"/>
        <v>35</v>
      </c>
      <c r="AE777" s="30">
        <v>35</v>
      </c>
      <c r="AF777" s="30">
        <v>32</v>
      </c>
      <c r="AG777" s="30">
        <v>35</v>
      </c>
      <c r="AH777" s="30">
        <v>35</v>
      </c>
      <c r="AI777" s="30">
        <v>35</v>
      </c>
      <c r="AJ777" s="30">
        <v>35</v>
      </c>
      <c r="AK777" s="30"/>
    </row>
    <row r="778" spans="1:37" ht="14.25" hidden="1" customHeight="1">
      <c r="A778" s="43">
        <v>2.2999999999999998</v>
      </c>
      <c r="B778" s="188" t="s">
        <v>547</v>
      </c>
      <c r="C778" s="155" t="s">
        <v>548</v>
      </c>
      <c r="D778" s="263">
        <f t="shared" ref="D778:J778" si="680">D779+D782+D785+D788+D791+D794</f>
        <v>0</v>
      </c>
      <c r="E778" s="156">
        <f t="shared" si="680"/>
        <v>0</v>
      </c>
      <c r="F778" s="300">
        <f t="shared" si="680"/>
        <v>0</v>
      </c>
      <c r="G778" s="263">
        <f t="shared" si="680"/>
        <v>0</v>
      </c>
      <c r="H778" s="263">
        <f t="shared" si="680"/>
        <v>0</v>
      </c>
      <c r="I778" s="263">
        <f t="shared" si="680"/>
        <v>0</v>
      </c>
      <c r="J778" s="263">
        <f t="shared" si="680"/>
        <v>0</v>
      </c>
      <c r="K778" s="23">
        <f t="shared" si="651"/>
        <v>0</v>
      </c>
      <c r="L778" s="23">
        <f t="shared" si="652"/>
        <v>0</v>
      </c>
      <c r="M778" s="263">
        <f t="shared" ref="M778:AK778" si="681">M779+M782+M785+M788+M791+M794</f>
        <v>0</v>
      </c>
      <c r="N778" s="263">
        <f t="shared" si="681"/>
        <v>0</v>
      </c>
      <c r="O778" s="263">
        <f t="shared" si="681"/>
        <v>0</v>
      </c>
      <c r="P778" s="156">
        <f t="shared" si="681"/>
        <v>0</v>
      </c>
      <c r="Q778" s="156">
        <f t="shared" si="681"/>
        <v>0</v>
      </c>
      <c r="R778" s="156">
        <f t="shared" si="681"/>
        <v>0</v>
      </c>
      <c r="S778" s="156">
        <f t="shared" si="681"/>
        <v>0</v>
      </c>
      <c r="T778" s="156">
        <f t="shared" si="681"/>
        <v>0</v>
      </c>
      <c r="U778" s="156">
        <f t="shared" si="681"/>
        <v>0</v>
      </c>
      <c r="V778" s="156">
        <f t="shared" si="681"/>
        <v>0</v>
      </c>
      <c r="W778" s="156">
        <f t="shared" si="681"/>
        <v>0</v>
      </c>
      <c r="X778" s="156">
        <f t="shared" si="681"/>
        <v>0</v>
      </c>
      <c r="Y778" s="156">
        <f t="shared" si="681"/>
        <v>0</v>
      </c>
      <c r="Z778" s="156">
        <f t="shared" si="681"/>
        <v>0</v>
      </c>
      <c r="AA778" s="156">
        <f t="shared" si="681"/>
        <v>0</v>
      </c>
      <c r="AB778" s="156">
        <f t="shared" si="681"/>
        <v>0</v>
      </c>
      <c r="AC778" s="156">
        <f t="shared" si="681"/>
        <v>0</v>
      </c>
      <c r="AD778" s="292">
        <f t="shared" si="638"/>
        <v>0</v>
      </c>
      <c r="AE778" s="156">
        <f t="shared" si="681"/>
        <v>0</v>
      </c>
      <c r="AF778" s="156">
        <f t="shared" si="681"/>
        <v>0</v>
      </c>
      <c r="AG778" s="156">
        <f t="shared" si="681"/>
        <v>0</v>
      </c>
      <c r="AH778" s="156">
        <f t="shared" si="681"/>
        <v>0</v>
      </c>
      <c r="AI778" s="156">
        <f t="shared" si="681"/>
        <v>0</v>
      </c>
      <c r="AJ778" s="156">
        <f t="shared" si="681"/>
        <v>0</v>
      </c>
      <c r="AK778" s="156">
        <f t="shared" si="681"/>
        <v>0</v>
      </c>
    </row>
    <row r="779" spans="1:37" ht="14.25" hidden="1" customHeight="1">
      <c r="A779" s="43" t="s">
        <v>549</v>
      </c>
      <c r="B779" s="25" t="s">
        <v>550</v>
      </c>
      <c r="C779" s="26" t="s">
        <v>548</v>
      </c>
      <c r="D779" s="249">
        <f t="shared" ref="D779:S780" si="682">D780</f>
        <v>0</v>
      </c>
      <c r="E779" s="39">
        <f t="shared" si="682"/>
        <v>0</v>
      </c>
      <c r="F779" s="287">
        <f t="shared" si="682"/>
        <v>0</v>
      </c>
      <c r="G779" s="249">
        <f t="shared" si="682"/>
        <v>0</v>
      </c>
      <c r="H779" s="249">
        <f t="shared" si="682"/>
        <v>0</v>
      </c>
      <c r="I779" s="249">
        <f t="shared" si="682"/>
        <v>0</v>
      </c>
      <c r="J779" s="249">
        <f t="shared" si="682"/>
        <v>0</v>
      </c>
      <c r="K779" s="23">
        <f t="shared" si="651"/>
        <v>0</v>
      </c>
      <c r="L779" s="23">
        <f t="shared" si="652"/>
        <v>0</v>
      </c>
      <c r="M779" s="249">
        <f t="shared" si="682"/>
        <v>0</v>
      </c>
      <c r="N779" s="249">
        <f t="shared" si="682"/>
        <v>0</v>
      </c>
      <c r="O779" s="249">
        <f t="shared" si="682"/>
        <v>0</v>
      </c>
      <c r="P779" s="39">
        <f t="shared" si="682"/>
        <v>0</v>
      </c>
      <c r="Q779" s="39">
        <f t="shared" si="682"/>
        <v>0</v>
      </c>
      <c r="R779" s="39">
        <f t="shared" si="682"/>
        <v>0</v>
      </c>
      <c r="S779" s="39">
        <f t="shared" si="682"/>
        <v>0</v>
      </c>
      <c r="T779" s="39">
        <f t="shared" ref="T779:AK780" si="683">T780</f>
        <v>0</v>
      </c>
      <c r="U779" s="39">
        <f t="shared" si="683"/>
        <v>0</v>
      </c>
      <c r="V779" s="39">
        <f t="shared" si="683"/>
        <v>0</v>
      </c>
      <c r="W779" s="39">
        <f t="shared" si="683"/>
        <v>0</v>
      </c>
      <c r="X779" s="39">
        <f t="shared" si="683"/>
        <v>0</v>
      </c>
      <c r="Y779" s="39">
        <f t="shared" si="683"/>
        <v>0</v>
      </c>
      <c r="Z779" s="39">
        <f t="shared" si="683"/>
        <v>0</v>
      </c>
      <c r="AA779" s="39">
        <f t="shared" si="683"/>
        <v>0</v>
      </c>
      <c r="AB779" s="39">
        <f t="shared" si="683"/>
        <v>0</v>
      </c>
      <c r="AC779" s="39">
        <f t="shared" si="683"/>
        <v>0</v>
      </c>
      <c r="AD779" s="292">
        <f t="shared" si="638"/>
        <v>0</v>
      </c>
      <c r="AE779" s="39">
        <f t="shared" si="683"/>
        <v>0</v>
      </c>
      <c r="AF779" s="39">
        <f t="shared" si="683"/>
        <v>0</v>
      </c>
      <c r="AG779" s="39">
        <f t="shared" si="683"/>
        <v>0</v>
      </c>
      <c r="AH779" s="39">
        <f t="shared" si="683"/>
        <v>0</v>
      </c>
      <c r="AI779" s="39">
        <f t="shared" si="683"/>
        <v>0</v>
      </c>
      <c r="AJ779" s="39">
        <f t="shared" si="683"/>
        <v>0</v>
      </c>
      <c r="AK779" s="39">
        <f t="shared" si="683"/>
        <v>0</v>
      </c>
    </row>
    <row r="780" spans="1:37" ht="10.5" hidden="1" customHeight="1">
      <c r="A780" s="43"/>
      <c r="B780" s="28" t="s">
        <v>311</v>
      </c>
      <c r="C780" s="29"/>
      <c r="D780" s="253">
        <f t="shared" si="682"/>
        <v>0</v>
      </c>
      <c r="E780" s="45">
        <f t="shared" si="682"/>
        <v>0</v>
      </c>
      <c r="F780" s="289">
        <f t="shared" si="682"/>
        <v>0</v>
      </c>
      <c r="G780" s="253">
        <f t="shared" si="682"/>
        <v>0</v>
      </c>
      <c r="H780" s="253">
        <f t="shared" si="682"/>
        <v>0</v>
      </c>
      <c r="I780" s="253">
        <f t="shared" si="682"/>
        <v>0</v>
      </c>
      <c r="J780" s="253">
        <f t="shared" si="682"/>
        <v>0</v>
      </c>
      <c r="K780" s="23">
        <f t="shared" si="651"/>
        <v>0</v>
      </c>
      <c r="L780" s="23">
        <f t="shared" si="652"/>
        <v>0</v>
      </c>
      <c r="M780" s="253">
        <f t="shared" si="682"/>
        <v>0</v>
      </c>
      <c r="N780" s="253">
        <f t="shared" si="682"/>
        <v>0</v>
      </c>
      <c r="O780" s="253">
        <f t="shared" si="682"/>
        <v>0</v>
      </c>
      <c r="P780" s="45">
        <f t="shared" si="682"/>
        <v>0</v>
      </c>
      <c r="Q780" s="45">
        <f t="shared" si="682"/>
        <v>0</v>
      </c>
      <c r="R780" s="45">
        <f t="shared" si="682"/>
        <v>0</v>
      </c>
      <c r="S780" s="45">
        <f t="shared" si="682"/>
        <v>0</v>
      </c>
      <c r="T780" s="45">
        <f t="shared" si="683"/>
        <v>0</v>
      </c>
      <c r="U780" s="45">
        <f t="shared" si="683"/>
        <v>0</v>
      </c>
      <c r="V780" s="45">
        <f t="shared" si="683"/>
        <v>0</v>
      </c>
      <c r="W780" s="45">
        <f t="shared" si="683"/>
        <v>0</v>
      </c>
      <c r="X780" s="45">
        <f t="shared" si="683"/>
        <v>0</v>
      </c>
      <c r="Y780" s="45">
        <f t="shared" si="683"/>
        <v>0</v>
      </c>
      <c r="Z780" s="45">
        <f t="shared" si="683"/>
        <v>0</v>
      </c>
      <c r="AA780" s="45">
        <f t="shared" si="683"/>
        <v>0</v>
      </c>
      <c r="AB780" s="45">
        <f t="shared" si="683"/>
        <v>0</v>
      </c>
      <c r="AC780" s="45">
        <f t="shared" si="683"/>
        <v>0</v>
      </c>
      <c r="AD780" s="292">
        <f t="shared" ref="AD780:AD843" si="684">F780+P780+Q780+R780+S780+T780+Z780+U780+V780+W780+X780+Y780+AA780+AB780+AC780</f>
        <v>0</v>
      </c>
      <c r="AE780" s="45">
        <f t="shared" si="683"/>
        <v>0</v>
      </c>
      <c r="AF780" s="45">
        <f t="shared" si="683"/>
        <v>0</v>
      </c>
      <c r="AG780" s="45">
        <f t="shared" si="683"/>
        <v>0</v>
      </c>
      <c r="AH780" s="45">
        <f t="shared" si="683"/>
        <v>0</v>
      </c>
      <c r="AI780" s="45">
        <f t="shared" si="683"/>
        <v>0</v>
      </c>
      <c r="AJ780" s="45">
        <f t="shared" si="683"/>
        <v>0</v>
      </c>
      <c r="AK780" s="45">
        <f t="shared" si="683"/>
        <v>0</v>
      </c>
    </row>
    <row r="781" spans="1:37" ht="30" hidden="1" customHeight="1">
      <c r="A781" s="43"/>
      <c r="B781" s="16" t="s">
        <v>551</v>
      </c>
      <c r="C781" s="29" t="s">
        <v>316</v>
      </c>
      <c r="D781" s="186"/>
      <c r="E781" s="30"/>
      <c r="F781" s="93"/>
      <c r="G781" s="186"/>
      <c r="H781" s="186"/>
      <c r="I781" s="186"/>
      <c r="J781" s="186"/>
      <c r="K781" s="23">
        <f t="shared" si="651"/>
        <v>0</v>
      </c>
      <c r="L781" s="23">
        <f t="shared" si="652"/>
        <v>0</v>
      </c>
      <c r="M781" s="186"/>
      <c r="N781" s="186"/>
      <c r="O781" s="186"/>
      <c r="P781" s="30"/>
      <c r="Q781" s="30"/>
      <c r="R781" s="30"/>
      <c r="S781" s="30"/>
      <c r="T781" s="30"/>
      <c r="U781" s="30"/>
      <c r="V781" s="30"/>
      <c r="W781" s="30"/>
      <c r="X781" s="30"/>
      <c r="Y781" s="30"/>
      <c r="Z781" s="30"/>
      <c r="AA781" s="30"/>
      <c r="AB781" s="30"/>
      <c r="AC781" s="30"/>
      <c r="AD781" s="292">
        <f t="shared" si="684"/>
        <v>0</v>
      </c>
      <c r="AE781" s="30"/>
      <c r="AF781" s="30"/>
      <c r="AG781" s="30"/>
      <c r="AH781" s="30"/>
      <c r="AI781" s="30"/>
      <c r="AJ781" s="30"/>
      <c r="AK781" s="30"/>
    </row>
    <row r="782" spans="1:37" ht="14.25" hidden="1" customHeight="1">
      <c r="A782" s="43" t="s">
        <v>552</v>
      </c>
      <c r="B782" s="31" t="s">
        <v>553</v>
      </c>
      <c r="C782" s="26" t="s">
        <v>548</v>
      </c>
      <c r="D782" s="249">
        <f t="shared" ref="D782:S783" si="685">D783</f>
        <v>0</v>
      </c>
      <c r="E782" s="39">
        <f t="shared" si="685"/>
        <v>0</v>
      </c>
      <c r="F782" s="287">
        <f t="shared" si="685"/>
        <v>0</v>
      </c>
      <c r="G782" s="249">
        <f t="shared" si="685"/>
        <v>0</v>
      </c>
      <c r="H782" s="249">
        <f t="shared" si="685"/>
        <v>0</v>
      </c>
      <c r="I782" s="249">
        <f t="shared" si="685"/>
        <v>0</v>
      </c>
      <c r="J782" s="249">
        <f t="shared" si="685"/>
        <v>0</v>
      </c>
      <c r="K782" s="23">
        <f t="shared" si="651"/>
        <v>0</v>
      </c>
      <c r="L782" s="23">
        <f t="shared" si="652"/>
        <v>0</v>
      </c>
      <c r="M782" s="249">
        <f t="shared" si="685"/>
        <v>0</v>
      </c>
      <c r="N782" s="249">
        <f t="shared" si="685"/>
        <v>0</v>
      </c>
      <c r="O782" s="249">
        <f t="shared" si="685"/>
        <v>0</v>
      </c>
      <c r="P782" s="39">
        <f t="shared" si="685"/>
        <v>0</v>
      </c>
      <c r="Q782" s="39">
        <f t="shared" si="685"/>
        <v>0</v>
      </c>
      <c r="R782" s="39">
        <f t="shared" si="685"/>
        <v>0</v>
      </c>
      <c r="S782" s="39">
        <f t="shared" si="685"/>
        <v>0</v>
      </c>
      <c r="T782" s="39">
        <f t="shared" ref="T782:AK783" si="686">T783</f>
        <v>0</v>
      </c>
      <c r="U782" s="39">
        <f t="shared" si="686"/>
        <v>0</v>
      </c>
      <c r="V782" s="39">
        <f t="shared" si="686"/>
        <v>0</v>
      </c>
      <c r="W782" s="39">
        <f t="shared" si="686"/>
        <v>0</v>
      </c>
      <c r="X782" s="39">
        <f t="shared" si="686"/>
        <v>0</v>
      </c>
      <c r="Y782" s="39">
        <f t="shared" si="686"/>
        <v>0</v>
      </c>
      <c r="Z782" s="39">
        <f t="shared" si="686"/>
        <v>0</v>
      </c>
      <c r="AA782" s="39">
        <f t="shared" si="686"/>
        <v>0</v>
      </c>
      <c r="AB782" s="39">
        <f t="shared" si="686"/>
        <v>0</v>
      </c>
      <c r="AC782" s="39">
        <f t="shared" si="686"/>
        <v>0</v>
      </c>
      <c r="AD782" s="292">
        <f t="shared" si="684"/>
        <v>0</v>
      </c>
      <c r="AE782" s="39">
        <f t="shared" si="686"/>
        <v>0</v>
      </c>
      <c r="AF782" s="39">
        <f t="shared" si="686"/>
        <v>0</v>
      </c>
      <c r="AG782" s="39">
        <f t="shared" si="686"/>
        <v>0</v>
      </c>
      <c r="AH782" s="39">
        <f t="shared" si="686"/>
        <v>0</v>
      </c>
      <c r="AI782" s="39">
        <f t="shared" si="686"/>
        <v>0</v>
      </c>
      <c r="AJ782" s="39">
        <f t="shared" si="686"/>
        <v>0</v>
      </c>
      <c r="AK782" s="39">
        <f t="shared" si="686"/>
        <v>0</v>
      </c>
    </row>
    <row r="783" spans="1:37" ht="15" hidden="1" customHeight="1">
      <c r="A783" s="43"/>
      <c r="B783" s="28" t="s">
        <v>311</v>
      </c>
      <c r="C783" s="29"/>
      <c r="D783" s="253">
        <f t="shared" si="685"/>
        <v>0</v>
      </c>
      <c r="E783" s="45">
        <f t="shared" si="685"/>
        <v>0</v>
      </c>
      <c r="F783" s="289">
        <f t="shared" si="685"/>
        <v>0</v>
      </c>
      <c r="G783" s="253">
        <f t="shared" si="685"/>
        <v>0</v>
      </c>
      <c r="H783" s="253">
        <f t="shared" si="685"/>
        <v>0</v>
      </c>
      <c r="I783" s="253">
        <f t="shared" si="685"/>
        <v>0</v>
      </c>
      <c r="J783" s="253">
        <f t="shared" si="685"/>
        <v>0</v>
      </c>
      <c r="K783" s="23">
        <f t="shared" si="651"/>
        <v>0</v>
      </c>
      <c r="L783" s="23">
        <f t="shared" si="652"/>
        <v>0</v>
      </c>
      <c r="M783" s="253">
        <f t="shared" si="685"/>
        <v>0</v>
      </c>
      <c r="N783" s="253">
        <f t="shared" si="685"/>
        <v>0</v>
      </c>
      <c r="O783" s="253">
        <f t="shared" si="685"/>
        <v>0</v>
      </c>
      <c r="P783" s="45">
        <f t="shared" si="685"/>
        <v>0</v>
      </c>
      <c r="Q783" s="45">
        <f t="shared" si="685"/>
        <v>0</v>
      </c>
      <c r="R783" s="45">
        <f t="shared" si="685"/>
        <v>0</v>
      </c>
      <c r="S783" s="45">
        <f t="shared" si="685"/>
        <v>0</v>
      </c>
      <c r="T783" s="45">
        <f t="shared" si="686"/>
        <v>0</v>
      </c>
      <c r="U783" s="45">
        <f t="shared" si="686"/>
        <v>0</v>
      </c>
      <c r="V783" s="45">
        <f t="shared" si="686"/>
        <v>0</v>
      </c>
      <c r="W783" s="45">
        <f t="shared" si="686"/>
        <v>0</v>
      </c>
      <c r="X783" s="45">
        <f t="shared" si="686"/>
        <v>0</v>
      </c>
      <c r="Y783" s="45">
        <f t="shared" si="686"/>
        <v>0</v>
      </c>
      <c r="Z783" s="45">
        <f t="shared" si="686"/>
        <v>0</v>
      </c>
      <c r="AA783" s="45">
        <f t="shared" si="686"/>
        <v>0</v>
      </c>
      <c r="AB783" s="45">
        <f t="shared" si="686"/>
        <v>0</v>
      </c>
      <c r="AC783" s="45">
        <f t="shared" si="686"/>
        <v>0</v>
      </c>
      <c r="AD783" s="292">
        <f t="shared" si="684"/>
        <v>0</v>
      </c>
      <c r="AE783" s="45">
        <f t="shared" si="686"/>
        <v>0</v>
      </c>
      <c r="AF783" s="45">
        <f t="shared" si="686"/>
        <v>0</v>
      </c>
      <c r="AG783" s="45">
        <f t="shared" si="686"/>
        <v>0</v>
      </c>
      <c r="AH783" s="45">
        <f t="shared" si="686"/>
        <v>0</v>
      </c>
      <c r="AI783" s="45">
        <f t="shared" si="686"/>
        <v>0</v>
      </c>
      <c r="AJ783" s="45">
        <f t="shared" si="686"/>
        <v>0</v>
      </c>
      <c r="AK783" s="45">
        <f t="shared" si="686"/>
        <v>0</v>
      </c>
    </row>
    <row r="784" spans="1:37" ht="30" hidden="1" customHeight="1">
      <c r="A784" s="43"/>
      <c r="B784" s="16" t="s">
        <v>551</v>
      </c>
      <c r="C784" s="29" t="s">
        <v>316</v>
      </c>
      <c r="D784" s="186"/>
      <c r="E784" s="30"/>
      <c r="F784" s="93"/>
      <c r="G784" s="186"/>
      <c r="H784" s="186"/>
      <c r="I784" s="186"/>
      <c r="J784" s="186"/>
      <c r="K784" s="23">
        <f t="shared" si="651"/>
        <v>0</v>
      </c>
      <c r="L784" s="23">
        <f t="shared" si="652"/>
        <v>0</v>
      </c>
      <c r="M784" s="186"/>
      <c r="N784" s="186"/>
      <c r="O784" s="186"/>
      <c r="P784" s="30"/>
      <c r="Q784" s="30"/>
      <c r="R784" s="30"/>
      <c r="S784" s="30"/>
      <c r="T784" s="30"/>
      <c r="U784" s="30"/>
      <c r="V784" s="30"/>
      <c r="W784" s="30"/>
      <c r="X784" s="30"/>
      <c r="Y784" s="30"/>
      <c r="Z784" s="30"/>
      <c r="AA784" s="30"/>
      <c r="AB784" s="30"/>
      <c r="AC784" s="30"/>
      <c r="AD784" s="292">
        <f t="shared" si="684"/>
        <v>0</v>
      </c>
      <c r="AE784" s="30"/>
      <c r="AF784" s="30"/>
      <c r="AG784" s="30"/>
      <c r="AH784" s="30"/>
      <c r="AI784" s="30"/>
      <c r="AJ784" s="30"/>
      <c r="AK784" s="30"/>
    </row>
    <row r="785" spans="1:37" ht="17.25" hidden="1" customHeight="1">
      <c r="A785" s="43" t="s">
        <v>552</v>
      </c>
      <c r="B785" s="31" t="s">
        <v>554</v>
      </c>
      <c r="C785" s="26" t="s">
        <v>548</v>
      </c>
      <c r="D785" s="249">
        <f t="shared" ref="D785:S786" si="687">D786</f>
        <v>0</v>
      </c>
      <c r="E785" s="39">
        <f t="shared" si="687"/>
        <v>0</v>
      </c>
      <c r="F785" s="287">
        <f t="shared" si="687"/>
        <v>0</v>
      </c>
      <c r="G785" s="249">
        <f t="shared" si="687"/>
        <v>0</v>
      </c>
      <c r="H785" s="249">
        <f t="shared" si="687"/>
        <v>0</v>
      </c>
      <c r="I785" s="249">
        <f t="shared" si="687"/>
        <v>0</v>
      </c>
      <c r="J785" s="249">
        <f t="shared" si="687"/>
        <v>0</v>
      </c>
      <c r="K785" s="23">
        <f t="shared" si="651"/>
        <v>0</v>
      </c>
      <c r="L785" s="23">
        <f t="shared" si="652"/>
        <v>0</v>
      </c>
      <c r="M785" s="249">
        <f t="shared" si="687"/>
        <v>0</v>
      </c>
      <c r="N785" s="249">
        <f t="shared" si="687"/>
        <v>0</v>
      </c>
      <c r="O785" s="249">
        <f t="shared" si="687"/>
        <v>0</v>
      </c>
      <c r="P785" s="39">
        <f t="shared" si="687"/>
        <v>0</v>
      </c>
      <c r="Q785" s="39">
        <f t="shared" si="687"/>
        <v>0</v>
      </c>
      <c r="R785" s="39">
        <f t="shared" si="687"/>
        <v>0</v>
      </c>
      <c r="S785" s="39">
        <f t="shared" si="687"/>
        <v>0</v>
      </c>
      <c r="T785" s="39">
        <f t="shared" ref="T785:AK786" si="688">T786</f>
        <v>0</v>
      </c>
      <c r="U785" s="39">
        <f t="shared" si="688"/>
        <v>0</v>
      </c>
      <c r="V785" s="39">
        <f t="shared" si="688"/>
        <v>0</v>
      </c>
      <c r="W785" s="39">
        <f t="shared" si="688"/>
        <v>0</v>
      </c>
      <c r="X785" s="39">
        <f t="shared" si="688"/>
        <v>0</v>
      </c>
      <c r="Y785" s="39">
        <f t="shared" si="688"/>
        <v>0</v>
      </c>
      <c r="Z785" s="39">
        <f t="shared" si="688"/>
        <v>0</v>
      </c>
      <c r="AA785" s="39">
        <f t="shared" si="688"/>
        <v>0</v>
      </c>
      <c r="AB785" s="39">
        <f t="shared" si="688"/>
        <v>0</v>
      </c>
      <c r="AC785" s="39">
        <f t="shared" si="688"/>
        <v>0</v>
      </c>
      <c r="AD785" s="292">
        <f t="shared" si="684"/>
        <v>0</v>
      </c>
      <c r="AE785" s="39">
        <f t="shared" si="688"/>
        <v>0</v>
      </c>
      <c r="AF785" s="39">
        <f t="shared" si="688"/>
        <v>0</v>
      </c>
      <c r="AG785" s="39">
        <f t="shared" si="688"/>
        <v>0</v>
      </c>
      <c r="AH785" s="39">
        <f t="shared" si="688"/>
        <v>0</v>
      </c>
      <c r="AI785" s="39">
        <f t="shared" si="688"/>
        <v>0</v>
      </c>
      <c r="AJ785" s="39">
        <f t="shared" si="688"/>
        <v>0</v>
      </c>
      <c r="AK785" s="39">
        <f t="shared" si="688"/>
        <v>0</v>
      </c>
    </row>
    <row r="786" spans="1:37" ht="15" hidden="1" customHeight="1">
      <c r="A786" s="43"/>
      <c r="B786" s="28" t="s">
        <v>311</v>
      </c>
      <c r="C786" s="29"/>
      <c r="D786" s="253">
        <f t="shared" si="687"/>
        <v>0</v>
      </c>
      <c r="E786" s="45">
        <f t="shared" si="687"/>
        <v>0</v>
      </c>
      <c r="F786" s="289">
        <f t="shared" si="687"/>
        <v>0</v>
      </c>
      <c r="G786" s="253">
        <f t="shared" si="687"/>
        <v>0</v>
      </c>
      <c r="H786" s="253">
        <f t="shared" si="687"/>
        <v>0</v>
      </c>
      <c r="I786" s="253">
        <f t="shared" si="687"/>
        <v>0</v>
      </c>
      <c r="J786" s="253">
        <f t="shared" si="687"/>
        <v>0</v>
      </c>
      <c r="K786" s="23">
        <f t="shared" si="651"/>
        <v>0</v>
      </c>
      <c r="L786" s="23">
        <f t="shared" si="652"/>
        <v>0</v>
      </c>
      <c r="M786" s="253">
        <f t="shared" si="687"/>
        <v>0</v>
      </c>
      <c r="N786" s="253">
        <f t="shared" si="687"/>
        <v>0</v>
      </c>
      <c r="O786" s="253">
        <f t="shared" si="687"/>
        <v>0</v>
      </c>
      <c r="P786" s="45">
        <f t="shared" si="687"/>
        <v>0</v>
      </c>
      <c r="Q786" s="45">
        <f t="shared" si="687"/>
        <v>0</v>
      </c>
      <c r="R786" s="45">
        <f t="shared" si="687"/>
        <v>0</v>
      </c>
      <c r="S786" s="45">
        <f t="shared" si="687"/>
        <v>0</v>
      </c>
      <c r="T786" s="45">
        <f t="shared" si="688"/>
        <v>0</v>
      </c>
      <c r="U786" s="45">
        <f t="shared" si="688"/>
        <v>0</v>
      </c>
      <c r="V786" s="45">
        <f t="shared" si="688"/>
        <v>0</v>
      </c>
      <c r="W786" s="45">
        <f t="shared" si="688"/>
        <v>0</v>
      </c>
      <c r="X786" s="45">
        <f t="shared" si="688"/>
        <v>0</v>
      </c>
      <c r="Y786" s="45">
        <f t="shared" si="688"/>
        <v>0</v>
      </c>
      <c r="Z786" s="45">
        <f t="shared" si="688"/>
        <v>0</v>
      </c>
      <c r="AA786" s="45">
        <f t="shared" si="688"/>
        <v>0</v>
      </c>
      <c r="AB786" s="45">
        <f t="shared" si="688"/>
        <v>0</v>
      </c>
      <c r="AC786" s="45">
        <f t="shared" si="688"/>
        <v>0</v>
      </c>
      <c r="AD786" s="292">
        <f t="shared" si="684"/>
        <v>0</v>
      </c>
      <c r="AE786" s="45">
        <f t="shared" si="688"/>
        <v>0</v>
      </c>
      <c r="AF786" s="45">
        <f t="shared" si="688"/>
        <v>0</v>
      </c>
      <c r="AG786" s="45">
        <f t="shared" si="688"/>
        <v>0</v>
      </c>
      <c r="AH786" s="45">
        <f t="shared" si="688"/>
        <v>0</v>
      </c>
      <c r="AI786" s="45">
        <f t="shared" si="688"/>
        <v>0</v>
      </c>
      <c r="AJ786" s="45">
        <f t="shared" si="688"/>
        <v>0</v>
      </c>
      <c r="AK786" s="45">
        <f t="shared" si="688"/>
        <v>0</v>
      </c>
    </row>
    <row r="787" spans="1:37" ht="30" hidden="1" customHeight="1">
      <c r="A787" s="43"/>
      <c r="B787" s="16" t="s">
        <v>551</v>
      </c>
      <c r="C787" s="29" t="s">
        <v>316</v>
      </c>
      <c r="D787" s="186"/>
      <c r="E787" s="30"/>
      <c r="F787" s="93"/>
      <c r="G787" s="186"/>
      <c r="H787" s="186"/>
      <c r="I787" s="186"/>
      <c r="J787" s="186"/>
      <c r="K787" s="23">
        <f t="shared" si="651"/>
        <v>0</v>
      </c>
      <c r="L787" s="23">
        <f t="shared" si="652"/>
        <v>0</v>
      </c>
      <c r="M787" s="186"/>
      <c r="N787" s="186"/>
      <c r="O787" s="186"/>
      <c r="P787" s="30"/>
      <c r="Q787" s="30"/>
      <c r="R787" s="30"/>
      <c r="S787" s="30"/>
      <c r="T787" s="30"/>
      <c r="U787" s="30"/>
      <c r="V787" s="30"/>
      <c r="W787" s="30"/>
      <c r="X787" s="30"/>
      <c r="Y787" s="30"/>
      <c r="Z787" s="30"/>
      <c r="AA787" s="30"/>
      <c r="AB787" s="30"/>
      <c r="AC787" s="30"/>
      <c r="AD787" s="292">
        <f t="shared" si="684"/>
        <v>0</v>
      </c>
      <c r="AE787" s="30"/>
      <c r="AF787" s="30"/>
      <c r="AG787" s="30"/>
      <c r="AH787" s="30"/>
      <c r="AI787" s="30"/>
      <c r="AJ787" s="30"/>
      <c r="AK787" s="30"/>
    </row>
    <row r="788" spans="1:37" ht="14.25" hidden="1" customHeight="1">
      <c r="A788" s="43" t="s">
        <v>552</v>
      </c>
      <c r="B788" s="31" t="s">
        <v>555</v>
      </c>
      <c r="C788" s="26" t="s">
        <v>548</v>
      </c>
      <c r="D788" s="249">
        <f t="shared" ref="D788:S789" si="689">D789</f>
        <v>0</v>
      </c>
      <c r="E788" s="39">
        <f t="shared" si="689"/>
        <v>0</v>
      </c>
      <c r="F788" s="287">
        <f t="shared" si="689"/>
        <v>0</v>
      </c>
      <c r="G788" s="249">
        <f t="shared" si="689"/>
        <v>0</v>
      </c>
      <c r="H788" s="249">
        <f t="shared" si="689"/>
        <v>0</v>
      </c>
      <c r="I788" s="249">
        <f t="shared" si="689"/>
        <v>0</v>
      </c>
      <c r="J788" s="249">
        <f t="shared" si="689"/>
        <v>0</v>
      </c>
      <c r="K788" s="23">
        <f t="shared" si="651"/>
        <v>0</v>
      </c>
      <c r="L788" s="23">
        <f t="shared" si="652"/>
        <v>0</v>
      </c>
      <c r="M788" s="249">
        <f t="shared" si="689"/>
        <v>0</v>
      </c>
      <c r="N788" s="249">
        <f t="shared" si="689"/>
        <v>0</v>
      </c>
      <c r="O788" s="249">
        <f t="shared" si="689"/>
        <v>0</v>
      </c>
      <c r="P788" s="39">
        <f t="shared" si="689"/>
        <v>0</v>
      </c>
      <c r="Q788" s="39">
        <f t="shared" si="689"/>
        <v>0</v>
      </c>
      <c r="R788" s="39">
        <f t="shared" si="689"/>
        <v>0</v>
      </c>
      <c r="S788" s="39">
        <f t="shared" si="689"/>
        <v>0</v>
      </c>
      <c r="T788" s="39">
        <f t="shared" ref="T788:AK789" si="690">T789</f>
        <v>0</v>
      </c>
      <c r="U788" s="39">
        <f t="shared" si="690"/>
        <v>0</v>
      </c>
      <c r="V788" s="39">
        <f t="shared" si="690"/>
        <v>0</v>
      </c>
      <c r="W788" s="39">
        <f t="shared" si="690"/>
        <v>0</v>
      </c>
      <c r="X788" s="39">
        <f t="shared" si="690"/>
        <v>0</v>
      </c>
      <c r="Y788" s="39">
        <f t="shared" si="690"/>
        <v>0</v>
      </c>
      <c r="Z788" s="39">
        <f t="shared" si="690"/>
        <v>0</v>
      </c>
      <c r="AA788" s="39">
        <f t="shared" si="690"/>
        <v>0</v>
      </c>
      <c r="AB788" s="39">
        <f t="shared" si="690"/>
        <v>0</v>
      </c>
      <c r="AC788" s="39">
        <f t="shared" si="690"/>
        <v>0</v>
      </c>
      <c r="AD788" s="292">
        <f t="shared" si="684"/>
        <v>0</v>
      </c>
      <c r="AE788" s="39">
        <f t="shared" si="690"/>
        <v>0</v>
      </c>
      <c r="AF788" s="39">
        <f t="shared" si="690"/>
        <v>0</v>
      </c>
      <c r="AG788" s="39">
        <f t="shared" si="690"/>
        <v>0</v>
      </c>
      <c r="AH788" s="39">
        <f t="shared" si="690"/>
        <v>0</v>
      </c>
      <c r="AI788" s="39">
        <f t="shared" si="690"/>
        <v>0</v>
      </c>
      <c r="AJ788" s="39">
        <f t="shared" si="690"/>
        <v>0</v>
      </c>
      <c r="AK788" s="39">
        <f t="shared" si="690"/>
        <v>0</v>
      </c>
    </row>
    <row r="789" spans="1:37" ht="10.5" hidden="1" customHeight="1">
      <c r="A789" s="43"/>
      <c r="B789" s="28" t="s">
        <v>311</v>
      </c>
      <c r="C789" s="29"/>
      <c r="D789" s="253">
        <f t="shared" si="689"/>
        <v>0</v>
      </c>
      <c r="E789" s="45">
        <f t="shared" si="689"/>
        <v>0</v>
      </c>
      <c r="F789" s="289">
        <f t="shared" si="689"/>
        <v>0</v>
      </c>
      <c r="G789" s="253">
        <f t="shared" si="689"/>
        <v>0</v>
      </c>
      <c r="H789" s="253">
        <f t="shared" si="689"/>
        <v>0</v>
      </c>
      <c r="I789" s="253">
        <f t="shared" si="689"/>
        <v>0</v>
      </c>
      <c r="J789" s="253">
        <f t="shared" si="689"/>
        <v>0</v>
      </c>
      <c r="K789" s="23">
        <f t="shared" si="651"/>
        <v>0</v>
      </c>
      <c r="L789" s="23">
        <f t="shared" si="652"/>
        <v>0</v>
      </c>
      <c r="M789" s="253">
        <f t="shared" si="689"/>
        <v>0</v>
      </c>
      <c r="N789" s="253">
        <f t="shared" si="689"/>
        <v>0</v>
      </c>
      <c r="O789" s="253">
        <f t="shared" si="689"/>
        <v>0</v>
      </c>
      <c r="P789" s="45">
        <f t="shared" si="689"/>
        <v>0</v>
      </c>
      <c r="Q789" s="45">
        <f t="shared" si="689"/>
        <v>0</v>
      </c>
      <c r="R789" s="45">
        <f t="shared" si="689"/>
        <v>0</v>
      </c>
      <c r="S789" s="45">
        <f t="shared" si="689"/>
        <v>0</v>
      </c>
      <c r="T789" s="45">
        <f t="shared" si="690"/>
        <v>0</v>
      </c>
      <c r="U789" s="45">
        <f t="shared" si="690"/>
        <v>0</v>
      </c>
      <c r="V789" s="45">
        <f t="shared" si="690"/>
        <v>0</v>
      </c>
      <c r="W789" s="45">
        <f t="shared" si="690"/>
        <v>0</v>
      </c>
      <c r="X789" s="45">
        <f t="shared" si="690"/>
        <v>0</v>
      </c>
      <c r="Y789" s="45">
        <f t="shared" si="690"/>
        <v>0</v>
      </c>
      <c r="Z789" s="45">
        <f t="shared" si="690"/>
        <v>0</v>
      </c>
      <c r="AA789" s="45">
        <f t="shared" si="690"/>
        <v>0</v>
      </c>
      <c r="AB789" s="45">
        <f t="shared" si="690"/>
        <v>0</v>
      </c>
      <c r="AC789" s="45">
        <f t="shared" si="690"/>
        <v>0</v>
      </c>
      <c r="AD789" s="292">
        <f t="shared" si="684"/>
        <v>0</v>
      </c>
      <c r="AE789" s="45">
        <f t="shared" si="690"/>
        <v>0</v>
      </c>
      <c r="AF789" s="45">
        <f t="shared" si="690"/>
        <v>0</v>
      </c>
      <c r="AG789" s="45">
        <f t="shared" si="690"/>
        <v>0</v>
      </c>
      <c r="AH789" s="45">
        <f t="shared" si="690"/>
        <v>0</v>
      </c>
      <c r="AI789" s="45">
        <f t="shared" si="690"/>
        <v>0</v>
      </c>
      <c r="AJ789" s="45">
        <f t="shared" si="690"/>
        <v>0</v>
      </c>
      <c r="AK789" s="45">
        <f t="shared" si="690"/>
        <v>0</v>
      </c>
    </row>
    <row r="790" spans="1:37" ht="14.25" hidden="1" customHeight="1">
      <c r="A790" s="43"/>
      <c r="B790" s="16" t="s">
        <v>551</v>
      </c>
      <c r="C790" s="29" t="s">
        <v>316</v>
      </c>
      <c r="D790" s="186"/>
      <c r="E790" s="30"/>
      <c r="F790" s="93"/>
      <c r="G790" s="186"/>
      <c r="H790" s="186"/>
      <c r="I790" s="186"/>
      <c r="J790" s="186"/>
      <c r="K790" s="23">
        <f t="shared" si="651"/>
        <v>0</v>
      </c>
      <c r="L790" s="23">
        <f t="shared" si="652"/>
        <v>0</v>
      </c>
      <c r="M790" s="186"/>
      <c r="N790" s="186"/>
      <c r="O790" s="186"/>
      <c r="P790" s="30"/>
      <c r="Q790" s="30"/>
      <c r="R790" s="30"/>
      <c r="S790" s="30"/>
      <c r="T790" s="30"/>
      <c r="U790" s="30"/>
      <c r="V790" s="30"/>
      <c r="W790" s="30"/>
      <c r="X790" s="30"/>
      <c r="Y790" s="30"/>
      <c r="Z790" s="30"/>
      <c r="AA790" s="30"/>
      <c r="AB790" s="30"/>
      <c r="AC790" s="30"/>
      <c r="AD790" s="292">
        <f t="shared" si="684"/>
        <v>0</v>
      </c>
      <c r="AE790" s="30"/>
      <c r="AF790" s="30"/>
      <c r="AG790" s="30"/>
      <c r="AH790" s="30"/>
      <c r="AI790" s="30"/>
      <c r="AJ790" s="30"/>
      <c r="AK790" s="30"/>
    </row>
    <row r="791" spans="1:37" ht="13.5" hidden="1" customHeight="1">
      <c r="A791" s="43" t="s">
        <v>552</v>
      </c>
      <c r="B791" s="31" t="s">
        <v>556</v>
      </c>
      <c r="C791" s="26" t="s">
        <v>548</v>
      </c>
      <c r="D791" s="249">
        <f t="shared" ref="D791:S792" si="691">D792</f>
        <v>0</v>
      </c>
      <c r="E791" s="39">
        <f t="shared" si="691"/>
        <v>0</v>
      </c>
      <c r="F791" s="287">
        <f t="shared" si="691"/>
        <v>0</v>
      </c>
      <c r="G791" s="249">
        <f t="shared" si="691"/>
        <v>0</v>
      </c>
      <c r="H791" s="249">
        <f t="shared" si="691"/>
        <v>0</v>
      </c>
      <c r="I791" s="249">
        <f t="shared" si="691"/>
        <v>0</v>
      </c>
      <c r="J791" s="249">
        <f t="shared" si="691"/>
        <v>0</v>
      </c>
      <c r="K791" s="23">
        <f t="shared" si="651"/>
        <v>0</v>
      </c>
      <c r="L791" s="23">
        <f t="shared" si="652"/>
        <v>0</v>
      </c>
      <c r="M791" s="249">
        <f t="shared" si="691"/>
        <v>0</v>
      </c>
      <c r="N791" s="249">
        <f t="shared" si="691"/>
        <v>0</v>
      </c>
      <c r="O791" s="249">
        <f t="shared" si="691"/>
        <v>0</v>
      </c>
      <c r="P791" s="39">
        <f t="shared" si="691"/>
        <v>0</v>
      </c>
      <c r="Q791" s="39">
        <f t="shared" si="691"/>
        <v>0</v>
      </c>
      <c r="R791" s="39">
        <f t="shared" si="691"/>
        <v>0</v>
      </c>
      <c r="S791" s="39">
        <f t="shared" si="691"/>
        <v>0</v>
      </c>
      <c r="T791" s="39">
        <f t="shared" ref="T791:AK792" si="692">T792</f>
        <v>0</v>
      </c>
      <c r="U791" s="39">
        <f t="shared" si="692"/>
        <v>0</v>
      </c>
      <c r="V791" s="39">
        <f t="shared" si="692"/>
        <v>0</v>
      </c>
      <c r="W791" s="39">
        <f t="shared" si="692"/>
        <v>0</v>
      </c>
      <c r="X791" s="39">
        <f t="shared" si="692"/>
        <v>0</v>
      </c>
      <c r="Y791" s="39">
        <f t="shared" si="692"/>
        <v>0</v>
      </c>
      <c r="Z791" s="39">
        <f t="shared" si="692"/>
        <v>0</v>
      </c>
      <c r="AA791" s="39">
        <f t="shared" si="692"/>
        <v>0</v>
      </c>
      <c r="AB791" s="39">
        <f t="shared" si="692"/>
        <v>0</v>
      </c>
      <c r="AC791" s="39">
        <f t="shared" si="692"/>
        <v>0</v>
      </c>
      <c r="AD791" s="292">
        <f t="shared" si="684"/>
        <v>0</v>
      </c>
      <c r="AE791" s="39">
        <f t="shared" si="692"/>
        <v>0</v>
      </c>
      <c r="AF791" s="39">
        <f t="shared" si="692"/>
        <v>0</v>
      </c>
      <c r="AG791" s="39">
        <f t="shared" si="692"/>
        <v>0</v>
      </c>
      <c r="AH791" s="39">
        <f t="shared" si="692"/>
        <v>0</v>
      </c>
      <c r="AI791" s="39">
        <f t="shared" si="692"/>
        <v>0</v>
      </c>
      <c r="AJ791" s="39">
        <f t="shared" si="692"/>
        <v>0</v>
      </c>
      <c r="AK791" s="39">
        <f t="shared" si="692"/>
        <v>0</v>
      </c>
    </row>
    <row r="792" spans="1:37" ht="15" hidden="1" customHeight="1">
      <c r="A792" s="43"/>
      <c r="B792" s="28" t="s">
        <v>311</v>
      </c>
      <c r="C792" s="29"/>
      <c r="D792" s="253">
        <f t="shared" si="691"/>
        <v>0</v>
      </c>
      <c r="E792" s="45">
        <f t="shared" si="691"/>
        <v>0</v>
      </c>
      <c r="F792" s="289">
        <f t="shared" si="691"/>
        <v>0</v>
      </c>
      <c r="G792" s="253">
        <f t="shared" si="691"/>
        <v>0</v>
      </c>
      <c r="H792" s="253">
        <f t="shared" si="691"/>
        <v>0</v>
      </c>
      <c r="I792" s="253">
        <f t="shared" si="691"/>
        <v>0</v>
      </c>
      <c r="J792" s="253">
        <f t="shared" si="691"/>
        <v>0</v>
      </c>
      <c r="K792" s="23">
        <f t="shared" si="651"/>
        <v>0</v>
      </c>
      <c r="L792" s="23">
        <f t="shared" si="652"/>
        <v>0</v>
      </c>
      <c r="M792" s="253">
        <f t="shared" si="691"/>
        <v>0</v>
      </c>
      <c r="N792" s="253">
        <f t="shared" si="691"/>
        <v>0</v>
      </c>
      <c r="O792" s="253">
        <f t="shared" si="691"/>
        <v>0</v>
      </c>
      <c r="P792" s="45">
        <f t="shared" si="691"/>
        <v>0</v>
      </c>
      <c r="Q792" s="45">
        <f t="shared" si="691"/>
        <v>0</v>
      </c>
      <c r="R792" s="45">
        <f t="shared" si="691"/>
        <v>0</v>
      </c>
      <c r="S792" s="45">
        <f t="shared" si="691"/>
        <v>0</v>
      </c>
      <c r="T792" s="45">
        <f t="shared" si="692"/>
        <v>0</v>
      </c>
      <c r="U792" s="45">
        <f t="shared" si="692"/>
        <v>0</v>
      </c>
      <c r="V792" s="45">
        <f t="shared" si="692"/>
        <v>0</v>
      </c>
      <c r="W792" s="45">
        <f t="shared" si="692"/>
        <v>0</v>
      </c>
      <c r="X792" s="45">
        <f t="shared" si="692"/>
        <v>0</v>
      </c>
      <c r="Y792" s="45">
        <f t="shared" si="692"/>
        <v>0</v>
      </c>
      <c r="Z792" s="45">
        <f t="shared" si="692"/>
        <v>0</v>
      </c>
      <c r="AA792" s="45">
        <f t="shared" si="692"/>
        <v>0</v>
      </c>
      <c r="AB792" s="45">
        <f t="shared" si="692"/>
        <v>0</v>
      </c>
      <c r="AC792" s="45">
        <f t="shared" si="692"/>
        <v>0</v>
      </c>
      <c r="AD792" s="292">
        <f t="shared" si="684"/>
        <v>0</v>
      </c>
      <c r="AE792" s="45">
        <f t="shared" si="692"/>
        <v>0</v>
      </c>
      <c r="AF792" s="45">
        <f t="shared" si="692"/>
        <v>0</v>
      </c>
      <c r="AG792" s="45">
        <f t="shared" si="692"/>
        <v>0</v>
      </c>
      <c r="AH792" s="45">
        <f t="shared" si="692"/>
        <v>0</v>
      </c>
      <c r="AI792" s="45">
        <f t="shared" si="692"/>
        <v>0</v>
      </c>
      <c r="AJ792" s="45">
        <f t="shared" si="692"/>
        <v>0</v>
      </c>
      <c r="AK792" s="45">
        <f t="shared" si="692"/>
        <v>0</v>
      </c>
    </row>
    <row r="793" spans="1:37" ht="30" hidden="1" customHeight="1">
      <c r="A793" s="43"/>
      <c r="B793" s="16" t="s">
        <v>551</v>
      </c>
      <c r="C793" s="29" t="s">
        <v>316</v>
      </c>
      <c r="D793" s="186"/>
      <c r="E793" s="30"/>
      <c r="F793" s="93"/>
      <c r="G793" s="186"/>
      <c r="H793" s="186"/>
      <c r="I793" s="186"/>
      <c r="J793" s="186"/>
      <c r="K793" s="23">
        <f t="shared" si="651"/>
        <v>0</v>
      </c>
      <c r="L793" s="23">
        <f t="shared" si="652"/>
        <v>0</v>
      </c>
      <c r="M793" s="186"/>
      <c r="N793" s="186"/>
      <c r="O793" s="186"/>
      <c r="P793" s="30"/>
      <c r="Q793" s="30"/>
      <c r="R793" s="30"/>
      <c r="S793" s="30"/>
      <c r="T793" s="30"/>
      <c r="U793" s="30"/>
      <c r="V793" s="30"/>
      <c r="W793" s="30"/>
      <c r="X793" s="30"/>
      <c r="Y793" s="30"/>
      <c r="Z793" s="30"/>
      <c r="AA793" s="30"/>
      <c r="AB793" s="30"/>
      <c r="AC793" s="30"/>
      <c r="AD793" s="292">
        <f t="shared" si="684"/>
        <v>0</v>
      </c>
      <c r="AE793" s="30"/>
      <c r="AF793" s="30"/>
      <c r="AG793" s="30"/>
      <c r="AH793" s="30"/>
      <c r="AI793" s="30"/>
      <c r="AJ793" s="30"/>
      <c r="AK793" s="30"/>
    </row>
    <row r="794" spans="1:37" ht="14.25" hidden="1" customHeight="1">
      <c r="A794" s="43" t="s">
        <v>552</v>
      </c>
      <c r="B794" s="31" t="s">
        <v>557</v>
      </c>
      <c r="C794" s="26" t="s">
        <v>548</v>
      </c>
      <c r="D794" s="249">
        <f t="shared" ref="D794:S795" si="693">D795</f>
        <v>0</v>
      </c>
      <c r="E794" s="39">
        <f t="shared" si="693"/>
        <v>0</v>
      </c>
      <c r="F794" s="287">
        <f t="shared" si="693"/>
        <v>0</v>
      </c>
      <c r="G794" s="249">
        <f t="shared" si="693"/>
        <v>0</v>
      </c>
      <c r="H794" s="249">
        <f t="shared" si="693"/>
        <v>0</v>
      </c>
      <c r="I794" s="249">
        <f t="shared" si="693"/>
        <v>0</v>
      </c>
      <c r="J794" s="249">
        <f t="shared" si="693"/>
        <v>0</v>
      </c>
      <c r="K794" s="23">
        <f t="shared" si="651"/>
        <v>0</v>
      </c>
      <c r="L794" s="23">
        <f t="shared" si="652"/>
        <v>0</v>
      </c>
      <c r="M794" s="249">
        <f t="shared" si="693"/>
        <v>0</v>
      </c>
      <c r="N794" s="249">
        <f t="shared" si="693"/>
        <v>0</v>
      </c>
      <c r="O794" s="249">
        <f t="shared" si="693"/>
        <v>0</v>
      </c>
      <c r="P794" s="39">
        <f t="shared" si="693"/>
        <v>0</v>
      </c>
      <c r="Q794" s="39">
        <f t="shared" si="693"/>
        <v>0</v>
      </c>
      <c r="R794" s="39">
        <f t="shared" si="693"/>
        <v>0</v>
      </c>
      <c r="S794" s="39">
        <f t="shared" si="693"/>
        <v>0</v>
      </c>
      <c r="T794" s="39">
        <f t="shared" ref="T794:AK795" si="694">T795</f>
        <v>0</v>
      </c>
      <c r="U794" s="39">
        <f t="shared" si="694"/>
        <v>0</v>
      </c>
      <c r="V794" s="39">
        <f t="shared" si="694"/>
        <v>0</v>
      </c>
      <c r="W794" s="39">
        <f t="shared" si="694"/>
        <v>0</v>
      </c>
      <c r="X794" s="39">
        <f t="shared" si="694"/>
        <v>0</v>
      </c>
      <c r="Y794" s="39">
        <f t="shared" si="694"/>
        <v>0</v>
      </c>
      <c r="Z794" s="39">
        <f t="shared" si="694"/>
        <v>0</v>
      </c>
      <c r="AA794" s="39">
        <f t="shared" si="694"/>
        <v>0</v>
      </c>
      <c r="AB794" s="39">
        <f t="shared" si="694"/>
        <v>0</v>
      </c>
      <c r="AC794" s="39">
        <f t="shared" si="694"/>
        <v>0</v>
      </c>
      <c r="AD794" s="292">
        <f t="shared" si="684"/>
        <v>0</v>
      </c>
      <c r="AE794" s="39">
        <f t="shared" si="694"/>
        <v>0</v>
      </c>
      <c r="AF794" s="39">
        <f t="shared" si="694"/>
        <v>0</v>
      </c>
      <c r="AG794" s="39">
        <f t="shared" si="694"/>
        <v>0</v>
      </c>
      <c r="AH794" s="39">
        <f t="shared" si="694"/>
        <v>0</v>
      </c>
      <c r="AI794" s="39">
        <f t="shared" si="694"/>
        <v>0</v>
      </c>
      <c r="AJ794" s="39">
        <f t="shared" si="694"/>
        <v>0</v>
      </c>
      <c r="AK794" s="39">
        <f t="shared" si="694"/>
        <v>0</v>
      </c>
    </row>
    <row r="795" spans="1:37" ht="15" hidden="1" customHeight="1">
      <c r="A795" s="43"/>
      <c r="B795" s="28" t="s">
        <v>311</v>
      </c>
      <c r="C795" s="29"/>
      <c r="D795" s="253">
        <f t="shared" si="693"/>
        <v>0</v>
      </c>
      <c r="E795" s="45">
        <f t="shared" si="693"/>
        <v>0</v>
      </c>
      <c r="F795" s="289">
        <f t="shared" si="693"/>
        <v>0</v>
      </c>
      <c r="G795" s="253">
        <f t="shared" si="693"/>
        <v>0</v>
      </c>
      <c r="H795" s="253">
        <f t="shared" si="693"/>
        <v>0</v>
      </c>
      <c r="I795" s="253">
        <f t="shared" si="693"/>
        <v>0</v>
      </c>
      <c r="J795" s="253">
        <f t="shared" si="693"/>
        <v>0</v>
      </c>
      <c r="K795" s="23">
        <f t="shared" si="651"/>
        <v>0</v>
      </c>
      <c r="L795" s="23">
        <f t="shared" si="652"/>
        <v>0</v>
      </c>
      <c r="M795" s="253">
        <f t="shared" si="693"/>
        <v>0</v>
      </c>
      <c r="N795" s="253">
        <f t="shared" si="693"/>
        <v>0</v>
      </c>
      <c r="O795" s="253">
        <f t="shared" si="693"/>
        <v>0</v>
      </c>
      <c r="P795" s="45">
        <f t="shared" si="693"/>
        <v>0</v>
      </c>
      <c r="Q795" s="45">
        <f t="shared" si="693"/>
        <v>0</v>
      </c>
      <c r="R795" s="45">
        <f t="shared" si="693"/>
        <v>0</v>
      </c>
      <c r="S795" s="45">
        <f t="shared" si="693"/>
        <v>0</v>
      </c>
      <c r="T795" s="45">
        <f t="shared" si="694"/>
        <v>0</v>
      </c>
      <c r="U795" s="45">
        <f t="shared" si="694"/>
        <v>0</v>
      </c>
      <c r="V795" s="45">
        <f t="shared" si="694"/>
        <v>0</v>
      </c>
      <c r="W795" s="45">
        <f t="shared" si="694"/>
        <v>0</v>
      </c>
      <c r="X795" s="45">
        <f t="shared" si="694"/>
        <v>0</v>
      </c>
      <c r="Y795" s="45">
        <f t="shared" si="694"/>
        <v>0</v>
      </c>
      <c r="Z795" s="45">
        <f t="shared" si="694"/>
        <v>0</v>
      </c>
      <c r="AA795" s="45">
        <f t="shared" si="694"/>
        <v>0</v>
      </c>
      <c r="AB795" s="45">
        <f t="shared" si="694"/>
        <v>0</v>
      </c>
      <c r="AC795" s="45">
        <f t="shared" si="694"/>
        <v>0</v>
      </c>
      <c r="AD795" s="292">
        <f t="shared" si="684"/>
        <v>0</v>
      </c>
      <c r="AE795" s="45">
        <f t="shared" si="694"/>
        <v>0</v>
      </c>
      <c r="AF795" s="45">
        <f t="shared" si="694"/>
        <v>0</v>
      </c>
      <c r="AG795" s="45">
        <f t="shared" si="694"/>
        <v>0</v>
      </c>
      <c r="AH795" s="45">
        <f t="shared" si="694"/>
        <v>0</v>
      </c>
      <c r="AI795" s="45">
        <f t="shared" si="694"/>
        <v>0</v>
      </c>
      <c r="AJ795" s="45">
        <f t="shared" si="694"/>
        <v>0</v>
      </c>
      <c r="AK795" s="45">
        <f t="shared" si="694"/>
        <v>0</v>
      </c>
    </row>
    <row r="796" spans="1:37" ht="30" hidden="1" customHeight="1">
      <c r="A796" s="43"/>
      <c r="B796" s="16" t="s">
        <v>551</v>
      </c>
      <c r="C796" s="29" t="s">
        <v>316</v>
      </c>
      <c r="D796" s="186"/>
      <c r="E796" s="30"/>
      <c r="F796" s="93"/>
      <c r="G796" s="186"/>
      <c r="H796" s="186"/>
      <c r="I796" s="186"/>
      <c r="J796" s="186"/>
      <c r="K796" s="23">
        <f t="shared" si="651"/>
        <v>0</v>
      </c>
      <c r="L796" s="23">
        <f t="shared" si="652"/>
        <v>0</v>
      </c>
      <c r="M796" s="186"/>
      <c r="N796" s="186"/>
      <c r="O796" s="186"/>
      <c r="P796" s="30"/>
      <c r="Q796" s="30"/>
      <c r="R796" s="30"/>
      <c r="S796" s="30"/>
      <c r="T796" s="30"/>
      <c r="U796" s="30"/>
      <c r="V796" s="30"/>
      <c r="W796" s="30"/>
      <c r="X796" s="30"/>
      <c r="Y796" s="30"/>
      <c r="Z796" s="30"/>
      <c r="AA796" s="30"/>
      <c r="AB796" s="30"/>
      <c r="AC796" s="30"/>
      <c r="AD796" s="292">
        <f t="shared" si="684"/>
        <v>0</v>
      </c>
      <c r="AE796" s="30"/>
      <c r="AF796" s="30"/>
      <c r="AG796" s="30"/>
      <c r="AH796" s="30"/>
      <c r="AI796" s="30"/>
      <c r="AJ796" s="30"/>
      <c r="AK796" s="30"/>
    </row>
    <row r="797" spans="1:37" ht="19.5" customHeight="1">
      <c r="A797" s="110">
        <v>3</v>
      </c>
      <c r="B797" s="187" t="s">
        <v>558</v>
      </c>
      <c r="C797" s="122" t="s">
        <v>559</v>
      </c>
      <c r="D797" s="260">
        <f t="shared" ref="D797:J797" si="695">D811+D825+D834+D840+D846+D856+D866+D875+D894+D899+D913+D921+D884+D909</f>
        <v>123692.17</v>
      </c>
      <c r="E797" s="123">
        <f t="shared" si="695"/>
        <v>58864</v>
      </c>
      <c r="F797" s="225">
        <f t="shared" si="695"/>
        <v>101899</v>
      </c>
      <c r="G797" s="260">
        <f t="shared" si="695"/>
        <v>56688</v>
      </c>
      <c r="H797" s="260">
        <f t="shared" si="695"/>
        <v>14389</v>
      </c>
      <c r="I797" s="260">
        <f t="shared" si="695"/>
        <v>15619</v>
      </c>
      <c r="J797" s="260">
        <f t="shared" si="695"/>
        <v>15203</v>
      </c>
      <c r="K797" s="23">
        <f t="shared" si="651"/>
        <v>101899</v>
      </c>
      <c r="L797" s="23">
        <f t="shared" si="652"/>
        <v>0</v>
      </c>
      <c r="M797" s="260">
        <f t="shared" ref="M797:AK797" si="696">M811+M825+M834+M840+M846+M856+M866+M875+M894+M899+M913+M921+M884+M909</f>
        <v>55293</v>
      </c>
      <c r="N797" s="260">
        <f t="shared" si="696"/>
        <v>56793</v>
      </c>
      <c r="O797" s="260">
        <f t="shared" si="696"/>
        <v>56793</v>
      </c>
      <c r="P797" s="123">
        <f t="shared" si="696"/>
        <v>0</v>
      </c>
      <c r="Q797" s="123">
        <f t="shared" si="696"/>
        <v>0</v>
      </c>
      <c r="R797" s="123">
        <f t="shared" si="696"/>
        <v>49.28</v>
      </c>
      <c r="S797" s="123">
        <f t="shared" si="696"/>
        <v>0</v>
      </c>
      <c r="T797" s="123">
        <f t="shared" si="696"/>
        <v>0</v>
      </c>
      <c r="U797" s="123">
        <f t="shared" si="696"/>
        <v>-1000</v>
      </c>
      <c r="V797" s="123">
        <f t="shared" si="696"/>
        <v>0</v>
      </c>
      <c r="W797" s="123">
        <f t="shared" si="696"/>
        <v>3410.87</v>
      </c>
      <c r="X797" s="123">
        <f t="shared" si="696"/>
        <v>0</v>
      </c>
      <c r="Y797" s="123">
        <f t="shared" si="696"/>
        <v>0</v>
      </c>
      <c r="Z797" s="123">
        <f t="shared" si="696"/>
        <v>140</v>
      </c>
      <c r="AA797" s="123">
        <f t="shared" si="696"/>
        <v>0</v>
      </c>
      <c r="AB797" s="123">
        <f t="shared" si="696"/>
        <v>0</v>
      </c>
      <c r="AC797" s="123">
        <f t="shared" si="696"/>
        <v>4922.84</v>
      </c>
      <c r="AD797" s="292">
        <f t="shared" si="684"/>
        <v>109421.98999999999</v>
      </c>
      <c r="AE797" s="123">
        <f t="shared" si="696"/>
        <v>109421.98999999999</v>
      </c>
      <c r="AF797" s="123">
        <f t="shared" si="696"/>
        <v>61028</v>
      </c>
      <c r="AG797" s="123">
        <f t="shared" si="696"/>
        <v>59386</v>
      </c>
      <c r="AH797" s="123">
        <f t="shared" si="696"/>
        <v>60917</v>
      </c>
      <c r="AI797" s="123">
        <f t="shared" si="696"/>
        <v>61355</v>
      </c>
      <c r="AJ797" s="123">
        <f t="shared" si="696"/>
        <v>61645</v>
      </c>
      <c r="AK797" s="123">
        <f t="shared" si="696"/>
        <v>0</v>
      </c>
    </row>
    <row r="798" spans="1:37" ht="18.75" customHeight="1">
      <c r="A798" s="43"/>
      <c r="B798" s="25" t="s">
        <v>298</v>
      </c>
      <c r="C798" s="26"/>
      <c r="D798" s="191">
        <f t="shared" ref="D798:J799" si="697">D812+D826+D847+D857+D867+D876+D895+D900+D914+D922+D885+D910</f>
        <v>80708.479999999996</v>
      </c>
      <c r="E798" s="111">
        <f t="shared" si="697"/>
        <v>58631</v>
      </c>
      <c r="F798" s="296">
        <f t="shared" si="697"/>
        <v>56915</v>
      </c>
      <c r="G798" s="191">
        <f t="shared" si="697"/>
        <v>13204</v>
      </c>
      <c r="H798" s="191">
        <f t="shared" si="697"/>
        <v>14389</v>
      </c>
      <c r="I798" s="191">
        <f t="shared" si="697"/>
        <v>14819</v>
      </c>
      <c r="J798" s="191">
        <f t="shared" si="697"/>
        <v>14503</v>
      </c>
      <c r="K798" s="23">
        <f t="shared" si="651"/>
        <v>56915</v>
      </c>
      <c r="L798" s="23">
        <f t="shared" si="652"/>
        <v>0</v>
      </c>
      <c r="M798" s="191">
        <f t="shared" ref="M798:AK799" si="698">M812+M826+M847+M857+M867+M876+M895+M900+M914+M922+M885+M910</f>
        <v>55140</v>
      </c>
      <c r="N798" s="191">
        <f t="shared" si="698"/>
        <v>56640</v>
      </c>
      <c r="O798" s="191">
        <f t="shared" si="698"/>
        <v>56640</v>
      </c>
      <c r="P798" s="111">
        <f t="shared" si="698"/>
        <v>0</v>
      </c>
      <c r="Q798" s="111">
        <f t="shared" si="698"/>
        <v>0</v>
      </c>
      <c r="R798" s="111">
        <f t="shared" si="698"/>
        <v>49.28</v>
      </c>
      <c r="S798" s="111">
        <f t="shared" si="698"/>
        <v>0</v>
      </c>
      <c r="T798" s="111">
        <f t="shared" si="698"/>
        <v>0</v>
      </c>
      <c r="U798" s="111">
        <f t="shared" si="698"/>
        <v>-1000</v>
      </c>
      <c r="V798" s="111">
        <f t="shared" si="698"/>
        <v>-155</v>
      </c>
      <c r="W798" s="111">
        <f t="shared" si="698"/>
        <v>-228</v>
      </c>
      <c r="X798" s="111">
        <f t="shared" si="698"/>
        <v>0</v>
      </c>
      <c r="Y798" s="111">
        <f t="shared" si="698"/>
        <v>0</v>
      </c>
      <c r="Z798" s="111">
        <f t="shared" si="698"/>
        <v>0</v>
      </c>
      <c r="AA798" s="111">
        <f t="shared" si="698"/>
        <v>0</v>
      </c>
      <c r="AB798" s="111">
        <f t="shared" si="698"/>
        <v>0</v>
      </c>
      <c r="AC798" s="111">
        <f t="shared" si="698"/>
        <v>0</v>
      </c>
      <c r="AD798" s="292">
        <f t="shared" si="684"/>
        <v>55581.279999999999</v>
      </c>
      <c r="AE798" s="111">
        <f t="shared" si="698"/>
        <v>55581.279999999999</v>
      </c>
      <c r="AF798" s="111">
        <f t="shared" si="698"/>
        <v>51399</v>
      </c>
      <c r="AG798" s="111">
        <f t="shared" si="698"/>
        <v>59219</v>
      </c>
      <c r="AH798" s="111">
        <f t="shared" si="698"/>
        <v>60744</v>
      </c>
      <c r="AI798" s="111">
        <f t="shared" si="698"/>
        <v>61182</v>
      </c>
      <c r="AJ798" s="111">
        <f t="shared" si="698"/>
        <v>61472</v>
      </c>
      <c r="AK798" s="111">
        <f t="shared" si="698"/>
        <v>0</v>
      </c>
    </row>
    <row r="799" spans="1:37" ht="14.25">
      <c r="A799" s="43"/>
      <c r="B799" s="28" t="s">
        <v>299</v>
      </c>
      <c r="C799" s="29">
        <v>1</v>
      </c>
      <c r="D799" s="248">
        <f t="shared" si="697"/>
        <v>80774.070000000007</v>
      </c>
      <c r="E799" s="38">
        <f t="shared" si="697"/>
        <v>58631</v>
      </c>
      <c r="F799" s="286">
        <f t="shared" si="697"/>
        <v>56915</v>
      </c>
      <c r="G799" s="248">
        <f t="shared" si="697"/>
        <v>13204</v>
      </c>
      <c r="H799" s="248">
        <f t="shared" si="697"/>
        <v>14389</v>
      </c>
      <c r="I799" s="248">
        <f t="shared" si="697"/>
        <v>14819</v>
      </c>
      <c r="J799" s="248">
        <f t="shared" si="697"/>
        <v>14503</v>
      </c>
      <c r="K799" s="23">
        <f t="shared" si="651"/>
        <v>56915</v>
      </c>
      <c r="L799" s="23">
        <f t="shared" si="652"/>
        <v>0</v>
      </c>
      <c r="M799" s="248">
        <f t="shared" si="698"/>
        <v>55140</v>
      </c>
      <c r="N799" s="248">
        <f t="shared" si="698"/>
        <v>56640</v>
      </c>
      <c r="O799" s="248">
        <f t="shared" si="698"/>
        <v>56640</v>
      </c>
      <c r="P799" s="38">
        <f t="shared" si="698"/>
        <v>0</v>
      </c>
      <c r="Q799" s="38">
        <f t="shared" si="698"/>
        <v>0</v>
      </c>
      <c r="R799" s="38">
        <f t="shared" si="698"/>
        <v>49.28</v>
      </c>
      <c r="S799" s="38">
        <f t="shared" si="698"/>
        <v>0</v>
      </c>
      <c r="T799" s="38">
        <f t="shared" si="698"/>
        <v>0</v>
      </c>
      <c r="U799" s="38">
        <f t="shared" si="698"/>
        <v>-976.3</v>
      </c>
      <c r="V799" s="38">
        <f t="shared" si="698"/>
        <v>-155</v>
      </c>
      <c r="W799" s="38">
        <f t="shared" si="698"/>
        <v>-185.8</v>
      </c>
      <c r="X799" s="38">
        <f t="shared" si="698"/>
        <v>0</v>
      </c>
      <c r="Y799" s="38">
        <f t="shared" si="698"/>
        <v>0</v>
      </c>
      <c r="Z799" s="38">
        <f t="shared" si="698"/>
        <v>0</v>
      </c>
      <c r="AA799" s="38">
        <f t="shared" si="698"/>
        <v>0</v>
      </c>
      <c r="AB799" s="38">
        <f t="shared" si="698"/>
        <v>4.37</v>
      </c>
      <c r="AC799" s="38">
        <f t="shared" si="698"/>
        <v>0</v>
      </c>
      <c r="AD799" s="292">
        <f t="shared" si="684"/>
        <v>55651.549999999996</v>
      </c>
      <c r="AE799" s="38">
        <f t="shared" si="698"/>
        <v>55651.55</v>
      </c>
      <c r="AF799" s="38">
        <f t="shared" si="698"/>
        <v>51478</v>
      </c>
      <c r="AG799" s="38">
        <f t="shared" si="698"/>
        <v>59219</v>
      </c>
      <c r="AH799" s="38">
        <f t="shared" si="698"/>
        <v>60744</v>
      </c>
      <c r="AI799" s="38">
        <f t="shared" si="698"/>
        <v>61182</v>
      </c>
      <c r="AJ799" s="38">
        <f t="shared" si="698"/>
        <v>61472</v>
      </c>
      <c r="AK799" s="38">
        <f t="shared" si="698"/>
        <v>0</v>
      </c>
    </row>
    <row r="800" spans="1:37" ht="14.25">
      <c r="A800" s="43"/>
      <c r="B800" s="28" t="s">
        <v>300</v>
      </c>
      <c r="C800" s="29">
        <v>10</v>
      </c>
      <c r="D800" s="248">
        <f t="shared" ref="D800:J800" si="699">D815</f>
        <v>5600</v>
      </c>
      <c r="E800" s="38">
        <f t="shared" si="699"/>
        <v>6000</v>
      </c>
      <c r="F800" s="286">
        <f t="shared" si="699"/>
        <v>5900</v>
      </c>
      <c r="G800" s="248">
        <f t="shared" si="699"/>
        <v>1500</v>
      </c>
      <c r="H800" s="248">
        <f t="shared" si="699"/>
        <v>1500</v>
      </c>
      <c r="I800" s="248">
        <f t="shared" si="699"/>
        <v>1475</v>
      </c>
      <c r="J800" s="248">
        <f t="shared" si="699"/>
        <v>1425</v>
      </c>
      <c r="K800" s="23">
        <f t="shared" si="651"/>
        <v>5900</v>
      </c>
      <c r="L800" s="23">
        <f t="shared" si="652"/>
        <v>0</v>
      </c>
      <c r="M800" s="248">
        <f t="shared" ref="M800:AK800" si="700">M815</f>
        <v>5900</v>
      </c>
      <c r="N800" s="248">
        <f t="shared" si="700"/>
        <v>5900</v>
      </c>
      <c r="O800" s="248">
        <f t="shared" si="700"/>
        <v>5900</v>
      </c>
      <c r="P800" s="38">
        <f t="shared" si="700"/>
        <v>0</v>
      </c>
      <c r="Q800" s="38">
        <f t="shared" si="700"/>
        <v>0</v>
      </c>
      <c r="R800" s="38">
        <f t="shared" si="700"/>
        <v>0</v>
      </c>
      <c r="S800" s="38">
        <f t="shared" si="700"/>
        <v>0</v>
      </c>
      <c r="T800" s="38">
        <f t="shared" si="700"/>
        <v>0</v>
      </c>
      <c r="U800" s="38">
        <f t="shared" si="700"/>
        <v>0</v>
      </c>
      <c r="V800" s="38">
        <f t="shared" si="700"/>
        <v>0</v>
      </c>
      <c r="W800" s="38">
        <f t="shared" si="700"/>
        <v>-350</v>
      </c>
      <c r="X800" s="38">
        <f t="shared" si="700"/>
        <v>0</v>
      </c>
      <c r="Y800" s="38">
        <f t="shared" si="700"/>
        <v>0</v>
      </c>
      <c r="Z800" s="38">
        <f t="shared" si="700"/>
        <v>0</v>
      </c>
      <c r="AA800" s="38">
        <f t="shared" si="700"/>
        <v>0</v>
      </c>
      <c r="AB800" s="38">
        <f t="shared" si="700"/>
        <v>0</v>
      </c>
      <c r="AC800" s="38">
        <f t="shared" si="700"/>
        <v>0</v>
      </c>
      <c r="AD800" s="292">
        <f t="shared" si="684"/>
        <v>5550</v>
      </c>
      <c r="AE800" s="38">
        <f t="shared" si="700"/>
        <v>5550</v>
      </c>
      <c r="AF800" s="38">
        <f t="shared" si="700"/>
        <v>5413</v>
      </c>
      <c r="AG800" s="38">
        <f t="shared" si="700"/>
        <v>6137</v>
      </c>
      <c r="AH800" s="38">
        <f t="shared" si="700"/>
        <v>6357</v>
      </c>
      <c r="AI800" s="38">
        <f t="shared" si="700"/>
        <v>6546</v>
      </c>
      <c r="AJ800" s="38">
        <f t="shared" si="700"/>
        <v>6687</v>
      </c>
      <c r="AK800" s="38">
        <f t="shared" si="700"/>
        <v>0</v>
      </c>
    </row>
    <row r="801" spans="1:37" ht="14.25">
      <c r="A801" s="43"/>
      <c r="B801" s="28" t="s">
        <v>301</v>
      </c>
      <c r="C801" s="29">
        <v>20</v>
      </c>
      <c r="D801" s="248">
        <f t="shared" ref="D801:J801" si="701">D916+D816</f>
        <v>2127.0699999999997</v>
      </c>
      <c r="E801" s="38">
        <f t="shared" si="701"/>
        <v>1925</v>
      </c>
      <c r="F801" s="286">
        <f t="shared" si="701"/>
        <v>1925</v>
      </c>
      <c r="G801" s="248">
        <f t="shared" si="701"/>
        <v>420</v>
      </c>
      <c r="H801" s="248">
        <f t="shared" si="701"/>
        <v>540</v>
      </c>
      <c r="I801" s="248">
        <f t="shared" si="701"/>
        <v>480</v>
      </c>
      <c r="J801" s="248">
        <f t="shared" si="701"/>
        <v>485</v>
      </c>
      <c r="K801" s="23">
        <f t="shared" si="651"/>
        <v>1925</v>
      </c>
      <c r="L801" s="23">
        <f t="shared" si="652"/>
        <v>0</v>
      </c>
      <c r="M801" s="248">
        <f t="shared" ref="M801:AK801" si="702">M916+M816</f>
        <v>1900</v>
      </c>
      <c r="N801" s="248">
        <f t="shared" si="702"/>
        <v>1900</v>
      </c>
      <c r="O801" s="248">
        <f t="shared" si="702"/>
        <v>1900</v>
      </c>
      <c r="P801" s="38">
        <f t="shared" si="702"/>
        <v>0</v>
      </c>
      <c r="Q801" s="38">
        <f t="shared" si="702"/>
        <v>0</v>
      </c>
      <c r="R801" s="38">
        <f t="shared" si="702"/>
        <v>49.28</v>
      </c>
      <c r="S801" s="38">
        <f t="shared" si="702"/>
        <v>0</v>
      </c>
      <c r="T801" s="38">
        <f t="shared" si="702"/>
        <v>0</v>
      </c>
      <c r="U801" s="38">
        <f t="shared" si="702"/>
        <v>23.7</v>
      </c>
      <c r="V801" s="38">
        <f t="shared" si="702"/>
        <v>0</v>
      </c>
      <c r="W801" s="38">
        <f t="shared" si="702"/>
        <v>-150.80000000000001</v>
      </c>
      <c r="X801" s="38">
        <f t="shared" si="702"/>
        <v>0</v>
      </c>
      <c r="Y801" s="38">
        <f t="shared" si="702"/>
        <v>0</v>
      </c>
      <c r="Z801" s="38">
        <f t="shared" si="702"/>
        <v>0</v>
      </c>
      <c r="AA801" s="38">
        <f t="shared" si="702"/>
        <v>0</v>
      </c>
      <c r="AB801" s="38">
        <f t="shared" si="702"/>
        <v>4.37</v>
      </c>
      <c r="AC801" s="38">
        <f t="shared" si="702"/>
        <v>0</v>
      </c>
      <c r="AD801" s="292">
        <f t="shared" si="684"/>
        <v>1851.55</v>
      </c>
      <c r="AE801" s="38">
        <f t="shared" si="702"/>
        <v>1851.55</v>
      </c>
      <c r="AF801" s="38">
        <f t="shared" si="702"/>
        <v>1141</v>
      </c>
      <c r="AG801" s="38">
        <f t="shared" si="702"/>
        <v>1394</v>
      </c>
      <c r="AH801" s="38">
        <f t="shared" si="702"/>
        <v>1413</v>
      </c>
      <c r="AI801" s="38">
        <f t="shared" si="702"/>
        <v>1444</v>
      </c>
      <c r="AJ801" s="38">
        <f t="shared" si="702"/>
        <v>1479</v>
      </c>
      <c r="AK801" s="38">
        <f t="shared" si="702"/>
        <v>0</v>
      </c>
    </row>
    <row r="802" spans="1:37" ht="14.25">
      <c r="A802" s="43"/>
      <c r="B802" s="28" t="s">
        <v>467</v>
      </c>
      <c r="C802" s="29">
        <v>51</v>
      </c>
      <c r="D802" s="248">
        <f t="shared" ref="D802:J802" si="703">D828+D849+D859+D869+D878+D902+D887</f>
        <v>42505</v>
      </c>
      <c r="E802" s="38">
        <f t="shared" si="703"/>
        <v>43689</v>
      </c>
      <c r="F802" s="286">
        <f t="shared" si="703"/>
        <v>41775</v>
      </c>
      <c r="G802" s="248">
        <f t="shared" si="703"/>
        <v>10650</v>
      </c>
      <c r="H802" s="248">
        <f t="shared" si="703"/>
        <v>10330</v>
      </c>
      <c r="I802" s="248">
        <f t="shared" si="703"/>
        <v>10545</v>
      </c>
      <c r="J802" s="248">
        <f t="shared" si="703"/>
        <v>10250</v>
      </c>
      <c r="K802" s="23">
        <f t="shared" si="651"/>
        <v>41775</v>
      </c>
      <c r="L802" s="23">
        <f t="shared" si="652"/>
        <v>0</v>
      </c>
      <c r="M802" s="248">
        <f t="shared" ref="M802:AK802" si="704">M828+M849+M859+M869+M878+M902+M887</f>
        <v>41825</v>
      </c>
      <c r="N802" s="248">
        <f t="shared" si="704"/>
        <v>41825</v>
      </c>
      <c r="O802" s="248">
        <f t="shared" si="704"/>
        <v>41825</v>
      </c>
      <c r="P802" s="38">
        <f t="shared" si="704"/>
        <v>0</v>
      </c>
      <c r="Q802" s="38">
        <f t="shared" si="704"/>
        <v>0</v>
      </c>
      <c r="R802" s="38">
        <f t="shared" si="704"/>
        <v>0</v>
      </c>
      <c r="S802" s="38">
        <f t="shared" si="704"/>
        <v>0</v>
      </c>
      <c r="T802" s="38">
        <f t="shared" si="704"/>
        <v>0</v>
      </c>
      <c r="U802" s="38">
        <f t="shared" si="704"/>
        <v>300</v>
      </c>
      <c r="V802" s="38">
        <f t="shared" si="704"/>
        <v>-155</v>
      </c>
      <c r="W802" s="38">
        <f t="shared" si="704"/>
        <v>580</v>
      </c>
      <c r="X802" s="38">
        <f t="shared" si="704"/>
        <v>0</v>
      </c>
      <c r="Y802" s="38">
        <f t="shared" si="704"/>
        <v>0</v>
      </c>
      <c r="Z802" s="38">
        <f t="shared" si="704"/>
        <v>0</v>
      </c>
      <c r="AA802" s="38">
        <f t="shared" si="704"/>
        <v>0</v>
      </c>
      <c r="AB802" s="38">
        <f t="shared" si="704"/>
        <v>0</v>
      </c>
      <c r="AC802" s="38">
        <f t="shared" si="704"/>
        <v>0</v>
      </c>
      <c r="AD802" s="292">
        <f t="shared" si="684"/>
        <v>42500</v>
      </c>
      <c r="AE802" s="38">
        <f t="shared" si="704"/>
        <v>42500</v>
      </c>
      <c r="AF802" s="38">
        <f t="shared" si="704"/>
        <v>39252</v>
      </c>
      <c r="AG802" s="38">
        <f t="shared" si="704"/>
        <v>45675</v>
      </c>
      <c r="AH802" s="38">
        <f t="shared" si="704"/>
        <v>46954</v>
      </c>
      <c r="AI802" s="38">
        <f t="shared" si="704"/>
        <v>47172</v>
      </c>
      <c r="AJ802" s="38">
        <f t="shared" si="704"/>
        <v>47286</v>
      </c>
      <c r="AK802" s="38">
        <f t="shared" si="704"/>
        <v>0</v>
      </c>
    </row>
    <row r="803" spans="1:37" ht="15" customHeight="1">
      <c r="A803" s="43"/>
      <c r="B803" s="28" t="s">
        <v>308</v>
      </c>
      <c r="C803" s="29">
        <v>59</v>
      </c>
      <c r="D803" s="248">
        <f t="shared" ref="D803:J803" si="705">D897+D917+D924+D912+D817</f>
        <v>30542</v>
      </c>
      <c r="E803" s="38">
        <f t="shared" si="705"/>
        <v>7017</v>
      </c>
      <c r="F803" s="286">
        <f t="shared" si="705"/>
        <v>7315</v>
      </c>
      <c r="G803" s="248">
        <f t="shared" si="705"/>
        <v>634</v>
      </c>
      <c r="H803" s="248">
        <f t="shared" si="705"/>
        <v>2019</v>
      </c>
      <c r="I803" s="248">
        <f t="shared" si="705"/>
        <v>2319</v>
      </c>
      <c r="J803" s="248">
        <f t="shared" si="705"/>
        <v>2343</v>
      </c>
      <c r="K803" s="23">
        <f t="shared" ref="K803:K866" si="706">G803+H803+I803+J803</f>
        <v>7315</v>
      </c>
      <c r="L803" s="23">
        <f t="shared" ref="L803:L866" si="707">F803-K803</f>
        <v>0</v>
      </c>
      <c r="M803" s="248">
        <f t="shared" ref="M803:AK803" si="708">M897+M917+M924+M912+M817</f>
        <v>5515</v>
      </c>
      <c r="N803" s="248">
        <f t="shared" si="708"/>
        <v>7015</v>
      </c>
      <c r="O803" s="248">
        <f t="shared" si="708"/>
        <v>7015</v>
      </c>
      <c r="P803" s="38">
        <f t="shared" si="708"/>
        <v>0</v>
      </c>
      <c r="Q803" s="38">
        <f t="shared" si="708"/>
        <v>0</v>
      </c>
      <c r="R803" s="38">
        <f t="shared" si="708"/>
        <v>0</v>
      </c>
      <c r="S803" s="38">
        <f t="shared" si="708"/>
        <v>0</v>
      </c>
      <c r="T803" s="38">
        <f t="shared" si="708"/>
        <v>0</v>
      </c>
      <c r="U803" s="38">
        <f t="shared" si="708"/>
        <v>-1300</v>
      </c>
      <c r="V803" s="38">
        <f t="shared" si="708"/>
        <v>0</v>
      </c>
      <c r="W803" s="38">
        <f t="shared" si="708"/>
        <v>-265</v>
      </c>
      <c r="X803" s="38">
        <f t="shared" si="708"/>
        <v>0</v>
      </c>
      <c r="Y803" s="38">
        <f t="shared" si="708"/>
        <v>0</v>
      </c>
      <c r="Z803" s="38">
        <f t="shared" si="708"/>
        <v>0</v>
      </c>
      <c r="AA803" s="38">
        <f t="shared" si="708"/>
        <v>0</v>
      </c>
      <c r="AB803" s="38">
        <f t="shared" si="708"/>
        <v>0</v>
      </c>
      <c r="AC803" s="38">
        <f t="shared" si="708"/>
        <v>0</v>
      </c>
      <c r="AD803" s="292">
        <f t="shared" si="684"/>
        <v>5750</v>
      </c>
      <c r="AE803" s="38">
        <f t="shared" si="708"/>
        <v>5750</v>
      </c>
      <c r="AF803" s="38">
        <f t="shared" si="708"/>
        <v>5672</v>
      </c>
      <c r="AG803" s="38">
        <f t="shared" si="708"/>
        <v>6013</v>
      </c>
      <c r="AH803" s="38">
        <f t="shared" si="708"/>
        <v>6020</v>
      </c>
      <c r="AI803" s="38">
        <f t="shared" si="708"/>
        <v>6020</v>
      </c>
      <c r="AJ803" s="38">
        <f t="shared" si="708"/>
        <v>6020</v>
      </c>
      <c r="AK803" s="38">
        <f t="shared" si="708"/>
        <v>0</v>
      </c>
    </row>
    <row r="804" spans="1:37" ht="15" customHeight="1">
      <c r="A804" s="43"/>
      <c r="B804" s="28" t="s">
        <v>310</v>
      </c>
      <c r="C804" s="26">
        <v>85.01</v>
      </c>
      <c r="D804" s="191">
        <f t="shared" ref="D804:J804" si="709">D818+D905+D891++D863+D881</f>
        <v>-65.59</v>
      </c>
      <c r="E804" s="111">
        <f t="shared" si="709"/>
        <v>0</v>
      </c>
      <c r="F804" s="296">
        <f t="shared" si="709"/>
        <v>0</v>
      </c>
      <c r="G804" s="191">
        <f t="shared" si="709"/>
        <v>0</v>
      </c>
      <c r="H804" s="191">
        <f t="shared" si="709"/>
        <v>0</v>
      </c>
      <c r="I804" s="191">
        <f t="shared" si="709"/>
        <v>0</v>
      </c>
      <c r="J804" s="191">
        <f t="shared" si="709"/>
        <v>0</v>
      </c>
      <c r="K804" s="23">
        <f t="shared" si="706"/>
        <v>0</v>
      </c>
      <c r="L804" s="23">
        <f t="shared" si="707"/>
        <v>0</v>
      </c>
      <c r="M804" s="191">
        <f t="shared" ref="M804:AK804" si="710">M818+M905+M891++M863+M881</f>
        <v>0</v>
      </c>
      <c r="N804" s="191">
        <f t="shared" si="710"/>
        <v>0</v>
      </c>
      <c r="O804" s="191">
        <f t="shared" si="710"/>
        <v>0</v>
      </c>
      <c r="P804" s="111">
        <f t="shared" si="710"/>
        <v>0</v>
      </c>
      <c r="Q804" s="111">
        <f t="shared" si="710"/>
        <v>0</v>
      </c>
      <c r="R804" s="111">
        <f t="shared" si="710"/>
        <v>0</v>
      </c>
      <c r="S804" s="111">
        <f t="shared" si="710"/>
        <v>0</v>
      </c>
      <c r="T804" s="111">
        <f t="shared" si="710"/>
        <v>0</v>
      </c>
      <c r="U804" s="111">
        <f t="shared" si="710"/>
        <v>-23.7</v>
      </c>
      <c r="V804" s="111">
        <f t="shared" si="710"/>
        <v>0</v>
      </c>
      <c r="W804" s="111">
        <f t="shared" si="710"/>
        <v>-42.2</v>
      </c>
      <c r="X804" s="111">
        <f t="shared" si="710"/>
        <v>0</v>
      </c>
      <c r="Y804" s="111">
        <f t="shared" si="710"/>
        <v>0</v>
      </c>
      <c r="Z804" s="111">
        <f t="shared" si="710"/>
        <v>0</v>
      </c>
      <c r="AA804" s="111">
        <f t="shared" si="710"/>
        <v>0</v>
      </c>
      <c r="AB804" s="111">
        <f t="shared" si="710"/>
        <v>-4.37</v>
      </c>
      <c r="AC804" s="111">
        <f t="shared" si="710"/>
        <v>0</v>
      </c>
      <c r="AD804" s="292">
        <f t="shared" si="684"/>
        <v>-70.27000000000001</v>
      </c>
      <c r="AE804" s="111">
        <f t="shared" si="710"/>
        <v>-70.27</v>
      </c>
      <c r="AF804" s="111">
        <f t="shared" si="710"/>
        <v>-79</v>
      </c>
      <c r="AG804" s="111">
        <f t="shared" si="710"/>
        <v>0</v>
      </c>
      <c r="AH804" s="111">
        <f t="shared" si="710"/>
        <v>0</v>
      </c>
      <c r="AI804" s="111">
        <f t="shared" si="710"/>
        <v>0</v>
      </c>
      <c r="AJ804" s="111">
        <f t="shared" si="710"/>
        <v>0</v>
      </c>
      <c r="AK804" s="111">
        <f t="shared" si="710"/>
        <v>0</v>
      </c>
    </row>
    <row r="805" spans="1:37" ht="15" customHeight="1">
      <c r="A805" s="43"/>
      <c r="B805" s="25" t="s">
        <v>311</v>
      </c>
      <c r="C805" s="29"/>
      <c r="D805" s="191">
        <f t="shared" ref="D805:J805" si="711">D819+D832+D835+D841+D853+D864+D873+D882+D906+D892</f>
        <v>42983.69</v>
      </c>
      <c r="E805" s="111">
        <f t="shared" si="711"/>
        <v>233</v>
      </c>
      <c r="F805" s="296">
        <f t="shared" si="711"/>
        <v>44984</v>
      </c>
      <c r="G805" s="191">
        <f t="shared" si="711"/>
        <v>43484</v>
      </c>
      <c r="H805" s="191">
        <f t="shared" si="711"/>
        <v>0</v>
      </c>
      <c r="I805" s="191">
        <f t="shared" si="711"/>
        <v>800</v>
      </c>
      <c r="J805" s="191">
        <f t="shared" si="711"/>
        <v>700</v>
      </c>
      <c r="K805" s="23">
        <f t="shared" si="706"/>
        <v>44984</v>
      </c>
      <c r="L805" s="23">
        <f t="shared" si="707"/>
        <v>0</v>
      </c>
      <c r="M805" s="191">
        <f t="shared" ref="M805:AK805" si="712">M819+M832+M835+M841+M853+M864+M873+M882+M906+M892</f>
        <v>153</v>
      </c>
      <c r="N805" s="191">
        <f t="shared" si="712"/>
        <v>153</v>
      </c>
      <c r="O805" s="191">
        <f t="shared" si="712"/>
        <v>153</v>
      </c>
      <c r="P805" s="111">
        <f t="shared" si="712"/>
        <v>0</v>
      </c>
      <c r="Q805" s="111">
        <f t="shared" si="712"/>
        <v>0</v>
      </c>
      <c r="R805" s="111">
        <f t="shared" si="712"/>
        <v>0</v>
      </c>
      <c r="S805" s="111">
        <f t="shared" si="712"/>
        <v>0</v>
      </c>
      <c r="T805" s="111">
        <f t="shared" si="712"/>
        <v>0</v>
      </c>
      <c r="U805" s="111">
        <f t="shared" si="712"/>
        <v>0</v>
      </c>
      <c r="V805" s="111">
        <f t="shared" si="712"/>
        <v>155</v>
      </c>
      <c r="W805" s="111">
        <f t="shared" si="712"/>
        <v>3638.87</v>
      </c>
      <c r="X805" s="111">
        <f t="shared" si="712"/>
        <v>0</v>
      </c>
      <c r="Y805" s="111">
        <f t="shared" si="712"/>
        <v>0</v>
      </c>
      <c r="Z805" s="111">
        <f t="shared" si="712"/>
        <v>140</v>
      </c>
      <c r="AA805" s="111">
        <f t="shared" si="712"/>
        <v>0</v>
      </c>
      <c r="AB805" s="111">
        <f t="shared" si="712"/>
        <v>0</v>
      </c>
      <c r="AC805" s="111">
        <f t="shared" si="712"/>
        <v>4922.84</v>
      </c>
      <c r="AD805" s="292">
        <f t="shared" si="684"/>
        <v>53840.710000000006</v>
      </c>
      <c r="AE805" s="111">
        <f t="shared" si="712"/>
        <v>53840.71</v>
      </c>
      <c r="AF805" s="111">
        <f t="shared" si="712"/>
        <v>9629</v>
      </c>
      <c r="AG805" s="111">
        <f t="shared" si="712"/>
        <v>167</v>
      </c>
      <c r="AH805" s="111">
        <f t="shared" si="712"/>
        <v>173</v>
      </c>
      <c r="AI805" s="111">
        <f t="shared" si="712"/>
        <v>173</v>
      </c>
      <c r="AJ805" s="111">
        <f t="shared" si="712"/>
        <v>173</v>
      </c>
      <c r="AK805" s="111">
        <f t="shared" si="712"/>
        <v>0</v>
      </c>
    </row>
    <row r="806" spans="1:37" ht="14.25" customHeight="1">
      <c r="A806" s="43"/>
      <c r="B806" s="28" t="s">
        <v>317</v>
      </c>
      <c r="C806" s="29">
        <v>51</v>
      </c>
      <c r="D806" s="191">
        <f t="shared" ref="D806:J806" si="713">D833+D855+D865+D874+D883+D908+D893</f>
        <v>42569.19</v>
      </c>
      <c r="E806" s="111">
        <f t="shared" si="713"/>
        <v>0</v>
      </c>
      <c r="F806" s="296">
        <f t="shared" si="713"/>
        <v>44313</v>
      </c>
      <c r="G806" s="191">
        <f t="shared" si="713"/>
        <v>42813</v>
      </c>
      <c r="H806" s="191">
        <f t="shared" si="713"/>
        <v>0</v>
      </c>
      <c r="I806" s="191">
        <f t="shared" si="713"/>
        <v>800</v>
      </c>
      <c r="J806" s="191">
        <f t="shared" si="713"/>
        <v>700</v>
      </c>
      <c r="K806" s="23">
        <f t="shared" si="706"/>
        <v>44313</v>
      </c>
      <c r="L806" s="23">
        <f t="shared" si="707"/>
        <v>0</v>
      </c>
      <c r="M806" s="191">
        <f t="shared" ref="M806:AK806" si="714">M833+M855+M865+M874+M883+M908+M893</f>
        <v>0</v>
      </c>
      <c r="N806" s="191">
        <f t="shared" si="714"/>
        <v>0</v>
      </c>
      <c r="O806" s="191">
        <f t="shared" si="714"/>
        <v>0</v>
      </c>
      <c r="P806" s="111">
        <f t="shared" si="714"/>
        <v>0</v>
      </c>
      <c r="Q806" s="111">
        <f t="shared" si="714"/>
        <v>0</v>
      </c>
      <c r="R806" s="111">
        <f t="shared" si="714"/>
        <v>0</v>
      </c>
      <c r="S806" s="111">
        <f t="shared" si="714"/>
        <v>0</v>
      </c>
      <c r="T806" s="111">
        <f t="shared" si="714"/>
        <v>0</v>
      </c>
      <c r="U806" s="111">
        <f t="shared" si="714"/>
        <v>0</v>
      </c>
      <c r="V806" s="111">
        <f t="shared" si="714"/>
        <v>155</v>
      </c>
      <c r="W806" s="111">
        <f t="shared" si="714"/>
        <v>3638.87</v>
      </c>
      <c r="X806" s="111">
        <f t="shared" si="714"/>
        <v>0</v>
      </c>
      <c r="Y806" s="111">
        <f t="shared" si="714"/>
        <v>0</v>
      </c>
      <c r="Z806" s="111">
        <f t="shared" si="714"/>
        <v>140</v>
      </c>
      <c r="AA806" s="111">
        <f t="shared" si="714"/>
        <v>0</v>
      </c>
      <c r="AB806" s="111">
        <f t="shared" si="714"/>
        <v>0</v>
      </c>
      <c r="AC806" s="111">
        <f t="shared" si="714"/>
        <v>4922.84</v>
      </c>
      <c r="AD806" s="292">
        <f t="shared" si="684"/>
        <v>53169.710000000006</v>
      </c>
      <c r="AE806" s="111">
        <f t="shared" si="714"/>
        <v>53169.71</v>
      </c>
      <c r="AF806" s="111">
        <f t="shared" si="714"/>
        <v>9273</v>
      </c>
      <c r="AG806" s="111">
        <f t="shared" si="714"/>
        <v>0</v>
      </c>
      <c r="AH806" s="111">
        <f t="shared" si="714"/>
        <v>0</v>
      </c>
      <c r="AI806" s="111">
        <f t="shared" si="714"/>
        <v>0</v>
      </c>
      <c r="AJ806" s="111">
        <f t="shared" si="714"/>
        <v>0</v>
      </c>
      <c r="AK806" s="111">
        <f t="shared" si="714"/>
        <v>0</v>
      </c>
    </row>
    <row r="807" spans="1:37" ht="18" hidden="1" customHeight="1">
      <c r="A807" s="43"/>
      <c r="B807" s="28" t="s">
        <v>319</v>
      </c>
      <c r="C807" s="29">
        <v>55</v>
      </c>
      <c r="D807" s="191">
        <f t="shared" ref="D807:J807" si="715">D907</f>
        <v>0</v>
      </c>
      <c r="E807" s="111">
        <f t="shared" si="715"/>
        <v>0</v>
      </c>
      <c r="F807" s="296">
        <f t="shared" si="715"/>
        <v>0</v>
      </c>
      <c r="G807" s="191">
        <f t="shared" si="715"/>
        <v>0</v>
      </c>
      <c r="H807" s="191">
        <f t="shared" si="715"/>
        <v>0</v>
      </c>
      <c r="I807" s="191">
        <f t="shared" si="715"/>
        <v>0</v>
      </c>
      <c r="J807" s="191">
        <f t="shared" si="715"/>
        <v>0</v>
      </c>
      <c r="K807" s="23">
        <f t="shared" si="706"/>
        <v>0</v>
      </c>
      <c r="L807" s="23">
        <f t="shared" si="707"/>
        <v>0</v>
      </c>
      <c r="M807" s="191">
        <f t="shared" ref="M807:AK807" si="716">M907</f>
        <v>0</v>
      </c>
      <c r="N807" s="191">
        <f t="shared" si="716"/>
        <v>0</v>
      </c>
      <c r="O807" s="191">
        <f t="shared" si="716"/>
        <v>0</v>
      </c>
      <c r="P807" s="111">
        <f t="shared" si="716"/>
        <v>0</v>
      </c>
      <c r="Q807" s="111">
        <f t="shared" si="716"/>
        <v>0</v>
      </c>
      <c r="R807" s="111">
        <f t="shared" si="716"/>
        <v>0</v>
      </c>
      <c r="S807" s="111">
        <f t="shared" si="716"/>
        <v>0</v>
      </c>
      <c r="T807" s="111">
        <f t="shared" si="716"/>
        <v>0</v>
      </c>
      <c r="U807" s="111">
        <f t="shared" si="716"/>
        <v>0</v>
      </c>
      <c r="V807" s="111">
        <f t="shared" si="716"/>
        <v>0</v>
      </c>
      <c r="W807" s="111">
        <f t="shared" si="716"/>
        <v>0</v>
      </c>
      <c r="X807" s="111">
        <f t="shared" si="716"/>
        <v>0</v>
      </c>
      <c r="Y807" s="111">
        <f t="shared" si="716"/>
        <v>0</v>
      </c>
      <c r="Z807" s="111">
        <f t="shared" si="716"/>
        <v>0</v>
      </c>
      <c r="AA807" s="111">
        <f t="shared" si="716"/>
        <v>0</v>
      </c>
      <c r="AB807" s="111">
        <f t="shared" si="716"/>
        <v>0</v>
      </c>
      <c r="AC807" s="111">
        <f t="shared" si="716"/>
        <v>0</v>
      </c>
      <c r="AD807" s="292">
        <f t="shared" si="684"/>
        <v>0</v>
      </c>
      <c r="AE807" s="111">
        <f t="shared" si="716"/>
        <v>0</v>
      </c>
      <c r="AF807" s="111">
        <f t="shared" si="716"/>
        <v>0</v>
      </c>
      <c r="AG807" s="111">
        <f t="shared" si="716"/>
        <v>0</v>
      </c>
      <c r="AH807" s="111">
        <f t="shared" si="716"/>
        <v>0</v>
      </c>
      <c r="AI807" s="111">
        <f t="shared" si="716"/>
        <v>0</v>
      </c>
      <c r="AJ807" s="111">
        <f t="shared" si="716"/>
        <v>0</v>
      </c>
      <c r="AK807" s="111">
        <f t="shared" si="716"/>
        <v>0</v>
      </c>
    </row>
    <row r="808" spans="1:37" ht="19.5" hidden="1" customHeight="1">
      <c r="A808" s="43"/>
      <c r="B808" s="28" t="s">
        <v>320</v>
      </c>
      <c r="C808" s="29">
        <v>56</v>
      </c>
      <c r="D808" s="248">
        <f t="shared" ref="D808:J808" si="717">D820+D836+D842</f>
        <v>0</v>
      </c>
      <c r="E808" s="38">
        <f t="shared" si="717"/>
        <v>0</v>
      </c>
      <c r="F808" s="286">
        <f t="shared" si="717"/>
        <v>0</v>
      </c>
      <c r="G808" s="248">
        <f t="shared" si="717"/>
        <v>0</v>
      </c>
      <c r="H808" s="248">
        <f t="shared" si="717"/>
        <v>0</v>
      </c>
      <c r="I808" s="248">
        <f t="shared" si="717"/>
        <v>0</v>
      </c>
      <c r="J808" s="248">
        <f t="shared" si="717"/>
        <v>0</v>
      </c>
      <c r="K808" s="23">
        <f t="shared" si="706"/>
        <v>0</v>
      </c>
      <c r="L808" s="23">
        <f t="shared" si="707"/>
        <v>0</v>
      </c>
      <c r="M808" s="248">
        <f t="shared" ref="M808:AK808" si="718">M820+M836+M842</f>
        <v>0</v>
      </c>
      <c r="N808" s="248">
        <f t="shared" si="718"/>
        <v>0</v>
      </c>
      <c r="O808" s="248">
        <f t="shared" si="718"/>
        <v>0</v>
      </c>
      <c r="P808" s="38">
        <f t="shared" si="718"/>
        <v>0</v>
      </c>
      <c r="Q808" s="38">
        <f t="shared" si="718"/>
        <v>0</v>
      </c>
      <c r="R808" s="38">
        <f t="shared" si="718"/>
        <v>0</v>
      </c>
      <c r="S808" s="38">
        <f t="shared" si="718"/>
        <v>0</v>
      </c>
      <c r="T808" s="38">
        <f t="shared" si="718"/>
        <v>0</v>
      </c>
      <c r="U808" s="38">
        <f t="shared" si="718"/>
        <v>0</v>
      </c>
      <c r="V808" s="38">
        <f t="shared" si="718"/>
        <v>0</v>
      </c>
      <c r="W808" s="38">
        <f t="shared" si="718"/>
        <v>0</v>
      </c>
      <c r="X808" s="38">
        <f t="shared" si="718"/>
        <v>0</v>
      </c>
      <c r="Y808" s="38">
        <f t="shared" si="718"/>
        <v>0</v>
      </c>
      <c r="Z808" s="38">
        <f t="shared" si="718"/>
        <v>0</v>
      </c>
      <c r="AA808" s="38">
        <f t="shared" si="718"/>
        <v>0</v>
      </c>
      <c r="AB808" s="38">
        <f t="shared" si="718"/>
        <v>0</v>
      </c>
      <c r="AC808" s="38">
        <f t="shared" si="718"/>
        <v>0</v>
      </c>
      <c r="AD808" s="292">
        <f t="shared" si="684"/>
        <v>0</v>
      </c>
      <c r="AE808" s="38">
        <f t="shared" si="718"/>
        <v>0</v>
      </c>
      <c r="AF808" s="38">
        <f t="shared" si="718"/>
        <v>0</v>
      </c>
      <c r="AG808" s="38">
        <f t="shared" si="718"/>
        <v>0</v>
      </c>
      <c r="AH808" s="38">
        <f t="shared" si="718"/>
        <v>0</v>
      </c>
      <c r="AI808" s="38">
        <f t="shared" si="718"/>
        <v>0</v>
      </c>
      <c r="AJ808" s="38">
        <f t="shared" si="718"/>
        <v>0</v>
      </c>
      <c r="AK808" s="38">
        <f t="shared" si="718"/>
        <v>0</v>
      </c>
    </row>
    <row r="809" spans="1:37" ht="18" customHeight="1">
      <c r="A809" s="43"/>
      <c r="B809" s="28" t="s">
        <v>320</v>
      </c>
      <c r="C809" s="29">
        <v>58</v>
      </c>
      <c r="D809" s="248">
        <f t="shared" ref="D809:J809" si="719">D821</f>
        <v>230</v>
      </c>
      <c r="E809" s="38">
        <f t="shared" si="719"/>
        <v>233</v>
      </c>
      <c r="F809" s="286">
        <f t="shared" si="719"/>
        <v>233</v>
      </c>
      <c r="G809" s="248">
        <f t="shared" si="719"/>
        <v>233</v>
      </c>
      <c r="H809" s="248">
        <f t="shared" si="719"/>
        <v>0</v>
      </c>
      <c r="I809" s="248">
        <f t="shared" si="719"/>
        <v>0</v>
      </c>
      <c r="J809" s="248">
        <f t="shared" si="719"/>
        <v>0</v>
      </c>
      <c r="K809" s="23">
        <f t="shared" si="706"/>
        <v>233</v>
      </c>
      <c r="L809" s="23">
        <f t="shared" si="707"/>
        <v>0</v>
      </c>
      <c r="M809" s="248">
        <f t="shared" ref="M809:AK809" si="720">M821</f>
        <v>153</v>
      </c>
      <c r="N809" s="248">
        <f t="shared" si="720"/>
        <v>153</v>
      </c>
      <c r="O809" s="248">
        <f t="shared" si="720"/>
        <v>153</v>
      </c>
      <c r="P809" s="38">
        <f t="shared" si="720"/>
        <v>0</v>
      </c>
      <c r="Q809" s="38">
        <f t="shared" si="720"/>
        <v>0</v>
      </c>
      <c r="R809" s="38">
        <f t="shared" si="720"/>
        <v>0</v>
      </c>
      <c r="S809" s="38">
        <f t="shared" si="720"/>
        <v>0</v>
      </c>
      <c r="T809" s="38">
        <f t="shared" si="720"/>
        <v>0</v>
      </c>
      <c r="U809" s="38">
        <f t="shared" si="720"/>
        <v>0</v>
      </c>
      <c r="V809" s="38">
        <f t="shared" si="720"/>
        <v>0</v>
      </c>
      <c r="W809" s="38">
        <f t="shared" si="720"/>
        <v>0</v>
      </c>
      <c r="X809" s="38">
        <f t="shared" si="720"/>
        <v>0</v>
      </c>
      <c r="Y809" s="38">
        <f t="shared" si="720"/>
        <v>0</v>
      </c>
      <c r="Z809" s="38">
        <f t="shared" si="720"/>
        <v>0</v>
      </c>
      <c r="AA809" s="38">
        <f t="shared" si="720"/>
        <v>0</v>
      </c>
      <c r="AB809" s="38">
        <f t="shared" si="720"/>
        <v>0</v>
      </c>
      <c r="AC809" s="38">
        <f t="shared" si="720"/>
        <v>0</v>
      </c>
      <c r="AD809" s="292">
        <f t="shared" si="684"/>
        <v>233</v>
      </c>
      <c r="AE809" s="38">
        <f t="shared" si="720"/>
        <v>233</v>
      </c>
      <c r="AF809" s="38">
        <f t="shared" si="720"/>
        <v>229</v>
      </c>
      <c r="AG809" s="38">
        <f t="shared" si="720"/>
        <v>167</v>
      </c>
      <c r="AH809" s="38">
        <f t="shared" si="720"/>
        <v>173</v>
      </c>
      <c r="AI809" s="38">
        <f t="shared" si="720"/>
        <v>173</v>
      </c>
      <c r="AJ809" s="38">
        <f t="shared" si="720"/>
        <v>173</v>
      </c>
      <c r="AK809" s="38">
        <f t="shared" si="720"/>
        <v>0</v>
      </c>
    </row>
    <row r="810" spans="1:37" ht="22.5" customHeight="1">
      <c r="A810" s="43"/>
      <c r="B810" s="28" t="s">
        <v>560</v>
      </c>
      <c r="C810" s="29">
        <v>70</v>
      </c>
      <c r="D810" s="248">
        <f t="shared" ref="D810:J810" si="721">D824</f>
        <v>184.5</v>
      </c>
      <c r="E810" s="38">
        <f t="shared" si="721"/>
        <v>0</v>
      </c>
      <c r="F810" s="286">
        <f t="shared" si="721"/>
        <v>438</v>
      </c>
      <c r="G810" s="248">
        <f t="shared" si="721"/>
        <v>438</v>
      </c>
      <c r="H810" s="248">
        <f t="shared" si="721"/>
        <v>0</v>
      </c>
      <c r="I810" s="248">
        <f t="shared" si="721"/>
        <v>0</v>
      </c>
      <c r="J810" s="248">
        <f t="shared" si="721"/>
        <v>0</v>
      </c>
      <c r="K810" s="23">
        <f t="shared" si="706"/>
        <v>438</v>
      </c>
      <c r="L810" s="23">
        <f t="shared" si="707"/>
        <v>0</v>
      </c>
      <c r="M810" s="248">
        <f t="shared" ref="M810:AK810" si="722">M824</f>
        <v>0</v>
      </c>
      <c r="N810" s="248">
        <f t="shared" si="722"/>
        <v>0</v>
      </c>
      <c r="O810" s="248">
        <f t="shared" si="722"/>
        <v>0</v>
      </c>
      <c r="P810" s="38">
        <f t="shared" si="722"/>
        <v>0</v>
      </c>
      <c r="Q810" s="38">
        <f t="shared" si="722"/>
        <v>0</v>
      </c>
      <c r="R810" s="38">
        <f t="shared" si="722"/>
        <v>0</v>
      </c>
      <c r="S810" s="38">
        <f t="shared" si="722"/>
        <v>0</v>
      </c>
      <c r="T810" s="38">
        <f t="shared" si="722"/>
        <v>0</v>
      </c>
      <c r="U810" s="38">
        <f t="shared" si="722"/>
        <v>0</v>
      </c>
      <c r="V810" s="38">
        <f t="shared" si="722"/>
        <v>0</v>
      </c>
      <c r="W810" s="38">
        <f t="shared" si="722"/>
        <v>0</v>
      </c>
      <c r="X810" s="38">
        <f t="shared" si="722"/>
        <v>0</v>
      </c>
      <c r="Y810" s="38">
        <f t="shared" si="722"/>
        <v>0</v>
      </c>
      <c r="Z810" s="38">
        <f t="shared" si="722"/>
        <v>0</v>
      </c>
      <c r="AA810" s="38">
        <f t="shared" si="722"/>
        <v>0</v>
      </c>
      <c r="AB810" s="38">
        <f t="shared" si="722"/>
        <v>0</v>
      </c>
      <c r="AC810" s="38">
        <f t="shared" si="722"/>
        <v>0</v>
      </c>
      <c r="AD810" s="292">
        <f t="shared" si="684"/>
        <v>438</v>
      </c>
      <c r="AE810" s="38">
        <f t="shared" si="722"/>
        <v>438</v>
      </c>
      <c r="AF810" s="38">
        <f t="shared" si="722"/>
        <v>127</v>
      </c>
      <c r="AG810" s="38">
        <f t="shared" si="722"/>
        <v>0</v>
      </c>
      <c r="AH810" s="38">
        <f t="shared" si="722"/>
        <v>0</v>
      </c>
      <c r="AI810" s="38">
        <f t="shared" si="722"/>
        <v>0</v>
      </c>
      <c r="AJ810" s="38">
        <f t="shared" si="722"/>
        <v>0</v>
      </c>
      <c r="AK810" s="38">
        <f t="shared" si="722"/>
        <v>0</v>
      </c>
    </row>
    <row r="811" spans="1:37" ht="25.5">
      <c r="A811" s="43" t="s">
        <v>561</v>
      </c>
      <c r="B811" s="154" t="s">
        <v>562</v>
      </c>
      <c r="C811" s="129" t="s">
        <v>563</v>
      </c>
      <c r="D811" s="263">
        <f t="shared" ref="D811:J811" si="723">D812+D819</f>
        <v>7582.98</v>
      </c>
      <c r="E811" s="156">
        <f t="shared" si="723"/>
        <v>7495</v>
      </c>
      <c r="F811" s="300">
        <f t="shared" si="723"/>
        <v>7831</v>
      </c>
      <c r="G811" s="263">
        <f t="shared" si="723"/>
        <v>2525</v>
      </c>
      <c r="H811" s="263">
        <f t="shared" si="723"/>
        <v>1774</v>
      </c>
      <c r="I811" s="263">
        <f t="shared" si="723"/>
        <v>1789</v>
      </c>
      <c r="J811" s="263">
        <f t="shared" si="723"/>
        <v>1743</v>
      </c>
      <c r="K811" s="23">
        <f t="shared" si="706"/>
        <v>7831</v>
      </c>
      <c r="L811" s="23">
        <f t="shared" si="707"/>
        <v>0</v>
      </c>
      <c r="M811" s="263">
        <f t="shared" ref="M811:AK811" si="724">M812+M819</f>
        <v>7288</v>
      </c>
      <c r="N811" s="263">
        <f t="shared" si="724"/>
        <v>7288</v>
      </c>
      <c r="O811" s="263">
        <f t="shared" si="724"/>
        <v>7288</v>
      </c>
      <c r="P811" s="156">
        <f t="shared" si="724"/>
        <v>0</v>
      </c>
      <c r="Q811" s="156">
        <f t="shared" si="724"/>
        <v>0</v>
      </c>
      <c r="R811" s="156">
        <f t="shared" si="724"/>
        <v>49.28</v>
      </c>
      <c r="S811" s="156">
        <f t="shared" si="724"/>
        <v>0</v>
      </c>
      <c r="T811" s="156">
        <f t="shared" si="724"/>
        <v>0</v>
      </c>
      <c r="U811" s="156">
        <f t="shared" si="724"/>
        <v>0</v>
      </c>
      <c r="V811" s="156">
        <f t="shared" si="724"/>
        <v>0</v>
      </c>
      <c r="W811" s="156">
        <f t="shared" si="724"/>
        <v>-384</v>
      </c>
      <c r="X811" s="156">
        <f t="shared" si="724"/>
        <v>0</v>
      </c>
      <c r="Y811" s="156">
        <f t="shared" si="724"/>
        <v>0</v>
      </c>
      <c r="Z811" s="156">
        <f t="shared" si="724"/>
        <v>0</v>
      </c>
      <c r="AA811" s="156">
        <f t="shared" si="724"/>
        <v>0</v>
      </c>
      <c r="AB811" s="156">
        <f t="shared" si="724"/>
        <v>0</v>
      </c>
      <c r="AC811" s="156">
        <f t="shared" si="724"/>
        <v>0</v>
      </c>
      <c r="AD811" s="292">
        <f t="shared" si="684"/>
        <v>7496.28</v>
      </c>
      <c r="AE811" s="156">
        <f t="shared" si="724"/>
        <v>7496.28</v>
      </c>
      <c r="AF811" s="156">
        <f t="shared" si="724"/>
        <v>6754</v>
      </c>
      <c r="AG811" s="156">
        <f t="shared" si="724"/>
        <v>7531</v>
      </c>
      <c r="AH811" s="156">
        <f t="shared" si="724"/>
        <v>7783</v>
      </c>
      <c r="AI811" s="156">
        <f t="shared" si="724"/>
        <v>8003</v>
      </c>
      <c r="AJ811" s="156">
        <f t="shared" si="724"/>
        <v>8179</v>
      </c>
      <c r="AK811" s="156">
        <f t="shared" si="724"/>
        <v>0</v>
      </c>
    </row>
    <row r="812" spans="1:37" ht="14.25">
      <c r="A812" s="43"/>
      <c r="B812" s="25" t="s">
        <v>298</v>
      </c>
      <c r="C812" s="29"/>
      <c r="D812" s="191">
        <f t="shared" ref="D812:J812" si="725">D813+D818</f>
        <v>7168.48</v>
      </c>
      <c r="E812" s="111">
        <f t="shared" si="725"/>
        <v>7262</v>
      </c>
      <c r="F812" s="296">
        <f t="shared" si="725"/>
        <v>7160</v>
      </c>
      <c r="G812" s="191">
        <f t="shared" si="725"/>
        <v>1854</v>
      </c>
      <c r="H812" s="191">
        <f t="shared" si="725"/>
        <v>1774</v>
      </c>
      <c r="I812" s="191">
        <f t="shared" si="725"/>
        <v>1789</v>
      </c>
      <c r="J812" s="191">
        <f t="shared" si="725"/>
        <v>1743</v>
      </c>
      <c r="K812" s="23">
        <f t="shared" si="706"/>
        <v>7160</v>
      </c>
      <c r="L812" s="23">
        <f t="shared" si="707"/>
        <v>0</v>
      </c>
      <c r="M812" s="191">
        <f t="shared" ref="M812:AK812" si="726">M813+M818</f>
        <v>7135</v>
      </c>
      <c r="N812" s="191">
        <f t="shared" si="726"/>
        <v>7135</v>
      </c>
      <c r="O812" s="191">
        <f t="shared" si="726"/>
        <v>7135</v>
      </c>
      <c r="P812" s="111">
        <f t="shared" si="726"/>
        <v>0</v>
      </c>
      <c r="Q812" s="111">
        <f t="shared" si="726"/>
        <v>0</v>
      </c>
      <c r="R812" s="111">
        <f t="shared" si="726"/>
        <v>49.28</v>
      </c>
      <c r="S812" s="111">
        <f t="shared" si="726"/>
        <v>0</v>
      </c>
      <c r="T812" s="111">
        <f t="shared" si="726"/>
        <v>0</v>
      </c>
      <c r="U812" s="111">
        <f t="shared" si="726"/>
        <v>0</v>
      </c>
      <c r="V812" s="111">
        <f t="shared" si="726"/>
        <v>0</v>
      </c>
      <c r="W812" s="111">
        <f t="shared" si="726"/>
        <v>-384</v>
      </c>
      <c r="X812" s="111">
        <f t="shared" si="726"/>
        <v>0</v>
      </c>
      <c r="Y812" s="111">
        <f t="shared" si="726"/>
        <v>0</v>
      </c>
      <c r="Z812" s="111">
        <f t="shared" si="726"/>
        <v>0</v>
      </c>
      <c r="AA812" s="111">
        <f t="shared" si="726"/>
        <v>0</v>
      </c>
      <c r="AB812" s="111">
        <f t="shared" si="726"/>
        <v>0</v>
      </c>
      <c r="AC812" s="111">
        <f t="shared" si="726"/>
        <v>0</v>
      </c>
      <c r="AD812" s="292">
        <f t="shared" si="684"/>
        <v>6825.28</v>
      </c>
      <c r="AE812" s="111">
        <f t="shared" si="726"/>
        <v>6825.28</v>
      </c>
      <c r="AF812" s="111">
        <f t="shared" si="726"/>
        <v>6398</v>
      </c>
      <c r="AG812" s="111">
        <f t="shared" si="726"/>
        <v>7364</v>
      </c>
      <c r="AH812" s="111">
        <f t="shared" si="726"/>
        <v>7610</v>
      </c>
      <c r="AI812" s="111">
        <f t="shared" si="726"/>
        <v>7830</v>
      </c>
      <c r="AJ812" s="111">
        <f t="shared" si="726"/>
        <v>8006</v>
      </c>
      <c r="AK812" s="111">
        <f t="shared" si="726"/>
        <v>0</v>
      </c>
    </row>
    <row r="813" spans="1:37" ht="14.25">
      <c r="A813" s="43"/>
      <c r="B813" s="28" t="s">
        <v>299</v>
      </c>
      <c r="C813" s="29">
        <v>1</v>
      </c>
      <c r="D813" s="248">
        <f t="shared" ref="D813:J813" si="727">D815+D816+D817</f>
        <v>7234.07</v>
      </c>
      <c r="E813" s="38">
        <f t="shared" si="727"/>
        <v>7262</v>
      </c>
      <c r="F813" s="286">
        <f t="shared" si="727"/>
        <v>7160</v>
      </c>
      <c r="G813" s="248">
        <f t="shared" si="727"/>
        <v>1854</v>
      </c>
      <c r="H813" s="248">
        <f t="shared" si="727"/>
        <v>1774</v>
      </c>
      <c r="I813" s="248">
        <f t="shared" si="727"/>
        <v>1789</v>
      </c>
      <c r="J813" s="248">
        <f t="shared" si="727"/>
        <v>1743</v>
      </c>
      <c r="K813" s="23">
        <f t="shared" si="706"/>
        <v>7160</v>
      </c>
      <c r="L813" s="23">
        <f t="shared" si="707"/>
        <v>0</v>
      </c>
      <c r="M813" s="248">
        <f t="shared" ref="M813:AK813" si="728">M815+M816+M817</f>
        <v>7135</v>
      </c>
      <c r="N813" s="248">
        <f t="shared" si="728"/>
        <v>7135</v>
      </c>
      <c r="O813" s="248">
        <f t="shared" si="728"/>
        <v>7135</v>
      </c>
      <c r="P813" s="38">
        <f t="shared" si="728"/>
        <v>0</v>
      </c>
      <c r="Q813" s="38">
        <f t="shared" si="728"/>
        <v>0</v>
      </c>
      <c r="R813" s="38">
        <f t="shared" si="728"/>
        <v>49.28</v>
      </c>
      <c r="S813" s="38">
        <f t="shared" si="728"/>
        <v>0</v>
      </c>
      <c r="T813" s="38">
        <f t="shared" si="728"/>
        <v>0</v>
      </c>
      <c r="U813" s="38">
        <f t="shared" si="728"/>
        <v>23.7</v>
      </c>
      <c r="V813" s="38">
        <f t="shared" si="728"/>
        <v>0</v>
      </c>
      <c r="W813" s="38">
        <f t="shared" si="728"/>
        <v>-341.8</v>
      </c>
      <c r="X813" s="38">
        <f t="shared" si="728"/>
        <v>0</v>
      </c>
      <c r="Y813" s="38">
        <f t="shared" si="728"/>
        <v>0</v>
      </c>
      <c r="Z813" s="38">
        <f t="shared" si="728"/>
        <v>0</v>
      </c>
      <c r="AA813" s="38">
        <f t="shared" si="728"/>
        <v>0</v>
      </c>
      <c r="AB813" s="38">
        <f t="shared" si="728"/>
        <v>4.37</v>
      </c>
      <c r="AC813" s="38">
        <f t="shared" si="728"/>
        <v>0</v>
      </c>
      <c r="AD813" s="292">
        <f t="shared" si="684"/>
        <v>6895.5499999999993</v>
      </c>
      <c r="AE813" s="38">
        <f t="shared" si="728"/>
        <v>6895.55</v>
      </c>
      <c r="AF813" s="38">
        <f t="shared" si="728"/>
        <v>6477</v>
      </c>
      <c r="AG813" s="38">
        <f t="shared" si="728"/>
        <v>7364</v>
      </c>
      <c r="AH813" s="38">
        <f t="shared" si="728"/>
        <v>7610</v>
      </c>
      <c r="AI813" s="38">
        <f t="shared" si="728"/>
        <v>7830</v>
      </c>
      <c r="AJ813" s="38">
        <f t="shared" si="728"/>
        <v>8006</v>
      </c>
      <c r="AK813" s="38">
        <f t="shared" si="728"/>
        <v>0</v>
      </c>
    </row>
    <row r="814" spans="1:37" ht="14.25" hidden="1">
      <c r="A814" s="43"/>
      <c r="B814" s="28" t="s">
        <v>467</v>
      </c>
      <c r="C814" s="29" t="s">
        <v>419</v>
      </c>
      <c r="D814" s="248"/>
      <c r="E814" s="38"/>
      <c r="F814" s="286"/>
      <c r="G814" s="248"/>
      <c r="H814" s="248"/>
      <c r="I814" s="248"/>
      <c r="J814" s="248"/>
      <c r="K814" s="23">
        <f t="shared" si="706"/>
        <v>0</v>
      </c>
      <c r="L814" s="23">
        <f t="shared" si="707"/>
        <v>0</v>
      </c>
      <c r="M814" s="248"/>
      <c r="N814" s="248"/>
      <c r="O814" s="248"/>
      <c r="P814" s="38"/>
      <c r="Q814" s="38"/>
      <c r="R814" s="38"/>
      <c r="S814" s="38"/>
      <c r="T814" s="38"/>
      <c r="U814" s="38"/>
      <c r="V814" s="38"/>
      <c r="W814" s="38"/>
      <c r="X814" s="38"/>
      <c r="Y814" s="38"/>
      <c r="Z814" s="38"/>
      <c r="AA814" s="38"/>
      <c r="AB814" s="38"/>
      <c r="AC814" s="38"/>
      <c r="AD814" s="292">
        <f t="shared" si="684"/>
        <v>0</v>
      </c>
      <c r="AE814" s="38"/>
      <c r="AF814" s="38"/>
      <c r="AG814" s="38"/>
      <c r="AH814" s="38"/>
      <c r="AI814" s="38"/>
      <c r="AJ814" s="38"/>
      <c r="AK814" s="38"/>
    </row>
    <row r="815" spans="1:37" ht="15" customHeight="1">
      <c r="A815" s="43"/>
      <c r="B815" s="28" t="s">
        <v>300</v>
      </c>
      <c r="C815" s="29">
        <v>10</v>
      </c>
      <c r="D815" s="186">
        <v>5600</v>
      </c>
      <c r="E815" s="30">
        <v>6000</v>
      </c>
      <c r="F815" s="93">
        <v>5900</v>
      </c>
      <c r="G815" s="186">
        <v>1500</v>
      </c>
      <c r="H815" s="186">
        <v>1500</v>
      </c>
      <c r="I815" s="186">
        <v>1475</v>
      </c>
      <c r="J815" s="186">
        <v>1425</v>
      </c>
      <c r="K815" s="23">
        <f t="shared" si="706"/>
        <v>5900</v>
      </c>
      <c r="L815" s="23">
        <f t="shared" si="707"/>
        <v>0</v>
      </c>
      <c r="M815" s="186">
        <v>5900</v>
      </c>
      <c r="N815" s="186">
        <v>5900</v>
      </c>
      <c r="O815" s="186">
        <v>5900</v>
      </c>
      <c r="P815" s="30"/>
      <c r="Q815" s="30"/>
      <c r="R815" s="30"/>
      <c r="S815" s="30"/>
      <c r="T815" s="30"/>
      <c r="U815" s="30"/>
      <c r="V815" s="30"/>
      <c r="W815" s="30">
        <v>-350</v>
      </c>
      <c r="X815" s="30"/>
      <c r="Y815" s="30"/>
      <c r="Z815" s="30"/>
      <c r="AA815" s="30"/>
      <c r="AB815" s="30"/>
      <c r="AC815" s="30"/>
      <c r="AD815" s="292">
        <f t="shared" si="684"/>
        <v>5550</v>
      </c>
      <c r="AE815" s="30">
        <v>5550</v>
      </c>
      <c r="AF815" s="30">
        <v>5413</v>
      </c>
      <c r="AG815" s="30">
        <v>6137</v>
      </c>
      <c r="AH815" s="30">
        <v>6357</v>
      </c>
      <c r="AI815" s="30">
        <v>6546</v>
      </c>
      <c r="AJ815" s="30">
        <v>6687</v>
      </c>
      <c r="AK815" s="30"/>
    </row>
    <row r="816" spans="1:37" ht="14.25" customHeight="1">
      <c r="A816" s="43"/>
      <c r="B816" s="28" t="s">
        <v>301</v>
      </c>
      <c r="C816" s="29">
        <v>20</v>
      </c>
      <c r="D816" s="186">
        <v>1532.07</v>
      </c>
      <c r="E816" s="30">
        <v>1125</v>
      </c>
      <c r="F816" s="93">
        <v>1125</v>
      </c>
      <c r="G816" s="186">
        <v>320</v>
      </c>
      <c r="H816" s="186">
        <v>240</v>
      </c>
      <c r="I816" s="186">
        <v>280</v>
      </c>
      <c r="J816" s="186">
        <v>285</v>
      </c>
      <c r="K816" s="23">
        <f t="shared" si="706"/>
        <v>1125</v>
      </c>
      <c r="L816" s="23">
        <f t="shared" si="707"/>
        <v>0</v>
      </c>
      <c r="M816" s="186">
        <v>1100</v>
      </c>
      <c r="N816" s="186">
        <v>1100</v>
      </c>
      <c r="O816" s="186">
        <v>1100</v>
      </c>
      <c r="P816" s="30"/>
      <c r="Q816" s="30"/>
      <c r="R816" s="30">
        <v>49.28</v>
      </c>
      <c r="S816" s="30"/>
      <c r="T816" s="30"/>
      <c r="U816" s="30">
        <v>23.7</v>
      </c>
      <c r="V816" s="30"/>
      <c r="W816" s="30">
        <v>8.1999999999999993</v>
      </c>
      <c r="X816" s="30"/>
      <c r="Y816" s="30"/>
      <c r="Z816" s="30"/>
      <c r="AA816" s="30"/>
      <c r="AB816" s="30">
        <v>4.37</v>
      </c>
      <c r="AC816" s="30"/>
      <c r="AD816" s="292">
        <f t="shared" si="684"/>
        <v>1210.55</v>
      </c>
      <c r="AE816" s="30">
        <v>1210.55</v>
      </c>
      <c r="AF816" s="30">
        <v>940</v>
      </c>
      <c r="AG816" s="30">
        <v>1094</v>
      </c>
      <c r="AH816" s="30">
        <v>1113</v>
      </c>
      <c r="AI816" s="30">
        <v>1144</v>
      </c>
      <c r="AJ816" s="30">
        <v>1179</v>
      </c>
      <c r="AK816" s="30"/>
    </row>
    <row r="817" spans="1:37" ht="16.5" customHeight="1">
      <c r="A817" s="43"/>
      <c r="B817" s="28" t="s">
        <v>564</v>
      </c>
      <c r="C817" s="29">
        <v>59</v>
      </c>
      <c r="D817" s="186">
        <v>102</v>
      </c>
      <c r="E817" s="30">
        <v>137</v>
      </c>
      <c r="F817" s="93">
        <v>135</v>
      </c>
      <c r="G817" s="186">
        <v>34</v>
      </c>
      <c r="H817" s="186">
        <v>34</v>
      </c>
      <c r="I817" s="186">
        <v>34</v>
      </c>
      <c r="J817" s="186">
        <v>33</v>
      </c>
      <c r="K817" s="23">
        <f t="shared" si="706"/>
        <v>135</v>
      </c>
      <c r="L817" s="23">
        <f t="shared" si="707"/>
        <v>0</v>
      </c>
      <c r="M817" s="186">
        <v>135</v>
      </c>
      <c r="N817" s="186">
        <v>135</v>
      </c>
      <c r="O817" s="186">
        <v>135</v>
      </c>
      <c r="P817" s="30"/>
      <c r="Q817" s="30"/>
      <c r="R817" s="30"/>
      <c r="S817" s="30"/>
      <c r="T817" s="30"/>
      <c r="U817" s="30"/>
      <c r="V817" s="30"/>
      <c r="W817" s="30"/>
      <c r="X817" s="30"/>
      <c r="Y817" s="30"/>
      <c r="Z817" s="30"/>
      <c r="AA817" s="30"/>
      <c r="AB817" s="30"/>
      <c r="AC817" s="30"/>
      <c r="AD817" s="292">
        <f t="shared" si="684"/>
        <v>135</v>
      </c>
      <c r="AE817" s="30">
        <v>135</v>
      </c>
      <c r="AF817" s="30">
        <v>124</v>
      </c>
      <c r="AG817" s="30">
        <v>133</v>
      </c>
      <c r="AH817" s="30">
        <v>140</v>
      </c>
      <c r="AI817" s="30">
        <v>140</v>
      </c>
      <c r="AJ817" s="30">
        <v>140</v>
      </c>
      <c r="AK817" s="30"/>
    </row>
    <row r="818" spans="1:37" ht="12.75" customHeight="1">
      <c r="A818" s="43"/>
      <c r="B818" s="28" t="s">
        <v>310</v>
      </c>
      <c r="C818" s="29" t="s">
        <v>421</v>
      </c>
      <c r="D818" s="186">
        <v>-65.59</v>
      </c>
      <c r="E818" s="30"/>
      <c r="F818" s="93"/>
      <c r="G818" s="186"/>
      <c r="H818" s="186"/>
      <c r="I818" s="186"/>
      <c r="J818" s="186"/>
      <c r="K818" s="23">
        <f t="shared" si="706"/>
        <v>0</v>
      </c>
      <c r="L818" s="23">
        <f t="shared" si="707"/>
        <v>0</v>
      </c>
      <c r="M818" s="186"/>
      <c r="N818" s="186"/>
      <c r="O818" s="186"/>
      <c r="P818" s="30"/>
      <c r="Q818" s="30"/>
      <c r="R818" s="30"/>
      <c r="S818" s="30"/>
      <c r="T818" s="30"/>
      <c r="U818" s="30">
        <v>-23.7</v>
      </c>
      <c r="V818" s="30"/>
      <c r="W818" s="30">
        <v>-42.2</v>
      </c>
      <c r="X818" s="30"/>
      <c r="Y818" s="30"/>
      <c r="Z818" s="30"/>
      <c r="AA818" s="30"/>
      <c r="AB818" s="30">
        <v>-4.37</v>
      </c>
      <c r="AC818" s="30"/>
      <c r="AD818" s="292">
        <f t="shared" si="684"/>
        <v>-70.27000000000001</v>
      </c>
      <c r="AE818" s="30">
        <v>-70.27</v>
      </c>
      <c r="AF818" s="30">
        <v>-79</v>
      </c>
      <c r="AG818" s="30"/>
      <c r="AH818" s="30"/>
      <c r="AI818" s="30"/>
      <c r="AJ818" s="30"/>
      <c r="AK818" s="30"/>
    </row>
    <row r="819" spans="1:37" ht="13.5" customHeight="1">
      <c r="A819" s="43"/>
      <c r="B819" s="25" t="s">
        <v>311</v>
      </c>
      <c r="C819" s="29"/>
      <c r="D819" s="248">
        <f t="shared" ref="D819:J819" si="729">D820+D824+D821</f>
        <v>414.5</v>
      </c>
      <c r="E819" s="38">
        <f t="shared" si="729"/>
        <v>233</v>
      </c>
      <c r="F819" s="286">
        <f t="shared" si="729"/>
        <v>671</v>
      </c>
      <c r="G819" s="248">
        <f t="shared" si="729"/>
        <v>671</v>
      </c>
      <c r="H819" s="248">
        <f t="shared" si="729"/>
        <v>0</v>
      </c>
      <c r="I819" s="248">
        <f t="shared" si="729"/>
        <v>0</v>
      </c>
      <c r="J819" s="248">
        <f t="shared" si="729"/>
        <v>0</v>
      </c>
      <c r="K819" s="23">
        <f t="shared" si="706"/>
        <v>671</v>
      </c>
      <c r="L819" s="23">
        <f t="shared" si="707"/>
        <v>0</v>
      </c>
      <c r="M819" s="248">
        <f t="shared" ref="M819:AK819" si="730">M820+M824+M821</f>
        <v>153</v>
      </c>
      <c r="N819" s="248">
        <f t="shared" si="730"/>
        <v>153</v>
      </c>
      <c r="O819" s="248">
        <f t="shared" si="730"/>
        <v>153</v>
      </c>
      <c r="P819" s="38">
        <f t="shared" si="730"/>
        <v>0</v>
      </c>
      <c r="Q819" s="38">
        <f t="shared" si="730"/>
        <v>0</v>
      </c>
      <c r="R819" s="38">
        <f t="shared" si="730"/>
        <v>0</v>
      </c>
      <c r="S819" s="38">
        <f t="shared" si="730"/>
        <v>0</v>
      </c>
      <c r="T819" s="38">
        <f t="shared" si="730"/>
        <v>0</v>
      </c>
      <c r="U819" s="38">
        <f t="shared" si="730"/>
        <v>0</v>
      </c>
      <c r="V819" s="38">
        <f t="shared" si="730"/>
        <v>0</v>
      </c>
      <c r="W819" s="38">
        <f t="shared" si="730"/>
        <v>0</v>
      </c>
      <c r="X819" s="38">
        <f t="shared" si="730"/>
        <v>0</v>
      </c>
      <c r="Y819" s="38">
        <f t="shared" si="730"/>
        <v>0</v>
      </c>
      <c r="Z819" s="38">
        <f t="shared" si="730"/>
        <v>0</v>
      </c>
      <c r="AA819" s="38">
        <f t="shared" si="730"/>
        <v>0</v>
      </c>
      <c r="AB819" s="38">
        <f t="shared" si="730"/>
        <v>0</v>
      </c>
      <c r="AC819" s="38">
        <f t="shared" si="730"/>
        <v>0</v>
      </c>
      <c r="AD819" s="292">
        <f t="shared" si="684"/>
        <v>671</v>
      </c>
      <c r="AE819" s="38">
        <f t="shared" si="730"/>
        <v>671</v>
      </c>
      <c r="AF819" s="38">
        <f t="shared" si="730"/>
        <v>356</v>
      </c>
      <c r="AG819" s="38">
        <f t="shared" si="730"/>
        <v>167</v>
      </c>
      <c r="AH819" s="38">
        <f t="shared" si="730"/>
        <v>173</v>
      </c>
      <c r="AI819" s="38">
        <f t="shared" si="730"/>
        <v>173</v>
      </c>
      <c r="AJ819" s="38">
        <f t="shared" si="730"/>
        <v>173</v>
      </c>
      <c r="AK819" s="38">
        <f t="shared" si="730"/>
        <v>0</v>
      </c>
    </row>
    <row r="820" spans="1:37" ht="16.5" hidden="1" customHeight="1">
      <c r="A820" s="43"/>
      <c r="B820" s="28" t="s">
        <v>320</v>
      </c>
      <c r="C820" s="29" t="s">
        <v>565</v>
      </c>
      <c r="D820" s="186"/>
      <c r="E820" s="30"/>
      <c r="F820" s="93"/>
      <c r="G820" s="186"/>
      <c r="H820" s="186"/>
      <c r="I820" s="186"/>
      <c r="J820" s="186"/>
      <c r="K820" s="23">
        <f t="shared" si="706"/>
        <v>0</v>
      </c>
      <c r="L820" s="23">
        <f t="shared" si="707"/>
        <v>0</v>
      </c>
      <c r="M820" s="186"/>
      <c r="N820" s="186"/>
      <c r="O820" s="186"/>
      <c r="P820" s="30"/>
      <c r="Q820" s="30"/>
      <c r="R820" s="30"/>
      <c r="S820" s="30"/>
      <c r="T820" s="30"/>
      <c r="U820" s="30"/>
      <c r="V820" s="30"/>
      <c r="W820" s="30"/>
      <c r="X820" s="30"/>
      <c r="Y820" s="30"/>
      <c r="Z820" s="30"/>
      <c r="AA820" s="30"/>
      <c r="AB820" s="30"/>
      <c r="AC820" s="30"/>
      <c r="AD820" s="292">
        <f t="shared" si="684"/>
        <v>0</v>
      </c>
      <c r="AE820" s="30"/>
      <c r="AF820" s="30"/>
      <c r="AG820" s="30"/>
      <c r="AH820" s="30"/>
      <c r="AI820" s="30"/>
      <c r="AJ820" s="30"/>
      <c r="AK820" s="30"/>
    </row>
    <row r="821" spans="1:37" ht="16.5" customHeight="1">
      <c r="A821" s="43"/>
      <c r="B821" s="28" t="s">
        <v>320</v>
      </c>
      <c r="C821" s="29">
        <v>58</v>
      </c>
      <c r="D821" s="40">
        <f t="shared" ref="D821:J821" si="731">D822+D823</f>
        <v>230</v>
      </c>
      <c r="E821" s="41">
        <f t="shared" si="731"/>
        <v>233</v>
      </c>
      <c r="F821" s="288">
        <f t="shared" si="731"/>
        <v>233</v>
      </c>
      <c r="G821" s="40">
        <f t="shared" si="731"/>
        <v>233</v>
      </c>
      <c r="H821" s="40">
        <f t="shared" si="731"/>
        <v>0</v>
      </c>
      <c r="I821" s="40">
        <f t="shared" si="731"/>
        <v>0</v>
      </c>
      <c r="J821" s="40">
        <f t="shared" si="731"/>
        <v>0</v>
      </c>
      <c r="K821" s="23">
        <f t="shared" si="706"/>
        <v>233</v>
      </c>
      <c r="L821" s="23">
        <f t="shared" si="707"/>
        <v>0</v>
      </c>
      <c r="M821" s="40">
        <f t="shared" ref="M821:AK821" si="732">M822+M823</f>
        <v>153</v>
      </c>
      <c r="N821" s="40">
        <f t="shared" si="732"/>
        <v>153</v>
      </c>
      <c r="O821" s="40">
        <f t="shared" si="732"/>
        <v>153</v>
      </c>
      <c r="P821" s="41">
        <f t="shared" si="732"/>
        <v>0</v>
      </c>
      <c r="Q821" s="41">
        <f t="shared" si="732"/>
        <v>0</v>
      </c>
      <c r="R821" s="41">
        <f t="shared" si="732"/>
        <v>0</v>
      </c>
      <c r="S821" s="41">
        <f t="shared" si="732"/>
        <v>0</v>
      </c>
      <c r="T821" s="41">
        <f t="shared" si="732"/>
        <v>0</v>
      </c>
      <c r="U821" s="41">
        <f t="shared" si="732"/>
        <v>0</v>
      </c>
      <c r="V821" s="41">
        <f t="shared" si="732"/>
        <v>0</v>
      </c>
      <c r="W821" s="41">
        <f t="shared" si="732"/>
        <v>0</v>
      </c>
      <c r="X821" s="41">
        <f t="shared" si="732"/>
        <v>0</v>
      </c>
      <c r="Y821" s="41">
        <f t="shared" si="732"/>
        <v>0</v>
      </c>
      <c r="Z821" s="41">
        <f t="shared" si="732"/>
        <v>0</v>
      </c>
      <c r="AA821" s="41">
        <f t="shared" si="732"/>
        <v>0</v>
      </c>
      <c r="AB821" s="41">
        <f t="shared" si="732"/>
        <v>0</v>
      </c>
      <c r="AC821" s="41">
        <f t="shared" si="732"/>
        <v>0</v>
      </c>
      <c r="AD821" s="292">
        <f t="shared" si="684"/>
        <v>233</v>
      </c>
      <c r="AE821" s="41">
        <f t="shared" si="732"/>
        <v>233</v>
      </c>
      <c r="AF821" s="41">
        <f t="shared" si="732"/>
        <v>229</v>
      </c>
      <c r="AG821" s="41">
        <f t="shared" si="732"/>
        <v>167</v>
      </c>
      <c r="AH821" s="41">
        <f t="shared" si="732"/>
        <v>173</v>
      </c>
      <c r="AI821" s="41">
        <f t="shared" si="732"/>
        <v>173</v>
      </c>
      <c r="AJ821" s="41">
        <f t="shared" si="732"/>
        <v>173</v>
      </c>
      <c r="AK821" s="41">
        <f t="shared" si="732"/>
        <v>0</v>
      </c>
    </row>
    <row r="822" spans="1:37" ht="16.5" customHeight="1">
      <c r="A822" s="43"/>
      <c r="B822" s="28" t="s">
        <v>520</v>
      </c>
      <c r="C822" s="29" t="s">
        <v>566</v>
      </c>
      <c r="D822" s="186">
        <v>150</v>
      </c>
      <c r="E822" s="30">
        <v>153</v>
      </c>
      <c r="F822" s="93">
        <v>153</v>
      </c>
      <c r="G822" s="186">
        <v>153</v>
      </c>
      <c r="H822" s="186">
        <v>0</v>
      </c>
      <c r="I822" s="186">
        <v>0</v>
      </c>
      <c r="J822" s="186">
        <v>0</v>
      </c>
      <c r="K822" s="23">
        <f t="shared" si="706"/>
        <v>153</v>
      </c>
      <c r="L822" s="23">
        <f t="shared" si="707"/>
        <v>0</v>
      </c>
      <c r="M822" s="186">
        <v>153</v>
      </c>
      <c r="N822" s="186">
        <v>153</v>
      </c>
      <c r="O822" s="186">
        <v>153</v>
      </c>
      <c r="P822" s="30"/>
      <c r="Q822" s="30"/>
      <c r="R822" s="30"/>
      <c r="S822" s="30"/>
      <c r="T822" s="30"/>
      <c r="U822" s="30"/>
      <c r="V822" s="30"/>
      <c r="W822" s="30"/>
      <c r="X822" s="30"/>
      <c r="Y822" s="30"/>
      <c r="Z822" s="30"/>
      <c r="AA822" s="30"/>
      <c r="AB822" s="30"/>
      <c r="AC822" s="30"/>
      <c r="AD822" s="292">
        <f t="shared" si="684"/>
        <v>153</v>
      </c>
      <c r="AE822" s="30">
        <v>153</v>
      </c>
      <c r="AF822" s="30">
        <v>149</v>
      </c>
      <c r="AG822" s="30">
        <v>167</v>
      </c>
      <c r="AH822" s="30">
        <v>173</v>
      </c>
      <c r="AI822" s="30">
        <v>173</v>
      </c>
      <c r="AJ822" s="30">
        <v>173</v>
      </c>
      <c r="AK822" s="30"/>
    </row>
    <row r="823" spans="1:37" ht="16.5" customHeight="1">
      <c r="A823" s="43"/>
      <c r="B823" s="28" t="s">
        <v>382</v>
      </c>
      <c r="C823" s="29" t="s">
        <v>567</v>
      </c>
      <c r="D823" s="186">
        <v>80</v>
      </c>
      <c r="E823" s="30">
        <v>80</v>
      </c>
      <c r="F823" s="93">
        <v>80</v>
      </c>
      <c r="G823" s="186">
        <v>80</v>
      </c>
      <c r="H823" s="186">
        <v>0</v>
      </c>
      <c r="I823" s="186">
        <v>0</v>
      </c>
      <c r="J823" s="186">
        <v>0</v>
      </c>
      <c r="K823" s="23">
        <f t="shared" si="706"/>
        <v>80</v>
      </c>
      <c r="L823" s="23">
        <f t="shared" si="707"/>
        <v>0</v>
      </c>
      <c r="M823" s="186">
        <v>0</v>
      </c>
      <c r="N823" s="186">
        <v>0</v>
      </c>
      <c r="O823" s="186">
        <v>0</v>
      </c>
      <c r="P823" s="30"/>
      <c r="Q823" s="30"/>
      <c r="R823" s="30"/>
      <c r="S823" s="30"/>
      <c r="T823" s="30"/>
      <c r="U823" s="30"/>
      <c r="V823" s="30"/>
      <c r="W823" s="30"/>
      <c r="X823" s="30"/>
      <c r="Y823" s="30"/>
      <c r="Z823" s="30"/>
      <c r="AA823" s="30"/>
      <c r="AB823" s="30"/>
      <c r="AC823" s="30"/>
      <c r="AD823" s="292">
        <f t="shared" si="684"/>
        <v>80</v>
      </c>
      <c r="AE823" s="30">
        <v>80</v>
      </c>
      <c r="AF823" s="30">
        <v>80</v>
      </c>
      <c r="AG823" s="30"/>
      <c r="AH823" s="30"/>
      <c r="AI823" s="30"/>
      <c r="AJ823" s="30"/>
      <c r="AK823" s="30"/>
    </row>
    <row r="824" spans="1:37" ht="15.75" customHeight="1">
      <c r="A824" s="43"/>
      <c r="B824" s="28" t="s">
        <v>560</v>
      </c>
      <c r="C824" s="29">
        <v>70</v>
      </c>
      <c r="D824" s="186">
        <v>184.5</v>
      </c>
      <c r="E824" s="30"/>
      <c r="F824" s="93">
        <v>438</v>
      </c>
      <c r="G824" s="186">
        <v>438</v>
      </c>
      <c r="H824" s="186">
        <v>0</v>
      </c>
      <c r="I824" s="186">
        <v>0</v>
      </c>
      <c r="J824" s="186">
        <v>0</v>
      </c>
      <c r="K824" s="23">
        <f t="shared" si="706"/>
        <v>438</v>
      </c>
      <c r="L824" s="23">
        <f t="shared" si="707"/>
        <v>0</v>
      </c>
      <c r="M824" s="186">
        <v>0</v>
      </c>
      <c r="N824" s="186">
        <v>0</v>
      </c>
      <c r="O824" s="186">
        <v>0</v>
      </c>
      <c r="P824" s="30"/>
      <c r="Q824" s="30"/>
      <c r="R824" s="30"/>
      <c r="S824" s="30"/>
      <c r="T824" s="30"/>
      <c r="U824" s="30"/>
      <c r="V824" s="30"/>
      <c r="W824" s="30"/>
      <c r="X824" s="30"/>
      <c r="Y824" s="30"/>
      <c r="Z824" s="30"/>
      <c r="AA824" s="30"/>
      <c r="AB824" s="30"/>
      <c r="AC824" s="30"/>
      <c r="AD824" s="292">
        <f t="shared" si="684"/>
        <v>438</v>
      </c>
      <c r="AE824" s="30">
        <v>438</v>
      </c>
      <c r="AF824" s="30">
        <v>127</v>
      </c>
      <c r="AG824" s="30"/>
      <c r="AH824" s="30"/>
      <c r="AI824" s="30"/>
      <c r="AJ824" s="30"/>
      <c r="AK824" s="30"/>
    </row>
    <row r="825" spans="1:37" ht="14.25">
      <c r="A825" s="195" t="s">
        <v>568</v>
      </c>
      <c r="B825" s="188" t="s">
        <v>569</v>
      </c>
      <c r="C825" s="129" t="s">
        <v>570</v>
      </c>
      <c r="D825" s="263">
        <f t="shared" ref="D825:J825" si="733">D826+D832</f>
        <v>7900</v>
      </c>
      <c r="E825" s="156">
        <f t="shared" si="733"/>
        <v>7515</v>
      </c>
      <c r="F825" s="300">
        <f t="shared" si="733"/>
        <v>9783</v>
      </c>
      <c r="G825" s="263">
        <f t="shared" si="733"/>
        <v>2423</v>
      </c>
      <c r="H825" s="263">
        <f t="shared" si="733"/>
        <v>1905</v>
      </c>
      <c r="I825" s="263">
        <f t="shared" si="733"/>
        <v>2780</v>
      </c>
      <c r="J825" s="263">
        <f t="shared" si="733"/>
        <v>2675</v>
      </c>
      <c r="K825" s="23">
        <f t="shared" si="706"/>
        <v>9783</v>
      </c>
      <c r="L825" s="23">
        <f t="shared" si="707"/>
        <v>0</v>
      </c>
      <c r="M825" s="263">
        <f t="shared" ref="M825:AK825" si="734">M826+M832</f>
        <v>7915</v>
      </c>
      <c r="N825" s="263">
        <f t="shared" si="734"/>
        <v>7915</v>
      </c>
      <c r="O825" s="263">
        <f t="shared" si="734"/>
        <v>7915</v>
      </c>
      <c r="P825" s="156">
        <f t="shared" si="734"/>
        <v>0</v>
      </c>
      <c r="Q825" s="156">
        <f t="shared" si="734"/>
        <v>0</v>
      </c>
      <c r="R825" s="156">
        <f t="shared" si="734"/>
        <v>0</v>
      </c>
      <c r="S825" s="156">
        <f t="shared" si="734"/>
        <v>0</v>
      </c>
      <c r="T825" s="156">
        <f t="shared" si="734"/>
        <v>0</v>
      </c>
      <c r="U825" s="156">
        <f t="shared" si="734"/>
        <v>0</v>
      </c>
      <c r="V825" s="156">
        <f t="shared" si="734"/>
        <v>0</v>
      </c>
      <c r="W825" s="156">
        <f t="shared" si="734"/>
        <v>0</v>
      </c>
      <c r="X825" s="156">
        <f t="shared" si="734"/>
        <v>0</v>
      </c>
      <c r="Y825" s="156">
        <f t="shared" si="734"/>
        <v>0</v>
      </c>
      <c r="Z825" s="156">
        <f t="shared" si="734"/>
        <v>0</v>
      </c>
      <c r="AA825" s="156">
        <f t="shared" si="734"/>
        <v>0</v>
      </c>
      <c r="AB825" s="156">
        <f t="shared" si="734"/>
        <v>0</v>
      </c>
      <c r="AC825" s="156">
        <f t="shared" si="734"/>
        <v>0</v>
      </c>
      <c r="AD825" s="292">
        <f t="shared" si="684"/>
        <v>9783</v>
      </c>
      <c r="AE825" s="156">
        <f t="shared" si="734"/>
        <v>9783</v>
      </c>
      <c r="AF825" s="156">
        <f t="shared" si="734"/>
        <v>7503</v>
      </c>
      <c r="AG825" s="156">
        <f t="shared" si="734"/>
        <v>8632</v>
      </c>
      <c r="AH825" s="156">
        <f t="shared" si="734"/>
        <v>9292</v>
      </c>
      <c r="AI825" s="156">
        <f t="shared" si="734"/>
        <v>9376</v>
      </c>
      <c r="AJ825" s="156">
        <f t="shared" si="734"/>
        <v>9457</v>
      </c>
      <c r="AK825" s="156">
        <f t="shared" si="734"/>
        <v>0</v>
      </c>
    </row>
    <row r="826" spans="1:37" ht="14.25">
      <c r="A826" s="43"/>
      <c r="B826" s="25" t="s">
        <v>298</v>
      </c>
      <c r="C826" s="29"/>
      <c r="D826" s="191">
        <f t="shared" ref="D826:S827" si="735">D827</f>
        <v>7765</v>
      </c>
      <c r="E826" s="111">
        <f t="shared" si="735"/>
        <v>7515</v>
      </c>
      <c r="F826" s="296">
        <f t="shared" si="735"/>
        <v>7915</v>
      </c>
      <c r="G826" s="191">
        <f t="shared" si="735"/>
        <v>2055</v>
      </c>
      <c r="H826" s="191">
        <f t="shared" si="735"/>
        <v>1905</v>
      </c>
      <c r="I826" s="191">
        <f t="shared" si="735"/>
        <v>1980</v>
      </c>
      <c r="J826" s="191">
        <f t="shared" si="735"/>
        <v>1975</v>
      </c>
      <c r="K826" s="23">
        <f t="shared" si="706"/>
        <v>7915</v>
      </c>
      <c r="L826" s="23">
        <f t="shared" si="707"/>
        <v>0</v>
      </c>
      <c r="M826" s="191">
        <f t="shared" si="735"/>
        <v>7915</v>
      </c>
      <c r="N826" s="191">
        <f t="shared" si="735"/>
        <v>7915</v>
      </c>
      <c r="O826" s="191">
        <f t="shared" si="735"/>
        <v>7915</v>
      </c>
      <c r="P826" s="111">
        <f t="shared" si="735"/>
        <v>0</v>
      </c>
      <c r="Q826" s="111">
        <f t="shared" si="735"/>
        <v>0</v>
      </c>
      <c r="R826" s="111">
        <f t="shared" si="735"/>
        <v>0</v>
      </c>
      <c r="S826" s="111">
        <f t="shared" si="735"/>
        <v>0</v>
      </c>
      <c r="T826" s="111">
        <f t="shared" ref="T826:AK827" si="736">T827</f>
        <v>0</v>
      </c>
      <c r="U826" s="111">
        <f t="shared" si="736"/>
        <v>0</v>
      </c>
      <c r="V826" s="111">
        <f t="shared" si="736"/>
        <v>-155</v>
      </c>
      <c r="W826" s="111">
        <f t="shared" si="736"/>
        <v>0</v>
      </c>
      <c r="X826" s="111">
        <f t="shared" si="736"/>
        <v>0</v>
      </c>
      <c r="Y826" s="111">
        <f t="shared" si="736"/>
        <v>0</v>
      </c>
      <c r="Z826" s="111">
        <f t="shared" si="736"/>
        <v>0</v>
      </c>
      <c r="AA826" s="111">
        <f t="shared" si="736"/>
        <v>0</v>
      </c>
      <c r="AB826" s="111">
        <f t="shared" si="736"/>
        <v>0</v>
      </c>
      <c r="AC826" s="111">
        <f t="shared" si="736"/>
        <v>0</v>
      </c>
      <c r="AD826" s="292">
        <f t="shared" si="684"/>
        <v>7760</v>
      </c>
      <c r="AE826" s="111">
        <f t="shared" si="736"/>
        <v>7760</v>
      </c>
      <c r="AF826" s="111">
        <f t="shared" si="736"/>
        <v>6780</v>
      </c>
      <c r="AG826" s="111">
        <f t="shared" si="736"/>
        <v>8632</v>
      </c>
      <c r="AH826" s="111">
        <f t="shared" si="736"/>
        <v>9292</v>
      </c>
      <c r="AI826" s="111">
        <f t="shared" si="736"/>
        <v>9376</v>
      </c>
      <c r="AJ826" s="111">
        <f t="shared" si="736"/>
        <v>9457</v>
      </c>
      <c r="AK826" s="111">
        <f t="shared" si="736"/>
        <v>0</v>
      </c>
    </row>
    <row r="827" spans="1:37" ht="14.25">
      <c r="A827" s="43"/>
      <c r="B827" s="28" t="s">
        <v>299</v>
      </c>
      <c r="C827" s="29">
        <v>1</v>
      </c>
      <c r="D827" s="248">
        <f t="shared" si="735"/>
        <v>7765</v>
      </c>
      <c r="E827" s="38">
        <f t="shared" si="735"/>
        <v>7515</v>
      </c>
      <c r="F827" s="286">
        <f t="shared" si="735"/>
        <v>7915</v>
      </c>
      <c r="G827" s="248">
        <f t="shared" si="735"/>
        <v>2055</v>
      </c>
      <c r="H827" s="248">
        <f t="shared" si="735"/>
        <v>1905</v>
      </c>
      <c r="I827" s="248">
        <f t="shared" si="735"/>
        <v>1980</v>
      </c>
      <c r="J827" s="248">
        <f t="shared" si="735"/>
        <v>1975</v>
      </c>
      <c r="K827" s="23">
        <f t="shared" si="706"/>
        <v>7915</v>
      </c>
      <c r="L827" s="23">
        <f t="shared" si="707"/>
        <v>0</v>
      </c>
      <c r="M827" s="248">
        <f t="shared" si="735"/>
        <v>7915</v>
      </c>
      <c r="N827" s="248">
        <f t="shared" si="735"/>
        <v>7915</v>
      </c>
      <c r="O827" s="248">
        <f t="shared" si="735"/>
        <v>7915</v>
      </c>
      <c r="P827" s="38">
        <f t="shared" si="735"/>
        <v>0</v>
      </c>
      <c r="Q827" s="38">
        <f t="shared" si="735"/>
        <v>0</v>
      </c>
      <c r="R827" s="38">
        <f t="shared" si="735"/>
        <v>0</v>
      </c>
      <c r="S827" s="38">
        <f t="shared" si="735"/>
        <v>0</v>
      </c>
      <c r="T827" s="38">
        <f t="shared" si="736"/>
        <v>0</v>
      </c>
      <c r="U827" s="38">
        <f t="shared" si="736"/>
        <v>0</v>
      </c>
      <c r="V827" s="38">
        <f t="shared" si="736"/>
        <v>-155</v>
      </c>
      <c r="W827" s="38">
        <f t="shared" si="736"/>
        <v>0</v>
      </c>
      <c r="X827" s="38">
        <f t="shared" si="736"/>
        <v>0</v>
      </c>
      <c r="Y827" s="38">
        <f t="shared" si="736"/>
        <v>0</v>
      </c>
      <c r="Z827" s="38">
        <f t="shared" si="736"/>
        <v>0</v>
      </c>
      <c r="AA827" s="38">
        <f t="shared" si="736"/>
        <v>0</v>
      </c>
      <c r="AB827" s="38">
        <f t="shared" si="736"/>
        <v>0</v>
      </c>
      <c r="AC827" s="38">
        <f t="shared" si="736"/>
        <v>0</v>
      </c>
      <c r="AD827" s="292">
        <f t="shared" si="684"/>
        <v>7760</v>
      </c>
      <c r="AE827" s="38">
        <f t="shared" si="736"/>
        <v>7760</v>
      </c>
      <c r="AF827" s="38">
        <f t="shared" si="736"/>
        <v>6780</v>
      </c>
      <c r="AG827" s="38">
        <f t="shared" si="736"/>
        <v>8632</v>
      </c>
      <c r="AH827" s="38">
        <f t="shared" si="736"/>
        <v>9292</v>
      </c>
      <c r="AI827" s="38">
        <f t="shared" si="736"/>
        <v>9376</v>
      </c>
      <c r="AJ827" s="38">
        <f t="shared" si="736"/>
        <v>9457</v>
      </c>
      <c r="AK827" s="38">
        <f t="shared" si="736"/>
        <v>0</v>
      </c>
    </row>
    <row r="828" spans="1:37" ht="14.25">
      <c r="A828" s="43"/>
      <c r="B828" s="28" t="s">
        <v>467</v>
      </c>
      <c r="C828" s="29" t="s">
        <v>419</v>
      </c>
      <c r="D828" s="248">
        <f t="shared" ref="D828:J828" si="737">D829+D830+D831</f>
        <v>7765</v>
      </c>
      <c r="E828" s="38">
        <f t="shared" si="737"/>
        <v>7515</v>
      </c>
      <c r="F828" s="286">
        <f t="shared" si="737"/>
        <v>7915</v>
      </c>
      <c r="G828" s="248">
        <f t="shared" si="737"/>
        <v>2055</v>
      </c>
      <c r="H828" s="248">
        <f t="shared" si="737"/>
        <v>1905</v>
      </c>
      <c r="I828" s="248">
        <f t="shared" si="737"/>
        <v>1980</v>
      </c>
      <c r="J828" s="248">
        <f t="shared" si="737"/>
        <v>1975</v>
      </c>
      <c r="K828" s="23">
        <f t="shared" si="706"/>
        <v>7915</v>
      </c>
      <c r="L828" s="23">
        <f t="shared" si="707"/>
        <v>0</v>
      </c>
      <c r="M828" s="248">
        <f t="shared" ref="M828:AK828" si="738">M829+M830+M831</f>
        <v>7915</v>
      </c>
      <c r="N828" s="248">
        <f t="shared" si="738"/>
        <v>7915</v>
      </c>
      <c r="O828" s="248">
        <f t="shared" si="738"/>
        <v>7915</v>
      </c>
      <c r="P828" s="38">
        <f t="shared" si="738"/>
        <v>0</v>
      </c>
      <c r="Q828" s="38">
        <f t="shared" si="738"/>
        <v>0</v>
      </c>
      <c r="R828" s="38">
        <f t="shared" si="738"/>
        <v>0</v>
      </c>
      <c r="S828" s="38">
        <f t="shared" si="738"/>
        <v>0</v>
      </c>
      <c r="T828" s="38">
        <f t="shared" si="738"/>
        <v>0</v>
      </c>
      <c r="U828" s="38">
        <f t="shared" si="738"/>
        <v>0</v>
      </c>
      <c r="V828" s="38">
        <f t="shared" si="738"/>
        <v>-155</v>
      </c>
      <c r="W828" s="38">
        <f t="shared" si="738"/>
        <v>0</v>
      </c>
      <c r="X828" s="38">
        <f t="shared" si="738"/>
        <v>0</v>
      </c>
      <c r="Y828" s="38">
        <f t="shared" si="738"/>
        <v>0</v>
      </c>
      <c r="Z828" s="38">
        <f t="shared" si="738"/>
        <v>0</v>
      </c>
      <c r="AA828" s="38">
        <f t="shared" si="738"/>
        <v>0</v>
      </c>
      <c r="AB828" s="38">
        <f t="shared" si="738"/>
        <v>0</v>
      </c>
      <c r="AC828" s="38">
        <f t="shared" si="738"/>
        <v>0</v>
      </c>
      <c r="AD828" s="292">
        <f t="shared" si="684"/>
        <v>7760</v>
      </c>
      <c r="AE828" s="38">
        <f t="shared" si="738"/>
        <v>7760</v>
      </c>
      <c r="AF828" s="38">
        <f t="shared" si="738"/>
        <v>6780</v>
      </c>
      <c r="AG828" s="38">
        <f t="shared" si="738"/>
        <v>8632</v>
      </c>
      <c r="AH828" s="38">
        <f t="shared" si="738"/>
        <v>9292</v>
      </c>
      <c r="AI828" s="38">
        <f t="shared" si="738"/>
        <v>9376</v>
      </c>
      <c r="AJ828" s="38">
        <f t="shared" si="738"/>
        <v>9457</v>
      </c>
      <c r="AK828" s="38">
        <f t="shared" si="738"/>
        <v>0</v>
      </c>
    </row>
    <row r="829" spans="1:37" ht="14.25" customHeight="1">
      <c r="A829" s="43"/>
      <c r="B829" s="28" t="s">
        <v>300</v>
      </c>
      <c r="C829" s="29">
        <v>10</v>
      </c>
      <c r="D829" s="186">
        <v>5544</v>
      </c>
      <c r="E829" s="30">
        <v>5500</v>
      </c>
      <c r="F829" s="93">
        <v>6000</v>
      </c>
      <c r="G829" s="186">
        <v>1500</v>
      </c>
      <c r="H829" s="186">
        <v>1500</v>
      </c>
      <c r="I829" s="186">
        <v>1500</v>
      </c>
      <c r="J829" s="186">
        <v>1500</v>
      </c>
      <c r="K829" s="23">
        <f t="shared" si="706"/>
        <v>6000</v>
      </c>
      <c r="L829" s="23">
        <f t="shared" si="707"/>
        <v>0</v>
      </c>
      <c r="M829" s="186">
        <v>6000</v>
      </c>
      <c r="N829" s="186">
        <v>6000</v>
      </c>
      <c r="O829" s="186">
        <v>6000</v>
      </c>
      <c r="P829" s="30"/>
      <c r="Q829" s="30"/>
      <c r="R829" s="30"/>
      <c r="S829" s="30"/>
      <c r="T829" s="30"/>
      <c r="U829" s="30"/>
      <c r="V829" s="30">
        <v>-155</v>
      </c>
      <c r="W829" s="30"/>
      <c r="X829" s="30"/>
      <c r="Y829" s="30"/>
      <c r="Z829" s="30"/>
      <c r="AA829" s="30"/>
      <c r="AB829" s="30"/>
      <c r="AC829" s="30"/>
      <c r="AD829" s="292">
        <f t="shared" si="684"/>
        <v>5845</v>
      </c>
      <c r="AE829" s="30">
        <v>5845</v>
      </c>
      <c r="AF829" s="30">
        <v>5586</v>
      </c>
      <c r="AG829" s="30">
        <v>5590</v>
      </c>
      <c r="AH829" s="30">
        <v>5793</v>
      </c>
      <c r="AI829" s="30">
        <v>5793</v>
      </c>
      <c r="AJ829" s="30">
        <v>5793</v>
      </c>
      <c r="AK829" s="30"/>
    </row>
    <row r="830" spans="1:37" ht="15" customHeight="1">
      <c r="A830" s="43"/>
      <c r="B830" s="28" t="s">
        <v>301</v>
      </c>
      <c r="C830" s="29">
        <v>20</v>
      </c>
      <c r="D830" s="186">
        <v>2200</v>
      </c>
      <c r="E830" s="30">
        <v>2000</v>
      </c>
      <c r="F830" s="93">
        <v>1900</v>
      </c>
      <c r="G830" s="186">
        <v>550</v>
      </c>
      <c r="H830" s="186">
        <v>400</v>
      </c>
      <c r="I830" s="186">
        <v>475</v>
      </c>
      <c r="J830" s="186">
        <v>475</v>
      </c>
      <c r="K830" s="23">
        <f t="shared" si="706"/>
        <v>1900</v>
      </c>
      <c r="L830" s="23">
        <f t="shared" si="707"/>
        <v>0</v>
      </c>
      <c r="M830" s="186">
        <v>1900</v>
      </c>
      <c r="N830" s="186">
        <v>1900</v>
      </c>
      <c r="O830" s="186">
        <v>1900</v>
      </c>
      <c r="P830" s="30"/>
      <c r="Q830" s="30"/>
      <c r="R830" s="30"/>
      <c r="S830" s="30"/>
      <c r="T830" s="30"/>
      <c r="U830" s="30"/>
      <c r="V830" s="30"/>
      <c r="W830" s="30"/>
      <c r="X830" s="30"/>
      <c r="Y830" s="30"/>
      <c r="Z830" s="30"/>
      <c r="AA830" s="30"/>
      <c r="AB830" s="30"/>
      <c r="AC830" s="30"/>
      <c r="AD830" s="292">
        <f t="shared" si="684"/>
        <v>1900</v>
      </c>
      <c r="AE830" s="30">
        <v>1900</v>
      </c>
      <c r="AF830" s="30">
        <v>1190</v>
      </c>
      <c r="AG830" s="30">
        <v>3012</v>
      </c>
      <c r="AH830" s="30">
        <v>3479</v>
      </c>
      <c r="AI830" s="30">
        <v>3563</v>
      </c>
      <c r="AJ830" s="30">
        <v>3644</v>
      </c>
      <c r="AK830" s="30"/>
    </row>
    <row r="831" spans="1:37" ht="18" customHeight="1">
      <c r="A831" s="43"/>
      <c r="B831" s="28" t="s">
        <v>564</v>
      </c>
      <c r="C831" s="29">
        <v>59</v>
      </c>
      <c r="D831" s="186">
        <v>21</v>
      </c>
      <c r="E831" s="30">
        <v>15</v>
      </c>
      <c r="F831" s="93">
        <v>15</v>
      </c>
      <c r="G831" s="186">
        <v>5</v>
      </c>
      <c r="H831" s="186">
        <v>5</v>
      </c>
      <c r="I831" s="186">
        <v>5</v>
      </c>
      <c r="J831" s="186"/>
      <c r="K831" s="23">
        <f t="shared" si="706"/>
        <v>15</v>
      </c>
      <c r="L831" s="23">
        <f t="shared" si="707"/>
        <v>0</v>
      </c>
      <c r="M831" s="186">
        <v>15</v>
      </c>
      <c r="N831" s="186">
        <v>15</v>
      </c>
      <c r="O831" s="186">
        <v>15</v>
      </c>
      <c r="P831" s="30"/>
      <c r="Q831" s="30"/>
      <c r="R831" s="30"/>
      <c r="S831" s="30"/>
      <c r="T831" s="30"/>
      <c r="U831" s="30"/>
      <c r="V831" s="30"/>
      <c r="W831" s="30"/>
      <c r="X831" s="30"/>
      <c r="Y831" s="30"/>
      <c r="Z831" s="30"/>
      <c r="AA831" s="30"/>
      <c r="AB831" s="30"/>
      <c r="AC831" s="30"/>
      <c r="AD831" s="292">
        <f t="shared" si="684"/>
        <v>15</v>
      </c>
      <c r="AE831" s="30">
        <v>15</v>
      </c>
      <c r="AF831" s="30">
        <v>4</v>
      </c>
      <c r="AG831" s="30">
        <v>30</v>
      </c>
      <c r="AH831" s="30">
        <v>20</v>
      </c>
      <c r="AI831" s="30">
        <v>20</v>
      </c>
      <c r="AJ831" s="30">
        <v>20</v>
      </c>
      <c r="AK831" s="30"/>
    </row>
    <row r="832" spans="1:37" ht="15" customHeight="1">
      <c r="A832" s="43"/>
      <c r="B832" s="25" t="s">
        <v>311</v>
      </c>
      <c r="C832" s="29"/>
      <c r="D832" s="248">
        <f t="shared" ref="D832:AK832" si="739">D833</f>
        <v>135</v>
      </c>
      <c r="E832" s="38">
        <f t="shared" si="739"/>
        <v>0</v>
      </c>
      <c r="F832" s="286">
        <f t="shared" si="739"/>
        <v>1868</v>
      </c>
      <c r="G832" s="248">
        <f t="shared" si="739"/>
        <v>368</v>
      </c>
      <c r="H832" s="248">
        <f t="shared" si="739"/>
        <v>0</v>
      </c>
      <c r="I832" s="248">
        <f t="shared" si="739"/>
        <v>800</v>
      </c>
      <c r="J832" s="248">
        <f t="shared" si="739"/>
        <v>700</v>
      </c>
      <c r="K832" s="23">
        <f t="shared" si="706"/>
        <v>1868</v>
      </c>
      <c r="L832" s="23">
        <f t="shared" si="707"/>
        <v>0</v>
      </c>
      <c r="M832" s="248">
        <f t="shared" si="739"/>
        <v>0</v>
      </c>
      <c r="N832" s="248">
        <f t="shared" si="739"/>
        <v>0</v>
      </c>
      <c r="O832" s="248">
        <f t="shared" si="739"/>
        <v>0</v>
      </c>
      <c r="P832" s="38">
        <f t="shared" si="739"/>
        <v>0</v>
      </c>
      <c r="Q832" s="38">
        <f t="shared" si="739"/>
        <v>0</v>
      </c>
      <c r="R832" s="38">
        <f t="shared" si="739"/>
        <v>0</v>
      </c>
      <c r="S832" s="38">
        <f t="shared" si="739"/>
        <v>0</v>
      </c>
      <c r="T832" s="38">
        <f t="shared" si="739"/>
        <v>0</v>
      </c>
      <c r="U832" s="38">
        <f t="shared" si="739"/>
        <v>0</v>
      </c>
      <c r="V832" s="38">
        <f t="shared" si="739"/>
        <v>155</v>
      </c>
      <c r="W832" s="38">
        <f t="shared" si="739"/>
        <v>0</v>
      </c>
      <c r="X832" s="38">
        <f t="shared" si="739"/>
        <v>0</v>
      </c>
      <c r="Y832" s="38">
        <f t="shared" si="739"/>
        <v>0</v>
      </c>
      <c r="Z832" s="38">
        <f t="shared" si="739"/>
        <v>0</v>
      </c>
      <c r="AA832" s="38">
        <f t="shared" si="739"/>
        <v>0</v>
      </c>
      <c r="AB832" s="38">
        <f t="shared" si="739"/>
        <v>0</v>
      </c>
      <c r="AC832" s="38">
        <f t="shared" si="739"/>
        <v>0</v>
      </c>
      <c r="AD832" s="292">
        <f t="shared" si="684"/>
        <v>2023</v>
      </c>
      <c r="AE832" s="38">
        <f t="shared" si="739"/>
        <v>2023</v>
      </c>
      <c r="AF832" s="38">
        <f t="shared" si="739"/>
        <v>723</v>
      </c>
      <c r="AG832" s="38">
        <f t="shared" si="739"/>
        <v>0</v>
      </c>
      <c r="AH832" s="38">
        <f t="shared" si="739"/>
        <v>0</v>
      </c>
      <c r="AI832" s="38">
        <f t="shared" si="739"/>
        <v>0</v>
      </c>
      <c r="AJ832" s="38">
        <f t="shared" si="739"/>
        <v>0</v>
      </c>
      <c r="AK832" s="38">
        <f t="shared" si="739"/>
        <v>0</v>
      </c>
    </row>
    <row r="833" spans="1:37" ht="15.75" customHeight="1">
      <c r="A833" s="125"/>
      <c r="B833" s="28" t="s">
        <v>317</v>
      </c>
      <c r="C833" s="29" t="s">
        <v>318</v>
      </c>
      <c r="D833" s="186">
        <v>135</v>
      </c>
      <c r="E833" s="30"/>
      <c r="F833" s="93">
        <f>1673+195</f>
        <v>1868</v>
      </c>
      <c r="G833" s="186">
        <f>1673-1500+195</f>
        <v>368</v>
      </c>
      <c r="H833" s="186"/>
      <c r="I833" s="186">
        <v>800</v>
      </c>
      <c r="J833" s="186">
        <v>700</v>
      </c>
      <c r="K833" s="23">
        <f t="shared" si="706"/>
        <v>1868</v>
      </c>
      <c r="L833" s="23">
        <f t="shared" si="707"/>
        <v>0</v>
      </c>
      <c r="M833" s="186">
        <v>0</v>
      </c>
      <c r="N833" s="186">
        <v>0</v>
      </c>
      <c r="O833" s="186">
        <v>0</v>
      </c>
      <c r="P833" s="30"/>
      <c r="Q833" s="30"/>
      <c r="R833" s="30"/>
      <c r="S833" s="30"/>
      <c r="T833" s="30"/>
      <c r="U833" s="30"/>
      <c r="V833" s="30">
        <v>155</v>
      </c>
      <c r="W833" s="30"/>
      <c r="X833" s="30"/>
      <c r="Y833" s="30"/>
      <c r="Z833" s="30"/>
      <c r="AA833" s="30"/>
      <c r="AB833" s="30"/>
      <c r="AC833" s="30"/>
      <c r="AD833" s="292">
        <f t="shared" si="684"/>
        <v>2023</v>
      </c>
      <c r="AE833" s="30">
        <v>2023</v>
      </c>
      <c r="AF833" s="30">
        <v>723</v>
      </c>
      <c r="AG833" s="30"/>
      <c r="AH833" s="30"/>
      <c r="AI833" s="30"/>
      <c r="AJ833" s="30"/>
      <c r="AK833" s="30"/>
    </row>
    <row r="834" spans="1:37" ht="29.25" hidden="1" customHeight="1">
      <c r="A834" s="125">
        <v>3.3</v>
      </c>
      <c r="B834" s="31" t="s">
        <v>571</v>
      </c>
      <c r="C834" s="29" t="s">
        <v>563</v>
      </c>
      <c r="D834" s="186"/>
      <c r="E834" s="30"/>
      <c r="F834" s="93"/>
      <c r="G834" s="186"/>
      <c r="H834" s="186"/>
      <c r="I834" s="186"/>
      <c r="J834" s="186"/>
      <c r="K834" s="23">
        <f t="shared" si="706"/>
        <v>0</v>
      </c>
      <c r="L834" s="23">
        <f t="shared" si="707"/>
        <v>0</v>
      </c>
      <c r="M834" s="186"/>
      <c r="N834" s="186"/>
      <c r="O834" s="186"/>
      <c r="P834" s="30"/>
      <c r="Q834" s="30"/>
      <c r="R834" s="30"/>
      <c r="S834" s="30"/>
      <c r="T834" s="30"/>
      <c r="U834" s="30"/>
      <c r="V834" s="30"/>
      <c r="W834" s="30"/>
      <c r="X834" s="30"/>
      <c r="Y834" s="30"/>
      <c r="Z834" s="30"/>
      <c r="AA834" s="30"/>
      <c r="AB834" s="30"/>
      <c r="AC834" s="30"/>
      <c r="AD834" s="292">
        <f t="shared" si="684"/>
        <v>0</v>
      </c>
      <c r="AE834" s="30"/>
      <c r="AF834" s="30"/>
      <c r="AG834" s="30"/>
      <c r="AH834" s="30"/>
      <c r="AI834" s="30"/>
      <c r="AJ834" s="30"/>
      <c r="AK834" s="30"/>
    </row>
    <row r="835" spans="1:37" ht="18.75" hidden="1" customHeight="1">
      <c r="A835" s="125"/>
      <c r="B835" s="25" t="s">
        <v>311</v>
      </c>
      <c r="C835" s="29"/>
      <c r="D835" s="186"/>
      <c r="E835" s="30"/>
      <c r="F835" s="93"/>
      <c r="G835" s="186"/>
      <c r="H835" s="186"/>
      <c r="I835" s="186"/>
      <c r="J835" s="186"/>
      <c r="K835" s="23">
        <f t="shared" si="706"/>
        <v>0</v>
      </c>
      <c r="L835" s="23">
        <f t="shared" si="707"/>
        <v>0</v>
      </c>
      <c r="M835" s="186"/>
      <c r="N835" s="186"/>
      <c r="O835" s="186"/>
      <c r="P835" s="30"/>
      <c r="Q835" s="30"/>
      <c r="R835" s="30"/>
      <c r="S835" s="30"/>
      <c r="T835" s="30"/>
      <c r="U835" s="30"/>
      <c r="V835" s="30"/>
      <c r="W835" s="30"/>
      <c r="X835" s="30"/>
      <c r="Y835" s="30"/>
      <c r="Z835" s="30"/>
      <c r="AA835" s="30"/>
      <c r="AB835" s="30"/>
      <c r="AC835" s="30"/>
      <c r="AD835" s="292">
        <f t="shared" si="684"/>
        <v>0</v>
      </c>
      <c r="AE835" s="30"/>
      <c r="AF835" s="30"/>
      <c r="AG835" s="30"/>
      <c r="AH835" s="30"/>
      <c r="AI835" s="30"/>
      <c r="AJ835" s="30"/>
      <c r="AK835" s="30"/>
    </row>
    <row r="836" spans="1:37" ht="18.75" hidden="1" customHeight="1">
      <c r="A836" s="125"/>
      <c r="B836" s="28" t="s">
        <v>320</v>
      </c>
      <c r="C836" s="29">
        <v>56</v>
      </c>
      <c r="D836" s="186"/>
      <c r="E836" s="30"/>
      <c r="F836" s="93"/>
      <c r="G836" s="186"/>
      <c r="H836" s="186"/>
      <c r="I836" s="186"/>
      <c r="J836" s="186"/>
      <c r="K836" s="23">
        <f t="shared" si="706"/>
        <v>0</v>
      </c>
      <c r="L836" s="23">
        <f t="shared" si="707"/>
        <v>0</v>
      </c>
      <c r="M836" s="186"/>
      <c r="N836" s="186"/>
      <c r="O836" s="186"/>
      <c r="P836" s="30"/>
      <c r="Q836" s="30"/>
      <c r="R836" s="30"/>
      <c r="S836" s="30"/>
      <c r="T836" s="30"/>
      <c r="U836" s="30"/>
      <c r="V836" s="30"/>
      <c r="W836" s="30"/>
      <c r="X836" s="30"/>
      <c r="Y836" s="30"/>
      <c r="Z836" s="30"/>
      <c r="AA836" s="30"/>
      <c r="AB836" s="30"/>
      <c r="AC836" s="30"/>
      <c r="AD836" s="292">
        <f t="shared" si="684"/>
        <v>0</v>
      </c>
      <c r="AE836" s="30"/>
      <c r="AF836" s="30"/>
      <c r="AG836" s="30"/>
      <c r="AH836" s="30"/>
      <c r="AI836" s="30"/>
      <c r="AJ836" s="30"/>
      <c r="AK836" s="30"/>
    </row>
    <row r="837" spans="1:37" ht="0.75" hidden="1" customHeight="1">
      <c r="A837" s="125"/>
      <c r="B837" s="28" t="s">
        <v>518</v>
      </c>
      <c r="C837" s="29" t="s">
        <v>489</v>
      </c>
      <c r="D837" s="186"/>
      <c r="E837" s="30"/>
      <c r="F837" s="93"/>
      <c r="G837" s="186"/>
      <c r="H837" s="186"/>
      <c r="I837" s="186"/>
      <c r="J837" s="186"/>
      <c r="K837" s="23">
        <f t="shared" si="706"/>
        <v>0</v>
      </c>
      <c r="L837" s="23">
        <f t="shared" si="707"/>
        <v>0</v>
      </c>
      <c r="M837" s="186"/>
      <c r="N837" s="186"/>
      <c r="O837" s="186"/>
      <c r="P837" s="30"/>
      <c r="Q837" s="30"/>
      <c r="R837" s="30"/>
      <c r="S837" s="30"/>
      <c r="T837" s="30"/>
      <c r="U837" s="30"/>
      <c r="V837" s="30"/>
      <c r="W837" s="30"/>
      <c r="X837" s="30"/>
      <c r="Y837" s="30"/>
      <c r="Z837" s="30"/>
      <c r="AA837" s="30"/>
      <c r="AB837" s="30"/>
      <c r="AC837" s="30"/>
      <c r="AD837" s="292">
        <f t="shared" si="684"/>
        <v>0</v>
      </c>
      <c r="AE837" s="30"/>
      <c r="AF837" s="30"/>
      <c r="AG837" s="30"/>
      <c r="AH837" s="30"/>
      <c r="AI837" s="30"/>
      <c r="AJ837" s="30"/>
      <c r="AK837" s="30"/>
    </row>
    <row r="838" spans="1:37" ht="19.5" hidden="1" customHeight="1">
      <c r="A838" s="125"/>
      <c r="B838" s="28" t="s">
        <v>382</v>
      </c>
      <c r="C838" s="29" t="s">
        <v>492</v>
      </c>
      <c r="D838" s="186"/>
      <c r="E838" s="30"/>
      <c r="F838" s="93"/>
      <c r="G838" s="186"/>
      <c r="H838" s="186"/>
      <c r="I838" s="186"/>
      <c r="J838" s="186"/>
      <c r="K838" s="23">
        <f t="shared" si="706"/>
        <v>0</v>
      </c>
      <c r="L838" s="23">
        <f t="shared" si="707"/>
        <v>0</v>
      </c>
      <c r="M838" s="186"/>
      <c r="N838" s="186"/>
      <c r="O838" s="186"/>
      <c r="P838" s="30"/>
      <c r="Q838" s="30"/>
      <c r="R838" s="30"/>
      <c r="S838" s="30"/>
      <c r="T838" s="30"/>
      <c r="U838" s="30"/>
      <c r="V838" s="30"/>
      <c r="W838" s="30"/>
      <c r="X838" s="30"/>
      <c r="Y838" s="30"/>
      <c r="Z838" s="30"/>
      <c r="AA838" s="30"/>
      <c r="AB838" s="30"/>
      <c r="AC838" s="30"/>
      <c r="AD838" s="292">
        <f t="shared" si="684"/>
        <v>0</v>
      </c>
      <c r="AE838" s="30"/>
      <c r="AF838" s="30"/>
      <c r="AG838" s="30"/>
      <c r="AH838" s="30"/>
      <c r="AI838" s="30"/>
      <c r="AJ838" s="30"/>
      <c r="AK838" s="30"/>
    </row>
    <row r="839" spans="1:37" ht="13.5" hidden="1" customHeight="1">
      <c r="A839" s="125"/>
      <c r="B839" s="28" t="s">
        <v>320</v>
      </c>
      <c r="C839" s="29" t="s">
        <v>492</v>
      </c>
      <c r="D839" s="186"/>
      <c r="E839" s="30"/>
      <c r="F839" s="93"/>
      <c r="G839" s="186"/>
      <c r="H839" s="186"/>
      <c r="I839" s="186"/>
      <c r="J839" s="186"/>
      <c r="K839" s="23">
        <f t="shared" si="706"/>
        <v>0</v>
      </c>
      <c r="L839" s="23">
        <f t="shared" si="707"/>
        <v>0</v>
      </c>
      <c r="M839" s="186"/>
      <c r="N839" s="186"/>
      <c r="O839" s="186"/>
      <c r="P839" s="30"/>
      <c r="Q839" s="30"/>
      <c r="R839" s="30"/>
      <c r="S839" s="30"/>
      <c r="T839" s="30"/>
      <c r="U839" s="30"/>
      <c r="V839" s="30"/>
      <c r="W839" s="30"/>
      <c r="X839" s="30"/>
      <c r="Y839" s="30"/>
      <c r="Z839" s="30"/>
      <c r="AA839" s="30"/>
      <c r="AB839" s="30"/>
      <c r="AC839" s="30"/>
      <c r="AD839" s="292">
        <f t="shared" si="684"/>
        <v>0</v>
      </c>
      <c r="AE839" s="30"/>
      <c r="AF839" s="30"/>
      <c r="AG839" s="30"/>
      <c r="AH839" s="30"/>
      <c r="AI839" s="30"/>
      <c r="AJ839" s="30"/>
      <c r="AK839" s="30"/>
    </row>
    <row r="840" spans="1:37" ht="33.75" hidden="1" customHeight="1">
      <c r="A840" s="196" t="s">
        <v>572</v>
      </c>
      <c r="B840" s="112" t="s">
        <v>573</v>
      </c>
      <c r="C840" s="52" t="s">
        <v>574</v>
      </c>
      <c r="D840" s="191">
        <f t="shared" ref="D840:S841" si="740">D841</f>
        <v>0</v>
      </c>
      <c r="E840" s="111">
        <f t="shared" si="740"/>
        <v>0</v>
      </c>
      <c r="F840" s="296">
        <f t="shared" si="740"/>
        <v>0</v>
      </c>
      <c r="G840" s="191">
        <f t="shared" si="740"/>
        <v>0</v>
      </c>
      <c r="H840" s="191">
        <f t="shared" si="740"/>
        <v>0</v>
      </c>
      <c r="I840" s="191">
        <f t="shared" si="740"/>
        <v>0</v>
      </c>
      <c r="J840" s="191">
        <f t="shared" si="740"/>
        <v>0</v>
      </c>
      <c r="K840" s="23">
        <f t="shared" si="706"/>
        <v>0</v>
      </c>
      <c r="L840" s="23">
        <f t="shared" si="707"/>
        <v>0</v>
      </c>
      <c r="M840" s="191">
        <f t="shared" si="740"/>
        <v>0</v>
      </c>
      <c r="N840" s="191">
        <f t="shared" si="740"/>
        <v>0</v>
      </c>
      <c r="O840" s="191">
        <f t="shared" si="740"/>
        <v>0</v>
      </c>
      <c r="P840" s="111">
        <f t="shared" si="740"/>
        <v>0</v>
      </c>
      <c r="Q840" s="111">
        <f t="shared" si="740"/>
        <v>0</v>
      </c>
      <c r="R840" s="111">
        <f t="shared" si="740"/>
        <v>0</v>
      </c>
      <c r="S840" s="111">
        <f t="shared" si="740"/>
        <v>0</v>
      </c>
      <c r="T840" s="111">
        <f t="shared" ref="T840:AK841" si="741">T841</f>
        <v>0</v>
      </c>
      <c r="U840" s="111">
        <f t="shared" si="741"/>
        <v>0</v>
      </c>
      <c r="V840" s="111">
        <f t="shared" si="741"/>
        <v>0</v>
      </c>
      <c r="W840" s="111">
        <f t="shared" si="741"/>
        <v>0</v>
      </c>
      <c r="X840" s="111">
        <f t="shared" si="741"/>
        <v>0</v>
      </c>
      <c r="Y840" s="111">
        <f t="shared" si="741"/>
        <v>0</v>
      </c>
      <c r="Z840" s="111">
        <f t="shared" si="741"/>
        <v>0</v>
      </c>
      <c r="AA840" s="111">
        <f t="shared" si="741"/>
        <v>0</v>
      </c>
      <c r="AB840" s="111">
        <f t="shared" si="741"/>
        <v>0</v>
      </c>
      <c r="AC840" s="111">
        <f t="shared" si="741"/>
        <v>0</v>
      </c>
      <c r="AD840" s="292">
        <f t="shared" si="684"/>
        <v>0</v>
      </c>
      <c r="AE840" s="111">
        <f t="shared" si="741"/>
        <v>0</v>
      </c>
      <c r="AF840" s="111">
        <f t="shared" si="741"/>
        <v>0</v>
      </c>
      <c r="AG840" s="111">
        <f t="shared" si="741"/>
        <v>0</v>
      </c>
      <c r="AH840" s="111">
        <f t="shared" si="741"/>
        <v>0</v>
      </c>
      <c r="AI840" s="111">
        <f t="shared" si="741"/>
        <v>0</v>
      </c>
      <c r="AJ840" s="111">
        <f t="shared" si="741"/>
        <v>0</v>
      </c>
      <c r="AK840" s="111">
        <f t="shared" si="741"/>
        <v>0</v>
      </c>
    </row>
    <row r="841" spans="1:37" ht="13.5" hidden="1" customHeight="1">
      <c r="A841" s="125"/>
      <c r="B841" s="25" t="s">
        <v>311</v>
      </c>
      <c r="C841" s="29"/>
      <c r="D841" s="191">
        <f t="shared" si="740"/>
        <v>0</v>
      </c>
      <c r="E841" s="111">
        <f t="shared" si="740"/>
        <v>0</v>
      </c>
      <c r="F841" s="296">
        <f t="shared" si="740"/>
        <v>0</v>
      </c>
      <c r="G841" s="191">
        <f t="shared" si="740"/>
        <v>0</v>
      </c>
      <c r="H841" s="191">
        <f t="shared" si="740"/>
        <v>0</v>
      </c>
      <c r="I841" s="191">
        <f t="shared" si="740"/>
        <v>0</v>
      </c>
      <c r="J841" s="191">
        <f t="shared" si="740"/>
        <v>0</v>
      </c>
      <c r="K841" s="23">
        <f t="shared" si="706"/>
        <v>0</v>
      </c>
      <c r="L841" s="23">
        <f t="shared" si="707"/>
        <v>0</v>
      </c>
      <c r="M841" s="191">
        <f t="shared" si="740"/>
        <v>0</v>
      </c>
      <c r="N841" s="191">
        <f t="shared" si="740"/>
        <v>0</v>
      </c>
      <c r="O841" s="191">
        <f t="shared" si="740"/>
        <v>0</v>
      </c>
      <c r="P841" s="111">
        <f t="shared" si="740"/>
        <v>0</v>
      </c>
      <c r="Q841" s="111">
        <f t="shared" si="740"/>
        <v>0</v>
      </c>
      <c r="R841" s="111">
        <f t="shared" si="740"/>
        <v>0</v>
      </c>
      <c r="S841" s="111">
        <f t="shared" si="740"/>
        <v>0</v>
      </c>
      <c r="T841" s="111">
        <f t="shared" si="741"/>
        <v>0</v>
      </c>
      <c r="U841" s="111">
        <f t="shared" si="741"/>
        <v>0</v>
      </c>
      <c r="V841" s="111">
        <f t="shared" si="741"/>
        <v>0</v>
      </c>
      <c r="W841" s="111">
        <f t="shared" si="741"/>
        <v>0</v>
      </c>
      <c r="X841" s="111">
        <f t="shared" si="741"/>
        <v>0</v>
      </c>
      <c r="Y841" s="111">
        <f t="shared" si="741"/>
        <v>0</v>
      </c>
      <c r="Z841" s="111">
        <f t="shared" si="741"/>
        <v>0</v>
      </c>
      <c r="AA841" s="111">
        <f t="shared" si="741"/>
        <v>0</v>
      </c>
      <c r="AB841" s="111">
        <f t="shared" si="741"/>
        <v>0</v>
      </c>
      <c r="AC841" s="111">
        <f t="shared" si="741"/>
        <v>0</v>
      </c>
      <c r="AD841" s="292">
        <f t="shared" si="684"/>
        <v>0</v>
      </c>
      <c r="AE841" s="111">
        <f t="shared" si="741"/>
        <v>0</v>
      </c>
      <c r="AF841" s="111">
        <f t="shared" si="741"/>
        <v>0</v>
      </c>
      <c r="AG841" s="111">
        <f t="shared" si="741"/>
        <v>0</v>
      </c>
      <c r="AH841" s="111">
        <f t="shared" si="741"/>
        <v>0</v>
      </c>
      <c r="AI841" s="111">
        <f t="shared" si="741"/>
        <v>0</v>
      </c>
      <c r="AJ841" s="111">
        <f t="shared" si="741"/>
        <v>0</v>
      </c>
      <c r="AK841" s="111">
        <f t="shared" si="741"/>
        <v>0</v>
      </c>
    </row>
    <row r="842" spans="1:37" ht="15.75" hidden="1" customHeight="1">
      <c r="A842" s="125"/>
      <c r="B842" s="28" t="s">
        <v>320</v>
      </c>
      <c r="C842" s="29">
        <v>56</v>
      </c>
      <c r="D842" s="248">
        <f t="shared" ref="D842:J842" si="742">D843+D844+D845</f>
        <v>0</v>
      </c>
      <c r="E842" s="38">
        <f t="shared" si="742"/>
        <v>0</v>
      </c>
      <c r="F842" s="286">
        <f t="shared" si="742"/>
        <v>0</v>
      </c>
      <c r="G842" s="248">
        <f t="shared" si="742"/>
        <v>0</v>
      </c>
      <c r="H842" s="248">
        <f t="shared" si="742"/>
        <v>0</v>
      </c>
      <c r="I842" s="248">
        <f t="shared" si="742"/>
        <v>0</v>
      </c>
      <c r="J842" s="248">
        <f t="shared" si="742"/>
        <v>0</v>
      </c>
      <c r="K842" s="23">
        <f t="shared" si="706"/>
        <v>0</v>
      </c>
      <c r="L842" s="23">
        <f t="shared" si="707"/>
        <v>0</v>
      </c>
      <c r="M842" s="248">
        <f t="shared" ref="M842:AK842" si="743">M843+M844+M845</f>
        <v>0</v>
      </c>
      <c r="N842" s="248">
        <f t="shared" si="743"/>
        <v>0</v>
      </c>
      <c r="O842" s="248">
        <f t="shared" si="743"/>
        <v>0</v>
      </c>
      <c r="P842" s="38">
        <f t="shared" si="743"/>
        <v>0</v>
      </c>
      <c r="Q842" s="38">
        <f t="shared" si="743"/>
        <v>0</v>
      </c>
      <c r="R842" s="38">
        <f t="shared" si="743"/>
        <v>0</v>
      </c>
      <c r="S842" s="38">
        <f t="shared" si="743"/>
        <v>0</v>
      </c>
      <c r="T842" s="38">
        <f t="shared" si="743"/>
        <v>0</v>
      </c>
      <c r="U842" s="38">
        <f t="shared" si="743"/>
        <v>0</v>
      </c>
      <c r="V842" s="38">
        <f t="shared" si="743"/>
        <v>0</v>
      </c>
      <c r="W842" s="38">
        <f t="shared" si="743"/>
        <v>0</v>
      </c>
      <c r="X842" s="38">
        <f t="shared" si="743"/>
        <v>0</v>
      </c>
      <c r="Y842" s="38">
        <f t="shared" si="743"/>
        <v>0</v>
      </c>
      <c r="Z842" s="38">
        <f t="shared" si="743"/>
        <v>0</v>
      </c>
      <c r="AA842" s="38">
        <f t="shared" si="743"/>
        <v>0</v>
      </c>
      <c r="AB842" s="38">
        <f t="shared" si="743"/>
        <v>0</v>
      </c>
      <c r="AC842" s="38">
        <f t="shared" si="743"/>
        <v>0</v>
      </c>
      <c r="AD842" s="292">
        <f t="shared" si="684"/>
        <v>0</v>
      </c>
      <c r="AE842" s="38">
        <f t="shared" si="743"/>
        <v>0</v>
      </c>
      <c r="AF842" s="38">
        <f t="shared" si="743"/>
        <v>0</v>
      </c>
      <c r="AG842" s="38">
        <f t="shared" si="743"/>
        <v>0</v>
      </c>
      <c r="AH842" s="38">
        <f t="shared" si="743"/>
        <v>0</v>
      </c>
      <c r="AI842" s="38">
        <f t="shared" si="743"/>
        <v>0</v>
      </c>
      <c r="AJ842" s="38">
        <f t="shared" si="743"/>
        <v>0</v>
      </c>
      <c r="AK842" s="38">
        <f t="shared" si="743"/>
        <v>0</v>
      </c>
    </row>
    <row r="843" spans="1:37" ht="13.5" hidden="1" customHeight="1">
      <c r="A843" s="125"/>
      <c r="B843" s="28" t="s">
        <v>518</v>
      </c>
      <c r="C843" s="29" t="s">
        <v>489</v>
      </c>
      <c r="D843" s="186"/>
      <c r="E843" s="30"/>
      <c r="F843" s="93"/>
      <c r="G843" s="186"/>
      <c r="H843" s="186"/>
      <c r="I843" s="186"/>
      <c r="J843" s="186"/>
      <c r="K843" s="23">
        <f t="shared" si="706"/>
        <v>0</v>
      </c>
      <c r="L843" s="23">
        <f t="shared" si="707"/>
        <v>0</v>
      </c>
      <c r="M843" s="186"/>
      <c r="N843" s="186"/>
      <c r="O843" s="186"/>
      <c r="P843" s="30"/>
      <c r="Q843" s="30"/>
      <c r="R843" s="30"/>
      <c r="S843" s="30"/>
      <c r="T843" s="30"/>
      <c r="U843" s="30"/>
      <c r="V843" s="30"/>
      <c r="W843" s="30"/>
      <c r="X843" s="30"/>
      <c r="Y843" s="30"/>
      <c r="Z843" s="30"/>
      <c r="AA843" s="30"/>
      <c r="AB843" s="30"/>
      <c r="AC843" s="30"/>
      <c r="AD843" s="292">
        <f t="shared" si="684"/>
        <v>0</v>
      </c>
      <c r="AE843" s="30"/>
      <c r="AF843" s="30"/>
      <c r="AG843" s="30"/>
      <c r="AH843" s="30"/>
      <c r="AI843" s="30"/>
      <c r="AJ843" s="30"/>
      <c r="AK843" s="30"/>
    </row>
    <row r="844" spans="1:37" ht="13.5" hidden="1" customHeight="1">
      <c r="A844" s="125"/>
      <c r="B844" s="28" t="s">
        <v>575</v>
      </c>
      <c r="C844" s="29" t="s">
        <v>491</v>
      </c>
      <c r="D844" s="186"/>
      <c r="E844" s="30"/>
      <c r="F844" s="93"/>
      <c r="G844" s="186"/>
      <c r="H844" s="186"/>
      <c r="I844" s="186"/>
      <c r="J844" s="186"/>
      <c r="K844" s="23">
        <f t="shared" si="706"/>
        <v>0</v>
      </c>
      <c r="L844" s="23">
        <f t="shared" si="707"/>
        <v>0</v>
      </c>
      <c r="M844" s="186"/>
      <c r="N844" s="186"/>
      <c r="O844" s="186"/>
      <c r="P844" s="30"/>
      <c r="Q844" s="30"/>
      <c r="R844" s="30"/>
      <c r="S844" s="30"/>
      <c r="T844" s="30"/>
      <c r="U844" s="30"/>
      <c r="V844" s="30"/>
      <c r="W844" s="30"/>
      <c r="X844" s="30"/>
      <c r="Y844" s="30"/>
      <c r="Z844" s="30"/>
      <c r="AA844" s="30"/>
      <c r="AB844" s="30"/>
      <c r="AC844" s="30"/>
      <c r="AD844" s="292">
        <f t="shared" ref="AD844:AD907" si="744">F844+P844+Q844+R844+S844+T844+Z844+U844+V844+W844+X844+Y844+AA844+AB844+AC844</f>
        <v>0</v>
      </c>
      <c r="AE844" s="30"/>
      <c r="AF844" s="30"/>
      <c r="AG844" s="30"/>
      <c r="AH844" s="30"/>
      <c r="AI844" s="30"/>
      <c r="AJ844" s="30"/>
      <c r="AK844" s="30"/>
    </row>
    <row r="845" spans="1:37" ht="19.5" hidden="1" customHeight="1">
      <c r="A845" s="125"/>
      <c r="B845" s="28" t="s">
        <v>382</v>
      </c>
      <c r="C845" s="29" t="s">
        <v>492</v>
      </c>
      <c r="D845" s="186"/>
      <c r="E845" s="30"/>
      <c r="F845" s="93"/>
      <c r="G845" s="186"/>
      <c r="H845" s="186"/>
      <c r="I845" s="186"/>
      <c r="J845" s="186"/>
      <c r="K845" s="23">
        <f t="shared" si="706"/>
        <v>0</v>
      </c>
      <c r="L845" s="23">
        <f t="shared" si="707"/>
        <v>0</v>
      </c>
      <c r="M845" s="186"/>
      <c r="N845" s="186"/>
      <c r="O845" s="186"/>
      <c r="P845" s="30"/>
      <c r="Q845" s="30"/>
      <c r="R845" s="30"/>
      <c r="S845" s="30"/>
      <c r="T845" s="30"/>
      <c r="U845" s="30"/>
      <c r="V845" s="30"/>
      <c r="W845" s="30"/>
      <c r="X845" s="30"/>
      <c r="Y845" s="30"/>
      <c r="Z845" s="30"/>
      <c r="AA845" s="30"/>
      <c r="AB845" s="30"/>
      <c r="AC845" s="30"/>
      <c r="AD845" s="292">
        <f t="shared" si="744"/>
        <v>0</v>
      </c>
      <c r="AE845" s="30"/>
      <c r="AF845" s="30"/>
      <c r="AG845" s="30"/>
      <c r="AH845" s="30"/>
      <c r="AI845" s="30"/>
      <c r="AJ845" s="30"/>
      <c r="AK845" s="30"/>
    </row>
    <row r="846" spans="1:37" ht="25.5" customHeight="1">
      <c r="A846" s="195" t="s">
        <v>576</v>
      </c>
      <c r="B846" s="154" t="s">
        <v>577</v>
      </c>
      <c r="C846" s="129" t="s">
        <v>570</v>
      </c>
      <c r="D846" s="263">
        <f t="shared" ref="D846:J846" si="745">D847+D853</f>
        <v>9607</v>
      </c>
      <c r="E846" s="156">
        <f t="shared" si="745"/>
        <v>9960</v>
      </c>
      <c r="F846" s="300">
        <f t="shared" si="745"/>
        <v>10322</v>
      </c>
      <c r="G846" s="263">
        <f t="shared" si="745"/>
        <v>2622</v>
      </c>
      <c r="H846" s="263">
        <f t="shared" si="745"/>
        <v>2460</v>
      </c>
      <c r="I846" s="263">
        <f t="shared" si="745"/>
        <v>2600</v>
      </c>
      <c r="J846" s="263">
        <f t="shared" si="745"/>
        <v>2640</v>
      </c>
      <c r="K846" s="23">
        <f t="shared" si="706"/>
        <v>10322</v>
      </c>
      <c r="L846" s="23">
        <f t="shared" si="707"/>
        <v>0</v>
      </c>
      <c r="M846" s="263">
        <f t="shared" ref="M846:AK846" si="746">M847+M853</f>
        <v>10150</v>
      </c>
      <c r="N846" s="263">
        <f t="shared" si="746"/>
        <v>10150</v>
      </c>
      <c r="O846" s="263">
        <f t="shared" si="746"/>
        <v>10150</v>
      </c>
      <c r="P846" s="156">
        <f t="shared" si="746"/>
        <v>0</v>
      </c>
      <c r="Q846" s="156">
        <f t="shared" si="746"/>
        <v>0</v>
      </c>
      <c r="R846" s="156">
        <f t="shared" si="746"/>
        <v>0</v>
      </c>
      <c r="S846" s="156">
        <f t="shared" si="746"/>
        <v>0</v>
      </c>
      <c r="T846" s="156">
        <f t="shared" si="746"/>
        <v>0</v>
      </c>
      <c r="U846" s="156">
        <f t="shared" si="746"/>
        <v>0</v>
      </c>
      <c r="V846" s="156">
        <f t="shared" si="746"/>
        <v>0</v>
      </c>
      <c r="W846" s="156">
        <f t="shared" si="746"/>
        <v>-50</v>
      </c>
      <c r="X846" s="156">
        <f t="shared" si="746"/>
        <v>0</v>
      </c>
      <c r="Y846" s="156">
        <f t="shared" si="746"/>
        <v>0</v>
      </c>
      <c r="Z846" s="156">
        <f t="shared" si="746"/>
        <v>0</v>
      </c>
      <c r="AA846" s="156">
        <f t="shared" si="746"/>
        <v>0</v>
      </c>
      <c r="AB846" s="156">
        <f t="shared" si="746"/>
        <v>0</v>
      </c>
      <c r="AC846" s="156">
        <f t="shared" si="746"/>
        <v>0</v>
      </c>
      <c r="AD846" s="292">
        <f t="shared" si="744"/>
        <v>10272</v>
      </c>
      <c r="AE846" s="156">
        <f t="shared" si="746"/>
        <v>10272</v>
      </c>
      <c r="AF846" s="156">
        <f t="shared" si="746"/>
        <v>9129</v>
      </c>
      <c r="AG846" s="156">
        <f t="shared" si="746"/>
        <v>11550</v>
      </c>
      <c r="AH846" s="156">
        <f t="shared" si="746"/>
        <v>11550</v>
      </c>
      <c r="AI846" s="156">
        <f t="shared" si="746"/>
        <v>11550</v>
      </c>
      <c r="AJ846" s="156">
        <f t="shared" si="746"/>
        <v>11550</v>
      </c>
      <c r="AK846" s="156">
        <f t="shared" si="746"/>
        <v>0</v>
      </c>
    </row>
    <row r="847" spans="1:37" ht="14.25">
      <c r="A847" s="43"/>
      <c r="B847" s="25" t="s">
        <v>298</v>
      </c>
      <c r="C847" s="29"/>
      <c r="D847" s="191">
        <f t="shared" ref="D847:S848" si="747">D848</f>
        <v>9430</v>
      </c>
      <c r="E847" s="111">
        <f t="shared" si="747"/>
        <v>9960</v>
      </c>
      <c r="F847" s="296">
        <f t="shared" si="747"/>
        <v>10100</v>
      </c>
      <c r="G847" s="191">
        <f t="shared" si="747"/>
        <v>2400</v>
      </c>
      <c r="H847" s="191">
        <f t="shared" si="747"/>
        <v>2460</v>
      </c>
      <c r="I847" s="191">
        <f t="shared" si="747"/>
        <v>2600</v>
      </c>
      <c r="J847" s="191">
        <f t="shared" si="747"/>
        <v>2640</v>
      </c>
      <c r="K847" s="23">
        <f t="shared" si="706"/>
        <v>10100</v>
      </c>
      <c r="L847" s="23">
        <f t="shared" si="707"/>
        <v>0</v>
      </c>
      <c r="M847" s="191">
        <f t="shared" si="747"/>
        <v>10150</v>
      </c>
      <c r="N847" s="191">
        <f t="shared" si="747"/>
        <v>10150</v>
      </c>
      <c r="O847" s="191">
        <f t="shared" si="747"/>
        <v>10150</v>
      </c>
      <c r="P847" s="111">
        <f t="shared" si="747"/>
        <v>0</v>
      </c>
      <c r="Q847" s="111">
        <f t="shared" si="747"/>
        <v>0</v>
      </c>
      <c r="R847" s="111">
        <f t="shared" si="747"/>
        <v>0</v>
      </c>
      <c r="S847" s="111">
        <f t="shared" si="747"/>
        <v>0</v>
      </c>
      <c r="T847" s="111">
        <f t="shared" ref="T847:AK848" si="748">T848</f>
        <v>0</v>
      </c>
      <c r="U847" s="111">
        <f t="shared" si="748"/>
        <v>0</v>
      </c>
      <c r="V847" s="111">
        <f t="shared" si="748"/>
        <v>0</v>
      </c>
      <c r="W847" s="111">
        <f t="shared" si="748"/>
        <v>-50</v>
      </c>
      <c r="X847" s="111">
        <f t="shared" si="748"/>
        <v>0</v>
      </c>
      <c r="Y847" s="111">
        <f t="shared" si="748"/>
        <v>0</v>
      </c>
      <c r="Z847" s="111">
        <f t="shared" si="748"/>
        <v>0</v>
      </c>
      <c r="AA847" s="111">
        <f t="shared" si="748"/>
        <v>0</v>
      </c>
      <c r="AB847" s="111">
        <f t="shared" si="748"/>
        <v>0</v>
      </c>
      <c r="AC847" s="111">
        <f t="shared" si="748"/>
        <v>0</v>
      </c>
      <c r="AD847" s="292">
        <f t="shared" si="744"/>
        <v>10050</v>
      </c>
      <c r="AE847" s="111">
        <f t="shared" si="748"/>
        <v>10050</v>
      </c>
      <c r="AF847" s="111">
        <f t="shared" si="748"/>
        <v>8907</v>
      </c>
      <c r="AG847" s="111">
        <f t="shared" si="748"/>
        <v>11550</v>
      </c>
      <c r="AH847" s="111">
        <f t="shared" si="748"/>
        <v>11550</v>
      </c>
      <c r="AI847" s="111">
        <f t="shared" si="748"/>
        <v>11550</v>
      </c>
      <c r="AJ847" s="111">
        <f t="shared" si="748"/>
        <v>11550</v>
      </c>
      <c r="AK847" s="111">
        <f t="shared" si="748"/>
        <v>0</v>
      </c>
    </row>
    <row r="848" spans="1:37" ht="14.25">
      <c r="A848" s="43"/>
      <c r="B848" s="28" t="s">
        <v>299</v>
      </c>
      <c r="C848" s="29">
        <v>1</v>
      </c>
      <c r="D848" s="248">
        <f t="shared" si="747"/>
        <v>9430</v>
      </c>
      <c r="E848" s="38">
        <f t="shared" si="747"/>
        <v>9960</v>
      </c>
      <c r="F848" s="286">
        <f t="shared" si="747"/>
        <v>10100</v>
      </c>
      <c r="G848" s="248">
        <f t="shared" si="747"/>
        <v>2400</v>
      </c>
      <c r="H848" s="248">
        <f t="shared" si="747"/>
        <v>2460</v>
      </c>
      <c r="I848" s="248">
        <f t="shared" si="747"/>
        <v>2600</v>
      </c>
      <c r="J848" s="248">
        <f t="shared" si="747"/>
        <v>2640</v>
      </c>
      <c r="K848" s="23">
        <f t="shared" si="706"/>
        <v>10100</v>
      </c>
      <c r="L848" s="23">
        <f t="shared" si="707"/>
        <v>0</v>
      </c>
      <c r="M848" s="248">
        <f t="shared" si="747"/>
        <v>10150</v>
      </c>
      <c r="N848" s="248">
        <f t="shared" si="747"/>
        <v>10150</v>
      </c>
      <c r="O848" s="248">
        <f t="shared" si="747"/>
        <v>10150</v>
      </c>
      <c r="P848" s="38">
        <f t="shared" si="747"/>
        <v>0</v>
      </c>
      <c r="Q848" s="38">
        <f t="shared" si="747"/>
        <v>0</v>
      </c>
      <c r="R848" s="38">
        <f t="shared" si="747"/>
        <v>0</v>
      </c>
      <c r="S848" s="38">
        <f t="shared" si="747"/>
        <v>0</v>
      </c>
      <c r="T848" s="38">
        <f t="shared" si="748"/>
        <v>0</v>
      </c>
      <c r="U848" s="38">
        <f t="shared" si="748"/>
        <v>0</v>
      </c>
      <c r="V848" s="38">
        <f t="shared" si="748"/>
        <v>0</v>
      </c>
      <c r="W848" s="38">
        <f t="shared" si="748"/>
        <v>-50</v>
      </c>
      <c r="X848" s="38">
        <f t="shared" si="748"/>
        <v>0</v>
      </c>
      <c r="Y848" s="38">
        <f t="shared" si="748"/>
        <v>0</v>
      </c>
      <c r="Z848" s="38">
        <f t="shared" si="748"/>
        <v>0</v>
      </c>
      <c r="AA848" s="38">
        <f t="shared" si="748"/>
        <v>0</v>
      </c>
      <c r="AB848" s="38">
        <f t="shared" si="748"/>
        <v>0</v>
      </c>
      <c r="AC848" s="38">
        <f t="shared" si="748"/>
        <v>0</v>
      </c>
      <c r="AD848" s="292">
        <f t="shared" si="744"/>
        <v>10050</v>
      </c>
      <c r="AE848" s="38">
        <f t="shared" si="748"/>
        <v>10050</v>
      </c>
      <c r="AF848" s="38">
        <f t="shared" si="748"/>
        <v>8907</v>
      </c>
      <c r="AG848" s="38">
        <f t="shared" si="748"/>
        <v>11550</v>
      </c>
      <c r="AH848" s="38">
        <f t="shared" si="748"/>
        <v>11550</v>
      </c>
      <c r="AI848" s="38">
        <f t="shared" si="748"/>
        <v>11550</v>
      </c>
      <c r="AJ848" s="38">
        <f t="shared" si="748"/>
        <v>11550</v>
      </c>
      <c r="AK848" s="38">
        <f t="shared" si="748"/>
        <v>0</v>
      </c>
    </row>
    <row r="849" spans="1:37" ht="14.25">
      <c r="A849" s="43"/>
      <c r="B849" s="28" t="s">
        <v>467</v>
      </c>
      <c r="C849" s="29" t="s">
        <v>419</v>
      </c>
      <c r="D849" s="248">
        <f t="shared" ref="D849:J849" si="749">D850+D851+D852</f>
        <v>9430</v>
      </c>
      <c r="E849" s="38">
        <f t="shared" si="749"/>
        <v>9960</v>
      </c>
      <c r="F849" s="286">
        <f t="shared" si="749"/>
        <v>10100</v>
      </c>
      <c r="G849" s="248">
        <f t="shared" si="749"/>
        <v>2400</v>
      </c>
      <c r="H849" s="248">
        <f t="shared" si="749"/>
        <v>2460</v>
      </c>
      <c r="I849" s="248">
        <f t="shared" si="749"/>
        <v>2600</v>
      </c>
      <c r="J849" s="248">
        <f t="shared" si="749"/>
        <v>2640</v>
      </c>
      <c r="K849" s="23">
        <f t="shared" si="706"/>
        <v>10100</v>
      </c>
      <c r="L849" s="23">
        <f t="shared" si="707"/>
        <v>0</v>
      </c>
      <c r="M849" s="248">
        <f t="shared" ref="M849:AK849" si="750">M850+M851+M852</f>
        <v>10150</v>
      </c>
      <c r="N849" s="248">
        <f t="shared" si="750"/>
        <v>10150</v>
      </c>
      <c r="O849" s="248">
        <f t="shared" si="750"/>
        <v>10150</v>
      </c>
      <c r="P849" s="38">
        <f t="shared" si="750"/>
        <v>0</v>
      </c>
      <c r="Q849" s="38">
        <f t="shared" si="750"/>
        <v>0</v>
      </c>
      <c r="R849" s="38">
        <f t="shared" si="750"/>
        <v>0</v>
      </c>
      <c r="S849" s="38">
        <f t="shared" si="750"/>
        <v>0</v>
      </c>
      <c r="T849" s="38">
        <f t="shared" si="750"/>
        <v>0</v>
      </c>
      <c r="U849" s="38">
        <f t="shared" si="750"/>
        <v>0</v>
      </c>
      <c r="V849" s="38">
        <f t="shared" si="750"/>
        <v>0</v>
      </c>
      <c r="W849" s="38">
        <f t="shared" si="750"/>
        <v>-50</v>
      </c>
      <c r="X849" s="38">
        <f t="shared" si="750"/>
        <v>0</v>
      </c>
      <c r="Y849" s="38">
        <f t="shared" si="750"/>
        <v>0</v>
      </c>
      <c r="Z849" s="38">
        <f t="shared" si="750"/>
        <v>0</v>
      </c>
      <c r="AA849" s="38">
        <f t="shared" si="750"/>
        <v>0</v>
      </c>
      <c r="AB849" s="38">
        <f t="shared" si="750"/>
        <v>0</v>
      </c>
      <c r="AC849" s="38">
        <f t="shared" si="750"/>
        <v>0</v>
      </c>
      <c r="AD849" s="292">
        <f t="shared" si="744"/>
        <v>10050</v>
      </c>
      <c r="AE849" s="38">
        <f t="shared" si="750"/>
        <v>10050</v>
      </c>
      <c r="AF849" s="38">
        <f t="shared" si="750"/>
        <v>8907</v>
      </c>
      <c r="AG849" s="38">
        <f t="shared" si="750"/>
        <v>11550</v>
      </c>
      <c r="AH849" s="38">
        <f t="shared" si="750"/>
        <v>11550</v>
      </c>
      <c r="AI849" s="38">
        <f t="shared" si="750"/>
        <v>11550</v>
      </c>
      <c r="AJ849" s="38">
        <f t="shared" si="750"/>
        <v>11550</v>
      </c>
      <c r="AK849" s="38">
        <f t="shared" si="750"/>
        <v>0</v>
      </c>
    </row>
    <row r="850" spans="1:37" ht="15.75" customHeight="1">
      <c r="A850" s="43"/>
      <c r="B850" s="28" t="s">
        <v>300</v>
      </c>
      <c r="C850" s="29">
        <v>10</v>
      </c>
      <c r="D850" s="186">
        <v>6500</v>
      </c>
      <c r="E850" s="30">
        <v>7000</v>
      </c>
      <c r="F850" s="93">
        <v>7250</v>
      </c>
      <c r="G850" s="186">
        <v>1820</v>
      </c>
      <c r="H850" s="186">
        <v>1820</v>
      </c>
      <c r="I850" s="186">
        <v>1810</v>
      </c>
      <c r="J850" s="186">
        <v>1800</v>
      </c>
      <c r="K850" s="23">
        <f t="shared" si="706"/>
        <v>7250</v>
      </c>
      <c r="L850" s="23">
        <f t="shared" si="707"/>
        <v>0</v>
      </c>
      <c r="M850" s="186">
        <v>7300</v>
      </c>
      <c r="N850" s="186">
        <v>7300</v>
      </c>
      <c r="O850" s="186">
        <v>7300</v>
      </c>
      <c r="P850" s="30"/>
      <c r="Q850" s="30"/>
      <c r="R850" s="30"/>
      <c r="S850" s="30"/>
      <c r="T850" s="30"/>
      <c r="U850" s="30"/>
      <c r="V850" s="30"/>
      <c r="W850" s="30"/>
      <c r="X850" s="30"/>
      <c r="Y850" s="30"/>
      <c r="Z850" s="30"/>
      <c r="AA850" s="30"/>
      <c r="AB850" s="30"/>
      <c r="AC850" s="30"/>
      <c r="AD850" s="292">
        <f t="shared" si="744"/>
        <v>7250</v>
      </c>
      <c r="AE850" s="30">
        <v>7250</v>
      </c>
      <c r="AF850" s="30">
        <v>6824</v>
      </c>
      <c r="AG850" s="30">
        <v>7240</v>
      </c>
      <c r="AH850" s="30">
        <v>7240</v>
      </c>
      <c r="AI850" s="30">
        <v>7240</v>
      </c>
      <c r="AJ850" s="30">
        <v>7240</v>
      </c>
      <c r="AK850" s="30"/>
    </row>
    <row r="851" spans="1:37" ht="13.5" customHeight="1">
      <c r="A851" s="43"/>
      <c r="B851" s="28" t="s">
        <v>301</v>
      </c>
      <c r="C851" s="29">
        <v>20</v>
      </c>
      <c r="D851" s="186">
        <v>2800</v>
      </c>
      <c r="E851" s="30">
        <v>2800</v>
      </c>
      <c r="F851" s="93">
        <v>2700</v>
      </c>
      <c r="G851" s="186">
        <v>550</v>
      </c>
      <c r="H851" s="186">
        <v>600</v>
      </c>
      <c r="I851" s="186">
        <v>750</v>
      </c>
      <c r="J851" s="186">
        <v>800</v>
      </c>
      <c r="K851" s="23">
        <f t="shared" si="706"/>
        <v>2700</v>
      </c>
      <c r="L851" s="23">
        <f t="shared" si="707"/>
        <v>0</v>
      </c>
      <c r="M851" s="186">
        <v>2700</v>
      </c>
      <c r="N851" s="186">
        <v>2700</v>
      </c>
      <c r="O851" s="186">
        <v>2700</v>
      </c>
      <c r="P851" s="30"/>
      <c r="Q851" s="30"/>
      <c r="R851" s="30"/>
      <c r="S851" s="30"/>
      <c r="T851" s="30"/>
      <c r="U851" s="30"/>
      <c r="V851" s="30"/>
      <c r="W851" s="30">
        <v>-50</v>
      </c>
      <c r="X851" s="30"/>
      <c r="Y851" s="30"/>
      <c r="Z851" s="30"/>
      <c r="AA851" s="30"/>
      <c r="AB851" s="30"/>
      <c r="AC851" s="30"/>
      <c r="AD851" s="292">
        <f t="shared" si="744"/>
        <v>2650</v>
      </c>
      <c r="AE851" s="30">
        <v>2650</v>
      </c>
      <c r="AF851" s="30">
        <v>1987</v>
      </c>
      <c r="AG851" s="30">
        <v>4150</v>
      </c>
      <c r="AH851" s="30">
        <v>4150</v>
      </c>
      <c r="AI851" s="30">
        <v>4150</v>
      </c>
      <c r="AJ851" s="30">
        <v>4150</v>
      </c>
      <c r="AK851" s="30"/>
    </row>
    <row r="852" spans="1:37" ht="20.25" customHeight="1">
      <c r="A852" s="43"/>
      <c r="B852" s="28" t="s">
        <v>564</v>
      </c>
      <c r="C852" s="29">
        <v>59</v>
      </c>
      <c r="D852" s="186">
        <v>130</v>
      </c>
      <c r="E852" s="30">
        <v>160</v>
      </c>
      <c r="F852" s="93">
        <v>150</v>
      </c>
      <c r="G852" s="186">
        <v>30</v>
      </c>
      <c r="H852" s="186">
        <v>40</v>
      </c>
      <c r="I852" s="186">
        <v>40</v>
      </c>
      <c r="J852" s="186">
        <v>40</v>
      </c>
      <c r="K852" s="23">
        <f t="shared" si="706"/>
        <v>150</v>
      </c>
      <c r="L852" s="23">
        <f t="shared" si="707"/>
        <v>0</v>
      </c>
      <c r="M852" s="186">
        <v>150</v>
      </c>
      <c r="N852" s="186">
        <v>150</v>
      </c>
      <c r="O852" s="186">
        <v>150</v>
      </c>
      <c r="P852" s="30"/>
      <c r="Q852" s="30"/>
      <c r="R852" s="30"/>
      <c r="S852" s="30"/>
      <c r="T852" s="30"/>
      <c r="U852" s="30"/>
      <c r="V852" s="30"/>
      <c r="W852" s="30"/>
      <c r="X852" s="30"/>
      <c r="Y852" s="30"/>
      <c r="Z852" s="30"/>
      <c r="AA852" s="30"/>
      <c r="AB852" s="30"/>
      <c r="AC852" s="30"/>
      <c r="AD852" s="292">
        <f t="shared" si="744"/>
        <v>150</v>
      </c>
      <c r="AE852" s="30">
        <v>150</v>
      </c>
      <c r="AF852" s="30">
        <v>96</v>
      </c>
      <c r="AG852" s="30">
        <v>160</v>
      </c>
      <c r="AH852" s="30">
        <v>160</v>
      </c>
      <c r="AI852" s="30">
        <v>160</v>
      </c>
      <c r="AJ852" s="30">
        <v>160</v>
      </c>
      <c r="AK852" s="30"/>
    </row>
    <row r="853" spans="1:37" ht="20.25" customHeight="1">
      <c r="A853" s="43"/>
      <c r="B853" s="25" t="s">
        <v>311</v>
      </c>
      <c r="C853" s="29"/>
      <c r="D853" s="191">
        <f t="shared" ref="D853:J853" si="751">D855</f>
        <v>177</v>
      </c>
      <c r="E853" s="111">
        <f t="shared" si="751"/>
        <v>0</v>
      </c>
      <c r="F853" s="296">
        <f t="shared" si="751"/>
        <v>222</v>
      </c>
      <c r="G853" s="191">
        <f t="shared" si="751"/>
        <v>222</v>
      </c>
      <c r="H853" s="191">
        <f t="shared" si="751"/>
        <v>0</v>
      </c>
      <c r="I853" s="191">
        <f t="shared" si="751"/>
        <v>0</v>
      </c>
      <c r="J853" s="191">
        <f t="shared" si="751"/>
        <v>0</v>
      </c>
      <c r="K853" s="23">
        <f t="shared" si="706"/>
        <v>222</v>
      </c>
      <c r="L853" s="23">
        <f t="shared" si="707"/>
        <v>0</v>
      </c>
      <c r="M853" s="191">
        <f t="shared" ref="M853:AK853" si="752">M855</f>
        <v>0</v>
      </c>
      <c r="N853" s="191">
        <f t="shared" si="752"/>
        <v>0</v>
      </c>
      <c r="O853" s="191">
        <f t="shared" si="752"/>
        <v>0</v>
      </c>
      <c r="P853" s="111">
        <f t="shared" si="752"/>
        <v>0</v>
      </c>
      <c r="Q853" s="111">
        <f t="shared" si="752"/>
        <v>0</v>
      </c>
      <c r="R853" s="111">
        <f t="shared" si="752"/>
        <v>0</v>
      </c>
      <c r="S853" s="111">
        <f t="shared" si="752"/>
        <v>0</v>
      </c>
      <c r="T853" s="111">
        <f t="shared" si="752"/>
        <v>0</v>
      </c>
      <c r="U853" s="111">
        <f t="shared" si="752"/>
        <v>0</v>
      </c>
      <c r="V853" s="111">
        <f t="shared" si="752"/>
        <v>0</v>
      </c>
      <c r="W853" s="111">
        <f t="shared" si="752"/>
        <v>0</v>
      </c>
      <c r="X853" s="111">
        <f t="shared" si="752"/>
        <v>0</v>
      </c>
      <c r="Y853" s="111">
        <f t="shared" si="752"/>
        <v>0</v>
      </c>
      <c r="Z853" s="111">
        <f t="shared" si="752"/>
        <v>0</v>
      </c>
      <c r="AA853" s="111">
        <f t="shared" si="752"/>
        <v>0</v>
      </c>
      <c r="AB853" s="111">
        <f t="shared" si="752"/>
        <v>0</v>
      </c>
      <c r="AC853" s="111">
        <f t="shared" si="752"/>
        <v>0</v>
      </c>
      <c r="AD853" s="292">
        <f t="shared" si="744"/>
        <v>222</v>
      </c>
      <c r="AE853" s="111">
        <f t="shared" si="752"/>
        <v>222</v>
      </c>
      <c r="AF853" s="111">
        <f t="shared" si="752"/>
        <v>222</v>
      </c>
      <c r="AG853" s="111">
        <f t="shared" si="752"/>
        <v>0</v>
      </c>
      <c r="AH853" s="111">
        <f t="shared" si="752"/>
        <v>0</v>
      </c>
      <c r="AI853" s="111">
        <f t="shared" si="752"/>
        <v>0</v>
      </c>
      <c r="AJ853" s="111">
        <f t="shared" si="752"/>
        <v>0</v>
      </c>
      <c r="AK853" s="111">
        <f t="shared" si="752"/>
        <v>0</v>
      </c>
    </row>
    <row r="854" spans="1:37" ht="20.25" hidden="1" customHeight="1">
      <c r="A854" s="43"/>
      <c r="B854" s="28" t="s">
        <v>339</v>
      </c>
      <c r="C854" s="29" t="s">
        <v>340</v>
      </c>
      <c r="D854" s="186"/>
      <c r="E854" s="30"/>
      <c r="F854" s="93"/>
      <c r="G854" s="186"/>
      <c r="H854" s="186"/>
      <c r="I854" s="186"/>
      <c r="J854" s="186"/>
      <c r="K854" s="23">
        <f t="shared" si="706"/>
        <v>0</v>
      </c>
      <c r="L854" s="23">
        <f t="shared" si="707"/>
        <v>0</v>
      </c>
      <c r="M854" s="186"/>
      <c r="N854" s="186"/>
      <c r="O854" s="186"/>
      <c r="P854" s="30"/>
      <c r="Q854" s="30"/>
      <c r="R854" s="30"/>
      <c r="S854" s="30"/>
      <c r="T854" s="30"/>
      <c r="U854" s="30"/>
      <c r="V854" s="30"/>
      <c r="W854" s="30"/>
      <c r="X854" s="30"/>
      <c r="Y854" s="30"/>
      <c r="Z854" s="30"/>
      <c r="AA854" s="30"/>
      <c r="AB854" s="30"/>
      <c r="AC854" s="30"/>
      <c r="AD854" s="292">
        <f t="shared" si="744"/>
        <v>0</v>
      </c>
      <c r="AE854" s="30"/>
      <c r="AF854" s="30"/>
      <c r="AG854" s="30"/>
      <c r="AH854" s="30"/>
      <c r="AI854" s="30"/>
      <c r="AJ854" s="30"/>
      <c r="AK854" s="30"/>
    </row>
    <row r="855" spans="1:37" ht="15" customHeight="1">
      <c r="A855" s="43"/>
      <c r="B855" s="28" t="s">
        <v>317</v>
      </c>
      <c r="C855" s="29" t="s">
        <v>318</v>
      </c>
      <c r="D855" s="186">
        <v>177</v>
      </c>
      <c r="E855" s="30"/>
      <c r="F855" s="93">
        <v>222</v>
      </c>
      <c r="G855" s="186">
        <v>222</v>
      </c>
      <c r="H855" s="186">
        <v>0</v>
      </c>
      <c r="I855" s="186">
        <v>0</v>
      </c>
      <c r="J855" s="186">
        <v>0</v>
      </c>
      <c r="K855" s="23">
        <f t="shared" si="706"/>
        <v>222</v>
      </c>
      <c r="L855" s="23">
        <f t="shared" si="707"/>
        <v>0</v>
      </c>
      <c r="M855" s="186">
        <v>0</v>
      </c>
      <c r="N855" s="186">
        <v>0</v>
      </c>
      <c r="O855" s="186">
        <v>0</v>
      </c>
      <c r="P855" s="30"/>
      <c r="Q855" s="30"/>
      <c r="R855" s="30"/>
      <c r="S855" s="30"/>
      <c r="T855" s="30"/>
      <c r="U855" s="30"/>
      <c r="V855" s="30"/>
      <c r="W855" s="30"/>
      <c r="X855" s="30"/>
      <c r="Y855" s="30"/>
      <c r="Z855" s="30"/>
      <c r="AA855" s="30"/>
      <c r="AB855" s="30"/>
      <c r="AC855" s="30"/>
      <c r="AD855" s="292">
        <f t="shared" si="744"/>
        <v>222</v>
      </c>
      <c r="AE855" s="30">
        <v>222</v>
      </c>
      <c r="AF855" s="30">
        <v>222</v>
      </c>
      <c r="AG855" s="30"/>
      <c r="AH855" s="30"/>
      <c r="AI855" s="30"/>
      <c r="AJ855" s="30"/>
      <c r="AK855" s="30"/>
    </row>
    <row r="856" spans="1:37" ht="14.25">
      <c r="A856" s="43" t="s">
        <v>578</v>
      </c>
      <c r="B856" s="188" t="s">
        <v>579</v>
      </c>
      <c r="C856" s="129" t="s">
        <v>580</v>
      </c>
      <c r="D856" s="263">
        <f t="shared" ref="D856:J856" si="753">D857+D864</f>
        <v>59481.19</v>
      </c>
      <c r="E856" s="156">
        <f t="shared" si="753"/>
        <v>17431</v>
      </c>
      <c r="F856" s="300">
        <f t="shared" si="753"/>
        <v>58302</v>
      </c>
      <c r="G856" s="263">
        <f t="shared" si="753"/>
        <v>45952</v>
      </c>
      <c r="H856" s="263">
        <f t="shared" si="753"/>
        <v>4250</v>
      </c>
      <c r="I856" s="263">
        <f t="shared" si="753"/>
        <v>4150</v>
      </c>
      <c r="J856" s="263">
        <f t="shared" si="753"/>
        <v>3950</v>
      </c>
      <c r="K856" s="23">
        <f t="shared" si="706"/>
        <v>58302</v>
      </c>
      <c r="L856" s="23">
        <f t="shared" si="707"/>
        <v>0</v>
      </c>
      <c r="M856" s="263">
        <f t="shared" ref="M856:AK856" si="754">M857+M864</f>
        <v>16600</v>
      </c>
      <c r="N856" s="263">
        <f t="shared" si="754"/>
        <v>16600</v>
      </c>
      <c r="O856" s="263">
        <f t="shared" si="754"/>
        <v>16600</v>
      </c>
      <c r="P856" s="156">
        <f t="shared" si="754"/>
        <v>0</v>
      </c>
      <c r="Q856" s="156">
        <f t="shared" si="754"/>
        <v>0</v>
      </c>
      <c r="R856" s="156">
        <f t="shared" si="754"/>
        <v>0</v>
      </c>
      <c r="S856" s="156">
        <f t="shared" si="754"/>
        <v>0</v>
      </c>
      <c r="T856" s="156">
        <f t="shared" si="754"/>
        <v>0</v>
      </c>
      <c r="U856" s="156">
        <f t="shared" si="754"/>
        <v>0</v>
      </c>
      <c r="V856" s="156">
        <f t="shared" si="754"/>
        <v>0</v>
      </c>
      <c r="W856" s="156">
        <f t="shared" si="754"/>
        <v>4388.87</v>
      </c>
      <c r="X856" s="156">
        <f t="shared" si="754"/>
        <v>0</v>
      </c>
      <c r="Y856" s="156">
        <f t="shared" si="754"/>
        <v>0</v>
      </c>
      <c r="Z856" s="156">
        <f t="shared" si="754"/>
        <v>0</v>
      </c>
      <c r="AA856" s="156">
        <f t="shared" si="754"/>
        <v>0</v>
      </c>
      <c r="AB856" s="156">
        <f t="shared" si="754"/>
        <v>0</v>
      </c>
      <c r="AC856" s="156">
        <f t="shared" si="754"/>
        <v>4922.84</v>
      </c>
      <c r="AD856" s="292">
        <f t="shared" si="744"/>
        <v>67613.710000000006</v>
      </c>
      <c r="AE856" s="156">
        <f t="shared" si="754"/>
        <v>67613.709999999992</v>
      </c>
      <c r="AF856" s="156">
        <f t="shared" si="754"/>
        <v>24471</v>
      </c>
      <c r="AG856" s="156">
        <f t="shared" si="754"/>
        <v>17026</v>
      </c>
      <c r="AH856" s="156">
        <f t="shared" si="754"/>
        <v>17066</v>
      </c>
      <c r="AI856" s="156">
        <f t="shared" si="754"/>
        <v>17111</v>
      </c>
      <c r="AJ856" s="156">
        <f t="shared" si="754"/>
        <v>17108</v>
      </c>
      <c r="AK856" s="156">
        <f t="shared" si="754"/>
        <v>0</v>
      </c>
    </row>
    <row r="857" spans="1:37" ht="14.25">
      <c r="A857" s="43"/>
      <c r="B857" s="25" t="s">
        <v>298</v>
      </c>
      <c r="C857" s="29"/>
      <c r="D857" s="191">
        <f t="shared" ref="D857:J857" si="755">D858+D863</f>
        <v>17250</v>
      </c>
      <c r="E857" s="111">
        <f t="shared" si="755"/>
        <v>17431</v>
      </c>
      <c r="F857" s="296">
        <f t="shared" si="755"/>
        <v>16600</v>
      </c>
      <c r="G857" s="191">
        <f t="shared" si="755"/>
        <v>4250</v>
      </c>
      <c r="H857" s="191">
        <f t="shared" si="755"/>
        <v>4250</v>
      </c>
      <c r="I857" s="191">
        <f t="shared" si="755"/>
        <v>4150</v>
      </c>
      <c r="J857" s="191">
        <f t="shared" si="755"/>
        <v>3950</v>
      </c>
      <c r="K857" s="23">
        <f t="shared" si="706"/>
        <v>16600</v>
      </c>
      <c r="L857" s="23">
        <f t="shared" si="707"/>
        <v>0</v>
      </c>
      <c r="M857" s="191">
        <f t="shared" ref="M857:AK857" si="756">M858+M863</f>
        <v>16600</v>
      </c>
      <c r="N857" s="191">
        <f t="shared" si="756"/>
        <v>16600</v>
      </c>
      <c r="O857" s="191">
        <f t="shared" si="756"/>
        <v>16600</v>
      </c>
      <c r="P857" s="111">
        <f t="shared" si="756"/>
        <v>0</v>
      </c>
      <c r="Q857" s="111">
        <f t="shared" si="756"/>
        <v>0</v>
      </c>
      <c r="R857" s="111">
        <f t="shared" si="756"/>
        <v>0</v>
      </c>
      <c r="S857" s="111">
        <f t="shared" si="756"/>
        <v>0</v>
      </c>
      <c r="T857" s="111">
        <f t="shared" si="756"/>
        <v>0</v>
      </c>
      <c r="U857" s="111">
        <f t="shared" si="756"/>
        <v>0</v>
      </c>
      <c r="V857" s="111">
        <f t="shared" si="756"/>
        <v>0</v>
      </c>
      <c r="W857" s="111">
        <f t="shared" si="756"/>
        <v>750</v>
      </c>
      <c r="X857" s="111">
        <f t="shared" si="756"/>
        <v>0</v>
      </c>
      <c r="Y857" s="111">
        <f t="shared" si="756"/>
        <v>0</v>
      </c>
      <c r="Z857" s="111">
        <f t="shared" si="756"/>
        <v>0</v>
      </c>
      <c r="AA857" s="111">
        <f t="shared" si="756"/>
        <v>0</v>
      </c>
      <c r="AB857" s="111">
        <f t="shared" si="756"/>
        <v>0</v>
      </c>
      <c r="AC857" s="111">
        <f t="shared" si="756"/>
        <v>0</v>
      </c>
      <c r="AD857" s="292">
        <f t="shared" si="744"/>
        <v>17350</v>
      </c>
      <c r="AE857" s="111">
        <f t="shared" si="756"/>
        <v>17350</v>
      </c>
      <c r="AF857" s="111">
        <f t="shared" si="756"/>
        <v>16752</v>
      </c>
      <c r="AG857" s="111">
        <f t="shared" si="756"/>
        <v>17026</v>
      </c>
      <c r="AH857" s="111">
        <f t="shared" si="756"/>
        <v>17066</v>
      </c>
      <c r="AI857" s="111">
        <f t="shared" si="756"/>
        <v>17111</v>
      </c>
      <c r="AJ857" s="111">
        <f t="shared" si="756"/>
        <v>17108</v>
      </c>
      <c r="AK857" s="111">
        <f t="shared" si="756"/>
        <v>0</v>
      </c>
    </row>
    <row r="858" spans="1:37" ht="14.25">
      <c r="A858" s="43"/>
      <c r="B858" s="28" t="s">
        <v>299</v>
      </c>
      <c r="C858" s="29">
        <v>1</v>
      </c>
      <c r="D858" s="248">
        <f t="shared" ref="D858:AK858" si="757">D859</f>
        <v>17250</v>
      </c>
      <c r="E858" s="38">
        <f t="shared" si="757"/>
        <v>17431</v>
      </c>
      <c r="F858" s="286">
        <f t="shared" si="757"/>
        <v>16600</v>
      </c>
      <c r="G858" s="248">
        <f t="shared" si="757"/>
        <v>4250</v>
      </c>
      <c r="H858" s="248">
        <f t="shared" si="757"/>
        <v>4250</v>
      </c>
      <c r="I858" s="248">
        <f t="shared" si="757"/>
        <v>4150</v>
      </c>
      <c r="J858" s="248">
        <f t="shared" si="757"/>
        <v>3950</v>
      </c>
      <c r="K858" s="23">
        <f t="shared" si="706"/>
        <v>16600</v>
      </c>
      <c r="L858" s="23">
        <f t="shared" si="707"/>
        <v>0</v>
      </c>
      <c r="M858" s="248">
        <f t="shared" si="757"/>
        <v>16600</v>
      </c>
      <c r="N858" s="248">
        <f t="shared" si="757"/>
        <v>16600</v>
      </c>
      <c r="O858" s="248">
        <f t="shared" si="757"/>
        <v>16600</v>
      </c>
      <c r="P858" s="38">
        <f t="shared" si="757"/>
        <v>0</v>
      </c>
      <c r="Q858" s="38">
        <f t="shared" si="757"/>
        <v>0</v>
      </c>
      <c r="R858" s="38">
        <f t="shared" si="757"/>
        <v>0</v>
      </c>
      <c r="S858" s="38">
        <f t="shared" si="757"/>
        <v>0</v>
      </c>
      <c r="T858" s="38">
        <f t="shared" si="757"/>
        <v>0</v>
      </c>
      <c r="U858" s="38">
        <f t="shared" si="757"/>
        <v>0</v>
      </c>
      <c r="V858" s="38">
        <f t="shared" si="757"/>
        <v>0</v>
      </c>
      <c r="W858" s="38">
        <f t="shared" si="757"/>
        <v>750</v>
      </c>
      <c r="X858" s="38">
        <f t="shared" si="757"/>
        <v>0</v>
      </c>
      <c r="Y858" s="38">
        <f t="shared" si="757"/>
        <v>0</v>
      </c>
      <c r="Z858" s="38">
        <f t="shared" si="757"/>
        <v>0</v>
      </c>
      <c r="AA858" s="38">
        <f t="shared" si="757"/>
        <v>0</v>
      </c>
      <c r="AB858" s="38">
        <f t="shared" si="757"/>
        <v>0</v>
      </c>
      <c r="AC858" s="38">
        <f t="shared" si="757"/>
        <v>0</v>
      </c>
      <c r="AD858" s="292">
        <f t="shared" si="744"/>
        <v>17350</v>
      </c>
      <c r="AE858" s="38">
        <f t="shared" si="757"/>
        <v>17350</v>
      </c>
      <c r="AF858" s="38">
        <f t="shared" si="757"/>
        <v>16752</v>
      </c>
      <c r="AG858" s="38">
        <f t="shared" si="757"/>
        <v>17026</v>
      </c>
      <c r="AH858" s="38">
        <f t="shared" si="757"/>
        <v>17066</v>
      </c>
      <c r="AI858" s="38">
        <f t="shared" si="757"/>
        <v>17111</v>
      </c>
      <c r="AJ858" s="38">
        <f t="shared" si="757"/>
        <v>17108</v>
      </c>
      <c r="AK858" s="38">
        <f t="shared" si="757"/>
        <v>0</v>
      </c>
    </row>
    <row r="859" spans="1:37" ht="14.25">
      <c r="A859" s="43"/>
      <c r="B859" s="28" t="s">
        <v>467</v>
      </c>
      <c r="C859" s="29" t="s">
        <v>419</v>
      </c>
      <c r="D859" s="248">
        <f t="shared" ref="D859:J859" si="758">D860+D861+D862</f>
        <v>17250</v>
      </c>
      <c r="E859" s="38">
        <f t="shared" si="758"/>
        <v>17431</v>
      </c>
      <c r="F859" s="286">
        <f t="shared" si="758"/>
        <v>16600</v>
      </c>
      <c r="G859" s="248">
        <f t="shared" si="758"/>
        <v>4250</v>
      </c>
      <c r="H859" s="248">
        <f t="shared" si="758"/>
        <v>4250</v>
      </c>
      <c r="I859" s="248">
        <f t="shared" si="758"/>
        <v>4150</v>
      </c>
      <c r="J859" s="248">
        <f t="shared" si="758"/>
        <v>3950</v>
      </c>
      <c r="K859" s="23">
        <f t="shared" si="706"/>
        <v>16600</v>
      </c>
      <c r="L859" s="23">
        <f t="shared" si="707"/>
        <v>0</v>
      </c>
      <c r="M859" s="248">
        <f t="shared" ref="M859:AK859" si="759">M860+M861+M862</f>
        <v>16600</v>
      </c>
      <c r="N859" s="248">
        <f t="shared" si="759"/>
        <v>16600</v>
      </c>
      <c r="O859" s="248">
        <f t="shared" si="759"/>
        <v>16600</v>
      </c>
      <c r="P859" s="38">
        <f t="shared" si="759"/>
        <v>0</v>
      </c>
      <c r="Q859" s="38">
        <f t="shared" si="759"/>
        <v>0</v>
      </c>
      <c r="R859" s="38">
        <f t="shared" si="759"/>
        <v>0</v>
      </c>
      <c r="S859" s="38">
        <f t="shared" si="759"/>
        <v>0</v>
      </c>
      <c r="T859" s="38">
        <f t="shared" si="759"/>
        <v>0</v>
      </c>
      <c r="U859" s="38">
        <f t="shared" si="759"/>
        <v>0</v>
      </c>
      <c r="V859" s="38">
        <f t="shared" si="759"/>
        <v>0</v>
      </c>
      <c r="W859" s="38">
        <f t="shared" si="759"/>
        <v>750</v>
      </c>
      <c r="X859" s="38">
        <f t="shared" si="759"/>
        <v>0</v>
      </c>
      <c r="Y859" s="38">
        <f t="shared" si="759"/>
        <v>0</v>
      </c>
      <c r="Z859" s="38">
        <f t="shared" si="759"/>
        <v>0</v>
      </c>
      <c r="AA859" s="38">
        <f t="shared" si="759"/>
        <v>0</v>
      </c>
      <c r="AB859" s="38">
        <f t="shared" si="759"/>
        <v>0</v>
      </c>
      <c r="AC859" s="38">
        <f t="shared" si="759"/>
        <v>0</v>
      </c>
      <c r="AD859" s="292">
        <f t="shared" si="744"/>
        <v>17350</v>
      </c>
      <c r="AE859" s="38">
        <f t="shared" si="759"/>
        <v>17350</v>
      </c>
      <c r="AF859" s="38">
        <f t="shared" si="759"/>
        <v>16752</v>
      </c>
      <c r="AG859" s="38">
        <f t="shared" si="759"/>
        <v>17026</v>
      </c>
      <c r="AH859" s="38">
        <f t="shared" si="759"/>
        <v>17066</v>
      </c>
      <c r="AI859" s="38">
        <f t="shared" si="759"/>
        <v>17111</v>
      </c>
      <c r="AJ859" s="38">
        <f t="shared" si="759"/>
        <v>17108</v>
      </c>
      <c r="AK859" s="38">
        <f t="shared" si="759"/>
        <v>0</v>
      </c>
    </row>
    <row r="860" spans="1:37" ht="15.75" customHeight="1">
      <c r="A860" s="43" t="s">
        <v>581</v>
      </c>
      <c r="B860" s="28" t="s">
        <v>300</v>
      </c>
      <c r="C860" s="29">
        <v>10</v>
      </c>
      <c r="D860" s="252">
        <f>13745+28</f>
        <v>13773</v>
      </c>
      <c r="E860" s="30">
        <v>14540</v>
      </c>
      <c r="F860" s="93">
        <v>14000</v>
      </c>
      <c r="G860" s="186">
        <v>3600</v>
      </c>
      <c r="H860" s="186">
        <v>3600</v>
      </c>
      <c r="I860" s="186">
        <v>3500</v>
      </c>
      <c r="J860" s="186">
        <v>3300</v>
      </c>
      <c r="K860" s="23">
        <f t="shared" si="706"/>
        <v>14000</v>
      </c>
      <c r="L860" s="23">
        <f t="shared" si="707"/>
        <v>0</v>
      </c>
      <c r="M860" s="186">
        <v>14000</v>
      </c>
      <c r="N860" s="186">
        <v>14000</v>
      </c>
      <c r="O860" s="186">
        <v>14000</v>
      </c>
      <c r="P860" s="30"/>
      <c r="Q860" s="30"/>
      <c r="R860" s="30"/>
      <c r="S860" s="30"/>
      <c r="T860" s="30"/>
      <c r="U860" s="30"/>
      <c r="V860" s="30"/>
      <c r="W860" s="30">
        <v>310</v>
      </c>
      <c r="X860" s="30"/>
      <c r="Y860" s="30"/>
      <c r="Z860" s="30"/>
      <c r="AA860" s="30"/>
      <c r="AB860" s="30"/>
      <c r="AC860" s="30"/>
      <c r="AD860" s="292">
        <f t="shared" si="744"/>
        <v>14310</v>
      </c>
      <c r="AE860" s="30">
        <v>14310</v>
      </c>
      <c r="AF860" s="30">
        <v>14200</v>
      </c>
      <c r="AG860" s="30">
        <v>14434</v>
      </c>
      <c r="AH860" s="30">
        <v>14448</v>
      </c>
      <c r="AI860" s="30">
        <v>14470</v>
      </c>
      <c r="AJ860" s="30">
        <v>14477</v>
      </c>
      <c r="AK860" s="30"/>
    </row>
    <row r="861" spans="1:37" ht="15.75" customHeight="1">
      <c r="A861" s="43"/>
      <c r="B861" s="28" t="s">
        <v>301</v>
      </c>
      <c r="C861" s="29">
        <v>20</v>
      </c>
      <c r="D861" s="252">
        <f>3350-28</f>
        <v>3322</v>
      </c>
      <c r="E861" s="30">
        <v>2687</v>
      </c>
      <c r="F861" s="93">
        <v>2400</v>
      </c>
      <c r="G861" s="186">
        <v>600</v>
      </c>
      <c r="H861" s="186">
        <v>600</v>
      </c>
      <c r="I861" s="186">
        <v>600</v>
      </c>
      <c r="J861" s="186">
        <v>600</v>
      </c>
      <c r="K861" s="23">
        <f t="shared" si="706"/>
        <v>2400</v>
      </c>
      <c r="L861" s="23">
        <f t="shared" si="707"/>
        <v>0</v>
      </c>
      <c r="M861" s="186">
        <v>2400</v>
      </c>
      <c r="N861" s="186">
        <v>2400</v>
      </c>
      <c r="O861" s="186">
        <v>2400</v>
      </c>
      <c r="P861" s="30"/>
      <c r="Q861" s="30"/>
      <c r="R861" s="30"/>
      <c r="S861" s="30"/>
      <c r="T861" s="30"/>
      <c r="U861" s="30"/>
      <c r="V861" s="30"/>
      <c r="W861" s="30">
        <v>440</v>
      </c>
      <c r="X861" s="30"/>
      <c r="Y861" s="30"/>
      <c r="Z861" s="30"/>
      <c r="AA861" s="30"/>
      <c r="AB861" s="30"/>
      <c r="AC861" s="30"/>
      <c r="AD861" s="292">
        <f t="shared" si="744"/>
        <v>2840</v>
      </c>
      <c r="AE861" s="30">
        <v>2840</v>
      </c>
      <c r="AF861" s="30">
        <v>2364</v>
      </c>
      <c r="AG861" s="30">
        <v>2412</v>
      </c>
      <c r="AH861" s="30">
        <v>2428</v>
      </c>
      <c r="AI861" s="30">
        <v>2441</v>
      </c>
      <c r="AJ861" s="30">
        <v>2431</v>
      </c>
      <c r="AK861" s="30"/>
    </row>
    <row r="862" spans="1:37" ht="17.25" customHeight="1">
      <c r="A862" s="43"/>
      <c r="B862" s="28" t="s">
        <v>582</v>
      </c>
      <c r="C862" s="29">
        <v>59</v>
      </c>
      <c r="D862" s="186">
        <v>155</v>
      </c>
      <c r="E862" s="30">
        <v>204</v>
      </c>
      <c r="F862" s="93">
        <v>200</v>
      </c>
      <c r="G862" s="186">
        <v>50</v>
      </c>
      <c r="H862" s="186">
        <v>50</v>
      </c>
      <c r="I862" s="186">
        <v>50</v>
      </c>
      <c r="J862" s="186">
        <v>50</v>
      </c>
      <c r="K862" s="23">
        <f t="shared" si="706"/>
        <v>200</v>
      </c>
      <c r="L862" s="23">
        <f t="shared" si="707"/>
        <v>0</v>
      </c>
      <c r="M862" s="186">
        <v>200</v>
      </c>
      <c r="N862" s="186">
        <v>200</v>
      </c>
      <c r="O862" s="186">
        <v>200</v>
      </c>
      <c r="P862" s="30"/>
      <c r="Q862" s="30"/>
      <c r="R862" s="30"/>
      <c r="S862" s="30"/>
      <c r="T862" s="30"/>
      <c r="U862" s="30"/>
      <c r="V862" s="30"/>
      <c r="W862" s="30"/>
      <c r="X862" s="30"/>
      <c r="Y862" s="30"/>
      <c r="Z862" s="30"/>
      <c r="AA862" s="30"/>
      <c r="AB862" s="30"/>
      <c r="AC862" s="30"/>
      <c r="AD862" s="292">
        <f t="shared" si="744"/>
        <v>200</v>
      </c>
      <c r="AE862" s="30">
        <v>200</v>
      </c>
      <c r="AF862" s="30">
        <v>188</v>
      </c>
      <c r="AG862" s="30">
        <v>180</v>
      </c>
      <c r="AH862" s="30">
        <v>190</v>
      </c>
      <c r="AI862" s="30">
        <v>200</v>
      </c>
      <c r="AJ862" s="30">
        <v>200</v>
      </c>
      <c r="AK862" s="30"/>
    </row>
    <row r="863" spans="1:37" ht="17.25" hidden="1" customHeight="1">
      <c r="A863" s="43"/>
      <c r="B863" s="28" t="s">
        <v>310</v>
      </c>
      <c r="C863" s="29" t="s">
        <v>421</v>
      </c>
      <c r="D863" s="186"/>
      <c r="E863" s="30"/>
      <c r="F863" s="93"/>
      <c r="G863" s="186"/>
      <c r="H863" s="186"/>
      <c r="I863" s="186"/>
      <c r="J863" s="186"/>
      <c r="K863" s="23">
        <f t="shared" si="706"/>
        <v>0</v>
      </c>
      <c r="L863" s="23">
        <f t="shared" si="707"/>
        <v>0</v>
      </c>
      <c r="M863" s="186"/>
      <c r="N863" s="186"/>
      <c r="O863" s="186"/>
      <c r="P863" s="30"/>
      <c r="Q863" s="30"/>
      <c r="R863" s="30"/>
      <c r="S863" s="30"/>
      <c r="T863" s="30"/>
      <c r="U863" s="30"/>
      <c r="V863" s="30"/>
      <c r="W863" s="30"/>
      <c r="X863" s="30"/>
      <c r="Y863" s="30"/>
      <c r="Z863" s="30"/>
      <c r="AA863" s="30"/>
      <c r="AB863" s="30"/>
      <c r="AC863" s="30"/>
      <c r="AD863" s="292">
        <f t="shared" si="744"/>
        <v>0</v>
      </c>
      <c r="AE863" s="30"/>
      <c r="AF863" s="30"/>
      <c r="AG863" s="30"/>
      <c r="AH863" s="30"/>
      <c r="AI863" s="30"/>
      <c r="AJ863" s="30"/>
      <c r="AK863" s="30"/>
    </row>
    <row r="864" spans="1:37" ht="13.5" customHeight="1">
      <c r="A864" s="43"/>
      <c r="B864" s="25" t="s">
        <v>311</v>
      </c>
      <c r="C864" s="29"/>
      <c r="D864" s="191">
        <f t="shared" ref="D864:AK864" si="760">D865</f>
        <v>42231.19</v>
      </c>
      <c r="E864" s="111">
        <f t="shared" si="760"/>
        <v>0</v>
      </c>
      <c r="F864" s="296">
        <f t="shared" si="760"/>
        <v>41702</v>
      </c>
      <c r="G864" s="191">
        <f t="shared" si="760"/>
        <v>41702</v>
      </c>
      <c r="H864" s="191">
        <f t="shared" si="760"/>
        <v>0</v>
      </c>
      <c r="I864" s="191">
        <f t="shared" si="760"/>
        <v>0</v>
      </c>
      <c r="J864" s="191">
        <f t="shared" si="760"/>
        <v>0</v>
      </c>
      <c r="K864" s="23">
        <f t="shared" si="706"/>
        <v>41702</v>
      </c>
      <c r="L864" s="23">
        <f t="shared" si="707"/>
        <v>0</v>
      </c>
      <c r="M864" s="191">
        <f t="shared" si="760"/>
        <v>0</v>
      </c>
      <c r="N864" s="191">
        <f t="shared" si="760"/>
        <v>0</v>
      </c>
      <c r="O864" s="191">
        <f t="shared" si="760"/>
        <v>0</v>
      </c>
      <c r="P864" s="111">
        <f t="shared" si="760"/>
        <v>0</v>
      </c>
      <c r="Q864" s="111">
        <f t="shared" si="760"/>
        <v>0</v>
      </c>
      <c r="R864" s="111">
        <f t="shared" si="760"/>
        <v>0</v>
      </c>
      <c r="S864" s="111">
        <f t="shared" si="760"/>
        <v>0</v>
      </c>
      <c r="T864" s="111">
        <f t="shared" si="760"/>
        <v>0</v>
      </c>
      <c r="U864" s="111">
        <f t="shared" si="760"/>
        <v>0</v>
      </c>
      <c r="V864" s="111">
        <f t="shared" si="760"/>
        <v>0</v>
      </c>
      <c r="W864" s="111">
        <f t="shared" si="760"/>
        <v>3638.87</v>
      </c>
      <c r="X864" s="111">
        <f t="shared" si="760"/>
        <v>0</v>
      </c>
      <c r="Y864" s="111">
        <f t="shared" si="760"/>
        <v>0</v>
      </c>
      <c r="Z864" s="111">
        <f t="shared" si="760"/>
        <v>0</v>
      </c>
      <c r="AA864" s="111">
        <f t="shared" si="760"/>
        <v>0</v>
      </c>
      <c r="AB864" s="111">
        <f t="shared" si="760"/>
        <v>0</v>
      </c>
      <c r="AC864" s="111">
        <f t="shared" si="760"/>
        <v>4922.84</v>
      </c>
      <c r="AD864" s="292">
        <f t="shared" si="744"/>
        <v>50263.710000000006</v>
      </c>
      <c r="AE864" s="111">
        <f t="shared" si="760"/>
        <v>50263.71</v>
      </c>
      <c r="AF864" s="111">
        <f t="shared" si="760"/>
        <v>7719</v>
      </c>
      <c r="AG864" s="111">
        <f t="shared" si="760"/>
        <v>0</v>
      </c>
      <c r="AH864" s="111">
        <f t="shared" si="760"/>
        <v>0</v>
      </c>
      <c r="AI864" s="111">
        <f t="shared" si="760"/>
        <v>0</v>
      </c>
      <c r="AJ864" s="111">
        <f t="shared" si="760"/>
        <v>0</v>
      </c>
      <c r="AK864" s="111">
        <f t="shared" si="760"/>
        <v>0</v>
      </c>
    </row>
    <row r="865" spans="1:37" ht="15" customHeight="1">
      <c r="A865" s="43"/>
      <c r="B865" s="28" t="s">
        <v>317</v>
      </c>
      <c r="C865" s="29" t="s">
        <v>318</v>
      </c>
      <c r="D865" s="186">
        <v>42231.19</v>
      </c>
      <c r="E865" s="30"/>
      <c r="F865" s="93">
        <v>41702</v>
      </c>
      <c r="G865" s="186">
        <v>41702</v>
      </c>
      <c r="H865" s="186">
        <v>0</v>
      </c>
      <c r="I865" s="186">
        <v>0</v>
      </c>
      <c r="J865" s="186">
        <v>0</v>
      </c>
      <c r="K865" s="23">
        <f t="shared" si="706"/>
        <v>41702</v>
      </c>
      <c r="L865" s="23">
        <f t="shared" si="707"/>
        <v>0</v>
      </c>
      <c r="M865" s="186">
        <v>0</v>
      </c>
      <c r="N865" s="186">
        <v>0</v>
      </c>
      <c r="O865" s="186">
        <v>0</v>
      </c>
      <c r="P865" s="30"/>
      <c r="Q865" s="30"/>
      <c r="R865" s="30"/>
      <c r="S865" s="30"/>
      <c r="T865" s="30"/>
      <c r="U865" s="30"/>
      <c r="V865" s="30"/>
      <c r="W865" s="30">
        <v>3638.87</v>
      </c>
      <c r="X865" s="30"/>
      <c r="Y865" s="30"/>
      <c r="Z865" s="30"/>
      <c r="AA865" s="30"/>
      <c r="AB865" s="30"/>
      <c r="AC865" s="30">
        <v>4922.84</v>
      </c>
      <c r="AD865" s="292">
        <f t="shared" si="744"/>
        <v>50263.710000000006</v>
      </c>
      <c r="AE865" s="30">
        <v>50263.71</v>
      </c>
      <c r="AF865" s="30">
        <v>7719</v>
      </c>
      <c r="AG865" s="30"/>
      <c r="AH865" s="30"/>
      <c r="AI865" s="30"/>
      <c r="AJ865" s="30"/>
      <c r="AK865" s="30"/>
    </row>
    <row r="866" spans="1:37" ht="14.25" hidden="1">
      <c r="A866" s="43" t="s">
        <v>583</v>
      </c>
      <c r="B866" s="154" t="s">
        <v>584</v>
      </c>
      <c r="C866" s="129" t="s">
        <v>585</v>
      </c>
      <c r="D866" s="263">
        <f t="shared" ref="D866:J866" si="761">D867+D873</f>
        <v>0</v>
      </c>
      <c r="E866" s="156">
        <f t="shared" si="761"/>
        <v>0</v>
      </c>
      <c r="F866" s="300">
        <f t="shared" si="761"/>
        <v>0</v>
      </c>
      <c r="G866" s="263">
        <f t="shared" si="761"/>
        <v>0</v>
      </c>
      <c r="H866" s="263">
        <f t="shared" si="761"/>
        <v>0</v>
      </c>
      <c r="I866" s="263">
        <f t="shared" si="761"/>
        <v>0</v>
      </c>
      <c r="J866" s="263">
        <f t="shared" si="761"/>
        <v>0</v>
      </c>
      <c r="K866" s="23">
        <f t="shared" si="706"/>
        <v>0</v>
      </c>
      <c r="L866" s="23">
        <f t="shared" si="707"/>
        <v>0</v>
      </c>
      <c r="M866" s="263">
        <f t="shared" ref="M866:AK866" si="762">M867+M873</f>
        <v>0</v>
      </c>
      <c r="N866" s="263">
        <f t="shared" si="762"/>
        <v>0</v>
      </c>
      <c r="O866" s="263">
        <f t="shared" si="762"/>
        <v>0</v>
      </c>
      <c r="P866" s="156">
        <f t="shared" si="762"/>
        <v>0</v>
      </c>
      <c r="Q866" s="156">
        <f t="shared" si="762"/>
        <v>0</v>
      </c>
      <c r="R866" s="156">
        <f t="shared" si="762"/>
        <v>0</v>
      </c>
      <c r="S866" s="156">
        <f t="shared" si="762"/>
        <v>0</v>
      </c>
      <c r="T866" s="156">
        <f t="shared" si="762"/>
        <v>0</v>
      </c>
      <c r="U866" s="156">
        <f t="shared" si="762"/>
        <v>0</v>
      </c>
      <c r="V866" s="156">
        <f t="shared" si="762"/>
        <v>0</v>
      </c>
      <c r="W866" s="156">
        <f t="shared" si="762"/>
        <v>0</v>
      </c>
      <c r="X866" s="156">
        <f t="shared" si="762"/>
        <v>0</v>
      </c>
      <c r="Y866" s="156">
        <f t="shared" si="762"/>
        <v>0</v>
      </c>
      <c r="Z866" s="156">
        <f t="shared" si="762"/>
        <v>0</v>
      </c>
      <c r="AA866" s="156">
        <f t="shared" si="762"/>
        <v>0</v>
      </c>
      <c r="AB866" s="156">
        <f t="shared" si="762"/>
        <v>0</v>
      </c>
      <c r="AC866" s="156">
        <f t="shared" si="762"/>
        <v>0</v>
      </c>
      <c r="AD866" s="292">
        <f t="shared" si="744"/>
        <v>0</v>
      </c>
      <c r="AE866" s="156">
        <f t="shared" si="762"/>
        <v>0</v>
      </c>
      <c r="AF866" s="156">
        <f t="shared" si="762"/>
        <v>0</v>
      </c>
      <c r="AG866" s="156">
        <f t="shared" si="762"/>
        <v>0</v>
      </c>
      <c r="AH866" s="156">
        <f t="shared" si="762"/>
        <v>0</v>
      </c>
      <c r="AI866" s="156">
        <f t="shared" si="762"/>
        <v>0</v>
      </c>
      <c r="AJ866" s="156">
        <f t="shared" si="762"/>
        <v>0</v>
      </c>
      <c r="AK866" s="156">
        <f t="shared" si="762"/>
        <v>0</v>
      </c>
    </row>
    <row r="867" spans="1:37" ht="14.25" hidden="1">
      <c r="A867" s="43"/>
      <c r="B867" s="25" t="s">
        <v>298</v>
      </c>
      <c r="C867" s="29"/>
      <c r="D867" s="191">
        <f t="shared" ref="D867:S868" si="763">D868</f>
        <v>0</v>
      </c>
      <c r="E867" s="111">
        <f t="shared" si="763"/>
        <v>0</v>
      </c>
      <c r="F867" s="296">
        <f t="shared" si="763"/>
        <v>0</v>
      </c>
      <c r="G867" s="191">
        <f t="shared" si="763"/>
        <v>0</v>
      </c>
      <c r="H867" s="191">
        <f t="shared" si="763"/>
        <v>0</v>
      </c>
      <c r="I867" s="191">
        <f t="shared" si="763"/>
        <v>0</v>
      </c>
      <c r="J867" s="191">
        <f t="shared" si="763"/>
        <v>0</v>
      </c>
      <c r="K867" s="23">
        <f t="shared" ref="K867:K930" si="764">G867+H867+I867+J867</f>
        <v>0</v>
      </c>
      <c r="L867" s="23">
        <f t="shared" ref="L867:L930" si="765">F867-K867</f>
        <v>0</v>
      </c>
      <c r="M867" s="191">
        <f t="shared" si="763"/>
        <v>0</v>
      </c>
      <c r="N867" s="191">
        <f t="shared" si="763"/>
        <v>0</v>
      </c>
      <c r="O867" s="191">
        <f t="shared" si="763"/>
        <v>0</v>
      </c>
      <c r="P867" s="111">
        <f t="shared" si="763"/>
        <v>0</v>
      </c>
      <c r="Q867" s="111">
        <f t="shared" si="763"/>
        <v>0</v>
      </c>
      <c r="R867" s="111">
        <f t="shared" si="763"/>
        <v>0</v>
      </c>
      <c r="S867" s="111">
        <f t="shared" si="763"/>
        <v>0</v>
      </c>
      <c r="T867" s="111">
        <f t="shared" ref="T867:AK868" si="766">T868</f>
        <v>0</v>
      </c>
      <c r="U867" s="111">
        <f t="shared" si="766"/>
        <v>0</v>
      </c>
      <c r="V867" s="111">
        <f t="shared" si="766"/>
        <v>0</v>
      </c>
      <c r="W867" s="111">
        <f t="shared" si="766"/>
        <v>0</v>
      </c>
      <c r="X867" s="111">
        <f t="shared" si="766"/>
        <v>0</v>
      </c>
      <c r="Y867" s="111">
        <f t="shared" si="766"/>
        <v>0</v>
      </c>
      <c r="Z867" s="111">
        <f t="shared" si="766"/>
        <v>0</v>
      </c>
      <c r="AA867" s="111">
        <f t="shared" si="766"/>
        <v>0</v>
      </c>
      <c r="AB867" s="111">
        <f t="shared" si="766"/>
        <v>0</v>
      </c>
      <c r="AC867" s="111">
        <f t="shared" si="766"/>
        <v>0</v>
      </c>
      <c r="AD867" s="292">
        <f t="shared" si="744"/>
        <v>0</v>
      </c>
      <c r="AE867" s="111">
        <f t="shared" si="766"/>
        <v>0</v>
      </c>
      <c r="AF867" s="111">
        <f t="shared" si="766"/>
        <v>0</v>
      </c>
      <c r="AG867" s="111">
        <f t="shared" si="766"/>
        <v>0</v>
      </c>
      <c r="AH867" s="111">
        <f t="shared" si="766"/>
        <v>0</v>
      </c>
      <c r="AI867" s="111">
        <f t="shared" si="766"/>
        <v>0</v>
      </c>
      <c r="AJ867" s="111">
        <f t="shared" si="766"/>
        <v>0</v>
      </c>
      <c r="AK867" s="111">
        <f t="shared" si="766"/>
        <v>0</v>
      </c>
    </row>
    <row r="868" spans="1:37" ht="14.25" hidden="1">
      <c r="A868" s="43"/>
      <c r="B868" s="28" t="s">
        <v>299</v>
      </c>
      <c r="C868" s="29">
        <v>1</v>
      </c>
      <c r="D868" s="248">
        <f t="shared" si="763"/>
        <v>0</v>
      </c>
      <c r="E868" s="38">
        <f t="shared" si="763"/>
        <v>0</v>
      </c>
      <c r="F868" s="286">
        <f t="shared" si="763"/>
        <v>0</v>
      </c>
      <c r="G868" s="248">
        <f t="shared" si="763"/>
        <v>0</v>
      </c>
      <c r="H868" s="248">
        <f t="shared" si="763"/>
        <v>0</v>
      </c>
      <c r="I868" s="248">
        <f t="shared" si="763"/>
        <v>0</v>
      </c>
      <c r="J868" s="248">
        <f t="shared" si="763"/>
        <v>0</v>
      </c>
      <c r="K868" s="23">
        <f t="shared" si="764"/>
        <v>0</v>
      </c>
      <c r="L868" s="23">
        <f t="shared" si="765"/>
        <v>0</v>
      </c>
      <c r="M868" s="248">
        <f t="shared" si="763"/>
        <v>0</v>
      </c>
      <c r="N868" s="248">
        <f t="shared" si="763"/>
        <v>0</v>
      </c>
      <c r="O868" s="248">
        <f t="shared" si="763"/>
        <v>0</v>
      </c>
      <c r="P868" s="38">
        <f t="shared" si="763"/>
        <v>0</v>
      </c>
      <c r="Q868" s="38">
        <f t="shared" si="763"/>
        <v>0</v>
      </c>
      <c r="R868" s="38">
        <f t="shared" si="763"/>
        <v>0</v>
      </c>
      <c r="S868" s="38">
        <f t="shared" si="763"/>
        <v>0</v>
      </c>
      <c r="T868" s="38">
        <f t="shared" si="766"/>
        <v>0</v>
      </c>
      <c r="U868" s="38">
        <f t="shared" si="766"/>
        <v>0</v>
      </c>
      <c r="V868" s="38">
        <f t="shared" si="766"/>
        <v>0</v>
      </c>
      <c r="W868" s="38">
        <f t="shared" si="766"/>
        <v>0</v>
      </c>
      <c r="X868" s="38">
        <f t="shared" si="766"/>
        <v>0</v>
      </c>
      <c r="Y868" s="38">
        <f t="shared" si="766"/>
        <v>0</v>
      </c>
      <c r="Z868" s="38">
        <f t="shared" si="766"/>
        <v>0</v>
      </c>
      <c r="AA868" s="38">
        <f t="shared" si="766"/>
        <v>0</v>
      </c>
      <c r="AB868" s="38">
        <f t="shared" si="766"/>
        <v>0</v>
      </c>
      <c r="AC868" s="38">
        <f t="shared" si="766"/>
        <v>0</v>
      </c>
      <c r="AD868" s="292">
        <f t="shared" si="744"/>
        <v>0</v>
      </c>
      <c r="AE868" s="38">
        <f t="shared" si="766"/>
        <v>0</v>
      </c>
      <c r="AF868" s="38">
        <f t="shared" si="766"/>
        <v>0</v>
      </c>
      <c r="AG868" s="38">
        <f t="shared" si="766"/>
        <v>0</v>
      </c>
      <c r="AH868" s="38">
        <f t="shared" si="766"/>
        <v>0</v>
      </c>
      <c r="AI868" s="38">
        <f t="shared" si="766"/>
        <v>0</v>
      </c>
      <c r="AJ868" s="38">
        <f t="shared" si="766"/>
        <v>0</v>
      </c>
      <c r="AK868" s="38">
        <f t="shared" si="766"/>
        <v>0</v>
      </c>
    </row>
    <row r="869" spans="1:37" ht="14.25" hidden="1">
      <c r="A869" s="43"/>
      <c r="B869" s="28" t="s">
        <v>467</v>
      </c>
      <c r="C869" s="29" t="s">
        <v>419</v>
      </c>
      <c r="D869" s="248">
        <f t="shared" ref="D869:J869" si="767">D870+D871</f>
        <v>0</v>
      </c>
      <c r="E869" s="38">
        <f t="shared" si="767"/>
        <v>0</v>
      </c>
      <c r="F869" s="286">
        <f t="shared" si="767"/>
        <v>0</v>
      </c>
      <c r="G869" s="248">
        <f t="shared" si="767"/>
        <v>0</v>
      </c>
      <c r="H869" s="248">
        <f t="shared" si="767"/>
        <v>0</v>
      </c>
      <c r="I869" s="248">
        <f t="shared" si="767"/>
        <v>0</v>
      </c>
      <c r="J869" s="248">
        <f t="shared" si="767"/>
        <v>0</v>
      </c>
      <c r="K869" s="23">
        <f t="shared" si="764"/>
        <v>0</v>
      </c>
      <c r="L869" s="23">
        <f t="shared" si="765"/>
        <v>0</v>
      </c>
      <c r="M869" s="248">
        <f t="shared" ref="M869:AK869" si="768">M870+M871</f>
        <v>0</v>
      </c>
      <c r="N869" s="248">
        <f t="shared" si="768"/>
        <v>0</v>
      </c>
      <c r="O869" s="248">
        <f t="shared" si="768"/>
        <v>0</v>
      </c>
      <c r="P869" s="38">
        <f t="shared" si="768"/>
        <v>0</v>
      </c>
      <c r="Q869" s="38">
        <f t="shared" si="768"/>
        <v>0</v>
      </c>
      <c r="R869" s="38">
        <f t="shared" si="768"/>
        <v>0</v>
      </c>
      <c r="S869" s="38">
        <f t="shared" si="768"/>
        <v>0</v>
      </c>
      <c r="T869" s="38">
        <f t="shared" si="768"/>
        <v>0</v>
      </c>
      <c r="U869" s="38">
        <f t="shared" si="768"/>
        <v>0</v>
      </c>
      <c r="V869" s="38">
        <f t="shared" si="768"/>
        <v>0</v>
      </c>
      <c r="W869" s="38">
        <f t="shared" si="768"/>
        <v>0</v>
      </c>
      <c r="X869" s="38">
        <f t="shared" si="768"/>
        <v>0</v>
      </c>
      <c r="Y869" s="38">
        <f t="shared" si="768"/>
        <v>0</v>
      </c>
      <c r="Z869" s="38">
        <f t="shared" si="768"/>
        <v>0</v>
      </c>
      <c r="AA869" s="38">
        <f t="shared" si="768"/>
        <v>0</v>
      </c>
      <c r="AB869" s="38">
        <f t="shared" si="768"/>
        <v>0</v>
      </c>
      <c r="AC869" s="38">
        <f t="shared" si="768"/>
        <v>0</v>
      </c>
      <c r="AD869" s="292">
        <f t="shared" si="744"/>
        <v>0</v>
      </c>
      <c r="AE869" s="38">
        <f t="shared" si="768"/>
        <v>0</v>
      </c>
      <c r="AF869" s="38">
        <f t="shared" si="768"/>
        <v>0</v>
      </c>
      <c r="AG869" s="38">
        <f t="shared" si="768"/>
        <v>0</v>
      </c>
      <c r="AH869" s="38">
        <f t="shared" si="768"/>
        <v>0</v>
      </c>
      <c r="AI869" s="38">
        <f t="shared" si="768"/>
        <v>0</v>
      </c>
      <c r="AJ869" s="38">
        <f t="shared" si="768"/>
        <v>0</v>
      </c>
      <c r="AK869" s="38">
        <f t="shared" si="768"/>
        <v>0</v>
      </c>
    </row>
    <row r="870" spans="1:37" ht="15" hidden="1" customHeight="1">
      <c r="A870" s="43"/>
      <c r="B870" s="28" t="s">
        <v>300</v>
      </c>
      <c r="C870" s="29">
        <v>10</v>
      </c>
      <c r="D870" s="186">
        <v>0</v>
      </c>
      <c r="E870" s="30">
        <v>0</v>
      </c>
      <c r="F870" s="93">
        <v>0</v>
      </c>
      <c r="G870" s="186">
        <v>0</v>
      </c>
      <c r="H870" s="186">
        <v>0</v>
      </c>
      <c r="I870" s="186">
        <v>0</v>
      </c>
      <c r="J870" s="186">
        <v>0</v>
      </c>
      <c r="K870" s="23">
        <f t="shared" si="764"/>
        <v>0</v>
      </c>
      <c r="L870" s="23">
        <f t="shared" si="765"/>
        <v>0</v>
      </c>
      <c r="M870" s="186">
        <v>0</v>
      </c>
      <c r="N870" s="186">
        <v>0</v>
      </c>
      <c r="O870" s="186">
        <v>0</v>
      </c>
      <c r="P870" s="30">
        <v>0</v>
      </c>
      <c r="Q870" s="30">
        <v>0</v>
      </c>
      <c r="R870" s="30">
        <v>0</v>
      </c>
      <c r="S870" s="30">
        <v>0</v>
      </c>
      <c r="T870" s="30">
        <v>0</v>
      </c>
      <c r="U870" s="30">
        <v>0</v>
      </c>
      <c r="V870" s="30">
        <v>0</v>
      </c>
      <c r="W870" s="30">
        <v>0</v>
      </c>
      <c r="X870" s="30">
        <v>0</v>
      </c>
      <c r="Y870" s="30">
        <v>0</v>
      </c>
      <c r="Z870" s="30">
        <v>0</v>
      </c>
      <c r="AA870" s="30">
        <v>0</v>
      </c>
      <c r="AB870" s="30">
        <v>0</v>
      </c>
      <c r="AC870" s="30">
        <v>0</v>
      </c>
      <c r="AD870" s="292">
        <f t="shared" si="744"/>
        <v>0</v>
      </c>
      <c r="AE870" s="30">
        <v>0</v>
      </c>
      <c r="AF870" s="30">
        <v>0</v>
      </c>
      <c r="AG870" s="30">
        <v>0</v>
      </c>
      <c r="AH870" s="30">
        <v>0</v>
      </c>
      <c r="AI870" s="30">
        <v>0</v>
      </c>
      <c r="AJ870" s="30">
        <v>0</v>
      </c>
      <c r="AK870" s="30">
        <v>0</v>
      </c>
    </row>
    <row r="871" spans="1:37" ht="15.75" hidden="1" customHeight="1">
      <c r="A871" s="43"/>
      <c r="B871" s="28" t="s">
        <v>301</v>
      </c>
      <c r="C871" s="29">
        <v>20</v>
      </c>
      <c r="D871" s="186">
        <v>0</v>
      </c>
      <c r="E871" s="30">
        <v>0</v>
      </c>
      <c r="F871" s="93">
        <v>0</v>
      </c>
      <c r="G871" s="186">
        <v>0</v>
      </c>
      <c r="H871" s="186">
        <v>0</v>
      </c>
      <c r="I871" s="186">
        <v>0</v>
      </c>
      <c r="J871" s="186">
        <v>0</v>
      </c>
      <c r="K871" s="23">
        <f t="shared" si="764"/>
        <v>0</v>
      </c>
      <c r="L871" s="23">
        <f t="shared" si="765"/>
        <v>0</v>
      </c>
      <c r="M871" s="186">
        <v>0</v>
      </c>
      <c r="N871" s="186">
        <v>0</v>
      </c>
      <c r="O871" s="186">
        <v>0</v>
      </c>
      <c r="P871" s="30">
        <v>0</v>
      </c>
      <c r="Q871" s="30">
        <v>0</v>
      </c>
      <c r="R871" s="30">
        <v>0</v>
      </c>
      <c r="S871" s="30">
        <v>0</v>
      </c>
      <c r="T871" s="30">
        <v>0</v>
      </c>
      <c r="U871" s="30">
        <v>0</v>
      </c>
      <c r="V871" s="30">
        <v>0</v>
      </c>
      <c r="W871" s="30">
        <v>0</v>
      </c>
      <c r="X871" s="30">
        <v>0</v>
      </c>
      <c r="Y871" s="30">
        <v>0</v>
      </c>
      <c r="Z871" s="30">
        <v>0</v>
      </c>
      <c r="AA871" s="30">
        <v>0</v>
      </c>
      <c r="AB871" s="30">
        <v>0</v>
      </c>
      <c r="AC871" s="30">
        <v>0</v>
      </c>
      <c r="AD871" s="292">
        <f t="shared" si="744"/>
        <v>0</v>
      </c>
      <c r="AE871" s="30">
        <v>0</v>
      </c>
      <c r="AF871" s="30">
        <v>0</v>
      </c>
      <c r="AG871" s="30">
        <v>0</v>
      </c>
      <c r="AH871" s="30">
        <v>0</v>
      </c>
      <c r="AI871" s="30">
        <v>0</v>
      </c>
      <c r="AJ871" s="30">
        <v>0</v>
      </c>
      <c r="AK871" s="30">
        <v>0</v>
      </c>
    </row>
    <row r="872" spans="1:37" ht="25.5" hidden="1" customHeight="1">
      <c r="A872" s="43"/>
      <c r="B872" s="16" t="s">
        <v>586</v>
      </c>
      <c r="C872" s="29">
        <v>85</v>
      </c>
      <c r="D872" s="186"/>
      <c r="E872" s="30"/>
      <c r="F872" s="93"/>
      <c r="G872" s="186"/>
      <c r="H872" s="186"/>
      <c r="I872" s="186"/>
      <c r="J872" s="186"/>
      <c r="K872" s="23">
        <f t="shared" si="764"/>
        <v>0</v>
      </c>
      <c r="L872" s="23">
        <f t="shared" si="765"/>
        <v>0</v>
      </c>
      <c r="M872" s="186"/>
      <c r="N872" s="186"/>
      <c r="O872" s="186"/>
      <c r="P872" s="30"/>
      <c r="Q872" s="30"/>
      <c r="R872" s="30"/>
      <c r="S872" s="30"/>
      <c r="T872" s="30"/>
      <c r="U872" s="30"/>
      <c r="V872" s="30"/>
      <c r="W872" s="30"/>
      <c r="X872" s="30"/>
      <c r="Y872" s="30"/>
      <c r="Z872" s="30"/>
      <c r="AA872" s="30"/>
      <c r="AB872" s="30"/>
      <c r="AC872" s="30"/>
      <c r="AD872" s="292">
        <f t="shared" si="744"/>
        <v>0</v>
      </c>
      <c r="AE872" s="30"/>
      <c r="AF872" s="30"/>
      <c r="AG872" s="30"/>
      <c r="AH872" s="30"/>
      <c r="AI872" s="30"/>
      <c r="AJ872" s="30"/>
      <c r="AK872" s="30"/>
    </row>
    <row r="873" spans="1:37" ht="20.25" hidden="1" customHeight="1">
      <c r="A873" s="43"/>
      <c r="B873" s="25" t="s">
        <v>311</v>
      </c>
      <c r="C873" s="29"/>
      <c r="D873" s="253">
        <f t="shared" ref="D873:AK873" si="769">D874</f>
        <v>0</v>
      </c>
      <c r="E873" s="45">
        <f t="shared" si="769"/>
        <v>0</v>
      </c>
      <c r="F873" s="289">
        <f t="shared" si="769"/>
        <v>0</v>
      </c>
      <c r="G873" s="253">
        <f t="shared" si="769"/>
        <v>0</v>
      </c>
      <c r="H873" s="253">
        <f t="shared" si="769"/>
        <v>0</v>
      </c>
      <c r="I873" s="253">
        <f t="shared" si="769"/>
        <v>0</v>
      </c>
      <c r="J873" s="253">
        <f t="shared" si="769"/>
        <v>0</v>
      </c>
      <c r="K873" s="23">
        <f t="shared" si="764"/>
        <v>0</v>
      </c>
      <c r="L873" s="23">
        <f t="shared" si="765"/>
        <v>0</v>
      </c>
      <c r="M873" s="253">
        <f t="shared" si="769"/>
        <v>0</v>
      </c>
      <c r="N873" s="253">
        <f t="shared" si="769"/>
        <v>0</v>
      </c>
      <c r="O873" s="253">
        <f t="shared" si="769"/>
        <v>0</v>
      </c>
      <c r="P873" s="45">
        <f t="shared" si="769"/>
        <v>0</v>
      </c>
      <c r="Q873" s="45">
        <f t="shared" si="769"/>
        <v>0</v>
      </c>
      <c r="R873" s="45">
        <f t="shared" si="769"/>
        <v>0</v>
      </c>
      <c r="S873" s="45">
        <f t="shared" si="769"/>
        <v>0</v>
      </c>
      <c r="T873" s="45">
        <f t="shared" si="769"/>
        <v>0</v>
      </c>
      <c r="U873" s="45">
        <f t="shared" si="769"/>
        <v>0</v>
      </c>
      <c r="V873" s="45">
        <f t="shared" si="769"/>
        <v>0</v>
      </c>
      <c r="W873" s="45">
        <f t="shared" si="769"/>
        <v>0</v>
      </c>
      <c r="X873" s="45">
        <f t="shared" si="769"/>
        <v>0</v>
      </c>
      <c r="Y873" s="45">
        <f t="shared" si="769"/>
        <v>0</v>
      </c>
      <c r="Z873" s="45">
        <f t="shared" si="769"/>
        <v>0</v>
      </c>
      <c r="AA873" s="45">
        <f t="shared" si="769"/>
        <v>0</v>
      </c>
      <c r="AB873" s="45">
        <f t="shared" si="769"/>
        <v>0</v>
      </c>
      <c r="AC873" s="45">
        <f t="shared" si="769"/>
        <v>0</v>
      </c>
      <c r="AD873" s="292">
        <f t="shared" si="744"/>
        <v>0</v>
      </c>
      <c r="AE873" s="45">
        <f t="shared" si="769"/>
        <v>0</v>
      </c>
      <c r="AF873" s="45">
        <f t="shared" si="769"/>
        <v>0</v>
      </c>
      <c r="AG873" s="45">
        <f t="shared" si="769"/>
        <v>0</v>
      </c>
      <c r="AH873" s="45">
        <f t="shared" si="769"/>
        <v>0</v>
      </c>
      <c r="AI873" s="45">
        <f t="shared" si="769"/>
        <v>0</v>
      </c>
      <c r="AJ873" s="45">
        <f t="shared" si="769"/>
        <v>0</v>
      </c>
      <c r="AK873" s="45">
        <f t="shared" si="769"/>
        <v>0</v>
      </c>
    </row>
    <row r="874" spans="1:37" ht="18.75" hidden="1" customHeight="1">
      <c r="A874" s="43"/>
      <c r="B874" s="28" t="s">
        <v>317</v>
      </c>
      <c r="C874" s="29" t="s">
        <v>318</v>
      </c>
      <c r="D874" s="186"/>
      <c r="E874" s="30"/>
      <c r="F874" s="93"/>
      <c r="G874" s="186"/>
      <c r="H874" s="186"/>
      <c r="I874" s="186"/>
      <c r="J874" s="186"/>
      <c r="K874" s="23">
        <f t="shared" si="764"/>
        <v>0</v>
      </c>
      <c r="L874" s="23">
        <f t="shared" si="765"/>
        <v>0</v>
      </c>
      <c r="M874" s="186"/>
      <c r="N874" s="186"/>
      <c r="O874" s="186"/>
      <c r="P874" s="30"/>
      <c r="Q874" s="30"/>
      <c r="R874" s="30"/>
      <c r="S874" s="30"/>
      <c r="T874" s="30"/>
      <c r="U874" s="30"/>
      <c r="V874" s="30"/>
      <c r="W874" s="30"/>
      <c r="X874" s="30"/>
      <c r="Y874" s="30"/>
      <c r="Z874" s="30"/>
      <c r="AA874" s="30"/>
      <c r="AB874" s="30"/>
      <c r="AC874" s="30"/>
      <c r="AD874" s="292">
        <f t="shared" si="744"/>
        <v>0</v>
      </c>
      <c r="AE874" s="30"/>
      <c r="AF874" s="30"/>
      <c r="AG874" s="30"/>
      <c r="AH874" s="30"/>
      <c r="AI874" s="30"/>
      <c r="AJ874" s="30"/>
      <c r="AK874" s="30"/>
    </row>
    <row r="875" spans="1:37" ht="14.25" hidden="1">
      <c r="A875" s="43" t="s">
        <v>587</v>
      </c>
      <c r="B875" s="154" t="s">
        <v>588</v>
      </c>
      <c r="C875" s="129" t="s">
        <v>589</v>
      </c>
      <c r="D875" s="263">
        <f t="shared" ref="D875:J875" si="770">D876+D882</f>
        <v>0</v>
      </c>
      <c r="E875" s="156">
        <f t="shared" si="770"/>
        <v>0</v>
      </c>
      <c r="F875" s="300">
        <f t="shared" si="770"/>
        <v>0</v>
      </c>
      <c r="G875" s="263">
        <f t="shared" si="770"/>
        <v>0</v>
      </c>
      <c r="H875" s="263">
        <f t="shared" si="770"/>
        <v>0</v>
      </c>
      <c r="I875" s="263">
        <f t="shared" si="770"/>
        <v>0</v>
      </c>
      <c r="J875" s="263">
        <f t="shared" si="770"/>
        <v>0</v>
      </c>
      <c r="K875" s="23">
        <f t="shared" si="764"/>
        <v>0</v>
      </c>
      <c r="L875" s="23">
        <f t="shared" si="765"/>
        <v>0</v>
      </c>
      <c r="M875" s="263">
        <f t="shared" ref="M875:AK875" si="771">M876+M882</f>
        <v>0</v>
      </c>
      <c r="N875" s="263">
        <f t="shared" si="771"/>
        <v>0</v>
      </c>
      <c r="O875" s="263">
        <f t="shared" si="771"/>
        <v>0</v>
      </c>
      <c r="P875" s="156">
        <f t="shared" si="771"/>
        <v>0</v>
      </c>
      <c r="Q875" s="156">
        <f t="shared" si="771"/>
        <v>0</v>
      </c>
      <c r="R875" s="156">
        <f t="shared" si="771"/>
        <v>0</v>
      </c>
      <c r="S875" s="156">
        <f t="shared" si="771"/>
        <v>0</v>
      </c>
      <c r="T875" s="156">
        <f t="shared" si="771"/>
        <v>0</v>
      </c>
      <c r="U875" s="156">
        <f t="shared" si="771"/>
        <v>0</v>
      </c>
      <c r="V875" s="156">
        <f t="shared" si="771"/>
        <v>0</v>
      </c>
      <c r="W875" s="156">
        <f t="shared" si="771"/>
        <v>0</v>
      </c>
      <c r="X875" s="156">
        <f t="shared" si="771"/>
        <v>0</v>
      </c>
      <c r="Y875" s="156">
        <f t="shared" si="771"/>
        <v>0</v>
      </c>
      <c r="Z875" s="156">
        <f t="shared" si="771"/>
        <v>0</v>
      </c>
      <c r="AA875" s="156">
        <f t="shared" si="771"/>
        <v>0</v>
      </c>
      <c r="AB875" s="156">
        <f t="shared" si="771"/>
        <v>0</v>
      </c>
      <c r="AC875" s="156">
        <f t="shared" si="771"/>
        <v>0</v>
      </c>
      <c r="AD875" s="292">
        <f t="shared" si="744"/>
        <v>0</v>
      </c>
      <c r="AE875" s="156">
        <f t="shared" si="771"/>
        <v>0</v>
      </c>
      <c r="AF875" s="156">
        <f t="shared" si="771"/>
        <v>0</v>
      </c>
      <c r="AG875" s="156">
        <f t="shared" si="771"/>
        <v>0</v>
      </c>
      <c r="AH875" s="156">
        <f t="shared" si="771"/>
        <v>0</v>
      </c>
      <c r="AI875" s="156">
        <f t="shared" si="771"/>
        <v>0</v>
      </c>
      <c r="AJ875" s="156">
        <f t="shared" si="771"/>
        <v>0</v>
      </c>
      <c r="AK875" s="156">
        <f t="shared" si="771"/>
        <v>0</v>
      </c>
    </row>
    <row r="876" spans="1:37" ht="14.25" hidden="1">
      <c r="A876" s="43"/>
      <c r="B876" s="25" t="s">
        <v>298</v>
      </c>
      <c r="C876" s="29"/>
      <c r="D876" s="191">
        <f t="shared" ref="D876:J876" si="772">D877+D881</f>
        <v>0</v>
      </c>
      <c r="E876" s="111">
        <f t="shared" si="772"/>
        <v>0</v>
      </c>
      <c r="F876" s="296">
        <f t="shared" si="772"/>
        <v>0</v>
      </c>
      <c r="G876" s="191">
        <f t="shared" si="772"/>
        <v>0</v>
      </c>
      <c r="H876" s="191">
        <f t="shared" si="772"/>
        <v>0</v>
      </c>
      <c r="I876" s="191">
        <f t="shared" si="772"/>
        <v>0</v>
      </c>
      <c r="J876" s="191">
        <f t="shared" si="772"/>
        <v>0</v>
      </c>
      <c r="K876" s="23">
        <f t="shared" si="764"/>
        <v>0</v>
      </c>
      <c r="L876" s="23">
        <f t="shared" si="765"/>
        <v>0</v>
      </c>
      <c r="M876" s="191">
        <f t="shared" ref="M876:AK876" si="773">M877+M881</f>
        <v>0</v>
      </c>
      <c r="N876" s="191">
        <f t="shared" si="773"/>
        <v>0</v>
      </c>
      <c r="O876" s="191">
        <f t="shared" si="773"/>
        <v>0</v>
      </c>
      <c r="P876" s="111">
        <f t="shared" si="773"/>
        <v>0</v>
      </c>
      <c r="Q876" s="111">
        <f t="shared" si="773"/>
        <v>0</v>
      </c>
      <c r="R876" s="111">
        <f t="shared" si="773"/>
        <v>0</v>
      </c>
      <c r="S876" s="111">
        <f t="shared" si="773"/>
        <v>0</v>
      </c>
      <c r="T876" s="111">
        <f t="shared" si="773"/>
        <v>0</v>
      </c>
      <c r="U876" s="111">
        <f t="shared" si="773"/>
        <v>0</v>
      </c>
      <c r="V876" s="111">
        <f t="shared" si="773"/>
        <v>0</v>
      </c>
      <c r="W876" s="111">
        <f t="shared" si="773"/>
        <v>0</v>
      </c>
      <c r="X876" s="111">
        <f t="shared" si="773"/>
        <v>0</v>
      </c>
      <c r="Y876" s="111">
        <f t="shared" si="773"/>
        <v>0</v>
      </c>
      <c r="Z876" s="111">
        <f t="shared" si="773"/>
        <v>0</v>
      </c>
      <c r="AA876" s="111">
        <f t="shared" si="773"/>
        <v>0</v>
      </c>
      <c r="AB876" s="111">
        <f t="shared" si="773"/>
        <v>0</v>
      </c>
      <c r="AC876" s="111">
        <f t="shared" si="773"/>
        <v>0</v>
      </c>
      <c r="AD876" s="292">
        <f t="shared" si="744"/>
        <v>0</v>
      </c>
      <c r="AE876" s="111">
        <f t="shared" si="773"/>
        <v>0</v>
      </c>
      <c r="AF876" s="111">
        <f t="shared" si="773"/>
        <v>0</v>
      </c>
      <c r="AG876" s="111">
        <f t="shared" si="773"/>
        <v>0</v>
      </c>
      <c r="AH876" s="111">
        <f t="shared" si="773"/>
        <v>0</v>
      </c>
      <c r="AI876" s="111">
        <f t="shared" si="773"/>
        <v>0</v>
      </c>
      <c r="AJ876" s="111">
        <f t="shared" si="773"/>
        <v>0</v>
      </c>
      <c r="AK876" s="111">
        <f t="shared" si="773"/>
        <v>0</v>
      </c>
    </row>
    <row r="877" spans="1:37" ht="14.25" hidden="1">
      <c r="A877" s="43"/>
      <c r="B877" s="28" t="s">
        <v>299</v>
      </c>
      <c r="C877" s="29">
        <v>1</v>
      </c>
      <c r="D877" s="248">
        <f t="shared" ref="D877:AK877" si="774">D878</f>
        <v>0</v>
      </c>
      <c r="E877" s="38">
        <f t="shared" si="774"/>
        <v>0</v>
      </c>
      <c r="F877" s="286">
        <f t="shared" si="774"/>
        <v>0</v>
      </c>
      <c r="G877" s="248">
        <f t="shared" si="774"/>
        <v>0</v>
      </c>
      <c r="H877" s="248">
        <f t="shared" si="774"/>
        <v>0</v>
      </c>
      <c r="I877" s="248">
        <f t="shared" si="774"/>
        <v>0</v>
      </c>
      <c r="J877" s="248">
        <f t="shared" si="774"/>
        <v>0</v>
      </c>
      <c r="K877" s="23">
        <f t="shared" si="764"/>
        <v>0</v>
      </c>
      <c r="L877" s="23">
        <f t="shared" si="765"/>
        <v>0</v>
      </c>
      <c r="M877" s="248">
        <f t="shared" si="774"/>
        <v>0</v>
      </c>
      <c r="N877" s="248">
        <f t="shared" si="774"/>
        <v>0</v>
      </c>
      <c r="O877" s="248">
        <f t="shared" si="774"/>
        <v>0</v>
      </c>
      <c r="P877" s="38">
        <f t="shared" si="774"/>
        <v>0</v>
      </c>
      <c r="Q877" s="38">
        <f t="shared" si="774"/>
        <v>0</v>
      </c>
      <c r="R877" s="38">
        <f t="shared" si="774"/>
        <v>0</v>
      </c>
      <c r="S877" s="38">
        <f t="shared" si="774"/>
        <v>0</v>
      </c>
      <c r="T877" s="38">
        <f t="shared" si="774"/>
        <v>0</v>
      </c>
      <c r="U877" s="38">
        <f t="shared" si="774"/>
        <v>0</v>
      </c>
      <c r="V877" s="38">
        <f t="shared" si="774"/>
        <v>0</v>
      </c>
      <c r="W877" s="38">
        <f t="shared" si="774"/>
        <v>0</v>
      </c>
      <c r="X877" s="38">
        <f t="shared" si="774"/>
        <v>0</v>
      </c>
      <c r="Y877" s="38">
        <f t="shared" si="774"/>
        <v>0</v>
      </c>
      <c r="Z877" s="38">
        <f t="shared" si="774"/>
        <v>0</v>
      </c>
      <c r="AA877" s="38">
        <f t="shared" si="774"/>
        <v>0</v>
      </c>
      <c r="AB877" s="38">
        <f t="shared" si="774"/>
        <v>0</v>
      </c>
      <c r="AC877" s="38">
        <f t="shared" si="774"/>
        <v>0</v>
      </c>
      <c r="AD877" s="292">
        <f t="shared" si="744"/>
        <v>0</v>
      </c>
      <c r="AE877" s="38">
        <f t="shared" si="774"/>
        <v>0</v>
      </c>
      <c r="AF877" s="38">
        <f t="shared" si="774"/>
        <v>0</v>
      </c>
      <c r="AG877" s="38">
        <f t="shared" si="774"/>
        <v>0</v>
      </c>
      <c r="AH877" s="38">
        <f t="shared" si="774"/>
        <v>0</v>
      </c>
      <c r="AI877" s="38">
        <f t="shared" si="774"/>
        <v>0</v>
      </c>
      <c r="AJ877" s="38">
        <f t="shared" si="774"/>
        <v>0</v>
      </c>
      <c r="AK877" s="38">
        <f t="shared" si="774"/>
        <v>0</v>
      </c>
    </row>
    <row r="878" spans="1:37" ht="14.25" hidden="1">
      <c r="A878" s="43"/>
      <c r="B878" s="28" t="s">
        <v>467</v>
      </c>
      <c r="C878" s="29" t="s">
        <v>419</v>
      </c>
      <c r="D878" s="248">
        <f t="shared" ref="D878:J878" si="775">D879+D880</f>
        <v>0</v>
      </c>
      <c r="E878" s="38">
        <f t="shared" si="775"/>
        <v>0</v>
      </c>
      <c r="F878" s="286">
        <f t="shared" si="775"/>
        <v>0</v>
      </c>
      <c r="G878" s="248">
        <f t="shared" si="775"/>
        <v>0</v>
      </c>
      <c r="H878" s="248">
        <f t="shared" si="775"/>
        <v>0</v>
      </c>
      <c r="I878" s="248">
        <f t="shared" si="775"/>
        <v>0</v>
      </c>
      <c r="J878" s="248">
        <f t="shared" si="775"/>
        <v>0</v>
      </c>
      <c r="K878" s="23">
        <f t="shared" si="764"/>
        <v>0</v>
      </c>
      <c r="L878" s="23">
        <f t="shared" si="765"/>
        <v>0</v>
      </c>
      <c r="M878" s="248">
        <f t="shared" ref="M878:AK878" si="776">M879+M880</f>
        <v>0</v>
      </c>
      <c r="N878" s="248">
        <f t="shared" si="776"/>
        <v>0</v>
      </c>
      <c r="O878" s="248">
        <f t="shared" si="776"/>
        <v>0</v>
      </c>
      <c r="P878" s="38">
        <f t="shared" si="776"/>
        <v>0</v>
      </c>
      <c r="Q878" s="38">
        <f t="shared" si="776"/>
        <v>0</v>
      </c>
      <c r="R878" s="38">
        <f t="shared" si="776"/>
        <v>0</v>
      </c>
      <c r="S878" s="38">
        <f t="shared" si="776"/>
        <v>0</v>
      </c>
      <c r="T878" s="38">
        <f t="shared" si="776"/>
        <v>0</v>
      </c>
      <c r="U878" s="38">
        <f t="shared" si="776"/>
        <v>0</v>
      </c>
      <c r="V878" s="38">
        <f t="shared" si="776"/>
        <v>0</v>
      </c>
      <c r="W878" s="38">
        <f t="shared" si="776"/>
        <v>0</v>
      </c>
      <c r="X878" s="38">
        <f t="shared" si="776"/>
        <v>0</v>
      </c>
      <c r="Y878" s="38">
        <f t="shared" si="776"/>
        <v>0</v>
      </c>
      <c r="Z878" s="38">
        <f t="shared" si="776"/>
        <v>0</v>
      </c>
      <c r="AA878" s="38">
        <f t="shared" si="776"/>
        <v>0</v>
      </c>
      <c r="AB878" s="38">
        <f t="shared" si="776"/>
        <v>0</v>
      </c>
      <c r="AC878" s="38">
        <f t="shared" si="776"/>
        <v>0</v>
      </c>
      <c r="AD878" s="292">
        <f t="shared" si="744"/>
        <v>0</v>
      </c>
      <c r="AE878" s="38">
        <f t="shared" si="776"/>
        <v>0</v>
      </c>
      <c r="AF878" s="38">
        <f t="shared" si="776"/>
        <v>0</v>
      </c>
      <c r="AG878" s="38">
        <f t="shared" si="776"/>
        <v>0</v>
      </c>
      <c r="AH878" s="38">
        <f t="shared" si="776"/>
        <v>0</v>
      </c>
      <c r="AI878" s="38">
        <f t="shared" si="776"/>
        <v>0</v>
      </c>
      <c r="AJ878" s="38">
        <f t="shared" si="776"/>
        <v>0</v>
      </c>
      <c r="AK878" s="38">
        <f t="shared" si="776"/>
        <v>0</v>
      </c>
    </row>
    <row r="879" spans="1:37" ht="16.5" hidden="1" customHeight="1">
      <c r="A879" s="43"/>
      <c r="B879" s="28" t="s">
        <v>300</v>
      </c>
      <c r="C879" s="29">
        <v>10</v>
      </c>
      <c r="D879" s="186">
        <v>0</v>
      </c>
      <c r="E879" s="30">
        <v>0</v>
      </c>
      <c r="F879" s="93">
        <v>0</v>
      </c>
      <c r="G879" s="186">
        <v>0</v>
      </c>
      <c r="H879" s="186">
        <v>0</v>
      </c>
      <c r="I879" s="186">
        <v>0</v>
      </c>
      <c r="J879" s="186">
        <v>0</v>
      </c>
      <c r="K879" s="23">
        <f t="shared" si="764"/>
        <v>0</v>
      </c>
      <c r="L879" s="23">
        <f t="shared" si="765"/>
        <v>0</v>
      </c>
      <c r="M879" s="186">
        <v>0</v>
      </c>
      <c r="N879" s="186">
        <v>0</v>
      </c>
      <c r="O879" s="186">
        <v>0</v>
      </c>
      <c r="P879" s="30">
        <v>0</v>
      </c>
      <c r="Q879" s="30">
        <v>0</v>
      </c>
      <c r="R879" s="30">
        <v>0</v>
      </c>
      <c r="S879" s="30">
        <v>0</v>
      </c>
      <c r="T879" s="30">
        <v>0</v>
      </c>
      <c r="U879" s="30">
        <v>0</v>
      </c>
      <c r="V879" s="30">
        <v>0</v>
      </c>
      <c r="W879" s="30">
        <v>0</v>
      </c>
      <c r="X879" s="30">
        <v>0</v>
      </c>
      <c r="Y879" s="30">
        <v>0</v>
      </c>
      <c r="Z879" s="30">
        <v>0</v>
      </c>
      <c r="AA879" s="30">
        <v>0</v>
      </c>
      <c r="AB879" s="30">
        <v>0</v>
      </c>
      <c r="AC879" s="30">
        <v>0</v>
      </c>
      <c r="AD879" s="292">
        <f t="shared" si="744"/>
        <v>0</v>
      </c>
      <c r="AE879" s="30">
        <v>0</v>
      </c>
      <c r="AF879" s="30">
        <v>0</v>
      </c>
      <c r="AG879" s="30">
        <v>0</v>
      </c>
      <c r="AH879" s="30">
        <v>0</v>
      </c>
      <c r="AI879" s="30">
        <v>0</v>
      </c>
      <c r="AJ879" s="30">
        <v>0</v>
      </c>
      <c r="AK879" s="30">
        <v>0</v>
      </c>
    </row>
    <row r="880" spans="1:37" ht="15.75" hidden="1" customHeight="1">
      <c r="A880" s="43"/>
      <c r="B880" s="28" t="s">
        <v>301</v>
      </c>
      <c r="C880" s="29">
        <v>20</v>
      </c>
      <c r="D880" s="186">
        <v>0</v>
      </c>
      <c r="E880" s="30">
        <v>0</v>
      </c>
      <c r="F880" s="93">
        <v>0</v>
      </c>
      <c r="G880" s="186">
        <v>0</v>
      </c>
      <c r="H880" s="186">
        <v>0</v>
      </c>
      <c r="I880" s="186">
        <v>0</v>
      </c>
      <c r="J880" s="186">
        <v>0</v>
      </c>
      <c r="K880" s="23">
        <f t="shared" si="764"/>
        <v>0</v>
      </c>
      <c r="L880" s="23">
        <f t="shared" si="765"/>
        <v>0</v>
      </c>
      <c r="M880" s="186">
        <v>0</v>
      </c>
      <c r="N880" s="186">
        <v>0</v>
      </c>
      <c r="O880" s="186">
        <v>0</v>
      </c>
      <c r="P880" s="30">
        <v>0</v>
      </c>
      <c r="Q880" s="30">
        <v>0</v>
      </c>
      <c r="R880" s="30">
        <v>0</v>
      </c>
      <c r="S880" s="30">
        <v>0</v>
      </c>
      <c r="T880" s="30">
        <v>0</v>
      </c>
      <c r="U880" s="30">
        <v>0</v>
      </c>
      <c r="V880" s="30">
        <v>0</v>
      </c>
      <c r="W880" s="30">
        <v>0</v>
      </c>
      <c r="X880" s="30">
        <v>0</v>
      </c>
      <c r="Y880" s="30">
        <v>0</v>
      </c>
      <c r="Z880" s="30">
        <v>0</v>
      </c>
      <c r="AA880" s="30">
        <v>0</v>
      </c>
      <c r="AB880" s="30">
        <v>0</v>
      </c>
      <c r="AC880" s="30">
        <v>0</v>
      </c>
      <c r="AD880" s="292">
        <f t="shared" si="744"/>
        <v>0</v>
      </c>
      <c r="AE880" s="30">
        <v>0</v>
      </c>
      <c r="AF880" s="30">
        <v>0</v>
      </c>
      <c r="AG880" s="30">
        <v>0</v>
      </c>
      <c r="AH880" s="30">
        <v>0</v>
      </c>
      <c r="AI880" s="30">
        <v>0</v>
      </c>
      <c r="AJ880" s="30">
        <v>0</v>
      </c>
      <c r="AK880" s="30">
        <v>0</v>
      </c>
    </row>
    <row r="881" spans="1:37" ht="15.75" hidden="1" customHeight="1">
      <c r="A881" s="43"/>
      <c r="B881" s="28" t="s">
        <v>310</v>
      </c>
      <c r="C881" s="29" t="s">
        <v>421</v>
      </c>
      <c r="D881" s="186"/>
      <c r="E881" s="30"/>
      <c r="F881" s="93"/>
      <c r="G881" s="186"/>
      <c r="H881" s="186"/>
      <c r="I881" s="186"/>
      <c r="J881" s="186"/>
      <c r="K881" s="23">
        <f t="shared" si="764"/>
        <v>0</v>
      </c>
      <c r="L881" s="23">
        <f t="shared" si="765"/>
        <v>0</v>
      </c>
      <c r="M881" s="186"/>
      <c r="N881" s="186"/>
      <c r="O881" s="186"/>
      <c r="P881" s="30"/>
      <c r="Q881" s="30"/>
      <c r="R881" s="30"/>
      <c r="S881" s="30"/>
      <c r="T881" s="30"/>
      <c r="U881" s="30"/>
      <c r="V881" s="30"/>
      <c r="W881" s="30"/>
      <c r="X881" s="30"/>
      <c r="Y881" s="30"/>
      <c r="Z881" s="30"/>
      <c r="AA881" s="30"/>
      <c r="AB881" s="30"/>
      <c r="AC881" s="30"/>
      <c r="AD881" s="292">
        <f t="shared" si="744"/>
        <v>0</v>
      </c>
      <c r="AE881" s="30"/>
      <c r="AF881" s="30"/>
      <c r="AG881" s="30"/>
      <c r="AH881" s="30"/>
      <c r="AI881" s="30"/>
      <c r="AJ881" s="30"/>
      <c r="AK881" s="30"/>
    </row>
    <row r="882" spans="1:37" ht="13.5" hidden="1" customHeight="1">
      <c r="A882" s="43"/>
      <c r="B882" s="25" t="s">
        <v>311</v>
      </c>
      <c r="C882" s="29"/>
      <c r="D882" s="248">
        <f t="shared" ref="D882:AK882" si="777">D883</f>
        <v>0</v>
      </c>
      <c r="E882" s="38">
        <f t="shared" si="777"/>
        <v>0</v>
      </c>
      <c r="F882" s="286">
        <f t="shared" si="777"/>
        <v>0</v>
      </c>
      <c r="G882" s="248">
        <f t="shared" si="777"/>
        <v>0</v>
      </c>
      <c r="H882" s="248">
        <f t="shared" si="777"/>
        <v>0</v>
      </c>
      <c r="I882" s="248">
        <f t="shared" si="777"/>
        <v>0</v>
      </c>
      <c r="J882" s="248">
        <f t="shared" si="777"/>
        <v>0</v>
      </c>
      <c r="K882" s="23">
        <f t="shared" si="764"/>
        <v>0</v>
      </c>
      <c r="L882" s="23">
        <f t="shared" si="765"/>
        <v>0</v>
      </c>
      <c r="M882" s="248">
        <f t="shared" si="777"/>
        <v>0</v>
      </c>
      <c r="N882" s="248">
        <f t="shared" si="777"/>
        <v>0</v>
      </c>
      <c r="O882" s="248">
        <f t="shared" si="777"/>
        <v>0</v>
      </c>
      <c r="P882" s="38">
        <f t="shared" si="777"/>
        <v>0</v>
      </c>
      <c r="Q882" s="38">
        <f t="shared" si="777"/>
        <v>0</v>
      </c>
      <c r="R882" s="38">
        <f t="shared" si="777"/>
        <v>0</v>
      </c>
      <c r="S882" s="38">
        <f t="shared" si="777"/>
        <v>0</v>
      </c>
      <c r="T882" s="38">
        <f t="shared" si="777"/>
        <v>0</v>
      </c>
      <c r="U882" s="38">
        <f t="shared" si="777"/>
        <v>0</v>
      </c>
      <c r="V882" s="38">
        <f t="shared" si="777"/>
        <v>0</v>
      </c>
      <c r="W882" s="38">
        <f t="shared" si="777"/>
        <v>0</v>
      </c>
      <c r="X882" s="38">
        <f t="shared" si="777"/>
        <v>0</v>
      </c>
      <c r="Y882" s="38">
        <f t="shared" si="777"/>
        <v>0</v>
      </c>
      <c r="Z882" s="38">
        <f t="shared" si="777"/>
        <v>0</v>
      </c>
      <c r="AA882" s="38">
        <f t="shared" si="777"/>
        <v>0</v>
      </c>
      <c r="AB882" s="38">
        <f t="shared" si="777"/>
        <v>0</v>
      </c>
      <c r="AC882" s="38">
        <f t="shared" si="777"/>
        <v>0</v>
      </c>
      <c r="AD882" s="292">
        <f t="shared" si="744"/>
        <v>0</v>
      </c>
      <c r="AE882" s="38">
        <f t="shared" si="777"/>
        <v>0</v>
      </c>
      <c r="AF882" s="38">
        <f t="shared" si="777"/>
        <v>0</v>
      </c>
      <c r="AG882" s="38">
        <f t="shared" si="777"/>
        <v>0</v>
      </c>
      <c r="AH882" s="38">
        <f t="shared" si="777"/>
        <v>0</v>
      </c>
      <c r="AI882" s="38">
        <f t="shared" si="777"/>
        <v>0</v>
      </c>
      <c r="AJ882" s="38">
        <f t="shared" si="777"/>
        <v>0</v>
      </c>
      <c r="AK882" s="38">
        <f t="shared" si="777"/>
        <v>0</v>
      </c>
    </row>
    <row r="883" spans="1:37" ht="14.25" hidden="1">
      <c r="A883" s="43"/>
      <c r="B883" s="28" t="s">
        <v>317</v>
      </c>
      <c r="C883" s="29" t="s">
        <v>318</v>
      </c>
      <c r="D883" s="186"/>
      <c r="E883" s="30"/>
      <c r="F883" s="93"/>
      <c r="G883" s="186"/>
      <c r="H883" s="186"/>
      <c r="I883" s="186"/>
      <c r="J883" s="186"/>
      <c r="K883" s="23">
        <f t="shared" si="764"/>
        <v>0</v>
      </c>
      <c r="L883" s="23">
        <f t="shared" si="765"/>
        <v>0</v>
      </c>
      <c r="M883" s="186"/>
      <c r="N883" s="186"/>
      <c r="O883" s="186"/>
      <c r="P883" s="30"/>
      <c r="Q883" s="30"/>
      <c r="R883" s="30"/>
      <c r="S883" s="30"/>
      <c r="T883" s="30"/>
      <c r="U883" s="30"/>
      <c r="V883" s="30"/>
      <c r="W883" s="30"/>
      <c r="X883" s="30"/>
      <c r="Y883" s="30"/>
      <c r="Z883" s="30"/>
      <c r="AA883" s="30"/>
      <c r="AB883" s="30"/>
      <c r="AC883" s="30"/>
      <c r="AD883" s="292">
        <f t="shared" si="744"/>
        <v>0</v>
      </c>
      <c r="AE883" s="30"/>
      <c r="AF883" s="30"/>
      <c r="AG883" s="30"/>
      <c r="AH883" s="30"/>
      <c r="AI883" s="30"/>
      <c r="AJ883" s="30"/>
      <c r="AK883" s="30"/>
    </row>
    <row r="884" spans="1:37" ht="26.25" customHeight="1">
      <c r="A884" s="43"/>
      <c r="B884" s="151" t="s">
        <v>590</v>
      </c>
      <c r="C884" s="129" t="s">
        <v>580</v>
      </c>
      <c r="D884" s="60">
        <f t="shared" ref="D884:J884" si="778">D885+D892</f>
        <v>8086</v>
      </c>
      <c r="E884" s="149">
        <f t="shared" si="778"/>
        <v>8783</v>
      </c>
      <c r="F884" s="235">
        <f t="shared" si="778"/>
        <v>7681</v>
      </c>
      <c r="G884" s="60">
        <f t="shared" si="778"/>
        <v>2466</v>
      </c>
      <c r="H884" s="60">
        <f t="shared" si="778"/>
        <v>1715</v>
      </c>
      <c r="I884" s="60">
        <f t="shared" si="778"/>
        <v>1815</v>
      </c>
      <c r="J884" s="60">
        <f t="shared" si="778"/>
        <v>1685</v>
      </c>
      <c r="K884" s="23">
        <f t="shared" si="764"/>
        <v>7681</v>
      </c>
      <c r="L884" s="23">
        <f t="shared" si="765"/>
        <v>0</v>
      </c>
      <c r="M884" s="60">
        <f t="shared" ref="M884:AK884" si="779">M885+M892</f>
        <v>7160</v>
      </c>
      <c r="N884" s="60">
        <f t="shared" si="779"/>
        <v>7160</v>
      </c>
      <c r="O884" s="60">
        <f t="shared" si="779"/>
        <v>7160</v>
      </c>
      <c r="P884" s="149">
        <f t="shared" si="779"/>
        <v>0</v>
      </c>
      <c r="Q884" s="149">
        <f t="shared" si="779"/>
        <v>0</v>
      </c>
      <c r="R884" s="149">
        <f t="shared" si="779"/>
        <v>0</v>
      </c>
      <c r="S884" s="149">
        <f t="shared" si="779"/>
        <v>0</v>
      </c>
      <c r="T884" s="149">
        <f t="shared" si="779"/>
        <v>0</v>
      </c>
      <c r="U884" s="149">
        <f t="shared" si="779"/>
        <v>300</v>
      </c>
      <c r="V884" s="149">
        <f t="shared" si="779"/>
        <v>0</v>
      </c>
      <c r="W884" s="149">
        <f t="shared" si="779"/>
        <v>-120</v>
      </c>
      <c r="X884" s="149">
        <f t="shared" si="779"/>
        <v>0</v>
      </c>
      <c r="Y884" s="149">
        <f t="shared" si="779"/>
        <v>0</v>
      </c>
      <c r="Z884" s="149">
        <f t="shared" si="779"/>
        <v>140</v>
      </c>
      <c r="AA884" s="149">
        <f t="shared" si="779"/>
        <v>0</v>
      </c>
      <c r="AB884" s="149">
        <f t="shared" si="779"/>
        <v>0</v>
      </c>
      <c r="AC884" s="149">
        <f t="shared" si="779"/>
        <v>0</v>
      </c>
      <c r="AD884" s="292">
        <f t="shared" si="744"/>
        <v>8001</v>
      </c>
      <c r="AE884" s="149">
        <f t="shared" si="779"/>
        <v>8001</v>
      </c>
      <c r="AF884" s="149">
        <f t="shared" si="779"/>
        <v>7422</v>
      </c>
      <c r="AG884" s="149">
        <f t="shared" si="779"/>
        <v>8467</v>
      </c>
      <c r="AH884" s="149">
        <f t="shared" si="779"/>
        <v>9046</v>
      </c>
      <c r="AI884" s="149">
        <f t="shared" si="779"/>
        <v>9135</v>
      </c>
      <c r="AJ884" s="149">
        <f t="shared" si="779"/>
        <v>9171</v>
      </c>
      <c r="AK884" s="149">
        <f t="shared" si="779"/>
        <v>0</v>
      </c>
    </row>
    <row r="885" spans="1:37" ht="14.25">
      <c r="A885" s="43"/>
      <c r="B885" s="197" t="s">
        <v>298</v>
      </c>
      <c r="C885" s="198"/>
      <c r="D885" s="40">
        <f t="shared" ref="D885:J885" si="780">D886+D891</f>
        <v>8060</v>
      </c>
      <c r="E885" s="41">
        <f t="shared" si="780"/>
        <v>8783</v>
      </c>
      <c r="F885" s="288">
        <f t="shared" si="780"/>
        <v>7160</v>
      </c>
      <c r="G885" s="40">
        <f t="shared" si="780"/>
        <v>1945</v>
      </c>
      <c r="H885" s="40">
        <f t="shared" si="780"/>
        <v>1715</v>
      </c>
      <c r="I885" s="40">
        <f t="shared" si="780"/>
        <v>1815</v>
      </c>
      <c r="J885" s="40">
        <f t="shared" si="780"/>
        <v>1685</v>
      </c>
      <c r="K885" s="23">
        <f t="shared" si="764"/>
        <v>7160</v>
      </c>
      <c r="L885" s="23">
        <f t="shared" si="765"/>
        <v>0</v>
      </c>
      <c r="M885" s="40">
        <f t="shared" ref="M885:AK885" si="781">M886+M891</f>
        <v>7160</v>
      </c>
      <c r="N885" s="40">
        <f t="shared" si="781"/>
        <v>7160</v>
      </c>
      <c r="O885" s="40">
        <f t="shared" si="781"/>
        <v>7160</v>
      </c>
      <c r="P885" s="41">
        <f t="shared" si="781"/>
        <v>0</v>
      </c>
      <c r="Q885" s="41">
        <f t="shared" si="781"/>
        <v>0</v>
      </c>
      <c r="R885" s="41">
        <f t="shared" si="781"/>
        <v>0</v>
      </c>
      <c r="S885" s="41">
        <f t="shared" si="781"/>
        <v>0</v>
      </c>
      <c r="T885" s="41">
        <f t="shared" si="781"/>
        <v>0</v>
      </c>
      <c r="U885" s="41">
        <f t="shared" si="781"/>
        <v>300</v>
      </c>
      <c r="V885" s="41">
        <f t="shared" si="781"/>
        <v>0</v>
      </c>
      <c r="W885" s="41">
        <f t="shared" si="781"/>
        <v>-120</v>
      </c>
      <c r="X885" s="41">
        <f t="shared" si="781"/>
        <v>0</v>
      </c>
      <c r="Y885" s="41">
        <f t="shared" si="781"/>
        <v>0</v>
      </c>
      <c r="Z885" s="41">
        <f t="shared" si="781"/>
        <v>0</v>
      </c>
      <c r="AA885" s="41">
        <f t="shared" si="781"/>
        <v>0</v>
      </c>
      <c r="AB885" s="41">
        <f t="shared" si="781"/>
        <v>0</v>
      </c>
      <c r="AC885" s="41">
        <f t="shared" si="781"/>
        <v>0</v>
      </c>
      <c r="AD885" s="292">
        <f t="shared" si="744"/>
        <v>7340</v>
      </c>
      <c r="AE885" s="41">
        <f t="shared" si="781"/>
        <v>7340</v>
      </c>
      <c r="AF885" s="41">
        <f t="shared" si="781"/>
        <v>6813</v>
      </c>
      <c r="AG885" s="41">
        <f t="shared" si="781"/>
        <v>8467</v>
      </c>
      <c r="AH885" s="41">
        <f t="shared" si="781"/>
        <v>9046</v>
      </c>
      <c r="AI885" s="41">
        <f t="shared" si="781"/>
        <v>9135</v>
      </c>
      <c r="AJ885" s="41">
        <f t="shared" si="781"/>
        <v>9171</v>
      </c>
      <c r="AK885" s="41">
        <f t="shared" si="781"/>
        <v>0</v>
      </c>
    </row>
    <row r="886" spans="1:37" ht="14.25">
      <c r="A886" s="43"/>
      <c r="B886" s="199" t="s">
        <v>299</v>
      </c>
      <c r="C886" s="198">
        <v>1</v>
      </c>
      <c r="D886" s="40">
        <f t="shared" ref="D886:AK886" si="782">D887</f>
        <v>8060</v>
      </c>
      <c r="E886" s="41">
        <f t="shared" si="782"/>
        <v>8783</v>
      </c>
      <c r="F886" s="288">
        <f t="shared" si="782"/>
        <v>7160</v>
      </c>
      <c r="G886" s="40">
        <f t="shared" si="782"/>
        <v>1945</v>
      </c>
      <c r="H886" s="40">
        <f t="shared" si="782"/>
        <v>1715</v>
      </c>
      <c r="I886" s="40">
        <f t="shared" si="782"/>
        <v>1815</v>
      </c>
      <c r="J886" s="40">
        <f t="shared" si="782"/>
        <v>1685</v>
      </c>
      <c r="K886" s="23">
        <f t="shared" si="764"/>
        <v>7160</v>
      </c>
      <c r="L886" s="23">
        <f t="shared" si="765"/>
        <v>0</v>
      </c>
      <c r="M886" s="40">
        <f t="shared" si="782"/>
        <v>7160</v>
      </c>
      <c r="N886" s="40">
        <f t="shared" si="782"/>
        <v>7160</v>
      </c>
      <c r="O886" s="40">
        <f t="shared" si="782"/>
        <v>7160</v>
      </c>
      <c r="P886" s="41">
        <f t="shared" si="782"/>
        <v>0</v>
      </c>
      <c r="Q886" s="41">
        <f t="shared" si="782"/>
        <v>0</v>
      </c>
      <c r="R886" s="41">
        <f t="shared" si="782"/>
        <v>0</v>
      </c>
      <c r="S886" s="41">
        <f t="shared" si="782"/>
        <v>0</v>
      </c>
      <c r="T886" s="41">
        <f t="shared" si="782"/>
        <v>0</v>
      </c>
      <c r="U886" s="41">
        <f t="shared" si="782"/>
        <v>300</v>
      </c>
      <c r="V886" s="41">
        <f t="shared" si="782"/>
        <v>0</v>
      </c>
      <c r="W886" s="41">
        <f t="shared" si="782"/>
        <v>-120</v>
      </c>
      <c r="X886" s="41">
        <f t="shared" si="782"/>
        <v>0</v>
      </c>
      <c r="Y886" s="41">
        <f t="shared" si="782"/>
        <v>0</v>
      </c>
      <c r="Z886" s="41">
        <f t="shared" si="782"/>
        <v>0</v>
      </c>
      <c r="AA886" s="41">
        <f t="shared" si="782"/>
        <v>0</v>
      </c>
      <c r="AB886" s="41">
        <f t="shared" si="782"/>
        <v>0</v>
      </c>
      <c r="AC886" s="41">
        <f t="shared" si="782"/>
        <v>0</v>
      </c>
      <c r="AD886" s="292">
        <f t="shared" si="744"/>
        <v>7340</v>
      </c>
      <c r="AE886" s="41">
        <f t="shared" si="782"/>
        <v>7340</v>
      </c>
      <c r="AF886" s="41">
        <f t="shared" si="782"/>
        <v>6813</v>
      </c>
      <c r="AG886" s="41">
        <f t="shared" si="782"/>
        <v>8467</v>
      </c>
      <c r="AH886" s="41">
        <f t="shared" si="782"/>
        <v>9046</v>
      </c>
      <c r="AI886" s="41">
        <f t="shared" si="782"/>
        <v>9135</v>
      </c>
      <c r="AJ886" s="41">
        <f t="shared" si="782"/>
        <v>9171</v>
      </c>
      <c r="AK886" s="41">
        <f t="shared" si="782"/>
        <v>0</v>
      </c>
    </row>
    <row r="887" spans="1:37" ht="14.25">
      <c r="A887" s="43"/>
      <c r="B887" s="199" t="s">
        <v>467</v>
      </c>
      <c r="C887" s="198" t="s">
        <v>419</v>
      </c>
      <c r="D887" s="40">
        <f t="shared" ref="D887:J887" si="783">D888+D889+D890</f>
        <v>8060</v>
      </c>
      <c r="E887" s="41">
        <f t="shared" si="783"/>
        <v>8783</v>
      </c>
      <c r="F887" s="288">
        <f t="shared" si="783"/>
        <v>7160</v>
      </c>
      <c r="G887" s="40">
        <f t="shared" si="783"/>
        <v>1945</v>
      </c>
      <c r="H887" s="40">
        <f t="shared" si="783"/>
        <v>1715</v>
      </c>
      <c r="I887" s="40">
        <f t="shared" si="783"/>
        <v>1815</v>
      </c>
      <c r="J887" s="40">
        <f t="shared" si="783"/>
        <v>1685</v>
      </c>
      <c r="K887" s="23">
        <f t="shared" si="764"/>
        <v>7160</v>
      </c>
      <c r="L887" s="23">
        <f t="shared" si="765"/>
        <v>0</v>
      </c>
      <c r="M887" s="40">
        <f t="shared" ref="M887:AK887" si="784">M888+M889+M890</f>
        <v>7160</v>
      </c>
      <c r="N887" s="40">
        <f t="shared" si="784"/>
        <v>7160</v>
      </c>
      <c r="O887" s="40">
        <f t="shared" si="784"/>
        <v>7160</v>
      </c>
      <c r="P887" s="41">
        <f t="shared" si="784"/>
        <v>0</v>
      </c>
      <c r="Q887" s="41">
        <f t="shared" si="784"/>
        <v>0</v>
      </c>
      <c r="R887" s="41">
        <f t="shared" si="784"/>
        <v>0</v>
      </c>
      <c r="S887" s="41">
        <f t="shared" si="784"/>
        <v>0</v>
      </c>
      <c r="T887" s="41">
        <f t="shared" si="784"/>
        <v>0</v>
      </c>
      <c r="U887" s="41">
        <f t="shared" si="784"/>
        <v>300</v>
      </c>
      <c r="V887" s="41">
        <f t="shared" si="784"/>
        <v>0</v>
      </c>
      <c r="W887" s="41">
        <f t="shared" si="784"/>
        <v>-120</v>
      </c>
      <c r="X887" s="41">
        <f t="shared" si="784"/>
        <v>0</v>
      </c>
      <c r="Y887" s="41">
        <f t="shared" si="784"/>
        <v>0</v>
      </c>
      <c r="Z887" s="41">
        <f t="shared" si="784"/>
        <v>0</v>
      </c>
      <c r="AA887" s="41">
        <f t="shared" si="784"/>
        <v>0</v>
      </c>
      <c r="AB887" s="41">
        <f t="shared" si="784"/>
        <v>0</v>
      </c>
      <c r="AC887" s="41">
        <f t="shared" si="784"/>
        <v>0</v>
      </c>
      <c r="AD887" s="292">
        <f t="shared" si="744"/>
        <v>7340</v>
      </c>
      <c r="AE887" s="41">
        <f t="shared" si="784"/>
        <v>7340</v>
      </c>
      <c r="AF887" s="41">
        <f t="shared" si="784"/>
        <v>6813</v>
      </c>
      <c r="AG887" s="41">
        <f t="shared" si="784"/>
        <v>8467</v>
      </c>
      <c r="AH887" s="41">
        <f t="shared" si="784"/>
        <v>9046</v>
      </c>
      <c r="AI887" s="41">
        <f t="shared" si="784"/>
        <v>9135</v>
      </c>
      <c r="AJ887" s="41">
        <f t="shared" si="784"/>
        <v>9171</v>
      </c>
      <c r="AK887" s="41">
        <f t="shared" si="784"/>
        <v>0</v>
      </c>
    </row>
    <row r="888" spans="1:37" ht="14.25">
      <c r="A888" s="43"/>
      <c r="B888" s="28" t="s">
        <v>300</v>
      </c>
      <c r="C888" s="29">
        <v>10</v>
      </c>
      <c r="D888" s="186">
        <v>5500</v>
      </c>
      <c r="E888" s="30">
        <v>5749</v>
      </c>
      <c r="F888" s="93">
        <v>5100</v>
      </c>
      <c r="G888" s="186">
        <v>1300</v>
      </c>
      <c r="H888" s="186">
        <v>1200</v>
      </c>
      <c r="I888" s="186">
        <v>1300</v>
      </c>
      <c r="J888" s="186">
        <v>1300</v>
      </c>
      <c r="K888" s="23">
        <f t="shared" si="764"/>
        <v>5100</v>
      </c>
      <c r="L888" s="23">
        <f t="shared" si="765"/>
        <v>0</v>
      </c>
      <c r="M888" s="186">
        <v>5100</v>
      </c>
      <c r="N888" s="186">
        <v>5100</v>
      </c>
      <c r="O888" s="186">
        <v>5100</v>
      </c>
      <c r="P888" s="30"/>
      <c r="Q888" s="30"/>
      <c r="R888" s="30"/>
      <c r="S888" s="30"/>
      <c r="T888" s="30"/>
      <c r="U888" s="30"/>
      <c r="V888" s="30"/>
      <c r="W888" s="30">
        <v>-80</v>
      </c>
      <c r="X888" s="30"/>
      <c r="Y888" s="30"/>
      <c r="Z888" s="30"/>
      <c r="AA888" s="30"/>
      <c r="AB888" s="30"/>
      <c r="AC888" s="30"/>
      <c r="AD888" s="292">
        <f t="shared" si="744"/>
        <v>5020</v>
      </c>
      <c r="AE888" s="30">
        <v>5020</v>
      </c>
      <c r="AF888" s="30">
        <v>4641</v>
      </c>
      <c r="AG888" s="30">
        <v>5480</v>
      </c>
      <c r="AH888" s="30">
        <v>5875</v>
      </c>
      <c r="AI888" s="30">
        <v>5875</v>
      </c>
      <c r="AJ888" s="30">
        <v>5890</v>
      </c>
      <c r="AK888" s="30"/>
    </row>
    <row r="889" spans="1:37" ht="14.25">
      <c r="A889" s="43"/>
      <c r="B889" s="28" t="s">
        <v>301</v>
      </c>
      <c r="C889" s="29">
        <v>20</v>
      </c>
      <c r="D889" s="186">
        <v>2500</v>
      </c>
      <c r="E889" s="30">
        <v>2974</v>
      </c>
      <c r="F889" s="93">
        <v>2000</v>
      </c>
      <c r="G889" s="186">
        <v>630</v>
      </c>
      <c r="H889" s="186">
        <v>500</v>
      </c>
      <c r="I889" s="186">
        <v>500</v>
      </c>
      <c r="J889" s="186">
        <v>370</v>
      </c>
      <c r="K889" s="23">
        <f t="shared" si="764"/>
        <v>2000</v>
      </c>
      <c r="L889" s="23">
        <f t="shared" si="765"/>
        <v>0</v>
      </c>
      <c r="M889" s="186">
        <v>2000</v>
      </c>
      <c r="N889" s="186">
        <v>2000</v>
      </c>
      <c r="O889" s="186">
        <v>2000</v>
      </c>
      <c r="P889" s="30"/>
      <c r="Q889" s="30"/>
      <c r="R889" s="30"/>
      <c r="S889" s="30"/>
      <c r="T889" s="30"/>
      <c r="U889" s="30">
        <v>300</v>
      </c>
      <c r="V889" s="30"/>
      <c r="W889" s="30">
        <v>-40</v>
      </c>
      <c r="X889" s="30"/>
      <c r="Y889" s="30"/>
      <c r="Z889" s="30"/>
      <c r="AA889" s="30"/>
      <c r="AB889" s="30"/>
      <c r="AC889" s="30"/>
      <c r="AD889" s="292">
        <f t="shared" si="744"/>
        <v>2260</v>
      </c>
      <c r="AE889" s="30">
        <v>2260</v>
      </c>
      <c r="AF889" s="30">
        <v>2154</v>
      </c>
      <c r="AG889" s="30">
        <v>2927</v>
      </c>
      <c r="AH889" s="30">
        <v>3111</v>
      </c>
      <c r="AI889" s="30">
        <v>3200</v>
      </c>
      <c r="AJ889" s="30">
        <v>3221</v>
      </c>
      <c r="AK889" s="30"/>
    </row>
    <row r="890" spans="1:37" ht="14.25">
      <c r="A890" s="43"/>
      <c r="B890" s="28" t="s">
        <v>564</v>
      </c>
      <c r="C890" s="29" t="s">
        <v>591</v>
      </c>
      <c r="D890" s="186">
        <v>60</v>
      </c>
      <c r="E890" s="30">
        <v>60</v>
      </c>
      <c r="F890" s="93">
        <v>60</v>
      </c>
      <c r="G890" s="186">
        <v>15</v>
      </c>
      <c r="H890" s="186">
        <v>15</v>
      </c>
      <c r="I890" s="186">
        <v>15</v>
      </c>
      <c r="J890" s="186">
        <v>15</v>
      </c>
      <c r="K890" s="23">
        <f t="shared" si="764"/>
        <v>60</v>
      </c>
      <c r="L890" s="23">
        <f t="shared" si="765"/>
        <v>0</v>
      </c>
      <c r="M890" s="186">
        <v>60</v>
      </c>
      <c r="N890" s="186">
        <v>60</v>
      </c>
      <c r="O890" s="186">
        <v>60</v>
      </c>
      <c r="P890" s="30"/>
      <c r="Q890" s="30"/>
      <c r="R890" s="30"/>
      <c r="S890" s="30"/>
      <c r="T890" s="30"/>
      <c r="U890" s="30"/>
      <c r="V890" s="30"/>
      <c r="W890" s="30"/>
      <c r="X890" s="30"/>
      <c r="Y890" s="30"/>
      <c r="Z890" s="30"/>
      <c r="AA890" s="30"/>
      <c r="AB890" s="30"/>
      <c r="AC890" s="30"/>
      <c r="AD890" s="292">
        <f t="shared" si="744"/>
        <v>60</v>
      </c>
      <c r="AE890" s="30">
        <v>60</v>
      </c>
      <c r="AF890" s="30">
        <v>18</v>
      </c>
      <c r="AG890" s="30">
        <v>60</v>
      </c>
      <c r="AH890" s="30">
        <v>60</v>
      </c>
      <c r="AI890" s="30">
        <v>60</v>
      </c>
      <c r="AJ890" s="30">
        <v>60</v>
      </c>
      <c r="AK890" s="30"/>
    </row>
    <row r="891" spans="1:37" ht="14.25" hidden="1">
      <c r="A891" s="43"/>
      <c r="B891" s="28" t="s">
        <v>310</v>
      </c>
      <c r="C891" s="29" t="s">
        <v>421</v>
      </c>
      <c r="D891" s="186"/>
      <c r="E891" s="30"/>
      <c r="F891" s="93"/>
      <c r="G891" s="186"/>
      <c r="H891" s="186"/>
      <c r="I891" s="186"/>
      <c r="J891" s="186"/>
      <c r="K891" s="23">
        <f t="shared" si="764"/>
        <v>0</v>
      </c>
      <c r="L891" s="23">
        <f t="shared" si="765"/>
        <v>0</v>
      </c>
      <c r="M891" s="186"/>
      <c r="N891" s="186"/>
      <c r="O891" s="186"/>
      <c r="P891" s="30"/>
      <c r="Q891" s="30"/>
      <c r="R891" s="30"/>
      <c r="S891" s="30"/>
      <c r="T891" s="30"/>
      <c r="U891" s="30"/>
      <c r="V891" s="30"/>
      <c r="W891" s="30"/>
      <c r="X891" s="30"/>
      <c r="Y891" s="30"/>
      <c r="Z891" s="30"/>
      <c r="AA891" s="30"/>
      <c r="AB891" s="30"/>
      <c r="AC891" s="30"/>
      <c r="AD891" s="292">
        <f t="shared" si="744"/>
        <v>0</v>
      </c>
      <c r="AE891" s="30"/>
      <c r="AF891" s="30"/>
      <c r="AG891" s="30"/>
      <c r="AH891" s="30"/>
      <c r="AI891" s="30"/>
      <c r="AJ891" s="30"/>
      <c r="AK891" s="30"/>
    </row>
    <row r="892" spans="1:37" ht="14.25">
      <c r="A892" s="43"/>
      <c r="B892" s="25" t="s">
        <v>311</v>
      </c>
      <c r="C892" s="29"/>
      <c r="D892" s="40">
        <f t="shared" ref="D892:AK892" si="785">D893</f>
        <v>26</v>
      </c>
      <c r="E892" s="41">
        <f t="shared" si="785"/>
        <v>0</v>
      </c>
      <c r="F892" s="288">
        <f t="shared" si="785"/>
        <v>521</v>
      </c>
      <c r="G892" s="40">
        <f t="shared" si="785"/>
        <v>521</v>
      </c>
      <c r="H892" s="40">
        <f t="shared" si="785"/>
        <v>0</v>
      </c>
      <c r="I892" s="40">
        <f t="shared" si="785"/>
        <v>0</v>
      </c>
      <c r="J892" s="40">
        <f t="shared" si="785"/>
        <v>0</v>
      </c>
      <c r="K892" s="23">
        <f t="shared" si="764"/>
        <v>521</v>
      </c>
      <c r="L892" s="23">
        <f t="shared" si="765"/>
        <v>0</v>
      </c>
      <c r="M892" s="40">
        <f t="shared" si="785"/>
        <v>0</v>
      </c>
      <c r="N892" s="40">
        <f t="shared" si="785"/>
        <v>0</v>
      </c>
      <c r="O892" s="40">
        <f t="shared" si="785"/>
        <v>0</v>
      </c>
      <c r="P892" s="41">
        <f t="shared" si="785"/>
        <v>0</v>
      </c>
      <c r="Q892" s="41">
        <f t="shared" si="785"/>
        <v>0</v>
      </c>
      <c r="R892" s="41">
        <f t="shared" si="785"/>
        <v>0</v>
      </c>
      <c r="S892" s="41">
        <f t="shared" si="785"/>
        <v>0</v>
      </c>
      <c r="T892" s="41">
        <f t="shared" si="785"/>
        <v>0</v>
      </c>
      <c r="U892" s="41">
        <f t="shared" si="785"/>
        <v>0</v>
      </c>
      <c r="V892" s="41">
        <f t="shared" si="785"/>
        <v>0</v>
      </c>
      <c r="W892" s="41">
        <f t="shared" si="785"/>
        <v>0</v>
      </c>
      <c r="X892" s="41">
        <f t="shared" si="785"/>
        <v>0</v>
      </c>
      <c r="Y892" s="41">
        <f t="shared" si="785"/>
        <v>0</v>
      </c>
      <c r="Z892" s="41">
        <f t="shared" si="785"/>
        <v>140</v>
      </c>
      <c r="AA892" s="41">
        <f t="shared" si="785"/>
        <v>0</v>
      </c>
      <c r="AB892" s="41">
        <f t="shared" si="785"/>
        <v>0</v>
      </c>
      <c r="AC892" s="41">
        <f t="shared" si="785"/>
        <v>0</v>
      </c>
      <c r="AD892" s="292">
        <f t="shared" si="744"/>
        <v>661</v>
      </c>
      <c r="AE892" s="41">
        <f t="shared" si="785"/>
        <v>661</v>
      </c>
      <c r="AF892" s="41">
        <f t="shared" si="785"/>
        <v>609</v>
      </c>
      <c r="AG892" s="41">
        <f t="shared" si="785"/>
        <v>0</v>
      </c>
      <c r="AH892" s="41">
        <f t="shared" si="785"/>
        <v>0</v>
      </c>
      <c r="AI892" s="41">
        <f t="shared" si="785"/>
        <v>0</v>
      </c>
      <c r="AJ892" s="41">
        <f t="shared" si="785"/>
        <v>0</v>
      </c>
      <c r="AK892" s="41">
        <f t="shared" si="785"/>
        <v>0</v>
      </c>
    </row>
    <row r="893" spans="1:37" ht="14.25">
      <c r="A893" s="43"/>
      <c r="B893" s="28" t="s">
        <v>317</v>
      </c>
      <c r="C893" s="29" t="s">
        <v>318</v>
      </c>
      <c r="D893" s="186">
        <v>26</v>
      </c>
      <c r="E893" s="30"/>
      <c r="F893" s="93">
        <f>294+227</f>
        <v>521</v>
      </c>
      <c r="G893" s="186">
        <f>294+227</f>
        <v>521</v>
      </c>
      <c r="H893" s="186">
        <v>0</v>
      </c>
      <c r="I893" s="186">
        <v>0</v>
      </c>
      <c r="J893" s="186">
        <v>0</v>
      </c>
      <c r="K893" s="23">
        <f t="shared" si="764"/>
        <v>521</v>
      </c>
      <c r="L893" s="23">
        <f t="shared" si="765"/>
        <v>0</v>
      </c>
      <c r="M893" s="186">
        <v>0</v>
      </c>
      <c r="N893" s="186">
        <v>0</v>
      </c>
      <c r="O893" s="186">
        <v>0</v>
      </c>
      <c r="P893" s="30"/>
      <c r="Q893" s="30"/>
      <c r="R893" s="30"/>
      <c r="S893" s="30"/>
      <c r="T893" s="30"/>
      <c r="U893" s="30"/>
      <c r="V893" s="30"/>
      <c r="W893" s="30"/>
      <c r="X893" s="30"/>
      <c r="Y893" s="30"/>
      <c r="Z893" s="30">
        <v>140</v>
      </c>
      <c r="AA893" s="30"/>
      <c r="AB893" s="30"/>
      <c r="AC893" s="30"/>
      <c r="AD893" s="292">
        <f t="shared" si="744"/>
        <v>661</v>
      </c>
      <c r="AE893" s="30">
        <v>661</v>
      </c>
      <c r="AF893" s="30">
        <v>609</v>
      </c>
      <c r="AG893" s="30"/>
      <c r="AH893" s="30"/>
      <c r="AI893" s="30"/>
      <c r="AJ893" s="30"/>
      <c r="AK893" s="30"/>
    </row>
    <row r="894" spans="1:37" ht="14.25">
      <c r="A894" s="43" t="s">
        <v>592</v>
      </c>
      <c r="B894" s="188" t="s">
        <v>593</v>
      </c>
      <c r="C894" s="129" t="s">
        <v>594</v>
      </c>
      <c r="D894" s="263">
        <f t="shared" ref="D894:AK894" si="786">D895</f>
        <v>26935</v>
      </c>
      <c r="E894" s="156">
        <f t="shared" si="786"/>
        <v>2180</v>
      </c>
      <c r="F894" s="300">
        <f t="shared" si="786"/>
        <v>2180</v>
      </c>
      <c r="G894" s="263">
        <f t="shared" si="786"/>
        <v>600</v>
      </c>
      <c r="H894" s="263">
        <f t="shared" si="786"/>
        <v>585</v>
      </c>
      <c r="I894" s="263">
        <f t="shared" si="786"/>
        <v>585</v>
      </c>
      <c r="J894" s="263">
        <f t="shared" si="786"/>
        <v>410</v>
      </c>
      <c r="K894" s="23">
        <f t="shared" si="764"/>
        <v>2180</v>
      </c>
      <c r="L894" s="23">
        <f t="shared" si="765"/>
        <v>0</v>
      </c>
      <c r="M894" s="263">
        <f t="shared" si="786"/>
        <v>2180</v>
      </c>
      <c r="N894" s="263">
        <f t="shared" si="786"/>
        <v>2180</v>
      </c>
      <c r="O894" s="263">
        <f t="shared" si="786"/>
        <v>2180</v>
      </c>
      <c r="P894" s="156">
        <f t="shared" si="786"/>
        <v>0</v>
      </c>
      <c r="Q894" s="156">
        <f t="shared" si="786"/>
        <v>0</v>
      </c>
      <c r="R894" s="156">
        <f t="shared" si="786"/>
        <v>0</v>
      </c>
      <c r="S894" s="156">
        <f t="shared" si="786"/>
        <v>0</v>
      </c>
      <c r="T894" s="156">
        <f t="shared" si="786"/>
        <v>0</v>
      </c>
      <c r="U894" s="156">
        <f t="shared" si="786"/>
        <v>0</v>
      </c>
      <c r="V894" s="156">
        <f t="shared" si="786"/>
        <v>0</v>
      </c>
      <c r="W894" s="156">
        <f t="shared" si="786"/>
        <v>0</v>
      </c>
      <c r="X894" s="156">
        <f t="shared" si="786"/>
        <v>0</v>
      </c>
      <c r="Y894" s="156">
        <f t="shared" si="786"/>
        <v>0</v>
      </c>
      <c r="Z894" s="156">
        <f t="shared" si="786"/>
        <v>0</v>
      </c>
      <c r="AA894" s="156">
        <f t="shared" si="786"/>
        <v>0</v>
      </c>
      <c r="AB894" s="156">
        <f t="shared" si="786"/>
        <v>0</v>
      </c>
      <c r="AC894" s="156">
        <f t="shared" si="786"/>
        <v>0</v>
      </c>
      <c r="AD894" s="292">
        <f t="shared" si="744"/>
        <v>2180</v>
      </c>
      <c r="AE894" s="156">
        <f t="shared" si="786"/>
        <v>2180</v>
      </c>
      <c r="AF894" s="156">
        <f t="shared" si="786"/>
        <v>2146</v>
      </c>
      <c r="AG894" s="156">
        <f t="shared" si="786"/>
        <v>2180</v>
      </c>
      <c r="AH894" s="156">
        <f t="shared" si="786"/>
        <v>2180</v>
      </c>
      <c r="AI894" s="156">
        <f t="shared" si="786"/>
        <v>2180</v>
      </c>
      <c r="AJ894" s="156">
        <f t="shared" si="786"/>
        <v>2180</v>
      </c>
      <c r="AK894" s="156">
        <f t="shared" si="786"/>
        <v>0</v>
      </c>
    </row>
    <row r="895" spans="1:37" ht="14.25">
      <c r="A895" s="43"/>
      <c r="B895" s="25" t="s">
        <v>298</v>
      </c>
      <c r="C895" s="29"/>
      <c r="D895" s="191">
        <f t="shared" ref="D895:J895" si="787">D896+D898</f>
        <v>26935</v>
      </c>
      <c r="E895" s="111">
        <f t="shared" si="787"/>
        <v>2180</v>
      </c>
      <c r="F895" s="296">
        <f t="shared" si="787"/>
        <v>2180</v>
      </c>
      <c r="G895" s="191">
        <f t="shared" si="787"/>
        <v>600</v>
      </c>
      <c r="H895" s="191">
        <f t="shared" si="787"/>
        <v>585</v>
      </c>
      <c r="I895" s="191">
        <f t="shared" si="787"/>
        <v>585</v>
      </c>
      <c r="J895" s="191">
        <f t="shared" si="787"/>
        <v>410</v>
      </c>
      <c r="K895" s="23">
        <f t="shared" si="764"/>
        <v>2180</v>
      </c>
      <c r="L895" s="23">
        <f t="shared" si="765"/>
        <v>0</v>
      </c>
      <c r="M895" s="191">
        <f t="shared" ref="M895:AK895" si="788">M896+M898</f>
        <v>2180</v>
      </c>
      <c r="N895" s="191">
        <f t="shared" si="788"/>
        <v>2180</v>
      </c>
      <c r="O895" s="191">
        <f t="shared" si="788"/>
        <v>2180</v>
      </c>
      <c r="P895" s="111">
        <f t="shared" si="788"/>
        <v>0</v>
      </c>
      <c r="Q895" s="111">
        <f t="shared" si="788"/>
        <v>0</v>
      </c>
      <c r="R895" s="111">
        <f t="shared" si="788"/>
        <v>0</v>
      </c>
      <c r="S895" s="111">
        <f t="shared" si="788"/>
        <v>0</v>
      </c>
      <c r="T895" s="111">
        <f t="shared" si="788"/>
        <v>0</v>
      </c>
      <c r="U895" s="111">
        <f t="shared" si="788"/>
        <v>0</v>
      </c>
      <c r="V895" s="111">
        <f t="shared" si="788"/>
        <v>0</v>
      </c>
      <c r="W895" s="111">
        <f t="shared" si="788"/>
        <v>0</v>
      </c>
      <c r="X895" s="111">
        <f t="shared" si="788"/>
        <v>0</v>
      </c>
      <c r="Y895" s="111">
        <f t="shared" si="788"/>
        <v>0</v>
      </c>
      <c r="Z895" s="111">
        <f t="shared" si="788"/>
        <v>0</v>
      </c>
      <c r="AA895" s="111">
        <f t="shared" si="788"/>
        <v>0</v>
      </c>
      <c r="AB895" s="111">
        <f t="shared" si="788"/>
        <v>0</v>
      </c>
      <c r="AC895" s="111">
        <f t="shared" si="788"/>
        <v>0</v>
      </c>
      <c r="AD895" s="292">
        <f t="shared" si="744"/>
        <v>2180</v>
      </c>
      <c r="AE895" s="111">
        <f t="shared" si="788"/>
        <v>2180</v>
      </c>
      <c r="AF895" s="111">
        <f t="shared" si="788"/>
        <v>2146</v>
      </c>
      <c r="AG895" s="111">
        <f t="shared" si="788"/>
        <v>2180</v>
      </c>
      <c r="AH895" s="111">
        <f t="shared" si="788"/>
        <v>2180</v>
      </c>
      <c r="AI895" s="111">
        <f t="shared" si="788"/>
        <v>2180</v>
      </c>
      <c r="AJ895" s="111">
        <f t="shared" si="788"/>
        <v>2180</v>
      </c>
      <c r="AK895" s="111">
        <f t="shared" si="788"/>
        <v>0</v>
      </c>
    </row>
    <row r="896" spans="1:37" ht="14.25">
      <c r="A896" s="43"/>
      <c r="B896" s="28" t="s">
        <v>299</v>
      </c>
      <c r="C896" s="29">
        <v>1</v>
      </c>
      <c r="D896" s="248">
        <f t="shared" ref="D896:AK896" si="789">D897</f>
        <v>26935</v>
      </c>
      <c r="E896" s="38">
        <f t="shared" si="789"/>
        <v>2180</v>
      </c>
      <c r="F896" s="286">
        <f t="shared" si="789"/>
        <v>2180</v>
      </c>
      <c r="G896" s="248">
        <f t="shared" si="789"/>
        <v>600</v>
      </c>
      <c r="H896" s="248">
        <f t="shared" si="789"/>
        <v>585</v>
      </c>
      <c r="I896" s="248">
        <f t="shared" si="789"/>
        <v>585</v>
      </c>
      <c r="J896" s="248">
        <f t="shared" si="789"/>
        <v>410</v>
      </c>
      <c r="K896" s="23">
        <f t="shared" si="764"/>
        <v>2180</v>
      </c>
      <c r="L896" s="23">
        <f t="shared" si="765"/>
        <v>0</v>
      </c>
      <c r="M896" s="248">
        <f t="shared" si="789"/>
        <v>2180</v>
      </c>
      <c r="N896" s="248">
        <f t="shared" si="789"/>
        <v>2180</v>
      </c>
      <c r="O896" s="248">
        <f t="shared" si="789"/>
        <v>2180</v>
      </c>
      <c r="P896" s="38">
        <f t="shared" si="789"/>
        <v>0</v>
      </c>
      <c r="Q896" s="38">
        <f t="shared" si="789"/>
        <v>0</v>
      </c>
      <c r="R896" s="38">
        <f t="shared" si="789"/>
        <v>0</v>
      </c>
      <c r="S896" s="38">
        <f t="shared" si="789"/>
        <v>0</v>
      </c>
      <c r="T896" s="38">
        <f t="shared" si="789"/>
        <v>0</v>
      </c>
      <c r="U896" s="38">
        <f t="shared" si="789"/>
        <v>0</v>
      </c>
      <c r="V896" s="38">
        <f t="shared" si="789"/>
        <v>0</v>
      </c>
      <c r="W896" s="38">
        <f t="shared" si="789"/>
        <v>0</v>
      </c>
      <c r="X896" s="38">
        <f t="shared" si="789"/>
        <v>0</v>
      </c>
      <c r="Y896" s="38">
        <f t="shared" si="789"/>
        <v>0</v>
      </c>
      <c r="Z896" s="38">
        <f t="shared" si="789"/>
        <v>0</v>
      </c>
      <c r="AA896" s="38">
        <f t="shared" si="789"/>
        <v>0</v>
      </c>
      <c r="AB896" s="38">
        <f t="shared" si="789"/>
        <v>0</v>
      </c>
      <c r="AC896" s="38">
        <f t="shared" si="789"/>
        <v>0</v>
      </c>
      <c r="AD896" s="292">
        <f t="shared" si="744"/>
        <v>2180</v>
      </c>
      <c r="AE896" s="38">
        <f t="shared" si="789"/>
        <v>2180</v>
      </c>
      <c r="AF896" s="38">
        <f t="shared" si="789"/>
        <v>2146</v>
      </c>
      <c r="AG896" s="38">
        <f t="shared" si="789"/>
        <v>2180</v>
      </c>
      <c r="AH896" s="38">
        <f t="shared" si="789"/>
        <v>2180</v>
      </c>
      <c r="AI896" s="38">
        <f t="shared" si="789"/>
        <v>2180</v>
      </c>
      <c r="AJ896" s="38">
        <f t="shared" si="789"/>
        <v>2180</v>
      </c>
      <c r="AK896" s="38">
        <f t="shared" si="789"/>
        <v>0</v>
      </c>
    </row>
    <row r="897" spans="1:37" ht="18.75" customHeight="1">
      <c r="A897" s="43"/>
      <c r="B897" s="28" t="s">
        <v>595</v>
      </c>
      <c r="C897" s="29">
        <v>59.15</v>
      </c>
      <c r="D897" s="186">
        <v>26935</v>
      </c>
      <c r="E897" s="30">
        <v>2180</v>
      </c>
      <c r="F897" s="93">
        <v>2180</v>
      </c>
      <c r="G897" s="186">
        <v>600</v>
      </c>
      <c r="H897" s="186">
        <v>585</v>
      </c>
      <c r="I897" s="186">
        <v>585</v>
      </c>
      <c r="J897" s="186">
        <v>410</v>
      </c>
      <c r="K897" s="23">
        <f t="shared" si="764"/>
        <v>2180</v>
      </c>
      <c r="L897" s="23">
        <f t="shared" si="765"/>
        <v>0</v>
      </c>
      <c r="M897" s="186">
        <v>2180</v>
      </c>
      <c r="N897" s="186">
        <v>2180</v>
      </c>
      <c r="O897" s="186">
        <v>2180</v>
      </c>
      <c r="P897" s="30"/>
      <c r="Q897" s="30"/>
      <c r="R897" s="30"/>
      <c r="S897" s="30"/>
      <c r="T897" s="30"/>
      <c r="U897" s="30"/>
      <c r="V897" s="30"/>
      <c r="W897" s="30"/>
      <c r="X897" s="30"/>
      <c r="Y897" s="30"/>
      <c r="Z897" s="30"/>
      <c r="AA897" s="30"/>
      <c r="AB897" s="30"/>
      <c r="AC897" s="30"/>
      <c r="AD897" s="292">
        <f t="shared" si="744"/>
        <v>2180</v>
      </c>
      <c r="AE897" s="30">
        <v>2180</v>
      </c>
      <c r="AF897" s="30">
        <v>2146</v>
      </c>
      <c r="AG897" s="30">
        <v>2180</v>
      </c>
      <c r="AH897" s="30">
        <v>2180</v>
      </c>
      <c r="AI897" s="30">
        <v>2180</v>
      </c>
      <c r="AJ897" s="30">
        <v>2180</v>
      </c>
      <c r="AK897" s="30"/>
    </row>
    <row r="898" spans="1:37" ht="15.75" hidden="1" customHeight="1">
      <c r="A898" s="43"/>
      <c r="B898" s="28" t="s">
        <v>310</v>
      </c>
      <c r="C898" s="29" t="s">
        <v>421</v>
      </c>
      <c r="D898" s="186"/>
      <c r="E898" s="30"/>
      <c r="F898" s="93"/>
      <c r="G898" s="186"/>
      <c r="H898" s="186"/>
      <c r="I898" s="186"/>
      <c r="J898" s="186"/>
      <c r="K898" s="23">
        <f t="shared" si="764"/>
        <v>0</v>
      </c>
      <c r="L898" s="23">
        <f t="shared" si="765"/>
        <v>0</v>
      </c>
      <c r="M898" s="186"/>
      <c r="N898" s="186"/>
      <c r="O898" s="186"/>
      <c r="P898" s="30"/>
      <c r="Q898" s="30"/>
      <c r="R898" s="30"/>
      <c r="S898" s="30"/>
      <c r="T898" s="30"/>
      <c r="U898" s="30"/>
      <c r="V898" s="30"/>
      <c r="W898" s="30"/>
      <c r="X898" s="30"/>
      <c r="Y898" s="30"/>
      <c r="Z898" s="30"/>
      <c r="AA898" s="30"/>
      <c r="AB898" s="30"/>
      <c r="AC898" s="30"/>
      <c r="AD898" s="292">
        <f t="shared" si="744"/>
        <v>0</v>
      </c>
      <c r="AE898" s="30"/>
      <c r="AF898" s="30"/>
      <c r="AG898" s="30"/>
      <c r="AH898" s="30"/>
      <c r="AI898" s="30"/>
      <c r="AJ898" s="30"/>
      <c r="AK898" s="30"/>
    </row>
    <row r="899" spans="1:37" ht="18.75" hidden="1" customHeight="1">
      <c r="A899" s="43" t="s">
        <v>596</v>
      </c>
      <c r="B899" s="200" t="s">
        <v>597</v>
      </c>
      <c r="C899" s="29" t="s">
        <v>598</v>
      </c>
      <c r="D899" s="191">
        <f t="shared" ref="D899:J899" si="790">D900+D906</f>
        <v>0</v>
      </c>
      <c r="E899" s="111">
        <f t="shared" si="790"/>
        <v>0</v>
      </c>
      <c r="F899" s="296">
        <f t="shared" si="790"/>
        <v>0</v>
      </c>
      <c r="G899" s="191">
        <f t="shared" si="790"/>
        <v>0</v>
      </c>
      <c r="H899" s="191">
        <f t="shared" si="790"/>
        <v>0</v>
      </c>
      <c r="I899" s="191">
        <f t="shared" si="790"/>
        <v>0</v>
      </c>
      <c r="J899" s="191">
        <f t="shared" si="790"/>
        <v>0</v>
      </c>
      <c r="K899" s="23">
        <f t="shared" si="764"/>
        <v>0</v>
      </c>
      <c r="L899" s="23">
        <f t="shared" si="765"/>
        <v>0</v>
      </c>
      <c r="M899" s="191">
        <f t="shared" ref="M899:AK899" si="791">M900+M906</f>
        <v>0</v>
      </c>
      <c r="N899" s="191">
        <f t="shared" si="791"/>
        <v>0</v>
      </c>
      <c r="O899" s="191">
        <f t="shared" si="791"/>
        <v>0</v>
      </c>
      <c r="P899" s="111">
        <f t="shared" si="791"/>
        <v>0</v>
      </c>
      <c r="Q899" s="111">
        <f t="shared" si="791"/>
        <v>0</v>
      </c>
      <c r="R899" s="111">
        <f t="shared" si="791"/>
        <v>0</v>
      </c>
      <c r="S899" s="111">
        <f t="shared" si="791"/>
        <v>0</v>
      </c>
      <c r="T899" s="111">
        <f t="shared" si="791"/>
        <v>0</v>
      </c>
      <c r="U899" s="111">
        <f t="shared" si="791"/>
        <v>0</v>
      </c>
      <c r="V899" s="111">
        <f t="shared" si="791"/>
        <v>0</v>
      </c>
      <c r="W899" s="111">
        <f t="shared" si="791"/>
        <v>0</v>
      </c>
      <c r="X899" s="111">
        <f t="shared" si="791"/>
        <v>0</v>
      </c>
      <c r="Y899" s="111">
        <f t="shared" si="791"/>
        <v>0</v>
      </c>
      <c r="Z899" s="111">
        <f t="shared" si="791"/>
        <v>0</v>
      </c>
      <c r="AA899" s="111">
        <f t="shared" si="791"/>
        <v>0</v>
      </c>
      <c r="AB899" s="111">
        <f t="shared" si="791"/>
        <v>0</v>
      </c>
      <c r="AC899" s="111">
        <f t="shared" si="791"/>
        <v>0</v>
      </c>
      <c r="AD899" s="292">
        <f t="shared" si="744"/>
        <v>0</v>
      </c>
      <c r="AE899" s="111">
        <f t="shared" si="791"/>
        <v>0</v>
      </c>
      <c r="AF899" s="111">
        <f t="shared" si="791"/>
        <v>0</v>
      </c>
      <c r="AG899" s="111">
        <f t="shared" si="791"/>
        <v>0</v>
      </c>
      <c r="AH899" s="111">
        <f t="shared" si="791"/>
        <v>0</v>
      </c>
      <c r="AI899" s="111">
        <f t="shared" si="791"/>
        <v>0</v>
      </c>
      <c r="AJ899" s="111">
        <f t="shared" si="791"/>
        <v>0</v>
      </c>
      <c r="AK899" s="111">
        <f t="shared" si="791"/>
        <v>0</v>
      </c>
    </row>
    <row r="900" spans="1:37" ht="18.75" hidden="1" customHeight="1">
      <c r="A900" s="43"/>
      <c r="B900" s="25" t="s">
        <v>298</v>
      </c>
      <c r="C900" s="29"/>
      <c r="D900" s="191">
        <f t="shared" ref="D900:AK900" si="792">D901</f>
        <v>0</v>
      </c>
      <c r="E900" s="111">
        <f t="shared" si="792"/>
        <v>0</v>
      </c>
      <c r="F900" s="296">
        <f t="shared" si="792"/>
        <v>0</v>
      </c>
      <c r="G900" s="191">
        <f t="shared" si="792"/>
        <v>0</v>
      </c>
      <c r="H900" s="191">
        <f t="shared" si="792"/>
        <v>0</v>
      </c>
      <c r="I900" s="191">
        <f t="shared" si="792"/>
        <v>0</v>
      </c>
      <c r="J900" s="191">
        <f t="shared" si="792"/>
        <v>0</v>
      </c>
      <c r="K900" s="23">
        <f t="shared" si="764"/>
        <v>0</v>
      </c>
      <c r="L900" s="23">
        <f t="shared" si="765"/>
        <v>0</v>
      </c>
      <c r="M900" s="191">
        <f t="shared" si="792"/>
        <v>0</v>
      </c>
      <c r="N900" s="191">
        <f t="shared" si="792"/>
        <v>0</v>
      </c>
      <c r="O900" s="191">
        <f t="shared" si="792"/>
        <v>0</v>
      </c>
      <c r="P900" s="111">
        <f t="shared" si="792"/>
        <v>0</v>
      </c>
      <c r="Q900" s="111">
        <f t="shared" si="792"/>
        <v>0</v>
      </c>
      <c r="R900" s="111">
        <f t="shared" si="792"/>
        <v>0</v>
      </c>
      <c r="S900" s="111">
        <f t="shared" si="792"/>
        <v>0</v>
      </c>
      <c r="T900" s="111">
        <f t="shared" si="792"/>
        <v>0</v>
      </c>
      <c r="U900" s="111">
        <f t="shared" si="792"/>
        <v>0</v>
      </c>
      <c r="V900" s="111">
        <f t="shared" si="792"/>
        <v>0</v>
      </c>
      <c r="W900" s="111">
        <f t="shared" si="792"/>
        <v>0</v>
      </c>
      <c r="X900" s="111">
        <f t="shared" si="792"/>
        <v>0</v>
      </c>
      <c r="Y900" s="111">
        <f t="shared" si="792"/>
        <v>0</v>
      </c>
      <c r="Z900" s="111">
        <f t="shared" si="792"/>
        <v>0</v>
      </c>
      <c r="AA900" s="111">
        <f t="shared" si="792"/>
        <v>0</v>
      </c>
      <c r="AB900" s="111">
        <f t="shared" si="792"/>
        <v>0</v>
      </c>
      <c r="AC900" s="111">
        <f t="shared" si="792"/>
        <v>0</v>
      </c>
      <c r="AD900" s="292">
        <f t="shared" si="744"/>
        <v>0</v>
      </c>
      <c r="AE900" s="111">
        <f t="shared" si="792"/>
        <v>0</v>
      </c>
      <c r="AF900" s="111">
        <f t="shared" si="792"/>
        <v>0</v>
      </c>
      <c r="AG900" s="111">
        <f t="shared" si="792"/>
        <v>0</v>
      </c>
      <c r="AH900" s="111">
        <f t="shared" si="792"/>
        <v>0</v>
      </c>
      <c r="AI900" s="111">
        <f t="shared" si="792"/>
        <v>0</v>
      </c>
      <c r="AJ900" s="111">
        <f t="shared" si="792"/>
        <v>0</v>
      </c>
      <c r="AK900" s="111">
        <f t="shared" si="792"/>
        <v>0</v>
      </c>
    </row>
    <row r="901" spans="1:37" ht="18.75" hidden="1" customHeight="1">
      <c r="A901" s="43"/>
      <c r="B901" s="28" t="s">
        <v>299</v>
      </c>
      <c r="C901" s="29">
        <v>1</v>
      </c>
      <c r="D901" s="248">
        <f t="shared" ref="D901:J901" si="793">D902+D905</f>
        <v>0</v>
      </c>
      <c r="E901" s="38">
        <f t="shared" si="793"/>
        <v>0</v>
      </c>
      <c r="F901" s="286">
        <f t="shared" si="793"/>
        <v>0</v>
      </c>
      <c r="G901" s="248">
        <f t="shared" si="793"/>
        <v>0</v>
      </c>
      <c r="H901" s="248">
        <f t="shared" si="793"/>
        <v>0</v>
      </c>
      <c r="I901" s="248">
        <f t="shared" si="793"/>
        <v>0</v>
      </c>
      <c r="J901" s="248">
        <f t="shared" si="793"/>
        <v>0</v>
      </c>
      <c r="K901" s="23">
        <f t="shared" si="764"/>
        <v>0</v>
      </c>
      <c r="L901" s="23">
        <f t="shared" si="765"/>
        <v>0</v>
      </c>
      <c r="M901" s="248">
        <f t="shared" ref="M901:AK901" si="794">M902+M905</f>
        <v>0</v>
      </c>
      <c r="N901" s="248">
        <f t="shared" si="794"/>
        <v>0</v>
      </c>
      <c r="O901" s="248">
        <f t="shared" si="794"/>
        <v>0</v>
      </c>
      <c r="P901" s="38">
        <f t="shared" si="794"/>
        <v>0</v>
      </c>
      <c r="Q901" s="38">
        <f t="shared" si="794"/>
        <v>0</v>
      </c>
      <c r="R901" s="38">
        <f t="shared" si="794"/>
        <v>0</v>
      </c>
      <c r="S901" s="38">
        <f t="shared" si="794"/>
        <v>0</v>
      </c>
      <c r="T901" s="38">
        <f t="shared" si="794"/>
        <v>0</v>
      </c>
      <c r="U901" s="38">
        <f t="shared" si="794"/>
        <v>0</v>
      </c>
      <c r="V901" s="38">
        <f t="shared" si="794"/>
        <v>0</v>
      </c>
      <c r="W901" s="38">
        <f t="shared" si="794"/>
        <v>0</v>
      </c>
      <c r="X901" s="38">
        <f t="shared" si="794"/>
        <v>0</v>
      </c>
      <c r="Y901" s="38">
        <f t="shared" si="794"/>
        <v>0</v>
      </c>
      <c r="Z901" s="38">
        <f t="shared" si="794"/>
        <v>0</v>
      </c>
      <c r="AA901" s="38">
        <f t="shared" si="794"/>
        <v>0</v>
      </c>
      <c r="AB901" s="38">
        <f t="shared" si="794"/>
        <v>0</v>
      </c>
      <c r="AC901" s="38">
        <f t="shared" si="794"/>
        <v>0</v>
      </c>
      <c r="AD901" s="292">
        <f t="shared" si="744"/>
        <v>0</v>
      </c>
      <c r="AE901" s="38">
        <f t="shared" si="794"/>
        <v>0</v>
      </c>
      <c r="AF901" s="38">
        <f t="shared" si="794"/>
        <v>0</v>
      </c>
      <c r="AG901" s="38">
        <f t="shared" si="794"/>
        <v>0</v>
      </c>
      <c r="AH901" s="38">
        <f t="shared" si="794"/>
        <v>0</v>
      </c>
      <c r="AI901" s="38">
        <f t="shared" si="794"/>
        <v>0</v>
      </c>
      <c r="AJ901" s="38">
        <f t="shared" si="794"/>
        <v>0</v>
      </c>
      <c r="AK901" s="38">
        <f t="shared" si="794"/>
        <v>0</v>
      </c>
    </row>
    <row r="902" spans="1:37" ht="18.75" hidden="1" customHeight="1">
      <c r="A902" s="43"/>
      <c r="B902" s="28" t="s">
        <v>467</v>
      </c>
      <c r="C902" s="29" t="s">
        <v>419</v>
      </c>
      <c r="D902" s="248">
        <f t="shared" ref="D902:J902" si="795">D903+D904</f>
        <v>0</v>
      </c>
      <c r="E902" s="38">
        <f t="shared" si="795"/>
        <v>0</v>
      </c>
      <c r="F902" s="286">
        <f t="shared" si="795"/>
        <v>0</v>
      </c>
      <c r="G902" s="248">
        <f t="shared" si="795"/>
        <v>0</v>
      </c>
      <c r="H902" s="248">
        <f t="shared" si="795"/>
        <v>0</v>
      </c>
      <c r="I902" s="248">
        <f t="shared" si="795"/>
        <v>0</v>
      </c>
      <c r="J902" s="248">
        <f t="shared" si="795"/>
        <v>0</v>
      </c>
      <c r="K902" s="23">
        <f t="shared" si="764"/>
        <v>0</v>
      </c>
      <c r="L902" s="23">
        <f t="shared" si="765"/>
        <v>0</v>
      </c>
      <c r="M902" s="248">
        <f t="shared" ref="M902:AK902" si="796">M903+M904</f>
        <v>0</v>
      </c>
      <c r="N902" s="248">
        <f t="shared" si="796"/>
        <v>0</v>
      </c>
      <c r="O902" s="248">
        <f t="shared" si="796"/>
        <v>0</v>
      </c>
      <c r="P902" s="38">
        <f t="shared" si="796"/>
        <v>0</v>
      </c>
      <c r="Q902" s="38">
        <f t="shared" si="796"/>
        <v>0</v>
      </c>
      <c r="R902" s="38">
        <f t="shared" si="796"/>
        <v>0</v>
      </c>
      <c r="S902" s="38">
        <f t="shared" si="796"/>
        <v>0</v>
      </c>
      <c r="T902" s="38">
        <f t="shared" si="796"/>
        <v>0</v>
      </c>
      <c r="U902" s="38">
        <f t="shared" si="796"/>
        <v>0</v>
      </c>
      <c r="V902" s="38">
        <f t="shared" si="796"/>
        <v>0</v>
      </c>
      <c r="W902" s="38">
        <f t="shared" si="796"/>
        <v>0</v>
      </c>
      <c r="X902" s="38">
        <f t="shared" si="796"/>
        <v>0</v>
      </c>
      <c r="Y902" s="38">
        <f t="shared" si="796"/>
        <v>0</v>
      </c>
      <c r="Z902" s="38">
        <f t="shared" si="796"/>
        <v>0</v>
      </c>
      <c r="AA902" s="38">
        <f t="shared" si="796"/>
        <v>0</v>
      </c>
      <c r="AB902" s="38">
        <f t="shared" si="796"/>
        <v>0</v>
      </c>
      <c r="AC902" s="38">
        <f t="shared" si="796"/>
        <v>0</v>
      </c>
      <c r="AD902" s="292">
        <f t="shared" si="744"/>
        <v>0</v>
      </c>
      <c r="AE902" s="38">
        <f t="shared" si="796"/>
        <v>0</v>
      </c>
      <c r="AF902" s="38">
        <f t="shared" si="796"/>
        <v>0</v>
      </c>
      <c r="AG902" s="38">
        <f t="shared" si="796"/>
        <v>0</v>
      </c>
      <c r="AH902" s="38">
        <f t="shared" si="796"/>
        <v>0</v>
      </c>
      <c r="AI902" s="38">
        <f t="shared" si="796"/>
        <v>0</v>
      </c>
      <c r="AJ902" s="38">
        <f t="shared" si="796"/>
        <v>0</v>
      </c>
      <c r="AK902" s="38">
        <f t="shared" si="796"/>
        <v>0</v>
      </c>
    </row>
    <row r="903" spans="1:37" ht="18.75" hidden="1" customHeight="1">
      <c r="A903" s="43"/>
      <c r="B903" s="28" t="s">
        <v>300</v>
      </c>
      <c r="C903" s="29">
        <v>10</v>
      </c>
      <c r="D903" s="186">
        <v>0</v>
      </c>
      <c r="E903" s="30">
        <v>0</v>
      </c>
      <c r="F903" s="93">
        <v>0</v>
      </c>
      <c r="G903" s="186">
        <v>0</v>
      </c>
      <c r="H903" s="186">
        <v>0</v>
      </c>
      <c r="I903" s="186">
        <v>0</v>
      </c>
      <c r="J903" s="186">
        <v>0</v>
      </c>
      <c r="K903" s="23">
        <f t="shared" si="764"/>
        <v>0</v>
      </c>
      <c r="L903" s="23">
        <f t="shared" si="765"/>
        <v>0</v>
      </c>
      <c r="M903" s="186">
        <v>0</v>
      </c>
      <c r="N903" s="186">
        <v>0</v>
      </c>
      <c r="O903" s="186">
        <v>0</v>
      </c>
      <c r="P903" s="30">
        <v>0</v>
      </c>
      <c r="Q903" s="30">
        <v>0</v>
      </c>
      <c r="R903" s="30">
        <v>0</v>
      </c>
      <c r="S903" s="30">
        <v>0</v>
      </c>
      <c r="T903" s="30">
        <v>0</v>
      </c>
      <c r="U903" s="30">
        <v>0</v>
      </c>
      <c r="V903" s="30">
        <v>0</v>
      </c>
      <c r="W903" s="30">
        <v>0</v>
      </c>
      <c r="X903" s="30">
        <v>0</v>
      </c>
      <c r="Y903" s="30">
        <v>0</v>
      </c>
      <c r="Z903" s="30">
        <v>0</v>
      </c>
      <c r="AA903" s="30">
        <v>0</v>
      </c>
      <c r="AB903" s="30">
        <v>0</v>
      </c>
      <c r="AC903" s="30">
        <v>0</v>
      </c>
      <c r="AD903" s="292">
        <f t="shared" si="744"/>
        <v>0</v>
      </c>
      <c r="AE903" s="30">
        <v>0</v>
      </c>
      <c r="AF903" s="30">
        <v>0</v>
      </c>
      <c r="AG903" s="30">
        <v>0</v>
      </c>
      <c r="AH903" s="30">
        <v>0</v>
      </c>
      <c r="AI903" s="30">
        <v>0</v>
      </c>
      <c r="AJ903" s="30">
        <v>0</v>
      </c>
      <c r="AK903" s="30">
        <v>0</v>
      </c>
    </row>
    <row r="904" spans="1:37" ht="18.75" hidden="1" customHeight="1">
      <c r="A904" s="43"/>
      <c r="B904" s="28" t="s">
        <v>301</v>
      </c>
      <c r="C904" s="29">
        <v>20</v>
      </c>
      <c r="D904" s="186">
        <v>0</v>
      </c>
      <c r="E904" s="30">
        <v>0</v>
      </c>
      <c r="F904" s="93">
        <v>0</v>
      </c>
      <c r="G904" s="186">
        <v>0</v>
      </c>
      <c r="H904" s="186">
        <v>0</v>
      </c>
      <c r="I904" s="186">
        <v>0</v>
      </c>
      <c r="J904" s="186">
        <v>0</v>
      </c>
      <c r="K904" s="23">
        <f t="shared" si="764"/>
        <v>0</v>
      </c>
      <c r="L904" s="23">
        <f t="shared" si="765"/>
        <v>0</v>
      </c>
      <c r="M904" s="186">
        <v>0</v>
      </c>
      <c r="N904" s="186">
        <v>0</v>
      </c>
      <c r="O904" s="186">
        <v>0</v>
      </c>
      <c r="P904" s="30">
        <v>0</v>
      </c>
      <c r="Q904" s="30">
        <v>0</v>
      </c>
      <c r="R904" s="30">
        <v>0</v>
      </c>
      <c r="S904" s="30">
        <v>0</v>
      </c>
      <c r="T904" s="30">
        <v>0</v>
      </c>
      <c r="U904" s="30">
        <v>0</v>
      </c>
      <c r="V904" s="30">
        <v>0</v>
      </c>
      <c r="W904" s="30">
        <v>0</v>
      </c>
      <c r="X904" s="30">
        <v>0</v>
      </c>
      <c r="Y904" s="30">
        <v>0</v>
      </c>
      <c r="Z904" s="30">
        <v>0</v>
      </c>
      <c r="AA904" s="30">
        <v>0</v>
      </c>
      <c r="AB904" s="30">
        <v>0</v>
      </c>
      <c r="AC904" s="30">
        <v>0</v>
      </c>
      <c r="AD904" s="292">
        <f t="shared" si="744"/>
        <v>0</v>
      </c>
      <c r="AE904" s="30">
        <v>0</v>
      </c>
      <c r="AF904" s="30">
        <v>0</v>
      </c>
      <c r="AG904" s="30">
        <v>0</v>
      </c>
      <c r="AH904" s="30">
        <v>0</v>
      </c>
      <c r="AI904" s="30">
        <v>0</v>
      </c>
      <c r="AJ904" s="30">
        <v>0</v>
      </c>
      <c r="AK904" s="30">
        <v>0</v>
      </c>
    </row>
    <row r="905" spans="1:37" ht="18.75" hidden="1" customHeight="1">
      <c r="A905" s="43"/>
      <c r="B905" s="28" t="s">
        <v>599</v>
      </c>
      <c r="C905" s="29">
        <v>85.01</v>
      </c>
      <c r="D905" s="186"/>
      <c r="E905" s="30"/>
      <c r="F905" s="93"/>
      <c r="G905" s="186"/>
      <c r="H905" s="186"/>
      <c r="I905" s="186"/>
      <c r="J905" s="186"/>
      <c r="K905" s="23">
        <f t="shared" si="764"/>
        <v>0</v>
      </c>
      <c r="L905" s="23">
        <f t="shared" si="765"/>
        <v>0</v>
      </c>
      <c r="M905" s="186"/>
      <c r="N905" s="186"/>
      <c r="O905" s="186"/>
      <c r="P905" s="30"/>
      <c r="Q905" s="30"/>
      <c r="R905" s="30"/>
      <c r="S905" s="30"/>
      <c r="T905" s="30"/>
      <c r="U905" s="30"/>
      <c r="V905" s="30"/>
      <c r="W905" s="30"/>
      <c r="X905" s="30"/>
      <c r="Y905" s="30"/>
      <c r="Z905" s="30"/>
      <c r="AA905" s="30"/>
      <c r="AB905" s="30"/>
      <c r="AC905" s="30"/>
      <c r="AD905" s="292">
        <f t="shared" si="744"/>
        <v>0</v>
      </c>
      <c r="AE905" s="30"/>
      <c r="AF905" s="30"/>
      <c r="AG905" s="30"/>
      <c r="AH905" s="30"/>
      <c r="AI905" s="30"/>
      <c r="AJ905" s="30"/>
      <c r="AK905" s="30"/>
    </row>
    <row r="906" spans="1:37" ht="18.75" hidden="1" customHeight="1">
      <c r="A906" s="43"/>
      <c r="B906" s="25" t="s">
        <v>311</v>
      </c>
      <c r="C906" s="29"/>
      <c r="D906" s="186"/>
      <c r="E906" s="30"/>
      <c r="F906" s="93"/>
      <c r="G906" s="186"/>
      <c r="H906" s="186"/>
      <c r="I906" s="186"/>
      <c r="J906" s="186"/>
      <c r="K906" s="23">
        <f t="shared" si="764"/>
        <v>0</v>
      </c>
      <c r="L906" s="23">
        <f t="shared" si="765"/>
        <v>0</v>
      </c>
      <c r="M906" s="186"/>
      <c r="N906" s="186"/>
      <c r="O906" s="186"/>
      <c r="P906" s="30"/>
      <c r="Q906" s="30"/>
      <c r="R906" s="30"/>
      <c r="S906" s="30"/>
      <c r="T906" s="30"/>
      <c r="U906" s="30"/>
      <c r="V906" s="30"/>
      <c r="W906" s="30"/>
      <c r="X906" s="30"/>
      <c r="Y906" s="30"/>
      <c r="Z906" s="30"/>
      <c r="AA906" s="30"/>
      <c r="AB906" s="30"/>
      <c r="AC906" s="30"/>
      <c r="AD906" s="292">
        <f t="shared" si="744"/>
        <v>0</v>
      </c>
      <c r="AE906" s="30"/>
      <c r="AF906" s="30"/>
      <c r="AG906" s="30"/>
      <c r="AH906" s="30"/>
      <c r="AI906" s="30"/>
      <c r="AJ906" s="30"/>
      <c r="AK906" s="30"/>
    </row>
    <row r="907" spans="1:37" ht="18.75" hidden="1" customHeight="1">
      <c r="A907" s="43"/>
      <c r="B907" s="28" t="s">
        <v>600</v>
      </c>
      <c r="C907" s="29" t="s">
        <v>601</v>
      </c>
      <c r="D907" s="186"/>
      <c r="E907" s="30"/>
      <c r="F907" s="93"/>
      <c r="G907" s="186"/>
      <c r="H907" s="186"/>
      <c r="I907" s="186"/>
      <c r="J907" s="186"/>
      <c r="K907" s="23">
        <f t="shared" si="764"/>
        <v>0</v>
      </c>
      <c r="L907" s="23">
        <f t="shared" si="765"/>
        <v>0</v>
      </c>
      <c r="M907" s="186"/>
      <c r="N907" s="186"/>
      <c r="O907" s="186"/>
      <c r="P907" s="30"/>
      <c r="Q907" s="30"/>
      <c r="R907" s="30"/>
      <c r="S907" s="30"/>
      <c r="T907" s="30"/>
      <c r="U907" s="30"/>
      <c r="V907" s="30"/>
      <c r="W907" s="30"/>
      <c r="X907" s="30"/>
      <c r="Y907" s="30"/>
      <c r="Z907" s="30"/>
      <c r="AA907" s="30"/>
      <c r="AB907" s="30"/>
      <c r="AC907" s="30"/>
      <c r="AD907" s="292">
        <f t="shared" si="744"/>
        <v>0</v>
      </c>
      <c r="AE907" s="30"/>
      <c r="AF907" s="30"/>
      <c r="AG907" s="30"/>
      <c r="AH907" s="30"/>
      <c r="AI907" s="30"/>
      <c r="AJ907" s="30"/>
      <c r="AK907" s="30"/>
    </row>
    <row r="908" spans="1:37" ht="18.75" hidden="1" customHeight="1">
      <c r="A908" s="43"/>
      <c r="B908" s="28" t="s">
        <v>317</v>
      </c>
      <c r="C908" s="29" t="s">
        <v>318</v>
      </c>
      <c r="D908" s="186"/>
      <c r="E908" s="30"/>
      <c r="F908" s="93"/>
      <c r="G908" s="186"/>
      <c r="H908" s="186"/>
      <c r="I908" s="186"/>
      <c r="J908" s="186"/>
      <c r="K908" s="23">
        <f t="shared" si="764"/>
        <v>0</v>
      </c>
      <c r="L908" s="23">
        <f t="shared" si="765"/>
        <v>0</v>
      </c>
      <c r="M908" s="186"/>
      <c r="N908" s="186"/>
      <c r="O908" s="186"/>
      <c r="P908" s="30"/>
      <c r="Q908" s="30"/>
      <c r="R908" s="30"/>
      <c r="S908" s="30"/>
      <c r="T908" s="30"/>
      <c r="U908" s="30"/>
      <c r="V908" s="30"/>
      <c r="W908" s="30"/>
      <c r="X908" s="30"/>
      <c r="Y908" s="30"/>
      <c r="Z908" s="30"/>
      <c r="AA908" s="30"/>
      <c r="AB908" s="30"/>
      <c r="AC908" s="30"/>
      <c r="AD908" s="292">
        <f t="shared" ref="AD908:AD971" si="797">F908+P908+Q908+R908+S908+T908+Z908+U908+V908+W908+X908+Y908+AA908+AB908+AC908</f>
        <v>0</v>
      </c>
      <c r="AE908" s="30"/>
      <c r="AF908" s="30"/>
      <c r="AG908" s="30"/>
      <c r="AH908" s="30"/>
      <c r="AI908" s="30"/>
      <c r="AJ908" s="30"/>
      <c r="AK908" s="30"/>
    </row>
    <row r="909" spans="1:37" ht="21.75" customHeight="1">
      <c r="A909" s="43"/>
      <c r="B909" s="201" t="s">
        <v>602</v>
      </c>
      <c r="C909" s="202" t="s">
        <v>603</v>
      </c>
      <c r="D909" s="270">
        <f t="shared" ref="D909:S911" si="798">D910</f>
        <v>1000</v>
      </c>
      <c r="E909" s="203">
        <f t="shared" si="798"/>
        <v>1500</v>
      </c>
      <c r="F909" s="308">
        <f t="shared" si="798"/>
        <v>1500</v>
      </c>
      <c r="G909" s="270">
        <f t="shared" si="798"/>
        <v>0</v>
      </c>
      <c r="H909" s="270">
        <f t="shared" si="798"/>
        <v>600</v>
      </c>
      <c r="I909" s="270">
        <f t="shared" si="798"/>
        <v>400</v>
      </c>
      <c r="J909" s="270">
        <f t="shared" si="798"/>
        <v>500</v>
      </c>
      <c r="K909" s="23">
        <f t="shared" si="764"/>
        <v>1500</v>
      </c>
      <c r="L909" s="23">
        <f t="shared" si="765"/>
        <v>0</v>
      </c>
      <c r="M909" s="270">
        <f t="shared" si="798"/>
        <v>1500</v>
      </c>
      <c r="N909" s="270">
        <f t="shared" si="798"/>
        <v>1500</v>
      </c>
      <c r="O909" s="270">
        <f t="shared" si="798"/>
        <v>1500</v>
      </c>
      <c r="P909" s="203">
        <f t="shared" si="798"/>
        <v>0</v>
      </c>
      <c r="Q909" s="203">
        <f t="shared" si="798"/>
        <v>0</v>
      </c>
      <c r="R909" s="203">
        <f t="shared" si="798"/>
        <v>0</v>
      </c>
      <c r="S909" s="203">
        <f t="shared" si="798"/>
        <v>0</v>
      </c>
      <c r="T909" s="203">
        <f t="shared" ref="T909:AK911" si="799">T910</f>
        <v>0</v>
      </c>
      <c r="U909" s="203">
        <f t="shared" si="799"/>
        <v>-400</v>
      </c>
      <c r="V909" s="203">
        <f t="shared" si="799"/>
        <v>0</v>
      </c>
      <c r="W909" s="203">
        <f t="shared" si="799"/>
        <v>-54</v>
      </c>
      <c r="X909" s="203">
        <f t="shared" si="799"/>
        <v>0</v>
      </c>
      <c r="Y909" s="203">
        <f t="shared" si="799"/>
        <v>0</v>
      </c>
      <c r="Z909" s="203">
        <f t="shared" si="799"/>
        <v>0</v>
      </c>
      <c r="AA909" s="203">
        <f t="shared" si="799"/>
        <v>0</v>
      </c>
      <c r="AB909" s="203">
        <f t="shared" si="799"/>
        <v>0</v>
      </c>
      <c r="AC909" s="203">
        <f t="shared" si="799"/>
        <v>0</v>
      </c>
      <c r="AD909" s="292">
        <f t="shared" si="797"/>
        <v>1046</v>
      </c>
      <c r="AE909" s="203">
        <f t="shared" si="799"/>
        <v>1046</v>
      </c>
      <c r="AF909" s="203">
        <f t="shared" si="799"/>
        <v>1046</v>
      </c>
      <c r="AG909" s="203">
        <f t="shared" si="799"/>
        <v>1100</v>
      </c>
      <c r="AH909" s="203">
        <f t="shared" si="799"/>
        <v>1100</v>
      </c>
      <c r="AI909" s="203">
        <f t="shared" si="799"/>
        <v>1100</v>
      </c>
      <c r="AJ909" s="203">
        <f t="shared" si="799"/>
        <v>1100</v>
      </c>
      <c r="AK909" s="203">
        <f t="shared" si="799"/>
        <v>0</v>
      </c>
    </row>
    <row r="910" spans="1:37" ht="18.75" customHeight="1">
      <c r="A910" s="43"/>
      <c r="B910" s="25" t="s">
        <v>298</v>
      </c>
      <c r="C910" s="29"/>
      <c r="D910" s="186">
        <f t="shared" si="798"/>
        <v>1000</v>
      </c>
      <c r="E910" s="30">
        <f t="shared" si="798"/>
        <v>1500</v>
      </c>
      <c r="F910" s="93">
        <f t="shared" si="798"/>
        <v>1500</v>
      </c>
      <c r="G910" s="186">
        <f t="shared" si="798"/>
        <v>0</v>
      </c>
      <c r="H910" s="186">
        <f t="shared" si="798"/>
        <v>600</v>
      </c>
      <c r="I910" s="186">
        <f t="shared" si="798"/>
        <v>400</v>
      </c>
      <c r="J910" s="186">
        <f t="shared" si="798"/>
        <v>500</v>
      </c>
      <c r="K910" s="23">
        <f t="shared" si="764"/>
        <v>1500</v>
      </c>
      <c r="L910" s="23">
        <f t="shared" si="765"/>
        <v>0</v>
      </c>
      <c r="M910" s="186">
        <f t="shared" si="798"/>
        <v>1500</v>
      </c>
      <c r="N910" s="186">
        <f t="shared" si="798"/>
        <v>1500</v>
      </c>
      <c r="O910" s="186">
        <f t="shared" si="798"/>
        <v>1500</v>
      </c>
      <c r="P910" s="30">
        <f t="shared" si="798"/>
        <v>0</v>
      </c>
      <c r="Q910" s="30">
        <f t="shared" si="798"/>
        <v>0</v>
      </c>
      <c r="R910" s="30">
        <f t="shared" si="798"/>
        <v>0</v>
      </c>
      <c r="S910" s="30">
        <f t="shared" si="798"/>
        <v>0</v>
      </c>
      <c r="T910" s="30">
        <f t="shared" si="799"/>
        <v>0</v>
      </c>
      <c r="U910" s="30">
        <f t="shared" si="799"/>
        <v>-400</v>
      </c>
      <c r="V910" s="30">
        <f t="shared" si="799"/>
        <v>0</v>
      </c>
      <c r="W910" s="30">
        <f t="shared" si="799"/>
        <v>-54</v>
      </c>
      <c r="X910" s="30">
        <f t="shared" si="799"/>
        <v>0</v>
      </c>
      <c r="Y910" s="30">
        <f t="shared" si="799"/>
        <v>0</v>
      </c>
      <c r="Z910" s="30">
        <f t="shared" si="799"/>
        <v>0</v>
      </c>
      <c r="AA910" s="30">
        <f t="shared" si="799"/>
        <v>0</v>
      </c>
      <c r="AB910" s="30">
        <f t="shared" si="799"/>
        <v>0</v>
      </c>
      <c r="AC910" s="30">
        <f t="shared" si="799"/>
        <v>0</v>
      </c>
      <c r="AD910" s="292">
        <f t="shared" si="797"/>
        <v>1046</v>
      </c>
      <c r="AE910" s="30">
        <f t="shared" si="799"/>
        <v>1046</v>
      </c>
      <c r="AF910" s="30">
        <f t="shared" si="799"/>
        <v>1046</v>
      </c>
      <c r="AG910" s="30">
        <f t="shared" si="799"/>
        <v>1100</v>
      </c>
      <c r="AH910" s="30">
        <f t="shared" si="799"/>
        <v>1100</v>
      </c>
      <c r="AI910" s="30">
        <f t="shared" si="799"/>
        <v>1100</v>
      </c>
      <c r="AJ910" s="30">
        <f t="shared" si="799"/>
        <v>1100</v>
      </c>
      <c r="AK910" s="30">
        <f t="shared" si="799"/>
        <v>0</v>
      </c>
    </row>
    <row r="911" spans="1:37" ht="18.75" customHeight="1">
      <c r="A911" s="43"/>
      <c r="B911" s="28" t="s">
        <v>299</v>
      </c>
      <c r="C911" s="29">
        <v>1</v>
      </c>
      <c r="D911" s="186">
        <f t="shared" si="798"/>
        <v>1000</v>
      </c>
      <c r="E911" s="30">
        <f t="shared" si="798"/>
        <v>1500</v>
      </c>
      <c r="F911" s="93">
        <f t="shared" si="798"/>
        <v>1500</v>
      </c>
      <c r="G911" s="186">
        <f t="shared" si="798"/>
        <v>0</v>
      </c>
      <c r="H911" s="186">
        <f t="shared" si="798"/>
        <v>600</v>
      </c>
      <c r="I911" s="186">
        <f t="shared" si="798"/>
        <v>400</v>
      </c>
      <c r="J911" s="186">
        <f t="shared" si="798"/>
        <v>500</v>
      </c>
      <c r="K911" s="23">
        <f t="shared" si="764"/>
        <v>1500</v>
      </c>
      <c r="L911" s="23">
        <f t="shared" si="765"/>
        <v>0</v>
      </c>
      <c r="M911" s="186">
        <f t="shared" si="798"/>
        <v>1500</v>
      </c>
      <c r="N911" s="186">
        <f t="shared" si="798"/>
        <v>1500</v>
      </c>
      <c r="O911" s="186">
        <f t="shared" si="798"/>
        <v>1500</v>
      </c>
      <c r="P911" s="30">
        <f t="shared" si="798"/>
        <v>0</v>
      </c>
      <c r="Q911" s="30">
        <f t="shared" si="798"/>
        <v>0</v>
      </c>
      <c r="R911" s="30">
        <f t="shared" si="798"/>
        <v>0</v>
      </c>
      <c r="S911" s="30">
        <f t="shared" si="798"/>
        <v>0</v>
      </c>
      <c r="T911" s="30">
        <f t="shared" si="799"/>
        <v>0</v>
      </c>
      <c r="U911" s="30">
        <f t="shared" si="799"/>
        <v>-400</v>
      </c>
      <c r="V911" s="30">
        <f t="shared" si="799"/>
        <v>0</v>
      </c>
      <c r="W911" s="30">
        <f t="shared" si="799"/>
        <v>-54</v>
      </c>
      <c r="X911" s="30">
        <f t="shared" si="799"/>
        <v>0</v>
      </c>
      <c r="Y911" s="30">
        <f t="shared" si="799"/>
        <v>0</v>
      </c>
      <c r="Z911" s="30">
        <f t="shared" si="799"/>
        <v>0</v>
      </c>
      <c r="AA911" s="30">
        <f t="shared" si="799"/>
        <v>0</v>
      </c>
      <c r="AB911" s="30">
        <f t="shared" si="799"/>
        <v>0</v>
      </c>
      <c r="AC911" s="30">
        <f t="shared" si="799"/>
        <v>0</v>
      </c>
      <c r="AD911" s="292">
        <f t="shared" si="797"/>
        <v>1046</v>
      </c>
      <c r="AE911" s="30">
        <f t="shared" si="799"/>
        <v>1046</v>
      </c>
      <c r="AF911" s="30">
        <f t="shared" si="799"/>
        <v>1046</v>
      </c>
      <c r="AG911" s="30">
        <f t="shared" si="799"/>
        <v>1100</v>
      </c>
      <c r="AH911" s="30">
        <f t="shared" si="799"/>
        <v>1100</v>
      </c>
      <c r="AI911" s="30">
        <f t="shared" si="799"/>
        <v>1100</v>
      </c>
      <c r="AJ911" s="30">
        <f t="shared" si="799"/>
        <v>1100</v>
      </c>
      <c r="AK911" s="30">
        <f t="shared" si="799"/>
        <v>0</v>
      </c>
    </row>
    <row r="912" spans="1:37" ht="27" customHeight="1">
      <c r="A912" s="43"/>
      <c r="B912" s="16" t="s">
        <v>604</v>
      </c>
      <c r="C912" s="29" t="s">
        <v>605</v>
      </c>
      <c r="D912" s="186">
        <v>1000</v>
      </c>
      <c r="E912" s="30">
        <v>1500</v>
      </c>
      <c r="F912" s="93">
        <v>1500</v>
      </c>
      <c r="G912" s="186">
        <v>0</v>
      </c>
      <c r="H912" s="186">
        <v>600</v>
      </c>
      <c r="I912" s="186">
        <v>400</v>
      </c>
      <c r="J912" s="186">
        <v>500</v>
      </c>
      <c r="K912" s="23">
        <f t="shared" si="764"/>
        <v>1500</v>
      </c>
      <c r="L912" s="23">
        <f t="shared" si="765"/>
        <v>0</v>
      </c>
      <c r="M912" s="186">
        <v>1500</v>
      </c>
      <c r="N912" s="186">
        <v>1500</v>
      </c>
      <c r="O912" s="186">
        <v>1500</v>
      </c>
      <c r="P912" s="30"/>
      <c r="Q912" s="30"/>
      <c r="R912" s="30"/>
      <c r="S912" s="30"/>
      <c r="T912" s="30"/>
      <c r="U912" s="30">
        <v>-400</v>
      </c>
      <c r="V912" s="30"/>
      <c r="W912" s="30">
        <v>-54</v>
      </c>
      <c r="X912" s="30"/>
      <c r="Y912" s="30"/>
      <c r="Z912" s="30"/>
      <c r="AA912" s="30"/>
      <c r="AB912" s="30"/>
      <c r="AC912" s="30"/>
      <c r="AD912" s="292">
        <f t="shared" si="797"/>
        <v>1046</v>
      </c>
      <c r="AE912" s="30">
        <v>1046</v>
      </c>
      <c r="AF912" s="30">
        <v>1046</v>
      </c>
      <c r="AG912" s="30">
        <v>1100</v>
      </c>
      <c r="AH912" s="30">
        <v>1100</v>
      </c>
      <c r="AI912" s="30">
        <v>1100</v>
      </c>
      <c r="AJ912" s="30">
        <v>1100</v>
      </c>
      <c r="AK912" s="30"/>
    </row>
    <row r="913" spans="1:37" ht="18.75" customHeight="1">
      <c r="A913" s="204" t="s">
        <v>606</v>
      </c>
      <c r="B913" s="188" t="s">
        <v>607</v>
      </c>
      <c r="C913" s="129" t="s">
        <v>608</v>
      </c>
      <c r="D913" s="263">
        <f t="shared" ref="D913:AK913" si="800">D914</f>
        <v>1100</v>
      </c>
      <c r="E913" s="156">
        <f t="shared" si="800"/>
        <v>1500</v>
      </c>
      <c r="F913" s="300">
        <f t="shared" si="800"/>
        <v>1800</v>
      </c>
      <c r="G913" s="263">
        <f t="shared" si="800"/>
        <v>100</v>
      </c>
      <c r="H913" s="263">
        <f t="shared" si="800"/>
        <v>600</v>
      </c>
      <c r="I913" s="263">
        <f t="shared" si="800"/>
        <v>500</v>
      </c>
      <c r="J913" s="263">
        <f t="shared" si="800"/>
        <v>600</v>
      </c>
      <c r="K913" s="23">
        <f t="shared" si="764"/>
        <v>1800</v>
      </c>
      <c r="L913" s="23">
        <f t="shared" si="765"/>
        <v>0</v>
      </c>
      <c r="M913" s="263">
        <f t="shared" si="800"/>
        <v>1500</v>
      </c>
      <c r="N913" s="263">
        <f t="shared" si="800"/>
        <v>1500</v>
      </c>
      <c r="O913" s="263">
        <f t="shared" si="800"/>
        <v>1500</v>
      </c>
      <c r="P913" s="156">
        <f t="shared" si="800"/>
        <v>0</v>
      </c>
      <c r="Q913" s="156">
        <f t="shared" si="800"/>
        <v>0</v>
      </c>
      <c r="R913" s="156">
        <f t="shared" si="800"/>
        <v>0</v>
      </c>
      <c r="S913" s="156">
        <f t="shared" si="800"/>
        <v>0</v>
      </c>
      <c r="T913" s="156">
        <f t="shared" si="800"/>
        <v>0</v>
      </c>
      <c r="U913" s="156">
        <f t="shared" si="800"/>
        <v>-185</v>
      </c>
      <c r="V913" s="156">
        <f t="shared" si="800"/>
        <v>0</v>
      </c>
      <c r="W913" s="156">
        <f t="shared" si="800"/>
        <v>-370</v>
      </c>
      <c r="X913" s="156">
        <f t="shared" si="800"/>
        <v>0</v>
      </c>
      <c r="Y913" s="156">
        <f t="shared" si="800"/>
        <v>0</v>
      </c>
      <c r="Z913" s="156">
        <f t="shared" si="800"/>
        <v>0</v>
      </c>
      <c r="AA913" s="156">
        <f t="shared" si="800"/>
        <v>0</v>
      </c>
      <c r="AB913" s="156">
        <f t="shared" si="800"/>
        <v>0</v>
      </c>
      <c r="AC913" s="156">
        <f t="shared" si="800"/>
        <v>0</v>
      </c>
      <c r="AD913" s="292">
        <f t="shared" si="797"/>
        <v>1245</v>
      </c>
      <c r="AE913" s="156">
        <f t="shared" si="800"/>
        <v>1245</v>
      </c>
      <c r="AF913" s="156">
        <f t="shared" si="800"/>
        <v>792</v>
      </c>
      <c r="AG913" s="156">
        <f t="shared" si="800"/>
        <v>900</v>
      </c>
      <c r="AH913" s="156">
        <f t="shared" si="800"/>
        <v>900</v>
      </c>
      <c r="AI913" s="156">
        <f t="shared" si="800"/>
        <v>900</v>
      </c>
      <c r="AJ913" s="156">
        <f t="shared" si="800"/>
        <v>900</v>
      </c>
      <c r="AK913" s="156">
        <f t="shared" si="800"/>
        <v>0</v>
      </c>
    </row>
    <row r="914" spans="1:37" ht="14.25">
      <c r="A914" s="43"/>
      <c r="B914" s="25" t="s">
        <v>298</v>
      </c>
      <c r="C914" s="29"/>
      <c r="D914" s="191">
        <f t="shared" ref="D914:J914" si="801">D916+D917+D920</f>
        <v>1100</v>
      </c>
      <c r="E914" s="111">
        <f t="shared" si="801"/>
        <v>1500</v>
      </c>
      <c r="F914" s="296">
        <f t="shared" si="801"/>
        <v>1800</v>
      </c>
      <c r="G914" s="191">
        <f t="shared" si="801"/>
        <v>100</v>
      </c>
      <c r="H914" s="191">
        <f t="shared" si="801"/>
        <v>600</v>
      </c>
      <c r="I914" s="191">
        <f t="shared" si="801"/>
        <v>500</v>
      </c>
      <c r="J914" s="191">
        <f t="shared" si="801"/>
        <v>600</v>
      </c>
      <c r="K914" s="23">
        <f t="shared" si="764"/>
        <v>1800</v>
      </c>
      <c r="L914" s="23">
        <f t="shared" si="765"/>
        <v>0</v>
      </c>
      <c r="M914" s="191">
        <f t="shared" ref="M914:AK914" si="802">M916+M917+M920</f>
        <v>1500</v>
      </c>
      <c r="N914" s="191">
        <f t="shared" si="802"/>
        <v>1500</v>
      </c>
      <c r="O914" s="191">
        <f t="shared" si="802"/>
        <v>1500</v>
      </c>
      <c r="P914" s="111">
        <f t="shared" si="802"/>
        <v>0</v>
      </c>
      <c r="Q914" s="111">
        <f t="shared" si="802"/>
        <v>0</v>
      </c>
      <c r="R914" s="111">
        <f t="shared" si="802"/>
        <v>0</v>
      </c>
      <c r="S914" s="111">
        <f t="shared" si="802"/>
        <v>0</v>
      </c>
      <c r="T914" s="111">
        <f t="shared" si="802"/>
        <v>0</v>
      </c>
      <c r="U914" s="111">
        <f t="shared" si="802"/>
        <v>-185</v>
      </c>
      <c r="V914" s="111">
        <f t="shared" si="802"/>
        <v>0</v>
      </c>
      <c r="W914" s="111">
        <f t="shared" si="802"/>
        <v>-370</v>
      </c>
      <c r="X914" s="111">
        <f t="shared" si="802"/>
        <v>0</v>
      </c>
      <c r="Y914" s="111">
        <f t="shared" si="802"/>
        <v>0</v>
      </c>
      <c r="Z914" s="111">
        <f t="shared" si="802"/>
        <v>0</v>
      </c>
      <c r="AA914" s="111">
        <f t="shared" si="802"/>
        <v>0</v>
      </c>
      <c r="AB914" s="111">
        <f t="shared" si="802"/>
        <v>0</v>
      </c>
      <c r="AC914" s="111">
        <f t="shared" si="802"/>
        <v>0</v>
      </c>
      <c r="AD914" s="292">
        <f t="shared" si="797"/>
        <v>1245</v>
      </c>
      <c r="AE914" s="111">
        <f t="shared" si="802"/>
        <v>1245</v>
      </c>
      <c r="AF914" s="111">
        <f t="shared" si="802"/>
        <v>792</v>
      </c>
      <c r="AG914" s="111">
        <f t="shared" si="802"/>
        <v>900</v>
      </c>
      <c r="AH914" s="111">
        <f t="shared" si="802"/>
        <v>900</v>
      </c>
      <c r="AI914" s="111">
        <f t="shared" si="802"/>
        <v>900</v>
      </c>
      <c r="AJ914" s="111">
        <f t="shared" si="802"/>
        <v>900</v>
      </c>
      <c r="AK914" s="111">
        <f t="shared" si="802"/>
        <v>0</v>
      </c>
    </row>
    <row r="915" spans="1:37" ht="14.25">
      <c r="A915" s="43"/>
      <c r="B915" s="28" t="s">
        <v>299</v>
      </c>
      <c r="C915" s="29">
        <v>1</v>
      </c>
      <c r="D915" s="248">
        <f t="shared" ref="D915:J915" si="803">D916+D917</f>
        <v>1100</v>
      </c>
      <c r="E915" s="38">
        <f t="shared" si="803"/>
        <v>1500</v>
      </c>
      <c r="F915" s="286">
        <f t="shared" si="803"/>
        <v>1800</v>
      </c>
      <c r="G915" s="248">
        <f t="shared" si="803"/>
        <v>100</v>
      </c>
      <c r="H915" s="248">
        <f t="shared" si="803"/>
        <v>600</v>
      </c>
      <c r="I915" s="248">
        <f t="shared" si="803"/>
        <v>500</v>
      </c>
      <c r="J915" s="248">
        <f t="shared" si="803"/>
        <v>600</v>
      </c>
      <c r="K915" s="23">
        <f t="shared" si="764"/>
        <v>1800</v>
      </c>
      <c r="L915" s="23">
        <f t="shared" si="765"/>
        <v>0</v>
      </c>
      <c r="M915" s="248">
        <f t="shared" ref="M915:AK915" si="804">M916+M917</f>
        <v>1500</v>
      </c>
      <c r="N915" s="248">
        <f t="shared" si="804"/>
        <v>1500</v>
      </c>
      <c r="O915" s="248">
        <f t="shared" si="804"/>
        <v>1500</v>
      </c>
      <c r="P915" s="38">
        <f t="shared" si="804"/>
        <v>0</v>
      </c>
      <c r="Q915" s="38">
        <f t="shared" si="804"/>
        <v>0</v>
      </c>
      <c r="R915" s="38">
        <f t="shared" si="804"/>
        <v>0</v>
      </c>
      <c r="S915" s="38">
        <f t="shared" si="804"/>
        <v>0</v>
      </c>
      <c r="T915" s="38">
        <f t="shared" si="804"/>
        <v>0</v>
      </c>
      <c r="U915" s="38">
        <f t="shared" si="804"/>
        <v>-185</v>
      </c>
      <c r="V915" s="38">
        <f t="shared" si="804"/>
        <v>0</v>
      </c>
      <c r="W915" s="38">
        <f t="shared" si="804"/>
        <v>-370</v>
      </c>
      <c r="X915" s="38">
        <f t="shared" si="804"/>
        <v>0</v>
      </c>
      <c r="Y915" s="38">
        <f t="shared" si="804"/>
        <v>0</v>
      </c>
      <c r="Z915" s="38">
        <f t="shared" si="804"/>
        <v>0</v>
      </c>
      <c r="AA915" s="38">
        <f t="shared" si="804"/>
        <v>0</v>
      </c>
      <c r="AB915" s="38">
        <f t="shared" si="804"/>
        <v>0</v>
      </c>
      <c r="AC915" s="38">
        <f t="shared" si="804"/>
        <v>0</v>
      </c>
      <c r="AD915" s="292">
        <f t="shared" si="797"/>
        <v>1245</v>
      </c>
      <c r="AE915" s="38">
        <f t="shared" si="804"/>
        <v>1245</v>
      </c>
      <c r="AF915" s="38">
        <f t="shared" si="804"/>
        <v>792</v>
      </c>
      <c r="AG915" s="38">
        <f t="shared" si="804"/>
        <v>900</v>
      </c>
      <c r="AH915" s="38">
        <f t="shared" si="804"/>
        <v>900</v>
      </c>
      <c r="AI915" s="38">
        <f t="shared" si="804"/>
        <v>900</v>
      </c>
      <c r="AJ915" s="38">
        <f t="shared" si="804"/>
        <v>900</v>
      </c>
      <c r="AK915" s="38">
        <f t="shared" si="804"/>
        <v>0</v>
      </c>
    </row>
    <row r="916" spans="1:37" ht="16.5" customHeight="1">
      <c r="A916" s="43"/>
      <c r="B916" s="28" t="s">
        <v>301</v>
      </c>
      <c r="C916" s="29">
        <v>20</v>
      </c>
      <c r="D916" s="186">
        <v>595</v>
      </c>
      <c r="E916" s="30">
        <v>800</v>
      </c>
      <c r="F916" s="93">
        <v>800</v>
      </c>
      <c r="G916" s="186">
        <v>100</v>
      </c>
      <c r="H916" s="186">
        <v>300</v>
      </c>
      <c r="I916" s="186">
        <v>200</v>
      </c>
      <c r="J916" s="186">
        <v>200</v>
      </c>
      <c r="K916" s="23">
        <f t="shared" si="764"/>
        <v>800</v>
      </c>
      <c r="L916" s="23">
        <f t="shared" si="765"/>
        <v>0</v>
      </c>
      <c r="M916" s="186">
        <v>800</v>
      </c>
      <c r="N916" s="186">
        <v>800</v>
      </c>
      <c r="O916" s="186">
        <v>800</v>
      </c>
      <c r="P916" s="30"/>
      <c r="Q916" s="30"/>
      <c r="R916" s="30"/>
      <c r="S916" s="30"/>
      <c r="T916" s="30"/>
      <c r="U916" s="30"/>
      <c r="V916" s="30"/>
      <c r="W916" s="30">
        <v>-159</v>
      </c>
      <c r="X916" s="30"/>
      <c r="Y916" s="30"/>
      <c r="Z916" s="30"/>
      <c r="AA916" s="30"/>
      <c r="AB916" s="30"/>
      <c r="AC916" s="30"/>
      <c r="AD916" s="292">
        <f t="shared" si="797"/>
        <v>641</v>
      </c>
      <c r="AE916" s="30">
        <v>641</v>
      </c>
      <c r="AF916" s="30">
        <v>201</v>
      </c>
      <c r="AG916" s="30">
        <v>300</v>
      </c>
      <c r="AH916" s="30">
        <v>300</v>
      </c>
      <c r="AI916" s="30">
        <v>300</v>
      </c>
      <c r="AJ916" s="30">
        <v>300</v>
      </c>
      <c r="AK916" s="30"/>
    </row>
    <row r="917" spans="1:37" ht="16.5" customHeight="1">
      <c r="A917" s="43"/>
      <c r="B917" s="28" t="s">
        <v>609</v>
      </c>
      <c r="C917" s="29">
        <v>59</v>
      </c>
      <c r="D917" s="40">
        <f t="shared" ref="D917:J917" si="805">D918+D919</f>
        <v>505</v>
      </c>
      <c r="E917" s="41">
        <f t="shared" si="805"/>
        <v>700</v>
      </c>
      <c r="F917" s="288">
        <f t="shared" si="805"/>
        <v>1000</v>
      </c>
      <c r="G917" s="40">
        <f t="shared" si="805"/>
        <v>0</v>
      </c>
      <c r="H917" s="40">
        <f t="shared" si="805"/>
        <v>300</v>
      </c>
      <c r="I917" s="40">
        <f t="shared" si="805"/>
        <v>300</v>
      </c>
      <c r="J917" s="40">
        <f t="shared" si="805"/>
        <v>400</v>
      </c>
      <c r="K917" s="23">
        <f t="shared" si="764"/>
        <v>1000</v>
      </c>
      <c r="L917" s="23">
        <f t="shared" si="765"/>
        <v>0</v>
      </c>
      <c r="M917" s="40">
        <f t="shared" ref="M917:AK917" si="806">M918+M919</f>
        <v>700</v>
      </c>
      <c r="N917" s="40">
        <f t="shared" si="806"/>
        <v>700</v>
      </c>
      <c r="O917" s="40">
        <f t="shared" si="806"/>
        <v>700</v>
      </c>
      <c r="P917" s="41">
        <f t="shared" si="806"/>
        <v>0</v>
      </c>
      <c r="Q917" s="41">
        <f t="shared" si="806"/>
        <v>0</v>
      </c>
      <c r="R917" s="41">
        <f t="shared" si="806"/>
        <v>0</v>
      </c>
      <c r="S917" s="41">
        <f t="shared" si="806"/>
        <v>0</v>
      </c>
      <c r="T917" s="41">
        <f t="shared" si="806"/>
        <v>0</v>
      </c>
      <c r="U917" s="41">
        <f t="shared" si="806"/>
        <v>-185</v>
      </c>
      <c r="V917" s="41">
        <f t="shared" si="806"/>
        <v>0</v>
      </c>
      <c r="W917" s="41">
        <f t="shared" si="806"/>
        <v>-211</v>
      </c>
      <c r="X917" s="41">
        <f t="shared" si="806"/>
        <v>0</v>
      </c>
      <c r="Y917" s="41">
        <f t="shared" si="806"/>
        <v>0</v>
      </c>
      <c r="Z917" s="41">
        <f t="shared" si="806"/>
        <v>0</v>
      </c>
      <c r="AA917" s="41">
        <f t="shared" si="806"/>
        <v>0</v>
      </c>
      <c r="AB917" s="41">
        <f t="shared" si="806"/>
        <v>0</v>
      </c>
      <c r="AC917" s="41">
        <f t="shared" si="806"/>
        <v>0</v>
      </c>
      <c r="AD917" s="292">
        <f t="shared" si="797"/>
        <v>604</v>
      </c>
      <c r="AE917" s="41">
        <f t="shared" si="806"/>
        <v>604</v>
      </c>
      <c r="AF917" s="41">
        <f t="shared" si="806"/>
        <v>591</v>
      </c>
      <c r="AG917" s="41">
        <f t="shared" si="806"/>
        <v>600</v>
      </c>
      <c r="AH917" s="41">
        <f t="shared" si="806"/>
        <v>600</v>
      </c>
      <c r="AI917" s="41">
        <f t="shared" si="806"/>
        <v>600</v>
      </c>
      <c r="AJ917" s="41">
        <f t="shared" si="806"/>
        <v>600</v>
      </c>
      <c r="AK917" s="41">
        <f t="shared" si="806"/>
        <v>0</v>
      </c>
    </row>
    <row r="918" spans="1:37" ht="15.75" customHeight="1">
      <c r="A918" s="43"/>
      <c r="B918" s="28" t="s">
        <v>610</v>
      </c>
      <c r="C918" s="29" t="s">
        <v>611</v>
      </c>
      <c r="D918" s="186">
        <v>505</v>
      </c>
      <c r="E918" s="30">
        <v>700</v>
      </c>
      <c r="F918" s="93">
        <v>1000</v>
      </c>
      <c r="G918" s="186">
        <v>0</v>
      </c>
      <c r="H918" s="186">
        <v>300</v>
      </c>
      <c r="I918" s="186">
        <v>300</v>
      </c>
      <c r="J918" s="186">
        <v>400</v>
      </c>
      <c r="K918" s="23">
        <f t="shared" si="764"/>
        <v>1000</v>
      </c>
      <c r="L918" s="23">
        <f t="shared" si="765"/>
        <v>0</v>
      </c>
      <c r="M918" s="186">
        <v>700</v>
      </c>
      <c r="N918" s="186">
        <v>700</v>
      </c>
      <c r="O918" s="186">
        <v>700</v>
      </c>
      <c r="P918" s="30"/>
      <c r="Q918" s="30"/>
      <c r="R918" s="30"/>
      <c r="S918" s="30"/>
      <c r="T918" s="30"/>
      <c r="U918" s="30">
        <v>-185</v>
      </c>
      <c r="V918" s="30"/>
      <c r="W918" s="30">
        <v>-211</v>
      </c>
      <c r="X918" s="30"/>
      <c r="Y918" s="30"/>
      <c r="Z918" s="30"/>
      <c r="AA918" s="30"/>
      <c r="AB918" s="30"/>
      <c r="AC918" s="30"/>
      <c r="AD918" s="292">
        <f t="shared" si="797"/>
        <v>604</v>
      </c>
      <c r="AE918" s="30">
        <v>604</v>
      </c>
      <c r="AF918" s="30">
        <v>591</v>
      </c>
      <c r="AG918" s="30">
        <v>600</v>
      </c>
      <c r="AH918" s="30">
        <v>600</v>
      </c>
      <c r="AI918" s="30">
        <v>600</v>
      </c>
      <c r="AJ918" s="30">
        <v>600</v>
      </c>
      <c r="AK918" s="30"/>
    </row>
    <row r="919" spans="1:37" ht="26.25" hidden="1" customHeight="1">
      <c r="A919" s="43"/>
      <c r="B919" s="16" t="s">
        <v>604</v>
      </c>
      <c r="C919" s="29" t="s">
        <v>605</v>
      </c>
      <c r="D919" s="186"/>
      <c r="E919" s="30"/>
      <c r="F919" s="93"/>
      <c r="G919" s="186"/>
      <c r="H919" s="186"/>
      <c r="I919" s="186"/>
      <c r="J919" s="186"/>
      <c r="K919" s="23">
        <f t="shared" si="764"/>
        <v>0</v>
      </c>
      <c r="L919" s="23">
        <f t="shared" si="765"/>
        <v>0</v>
      </c>
      <c r="M919" s="186"/>
      <c r="N919" s="186"/>
      <c r="O919" s="186"/>
      <c r="P919" s="30"/>
      <c r="Q919" s="30"/>
      <c r="R919" s="30"/>
      <c r="S919" s="30"/>
      <c r="T919" s="30"/>
      <c r="U919" s="30"/>
      <c r="V919" s="30"/>
      <c r="W919" s="30"/>
      <c r="X919" s="30"/>
      <c r="Y919" s="30"/>
      <c r="Z919" s="30"/>
      <c r="AA919" s="30"/>
      <c r="AB919" s="30"/>
      <c r="AC919" s="30"/>
      <c r="AD919" s="292">
        <f t="shared" si="797"/>
        <v>0</v>
      </c>
      <c r="AE919" s="30"/>
      <c r="AF919" s="30"/>
      <c r="AG919" s="30"/>
      <c r="AH919" s="30"/>
      <c r="AI919" s="30"/>
      <c r="AJ919" s="30"/>
      <c r="AK919" s="30"/>
    </row>
    <row r="920" spans="1:37" ht="16.5" hidden="1" customHeight="1">
      <c r="A920" s="43"/>
      <c r="B920" s="28" t="s">
        <v>310</v>
      </c>
      <c r="C920" s="29" t="s">
        <v>421</v>
      </c>
      <c r="D920" s="186"/>
      <c r="E920" s="30"/>
      <c r="F920" s="93"/>
      <c r="G920" s="186"/>
      <c r="H920" s="186"/>
      <c r="I920" s="186"/>
      <c r="J920" s="186"/>
      <c r="K920" s="23">
        <f t="shared" si="764"/>
        <v>0</v>
      </c>
      <c r="L920" s="23">
        <f t="shared" si="765"/>
        <v>0</v>
      </c>
      <c r="M920" s="186"/>
      <c r="N920" s="186"/>
      <c r="O920" s="186"/>
      <c r="P920" s="30"/>
      <c r="Q920" s="30"/>
      <c r="R920" s="30"/>
      <c r="S920" s="30"/>
      <c r="T920" s="30"/>
      <c r="U920" s="30"/>
      <c r="V920" s="30"/>
      <c r="W920" s="30"/>
      <c r="X920" s="30"/>
      <c r="Y920" s="30"/>
      <c r="Z920" s="30"/>
      <c r="AA920" s="30"/>
      <c r="AB920" s="30"/>
      <c r="AC920" s="30"/>
      <c r="AD920" s="292">
        <f t="shared" si="797"/>
        <v>0</v>
      </c>
      <c r="AE920" s="30"/>
      <c r="AF920" s="30"/>
      <c r="AG920" s="30"/>
      <c r="AH920" s="30"/>
      <c r="AI920" s="30"/>
      <c r="AJ920" s="30"/>
      <c r="AK920" s="30"/>
    </row>
    <row r="921" spans="1:37" ht="16.5" customHeight="1">
      <c r="A921" s="195" t="s">
        <v>612</v>
      </c>
      <c r="B921" s="188" t="s">
        <v>613</v>
      </c>
      <c r="C921" s="129" t="s">
        <v>594</v>
      </c>
      <c r="D921" s="261">
        <f t="shared" ref="D921:AK921" si="807">D922</f>
        <v>2000</v>
      </c>
      <c r="E921" s="130">
        <f t="shared" si="807"/>
        <v>2500</v>
      </c>
      <c r="F921" s="158">
        <f t="shared" si="807"/>
        <v>2500</v>
      </c>
      <c r="G921" s="261">
        <f t="shared" si="807"/>
        <v>0</v>
      </c>
      <c r="H921" s="261">
        <f t="shared" si="807"/>
        <v>500</v>
      </c>
      <c r="I921" s="261">
        <f t="shared" si="807"/>
        <v>1000</v>
      </c>
      <c r="J921" s="261">
        <f t="shared" si="807"/>
        <v>1000</v>
      </c>
      <c r="K921" s="23">
        <f t="shared" si="764"/>
        <v>2500</v>
      </c>
      <c r="L921" s="23">
        <f t="shared" si="765"/>
        <v>0</v>
      </c>
      <c r="M921" s="261">
        <f t="shared" si="807"/>
        <v>1000</v>
      </c>
      <c r="N921" s="261">
        <f t="shared" si="807"/>
        <v>2500</v>
      </c>
      <c r="O921" s="261">
        <f t="shared" si="807"/>
        <v>2500</v>
      </c>
      <c r="P921" s="130">
        <f t="shared" si="807"/>
        <v>0</v>
      </c>
      <c r="Q921" s="130">
        <f t="shared" si="807"/>
        <v>0</v>
      </c>
      <c r="R921" s="130">
        <f t="shared" si="807"/>
        <v>0</v>
      </c>
      <c r="S921" s="130">
        <f t="shared" si="807"/>
        <v>0</v>
      </c>
      <c r="T921" s="130">
        <f t="shared" si="807"/>
        <v>0</v>
      </c>
      <c r="U921" s="130">
        <f t="shared" si="807"/>
        <v>-715</v>
      </c>
      <c r="V921" s="130">
        <f t="shared" si="807"/>
        <v>0</v>
      </c>
      <c r="W921" s="130">
        <f t="shared" si="807"/>
        <v>0</v>
      </c>
      <c r="X921" s="130">
        <f t="shared" si="807"/>
        <v>0</v>
      </c>
      <c r="Y921" s="130">
        <f t="shared" si="807"/>
        <v>0</v>
      </c>
      <c r="Z921" s="130">
        <f t="shared" si="807"/>
        <v>0</v>
      </c>
      <c r="AA921" s="130">
        <f t="shared" si="807"/>
        <v>0</v>
      </c>
      <c r="AB921" s="130">
        <f t="shared" si="807"/>
        <v>0</v>
      </c>
      <c r="AC921" s="130">
        <f t="shared" si="807"/>
        <v>0</v>
      </c>
      <c r="AD921" s="292">
        <f t="shared" si="797"/>
        <v>1785</v>
      </c>
      <c r="AE921" s="130">
        <f t="shared" si="807"/>
        <v>1785</v>
      </c>
      <c r="AF921" s="130">
        <f t="shared" si="807"/>
        <v>1765</v>
      </c>
      <c r="AG921" s="130">
        <f t="shared" si="807"/>
        <v>2000</v>
      </c>
      <c r="AH921" s="130">
        <f t="shared" si="807"/>
        <v>2000</v>
      </c>
      <c r="AI921" s="130">
        <f t="shared" si="807"/>
        <v>2000</v>
      </c>
      <c r="AJ921" s="130">
        <f t="shared" si="807"/>
        <v>2000</v>
      </c>
      <c r="AK921" s="130">
        <f t="shared" si="807"/>
        <v>0</v>
      </c>
    </row>
    <row r="922" spans="1:37" ht="16.5" customHeight="1">
      <c r="A922" s="43"/>
      <c r="B922" s="25" t="s">
        <v>298</v>
      </c>
      <c r="C922" s="29"/>
      <c r="D922" s="248">
        <f t="shared" ref="D922:J922" si="808">D924</f>
        <v>2000</v>
      </c>
      <c r="E922" s="38">
        <f t="shared" si="808"/>
        <v>2500</v>
      </c>
      <c r="F922" s="286">
        <f t="shared" si="808"/>
        <v>2500</v>
      </c>
      <c r="G922" s="248">
        <f t="shared" si="808"/>
        <v>0</v>
      </c>
      <c r="H922" s="248">
        <f t="shared" si="808"/>
        <v>500</v>
      </c>
      <c r="I922" s="248">
        <f t="shared" si="808"/>
        <v>1000</v>
      </c>
      <c r="J922" s="248">
        <f t="shared" si="808"/>
        <v>1000</v>
      </c>
      <c r="K922" s="23">
        <f t="shared" si="764"/>
        <v>2500</v>
      </c>
      <c r="L922" s="23">
        <f t="shared" si="765"/>
        <v>0</v>
      </c>
      <c r="M922" s="248">
        <f t="shared" ref="M922:AK922" si="809">M924</f>
        <v>1000</v>
      </c>
      <c r="N922" s="248">
        <f t="shared" si="809"/>
        <v>2500</v>
      </c>
      <c r="O922" s="248">
        <f t="shared" si="809"/>
        <v>2500</v>
      </c>
      <c r="P922" s="38">
        <f t="shared" si="809"/>
        <v>0</v>
      </c>
      <c r="Q922" s="38">
        <f t="shared" si="809"/>
        <v>0</v>
      </c>
      <c r="R922" s="38">
        <f t="shared" si="809"/>
        <v>0</v>
      </c>
      <c r="S922" s="38">
        <f t="shared" si="809"/>
        <v>0</v>
      </c>
      <c r="T922" s="38">
        <f t="shared" si="809"/>
        <v>0</v>
      </c>
      <c r="U922" s="38">
        <f t="shared" si="809"/>
        <v>-715</v>
      </c>
      <c r="V922" s="38">
        <f t="shared" si="809"/>
        <v>0</v>
      </c>
      <c r="W922" s="38">
        <f t="shared" si="809"/>
        <v>0</v>
      </c>
      <c r="X922" s="38">
        <f t="shared" si="809"/>
        <v>0</v>
      </c>
      <c r="Y922" s="38">
        <f t="shared" si="809"/>
        <v>0</v>
      </c>
      <c r="Z922" s="38">
        <f t="shared" si="809"/>
        <v>0</v>
      </c>
      <c r="AA922" s="38">
        <f t="shared" si="809"/>
        <v>0</v>
      </c>
      <c r="AB922" s="38">
        <f t="shared" si="809"/>
        <v>0</v>
      </c>
      <c r="AC922" s="38">
        <f t="shared" si="809"/>
        <v>0</v>
      </c>
      <c r="AD922" s="292">
        <f t="shared" si="797"/>
        <v>1785</v>
      </c>
      <c r="AE922" s="38">
        <f t="shared" si="809"/>
        <v>1785</v>
      </c>
      <c r="AF922" s="38">
        <f t="shared" si="809"/>
        <v>1765</v>
      </c>
      <c r="AG922" s="38">
        <f t="shared" si="809"/>
        <v>2000</v>
      </c>
      <c r="AH922" s="38">
        <f t="shared" si="809"/>
        <v>2000</v>
      </c>
      <c r="AI922" s="38">
        <f t="shared" si="809"/>
        <v>2000</v>
      </c>
      <c r="AJ922" s="38">
        <f t="shared" si="809"/>
        <v>2000</v>
      </c>
      <c r="AK922" s="38">
        <f t="shared" si="809"/>
        <v>0</v>
      </c>
    </row>
    <row r="923" spans="1:37" ht="16.5" customHeight="1">
      <c r="A923" s="43"/>
      <c r="B923" s="28" t="s">
        <v>299</v>
      </c>
      <c r="C923" s="29">
        <v>1</v>
      </c>
      <c r="D923" s="248">
        <f t="shared" ref="D923:AK923" si="810">D924</f>
        <v>2000</v>
      </c>
      <c r="E923" s="38">
        <f t="shared" si="810"/>
        <v>2500</v>
      </c>
      <c r="F923" s="286">
        <f t="shared" si="810"/>
        <v>2500</v>
      </c>
      <c r="G923" s="248">
        <f t="shared" si="810"/>
        <v>0</v>
      </c>
      <c r="H923" s="248">
        <f t="shared" si="810"/>
        <v>500</v>
      </c>
      <c r="I923" s="248">
        <f t="shared" si="810"/>
        <v>1000</v>
      </c>
      <c r="J923" s="248">
        <f t="shared" si="810"/>
        <v>1000</v>
      </c>
      <c r="K923" s="23">
        <f t="shared" si="764"/>
        <v>2500</v>
      </c>
      <c r="L923" s="23">
        <f t="shared" si="765"/>
        <v>0</v>
      </c>
      <c r="M923" s="248">
        <f t="shared" si="810"/>
        <v>1000</v>
      </c>
      <c r="N923" s="248">
        <f t="shared" si="810"/>
        <v>2500</v>
      </c>
      <c r="O923" s="248">
        <f t="shared" si="810"/>
        <v>2500</v>
      </c>
      <c r="P923" s="38">
        <f t="shared" si="810"/>
        <v>0</v>
      </c>
      <c r="Q923" s="38">
        <f t="shared" si="810"/>
        <v>0</v>
      </c>
      <c r="R923" s="38">
        <f t="shared" si="810"/>
        <v>0</v>
      </c>
      <c r="S923" s="38">
        <f t="shared" si="810"/>
        <v>0</v>
      </c>
      <c r="T923" s="38">
        <f t="shared" si="810"/>
        <v>0</v>
      </c>
      <c r="U923" s="38">
        <f t="shared" si="810"/>
        <v>-715</v>
      </c>
      <c r="V923" s="38">
        <f t="shared" si="810"/>
        <v>0</v>
      </c>
      <c r="W923" s="38">
        <f t="shared" si="810"/>
        <v>0</v>
      </c>
      <c r="X923" s="38">
        <f t="shared" si="810"/>
        <v>0</v>
      </c>
      <c r="Y923" s="38">
        <f t="shared" si="810"/>
        <v>0</v>
      </c>
      <c r="Z923" s="38">
        <f t="shared" si="810"/>
        <v>0</v>
      </c>
      <c r="AA923" s="38">
        <f t="shared" si="810"/>
        <v>0</v>
      </c>
      <c r="AB923" s="38">
        <f t="shared" si="810"/>
        <v>0</v>
      </c>
      <c r="AC923" s="38">
        <f t="shared" si="810"/>
        <v>0</v>
      </c>
      <c r="AD923" s="292">
        <f t="shared" si="797"/>
        <v>1785</v>
      </c>
      <c r="AE923" s="38">
        <f t="shared" si="810"/>
        <v>1785</v>
      </c>
      <c r="AF923" s="38">
        <f t="shared" si="810"/>
        <v>1765</v>
      </c>
      <c r="AG923" s="38">
        <f t="shared" si="810"/>
        <v>2000</v>
      </c>
      <c r="AH923" s="38">
        <f t="shared" si="810"/>
        <v>2000</v>
      </c>
      <c r="AI923" s="38">
        <f t="shared" si="810"/>
        <v>2000</v>
      </c>
      <c r="AJ923" s="38">
        <f t="shared" si="810"/>
        <v>2000</v>
      </c>
      <c r="AK923" s="38">
        <f t="shared" si="810"/>
        <v>0</v>
      </c>
    </row>
    <row r="924" spans="1:37" ht="16.5" customHeight="1">
      <c r="A924" s="43"/>
      <c r="B924" s="28" t="s">
        <v>614</v>
      </c>
      <c r="C924" s="29" t="s">
        <v>615</v>
      </c>
      <c r="D924" s="186">
        <v>2000</v>
      </c>
      <c r="E924" s="30">
        <v>2500</v>
      </c>
      <c r="F924" s="93">
        <v>2500</v>
      </c>
      <c r="G924" s="186">
        <v>0</v>
      </c>
      <c r="H924" s="186">
        <v>500</v>
      </c>
      <c r="I924" s="186">
        <v>1000</v>
      </c>
      <c r="J924" s="186">
        <v>1000</v>
      </c>
      <c r="K924" s="23">
        <f t="shared" si="764"/>
        <v>2500</v>
      </c>
      <c r="L924" s="23">
        <f t="shared" si="765"/>
        <v>0</v>
      </c>
      <c r="M924" s="186">
        <v>1000</v>
      </c>
      <c r="N924" s="186">
        <v>2500</v>
      </c>
      <c r="O924" s="186">
        <v>2500</v>
      </c>
      <c r="P924" s="30"/>
      <c r="Q924" s="30"/>
      <c r="R924" s="30"/>
      <c r="S924" s="30"/>
      <c r="T924" s="30"/>
      <c r="U924" s="30">
        <v>-715</v>
      </c>
      <c r="V924" s="30"/>
      <c r="W924" s="30"/>
      <c r="X924" s="30"/>
      <c r="Y924" s="30"/>
      <c r="Z924" s="30"/>
      <c r="AA924" s="30"/>
      <c r="AB924" s="30"/>
      <c r="AC924" s="30"/>
      <c r="AD924" s="292">
        <f t="shared" si="797"/>
        <v>1785</v>
      </c>
      <c r="AE924" s="30">
        <v>1785</v>
      </c>
      <c r="AF924" s="30">
        <v>1765</v>
      </c>
      <c r="AG924" s="30">
        <v>2000</v>
      </c>
      <c r="AH924" s="30">
        <v>2000</v>
      </c>
      <c r="AI924" s="30">
        <v>2000</v>
      </c>
      <c r="AJ924" s="30">
        <v>2000</v>
      </c>
      <c r="AK924" s="30"/>
    </row>
    <row r="925" spans="1:37" ht="14.25">
      <c r="A925" s="110">
        <v>4</v>
      </c>
      <c r="B925" s="121" t="s">
        <v>616</v>
      </c>
      <c r="C925" s="122" t="s">
        <v>617</v>
      </c>
      <c r="D925" s="260">
        <f t="shared" ref="D925:J925" si="811">D944+D954+D1043+D1159+D1211+D1215</f>
        <v>209305.19999999998</v>
      </c>
      <c r="E925" s="123">
        <f t="shared" si="811"/>
        <v>208953</v>
      </c>
      <c r="F925" s="225">
        <f t="shared" si="811"/>
        <v>185165</v>
      </c>
      <c r="G925" s="260">
        <f t="shared" si="811"/>
        <v>59818</v>
      </c>
      <c r="H925" s="260">
        <f t="shared" si="811"/>
        <v>51728</v>
      </c>
      <c r="I925" s="260">
        <f t="shared" si="811"/>
        <v>41222</v>
      </c>
      <c r="J925" s="260">
        <f t="shared" si="811"/>
        <v>32397</v>
      </c>
      <c r="K925" s="23">
        <f t="shared" si="764"/>
        <v>185165</v>
      </c>
      <c r="L925" s="23">
        <f t="shared" si="765"/>
        <v>0</v>
      </c>
      <c r="M925" s="260">
        <f t="shared" ref="M925:AF925" si="812">M944+M954+M1043+M1159+M1211+M1215</f>
        <v>191620</v>
      </c>
      <c r="N925" s="260">
        <f t="shared" si="812"/>
        <v>194645</v>
      </c>
      <c r="O925" s="260">
        <f t="shared" si="812"/>
        <v>194909</v>
      </c>
      <c r="P925" s="123">
        <f t="shared" si="812"/>
        <v>126.8</v>
      </c>
      <c r="Q925" s="123">
        <f t="shared" si="812"/>
        <v>-179</v>
      </c>
      <c r="R925" s="123">
        <f t="shared" si="812"/>
        <v>0</v>
      </c>
      <c r="S925" s="123">
        <f t="shared" si="812"/>
        <v>3.5527136788005009E-15</v>
      </c>
      <c r="T925" s="123">
        <f t="shared" si="812"/>
        <v>12.000000000000014</v>
      </c>
      <c r="U925" s="123">
        <f t="shared" si="812"/>
        <v>604</v>
      </c>
      <c r="V925" s="123">
        <f t="shared" si="812"/>
        <v>112.2</v>
      </c>
      <c r="W925" s="123">
        <f t="shared" si="812"/>
        <v>224</v>
      </c>
      <c r="X925" s="123">
        <f t="shared" si="812"/>
        <v>0</v>
      </c>
      <c r="Y925" s="123">
        <f t="shared" si="812"/>
        <v>0</v>
      </c>
      <c r="Z925" s="123">
        <f t="shared" si="812"/>
        <v>5900</v>
      </c>
      <c r="AA925" s="123">
        <f t="shared" si="812"/>
        <v>0</v>
      </c>
      <c r="AB925" s="123">
        <f t="shared" si="812"/>
        <v>2124</v>
      </c>
      <c r="AC925" s="123">
        <f t="shared" si="812"/>
        <v>0</v>
      </c>
      <c r="AD925" s="292">
        <f t="shared" si="797"/>
        <v>194089</v>
      </c>
      <c r="AE925" s="123">
        <f t="shared" si="812"/>
        <v>194089</v>
      </c>
      <c r="AF925" s="123">
        <f t="shared" si="812"/>
        <v>181694</v>
      </c>
      <c r="AG925" s="123">
        <f>AG944+AG954+AG1043+AG1159+AG1211+AG1215+AG1033</f>
        <v>219829</v>
      </c>
      <c r="AH925" s="123">
        <f t="shared" ref="AH925:AK925" si="813">AH944+AH954+AH1043+AH1159+AH1211+AH1215+AH1033</f>
        <v>202041</v>
      </c>
      <c r="AI925" s="123">
        <f t="shared" si="813"/>
        <v>201238</v>
      </c>
      <c r="AJ925" s="123">
        <f t="shared" si="813"/>
        <v>201388</v>
      </c>
      <c r="AK925" s="123">
        <f t="shared" si="813"/>
        <v>0</v>
      </c>
    </row>
    <row r="926" spans="1:37" ht="14.25">
      <c r="A926" s="43"/>
      <c r="B926" s="25" t="s">
        <v>298</v>
      </c>
      <c r="C926" s="26"/>
      <c r="D926" s="191">
        <f t="shared" ref="D926:J926" si="814">D945+D954+D1044+D1160+D1212+D1216</f>
        <v>191062.19999999998</v>
      </c>
      <c r="E926" s="111">
        <f t="shared" si="814"/>
        <v>207376</v>
      </c>
      <c r="F926" s="296">
        <f t="shared" si="814"/>
        <v>177779</v>
      </c>
      <c r="G926" s="191">
        <f t="shared" si="814"/>
        <v>52432</v>
      </c>
      <c r="H926" s="191">
        <f t="shared" si="814"/>
        <v>51728</v>
      </c>
      <c r="I926" s="191">
        <f t="shared" si="814"/>
        <v>41222</v>
      </c>
      <c r="J926" s="191">
        <f t="shared" si="814"/>
        <v>32397</v>
      </c>
      <c r="K926" s="23">
        <f t="shared" si="764"/>
        <v>177779</v>
      </c>
      <c r="L926" s="23">
        <f t="shared" si="765"/>
        <v>0</v>
      </c>
      <c r="M926" s="191">
        <f t="shared" ref="M926:AF926" si="815">M945+M954+M1044+M1160+M1212+M1216</f>
        <v>191620</v>
      </c>
      <c r="N926" s="191">
        <f t="shared" si="815"/>
        <v>194645</v>
      </c>
      <c r="O926" s="191">
        <f t="shared" si="815"/>
        <v>194909</v>
      </c>
      <c r="P926" s="111">
        <f t="shared" si="815"/>
        <v>6.8</v>
      </c>
      <c r="Q926" s="111">
        <f t="shared" si="815"/>
        <v>-179</v>
      </c>
      <c r="R926" s="111">
        <f t="shared" si="815"/>
        <v>0</v>
      </c>
      <c r="S926" s="111">
        <f t="shared" si="815"/>
        <v>3.5527136788005009E-15</v>
      </c>
      <c r="T926" s="111">
        <f t="shared" si="815"/>
        <v>12.000000000000014</v>
      </c>
      <c r="U926" s="111">
        <f t="shared" si="815"/>
        <v>0</v>
      </c>
      <c r="V926" s="111">
        <f t="shared" si="815"/>
        <v>0</v>
      </c>
      <c r="W926" s="111">
        <f t="shared" si="815"/>
        <v>224</v>
      </c>
      <c r="X926" s="111">
        <f t="shared" si="815"/>
        <v>0</v>
      </c>
      <c r="Y926" s="111">
        <f t="shared" si="815"/>
        <v>0</v>
      </c>
      <c r="Z926" s="111">
        <f t="shared" si="815"/>
        <v>5900</v>
      </c>
      <c r="AA926" s="111">
        <f t="shared" si="815"/>
        <v>0</v>
      </c>
      <c r="AB926" s="111">
        <f t="shared" si="815"/>
        <v>2089</v>
      </c>
      <c r="AC926" s="111">
        <f t="shared" si="815"/>
        <v>0</v>
      </c>
      <c r="AD926" s="292">
        <f t="shared" si="797"/>
        <v>185831.8</v>
      </c>
      <c r="AE926" s="111">
        <f t="shared" si="815"/>
        <v>185831.8</v>
      </c>
      <c r="AF926" s="111">
        <f t="shared" si="815"/>
        <v>179851</v>
      </c>
      <c r="AG926" s="111">
        <f>AG945+AG954+AG1044+AG1160+AG1212+AG1216+AG1034</f>
        <v>219296</v>
      </c>
      <c r="AH926" s="111">
        <f t="shared" ref="AH926:AK926" si="816">AH945+AH954+AH1044+AH1160+AH1212+AH1216+AH1034</f>
        <v>201088</v>
      </c>
      <c r="AI926" s="111">
        <f t="shared" si="816"/>
        <v>201238</v>
      </c>
      <c r="AJ926" s="111">
        <f t="shared" si="816"/>
        <v>201388</v>
      </c>
      <c r="AK926" s="111">
        <f t="shared" si="816"/>
        <v>0</v>
      </c>
    </row>
    <row r="927" spans="1:37" ht="14.25">
      <c r="A927" s="43"/>
      <c r="B927" s="28" t="s">
        <v>299</v>
      </c>
      <c r="C927" s="26">
        <v>1</v>
      </c>
      <c r="D927" s="191">
        <f t="shared" ref="D927:J927" si="817">D946+D954+D1045+D1161+D1213+D1217</f>
        <v>192699.22</v>
      </c>
      <c r="E927" s="111">
        <f t="shared" si="817"/>
        <v>207376</v>
      </c>
      <c r="F927" s="296">
        <f t="shared" si="817"/>
        <v>177779</v>
      </c>
      <c r="G927" s="191">
        <f t="shared" si="817"/>
        <v>52432</v>
      </c>
      <c r="H927" s="191">
        <f t="shared" si="817"/>
        <v>51728</v>
      </c>
      <c r="I927" s="191">
        <f t="shared" si="817"/>
        <v>41222</v>
      </c>
      <c r="J927" s="191">
        <f t="shared" si="817"/>
        <v>32397</v>
      </c>
      <c r="K927" s="23">
        <f t="shared" si="764"/>
        <v>177779</v>
      </c>
      <c r="L927" s="23">
        <f t="shared" si="765"/>
        <v>0</v>
      </c>
      <c r="M927" s="191">
        <f t="shared" ref="M927:AF927" si="818">M946+M954+M1045+M1161+M1213+M1217</f>
        <v>191620</v>
      </c>
      <c r="N927" s="191">
        <f t="shared" si="818"/>
        <v>194645</v>
      </c>
      <c r="O927" s="191">
        <f t="shared" si="818"/>
        <v>194909</v>
      </c>
      <c r="P927" s="111">
        <f t="shared" si="818"/>
        <v>6.8</v>
      </c>
      <c r="Q927" s="111">
        <f t="shared" si="818"/>
        <v>-179</v>
      </c>
      <c r="R927" s="111">
        <f t="shared" si="818"/>
        <v>531.17000000000007</v>
      </c>
      <c r="S927" s="111">
        <f t="shared" si="818"/>
        <v>300.06</v>
      </c>
      <c r="T927" s="111">
        <f t="shared" si="818"/>
        <v>12.000000000000014</v>
      </c>
      <c r="U927" s="111">
        <f t="shared" si="818"/>
        <v>0</v>
      </c>
      <c r="V927" s="111">
        <f t="shared" si="818"/>
        <v>0</v>
      </c>
      <c r="W927" s="111">
        <f t="shared" si="818"/>
        <v>493.51</v>
      </c>
      <c r="X927" s="111">
        <f t="shared" si="818"/>
        <v>0</v>
      </c>
      <c r="Y927" s="111">
        <f t="shared" si="818"/>
        <v>0</v>
      </c>
      <c r="Z927" s="111">
        <f t="shared" si="818"/>
        <v>5900</v>
      </c>
      <c r="AA927" s="111">
        <f t="shared" si="818"/>
        <v>0</v>
      </c>
      <c r="AB927" s="111">
        <f t="shared" si="818"/>
        <v>2089</v>
      </c>
      <c r="AC927" s="111">
        <f t="shared" si="818"/>
        <v>0</v>
      </c>
      <c r="AD927" s="292">
        <f t="shared" si="797"/>
        <v>186932.54</v>
      </c>
      <c r="AE927" s="111">
        <f t="shared" si="818"/>
        <v>186932.53999999998</v>
      </c>
      <c r="AF927" s="111">
        <f t="shared" si="818"/>
        <v>181437</v>
      </c>
      <c r="AG927" s="111">
        <f>AG946+AG954+AG1045+AG1161+AG1213+AG1217+AG1035</f>
        <v>219296</v>
      </c>
      <c r="AH927" s="111">
        <f t="shared" ref="AH927:AK927" si="819">AH946+AH954+AH1045+AH1161+AH1213+AH1217+AH1035</f>
        <v>201088</v>
      </c>
      <c r="AI927" s="111">
        <f t="shared" si="819"/>
        <v>201238</v>
      </c>
      <c r="AJ927" s="111">
        <f t="shared" si="819"/>
        <v>201388</v>
      </c>
      <c r="AK927" s="111">
        <f t="shared" si="819"/>
        <v>0</v>
      </c>
    </row>
    <row r="928" spans="1:37" ht="14.25">
      <c r="A928" s="43"/>
      <c r="B928" s="28" t="s">
        <v>300</v>
      </c>
      <c r="C928" s="26">
        <v>10</v>
      </c>
      <c r="D928" s="191">
        <f t="shared" ref="D928:J928" si="820">D947+D1046</f>
        <v>129288.48</v>
      </c>
      <c r="E928" s="111">
        <f t="shared" si="820"/>
        <v>139939</v>
      </c>
      <c r="F928" s="296">
        <f t="shared" si="820"/>
        <v>123030</v>
      </c>
      <c r="G928" s="191">
        <f t="shared" si="820"/>
        <v>34500</v>
      </c>
      <c r="H928" s="191">
        <f t="shared" si="820"/>
        <v>32500</v>
      </c>
      <c r="I928" s="191">
        <f t="shared" si="820"/>
        <v>31500</v>
      </c>
      <c r="J928" s="191">
        <f t="shared" si="820"/>
        <v>24530</v>
      </c>
      <c r="K928" s="23">
        <f t="shared" si="764"/>
        <v>123030</v>
      </c>
      <c r="L928" s="23">
        <f t="shared" si="765"/>
        <v>0</v>
      </c>
      <c r="M928" s="191">
        <f t="shared" ref="M928:AF928" si="821">M947+M1046</f>
        <v>121000</v>
      </c>
      <c r="N928" s="191">
        <f t="shared" si="821"/>
        <v>123825</v>
      </c>
      <c r="O928" s="191">
        <f t="shared" si="821"/>
        <v>124089</v>
      </c>
      <c r="P928" s="111">
        <f t="shared" si="821"/>
        <v>0</v>
      </c>
      <c r="Q928" s="111">
        <f t="shared" si="821"/>
        <v>-2000</v>
      </c>
      <c r="R928" s="111">
        <f t="shared" si="821"/>
        <v>680</v>
      </c>
      <c r="S928" s="111">
        <f t="shared" si="821"/>
        <v>0</v>
      </c>
      <c r="T928" s="111">
        <f t="shared" si="821"/>
        <v>-5</v>
      </c>
      <c r="U928" s="111">
        <f t="shared" si="821"/>
        <v>0</v>
      </c>
      <c r="V928" s="111">
        <f t="shared" si="821"/>
        <v>0</v>
      </c>
      <c r="W928" s="111">
        <f t="shared" si="821"/>
        <v>0</v>
      </c>
      <c r="X928" s="111">
        <f t="shared" si="821"/>
        <v>0</v>
      </c>
      <c r="Y928" s="111">
        <f t="shared" si="821"/>
        <v>0</v>
      </c>
      <c r="Z928" s="111">
        <f t="shared" si="821"/>
        <v>1673</v>
      </c>
      <c r="AA928" s="111">
        <f t="shared" si="821"/>
        <v>-420</v>
      </c>
      <c r="AB928" s="111">
        <f t="shared" si="821"/>
        <v>0</v>
      </c>
      <c r="AC928" s="111">
        <f t="shared" si="821"/>
        <v>0</v>
      </c>
      <c r="AD928" s="292">
        <f t="shared" si="797"/>
        <v>122958</v>
      </c>
      <c r="AE928" s="111">
        <f t="shared" si="821"/>
        <v>122958</v>
      </c>
      <c r="AF928" s="111">
        <f t="shared" si="821"/>
        <v>121202</v>
      </c>
      <c r="AG928" s="111">
        <f>AG947+AG1046+AG1036</f>
        <v>148800</v>
      </c>
      <c r="AH928" s="111">
        <f t="shared" ref="AH928:AK928" si="822">AH947+AH1046+AH1036</f>
        <v>149750</v>
      </c>
      <c r="AI928" s="111">
        <f t="shared" si="822"/>
        <v>149850</v>
      </c>
      <c r="AJ928" s="111">
        <f t="shared" si="822"/>
        <v>149950</v>
      </c>
      <c r="AK928" s="111">
        <f t="shared" si="822"/>
        <v>0</v>
      </c>
    </row>
    <row r="929" spans="1:37" ht="14.25">
      <c r="A929" s="43"/>
      <c r="B929" s="28" t="s">
        <v>301</v>
      </c>
      <c r="C929" s="26">
        <v>20</v>
      </c>
      <c r="D929" s="191">
        <f t="shared" ref="D929:J929" si="823">D948+D955+D1047</f>
        <v>32082.229999999996</v>
      </c>
      <c r="E929" s="111">
        <f t="shared" si="823"/>
        <v>21675</v>
      </c>
      <c r="F929" s="296">
        <f t="shared" si="823"/>
        <v>20000</v>
      </c>
      <c r="G929" s="191">
        <f t="shared" si="823"/>
        <v>6400</v>
      </c>
      <c r="H929" s="191">
        <f t="shared" si="823"/>
        <v>6600</v>
      </c>
      <c r="I929" s="191">
        <f t="shared" si="823"/>
        <v>4250</v>
      </c>
      <c r="J929" s="191">
        <f t="shared" si="823"/>
        <v>2750</v>
      </c>
      <c r="K929" s="23">
        <f t="shared" si="764"/>
        <v>20000</v>
      </c>
      <c r="L929" s="23">
        <f t="shared" si="765"/>
        <v>0</v>
      </c>
      <c r="M929" s="191">
        <f t="shared" ref="M929:AF929" si="824">M948+M955+M1047</f>
        <v>20000</v>
      </c>
      <c r="N929" s="191">
        <f t="shared" si="824"/>
        <v>20000</v>
      </c>
      <c r="O929" s="191">
        <f t="shared" si="824"/>
        <v>20000</v>
      </c>
      <c r="P929" s="111">
        <f t="shared" si="824"/>
        <v>0</v>
      </c>
      <c r="Q929" s="111">
        <f t="shared" si="824"/>
        <v>-800</v>
      </c>
      <c r="R929" s="111">
        <f t="shared" si="824"/>
        <v>903.17</v>
      </c>
      <c r="S929" s="111">
        <f t="shared" si="824"/>
        <v>300.06</v>
      </c>
      <c r="T929" s="111">
        <f t="shared" si="824"/>
        <v>132.83000000000001</v>
      </c>
      <c r="U929" s="111">
        <f t="shared" si="824"/>
        <v>0</v>
      </c>
      <c r="V929" s="111">
        <f t="shared" si="824"/>
        <v>41</v>
      </c>
      <c r="W929" s="111">
        <f t="shared" si="824"/>
        <v>424.88</v>
      </c>
      <c r="X929" s="111">
        <f t="shared" si="824"/>
        <v>0</v>
      </c>
      <c r="Y929" s="111">
        <f t="shared" si="824"/>
        <v>0</v>
      </c>
      <c r="Z929" s="111">
        <f t="shared" si="824"/>
        <v>2427</v>
      </c>
      <c r="AA929" s="111">
        <f t="shared" si="824"/>
        <v>440.95</v>
      </c>
      <c r="AB929" s="111">
        <f t="shared" si="824"/>
        <v>0</v>
      </c>
      <c r="AC929" s="111">
        <f t="shared" si="824"/>
        <v>0</v>
      </c>
      <c r="AD929" s="292">
        <f t="shared" si="797"/>
        <v>23869.890000000003</v>
      </c>
      <c r="AE929" s="111">
        <f t="shared" si="824"/>
        <v>23869.89</v>
      </c>
      <c r="AF929" s="111">
        <f t="shared" si="824"/>
        <v>21475</v>
      </c>
      <c r="AG929" s="111">
        <f>AG948+AG955+AG1047+AG1037</f>
        <v>27731</v>
      </c>
      <c r="AH929" s="111">
        <f t="shared" ref="AH929:AK929" si="825">AH948+AH955+AH1047+AH1037</f>
        <v>27923</v>
      </c>
      <c r="AI929" s="111">
        <f t="shared" si="825"/>
        <v>27973</v>
      </c>
      <c r="AJ929" s="111">
        <f t="shared" si="825"/>
        <v>28023</v>
      </c>
      <c r="AK929" s="111">
        <f t="shared" si="825"/>
        <v>0</v>
      </c>
    </row>
    <row r="930" spans="1:37" ht="14.25">
      <c r="A930" s="43"/>
      <c r="B930" s="28" t="s">
        <v>467</v>
      </c>
      <c r="C930" s="26">
        <v>51</v>
      </c>
      <c r="D930" s="191">
        <f t="shared" ref="D930:J930" si="826">D1162+D1218</f>
        <v>16724</v>
      </c>
      <c r="E930" s="111">
        <f t="shared" si="826"/>
        <v>18182</v>
      </c>
      <c r="F930" s="296">
        <f t="shared" si="826"/>
        <v>18046</v>
      </c>
      <c r="G930" s="191">
        <f t="shared" si="826"/>
        <v>4412</v>
      </c>
      <c r="H930" s="191">
        <f t="shared" si="826"/>
        <v>4498</v>
      </c>
      <c r="I930" s="191">
        <f t="shared" si="826"/>
        <v>4582</v>
      </c>
      <c r="J930" s="191">
        <f t="shared" si="826"/>
        <v>4554</v>
      </c>
      <c r="K930" s="23">
        <f t="shared" si="764"/>
        <v>18046</v>
      </c>
      <c r="L930" s="23">
        <f t="shared" si="765"/>
        <v>0</v>
      </c>
      <c r="M930" s="191">
        <f t="shared" ref="M930:AK930" si="827">M1162+M1218</f>
        <v>18120</v>
      </c>
      <c r="N930" s="191">
        <f t="shared" si="827"/>
        <v>18120</v>
      </c>
      <c r="O930" s="191">
        <f t="shared" si="827"/>
        <v>18120</v>
      </c>
      <c r="P930" s="111">
        <f t="shared" si="827"/>
        <v>0</v>
      </c>
      <c r="Q930" s="111">
        <f t="shared" si="827"/>
        <v>2621</v>
      </c>
      <c r="R930" s="111">
        <f t="shared" si="827"/>
        <v>-1052</v>
      </c>
      <c r="S930" s="111">
        <f t="shared" si="827"/>
        <v>0</v>
      </c>
      <c r="T930" s="111">
        <f t="shared" si="827"/>
        <v>0</v>
      </c>
      <c r="U930" s="111">
        <f t="shared" si="827"/>
        <v>0</v>
      </c>
      <c r="V930" s="111">
        <f t="shared" si="827"/>
        <v>0</v>
      </c>
      <c r="W930" s="111">
        <f t="shared" si="827"/>
        <v>-680</v>
      </c>
      <c r="X930" s="111">
        <f t="shared" si="827"/>
        <v>0</v>
      </c>
      <c r="Y930" s="111">
        <f t="shared" si="827"/>
        <v>0</v>
      </c>
      <c r="Z930" s="111">
        <f t="shared" si="827"/>
        <v>0</v>
      </c>
      <c r="AA930" s="111">
        <f t="shared" si="827"/>
        <v>0</v>
      </c>
      <c r="AB930" s="111">
        <f t="shared" si="827"/>
        <v>0</v>
      </c>
      <c r="AC930" s="111">
        <f t="shared" si="827"/>
        <v>0</v>
      </c>
      <c r="AD930" s="292">
        <f t="shared" si="797"/>
        <v>18935</v>
      </c>
      <c r="AE930" s="111">
        <f t="shared" si="827"/>
        <v>18935</v>
      </c>
      <c r="AF930" s="111">
        <f t="shared" si="827"/>
        <v>18051</v>
      </c>
      <c r="AG930" s="111">
        <f t="shared" si="827"/>
        <v>20965</v>
      </c>
      <c r="AH930" s="111">
        <f t="shared" si="827"/>
        <v>20515</v>
      </c>
      <c r="AI930" s="111">
        <f t="shared" si="827"/>
        <v>20515</v>
      </c>
      <c r="AJ930" s="111">
        <f t="shared" si="827"/>
        <v>20515</v>
      </c>
      <c r="AK930" s="111">
        <f t="shared" si="827"/>
        <v>0</v>
      </c>
    </row>
    <row r="931" spans="1:37" ht="14.25">
      <c r="A931" s="43"/>
      <c r="B931" s="28" t="s">
        <v>468</v>
      </c>
      <c r="C931" s="26">
        <v>55</v>
      </c>
      <c r="D931" s="191">
        <f t="shared" ref="D931:J931" si="828">D1219</f>
        <v>0</v>
      </c>
      <c r="E931" s="111">
        <f t="shared" si="828"/>
        <v>0</v>
      </c>
      <c r="F931" s="296">
        <f t="shared" si="828"/>
        <v>0</v>
      </c>
      <c r="G931" s="191">
        <f t="shared" si="828"/>
        <v>0</v>
      </c>
      <c r="H931" s="191">
        <f t="shared" si="828"/>
        <v>0</v>
      </c>
      <c r="I931" s="191">
        <f t="shared" si="828"/>
        <v>0</v>
      </c>
      <c r="J931" s="191">
        <f t="shared" si="828"/>
        <v>0</v>
      </c>
      <c r="K931" s="23">
        <f t="shared" ref="K931:K994" si="829">G931+H931+I931+J931</f>
        <v>0</v>
      </c>
      <c r="L931" s="23">
        <f t="shared" ref="L931:L994" si="830">F931-K931</f>
        <v>0</v>
      </c>
      <c r="M931" s="191">
        <f t="shared" ref="M931:AK931" si="831">M1219</f>
        <v>0</v>
      </c>
      <c r="N931" s="191">
        <f t="shared" si="831"/>
        <v>0</v>
      </c>
      <c r="O931" s="191">
        <f t="shared" si="831"/>
        <v>0</v>
      </c>
      <c r="P931" s="111">
        <f t="shared" si="831"/>
        <v>0</v>
      </c>
      <c r="Q931" s="111">
        <f t="shared" si="831"/>
        <v>0</v>
      </c>
      <c r="R931" s="111">
        <f t="shared" si="831"/>
        <v>0</v>
      </c>
      <c r="S931" s="111">
        <f t="shared" si="831"/>
        <v>0</v>
      </c>
      <c r="T931" s="111">
        <f t="shared" si="831"/>
        <v>0</v>
      </c>
      <c r="U931" s="111">
        <f t="shared" si="831"/>
        <v>0</v>
      </c>
      <c r="V931" s="111">
        <f t="shared" si="831"/>
        <v>0</v>
      </c>
      <c r="W931" s="111">
        <f t="shared" si="831"/>
        <v>0</v>
      </c>
      <c r="X931" s="111">
        <f t="shared" si="831"/>
        <v>0</v>
      </c>
      <c r="Y931" s="111">
        <f t="shared" si="831"/>
        <v>0</v>
      </c>
      <c r="Z931" s="111">
        <f t="shared" si="831"/>
        <v>0</v>
      </c>
      <c r="AA931" s="111">
        <f t="shared" si="831"/>
        <v>0</v>
      </c>
      <c r="AB931" s="111">
        <f t="shared" si="831"/>
        <v>0</v>
      </c>
      <c r="AC931" s="111">
        <f t="shared" si="831"/>
        <v>0</v>
      </c>
      <c r="AD931" s="292">
        <f t="shared" si="797"/>
        <v>0</v>
      </c>
      <c r="AE931" s="111">
        <f t="shared" si="831"/>
        <v>0</v>
      </c>
      <c r="AF931" s="111">
        <f t="shared" si="831"/>
        <v>0</v>
      </c>
      <c r="AG931" s="111">
        <f t="shared" si="831"/>
        <v>0</v>
      </c>
      <c r="AH931" s="111">
        <f t="shared" si="831"/>
        <v>0</v>
      </c>
      <c r="AI931" s="111">
        <f t="shared" si="831"/>
        <v>0</v>
      </c>
      <c r="AJ931" s="111">
        <f t="shared" si="831"/>
        <v>0</v>
      </c>
      <c r="AK931" s="111">
        <f t="shared" si="831"/>
        <v>0</v>
      </c>
    </row>
    <row r="932" spans="1:37" ht="14.25">
      <c r="A932" s="43"/>
      <c r="B932" s="28" t="s">
        <v>307</v>
      </c>
      <c r="C932" s="26">
        <v>57</v>
      </c>
      <c r="D932" s="191">
        <f t="shared" ref="D932:J932" si="832">D949+D956+D1214</f>
        <v>14604.51</v>
      </c>
      <c r="E932" s="111">
        <f t="shared" si="832"/>
        <v>27580</v>
      </c>
      <c r="F932" s="296">
        <f t="shared" si="832"/>
        <v>16703</v>
      </c>
      <c r="G932" s="191">
        <f t="shared" si="832"/>
        <v>7120</v>
      </c>
      <c r="H932" s="191">
        <f t="shared" si="832"/>
        <v>8130</v>
      </c>
      <c r="I932" s="191">
        <f t="shared" si="832"/>
        <v>890</v>
      </c>
      <c r="J932" s="191">
        <f t="shared" si="832"/>
        <v>563</v>
      </c>
      <c r="K932" s="23">
        <f t="shared" si="829"/>
        <v>16703</v>
      </c>
      <c r="L932" s="23">
        <f t="shared" si="830"/>
        <v>0</v>
      </c>
      <c r="M932" s="191">
        <f t="shared" ref="M932:AK932" si="833">M949+M956+M1214</f>
        <v>32500</v>
      </c>
      <c r="N932" s="191">
        <f t="shared" si="833"/>
        <v>32700</v>
      </c>
      <c r="O932" s="191">
        <f t="shared" si="833"/>
        <v>32700</v>
      </c>
      <c r="P932" s="111">
        <f t="shared" si="833"/>
        <v>6.8</v>
      </c>
      <c r="Q932" s="111">
        <f t="shared" si="833"/>
        <v>0</v>
      </c>
      <c r="R932" s="111">
        <f t="shared" si="833"/>
        <v>0</v>
      </c>
      <c r="S932" s="111">
        <f t="shared" si="833"/>
        <v>0</v>
      </c>
      <c r="T932" s="111">
        <f t="shared" si="833"/>
        <v>-115.83</v>
      </c>
      <c r="U932" s="111">
        <f t="shared" si="833"/>
        <v>0</v>
      </c>
      <c r="V932" s="111">
        <f t="shared" si="833"/>
        <v>-41</v>
      </c>
      <c r="W932" s="111">
        <f t="shared" si="833"/>
        <v>748.63</v>
      </c>
      <c r="X932" s="111">
        <f t="shared" si="833"/>
        <v>0</v>
      </c>
      <c r="Y932" s="111">
        <f t="shared" si="833"/>
        <v>0</v>
      </c>
      <c r="Z932" s="111">
        <f t="shared" si="833"/>
        <v>1800</v>
      </c>
      <c r="AA932" s="111">
        <f t="shared" si="833"/>
        <v>-20.95</v>
      </c>
      <c r="AB932" s="111">
        <f t="shared" si="833"/>
        <v>2089</v>
      </c>
      <c r="AC932" s="111">
        <f t="shared" si="833"/>
        <v>0</v>
      </c>
      <c r="AD932" s="292">
        <f t="shared" si="797"/>
        <v>21169.649999999998</v>
      </c>
      <c r="AE932" s="111">
        <f t="shared" si="833"/>
        <v>21169.65</v>
      </c>
      <c r="AF932" s="111">
        <f t="shared" si="833"/>
        <v>20709</v>
      </c>
      <c r="AG932" s="111">
        <f t="shared" si="833"/>
        <v>21800</v>
      </c>
      <c r="AH932" s="111">
        <f t="shared" si="833"/>
        <v>2900</v>
      </c>
      <c r="AI932" s="111">
        <f t="shared" si="833"/>
        <v>2900</v>
      </c>
      <c r="AJ932" s="111">
        <f t="shared" si="833"/>
        <v>2900</v>
      </c>
      <c r="AK932" s="111">
        <f t="shared" si="833"/>
        <v>0</v>
      </c>
    </row>
    <row r="933" spans="1:37" ht="18.75" customHeight="1">
      <c r="A933" s="43"/>
      <c r="B933" s="28" t="s">
        <v>327</v>
      </c>
      <c r="C933" s="26">
        <v>59</v>
      </c>
      <c r="D933" s="191">
        <f t="shared" ref="D933:J933" si="834">D952</f>
        <v>0</v>
      </c>
      <c r="E933" s="111">
        <f t="shared" si="834"/>
        <v>0</v>
      </c>
      <c r="F933" s="296">
        <f t="shared" si="834"/>
        <v>0</v>
      </c>
      <c r="G933" s="191">
        <f t="shared" si="834"/>
        <v>0</v>
      </c>
      <c r="H933" s="191">
        <f t="shared" si="834"/>
        <v>0</v>
      </c>
      <c r="I933" s="191">
        <f t="shared" si="834"/>
        <v>0</v>
      </c>
      <c r="J933" s="191">
        <f t="shared" si="834"/>
        <v>0</v>
      </c>
      <c r="K933" s="23">
        <f t="shared" si="829"/>
        <v>0</v>
      </c>
      <c r="L933" s="23">
        <f t="shared" si="830"/>
        <v>0</v>
      </c>
      <c r="M933" s="191">
        <f t="shared" ref="M933:AF933" si="835">M952</f>
        <v>0</v>
      </c>
      <c r="N933" s="191">
        <f t="shared" si="835"/>
        <v>0</v>
      </c>
      <c r="O933" s="191">
        <f t="shared" si="835"/>
        <v>0</v>
      </c>
      <c r="P933" s="111">
        <f t="shared" si="835"/>
        <v>0</v>
      </c>
      <c r="Q933" s="111">
        <f t="shared" si="835"/>
        <v>0</v>
      </c>
      <c r="R933" s="111">
        <f t="shared" si="835"/>
        <v>0</v>
      </c>
      <c r="S933" s="111">
        <f t="shared" si="835"/>
        <v>0</v>
      </c>
      <c r="T933" s="111">
        <f t="shared" si="835"/>
        <v>0</v>
      </c>
      <c r="U933" s="111">
        <f t="shared" si="835"/>
        <v>0</v>
      </c>
      <c r="V933" s="111">
        <f t="shared" si="835"/>
        <v>0</v>
      </c>
      <c r="W933" s="111">
        <f t="shared" si="835"/>
        <v>0</v>
      </c>
      <c r="X933" s="111">
        <f t="shared" si="835"/>
        <v>0</v>
      </c>
      <c r="Y933" s="111">
        <f t="shared" si="835"/>
        <v>0</v>
      </c>
      <c r="Z933" s="111">
        <f t="shared" si="835"/>
        <v>0</v>
      </c>
      <c r="AA933" s="111">
        <f t="shared" si="835"/>
        <v>0</v>
      </c>
      <c r="AB933" s="111">
        <f t="shared" si="835"/>
        <v>0</v>
      </c>
      <c r="AC933" s="111">
        <f t="shared" si="835"/>
        <v>0</v>
      </c>
      <c r="AD933" s="292">
        <f t="shared" si="797"/>
        <v>0</v>
      </c>
      <c r="AE933" s="111">
        <f t="shared" si="835"/>
        <v>0</v>
      </c>
      <c r="AF933" s="111">
        <f t="shared" si="835"/>
        <v>0</v>
      </c>
      <c r="AG933" s="111">
        <f>AG952+AG1038</f>
        <v>0</v>
      </c>
      <c r="AH933" s="111">
        <f t="shared" ref="AH933:AK933" si="836">AH952+AH1038</f>
        <v>0</v>
      </c>
      <c r="AI933" s="111">
        <f t="shared" si="836"/>
        <v>0</v>
      </c>
      <c r="AJ933" s="111">
        <f t="shared" si="836"/>
        <v>0</v>
      </c>
      <c r="AK933" s="111">
        <f t="shared" si="836"/>
        <v>0</v>
      </c>
    </row>
    <row r="934" spans="1:37" ht="15.75" customHeight="1">
      <c r="A934" s="43"/>
      <c r="B934" s="28" t="s">
        <v>310</v>
      </c>
      <c r="C934" s="26">
        <v>85</v>
      </c>
      <c r="D934" s="191">
        <f t="shared" ref="D934:J934" si="837">D953+D1163+D1048</f>
        <v>-1637.02</v>
      </c>
      <c r="E934" s="111">
        <f t="shared" si="837"/>
        <v>0</v>
      </c>
      <c r="F934" s="296">
        <f t="shared" si="837"/>
        <v>0</v>
      </c>
      <c r="G934" s="191">
        <f t="shared" si="837"/>
        <v>0</v>
      </c>
      <c r="H934" s="191">
        <f t="shared" si="837"/>
        <v>0</v>
      </c>
      <c r="I934" s="191">
        <f t="shared" si="837"/>
        <v>0</v>
      </c>
      <c r="J934" s="191">
        <f t="shared" si="837"/>
        <v>0</v>
      </c>
      <c r="K934" s="23">
        <f t="shared" si="829"/>
        <v>0</v>
      </c>
      <c r="L934" s="23">
        <f t="shared" si="830"/>
        <v>0</v>
      </c>
      <c r="M934" s="191">
        <f t="shared" ref="M934:AF934" si="838">M953+M1163+M1048</f>
        <v>0</v>
      </c>
      <c r="N934" s="191">
        <f t="shared" si="838"/>
        <v>0</v>
      </c>
      <c r="O934" s="191">
        <f t="shared" si="838"/>
        <v>0</v>
      </c>
      <c r="P934" s="111">
        <f t="shared" si="838"/>
        <v>0</v>
      </c>
      <c r="Q934" s="111">
        <f t="shared" si="838"/>
        <v>0</v>
      </c>
      <c r="R934" s="111">
        <f t="shared" si="838"/>
        <v>-531.17000000000007</v>
      </c>
      <c r="S934" s="111">
        <f t="shared" si="838"/>
        <v>-300.06</v>
      </c>
      <c r="T934" s="111">
        <f t="shared" si="838"/>
        <v>0</v>
      </c>
      <c r="U934" s="111">
        <f t="shared" si="838"/>
        <v>0</v>
      </c>
      <c r="V934" s="111">
        <f t="shared" si="838"/>
        <v>0</v>
      </c>
      <c r="W934" s="111">
        <f t="shared" si="838"/>
        <v>-269.51</v>
      </c>
      <c r="X934" s="111">
        <f t="shared" si="838"/>
        <v>0</v>
      </c>
      <c r="Y934" s="111">
        <f t="shared" si="838"/>
        <v>0</v>
      </c>
      <c r="Z934" s="111">
        <f t="shared" si="838"/>
        <v>0</v>
      </c>
      <c r="AA934" s="111">
        <f t="shared" si="838"/>
        <v>0</v>
      </c>
      <c r="AB934" s="111">
        <f t="shared" si="838"/>
        <v>0</v>
      </c>
      <c r="AC934" s="111">
        <f t="shared" si="838"/>
        <v>0</v>
      </c>
      <c r="AD934" s="292">
        <f t="shared" si="797"/>
        <v>-1100.74</v>
      </c>
      <c r="AE934" s="111">
        <f t="shared" si="838"/>
        <v>-1100.74</v>
      </c>
      <c r="AF934" s="111">
        <f t="shared" si="838"/>
        <v>-1586</v>
      </c>
      <c r="AG934" s="111">
        <f>AG953+AG1163+AG1048+AG1039</f>
        <v>0</v>
      </c>
      <c r="AH934" s="111">
        <f t="shared" ref="AH934:AK934" si="839">AH953+AH1163+AH1048+AH1039</f>
        <v>0</v>
      </c>
      <c r="AI934" s="111">
        <f t="shared" si="839"/>
        <v>0</v>
      </c>
      <c r="AJ934" s="111">
        <f t="shared" si="839"/>
        <v>0</v>
      </c>
      <c r="AK934" s="111">
        <f t="shared" si="839"/>
        <v>0</v>
      </c>
    </row>
    <row r="935" spans="1:37" ht="13.5" customHeight="1">
      <c r="A935" s="43"/>
      <c r="B935" s="25" t="s">
        <v>311</v>
      </c>
      <c r="C935" s="26"/>
      <c r="D935" s="191">
        <f t="shared" ref="D935:J935" si="840">D959+D1049+D1164</f>
        <v>18243</v>
      </c>
      <c r="E935" s="111">
        <f t="shared" si="840"/>
        <v>1577</v>
      </c>
      <c r="F935" s="296">
        <f t="shared" si="840"/>
        <v>7386</v>
      </c>
      <c r="G935" s="191">
        <f t="shared" si="840"/>
        <v>7386</v>
      </c>
      <c r="H935" s="191">
        <f t="shared" si="840"/>
        <v>0</v>
      </c>
      <c r="I935" s="191">
        <f t="shared" si="840"/>
        <v>0</v>
      </c>
      <c r="J935" s="191">
        <f t="shared" si="840"/>
        <v>0</v>
      </c>
      <c r="K935" s="23">
        <f t="shared" si="829"/>
        <v>7386</v>
      </c>
      <c r="L935" s="23">
        <f t="shared" si="830"/>
        <v>0</v>
      </c>
      <c r="M935" s="191">
        <f t="shared" ref="M935:AF935" si="841">M959+M1049+M1164</f>
        <v>0</v>
      </c>
      <c r="N935" s="191">
        <f t="shared" si="841"/>
        <v>0</v>
      </c>
      <c r="O935" s="191">
        <f t="shared" si="841"/>
        <v>0</v>
      </c>
      <c r="P935" s="111">
        <f t="shared" si="841"/>
        <v>120</v>
      </c>
      <c r="Q935" s="111">
        <f t="shared" si="841"/>
        <v>0</v>
      </c>
      <c r="R935" s="111">
        <f t="shared" si="841"/>
        <v>0</v>
      </c>
      <c r="S935" s="111">
        <f t="shared" si="841"/>
        <v>0</v>
      </c>
      <c r="T935" s="111">
        <f t="shared" si="841"/>
        <v>0</v>
      </c>
      <c r="U935" s="111">
        <f t="shared" si="841"/>
        <v>604</v>
      </c>
      <c r="V935" s="111">
        <f t="shared" si="841"/>
        <v>112.2</v>
      </c>
      <c r="W935" s="111">
        <f t="shared" si="841"/>
        <v>0</v>
      </c>
      <c r="X935" s="111">
        <f t="shared" si="841"/>
        <v>0</v>
      </c>
      <c r="Y935" s="111">
        <f t="shared" si="841"/>
        <v>0</v>
      </c>
      <c r="Z935" s="111">
        <f t="shared" si="841"/>
        <v>0</v>
      </c>
      <c r="AA935" s="111">
        <f t="shared" si="841"/>
        <v>0</v>
      </c>
      <c r="AB935" s="111">
        <f t="shared" si="841"/>
        <v>35</v>
      </c>
      <c r="AC935" s="111">
        <f t="shared" si="841"/>
        <v>0</v>
      </c>
      <c r="AD935" s="292">
        <f t="shared" si="797"/>
        <v>8257.2000000000007</v>
      </c>
      <c r="AE935" s="111">
        <f t="shared" si="841"/>
        <v>8257.2000000000007</v>
      </c>
      <c r="AF935" s="111">
        <f t="shared" si="841"/>
        <v>1843</v>
      </c>
      <c r="AG935" s="111">
        <f>AG959+AG1049+AG1164+AG1040</f>
        <v>533</v>
      </c>
      <c r="AH935" s="111">
        <f t="shared" ref="AH935:AK935" si="842">AH959+AH1049+AH1164+AH1040</f>
        <v>953</v>
      </c>
      <c r="AI935" s="111">
        <f t="shared" si="842"/>
        <v>0</v>
      </c>
      <c r="AJ935" s="111">
        <f t="shared" si="842"/>
        <v>0</v>
      </c>
      <c r="AK935" s="111">
        <f t="shared" si="842"/>
        <v>0</v>
      </c>
    </row>
    <row r="936" spans="1:37" ht="14.25" customHeight="1">
      <c r="A936" s="43"/>
      <c r="B936" s="28" t="s">
        <v>317</v>
      </c>
      <c r="C936" s="26">
        <v>51</v>
      </c>
      <c r="D936" s="191">
        <f t="shared" ref="D936:J936" si="843">D1165</f>
        <v>3800</v>
      </c>
      <c r="E936" s="111">
        <f t="shared" si="843"/>
        <v>0</v>
      </c>
      <c r="F936" s="296">
        <f t="shared" si="843"/>
        <v>3809</v>
      </c>
      <c r="G936" s="191">
        <f t="shared" si="843"/>
        <v>3809</v>
      </c>
      <c r="H936" s="191">
        <f t="shared" si="843"/>
        <v>0</v>
      </c>
      <c r="I936" s="191">
        <f t="shared" si="843"/>
        <v>0</v>
      </c>
      <c r="J936" s="191">
        <f t="shared" si="843"/>
        <v>0</v>
      </c>
      <c r="K936" s="23">
        <f t="shared" si="829"/>
        <v>3809</v>
      </c>
      <c r="L936" s="23">
        <f t="shared" si="830"/>
        <v>0</v>
      </c>
      <c r="M936" s="191">
        <f t="shared" ref="M936:AK936" si="844">M1165</f>
        <v>0</v>
      </c>
      <c r="N936" s="191">
        <f t="shared" si="844"/>
        <v>0</v>
      </c>
      <c r="O936" s="191">
        <f t="shared" si="844"/>
        <v>0</v>
      </c>
      <c r="P936" s="111">
        <f t="shared" si="844"/>
        <v>0</v>
      </c>
      <c r="Q936" s="111">
        <f t="shared" si="844"/>
        <v>0</v>
      </c>
      <c r="R936" s="111">
        <f t="shared" si="844"/>
        <v>0</v>
      </c>
      <c r="S936" s="111">
        <f t="shared" si="844"/>
        <v>0</v>
      </c>
      <c r="T936" s="111">
        <f t="shared" si="844"/>
        <v>0</v>
      </c>
      <c r="U936" s="111">
        <f t="shared" si="844"/>
        <v>0</v>
      </c>
      <c r="V936" s="111">
        <f t="shared" si="844"/>
        <v>0</v>
      </c>
      <c r="W936" s="111">
        <f t="shared" si="844"/>
        <v>0</v>
      </c>
      <c r="X936" s="111">
        <f t="shared" si="844"/>
        <v>0</v>
      </c>
      <c r="Y936" s="111">
        <f t="shared" si="844"/>
        <v>0</v>
      </c>
      <c r="Z936" s="111">
        <f t="shared" si="844"/>
        <v>0</v>
      </c>
      <c r="AA936" s="111">
        <f t="shared" si="844"/>
        <v>0</v>
      </c>
      <c r="AB936" s="111">
        <f t="shared" si="844"/>
        <v>35</v>
      </c>
      <c r="AC936" s="111">
        <f t="shared" si="844"/>
        <v>0</v>
      </c>
      <c r="AD936" s="292">
        <f t="shared" si="797"/>
        <v>3844</v>
      </c>
      <c r="AE936" s="111">
        <f t="shared" si="844"/>
        <v>3844</v>
      </c>
      <c r="AF936" s="111">
        <f t="shared" si="844"/>
        <v>0</v>
      </c>
      <c r="AG936" s="111">
        <f t="shared" si="844"/>
        <v>0</v>
      </c>
      <c r="AH936" s="111">
        <f t="shared" si="844"/>
        <v>0</v>
      </c>
      <c r="AI936" s="111">
        <f t="shared" si="844"/>
        <v>0</v>
      </c>
      <c r="AJ936" s="111">
        <f t="shared" si="844"/>
        <v>0</v>
      </c>
      <c r="AK936" s="111">
        <f t="shared" si="844"/>
        <v>0</v>
      </c>
    </row>
    <row r="937" spans="1:37" ht="14.25" customHeight="1">
      <c r="A937" s="43"/>
      <c r="B937" s="28" t="s">
        <v>320</v>
      </c>
      <c r="C937" s="26">
        <v>56</v>
      </c>
      <c r="D937" s="186"/>
      <c r="E937" s="30"/>
      <c r="F937" s="93">
        <f>F964</f>
        <v>0</v>
      </c>
      <c r="G937" s="93">
        <f t="shared" ref="G937:AK937" si="845">G964</f>
        <v>0</v>
      </c>
      <c r="H937" s="93">
        <f t="shared" si="845"/>
        <v>0</v>
      </c>
      <c r="I937" s="93">
        <f t="shared" si="845"/>
        <v>0</v>
      </c>
      <c r="J937" s="93">
        <f t="shared" si="845"/>
        <v>0</v>
      </c>
      <c r="K937" s="93">
        <f t="shared" si="845"/>
        <v>0</v>
      </c>
      <c r="L937" s="93">
        <f t="shared" si="845"/>
        <v>0</v>
      </c>
      <c r="M937" s="93">
        <f t="shared" si="845"/>
        <v>0</v>
      </c>
      <c r="N937" s="93">
        <f t="shared" si="845"/>
        <v>0</v>
      </c>
      <c r="O937" s="93">
        <f t="shared" si="845"/>
        <v>0</v>
      </c>
      <c r="P937" s="93">
        <f t="shared" si="845"/>
        <v>0</v>
      </c>
      <c r="Q937" s="93">
        <f t="shared" si="845"/>
        <v>0</v>
      </c>
      <c r="R937" s="93">
        <f t="shared" si="845"/>
        <v>0</v>
      </c>
      <c r="S937" s="93">
        <f t="shared" si="845"/>
        <v>0</v>
      </c>
      <c r="T937" s="93">
        <f t="shared" si="845"/>
        <v>0</v>
      </c>
      <c r="U937" s="93">
        <f t="shared" si="845"/>
        <v>0</v>
      </c>
      <c r="V937" s="93">
        <f t="shared" si="845"/>
        <v>112.2</v>
      </c>
      <c r="W937" s="93">
        <f t="shared" si="845"/>
        <v>0</v>
      </c>
      <c r="X937" s="93">
        <f t="shared" si="845"/>
        <v>0</v>
      </c>
      <c r="Y937" s="93">
        <f t="shared" si="845"/>
        <v>0</v>
      </c>
      <c r="Z937" s="93">
        <f t="shared" si="845"/>
        <v>0</v>
      </c>
      <c r="AA937" s="93">
        <f t="shared" si="845"/>
        <v>0</v>
      </c>
      <c r="AB937" s="93">
        <f t="shared" si="845"/>
        <v>0</v>
      </c>
      <c r="AC937" s="93">
        <f t="shared" si="845"/>
        <v>0</v>
      </c>
      <c r="AD937" s="292">
        <f t="shared" si="797"/>
        <v>112.2</v>
      </c>
      <c r="AE937" s="93">
        <f t="shared" si="845"/>
        <v>112.2</v>
      </c>
      <c r="AF937" s="93">
        <f t="shared" si="845"/>
        <v>26</v>
      </c>
      <c r="AG937" s="93">
        <f t="shared" si="845"/>
        <v>533</v>
      </c>
      <c r="AH937" s="93">
        <f t="shared" si="845"/>
        <v>953</v>
      </c>
      <c r="AI937" s="93">
        <f t="shared" si="845"/>
        <v>0</v>
      </c>
      <c r="AJ937" s="93">
        <f t="shared" si="845"/>
        <v>0</v>
      </c>
      <c r="AK937" s="93">
        <f t="shared" si="845"/>
        <v>0</v>
      </c>
    </row>
    <row r="938" spans="1:37" ht="18.75" customHeight="1">
      <c r="A938" s="43"/>
      <c r="B938" s="28" t="s">
        <v>320</v>
      </c>
      <c r="C938" s="26">
        <v>58</v>
      </c>
      <c r="D938" s="191">
        <f t="shared" ref="D938:J938" si="846">D960</f>
        <v>4692</v>
      </c>
      <c r="E938" s="111">
        <f t="shared" si="846"/>
        <v>668</v>
      </c>
      <c r="F938" s="296">
        <f t="shared" si="846"/>
        <v>668</v>
      </c>
      <c r="G938" s="191">
        <f t="shared" si="846"/>
        <v>668</v>
      </c>
      <c r="H938" s="191">
        <f t="shared" si="846"/>
        <v>0</v>
      </c>
      <c r="I938" s="191">
        <f t="shared" si="846"/>
        <v>0</v>
      </c>
      <c r="J938" s="191">
        <f t="shared" si="846"/>
        <v>0</v>
      </c>
      <c r="K938" s="23">
        <f t="shared" si="829"/>
        <v>668</v>
      </c>
      <c r="L938" s="23">
        <f t="shared" si="830"/>
        <v>0</v>
      </c>
      <c r="M938" s="191">
        <f t="shared" ref="M938:AK938" si="847">M960</f>
        <v>0</v>
      </c>
      <c r="N938" s="191">
        <f t="shared" si="847"/>
        <v>0</v>
      </c>
      <c r="O938" s="191">
        <f t="shared" si="847"/>
        <v>0</v>
      </c>
      <c r="P938" s="111">
        <f t="shared" si="847"/>
        <v>0</v>
      </c>
      <c r="Q938" s="111">
        <f t="shared" si="847"/>
        <v>0</v>
      </c>
      <c r="R938" s="111">
        <f t="shared" si="847"/>
        <v>0</v>
      </c>
      <c r="S938" s="111">
        <f t="shared" si="847"/>
        <v>0</v>
      </c>
      <c r="T938" s="111">
        <f t="shared" si="847"/>
        <v>0</v>
      </c>
      <c r="U938" s="111">
        <f t="shared" si="847"/>
        <v>0</v>
      </c>
      <c r="V938" s="111">
        <f t="shared" si="847"/>
        <v>0</v>
      </c>
      <c r="W938" s="111">
        <f t="shared" si="847"/>
        <v>0</v>
      </c>
      <c r="X938" s="111">
        <f t="shared" si="847"/>
        <v>0</v>
      </c>
      <c r="Y938" s="111">
        <f t="shared" si="847"/>
        <v>0</v>
      </c>
      <c r="Z938" s="111">
        <f t="shared" si="847"/>
        <v>0</v>
      </c>
      <c r="AA938" s="111">
        <f t="shared" si="847"/>
        <v>0</v>
      </c>
      <c r="AB938" s="111">
        <f t="shared" si="847"/>
        <v>0</v>
      </c>
      <c r="AC938" s="111">
        <f t="shared" si="847"/>
        <v>0</v>
      </c>
      <c r="AD938" s="292">
        <f t="shared" si="797"/>
        <v>668</v>
      </c>
      <c r="AE938" s="111">
        <f t="shared" si="847"/>
        <v>668</v>
      </c>
      <c r="AF938" s="111">
        <f t="shared" si="847"/>
        <v>193</v>
      </c>
      <c r="AG938" s="111">
        <f t="shared" si="847"/>
        <v>0</v>
      </c>
      <c r="AH938" s="111">
        <f t="shared" si="847"/>
        <v>0</v>
      </c>
      <c r="AI938" s="111">
        <f t="shared" si="847"/>
        <v>0</v>
      </c>
      <c r="AJ938" s="111">
        <f t="shared" si="847"/>
        <v>0</v>
      </c>
      <c r="AK938" s="111">
        <f t="shared" si="847"/>
        <v>0</v>
      </c>
    </row>
    <row r="939" spans="1:37" ht="29.25" customHeight="1">
      <c r="A939" s="43"/>
      <c r="B939" s="112" t="s">
        <v>321</v>
      </c>
      <c r="C939" s="26">
        <v>60</v>
      </c>
      <c r="D939" s="296">
        <f t="shared" ref="D939:J942" si="848">D1050</f>
        <v>2613</v>
      </c>
      <c r="E939" s="296">
        <f t="shared" si="848"/>
        <v>909</v>
      </c>
      <c r="F939" s="296">
        <f t="shared" si="848"/>
        <v>909</v>
      </c>
      <c r="G939" s="191">
        <f t="shared" si="848"/>
        <v>909</v>
      </c>
      <c r="H939" s="191">
        <f t="shared" si="848"/>
        <v>0</v>
      </c>
      <c r="I939" s="191">
        <f t="shared" si="848"/>
        <v>0</v>
      </c>
      <c r="J939" s="191">
        <f t="shared" si="848"/>
        <v>0</v>
      </c>
      <c r="K939" s="23">
        <f t="shared" si="829"/>
        <v>909</v>
      </c>
      <c r="L939" s="23">
        <f t="shared" si="830"/>
        <v>0</v>
      </c>
      <c r="M939" s="191">
        <f t="shared" ref="M939:AK942" si="849">M1050</f>
        <v>0</v>
      </c>
      <c r="N939" s="191">
        <f t="shared" si="849"/>
        <v>0</v>
      </c>
      <c r="O939" s="191">
        <f t="shared" si="849"/>
        <v>0</v>
      </c>
      <c r="P939" s="111">
        <f t="shared" si="849"/>
        <v>0</v>
      </c>
      <c r="Q939" s="111">
        <f t="shared" si="849"/>
        <v>0</v>
      </c>
      <c r="R939" s="111">
        <f t="shared" si="849"/>
        <v>0</v>
      </c>
      <c r="S939" s="111">
        <f t="shared" si="849"/>
        <v>0</v>
      </c>
      <c r="T939" s="111">
        <f t="shared" si="849"/>
        <v>0</v>
      </c>
      <c r="U939" s="111">
        <f t="shared" si="849"/>
        <v>0</v>
      </c>
      <c r="V939" s="111">
        <f t="shared" si="849"/>
        <v>0</v>
      </c>
      <c r="W939" s="111">
        <f t="shared" si="849"/>
        <v>0</v>
      </c>
      <c r="X939" s="111">
        <f t="shared" si="849"/>
        <v>0</v>
      </c>
      <c r="Y939" s="111">
        <f t="shared" si="849"/>
        <v>0</v>
      </c>
      <c r="Z939" s="111">
        <f t="shared" si="849"/>
        <v>0</v>
      </c>
      <c r="AA939" s="111">
        <f t="shared" si="849"/>
        <v>0</v>
      </c>
      <c r="AB939" s="111">
        <f t="shared" si="849"/>
        <v>0</v>
      </c>
      <c r="AC939" s="111">
        <f t="shared" si="849"/>
        <v>0</v>
      </c>
      <c r="AD939" s="292">
        <f t="shared" si="797"/>
        <v>909</v>
      </c>
      <c r="AE939" s="111">
        <f t="shared" si="849"/>
        <v>909</v>
      </c>
      <c r="AF939" s="111">
        <f t="shared" si="849"/>
        <v>862</v>
      </c>
      <c r="AG939" s="111">
        <f t="shared" si="849"/>
        <v>0</v>
      </c>
      <c r="AH939" s="111">
        <f t="shared" si="849"/>
        <v>0</v>
      </c>
      <c r="AI939" s="111">
        <f t="shared" si="849"/>
        <v>0</v>
      </c>
      <c r="AJ939" s="111">
        <f t="shared" si="849"/>
        <v>0</v>
      </c>
      <c r="AK939" s="111">
        <f t="shared" si="849"/>
        <v>0</v>
      </c>
    </row>
    <row r="940" spans="1:37" ht="21" customHeight="1">
      <c r="A940" s="43"/>
      <c r="B940" s="28" t="s">
        <v>197</v>
      </c>
      <c r="C940" s="29" t="s">
        <v>362</v>
      </c>
      <c r="D940" s="296">
        <f t="shared" si="848"/>
        <v>2196</v>
      </c>
      <c r="E940" s="296">
        <f t="shared" si="848"/>
        <v>764</v>
      </c>
      <c r="F940" s="296">
        <f t="shared" si="848"/>
        <v>764</v>
      </c>
      <c r="G940" s="191">
        <f t="shared" si="848"/>
        <v>764</v>
      </c>
      <c r="H940" s="191">
        <f t="shared" si="848"/>
        <v>0</v>
      </c>
      <c r="I940" s="191">
        <f t="shared" si="848"/>
        <v>0</v>
      </c>
      <c r="J940" s="191">
        <f t="shared" si="848"/>
        <v>0</v>
      </c>
      <c r="K940" s="23">
        <f t="shared" si="829"/>
        <v>764</v>
      </c>
      <c r="L940" s="23">
        <f t="shared" si="830"/>
        <v>0</v>
      </c>
      <c r="M940" s="191">
        <f t="shared" si="849"/>
        <v>0</v>
      </c>
      <c r="N940" s="191">
        <f t="shared" si="849"/>
        <v>0</v>
      </c>
      <c r="O940" s="191">
        <f t="shared" si="849"/>
        <v>0</v>
      </c>
      <c r="P940" s="111">
        <f t="shared" si="849"/>
        <v>0</v>
      </c>
      <c r="Q940" s="111">
        <f t="shared" si="849"/>
        <v>0</v>
      </c>
      <c r="R940" s="111">
        <f t="shared" si="849"/>
        <v>0</v>
      </c>
      <c r="S940" s="111">
        <f t="shared" si="849"/>
        <v>0</v>
      </c>
      <c r="T940" s="111">
        <f t="shared" si="849"/>
        <v>0</v>
      </c>
      <c r="U940" s="111">
        <f t="shared" si="849"/>
        <v>0</v>
      </c>
      <c r="V940" s="111">
        <f t="shared" si="849"/>
        <v>0</v>
      </c>
      <c r="W940" s="111">
        <f t="shared" si="849"/>
        <v>0</v>
      </c>
      <c r="X940" s="111">
        <f t="shared" si="849"/>
        <v>0</v>
      </c>
      <c r="Y940" s="111">
        <f t="shared" si="849"/>
        <v>0</v>
      </c>
      <c r="Z940" s="111">
        <f t="shared" si="849"/>
        <v>0</v>
      </c>
      <c r="AA940" s="111">
        <f t="shared" si="849"/>
        <v>0</v>
      </c>
      <c r="AB940" s="111">
        <f t="shared" si="849"/>
        <v>0</v>
      </c>
      <c r="AC940" s="111">
        <f t="shared" si="849"/>
        <v>0</v>
      </c>
      <c r="AD940" s="292">
        <f t="shared" si="797"/>
        <v>764</v>
      </c>
      <c r="AE940" s="111">
        <f t="shared" si="849"/>
        <v>764</v>
      </c>
      <c r="AF940" s="111">
        <f t="shared" si="849"/>
        <v>725</v>
      </c>
      <c r="AG940" s="111">
        <f t="shared" si="849"/>
        <v>0</v>
      </c>
      <c r="AH940" s="111">
        <f t="shared" si="849"/>
        <v>0</v>
      </c>
      <c r="AI940" s="111">
        <f t="shared" si="849"/>
        <v>0</v>
      </c>
      <c r="AJ940" s="111">
        <f t="shared" si="849"/>
        <v>0</v>
      </c>
      <c r="AK940" s="111">
        <f t="shared" si="849"/>
        <v>0</v>
      </c>
    </row>
    <row r="941" spans="1:37" ht="18.75" customHeight="1">
      <c r="A941" s="43"/>
      <c r="B941" s="28" t="s">
        <v>199</v>
      </c>
      <c r="C941" s="29" t="s">
        <v>363</v>
      </c>
      <c r="D941" s="296">
        <f t="shared" si="848"/>
        <v>0</v>
      </c>
      <c r="E941" s="296">
        <f t="shared" si="848"/>
        <v>0</v>
      </c>
      <c r="F941" s="296">
        <f t="shared" si="848"/>
        <v>0</v>
      </c>
      <c r="G941" s="191">
        <f t="shared" si="848"/>
        <v>0</v>
      </c>
      <c r="H941" s="191">
        <f t="shared" si="848"/>
        <v>0</v>
      </c>
      <c r="I941" s="191">
        <f t="shared" si="848"/>
        <v>0</v>
      </c>
      <c r="J941" s="191">
        <f t="shared" si="848"/>
        <v>0</v>
      </c>
      <c r="K941" s="23">
        <f t="shared" si="829"/>
        <v>0</v>
      </c>
      <c r="L941" s="23">
        <f t="shared" si="830"/>
        <v>0</v>
      </c>
      <c r="M941" s="191">
        <f t="shared" si="849"/>
        <v>0</v>
      </c>
      <c r="N941" s="191">
        <f t="shared" si="849"/>
        <v>0</v>
      </c>
      <c r="O941" s="191">
        <f t="shared" si="849"/>
        <v>0</v>
      </c>
      <c r="P941" s="111">
        <f t="shared" si="849"/>
        <v>0</v>
      </c>
      <c r="Q941" s="111">
        <f t="shared" si="849"/>
        <v>0</v>
      </c>
      <c r="R941" s="111">
        <f t="shared" si="849"/>
        <v>0</v>
      </c>
      <c r="S941" s="111">
        <f t="shared" si="849"/>
        <v>0</v>
      </c>
      <c r="T941" s="111">
        <f t="shared" si="849"/>
        <v>0</v>
      </c>
      <c r="U941" s="111">
        <f t="shared" si="849"/>
        <v>0</v>
      </c>
      <c r="V941" s="111">
        <f t="shared" si="849"/>
        <v>0</v>
      </c>
      <c r="W941" s="111">
        <f t="shared" si="849"/>
        <v>0</v>
      </c>
      <c r="X941" s="111">
        <f t="shared" si="849"/>
        <v>0</v>
      </c>
      <c r="Y941" s="111">
        <f t="shared" si="849"/>
        <v>0</v>
      </c>
      <c r="Z941" s="111">
        <f t="shared" si="849"/>
        <v>0</v>
      </c>
      <c r="AA941" s="111">
        <f t="shared" si="849"/>
        <v>0</v>
      </c>
      <c r="AB941" s="111">
        <f t="shared" si="849"/>
        <v>0</v>
      </c>
      <c r="AC941" s="111">
        <f t="shared" si="849"/>
        <v>0</v>
      </c>
      <c r="AD941" s="292">
        <f t="shared" si="797"/>
        <v>0</v>
      </c>
      <c r="AE941" s="111">
        <f t="shared" si="849"/>
        <v>0</v>
      </c>
      <c r="AF941" s="111">
        <f t="shared" si="849"/>
        <v>0</v>
      </c>
      <c r="AG941" s="111">
        <f t="shared" si="849"/>
        <v>0</v>
      </c>
      <c r="AH941" s="111">
        <f t="shared" si="849"/>
        <v>0</v>
      </c>
      <c r="AI941" s="111">
        <f t="shared" si="849"/>
        <v>0</v>
      </c>
      <c r="AJ941" s="111">
        <f t="shared" si="849"/>
        <v>0</v>
      </c>
      <c r="AK941" s="111">
        <f t="shared" si="849"/>
        <v>0</v>
      </c>
    </row>
    <row r="942" spans="1:37" ht="18.75" customHeight="1">
      <c r="A942" s="43"/>
      <c r="B942" s="28" t="s">
        <v>201</v>
      </c>
      <c r="C942" s="29" t="s">
        <v>364</v>
      </c>
      <c r="D942" s="296">
        <f t="shared" si="848"/>
        <v>417</v>
      </c>
      <c r="E942" s="296">
        <f t="shared" si="848"/>
        <v>145</v>
      </c>
      <c r="F942" s="296">
        <f t="shared" si="848"/>
        <v>145</v>
      </c>
      <c r="G942" s="191">
        <f t="shared" si="848"/>
        <v>145</v>
      </c>
      <c r="H942" s="191">
        <f t="shared" si="848"/>
        <v>0</v>
      </c>
      <c r="I942" s="191">
        <f t="shared" si="848"/>
        <v>0</v>
      </c>
      <c r="J942" s="191">
        <f t="shared" si="848"/>
        <v>0</v>
      </c>
      <c r="K942" s="23">
        <f t="shared" si="829"/>
        <v>145</v>
      </c>
      <c r="L942" s="23">
        <f t="shared" si="830"/>
        <v>0</v>
      </c>
      <c r="M942" s="191">
        <f t="shared" si="849"/>
        <v>0</v>
      </c>
      <c r="N942" s="191">
        <f t="shared" si="849"/>
        <v>0</v>
      </c>
      <c r="O942" s="191">
        <f t="shared" si="849"/>
        <v>0</v>
      </c>
      <c r="P942" s="111">
        <f t="shared" si="849"/>
        <v>0</v>
      </c>
      <c r="Q942" s="111">
        <f t="shared" si="849"/>
        <v>0</v>
      </c>
      <c r="R942" s="111">
        <f t="shared" si="849"/>
        <v>0</v>
      </c>
      <c r="S942" s="111">
        <f t="shared" si="849"/>
        <v>0</v>
      </c>
      <c r="T942" s="111">
        <f t="shared" si="849"/>
        <v>0</v>
      </c>
      <c r="U942" s="111">
        <f t="shared" si="849"/>
        <v>0</v>
      </c>
      <c r="V942" s="111">
        <f t="shared" si="849"/>
        <v>0</v>
      </c>
      <c r="W942" s="111">
        <f t="shared" si="849"/>
        <v>0</v>
      </c>
      <c r="X942" s="111">
        <f t="shared" si="849"/>
        <v>0</v>
      </c>
      <c r="Y942" s="111">
        <f t="shared" si="849"/>
        <v>0</v>
      </c>
      <c r="Z942" s="111">
        <f t="shared" si="849"/>
        <v>0</v>
      </c>
      <c r="AA942" s="111">
        <f t="shared" si="849"/>
        <v>0</v>
      </c>
      <c r="AB942" s="111">
        <f t="shared" si="849"/>
        <v>0</v>
      </c>
      <c r="AC942" s="111">
        <f t="shared" si="849"/>
        <v>0</v>
      </c>
      <c r="AD942" s="292">
        <f t="shared" si="797"/>
        <v>145</v>
      </c>
      <c r="AE942" s="111">
        <f t="shared" si="849"/>
        <v>145</v>
      </c>
      <c r="AF942" s="111">
        <f t="shared" si="849"/>
        <v>137</v>
      </c>
      <c r="AG942" s="111">
        <f t="shared" si="849"/>
        <v>0</v>
      </c>
      <c r="AH942" s="111">
        <f t="shared" si="849"/>
        <v>0</v>
      </c>
      <c r="AI942" s="111">
        <f t="shared" si="849"/>
        <v>0</v>
      </c>
      <c r="AJ942" s="111">
        <f t="shared" si="849"/>
        <v>0</v>
      </c>
      <c r="AK942" s="111">
        <f t="shared" si="849"/>
        <v>0</v>
      </c>
    </row>
    <row r="943" spans="1:37" ht="14.25" customHeight="1">
      <c r="A943" s="43"/>
      <c r="B943" s="28" t="s">
        <v>365</v>
      </c>
      <c r="C943" s="26">
        <v>70</v>
      </c>
      <c r="D943" s="286">
        <f t="shared" ref="D943:J943" si="850">D965+D1054</f>
        <v>7138</v>
      </c>
      <c r="E943" s="286">
        <f t="shared" si="850"/>
        <v>0</v>
      </c>
      <c r="F943" s="286">
        <f t="shared" si="850"/>
        <v>2000</v>
      </c>
      <c r="G943" s="248">
        <f t="shared" si="850"/>
        <v>2000</v>
      </c>
      <c r="H943" s="248">
        <f t="shared" si="850"/>
        <v>0</v>
      </c>
      <c r="I943" s="248">
        <f t="shared" si="850"/>
        <v>0</v>
      </c>
      <c r="J943" s="248">
        <f t="shared" si="850"/>
        <v>0</v>
      </c>
      <c r="K943" s="23">
        <f t="shared" si="829"/>
        <v>2000</v>
      </c>
      <c r="L943" s="23">
        <f t="shared" si="830"/>
        <v>0</v>
      </c>
      <c r="M943" s="248">
        <f t="shared" ref="M943:AF943" si="851">M965+M1054</f>
        <v>0</v>
      </c>
      <c r="N943" s="248">
        <f t="shared" si="851"/>
        <v>0</v>
      </c>
      <c r="O943" s="248">
        <f t="shared" si="851"/>
        <v>0</v>
      </c>
      <c r="P943" s="38">
        <f t="shared" si="851"/>
        <v>120</v>
      </c>
      <c r="Q943" s="38">
        <f t="shared" si="851"/>
        <v>0</v>
      </c>
      <c r="R943" s="38">
        <f t="shared" si="851"/>
        <v>0</v>
      </c>
      <c r="S943" s="38">
        <f t="shared" si="851"/>
        <v>0</v>
      </c>
      <c r="T943" s="38">
        <f t="shared" si="851"/>
        <v>0</v>
      </c>
      <c r="U943" s="38">
        <f t="shared" si="851"/>
        <v>604</v>
      </c>
      <c r="V943" s="38">
        <f t="shared" si="851"/>
        <v>0</v>
      </c>
      <c r="W943" s="38">
        <f t="shared" si="851"/>
        <v>0</v>
      </c>
      <c r="X943" s="38">
        <f t="shared" si="851"/>
        <v>0</v>
      </c>
      <c r="Y943" s="38">
        <f t="shared" si="851"/>
        <v>0</v>
      </c>
      <c r="Z943" s="38">
        <f t="shared" si="851"/>
        <v>0</v>
      </c>
      <c r="AA943" s="38">
        <f t="shared" si="851"/>
        <v>0</v>
      </c>
      <c r="AB943" s="38">
        <f t="shared" si="851"/>
        <v>0</v>
      </c>
      <c r="AC943" s="38">
        <f t="shared" si="851"/>
        <v>0</v>
      </c>
      <c r="AD943" s="292">
        <f t="shared" si="797"/>
        <v>2724</v>
      </c>
      <c r="AE943" s="38">
        <f t="shared" si="851"/>
        <v>2724</v>
      </c>
      <c r="AF943" s="38">
        <f t="shared" si="851"/>
        <v>762</v>
      </c>
      <c r="AG943" s="38">
        <f>AG965+AG1054+AG1041</f>
        <v>0</v>
      </c>
      <c r="AH943" s="38">
        <f t="shared" ref="AH943:AK943" si="852">AH965+AH1054+AH1041</f>
        <v>0</v>
      </c>
      <c r="AI943" s="38">
        <f t="shared" si="852"/>
        <v>0</v>
      </c>
      <c r="AJ943" s="38">
        <f t="shared" si="852"/>
        <v>0</v>
      </c>
      <c r="AK943" s="38">
        <f t="shared" si="852"/>
        <v>0</v>
      </c>
    </row>
    <row r="944" spans="1:37" ht="39.75" customHeight="1">
      <c r="A944" s="205" t="s">
        <v>618</v>
      </c>
      <c r="B944" s="154" t="s">
        <v>619</v>
      </c>
      <c r="C944" s="155" t="s">
        <v>620</v>
      </c>
      <c r="D944" s="300">
        <f t="shared" ref="D944:J944" si="853">D945+D959</f>
        <v>107366.43</v>
      </c>
      <c r="E944" s="300">
        <f t="shared" si="853"/>
        <v>91816</v>
      </c>
      <c r="F944" s="300">
        <f t="shared" si="853"/>
        <v>90550</v>
      </c>
      <c r="G944" s="263">
        <f t="shared" si="853"/>
        <v>25880</v>
      </c>
      <c r="H944" s="263">
        <f t="shared" si="853"/>
        <v>23550</v>
      </c>
      <c r="I944" s="263">
        <f t="shared" si="853"/>
        <v>22550</v>
      </c>
      <c r="J944" s="263">
        <f t="shared" si="853"/>
        <v>18570</v>
      </c>
      <c r="K944" s="23">
        <f t="shared" si="829"/>
        <v>90550</v>
      </c>
      <c r="L944" s="23">
        <f t="shared" si="830"/>
        <v>0</v>
      </c>
      <c r="M944" s="263">
        <f t="shared" ref="M944:AK944" si="854">M945+M959</f>
        <v>88100</v>
      </c>
      <c r="N944" s="263">
        <f t="shared" si="854"/>
        <v>90125</v>
      </c>
      <c r="O944" s="263">
        <f t="shared" si="854"/>
        <v>90389</v>
      </c>
      <c r="P944" s="156">
        <f t="shared" si="854"/>
        <v>126.8</v>
      </c>
      <c r="Q944" s="156">
        <f t="shared" si="854"/>
        <v>0</v>
      </c>
      <c r="R944" s="156">
        <f t="shared" si="854"/>
        <v>-132.19000000000003</v>
      </c>
      <c r="S944" s="156">
        <f t="shared" si="854"/>
        <v>-7.75</v>
      </c>
      <c r="T944" s="156">
        <f t="shared" si="854"/>
        <v>12.000000000000014</v>
      </c>
      <c r="U944" s="156">
        <f t="shared" si="854"/>
        <v>604</v>
      </c>
      <c r="V944" s="156">
        <f t="shared" si="854"/>
        <v>112.2</v>
      </c>
      <c r="W944" s="156">
        <f t="shared" si="854"/>
        <v>-104.26000000000002</v>
      </c>
      <c r="X944" s="156">
        <f t="shared" si="854"/>
        <v>0</v>
      </c>
      <c r="Y944" s="156">
        <f t="shared" si="854"/>
        <v>0</v>
      </c>
      <c r="Z944" s="156">
        <f t="shared" si="854"/>
        <v>2896</v>
      </c>
      <c r="AA944" s="156">
        <f t="shared" si="854"/>
        <v>0</v>
      </c>
      <c r="AB944" s="156">
        <f t="shared" si="854"/>
        <v>8</v>
      </c>
      <c r="AC944" s="156">
        <f t="shared" si="854"/>
        <v>0</v>
      </c>
      <c r="AD944" s="292">
        <f t="shared" si="797"/>
        <v>94064.8</v>
      </c>
      <c r="AE944" s="156">
        <f t="shared" si="854"/>
        <v>94064.799999999988</v>
      </c>
      <c r="AF944" s="156">
        <f t="shared" si="854"/>
        <v>89076</v>
      </c>
      <c r="AG944" s="156">
        <f t="shared" si="854"/>
        <v>76859</v>
      </c>
      <c r="AH944" s="156">
        <f t="shared" si="854"/>
        <v>76063</v>
      </c>
      <c r="AI944" s="156">
        <f t="shared" si="854"/>
        <v>75260</v>
      </c>
      <c r="AJ944" s="156">
        <f t="shared" si="854"/>
        <v>75410</v>
      </c>
      <c r="AK944" s="156">
        <f t="shared" si="854"/>
        <v>0</v>
      </c>
    </row>
    <row r="945" spans="1:37" ht="14.25">
      <c r="A945" s="43"/>
      <c r="B945" s="25" t="s">
        <v>298</v>
      </c>
      <c r="C945" s="26"/>
      <c r="D945" s="191">
        <f t="shared" ref="D945:J945" si="855">D946+D953</f>
        <v>96087.43</v>
      </c>
      <c r="E945" s="111">
        <f t="shared" si="855"/>
        <v>91148</v>
      </c>
      <c r="F945" s="296">
        <f t="shared" si="855"/>
        <v>88220</v>
      </c>
      <c r="G945" s="191">
        <f t="shared" si="855"/>
        <v>23550</v>
      </c>
      <c r="H945" s="191">
        <f t="shared" si="855"/>
        <v>23550</v>
      </c>
      <c r="I945" s="191">
        <f t="shared" si="855"/>
        <v>22550</v>
      </c>
      <c r="J945" s="191">
        <f t="shared" si="855"/>
        <v>18570</v>
      </c>
      <c r="K945" s="23">
        <f t="shared" si="829"/>
        <v>88220</v>
      </c>
      <c r="L945" s="23">
        <f t="shared" si="830"/>
        <v>0</v>
      </c>
      <c r="M945" s="191">
        <f t="shared" ref="M945:AK945" si="856">M946+M953</f>
        <v>88100</v>
      </c>
      <c r="N945" s="191">
        <f t="shared" si="856"/>
        <v>90125</v>
      </c>
      <c r="O945" s="191">
        <f t="shared" si="856"/>
        <v>90389</v>
      </c>
      <c r="P945" s="111">
        <f t="shared" si="856"/>
        <v>6.8</v>
      </c>
      <c r="Q945" s="111">
        <f t="shared" si="856"/>
        <v>0</v>
      </c>
      <c r="R945" s="111">
        <f t="shared" si="856"/>
        <v>-132.19000000000003</v>
      </c>
      <c r="S945" s="111">
        <f t="shared" si="856"/>
        <v>-7.75</v>
      </c>
      <c r="T945" s="111">
        <f t="shared" si="856"/>
        <v>12.000000000000014</v>
      </c>
      <c r="U945" s="111">
        <f t="shared" si="856"/>
        <v>0</v>
      </c>
      <c r="V945" s="111">
        <f t="shared" si="856"/>
        <v>0</v>
      </c>
      <c r="W945" s="111">
        <f t="shared" si="856"/>
        <v>-104.26000000000002</v>
      </c>
      <c r="X945" s="111">
        <f t="shared" si="856"/>
        <v>0</v>
      </c>
      <c r="Y945" s="111">
        <f t="shared" si="856"/>
        <v>0</v>
      </c>
      <c r="Z945" s="111">
        <f t="shared" si="856"/>
        <v>2896</v>
      </c>
      <c r="AA945" s="111">
        <f t="shared" si="856"/>
        <v>0</v>
      </c>
      <c r="AB945" s="111">
        <f t="shared" si="856"/>
        <v>8</v>
      </c>
      <c r="AC945" s="111">
        <f t="shared" si="856"/>
        <v>0</v>
      </c>
      <c r="AD945" s="292">
        <f t="shared" si="797"/>
        <v>90898.6</v>
      </c>
      <c r="AE945" s="111">
        <f t="shared" si="856"/>
        <v>90898.599999999991</v>
      </c>
      <c r="AF945" s="111">
        <f t="shared" si="856"/>
        <v>88418</v>
      </c>
      <c r="AG945" s="111">
        <f t="shared" si="856"/>
        <v>76326</v>
      </c>
      <c r="AH945" s="111">
        <f t="shared" si="856"/>
        <v>75110</v>
      </c>
      <c r="AI945" s="111">
        <f t="shared" si="856"/>
        <v>75260</v>
      </c>
      <c r="AJ945" s="111">
        <f t="shared" si="856"/>
        <v>75410</v>
      </c>
      <c r="AK945" s="111">
        <f t="shared" si="856"/>
        <v>0</v>
      </c>
    </row>
    <row r="946" spans="1:37" ht="14.25">
      <c r="A946" s="43"/>
      <c r="B946" s="28" t="s">
        <v>299</v>
      </c>
      <c r="C946" s="29">
        <v>1</v>
      </c>
      <c r="D946" s="248">
        <f t="shared" ref="D946:J946" si="857">D947+D948+D949+D952</f>
        <v>97302.84</v>
      </c>
      <c r="E946" s="38">
        <f t="shared" si="857"/>
        <v>91148</v>
      </c>
      <c r="F946" s="286">
        <f t="shared" si="857"/>
        <v>88220</v>
      </c>
      <c r="G946" s="248">
        <f t="shared" si="857"/>
        <v>23550</v>
      </c>
      <c r="H946" s="248">
        <f t="shared" si="857"/>
        <v>23550</v>
      </c>
      <c r="I946" s="248">
        <f t="shared" si="857"/>
        <v>22550</v>
      </c>
      <c r="J946" s="248">
        <f t="shared" si="857"/>
        <v>18570</v>
      </c>
      <c r="K946" s="23">
        <f t="shared" si="829"/>
        <v>88220</v>
      </c>
      <c r="L946" s="23">
        <f t="shared" si="830"/>
        <v>0</v>
      </c>
      <c r="M946" s="248">
        <f t="shared" ref="M946:AK946" si="858">M947+M948+M949+M952</f>
        <v>88100</v>
      </c>
      <c r="N946" s="248">
        <f t="shared" si="858"/>
        <v>90125</v>
      </c>
      <c r="O946" s="248">
        <f t="shared" si="858"/>
        <v>90389</v>
      </c>
      <c r="P946" s="38">
        <f t="shared" si="858"/>
        <v>6.8</v>
      </c>
      <c r="Q946" s="38">
        <f t="shared" si="858"/>
        <v>0</v>
      </c>
      <c r="R946" s="38">
        <f t="shared" si="858"/>
        <v>207.17</v>
      </c>
      <c r="S946" s="38">
        <f t="shared" si="858"/>
        <v>232.5</v>
      </c>
      <c r="T946" s="38">
        <f t="shared" si="858"/>
        <v>12.000000000000014</v>
      </c>
      <c r="U946" s="38">
        <f t="shared" si="858"/>
        <v>0</v>
      </c>
      <c r="V946" s="38">
        <f t="shared" si="858"/>
        <v>0</v>
      </c>
      <c r="W946" s="38">
        <f t="shared" si="858"/>
        <v>48.099999999999994</v>
      </c>
      <c r="X946" s="38">
        <f t="shared" si="858"/>
        <v>0</v>
      </c>
      <c r="Y946" s="38">
        <f t="shared" si="858"/>
        <v>0</v>
      </c>
      <c r="Z946" s="38">
        <f t="shared" si="858"/>
        <v>2896</v>
      </c>
      <c r="AA946" s="38">
        <f t="shared" si="858"/>
        <v>0</v>
      </c>
      <c r="AB946" s="38">
        <f t="shared" si="858"/>
        <v>8</v>
      </c>
      <c r="AC946" s="38">
        <f t="shared" si="858"/>
        <v>0</v>
      </c>
      <c r="AD946" s="292">
        <f t="shared" si="797"/>
        <v>91630.57</v>
      </c>
      <c r="AE946" s="38">
        <f t="shared" si="858"/>
        <v>91630.569999999992</v>
      </c>
      <c r="AF946" s="38">
        <f t="shared" si="858"/>
        <v>89427</v>
      </c>
      <c r="AG946" s="38">
        <f t="shared" si="858"/>
        <v>76326</v>
      </c>
      <c r="AH946" s="38">
        <f t="shared" si="858"/>
        <v>75110</v>
      </c>
      <c r="AI946" s="38">
        <f t="shared" si="858"/>
        <v>75260</v>
      </c>
      <c r="AJ946" s="38">
        <f t="shared" si="858"/>
        <v>75410</v>
      </c>
      <c r="AK946" s="38">
        <f t="shared" si="858"/>
        <v>0</v>
      </c>
    </row>
    <row r="947" spans="1:37" ht="15.75" customHeight="1">
      <c r="A947" s="43"/>
      <c r="B947" s="28" t="s">
        <v>300</v>
      </c>
      <c r="C947" s="29">
        <v>10</v>
      </c>
      <c r="D947" s="186">
        <v>80752.98</v>
      </c>
      <c r="E947" s="30">
        <f>81000-404-668</f>
        <v>79928</v>
      </c>
      <c r="F947" s="93">
        <v>77030</v>
      </c>
      <c r="G947" s="186">
        <v>20000</v>
      </c>
      <c r="H947" s="186">
        <v>20000</v>
      </c>
      <c r="I947" s="186">
        <v>20000</v>
      </c>
      <c r="J947" s="186">
        <v>17030</v>
      </c>
      <c r="K947" s="23">
        <f t="shared" si="829"/>
        <v>77030</v>
      </c>
      <c r="L947" s="23">
        <f t="shared" si="830"/>
        <v>0</v>
      </c>
      <c r="M947" s="186">
        <v>77000</v>
      </c>
      <c r="N947" s="186">
        <f>77000+1825</f>
        <v>78825</v>
      </c>
      <c r="O947" s="186">
        <f>77000+2089</f>
        <v>79089</v>
      </c>
      <c r="P947" s="30"/>
      <c r="Q947" s="30"/>
      <c r="R947" s="30"/>
      <c r="S947" s="30">
        <v>0</v>
      </c>
      <c r="T947" s="30"/>
      <c r="U947" s="30"/>
      <c r="V947" s="30"/>
      <c r="W947" s="30"/>
      <c r="X947" s="30"/>
      <c r="Y947" s="30"/>
      <c r="Z947" s="30">
        <f>7785-6112</f>
        <v>1673</v>
      </c>
      <c r="AA947" s="30"/>
      <c r="AB947" s="30"/>
      <c r="AC947" s="30"/>
      <c r="AD947" s="292">
        <f t="shared" si="797"/>
        <v>78703</v>
      </c>
      <c r="AE947" s="30">
        <v>78703</v>
      </c>
      <c r="AF947" s="30">
        <v>77602</v>
      </c>
      <c r="AG947" s="30">
        <v>61000</v>
      </c>
      <c r="AH947" s="30">
        <v>59750</v>
      </c>
      <c r="AI947" s="30">
        <v>59850</v>
      </c>
      <c r="AJ947" s="30">
        <v>59950</v>
      </c>
      <c r="AK947" s="30"/>
    </row>
    <row r="948" spans="1:37" ht="14.25" customHeight="1">
      <c r="A948" s="43"/>
      <c r="B948" s="28" t="s">
        <v>301</v>
      </c>
      <c r="C948" s="29">
        <v>20</v>
      </c>
      <c r="D948" s="186">
        <v>14587.35</v>
      </c>
      <c r="E948" s="30">
        <v>9000</v>
      </c>
      <c r="F948" s="93">
        <v>9000</v>
      </c>
      <c r="G948" s="186">
        <v>3000</v>
      </c>
      <c r="H948" s="186">
        <v>3000</v>
      </c>
      <c r="I948" s="186">
        <v>2000</v>
      </c>
      <c r="J948" s="186">
        <v>1000</v>
      </c>
      <c r="K948" s="23">
        <f t="shared" si="829"/>
        <v>9000</v>
      </c>
      <c r="L948" s="23">
        <f t="shared" si="830"/>
        <v>0</v>
      </c>
      <c r="M948" s="186">
        <v>9000</v>
      </c>
      <c r="N948" s="186">
        <v>9000</v>
      </c>
      <c r="O948" s="186">
        <v>9000</v>
      </c>
      <c r="P948" s="30"/>
      <c r="Q948" s="30"/>
      <c r="R948" s="30">
        <v>207.17</v>
      </c>
      <c r="S948" s="30">
        <v>232.5</v>
      </c>
      <c r="T948" s="30">
        <f>160.21-32.38</f>
        <v>127.83000000000001</v>
      </c>
      <c r="U948" s="30"/>
      <c r="V948" s="30">
        <v>41</v>
      </c>
      <c r="W948" s="30">
        <f>44.1+155.37</f>
        <v>199.47</v>
      </c>
      <c r="X948" s="30"/>
      <c r="Y948" s="30"/>
      <c r="Z948" s="30">
        <v>1223</v>
      </c>
      <c r="AA948" s="30">
        <v>20.95</v>
      </c>
      <c r="AB948" s="30"/>
      <c r="AC948" s="30"/>
      <c r="AD948" s="292">
        <f t="shared" si="797"/>
        <v>11051.92</v>
      </c>
      <c r="AE948" s="30">
        <v>11051.92</v>
      </c>
      <c r="AF948" s="30">
        <v>9980</v>
      </c>
      <c r="AG948" s="30">
        <v>12426</v>
      </c>
      <c r="AH948" s="30">
        <v>12460</v>
      </c>
      <c r="AI948" s="30">
        <v>12510</v>
      </c>
      <c r="AJ948" s="30">
        <v>12560</v>
      </c>
      <c r="AK948" s="30"/>
    </row>
    <row r="949" spans="1:37" ht="15.75" customHeight="1">
      <c r="A949" s="43"/>
      <c r="B949" s="28" t="s">
        <v>621</v>
      </c>
      <c r="C949" s="29">
        <v>57</v>
      </c>
      <c r="D949" s="248">
        <f t="shared" ref="D949:J949" si="859">D950+D951</f>
        <v>1962.51</v>
      </c>
      <c r="E949" s="38">
        <f t="shared" si="859"/>
        <v>2220</v>
      </c>
      <c r="F949" s="286">
        <f t="shared" si="859"/>
        <v>2190</v>
      </c>
      <c r="G949" s="248">
        <f t="shared" si="859"/>
        <v>550</v>
      </c>
      <c r="H949" s="248">
        <f t="shared" si="859"/>
        <v>550</v>
      </c>
      <c r="I949" s="248">
        <f t="shared" si="859"/>
        <v>550</v>
      </c>
      <c r="J949" s="248">
        <f t="shared" si="859"/>
        <v>540</v>
      </c>
      <c r="K949" s="23">
        <f t="shared" si="829"/>
        <v>2190</v>
      </c>
      <c r="L949" s="23">
        <f t="shared" si="830"/>
        <v>0</v>
      </c>
      <c r="M949" s="248">
        <f t="shared" ref="M949:AK949" si="860">M950+M951</f>
        <v>2100</v>
      </c>
      <c r="N949" s="248">
        <f t="shared" si="860"/>
        <v>2300</v>
      </c>
      <c r="O949" s="248">
        <f t="shared" si="860"/>
        <v>2300</v>
      </c>
      <c r="P949" s="38">
        <f t="shared" si="860"/>
        <v>6.8</v>
      </c>
      <c r="Q949" s="38">
        <f t="shared" si="860"/>
        <v>0</v>
      </c>
      <c r="R949" s="38">
        <f t="shared" si="860"/>
        <v>0</v>
      </c>
      <c r="S949" s="38">
        <f t="shared" si="860"/>
        <v>0</v>
      </c>
      <c r="T949" s="38">
        <f t="shared" si="860"/>
        <v>-115.83</v>
      </c>
      <c r="U949" s="38">
        <f t="shared" si="860"/>
        <v>0</v>
      </c>
      <c r="V949" s="38">
        <f t="shared" si="860"/>
        <v>-41</v>
      </c>
      <c r="W949" s="38">
        <f t="shared" si="860"/>
        <v>-151.37</v>
      </c>
      <c r="X949" s="38">
        <f t="shared" si="860"/>
        <v>0</v>
      </c>
      <c r="Y949" s="38">
        <f t="shared" si="860"/>
        <v>0</v>
      </c>
      <c r="Z949" s="38">
        <f t="shared" si="860"/>
        <v>0</v>
      </c>
      <c r="AA949" s="38">
        <f t="shared" si="860"/>
        <v>-20.95</v>
      </c>
      <c r="AB949" s="38">
        <f t="shared" si="860"/>
        <v>8</v>
      </c>
      <c r="AC949" s="38">
        <f t="shared" si="860"/>
        <v>0</v>
      </c>
      <c r="AD949" s="292">
        <f t="shared" si="797"/>
        <v>1875.6500000000003</v>
      </c>
      <c r="AE949" s="38">
        <f t="shared" si="860"/>
        <v>1875.65</v>
      </c>
      <c r="AF949" s="38">
        <f t="shared" si="860"/>
        <v>1845</v>
      </c>
      <c r="AG949" s="38">
        <f t="shared" si="860"/>
        <v>2900</v>
      </c>
      <c r="AH949" s="38">
        <f t="shared" si="860"/>
        <v>2900</v>
      </c>
      <c r="AI949" s="38">
        <f t="shared" si="860"/>
        <v>2900</v>
      </c>
      <c r="AJ949" s="38">
        <f t="shared" si="860"/>
        <v>2900</v>
      </c>
      <c r="AK949" s="38">
        <f t="shared" si="860"/>
        <v>0</v>
      </c>
    </row>
    <row r="950" spans="1:37" ht="18" customHeight="1">
      <c r="A950" s="43"/>
      <c r="B950" s="28" t="s">
        <v>326</v>
      </c>
      <c r="C950" s="29" t="s">
        <v>479</v>
      </c>
      <c r="D950" s="186">
        <v>1675.7</v>
      </c>
      <c r="E950" s="30">
        <v>1663</v>
      </c>
      <c r="F950" s="309">
        <v>1633</v>
      </c>
      <c r="G950" s="186">
        <v>410</v>
      </c>
      <c r="H950" s="186">
        <v>410</v>
      </c>
      <c r="I950" s="186">
        <v>410</v>
      </c>
      <c r="J950" s="186">
        <v>403</v>
      </c>
      <c r="K950" s="23">
        <f t="shared" si="829"/>
        <v>1633</v>
      </c>
      <c r="L950" s="23">
        <f t="shared" si="830"/>
        <v>0</v>
      </c>
      <c r="M950" s="186">
        <v>1600</v>
      </c>
      <c r="N950" s="186">
        <v>1700</v>
      </c>
      <c r="O950" s="186">
        <v>1700</v>
      </c>
      <c r="P950" s="30">
        <v>6.8</v>
      </c>
      <c r="Q950" s="30"/>
      <c r="R950" s="30"/>
      <c r="S950" s="30"/>
      <c r="T950" s="30">
        <f>12-3.42</f>
        <v>8.58</v>
      </c>
      <c r="U950" s="30"/>
      <c r="V950" s="30"/>
      <c r="W950" s="30">
        <f>4-8.75</f>
        <v>-4.75</v>
      </c>
      <c r="X950" s="30"/>
      <c r="Y950" s="30"/>
      <c r="Z950" s="30"/>
      <c r="AA950" s="30">
        <v>-3.88</v>
      </c>
      <c r="AB950" s="30"/>
      <c r="AC950" s="30"/>
      <c r="AD950" s="292">
        <f t="shared" si="797"/>
        <v>1639.7499999999998</v>
      </c>
      <c r="AE950" s="30">
        <v>1639.75</v>
      </c>
      <c r="AF950" s="30">
        <v>1644</v>
      </c>
      <c r="AG950" s="30">
        <v>2362</v>
      </c>
      <c r="AH950" s="30">
        <v>2362</v>
      </c>
      <c r="AI950" s="30">
        <v>2362</v>
      </c>
      <c r="AJ950" s="30">
        <v>2362</v>
      </c>
      <c r="AK950" s="30"/>
    </row>
    <row r="951" spans="1:37" ht="18" customHeight="1">
      <c r="A951" s="43"/>
      <c r="B951" s="28" t="s">
        <v>622</v>
      </c>
      <c r="C951" s="29" t="s">
        <v>514</v>
      </c>
      <c r="D951" s="186">
        <v>286.81</v>
      </c>
      <c r="E951" s="30">
        <v>557</v>
      </c>
      <c r="F951" s="93">
        <v>557</v>
      </c>
      <c r="G951" s="186">
        <v>140</v>
      </c>
      <c r="H951" s="186">
        <v>140</v>
      </c>
      <c r="I951" s="186">
        <v>140</v>
      </c>
      <c r="J951" s="186">
        <v>137</v>
      </c>
      <c r="K951" s="23">
        <f t="shared" si="829"/>
        <v>557</v>
      </c>
      <c r="L951" s="23">
        <f t="shared" si="830"/>
        <v>0</v>
      </c>
      <c r="M951" s="186">
        <v>500</v>
      </c>
      <c r="N951" s="186">
        <v>600</v>
      </c>
      <c r="O951" s="186">
        <v>600</v>
      </c>
      <c r="P951" s="30"/>
      <c r="Q951" s="30"/>
      <c r="R951" s="30"/>
      <c r="S951" s="30"/>
      <c r="T951" s="30">
        <v>-124.41</v>
      </c>
      <c r="U951" s="30"/>
      <c r="V951" s="30">
        <v>-41</v>
      </c>
      <c r="W951" s="30">
        <f>-146.62</f>
        <v>-146.62</v>
      </c>
      <c r="X951" s="30"/>
      <c r="Y951" s="30"/>
      <c r="Z951" s="30"/>
      <c r="AA951" s="30">
        <v>-17.07</v>
      </c>
      <c r="AB951" s="30">
        <v>8</v>
      </c>
      <c r="AC951" s="30"/>
      <c r="AD951" s="292">
        <f t="shared" si="797"/>
        <v>235.90000000000003</v>
      </c>
      <c r="AE951" s="30">
        <v>235.9</v>
      </c>
      <c r="AF951" s="30">
        <v>201</v>
      </c>
      <c r="AG951" s="30">
        <v>538</v>
      </c>
      <c r="AH951" s="30">
        <v>538</v>
      </c>
      <c r="AI951" s="30">
        <v>538</v>
      </c>
      <c r="AJ951" s="30">
        <v>538</v>
      </c>
      <c r="AK951" s="30"/>
    </row>
    <row r="952" spans="1:37" ht="18" customHeight="1">
      <c r="A952" s="43"/>
      <c r="B952" s="28" t="s">
        <v>623</v>
      </c>
      <c r="C952" s="29" t="s">
        <v>591</v>
      </c>
      <c r="D952" s="186"/>
      <c r="E952" s="30"/>
      <c r="F952" s="93"/>
      <c r="G952" s="186"/>
      <c r="H952" s="186"/>
      <c r="I952" s="186"/>
      <c r="J952" s="186"/>
      <c r="K952" s="23">
        <f t="shared" si="829"/>
        <v>0</v>
      </c>
      <c r="L952" s="23">
        <f t="shared" si="830"/>
        <v>0</v>
      </c>
      <c r="M952" s="186"/>
      <c r="N952" s="186"/>
      <c r="O952" s="186"/>
      <c r="P952" s="30"/>
      <c r="Q952" s="30"/>
      <c r="R952" s="30"/>
      <c r="S952" s="30"/>
      <c r="T952" s="30"/>
      <c r="U952" s="30"/>
      <c r="V952" s="30"/>
      <c r="W952" s="30"/>
      <c r="X952" s="30"/>
      <c r="Y952" s="30"/>
      <c r="Z952" s="30"/>
      <c r="AA952" s="30"/>
      <c r="AB952" s="30"/>
      <c r="AC952" s="30"/>
      <c r="AD952" s="292">
        <f t="shared" si="797"/>
        <v>0</v>
      </c>
      <c r="AE952" s="30"/>
      <c r="AF952" s="30"/>
      <c r="AG952" s="30"/>
      <c r="AH952" s="30"/>
      <c r="AI952" s="30"/>
      <c r="AJ952" s="30"/>
      <c r="AK952" s="30"/>
    </row>
    <row r="953" spans="1:37" ht="18.75" customHeight="1">
      <c r="A953" s="43"/>
      <c r="B953" s="16" t="s">
        <v>310</v>
      </c>
      <c r="C953" s="29" t="s">
        <v>421</v>
      </c>
      <c r="D953" s="186">
        <v>-1215.4100000000001</v>
      </c>
      <c r="E953" s="30"/>
      <c r="F953" s="93"/>
      <c r="G953" s="186"/>
      <c r="H953" s="186"/>
      <c r="I953" s="186"/>
      <c r="J953" s="186"/>
      <c r="K953" s="23">
        <f t="shared" si="829"/>
        <v>0</v>
      </c>
      <c r="L953" s="23">
        <f t="shared" si="830"/>
        <v>0</v>
      </c>
      <c r="M953" s="186"/>
      <c r="N953" s="186"/>
      <c r="O953" s="186"/>
      <c r="P953" s="30"/>
      <c r="Q953" s="30"/>
      <c r="R953" s="30">
        <v>-339.36</v>
      </c>
      <c r="S953" s="30">
        <v>-240.25</v>
      </c>
      <c r="T953" s="30"/>
      <c r="U953" s="30"/>
      <c r="V953" s="30"/>
      <c r="W953" s="30">
        <v>-152.36000000000001</v>
      </c>
      <c r="X953" s="30"/>
      <c r="Y953" s="30"/>
      <c r="Z953" s="30"/>
      <c r="AA953" s="30"/>
      <c r="AB953" s="30"/>
      <c r="AC953" s="30"/>
      <c r="AD953" s="292">
        <f t="shared" si="797"/>
        <v>-731.97</v>
      </c>
      <c r="AE953" s="30">
        <v>-731.97</v>
      </c>
      <c r="AF953" s="30">
        <v>-1009</v>
      </c>
      <c r="AG953" s="30"/>
      <c r="AH953" s="30"/>
      <c r="AI953" s="30"/>
      <c r="AJ953" s="30"/>
      <c r="AK953" s="30"/>
    </row>
    <row r="954" spans="1:37" ht="17.25" customHeight="1">
      <c r="A954" s="206" t="s">
        <v>624</v>
      </c>
      <c r="B954" s="188" t="s">
        <v>625</v>
      </c>
      <c r="C954" s="155" t="s">
        <v>620</v>
      </c>
      <c r="D954" s="263">
        <f t="shared" ref="D954:J954" si="861">D955+D956</f>
        <v>12642</v>
      </c>
      <c r="E954" s="156">
        <f t="shared" si="861"/>
        <v>25360</v>
      </c>
      <c r="F954" s="300">
        <f t="shared" si="861"/>
        <v>14513</v>
      </c>
      <c r="G954" s="263">
        <f t="shared" si="861"/>
        <v>6570</v>
      </c>
      <c r="H954" s="263">
        <f t="shared" si="861"/>
        <v>7580</v>
      </c>
      <c r="I954" s="263">
        <f t="shared" si="861"/>
        <v>340</v>
      </c>
      <c r="J954" s="263">
        <f t="shared" si="861"/>
        <v>23</v>
      </c>
      <c r="K954" s="23">
        <f t="shared" si="829"/>
        <v>14513</v>
      </c>
      <c r="L954" s="23">
        <f t="shared" si="830"/>
        <v>0</v>
      </c>
      <c r="M954" s="263">
        <f t="shared" ref="M954:AK954" si="862">M955+M956</f>
        <v>30400</v>
      </c>
      <c r="N954" s="263">
        <f t="shared" si="862"/>
        <v>30400</v>
      </c>
      <c r="O954" s="263">
        <f t="shared" si="862"/>
        <v>30400</v>
      </c>
      <c r="P954" s="156">
        <f t="shared" si="862"/>
        <v>0</v>
      </c>
      <c r="Q954" s="156">
        <f t="shared" si="862"/>
        <v>0</v>
      </c>
      <c r="R954" s="156">
        <f t="shared" si="862"/>
        <v>0</v>
      </c>
      <c r="S954" s="156">
        <f t="shared" si="862"/>
        <v>0</v>
      </c>
      <c r="T954" s="156">
        <f t="shared" si="862"/>
        <v>0</v>
      </c>
      <c r="U954" s="156">
        <f t="shared" si="862"/>
        <v>0</v>
      </c>
      <c r="V954" s="156">
        <f t="shared" si="862"/>
        <v>0</v>
      </c>
      <c r="W954" s="156">
        <f t="shared" si="862"/>
        <v>900</v>
      </c>
      <c r="X954" s="156">
        <f t="shared" si="862"/>
        <v>0</v>
      </c>
      <c r="Y954" s="156">
        <f t="shared" si="862"/>
        <v>0</v>
      </c>
      <c r="Z954" s="156">
        <f t="shared" si="862"/>
        <v>1800</v>
      </c>
      <c r="AA954" s="156">
        <f t="shared" si="862"/>
        <v>0</v>
      </c>
      <c r="AB954" s="156">
        <f t="shared" si="862"/>
        <v>2081</v>
      </c>
      <c r="AC954" s="156">
        <f t="shared" si="862"/>
        <v>0</v>
      </c>
      <c r="AD954" s="292">
        <f t="shared" si="797"/>
        <v>19294</v>
      </c>
      <c r="AE954" s="156">
        <f t="shared" si="862"/>
        <v>19294</v>
      </c>
      <c r="AF954" s="156">
        <f t="shared" si="862"/>
        <v>18864</v>
      </c>
      <c r="AG954" s="156">
        <f t="shared" si="862"/>
        <v>18900</v>
      </c>
      <c r="AH954" s="156">
        <f t="shared" si="862"/>
        <v>0</v>
      </c>
      <c r="AI954" s="156">
        <f t="shared" si="862"/>
        <v>0</v>
      </c>
      <c r="AJ954" s="156">
        <f t="shared" si="862"/>
        <v>0</v>
      </c>
      <c r="AK954" s="156">
        <f t="shared" si="862"/>
        <v>0</v>
      </c>
    </row>
    <row r="955" spans="1:37" ht="17.25" customHeight="1">
      <c r="A955" s="43"/>
      <c r="B955" s="28" t="s">
        <v>626</v>
      </c>
      <c r="C955" s="29">
        <v>20</v>
      </c>
      <c r="D955" s="186"/>
      <c r="E955" s="30"/>
      <c r="F955" s="93"/>
      <c r="G955" s="186"/>
      <c r="H955" s="186"/>
      <c r="I955" s="186"/>
      <c r="J955" s="186"/>
      <c r="K955" s="23">
        <f t="shared" si="829"/>
        <v>0</v>
      </c>
      <c r="L955" s="23">
        <f t="shared" si="830"/>
        <v>0</v>
      </c>
      <c r="M955" s="186"/>
      <c r="N955" s="186"/>
      <c r="O955" s="186"/>
      <c r="P955" s="30"/>
      <c r="Q955" s="30"/>
      <c r="R955" s="30"/>
      <c r="S955" s="30"/>
      <c r="T955" s="30"/>
      <c r="U955" s="30"/>
      <c r="V955" s="30"/>
      <c r="W955" s="30"/>
      <c r="X955" s="30"/>
      <c r="Y955" s="30"/>
      <c r="Z955" s="30"/>
      <c r="AA955" s="30"/>
      <c r="AB955" s="30"/>
      <c r="AC955" s="30"/>
      <c r="AD955" s="292">
        <f t="shared" si="797"/>
        <v>0</v>
      </c>
      <c r="AE955" s="30"/>
      <c r="AF955" s="30"/>
      <c r="AG955" s="30"/>
      <c r="AH955" s="30"/>
      <c r="AI955" s="30"/>
      <c r="AJ955" s="30"/>
      <c r="AK955" s="30"/>
    </row>
    <row r="956" spans="1:37" ht="15.75" customHeight="1">
      <c r="A956" s="43"/>
      <c r="B956" s="28" t="s">
        <v>627</v>
      </c>
      <c r="C956" s="26">
        <v>57.02</v>
      </c>
      <c r="D956" s="248">
        <f t="shared" ref="D956:J956" si="863">D957+D958</f>
        <v>12642</v>
      </c>
      <c r="E956" s="38">
        <f t="shared" si="863"/>
        <v>25360</v>
      </c>
      <c r="F956" s="310">
        <f t="shared" si="863"/>
        <v>14513</v>
      </c>
      <c r="G956" s="248">
        <f t="shared" si="863"/>
        <v>6570</v>
      </c>
      <c r="H956" s="248">
        <f t="shared" si="863"/>
        <v>7580</v>
      </c>
      <c r="I956" s="248">
        <f t="shared" si="863"/>
        <v>340</v>
      </c>
      <c r="J956" s="248">
        <f t="shared" si="863"/>
        <v>23</v>
      </c>
      <c r="K956" s="23">
        <f t="shared" si="829"/>
        <v>14513</v>
      </c>
      <c r="L956" s="23">
        <f t="shared" si="830"/>
        <v>0</v>
      </c>
      <c r="M956" s="248">
        <f t="shared" ref="M956:AK956" si="864">M957+M958</f>
        <v>30400</v>
      </c>
      <c r="N956" s="248">
        <f t="shared" si="864"/>
        <v>30400</v>
      </c>
      <c r="O956" s="248">
        <f t="shared" si="864"/>
        <v>30400</v>
      </c>
      <c r="P956" s="38">
        <f t="shared" si="864"/>
        <v>0</v>
      </c>
      <c r="Q956" s="38">
        <f t="shared" si="864"/>
        <v>0</v>
      </c>
      <c r="R956" s="38">
        <f t="shared" si="864"/>
        <v>0</v>
      </c>
      <c r="S956" s="38">
        <f t="shared" si="864"/>
        <v>0</v>
      </c>
      <c r="T956" s="38">
        <f t="shared" si="864"/>
        <v>0</v>
      </c>
      <c r="U956" s="38">
        <f t="shared" si="864"/>
        <v>0</v>
      </c>
      <c r="V956" s="38">
        <f t="shared" si="864"/>
        <v>0</v>
      </c>
      <c r="W956" s="38">
        <f t="shared" si="864"/>
        <v>900</v>
      </c>
      <c r="X956" s="38">
        <f t="shared" si="864"/>
        <v>0</v>
      </c>
      <c r="Y956" s="38">
        <f t="shared" si="864"/>
        <v>0</v>
      </c>
      <c r="Z956" s="38">
        <f t="shared" si="864"/>
        <v>1800</v>
      </c>
      <c r="AA956" s="38">
        <f t="shared" si="864"/>
        <v>0</v>
      </c>
      <c r="AB956" s="38">
        <f t="shared" si="864"/>
        <v>2081</v>
      </c>
      <c r="AC956" s="38">
        <f t="shared" si="864"/>
        <v>0</v>
      </c>
      <c r="AD956" s="292">
        <f t="shared" si="797"/>
        <v>19294</v>
      </c>
      <c r="AE956" s="38">
        <f t="shared" si="864"/>
        <v>19294</v>
      </c>
      <c r="AF956" s="38">
        <f t="shared" si="864"/>
        <v>18864</v>
      </c>
      <c r="AG956" s="38">
        <f t="shared" si="864"/>
        <v>18900</v>
      </c>
      <c r="AH956" s="38">
        <f t="shared" si="864"/>
        <v>0</v>
      </c>
      <c r="AI956" s="38">
        <f t="shared" si="864"/>
        <v>0</v>
      </c>
      <c r="AJ956" s="38">
        <f t="shared" si="864"/>
        <v>0</v>
      </c>
      <c r="AK956" s="38">
        <f t="shared" si="864"/>
        <v>0</v>
      </c>
    </row>
    <row r="957" spans="1:37" ht="19.5" customHeight="1">
      <c r="A957" s="43"/>
      <c r="B957" s="28" t="s">
        <v>326</v>
      </c>
      <c r="C957" s="29" t="s">
        <v>479</v>
      </c>
      <c r="D957" s="186">
        <v>211</v>
      </c>
      <c r="E957" s="30">
        <v>360</v>
      </c>
      <c r="F957" s="93">
        <v>253</v>
      </c>
      <c r="G957" s="186">
        <v>70</v>
      </c>
      <c r="H957" s="186">
        <v>80</v>
      </c>
      <c r="I957" s="186">
        <v>80</v>
      </c>
      <c r="J957" s="186">
        <v>23</v>
      </c>
      <c r="K957" s="23">
        <f t="shared" si="829"/>
        <v>253</v>
      </c>
      <c r="L957" s="23">
        <f t="shared" si="830"/>
        <v>0</v>
      </c>
      <c r="M957" s="186">
        <v>400</v>
      </c>
      <c r="N957" s="186">
        <v>400</v>
      </c>
      <c r="O957" s="186">
        <v>400</v>
      </c>
      <c r="P957" s="30">
        <v>0</v>
      </c>
      <c r="Q957" s="30"/>
      <c r="R957" s="30"/>
      <c r="S957" s="30"/>
      <c r="T957" s="30"/>
      <c r="U957" s="30"/>
      <c r="V957" s="30"/>
      <c r="W957" s="30"/>
      <c r="X957" s="30"/>
      <c r="Y957" s="30"/>
      <c r="Z957" s="30"/>
      <c r="AA957" s="30"/>
      <c r="AB957" s="30">
        <v>40</v>
      </c>
      <c r="AC957" s="30"/>
      <c r="AD957" s="292">
        <f t="shared" si="797"/>
        <v>293</v>
      </c>
      <c r="AE957" s="30">
        <v>293</v>
      </c>
      <c r="AF957" s="30">
        <v>285</v>
      </c>
      <c r="AG957" s="30">
        <v>300</v>
      </c>
      <c r="AH957" s="30">
        <v>0</v>
      </c>
      <c r="AI957" s="30">
        <v>0</v>
      </c>
      <c r="AJ957" s="30">
        <v>0</v>
      </c>
      <c r="AK957" s="30"/>
    </row>
    <row r="958" spans="1:37" ht="17.25" customHeight="1">
      <c r="A958" s="43"/>
      <c r="B958" s="28" t="s">
        <v>628</v>
      </c>
      <c r="C958" s="29" t="s">
        <v>514</v>
      </c>
      <c r="D958" s="186">
        <v>12431</v>
      </c>
      <c r="E958" s="30">
        <v>25000</v>
      </c>
      <c r="F958" s="93">
        <v>14260</v>
      </c>
      <c r="G958" s="186">
        <v>6500</v>
      </c>
      <c r="H958" s="186">
        <v>7500</v>
      </c>
      <c r="I958" s="186">
        <v>260</v>
      </c>
      <c r="J958" s="186">
        <v>0</v>
      </c>
      <c r="K958" s="23">
        <f t="shared" si="829"/>
        <v>14260</v>
      </c>
      <c r="L958" s="23">
        <f t="shared" si="830"/>
        <v>0</v>
      </c>
      <c r="M958" s="186">
        <v>30000</v>
      </c>
      <c r="N958" s="186">
        <v>30000</v>
      </c>
      <c r="O958" s="186">
        <v>30000</v>
      </c>
      <c r="P958" s="30"/>
      <c r="Q958" s="30"/>
      <c r="R958" s="30"/>
      <c r="S958" s="30"/>
      <c r="T958" s="30"/>
      <c r="U958" s="30"/>
      <c r="V958" s="30"/>
      <c r="W958" s="30">
        <v>900</v>
      </c>
      <c r="X958" s="30"/>
      <c r="Y958" s="30"/>
      <c r="Z958" s="30">
        <v>1800</v>
      </c>
      <c r="AA958" s="30"/>
      <c r="AB958" s="30">
        <v>2041</v>
      </c>
      <c r="AC958" s="30"/>
      <c r="AD958" s="292">
        <f t="shared" si="797"/>
        <v>19001</v>
      </c>
      <c r="AE958" s="30">
        <v>19001</v>
      </c>
      <c r="AF958" s="30">
        <v>18579</v>
      </c>
      <c r="AG958" s="30">
        <v>18600</v>
      </c>
      <c r="AH958" s="30">
        <v>0</v>
      </c>
      <c r="AI958" s="30">
        <v>0</v>
      </c>
      <c r="AJ958" s="30">
        <v>0</v>
      </c>
      <c r="AK958" s="30"/>
    </row>
    <row r="959" spans="1:37" ht="12.75" customHeight="1">
      <c r="A959" s="43"/>
      <c r="B959" s="25" t="s">
        <v>311</v>
      </c>
      <c r="C959" s="29"/>
      <c r="D959" s="191">
        <f t="shared" ref="D959:J959" si="865">D960+D964+D965</f>
        <v>11279</v>
      </c>
      <c r="E959" s="111">
        <f t="shared" si="865"/>
        <v>668</v>
      </c>
      <c r="F959" s="296">
        <f t="shared" si="865"/>
        <v>2330</v>
      </c>
      <c r="G959" s="191">
        <f t="shared" si="865"/>
        <v>2330</v>
      </c>
      <c r="H959" s="191">
        <f t="shared" si="865"/>
        <v>0</v>
      </c>
      <c r="I959" s="191">
        <f t="shared" si="865"/>
        <v>0</v>
      </c>
      <c r="J959" s="191">
        <f t="shared" si="865"/>
        <v>0</v>
      </c>
      <c r="K959" s="23">
        <f t="shared" si="829"/>
        <v>2330</v>
      </c>
      <c r="L959" s="23">
        <f t="shared" si="830"/>
        <v>0</v>
      </c>
      <c r="M959" s="191">
        <f t="shared" ref="M959:AK959" si="866">M960+M964+M965</f>
        <v>0</v>
      </c>
      <c r="N959" s="191">
        <f t="shared" si="866"/>
        <v>0</v>
      </c>
      <c r="O959" s="191">
        <f t="shared" si="866"/>
        <v>0</v>
      </c>
      <c r="P959" s="111">
        <f t="shared" si="866"/>
        <v>120</v>
      </c>
      <c r="Q959" s="111">
        <f t="shared" si="866"/>
        <v>0</v>
      </c>
      <c r="R959" s="111">
        <f t="shared" si="866"/>
        <v>0</v>
      </c>
      <c r="S959" s="111">
        <f t="shared" si="866"/>
        <v>0</v>
      </c>
      <c r="T959" s="111">
        <f t="shared" si="866"/>
        <v>0</v>
      </c>
      <c r="U959" s="111">
        <f t="shared" si="866"/>
        <v>604</v>
      </c>
      <c r="V959" s="111">
        <f t="shared" si="866"/>
        <v>112.2</v>
      </c>
      <c r="W959" s="111">
        <f t="shared" si="866"/>
        <v>0</v>
      </c>
      <c r="X959" s="111">
        <f t="shared" si="866"/>
        <v>0</v>
      </c>
      <c r="Y959" s="111">
        <f t="shared" si="866"/>
        <v>0</v>
      </c>
      <c r="Z959" s="111">
        <f t="shared" si="866"/>
        <v>0</v>
      </c>
      <c r="AA959" s="111">
        <f t="shared" si="866"/>
        <v>0</v>
      </c>
      <c r="AB959" s="111">
        <f t="shared" si="866"/>
        <v>0</v>
      </c>
      <c r="AC959" s="111">
        <f t="shared" si="866"/>
        <v>0</v>
      </c>
      <c r="AD959" s="292">
        <f t="shared" si="797"/>
        <v>3166.2</v>
      </c>
      <c r="AE959" s="111">
        <f t="shared" si="866"/>
        <v>3166.2</v>
      </c>
      <c r="AF959" s="111">
        <f t="shared" si="866"/>
        <v>658</v>
      </c>
      <c r="AG959" s="111">
        <f t="shared" si="866"/>
        <v>533</v>
      </c>
      <c r="AH959" s="111">
        <f t="shared" si="866"/>
        <v>953</v>
      </c>
      <c r="AI959" s="111">
        <f t="shared" si="866"/>
        <v>0</v>
      </c>
      <c r="AJ959" s="111">
        <f t="shared" si="866"/>
        <v>0</v>
      </c>
      <c r="AK959" s="111">
        <f t="shared" si="866"/>
        <v>0</v>
      </c>
    </row>
    <row r="960" spans="1:37" ht="15" customHeight="1">
      <c r="A960" s="43"/>
      <c r="B960" s="28" t="s">
        <v>320</v>
      </c>
      <c r="C960" s="26">
        <v>58</v>
      </c>
      <c r="D960" s="252">
        <f t="shared" ref="D960:J960" si="867">D971+D977+D983+D988+D993+D998+D1003+D1009+D1015+D1021</f>
        <v>4692</v>
      </c>
      <c r="E960" s="47">
        <f t="shared" si="867"/>
        <v>668</v>
      </c>
      <c r="F960" s="291">
        <f t="shared" si="867"/>
        <v>668</v>
      </c>
      <c r="G960" s="252">
        <f t="shared" si="867"/>
        <v>668</v>
      </c>
      <c r="H960" s="252">
        <f t="shared" si="867"/>
        <v>0</v>
      </c>
      <c r="I960" s="252">
        <f t="shared" si="867"/>
        <v>0</v>
      </c>
      <c r="J960" s="252">
        <f t="shared" si="867"/>
        <v>0</v>
      </c>
      <c r="K960" s="23">
        <f t="shared" si="829"/>
        <v>668</v>
      </c>
      <c r="L960" s="23">
        <f t="shared" si="830"/>
        <v>0</v>
      </c>
      <c r="M960" s="252">
        <f t="shared" ref="M960:AK960" si="868">M971+M977+M983+M988+M993+M998+M1003+M1009+M1015+M1021</f>
        <v>0</v>
      </c>
      <c r="N960" s="252">
        <f t="shared" si="868"/>
        <v>0</v>
      </c>
      <c r="O960" s="252">
        <f t="shared" si="868"/>
        <v>0</v>
      </c>
      <c r="P960" s="47">
        <f t="shared" si="868"/>
        <v>0</v>
      </c>
      <c r="Q960" s="47">
        <f t="shared" si="868"/>
        <v>0</v>
      </c>
      <c r="R960" s="47">
        <f t="shared" si="868"/>
        <v>0</v>
      </c>
      <c r="S960" s="47">
        <f t="shared" si="868"/>
        <v>0</v>
      </c>
      <c r="T960" s="47">
        <f t="shared" si="868"/>
        <v>0</v>
      </c>
      <c r="U960" s="47">
        <f t="shared" si="868"/>
        <v>0</v>
      </c>
      <c r="V960" s="47">
        <f t="shared" si="868"/>
        <v>0</v>
      </c>
      <c r="W960" s="47">
        <f t="shared" si="868"/>
        <v>0</v>
      </c>
      <c r="X960" s="47">
        <f t="shared" si="868"/>
        <v>0</v>
      </c>
      <c r="Y960" s="47">
        <f t="shared" si="868"/>
        <v>0</v>
      </c>
      <c r="Z960" s="47">
        <f t="shared" si="868"/>
        <v>0</v>
      </c>
      <c r="AA960" s="47">
        <f t="shared" si="868"/>
        <v>0</v>
      </c>
      <c r="AB960" s="47">
        <f t="shared" si="868"/>
        <v>0</v>
      </c>
      <c r="AC960" s="47">
        <f t="shared" si="868"/>
        <v>0</v>
      </c>
      <c r="AD960" s="292">
        <f t="shared" si="797"/>
        <v>668</v>
      </c>
      <c r="AE960" s="47">
        <f t="shared" si="868"/>
        <v>668</v>
      </c>
      <c r="AF960" s="47">
        <f t="shared" si="868"/>
        <v>193</v>
      </c>
      <c r="AG960" s="47">
        <f t="shared" si="868"/>
        <v>0</v>
      </c>
      <c r="AH960" s="47">
        <f t="shared" si="868"/>
        <v>0</v>
      </c>
      <c r="AI960" s="47">
        <f t="shared" si="868"/>
        <v>0</v>
      </c>
      <c r="AJ960" s="47">
        <f t="shared" si="868"/>
        <v>0</v>
      </c>
      <c r="AK960" s="47">
        <f t="shared" si="868"/>
        <v>0</v>
      </c>
    </row>
    <row r="961" spans="1:37" ht="0.75" customHeight="1">
      <c r="A961" s="43"/>
      <c r="B961" s="28" t="s">
        <v>629</v>
      </c>
      <c r="C961" s="29" t="s">
        <v>489</v>
      </c>
      <c r="D961" s="186"/>
      <c r="E961" s="30"/>
      <c r="F961" s="93"/>
      <c r="G961" s="186"/>
      <c r="H961" s="186"/>
      <c r="I961" s="186"/>
      <c r="J961" s="186"/>
      <c r="K961" s="23">
        <f t="shared" si="829"/>
        <v>0</v>
      </c>
      <c r="L961" s="23">
        <f t="shared" si="830"/>
        <v>0</v>
      </c>
      <c r="M961" s="186"/>
      <c r="N961" s="186"/>
      <c r="O961" s="186"/>
      <c r="P961" s="30"/>
      <c r="Q961" s="30"/>
      <c r="R961" s="30"/>
      <c r="S961" s="30"/>
      <c r="T961" s="30"/>
      <c r="U961" s="30"/>
      <c r="V961" s="30"/>
      <c r="W961" s="30"/>
      <c r="X961" s="30"/>
      <c r="Y961" s="30"/>
      <c r="Z961" s="30"/>
      <c r="AA961" s="30"/>
      <c r="AB961" s="30"/>
      <c r="AC961" s="30"/>
      <c r="AD961" s="292">
        <f t="shared" si="797"/>
        <v>0</v>
      </c>
      <c r="AE961" s="30"/>
      <c r="AF961" s="30"/>
      <c r="AG961" s="30"/>
      <c r="AH961" s="30"/>
      <c r="AI961" s="30"/>
      <c r="AJ961" s="30"/>
      <c r="AK961" s="30"/>
    </row>
    <row r="962" spans="1:37" ht="14.25" hidden="1" customHeight="1">
      <c r="A962" s="43"/>
      <c r="B962" s="28" t="s">
        <v>490</v>
      </c>
      <c r="C962" s="29" t="s">
        <v>491</v>
      </c>
      <c r="D962" s="186"/>
      <c r="E962" s="30"/>
      <c r="F962" s="93"/>
      <c r="G962" s="186"/>
      <c r="H962" s="186"/>
      <c r="I962" s="186"/>
      <c r="J962" s="186"/>
      <c r="K962" s="23">
        <f t="shared" si="829"/>
        <v>0</v>
      </c>
      <c r="L962" s="23">
        <f t="shared" si="830"/>
        <v>0</v>
      </c>
      <c r="M962" s="186"/>
      <c r="N962" s="186"/>
      <c r="O962" s="186"/>
      <c r="P962" s="30"/>
      <c r="Q962" s="30"/>
      <c r="R962" s="30"/>
      <c r="S962" s="30"/>
      <c r="T962" s="30"/>
      <c r="U962" s="30"/>
      <c r="V962" s="30"/>
      <c r="W962" s="30"/>
      <c r="X962" s="30"/>
      <c r="Y962" s="30"/>
      <c r="Z962" s="30"/>
      <c r="AA962" s="30"/>
      <c r="AB962" s="30"/>
      <c r="AC962" s="30"/>
      <c r="AD962" s="292">
        <f t="shared" si="797"/>
        <v>0</v>
      </c>
      <c r="AE962" s="30"/>
      <c r="AF962" s="30"/>
      <c r="AG962" s="30"/>
      <c r="AH962" s="30"/>
      <c r="AI962" s="30"/>
      <c r="AJ962" s="30"/>
      <c r="AK962" s="30"/>
    </row>
    <row r="963" spans="1:37" ht="18" hidden="1" customHeight="1">
      <c r="A963" s="43"/>
      <c r="B963" s="28" t="s">
        <v>382</v>
      </c>
      <c r="C963" s="29" t="s">
        <v>492</v>
      </c>
      <c r="D963" s="186"/>
      <c r="E963" s="30"/>
      <c r="F963" s="93"/>
      <c r="G963" s="186"/>
      <c r="H963" s="186"/>
      <c r="I963" s="186"/>
      <c r="J963" s="186"/>
      <c r="K963" s="23">
        <f t="shared" si="829"/>
        <v>0</v>
      </c>
      <c r="L963" s="23">
        <f t="shared" si="830"/>
        <v>0</v>
      </c>
      <c r="M963" s="186"/>
      <c r="N963" s="186"/>
      <c r="O963" s="186"/>
      <c r="P963" s="30"/>
      <c r="Q963" s="30"/>
      <c r="R963" s="30"/>
      <c r="S963" s="30"/>
      <c r="T963" s="30"/>
      <c r="U963" s="30"/>
      <c r="V963" s="30"/>
      <c r="W963" s="30"/>
      <c r="X963" s="30"/>
      <c r="Y963" s="30"/>
      <c r="Z963" s="30"/>
      <c r="AA963" s="30"/>
      <c r="AB963" s="30"/>
      <c r="AC963" s="30"/>
      <c r="AD963" s="292">
        <f t="shared" si="797"/>
        <v>0</v>
      </c>
      <c r="AE963" s="30"/>
      <c r="AF963" s="30"/>
      <c r="AG963" s="30"/>
      <c r="AH963" s="30"/>
      <c r="AI963" s="30"/>
      <c r="AJ963" s="30"/>
      <c r="AK963" s="30"/>
    </row>
    <row r="964" spans="1:37" ht="18" customHeight="1">
      <c r="A964" s="43"/>
      <c r="B964" s="28" t="s">
        <v>320</v>
      </c>
      <c r="C964" s="26" t="s">
        <v>630</v>
      </c>
      <c r="D964" s="186"/>
      <c r="E964" s="30"/>
      <c r="F964" s="93">
        <f>F1029</f>
        <v>0</v>
      </c>
      <c r="G964" s="93">
        <f t="shared" ref="G964:AK964" si="869">G1029</f>
        <v>0</v>
      </c>
      <c r="H964" s="93">
        <f t="shared" si="869"/>
        <v>0</v>
      </c>
      <c r="I964" s="93">
        <f t="shared" si="869"/>
        <v>0</v>
      </c>
      <c r="J964" s="93">
        <f t="shared" si="869"/>
        <v>0</v>
      </c>
      <c r="K964" s="93">
        <f t="shared" si="869"/>
        <v>0</v>
      </c>
      <c r="L964" s="93">
        <f t="shared" si="869"/>
        <v>0</v>
      </c>
      <c r="M964" s="93">
        <f t="shared" si="869"/>
        <v>0</v>
      </c>
      <c r="N964" s="93">
        <f t="shared" si="869"/>
        <v>0</v>
      </c>
      <c r="O964" s="93">
        <f t="shared" si="869"/>
        <v>0</v>
      </c>
      <c r="P964" s="93">
        <f t="shared" si="869"/>
        <v>0</v>
      </c>
      <c r="Q964" s="93">
        <f t="shared" si="869"/>
        <v>0</v>
      </c>
      <c r="R964" s="93">
        <f t="shared" si="869"/>
        <v>0</v>
      </c>
      <c r="S964" s="93">
        <f t="shared" si="869"/>
        <v>0</v>
      </c>
      <c r="T964" s="93">
        <f t="shared" si="869"/>
        <v>0</v>
      </c>
      <c r="U964" s="93">
        <f t="shared" si="869"/>
        <v>0</v>
      </c>
      <c r="V964" s="93">
        <f t="shared" si="869"/>
        <v>112.2</v>
      </c>
      <c r="W964" s="93">
        <f t="shared" si="869"/>
        <v>0</v>
      </c>
      <c r="X964" s="93">
        <f t="shared" si="869"/>
        <v>0</v>
      </c>
      <c r="Y964" s="93">
        <f t="shared" si="869"/>
        <v>0</v>
      </c>
      <c r="Z964" s="93">
        <f t="shared" si="869"/>
        <v>0</v>
      </c>
      <c r="AA964" s="93">
        <f t="shared" si="869"/>
        <v>0</v>
      </c>
      <c r="AB964" s="93">
        <f t="shared" si="869"/>
        <v>0</v>
      </c>
      <c r="AC964" s="93">
        <f t="shared" si="869"/>
        <v>0</v>
      </c>
      <c r="AD964" s="292">
        <f t="shared" si="797"/>
        <v>112.2</v>
      </c>
      <c r="AE964" s="93">
        <f t="shared" si="869"/>
        <v>112.2</v>
      </c>
      <c r="AF964" s="93">
        <f t="shared" si="869"/>
        <v>26</v>
      </c>
      <c r="AG964" s="93">
        <f t="shared" si="869"/>
        <v>533</v>
      </c>
      <c r="AH964" s="93">
        <f t="shared" si="869"/>
        <v>953</v>
      </c>
      <c r="AI964" s="93">
        <f t="shared" si="869"/>
        <v>0</v>
      </c>
      <c r="AJ964" s="93">
        <f t="shared" si="869"/>
        <v>0</v>
      </c>
      <c r="AK964" s="93">
        <f t="shared" si="869"/>
        <v>0</v>
      </c>
    </row>
    <row r="965" spans="1:37" ht="15" customHeight="1">
      <c r="A965" s="211" t="s">
        <v>631</v>
      </c>
      <c r="B965" s="28" t="s">
        <v>365</v>
      </c>
      <c r="C965" s="26">
        <v>70</v>
      </c>
      <c r="D965" s="186">
        <v>6587</v>
      </c>
      <c r="E965" s="30">
        <v>0</v>
      </c>
      <c r="F965" s="93">
        <f>87+69+1482+24</f>
        <v>1662</v>
      </c>
      <c r="G965" s="186">
        <f>1638-69+69+24</f>
        <v>1662</v>
      </c>
      <c r="H965" s="186">
        <v>0</v>
      </c>
      <c r="I965" s="186">
        <v>0</v>
      </c>
      <c r="J965" s="186">
        <v>0</v>
      </c>
      <c r="K965" s="23">
        <f t="shared" si="829"/>
        <v>1662</v>
      </c>
      <c r="L965" s="23">
        <f t="shared" si="830"/>
        <v>0</v>
      </c>
      <c r="M965" s="186">
        <v>0</v>
      </c>
      <c r="N965" s="186">
        <v>0</v>
      </c>
      <c r="O965" s="186">
        <v>0</v>
      </c>
      <c r="P965" s="30">
        <v>120</v>
      </c>
      <c r="Q965" s="30">
        <v>0</v>
      </c>
      <c r="R965" s="30">
        <v>0</v>
      </c>
      <c r="S965" s="30">
        <v>0</v>
      </c>
      <c r="T965" s="30">
        <v>0</v>
      </c>
      <c r="U965" s="30">
        <v>604</v>
      </c>
      <c r="V965" s="30">
        <v>0</v>
      </c>
      <c r="W965" s="30">
        <v>0</v>
      </c>
      <c r="X965" s="30">
        <v>0</v>
      </c>
      <c r="Y965" s="30">
        <v>0</v>
      </c>
      <c r="Z965" s="30">
        <v>0</v>
      </c>
      <c r="AA965" s="30">
        <v>0</v>
      </c>
      <c r="AB965" s="30">
        <v>0</v>
      </c>
      <c r="AC965" s="30">
        <v>0</v>
      </c>
      <c r="AD965" s="292">
        <f t="shared" si="797"/>
        <v>2386</v>
      </c>
      <c r="AE965" s="30">
        <v>2386</v>
      </c>
      <c r="AF965" s="30">
        <v>439</v>
      </c>
      <c r="AG965" s="30">
        <v>0</v>
      </c>
      <c r="AH965" s="30">
        <v>0</v>
      </c>
      <c r="AI965" s="30">
        <v>0</v>
      </c>
      <c r="AJ965" s="30">
        <v>0</v>
      </c>
      <c r="AK965" s="30">
        <v>0</v>
      </c>
    </row>
    <row r="966" spans="1:37" ht="0.75" customHeight="1">
      <c r="A966" s="197" t="s">
        <v>298</v>
      </c>
      <c r="B966" s="28" t="s">
        <v>632</v>
      </c>
      <c r="C966" s="29" t="s">
        <v>633</v>
      </c>
      <c r="D966" s="186"/>
      <c r="E966" s="30"/>
      <c r="F966" s="93"/>
      <c r="G966" s="186"/>
      <c r="H966" s="186"/>
      <c r="I966" s="186"/>
      <c r="J966" s="186"/>
      <c r="K966" s="23">
        <f t="shared" si="829"/>
        <v>0</v>
      </c>
      <c r="L966" s="23">
        <f t="shared" si="830"/>
        <v>0</v>
      </c>
      <c r="M966" s="186"/>
      <c r="N966" s="186"/>
      <c r="O966" s="186"/>
      <c r="P966" s="30"/>
      <c r="Q966" s="30"/>
      <c r="R966" s="30"/>
      <c r="S966" s="30"/>
      <c r="T966" s="30"/>
      <c r="U966" s="30"/>
      <c r="V966" s="30"/>
      <c r="W966" s="30"/>
      <c r="X966" s="30"/>
      <c r="Y966" s="30"/>
      <c r="Z966" s="30"/>
      <c r="AA966" s="30"/>
      <c r="AB966" s="30"/>
      <c r="AC966" s="30"/>
      <c r="AD966" s="292">
        <f t="shared" si="797"/>
        <v>0</v>
      </c>
      <c r="AE966" s="30"/>
      <c r="AF966" s="30"/>
      <c r="AG966" s="30"/>
      <c r="AH966" s="30"/>
      <c r="AI966" s="30"/>
      <c r="AJ966" s="30"/>
      <c r="AK966" s="30"/>
    </row>
    <row r="967" spans="1:37" ht="1.5" customHeight="1">
      <c r="A967" s="197" t="s">
        <v>299</v>
      </c>
      <c r="B967" s="28" t="s">
        <v>459</v>
      </c>
      <c r="C967" s="29" t="s">
        <v>634</v>
      </c>
      <c r="D967" s="186"/>
      <c r="E967" s="30"/>
      <c r="F967" s="93"/>
      <c r="G967" s="186"/>
      <c r="H967" s="186"/>
      <c r="I967" s="186"/>
      <c r="J967" s="186"/>
      <c r="K967" s="23">
        <f t="shared" si="829"/>
        <v>0</v>
      </c>
      <c r="L967" s="23">
        <f t="shared" si="830"/>
        <v>0</v>
      </c>
      <c r="M967" s="186"/>
      <c r="N967" s="186"/>
      <c r="O967" s="186"/>
      <c r="P967" s="30"/>
      <c r="Q967" s="30"/>
      <c r="R967" s="30"/>
      <c r="S967" s="30"/>
      <c r="T967" s="30"/>
      <c r="U967" s="30"/>
      <c r="V967" s="30"/>
      <c r="W967" s="30"/>
      <c r="X967" s="30"/>
      <c r="Y967" s="30"/>
      <c r="Z967" s="30"/>
      <c r="AA967" s="30"/>
      <c r="AB967" s="30"/>
      <c r="AC967" s="30"/>
      <c r="AD967" s="292">
        <f t="shared" si="797"/>
        <v>0</v>
      </c>
      <c r="AE967" s="30"/>
      <c r="AF967" s="30"/>
      <c r="AG967" s="30"/>
      <c r="AH967" s="30"/>
      <c r="AI967" s="30"/>
      <c r="AJ967" s="30"/>
      <c r="AK967" s="30"/>
    </row>
    <row r="968" spans="1:37" ht="21" hidden="1" customHeight="1">
      <c r="A968" s="197" t="s">
        <v>300</v>
      </c>
      <c r="B968" s="28" t="s">
        <v>635</v>
      </c>
      <c r="C968" s="29" t="s">
        <v>636</v>
      </c>
      <c r="D968" s="186"/>
      <c r="E968" s="30"/>
      <c r="F968" s="93"/>
      <c r="G968" s="186"/>
      <c r="H968" s="186"/>
      <c r="I968" s="186"/>
      <c r="J968" s="186"/>
      <c r="K968" s="23">
        <f t="shared" si="829"/>
        <v>0</v>
      </c>
      <c r="L968" s="23">
        <f t="shared" si="830"/>
        <v>0</v>
      </c>
      <c r="M968" s="186"/>
      <c r="N968" s="186"/>
      <c r="O968" s="186"/>
      <c r="P968" s="30"/>
      <c r="Q968" s="30"/>
      <c r="R968" s="30"/>
      <c r="S968" s="30"/>
      <c r="T968" s="30"/>
      <c r="U968" s="30"/>
      <c r="V968" s="30"/>
      <c r="W968" s="30"/>
      <c r="X968" s="30"/>
      <c r="Y968" s="30"/>
      <c r="Z968" s="30"/>
      <c r="AA968" s="30"/>
      <c r="AB968" s="30"/>
      <c r="AC968" s="30"/>
      <c r="AD968" s="292">
        <f t="shared" si="797"/>
        <v>0</v>
      </c>
      <c r="AE968" s="30"/>
      <c r="AF968" s="30"/>
      <c r="AG968" s="30"/>
      <c r="AH968" s="30"/>
      <c r="AI968" s="30"/>
      <c r="AJ968" s="30"/>
      <c r="AK968" s="30"/>
    </row>
    <row r="969" spans="1:37" ht="1.5" hidden="1" customHeight="1">
      <c r="A969" s="197" t="s">
        <v>301</v>
      </c>
      <c r="B969" s="28" t="s">
        <v>461</v>
      </c>
      <c r="C969" s="29" t="s">
        <v>462</v>
      </c>
      <c r="D969" s="186"/>
      <c r="E969" s="30"/>
      <c r="F969" s="93"/>
      <c r="G969" s="186"/>
      <c r="H969" s="186"/>
      <c r="I969" s="186"/>
      <c r="J969" s="186"/>
      <c r="K969" s="23">
        <f t="shared" si="829"/>
        <v>0</v>
      </c>
      <c r="L969" s="23">
        <f t="shared" si="830"/>
        <v>0</v>
      </c>
      <c r="M969" s="186"/>
      <c r="N969" s="186"/>
      <c r="O969" s="186"/>
      <c r="P969" s="30"/>
      <c r="Q969" s="30"/>
      <c r="R969" s="30"/>
      <c r="S969" s="30"/>
      <c r="T969" s="30"/>
      <c r="U969" s="30"/>
      <c r="V969" s="30"/>
      <c r="W969" s="30"/>
      <c r="X969" s="30"/>
      <c r="Y969" s="30"/>
      <c r="Z969" s="30"/>
      <c r="AA969" s="30"/>
      <c r="AB969" s="30"/>
      <c r="AC969" s="30"/>
      <c r="AD969" s="292">
        <f t="shared" si="797"/>
        <v>0</v>
      </c>
      <c r="AE969" s="30"/>
      <c r="AF969" s="30"/>
      <c r="AG969" s="30"/>
      <c r="AH969" s="30"/>
      <c r="AI969" s="30"/>
      <c r="AJ969" s="30"/>
      <c r="AK969" s="30"/>
    </row>
    <row r="970" spans="1:37" ht="21" hidden="1" customHeight="1">
      <c r="A970" s="214" t="s">
        <v>310</v>
      </c>
      <c r="B970" s="28" t="s">
        <v>637</v>
      </c>
      <c r="C970" s="29">
        <v>71.03</v>
      </c>
      <c r="D970" s="186"/>
      <c r="E970" s="30"/>
      <c r="F970" s="93"/>
      <c r="G970" s="186"/>
      <c r="H970" s="186"/>
      <c r="I970" s="186"/>
      <c r="J970" s="186"/>
      <c r="K970" s="23">
        <f t="shared" si="829"/>
        <v>0</v>
      </c>
      <c r="L970" s="23">
        <f t="shared" si="830"/>
        <v>0</v>
      </c>
      <c r="M970" s="186"/>
      <c r="N970" s="186"/>
      <c r="O970" s="186"/>
      <c r="P970" s="30"/>
      <c r="Q970" s="30"/>
      <c r="R970" s="30"/>
      <c r="S970" s="30"/>
      <c r="T970" s="30"/>
      <c r="U970" s="30"/>
      <c r="V970" s="30"/>
      <c r="W970" s="30"/>
      <c r="X970" s="30"/>
      <c r="Y970" s="30"/>
      <c r="Z970" s="30"/>
      <c r="AA970" s="30"/>
      <c r="AB970" s="30"/>
      <c r="AC970" s="30"/>
      <c r="AD970" s="292">
        <f t="shared" si="797"/>
        <v>0</v>
      </c>
      <c r="AE970" s="30"/>
      <c r="AF970" s="30"/>
      <c r="AG970" s="30"/>
      <c r="AH970" s="30"/>
      <c r="AI970" s="30"/>
      <c r="AJ970" s="30"/>
      <c r="AK970" s="30"/>
    </row>
    <row r="971" spans="1:37" ht="0.75" hidden="1" customHeight="1">
      <c r="A971" s="197" t="s">
        <v>311</v>
      </c>
      <c r="B971" s="154" t="s">
        <v>638</v>
      </c>
      <c r="C971" s="155" t="s">
        <v>620</v>
      </c>
      <c r="D971" s="263">
        <f t="shared" ref="D971:S972" si="870">D972</f>
        <v>0</v>
      </c>
      <c r="E971" s="156">
        <f t="shared" si="870"/>
        <v>0</v>
      </c>
      <c r="F971" s="300">
        <f t="shared" si="870"/>
        <v>0</v>
      </c>
      <c r="G971" s="263">
        <f t="shared" si="870"/>
        <v>0</v>
      </c>
      <c r="H971" s="263">
        <f t="shared" si="870"/>
        <v>0</v>
      </c>
      <c r="I971" s="263">
        <f t="shared" si="870"/>
        <v>0</v>
      </c>
      <c r="J971" s="263">
        <f t="shared" si="870"/>
        <v>0</v>
      </c>
      <c r="K971" s="23">
        <f t="shared" si="829"/>
        <v>0</v>
      </c>
      <c r="L971" s="23">
        <f t="shared" si="830"/>
        <v>0</v>
      </c>
      <c r="M971" s="263">
        <f t="shared" si="870"/>
        <v>0</v>
      </c>
      <c r="N971" s="263">
        <f t="shared" si="870"/>
        <v>0</v>
      </c>
      <c r="O971" s="263">
        <f t="shared" si="870"/>
        <v>0</v>
      </c>
      <c r="P971" s="156">
        <f t="shared" si="870"/>
        <v>0</v>
      </c>
      <c r="Q971" s="156">
        <f t="shared" si="870"/>
        <v>0</v>
      </c>
      <c r="R971" s="156">
        <f t="shared" si="870"/>
        <v>0</v>
      </c>
      <c r="S971" s="156">
        <f t="shared" si="870"/>
        <v>0</v>
      </c>
      <c r="T971" s="156">
        <f t="shared" ref="T971:AK972" si="871">T972</f>
        <v>0</v>
      </c>
      <c r="U971" s="156">
        <f t="shared" si="871"/>
        <v>0</v>
      </c>
      <c r="V971" s="156">
        <f t="shared" si="871"/>
        <v>0</v>
      </c>
      <c r="W971" s="156">
        <f t="shared" si="871"/>
        <v>0</v>
      </c>
      <c r="X971" s="156">
        <f t="shared" si="871"/>
        <v>0</v>
      </c>
      <c r="Y971" s="156">
        <f t="shared" si="871"/>
        <v>0</v>
      </c>
      <c r="Z971" s="156">
        <f t="shared" si="871"/>
        <v>0</v>
      </c>
      <c r="AA971" s="156">
        <f t="shared" si="871"/>
        <v>0</v>
      </c>
      <c r="AB971" s="156">
        <f t="shared" si="871"/>
        <v>0</v>
      </c>
      <c r="AC971" s="156">
        <f t="shared" si="871"/>
        <v>0</v>
      </c>
      <c r="AD971" s="292">
        <f t="shared" si="797"/>
        <v>0</v>
      </c>
      <c r="AE971" s="156">
        <f t="shared" si="871"/>
        <v>0</v>
      </c>
      <c r="AF971" s="156">
        <f t="shared" si="871"/>
        <v>0</v>
      </c>
      <c r="AG971" s="156">
        <f t="shared" si="871"/>
        <v>0</v>
      </c>
      <c r="AH971" s="156">
        <f t="shared" si="871"/>
        <v>0</v>
      </c>
      <c r="AI971" s="156">
        <f t="shared" si="871"/>
        <v>0</v>
      </c>
      <c r="AJ971" s="156">
        <f t="shared" si="871"/>
        <v>0</v>
      </c>
      <c r="AK971" s="156">
        <f t="shared" si="871"/>
        <v>0</v>
      </c>
    </row>
    <row r="972" spans="1:37" ht="21" hidden="1" customHeight="1">
      <c r="A972" s="318" t="s">
        <v>321</v>
      </c>
      <c r="B972" s="28" t="s">
        <v>311</v>
      </c>
      <c r="C972" s="132"/>
      <c r="D972" s="252">
        <f t="shared" si="870"/>
        <v>0</v>
      </c>
      <c r="E972" s="47">
        <f t="shared" si="870"/>
        <v>0</v>
      </c>
      <c r="F972" s="291">
        <f t="shared" si="870"/>
        <v>0</v>
      </c>
      <c r="G972" s="252">
        <f t="shared" si="870"/>
        <v>0</v>
      </c>
      <c r="H972" s="252">
        <f t="shared" si="870"/>
        <v>0</v>
      </c>
      <c r="I972" s="252">
        <f t="shared" si="870"/>
        <v>0</v>
      </c>
      <c r="J972" s="252">
        <f t="shared" si="870"/>
        <v>0</v>
      </c>
      <c r="K972" s="23">
        <f t="shared" si="829"/>
        <v>0</v>
      </c>
      <c r="L972" s="23">
        <f t="shared" si="830"/>
        <v>0</v>
      </c>
      <c r="M972" s="252">
        <f t="shared" si="870"/>
        <v>0</v>
      </c>
      <c r="N972" s="252">
        <f t="shared" si="870"/>
        <v>0</v>
      </c>
      <c r="O972" s="252">
        <f t="shared" si="870"/>
        <v>0</v>
      </c>
      <c r="P972" s="47">
        <f t="shared" si="870"/>
        <v>0</v>
      </c>
      <c r="Q972" s="47">
        <f t="shared" si="870"/>
        <v>0</v>
      </c>
      <c r="R972" s="47">
        <f t="shared" si="870"/>
        <v>0</v>
      </c>
      <c r="S972" s="47">
        <f t="shared" si="870"/>
        <v>0</v>
      </c>
      <c r="T972" s="47">
        <f t="shared" si="871"/>
        <v>0</v>
      </c>
      <c r="U972" s="47">
        <f t="shared" si="871"/>
        <v>0</v>
      </c>
      <c r="V972" s="47">
        <f t="shared" si="871"/>
        <v>0</v>
      </c>
      <c r="W972" s="47">
        <f t="shared" si="871"/>
        <v>0</v>
      </c>
      <c r="X972" s="47">
        <f t="shared" si="871"/>
        <v>0</v>
      </c>
      <c r="Y972" s="47">
        <f t="shared" si="871"/>
        <v>0</v>
      </c>
      <c r="Z972" s="47">
        <f t="shared" si="871"/>
        <v>0</v>
      </c>
      <c r="AA972" s="47">
        <f t="shared" si="871"/>
        <v>0</v>
      </c>
      <c r="AB972" s="47">
        <f t="shared" si="871"/>
        <v>0</v>
      </c>
      <c r="AC972" s="47">
        <f t="shared" si="871"/>
        <v>0</v>
      </c>
      <c r="AD972" s="292">
        <f t="shared" ref="AD972:AD1045" si="872">F972+P972+Q972+R972+S972+T972+Z972+U972+V972+W972+X972+Y972+AA972+AB972+AC972</f>
        <v>0</v>
      </c>
      <c r="AE972" s="47">
        <f t="shared" si="871"/>
        <v>0</v>
      </c>
      <c r="AF972" s="47">
        <f t="shared" si="871"/>
        <v>0</v>
      </c>
      <c r="AG972" s="47">
        <f t="shared" si="871"/>
        <v>0</v>
      </c>
      <c r="AH972" s="47">
        <f t="shared" si="871"/>
        <v>0</v>
      </c>
      <c r="AI972" s="47">
        <f t="shared" si="871"/>
        <v>0</v>
      </c>
      <c r="AJ972" s="47">
        <f t="shared" si="871"/>
        <v>0</v>
      </c>
      <c r="AK972" s="47">
        <f t="shared" si="871"/>
        <v>0</v>
      </c>
    </row>
    <row r="973" spans="1:37" ht="25.5" hidden="1" customHeight="1">
      <c r="A973" s="28" t="s">
        <v>197</v>
      </c>
      <c r="B973" s="16" t="s">
        <v>349</v>
      </c>
      <c r="C973" s="29">
        <v>58</v>
      </c>
      <c r="D973" s="252">
        <f t="shared" ref="D973:J973" si="873">D974+D975+D976</f>
        <v>0</v>
      </c>
      <c r="E973" s="47">
        <f t="shared" si="873"/>
        <v>0</v>
      </c>
      <c r="F973" s="291">
        <f t="shared" si="873"/>
        <v>0</v>
      </c>
      <c r="G973" s="252">
        <f t="shared" si="873"/>
        <v>0</v>
      </c>
      <c r="H973" s="252">
        <f t="shared" si="873"/>
        <v>0</v>
      </c>
      <c r="I973" s="252">
        <f t="shared" si="873"/>
        <v>0</v>
      </c>
      <c r="J973" s="252">
        <f t="shared" si="873"/>
        <v>0</v>
      </c>
      <c r="K973" s="23">
        <f t="shared" si="829"/>
        <v>0</v>
      </c>
      <c r="L973" s="23">
        <f t="shared" si="830"/>
        <v>0</v>
      </c>
      <c r="M973" s="252">
        <f t="shared" ref="M973:AK973" si="874">M974+M975+M976</f>
        <v>0</v>
      </c>
      <c r="N973" s="252">
        <f t="shared" si="874"/>
        <v>0</v>
      </c>
      <c r="O973" s="252">
        <f t="shared" si="874"/>
        <v>0</v>
      </c>
      <c r="P973" s="47">
        <f t="shared" si="874"/>
        <v>0</v>
      </c>
      <c r="Q973" s="47">
        <f t="shared" si="874"/>
        <v>0</v>
      </c>
      <c r="R973" s="47">
        <f t="shared" si="874"/>
        <v>0</v>
      </c>
      <c r="S973" s="47">
        <f t="shared" si="874"/>
        <v>0</v>
      </c>
      <c r="T973" s="47">
        <f t="shared" si="874"/>
        <v>0</v>
      </c>
      <c r="U973" s="47">
        <f t="shared" si="874"/>
        <v>0</v>
      </c>
      <c r="V973" s="47">
        <f t="shared" si="874"/>
        <v>0</v>
      </c>
      <c r="W973" s="47">
        <f t="shared" si="874"/>
        <v>0</v>
      </c>
      <c r="X973" s="47">
        <f t="shared" si="874"/>
        <v>0</v>
      </c>
      <c r="Y973" s="47">
        <f t="shared" si="874"/>
        <v>0</v>
      </c>
      <c r="Z973" s="47">
        <f t="shared" si="874"/>
        <v>0</v>
      </c>
      <c r="AA973" s="47">
        <f t="shared" si="874"/>
        <v>0</v>
      </c>
      <c r="AB973" s="47">
        <f t="shared" si="874"/>
        <v>0</v>
      </c>
      <c r="AC973" s="47">
        <f t="shared" si="874"/>
        <v>0</v>
      </c>
      <c r="AD973" s="292">
        <f t="shared" si="872"/>
        <v>0</v>
      </c>
      <c r="AE973" s="47">
        <f t="shared" si="874"/>
        <v>0</v>
      </c>
      <c r="AF973" s="47">
        <f t="shared" si="874"/>
        <v>0</v>
      </c>
      <c r="AG973" s="47">
        <f t="shared" si="874"/>
        <v>0</v>
      </c>
      <c r="AH973" s="47">
        <f t="shared" si="874"/>
        <v>0</v>
      </c>
      <c r="AI973" s="47">
        <f t="shared" si="874"/>
        <v>0</v>
      </c>
      <c r="AJ973" s="47">
        <f t="shared" si="874"/>
        <v>0</v>
      </c>
      <c r="AK973" s="47">
        <f t="shared" si="874"/>
        <v>0</v>
      </c>
    </row>
    <row r="974" spans="1:37" ht="15" hidden="1" customHeight="1">
      <c r="A974" s="28" t="s">
        <v>199</v>
      </c>
      <c r="B974" s="28" t="s">
        <v>351</v>
      </c>
      <c r="C974" s="29" t="s">
        <v>359</v>
      </c>
      <c r="D974" s="186"/>
      <c r="E974" s="30"/>
      <c r="F974" s="93"/>
      <c r="G974" s="186"/>
      <c r="H974" s="186"/>
      <c r="I974" s="186"/>
      <c r="J974" s="186"/>
      <c r="K974" s="23">
        <f t="shared" si="829"/>
        <v>0</v>
      </c>
      <c r="L974" s="23">
        <f t="shared" si="830"/>
        <v>0</v>
      </c>
      <c r="M974" s="186"/>
      <c r="N974" s="186"/>
      <c r="O974" s="186"/>
      <c r="P974" s="30"/>
      <c r="Q974" s="30"/>
      <c r="R974" s="30"/>
      <c r="S974" s="30"/>
      <c r="T974" s="30"/>
      <c r="U974" s="30"/>
      <c r="V974" s="30"/>
      <c r="W974" s="30"/>
      <c r="X974" s="30"/>
      <c r="Y974" s="30"/>
      <c r="Z974" s="30"/>
      <c r="AA974" s="30"/>
      <c r="AB974" s="30"/>
      <c r="AC974" s="30"/>
      <c r="AD974" s="292">
        <f t="shared" si="872"/>
        <v>0</v>
      </c>
      <c r="AE974" s="30"/>
      <c r="AF974" s="30"/>
      <c r="AG974" s="30"/>
      <c r="AH974" s="30"/>
      <c r="AI974" s="30"/>
      <c r="AJ974" s="30"/>
      <c r="AK974" s="30"/>
    </row>
    <row r="975" spans="1:37" ht="17.25" hidden="1" customHeight="1">
      <c r="A975" s="28" t="s">
        <v>201</v>
      </c>
      <c r="B975" s="28" t="s">
        <v>353</v>
      </c>
      <c r="C975" s="29" t="s">
        <v>360</v>
      </c>
      <c r="D975" s="186"/>
      <c r="E975" s="30"/>
      <c r="F975" s="93"/>
      <c r="G975" s="186"/>
      <c r="H975" s="186"/>
      <c r="I975" s="186"/>
      <c r="J975" s="186"/>
      <c r="K975" s="23">
        <f t="shared" si="829"/>
        <v>0</v>
      </c>
      <c r="L975" s="23">
        <f t="shared" si="830"/>
        <v>0</v>
      </c>
      <c r="M975" s="186"/>
      <c r="N975" s="186"/>
      <c r="O975" s="186"/>
      <c r="P975" s="30"/>
      <c r="Q975" s="30"/>
      <c r="R975" s="30"/>
      <c r="S975" s="30"/>
      <c r="T975" s="30"/>
      <c r="U975" s="30"/>
      <c r="V975" s="30"/>
      <c r="W975" s="30"/>
      <c r="X975" s="30"/>
      <c r="Y975" s="30"/>
      <c r="Z975" s="30"/>
      <c r="AA975" s="30"/>
      <c r="AB975" s="30"/>
      <c r="AC975" s="30"/>
      <c r="AD975" s="292">
        <f t="shared" si="872"/>
        <v>0</v>
      </c>
      <c r="AE975" s="30"/>
      <c r="AF975" s="30"/>
      <c r="AG975" s="30"/>
      <c r="AH975" s="30"/>
      <c r="AI975" s="30"/>
      <c r="AJ975" s="30"/>
      <c r="AK975" s="30"/>
    </row>
    <row r="976" spans="1:37" ht="27.75" hidden="1" customHeight="1">
      <c r="A976" s="197" t="s">
        <v>365</v>
      </c>
      <c r="B976" s="28" t="s">
        <v>355</v>
      </c>
      <c r="C976" s="29" t="s">
        <v>361</v>
      </c>
      <c r="D976" s="186">
        <v>0</v>
      </c>
      <c r="E976" s="30">
        <v>0</v>
      </c>
      <c r="F976" s="93">
        <v>0</v>
      </c>
      <c r="G976" s="186">
        <v>0</v>
      </c>
      <c r="H976" s="186">
        <v>0</v>
      </c>
      <c r="I976" s="186">
        <v>0</v>
      </c>
      <c r="J976" s="186">
        <v>0</v>
      </c>
      <c r="K976" s="23">
        <f t="shared" si="829"/>
        <v>0</v>
      </c>
      <c r="L976" s="23">
        <f t="shared" si="830"/>
        <v>0</v>
      </c>
      <c r="M976" s="186">
        <v>0</v>
      </c>
      <c r="N976" s="186">
        <v>0</v>
      </c>
      <c r="O976" s="186">
        <v>0</v>
      </c>
      <c r="P976" s="30">
        <v>0</v>
      </c>
      <c r="Q976" s="30">
        <v>0</v>
      </c>
      <c r="R976" s="30">
        <v>0</v>
      </c>
      <c r="S976" s="30">
        <v>0</v>
      </c>
      <c r="T976" s="30">
        <v>0</v>
      </c>
      <c r="U976" s="30">
        <v>0</v>
      </c>
      <c r="V976" s="30">
        <v>0</v>
      </c>
      <c r="W976" s="30">
        <v>0</v>
      </c>
      <c r="X976" s="30">
        <v>0</v>
      </c>
      <c r="Y976" s="30">
        <v>0</v>
      </c>
      <c r="Z976" s="30">
        <v>0</v>
      </c>
      <c r="AA976" s="30">
        <v>0</v>
      </c>
      <c r="AB976" s="30">
        <v>0</v>
      </c>
      <c r="AC976" s="30">
        <v>0</v>
      </c>
      <c r="AD976" s="292">
        <f t="shared" si="872"/>
        <v>0</v>
      </c>
      <c r="AE976" s="30">
        <v>0</v>
      </c>
      <c r="AF976" s="30">
        <v>0</v>
      </c>
      <c r="AG976" s="30">
        <v>0</v>
      </c>
      <c r="AH976" s="30">
        <v>0</v>
      </c>
      <c r="AI976" s="30">
        <v>0</v>
      </c>
      <c r="AJ976" s="30">
        <v>0</v>
      </c>
      <c r="AK976" s="30">
        <v>0</v>
      </c>
    </row>
    <row r="977" spans="1:37" ht="29.25" hidden="1" customHeight="1">
      <c r="A977" s="43"/>
      <c r="B977" s="154" t="s">
        <v>639</v>
      </c>
      <c r="C977" s="129" t="s">
        <v>620</v>
      </c>
      <c r="D977" s="186"/>
      <c r="E977" s="30"/>
      <c r="F977" s="93"/>
      <c r="G977" s="186"/>
      <c r="H977" s="186"/>
      <c r="I977" s="186"/>
      <c r="J977" s="186"/>
      <c r="K977" s="23">
        <f t="shared" si="829"/>
        <v>0</v>
      </c>
      <c r="L977" s="23">
        <f t="shared" si="830"/>
        <v>0</v>
      </c>
      <c r="M977" s="186"/>
      <c r="N977" s="186"/>
      <c r="O977" s="186"/>
      <c r="P977" s="30"/>
      <c r="Q977" s="30"/>
      <c r="R977" s="30"/>
      <c r="S977" s="30"/>
      <c r="T977" s="30"/>
      <c r="U977" s="30"/>
      <c r="V977" s="30"/>
      <c r="W977" s="30"/>
      <c r="X977" s="30"/>
      <c r="Y977" s="30"/>
      <c r="Z977" s="30"/>
      <c r="AA977" s="30"/>
      <c r="AB977" s="30"/>
      <c r="AC977" s="30"/>
      <c r="AD977" s="292">
        <f t="shared" si="872"/>
        <v>0</v>
      </c>
      <c r="AE977" s="30"/>
      <c r="AF977" s="30"/>
      <c r="AG977" s="30"/>
      <c r="AH977" s="30"/>
      <c r="AI977" s="30"/>
      <c r="AJ977" s="30"/>
      <c r="AK977" s="30"/>
    </row>
    <row r="978" spans="1:37" ht="21" hidden="1" customHeight="1">
      <c r="A978" s="43"/>
      <c r="B978" s="28" t="s">
        <v>311</v>
      </c>
      <c r="C978" s="132"/>
      <c r="D978" s="186"/>
      <c r="E978" s="30"/>
      <c r="F978" s="93"/>
      <c r="G978" s="186"/>
      <c r="H978" s="186"/>
      <c r="I978" s="186"/>
      <c r="J978" s="186"/>
      <c r="K978" s="23">
        <f t="shared" si="829"/>
        <v>0</v>
      </c>
      <c r="L978" s="23">
        <f t="shared" si="830"/>
        <v>0</v>
      </c>
      <c r="M978" s="186"/>
      <c r="N978" s="186"/>
      <c r="O978" s="186"/>
      <c r="P978" s="30"/>
      <c r="Q978" s="30"/>
      <c r="R978" s="30"/>
      <c r="S978" s="30"/>
      <c r="T978" s="30"/>
      <c r="U978" s="30"/>
      <c r="V978" s="30"/>
      <c r="W978" s="30"/>
      <c r="X978" s="30"/>
      <c r="Y978" s="30"/>
      <c r="Z978" s="30"/>
      <c r="AA978" s="30"/>
      <c r="AB978" s="30"/>
      <c r="AC978" s="30"/>
      <c r="AD978" s="292">
        <f t="shared" si="872"/>
        <v>0</v>
      </c>
      <c r="AE978" s="30"/>
      <c r="AF978" s="30"/>
      <c r="AG978" s="30"/>
      <c r="AH978" s="30"/>
      <c r="AI978" s="30"/>
      <c r="AJ978" s="30"/>
      <c r="AK978" s="30"/>
    </row>
    <row r="979" spans="1:37" ht="27.75" hidden="1" customHeight="1">
      <c r="A979" s="43"/>
      <c r="B979" s="16" t="s">
        <v>349</v>
      </c>
      <c r="C979" s="29">
        <v>58</v>
      </c>
      <c r="D979" s="186"/>
      <c r="E979" s="30"/>
      <c r="F979" s="93"/>
      <c r="G979" s="186"/>
      <c r="H979" s="186"/>
      <c r="I979" s="186"/>
      <c r="J979" s="186"/>
      <c r="K979" s="23">
        <f t="shared" si="829"/>
        <v>0</v>
      </c>
      <c r="L979" s="23">
        <f t="shared" si="830"/>
        <v>0</v>
      </c>
      <c r="M979" s="186"/>
      <c r="N979" s="186"/>
      <c r="O979" s="186"/>
      <c r="P979" s="30"/>
      <c r="Q979" s="30"/>
      <c r="R979" s="30"/>
      <c r="S979" s="30"/>
      <c r="T979" s="30"/>
      <c r="U979" s="30"/>
      <c r="V979" s="30"/>
      <c r="W979" s="30"/>
      <c r="X979" s="30"/>
      <c r="Y979" s="30"/>
      <c r="Z979" s="30"/>
      <c r="AA979" s="30"/>
      <c r="AB979" s="30"/>
      <c r="AC979" s="30"/>
      <c r="AD979" s="292">
        <f t="shared" si="872"/>
        <v>0</v>
      </c>
      <c r="AE979" s="30"/>
      <c r="AF979" s="30"/>
      <c r="AG979" s="30"/>
      <c r="AH979" s="30"/>
      <c r="AI979" s="30"/>
      <c r="AJ979" s="30"/>
      <c r="AK979" s="30"/>
    </row>
    <row r="980" spans="1:37" ht="17.25" hidden="1" customHeight="1">
      <c r="A980" s="43"/>
      <c r="B980" s="28" t="s">
        <v>351</v>
      </c>
      <c r="C980" s="29" t="s">
        <v>640</v>
      </c>
      <c r="D980" s="186"/>
      <c r="E980" s="30"/>
      <c r="F980" s="93"/>
      <c r="G980" s="186"/>
      <c r="H980" s="186"/>
      <c r="I980" s="186"/>
      <c r="J980" s="186"/>
      <c r="K980" s="23">
        <f t="shared" si="829"/>
        <v>0</v>
      </c>
      <c r="L980" s="23">
        <f t="shared" si="830"/>
        <v>0</v>
      </c>
      <c r="M980" s="186"/>
      <c r="N980" s="186"/>
      <c r="O980" s="186"/>
      <c r="P980" s="30"/>
      <c r="Q980" s="30"/>
      <c r="R980" s="30"/>
      <c r="S980" s="30"/>
      <c r="T980" s="30"/>
      <c r="U980" s="30"/>
      <c r="V980" s="30"/>
      <c r="W980" s="30"/>
      <c r="X980" s="30"/>
      <c r="Y980" s="30"/>
      <c r="Z980" s="30"/>
      <c r="AA980" s="30"/>
      <c r="AB980" s="30"/>
      <c r="AC980" s="30"/>
      <c r="AD980" s="292">
        <f t="shared" si="872"/>
        <v>0</v>
      </c>
      <c r="AE980" s="30"/>
      <c r="AF980" s="30"/>
      <c r="AG980" s="30"/>
      <c r="AH980" s="30"/>
      <c r="AI980" s="30"/>
      <c r="AJ980" s="30"/>
      <c r="AK980" s="30"/>
    </row>
    <row r="981" spans="1:37" ht="17.25" hidden="1" customHeight="1">
      <c r="A981" s="43"/>
      <c r="B981" s="28" t="s">
        <v>353</v>
      </c>
      <c r="C981" s="29" t="s">
        <v>566</v>
      </c>
      <c r="D981" s="186"/>
      <c r="E981" s="30"/>
      <c r="F981" s="93"/>
      <c r="G981" s="186"/>
      <c r="H981" s="186"/>
      <c r="I981" s="186"/>
      <c r="J981" s="186"/>
      <c r="K981" s="23">
        <f t="shared" si="829"/>
        <v>0</v>
      </c>
      <c r="L981" s="23">
        <f t="shared" si="830"/>
        <v>0</v>
      </c>
      <c r="M981" s="186"/>
      <c r="N981" s="186"/>
      <c r="O981" s="186"/>
      <c r="P981" s="30"/>
      <c r="Q981" s="30"/>
      <c r="R981" s="30"/>
      <c r="S981" s="30"/>
      <c r="T981" s="30"/>
      <c r="U981" s="30"/>
      <c r="V981" s="30"/>
      <c r="W981" s="30"/>
      <c r="X981" s="30"/>
      <c r="Y981" s="30"/>
      <c r="Z981" s="30"/>
      <c r="AA981" s="30"/>
      <c r="AB981" s="30"/>
      <c r="AC981" s="30"/>
      <c r="AD981" s="292">
        <f t="shared" si="872"/>
        <v>0</v>
      </c>
      <c r="AE981" s="30"/>
      <c r="AF981" s="30"/>
      <c r="AG981" s="30"/>
      <c r="AH981" s="30"/>
      <c r="AI981" s="30"/>
      <c r="AJ981" s="30"/>
      <c r="AK981" s="30"/>
    </row>
    <row r="982" spans="1:37" ht="17.25" hidden="1" customHeight="1">
      <c r="A982" s="43"/>
      <c r="B982" s="28" t="s">
        <v>355</v>
      </c>
      <c r="C982" s="29" t="s">
        <v>567</v>
      </c>
      <c r="D982" s="186"/>
      <c r="E982" s="30"/>
      <c r="F982" s="93"/>
      <c r="G982" s="186"/>
      <c r="H982" s="186"/>
      <c r="I982" s="186"/>
      <c r="J982" s="186"/>
      <c r="K982" s="23">
        <f t="shared" si="829"/>
        <v>0</v>
      </c>
      <c r="L982" s="23">
        <f t="shared" si="830"/>
        <v>0</v>
      </c>
      <c r="M982" s="186"/>
      <c r="N982" s="186"/>
      <c r="O982" s="186"/>
      <c r="P982" s="30"/>
      <c r="Q982" s="30"/>
      <c r="R982" s="30"/>
      <c r="S982" s="30"/>
      <c r="T982" s="30"/>
      <c r="U982" s="30"/>
      <c r="V982" s="30"/>
      <c r="W982" s="30"/>
      <c r="X982" s="30"/>
      <c r="Y982" s="30"/>
      <c r="Z982" s="30"/>
      <c r="AA982" s="30"/>
      <c r="AB982" s="30"/>
      <c r="AC982" s="30"/>
      <c r="AD982" s="292">
        <f t="shared" si="872"/>
        <v>0</v>
      </c>
      <c r="AE982" s="30"/>
      <c r="AF982" s="30"/>
      <c r="AG982" s="30"/>
      <c r="AH982" s="30"/>
      <c r="AI982" s="30"/>
      <c r="AJ982" s="30"/>
      <c r="AK982" s="30"/>
    </row>
    <row r="983" spans="1:37" ht="32.25" hidden="1" customHeight="1">
      <c r="A983" s="43"/>
      <c r="B983" s="154" t="s">
        <v>641</v>
      </c>
      <c r="C983" s="155"/>
      <c r="D983" s="263">
        <f t="shared" ref="D983:AK983" si="875">D984</f>
        <v>0</v>
      </c>
      <c r="E983" s="156">
        <f t="shared" si="875"/>
        <v>0</v>
      </c>
      <c r="F983" s="300">
        <f t="shared" si="875"/>
        <v>0</v>
      </c>
      <c r="G983" s="263">
        <f t="shared" si="875"/>
        <v>0</v>
      </c>
      <c r="H983" s="263">
        <f t="shared" si="875"/>
        <v>0</v>
      </c>
      <c r="I983" s="263">
        <f t="shared" si="875"/>
        <v>0</v>
      </c>
      <c r="J983" s="263">
        <f t="shared" si="875"/>
        <v>0</v>
      </c>
      <c r="K983" s="23">
        <f t="shared" si="829"/>
        <v>0</v>
      </c>
      <c r="L983" s="23">
        <f t="shared" si="830"/>
        <v>0</v>
      </c>
      <c r="M983" s="263">
        <f t="shared" si="875"/>
        <v>0</v>
      </c>
      <c r="N983" s="263">
        <f t="shared" si="875"/>
        <v>0</v>
      </c>
      <c r="O983" s="263">
        <f t="shared" si="875"/>
        <v>0</v>
      </c>
      <c r="P983" s="156">
        <f t="shared" si="875"/>
        <v>0</v>
      </c>
      <c r="Q983" s="156">
        <f t="shared" si="875"/>
        <v>0</v>
      </c>
      <c r="R983" s="156">
        <f t="shared" si="875"/>
        <v>0</v>
      </c>
      <c r="S983" s="156">
        <f t="shared" si="875"/>
        <v>0</v>
      </c>
      <c r="T983" s="156">
        <f t="shared" si="875"/>
        <v>0</v>
      </c>
      <c r="U983" s="156">
        <f t="shared" si="875"/>
        <v>0</v>
      </c>
      <c r="V983" s="156">
        <f t="shared" si="875"/>
        <v>0</v>
      </c>
      <c r="W983" s="156">
        <f t="shared" si="875"/>
        <v>0</v>
      </c>
      <c r="X983" s="156">
        <f t="shared" si="875"/>
        <v>0</v>
      </c>
      <c r="Y983" s="156">
        <f t="shared" si="875"/>
        <v>0</v>
      </c>
      <c r="Z983" s="156">
        <f t="shared" si="875"/>
        <v>0</v>
      </c>
      <c r="AA983" s="156">
        <f t="shared" si="875"/>
        <v>0</v>
      </c>
      <c r="AB983" s="156">
        <f t="shared" si="875"/>
        <v>0</v>
      </c>
      <c r="AC983" s="156">
        <f t="shared" si="875"/>
        <v>0</v>
      </c>
      <c r="AD983" s="292">
        <f t="shared" si="872"/>
        <v>0</v>
      </c>
      <c r="AE983" s="156">
        <f t="shared" si="875"/>
        <v>0</v>
      </c>
      <c r="AF983" s="156">
        <f t="shared" si="875"/>
        <v>0</v>
      </c>
      <c r="AG983" s="156">
        <f t="shared" si="875"/>
        <v>0</v>
      </c>
      <c r="AH983" s="156">
        <f t="shared" si="875"/>
        <v>0</v>
      </c>
      <c r="AI983" s="156">
        <f t="shared" si="875"/>
        <v>0</v>
      </c>
      <c r="AJ983" s="156">
        <f t="shared" si="875"/>
        <v>0</v>
      </c>
      <c r="AK983" s="156">
        <f t="shared" si="875"/>
        <v>0</v>
      </c>
    </row>
    <row r="984" spans="1:37" ht="27.75" hidden="1" customHeight="1">
      <c r="A984" s="43"/>
      <c r="B984" s="16" t="s">
        <v>349</v>
      </c>
      <c r="C984" s="29">
        <v>58</v>
      </c>
      <c r="D984" s="252">
        <f t="shared" ref="D984:J984" si="876">D985+D986+D987</f>
        <v>0</v>
      </c>
      <c r="E984" s="47">
        <f t="shared" si="876"/>
        <v>0</v>
      </c>
      <c r="F984" s="291">
        <f t="shared" si="876"/>
        <v>0</v>
      </c>
      <c r="G984" s="252">
        <f t="shared" si="876"/>
        <v>0</v>
      </c>
      <c r="H984" s="252">
        <f t="shared" si="876"/>
        <v>0</v>
      </c>
      <c r="I984" s="252">
        <f t="shared" si="876"/>
        <v>0</v>
      </c>
      <c r="J984" s="252">
        <f t="shared" si="876"/>
        <v>0</v>
      </c>
      <c r="K984" s="23">
        <f t="shared" si="829"/>
        <v>0</v>
      </c>
      <c r="L984" s="23">
        <f t="shared" si="830"/>
        <v>0</v>
      </c>
      <c r="M984" s="252">
        <f t="shared" ref="M984:AK984" si="877">M985+M986+M987</f>
        <v>0</v>
      </c>
      <c r="N984" s="252">
        <f t="shared" si="877"/>
        <v>0</v>
      </c>
      <c r="O984" s="252">
        <f t="shared" si="877"/>
        <v>0</v>
      </c>
      <c r="P984" s="47">
        <f t="shared" si="877"/>
        <v>0</v>
      </c>
      <c r="Q984" s="47">
        <f t="shared" si="877"/>
        <v>0</v>
      </c>
      <c r="R984" s="47">
        <f t="shared" si="877"/>
        <v>0</v>
      </c>
      <c r="S984" s="47">
        <f t="shared" si="877"/>
        <v>0</v>
      </c>
      <c r="T984" s="47">
        <f t="shared" si="877"/>
        <v>0</v>
      </c>
      <c r="U984" s="47">
        <f t="shared" si="877"/>
        <v>0</v>
      </c>
      <c r="V984" s="47">
        <f t="shared" si="877"/>
        <v>0</v>
      </c>
      <c r="W984" s="47">
        <f t="shared" si="877"/>
        <v>0</v>
      </c>
      <c r="X984" s="47">
        <f t="shared" si="877"/>
        <v>0</v>
      </c>
      <c r="Y984" s="47">
        <f t="shared" si="877"/>
        <v>0</v>
      </c>
      <c r="Z984" s="47">
        <f t="shared" si="877"/>
        <v>0</v>
      </c>
      <c r="AA984" s="47">
        <f t="shared" si="877"/>
        <v>0</v>
      </c>
      <c r="AB984" s="47">
        <f t="shared" si="877"/>
        <v>0</v>
      </c>
      <c r="AC984" s="47">
        <f t="shared" si="877"/>
        <v>0</v>
      </c>
      <c r="AD984" s="292">
        <f t="shared" si="872"/>
        <v>0</v>
      </c>
      <c r="AE984" s="47">
        <f t="shared" si="877"/>
        <v>0</v>
      </c>
      <c r="AF984" s="47">
        <f t="shared" si="877"/>
        <v>0</v>
      </c>
      <c r="AG984" s="47">
        <f t="shared" si="877"/>
        <v>0</v>
      </c>
      <c r="AH984" s="47">
        <f t="shared" si="877"/>
        <v>0</v>
      </c>
      <c r="AI984" s="47">
        <f t="shared" si="877"/>
        <v>0</v>
      </c>
      <c r="AJ984" s="47">
        <f t="shared" si="877"/>
        <v>0</v>
      </c>
      <c r="AK984" s="47">
        <f t="shared" si="877"/>
        <v>0</v>
      </c>
    </row>
    <row r="985" spans="1:37" ht="17.25" hidden="1" customHeight="1">
      <c r="A985" s="43"/>
      <c r="B985" s="28" t="s">
        <v>351</v>
      </c>
      <c r="C985" s="29" t="s">
        <v>352</v>
      </c>
      <c r="D985" s="186"/>
      <c r="E985" s="30"/>
      <c r="F985" s="93"/>
      <c r="G985" s="186"/>
      <c r="H985" s="186"/>
      <c r="I985" s="186"/>
      <c r="J985" s="186"/>
      <c r="K985" s="23">
        <f t="shared" si="829"/>
        <v>0</v>
      </c>
      <c r="L985" s="23">
        <f t="shared" si="830"/>
        <v>0</v>
      </c>
      <c r="M985" s="186"/>
      <c r="N985" s="186"/>
      <c r="O985" s="186"/>
      <c r="P985" s="30"/>
      <c r="Q985" s="30"/>
      <c r="R985" s="30"/>
      <c r="S985" s="30"/>
      <c r="T985" s="30"/>
      <c r="U985" s="30"/>
      <c r="V985" s="30"/>
      <c r="W985" s="30"/>
      <c r="X985" s="30"/>
      <c r="Y985" s="30"/>
      <c r="Z985" s="30"/>
      <c r="AA985" s="30"/>
      <c r="AB985" s="30"/>
      <c r="AC985" s="30"/>
      <c r="AD985" s="292">
        <f t="shared" si="872"/>
        <v>0</v>
      </c>
      <c r="AE985" s="30"/>
      <c r="AF985" s="30"/>
      <c r="AG985" s="30"/>
      <c r="AH985" s="30"/>
      <c r="AI985" s="30"/>
      <c r="AJ985" s="30"/>
      <c r="AK985" s="30"/>
    </row>
    <row r="986" spans="1:37" ht="23.25" hidden="1" customHeight="1">
      <c r="A986" s="43"/>
      <c r="B986" s="28" t="s">
        <v>353</v>
      </c>
      <c r="C986" s="29" t="s">
        <v>354</v>
      </c>
      <c r="D986" s="186"/>
      <c r="E986" s="30"/>
      <c r="F986" s="93"/>
      <c r="G986" s="186"/>
      <c r="H986" s="186"/>
      <c r="I986" s="186"/>
      <c r="J986" s="186"/>
      <c r="K986" s="23">
        <f t="shared" si="829"/>
        <v>0</v>
      </c>
      <c r="L986" s="23">
        <f t="shared" si="830"/>
        <v>0</v>
      </c>
      <c r="M986" s="186"/>
      <c r="N986" s="186"/>
      <c r="O986" s="186"/>
      <c r="P986" s="30"/>
      <c r="Q986" s="30"/>
      <c r="R986" s="30"/>
      <c r="S986" s="30"/>
      <c r="T986" s="30"/>
      <c r="U986" s="30"/>
      <c r="V986" s="30"/>
      <c r="W986" s="30"/>
      <c r="X986" s="30"/>
      <c r="Y986" s="30"/>
      <c r="Z986" s="30"/>
      <c r="AA986" s="30"/>
      <c r="AB986" s="30"/>
      <c r="AC986" s="30"/>
      <c r="AD986" s="292">
        <f t="shared" si="872"/>
        <v>0</v>
      </c>
      <c r="AE986" s="30"/>
      <c r="AF986" s="30"/>
      <c r="AG986" s="30"/>
      <c r="AH986" s="30"/>
      <c r="AI986" s="30"/>
      <c r="AJ986" s="30"/>
      <c r="AK986" s="30"/>
    </row>
    <row r="987" spans="1:37" ht="19.5" hidden="1" customHeight="1">
      <c r="A987" s="43"/>
      <c r="B987" s="28" t="s">
        <v>355</v>
      </c>
      <c r="C987" s="29" t="s">
        <v>356</v>
      </c>
      <c r="D987" s="186"/>
      <c r="E987" s="30"/>
      <c r="F987" s="93"/>
      <c r="G987" s="186"/>
      <c r="H987" s="186"/>
      <c r="I987" s="186"/>
      <c r="J987" s="186"/>
      <c r="K987" s="23">
        <f t="shared" si="829"/>
        <v>0</v>
      </c>
      <c r="L987" s="23">
        <f t="shared" si="830"/>
        <v>0</v>
      </c>
      <c r="M987" s="186"/>
      <c r="N987" s="186"/>
      <c r="O987" s="186"/>
      <c r="P987" s="30"/>
      <c r="Q987" s="30"/>
      <c r="R987" s="30"/>
      <c r="S987" s="30"/>
      <c r="T987" s="30"/>
      <c r="U987" s="30"/>
      <c r="V987" s="30"/>
      <c r="W987" s="30"/>
      <c r="X987" s="30"/>
      <c r="Y987" s="30"/>
      <c r="Z987" s="30"/>
      <c r="AA987" s="30"/>
      <c r="AB987" s="30"/>
      <c r="AC987" s="30"/>
      <c r="AD987" s="292">
        <f t="shared" si="872"/>
        <v>0</v>
      </c>
      <c r="AE987" s="30"/>
      <c r="AF987" s="30"/>
      <c r="AG987" s="30"/>
      <c r="AH987" s="30"/>
      <c r="AI987" s="30"/>
      <c r="AJ987" s="30"/>
      <c r="AK987" s="30"/>
    </row>
    <row r="988" spans="1:37" ht="42.75" hidden="1" customHeight="1">
      <c r="A988" s="43"/>
      <c r="B988" s="154" t="s">
        <v>642</v>
      </c>
      <c r="C988" s="155"/>
      <c r="D988" s="261">
        <f t="shared" ref="D988:AK988" si="878">D989</f>
        <v>1241</v>
      </c>
      <c r="E988" s="130">
        <f t="shared" si="878"/>
        <v>0</v>
      </c>
      <c r="F988" s="158">
        <f t="shared" si="878"/>
        <v>0</v>
      </c>
      <c r="G988" s="261">
        <f t="shared" si="878"/>
        <v>0</v>
      </c>
      <c r="H988" s="261">
        <f t="shared" si="878"/>
        <v>0</v>
      </c>
      <c r="I988" s="261">
        <f t="shared" si="878"/>
        <v>0</v>
      </c>
      <c r="J988" s="261">
        <f t="shared" si="878"/>
        <v>0</v>
      </c>
      <c r="K988" s="23">
        <f t="shared" si="829"/>
        <v>0</v>
      </c>
      <c r="L988" s="23">
        <f t="shared" si="830"/>
        <v>0</v>
      </c>
      <c r="M988" s="261">
        <f t="shared" si="878"/>
        <v>0</v>
      </c>
      <c r="N988" s="261">
        <f t="shared" si="878"/>
        <v>0</v>
      </c>
      <c r="O988" s="261">
        <f t="shared" si="878"/>
        <v>0</v>
      </c>
      <c r="P988" s="130">
        <f t="shared" si="878"/>
        <v>0</v>
      </c>
      <c r="Q988" s="130">
        <f t="shared" si="878"/>
        <v>0</v>
      </c>
      <c r="R988" s="130">
        <f t="shared" si="878"/>
        <v>0</v>
      </c>
      <c r="S988" s="130">
        <f t="shared" si="878"/>
        <v>0</v>
      </c>
      <c r="T988" s="130">
        <f t="shared" si="878"/>
        <v>0</v>
      </c>
      <c r="U988" s="130">
        <f t="shared" si="878"/>
        <v>0</v>
      </c>
      <c r="V988" s="130">
        <f t="shared" si="878"/>
        <v>0</v>
      </c>
      <c r="W988" s="130">
        <f t="shared" si="878"/>
        <v>0</v>
      </c>
      <c r="X988" s="130">
        <f t="shared" si="878"/>
        <v>0</v>
      </c>
      <c r="Y988" s="130">
        <f t="shared" si="878"/>
        <v>0</v>
      </c>
      <c r="Z988" s="130">
        <f t="shared" si="878"/>
        <v>0</v>
      </c>
      <c r="AA988" s="130">
        <f t="shared" si="878"/>
        <v>0</v>
      </c>
      <c r="AB988" s="130">
        <f t="shared" si="878"/>
        <v>0</v>
      </c>
      <c r="AC988" s="130">
        <f t="shared" si="878"/>
        <v>0</v>
      </c>
      <c r="AD988" s="292">
        <f t="shared" si="872"/>
        <v>0</v>
      </c>
      <c r="AE988" s="130">
        <f t="shared" si="878"/>
        <v>0</v>
      </c>
      <c r="AF988" s="130">
        <f t="shared" si="878"/>
        <v>0</v>
      </c>
      <c r="AG988" s="130">
        <f t="shared" si="878"/>
        <v>0</v>
      </c>
      <c r="AH988" s="130">
        <f t="shared" si="878"/>
        <v>0</v>
      </c>
      <c r="AI988" s="130">
        <f t="shared" si="878"/>
        <v>0</v>
      </c>
      <c r="AJ988" s="130">
        <f t="shared" si="878"/>
        <v>0</v>
      </c>
      <c r="AK988" s="130">
        <f t="shared" si="878"/>
        <v>0</v>
      </c>
    </row>
    <row r="989" spans="1:37" ht="27" hidden="1" customHeight="1">
      <c r="A989" s="43"/>
      <c r="B989" s="16" t="s">
        <v>349</v>
      </c>
      <c r="C989" s="29">
        <v>58</v>
      </c>
      <c r="D989" s="252">
        <f t="shared" ref="D989:J989" si="879">D990+D992+D991</f>
        <v>1241</v>
      </c>
      <c r="E989" s="47">
        <f t="shared" si="879"/>
        <v>0</v>
      </c>
      <c r="F989" s="291">
        <f t="shared" si="879"/>
        <v>0</v>
      </c>
      <c r="G989" s="252">
        <f t="shared" si="879"/>
        <v>0</v>
      </c>
      <c r="H989" s="252">
        <f t="shared" si="879"/>
        <v>0</v>
      </c>
      <c r="I989" s="252">
        <f t="shared" si="879"/>
        <v>0</v>
      </c>
      <c r="J989" s="252">
        <f t="shared" si="879"/>
        <v>0</v>
      </c>
      <c r="K989" s="23">
        <f t="shared" si="829"/>
        <v>0</v>
      </c>
      <c r="L989" s="23">
        <f t="shared" si="830"/>
        <v>0</v>
      </c>
      <c r="M989" s="252">
        <f t="shared" ref="M989:AK989" si="880">M990+M992+M991</f>
        <v>0</v>
      </c>
      <c r="N989" s="252">
        <f t="shared" si="880"/>
        <v>0</v>
      </c>
      <c r="O989" s="252">
        <f t="shared" si="880"/>
        <v>0</v>
      </c>
      <c r="P989" s="47">
        <f t="shared" si="880"/>
        <v>0</v>
      </c>
      <c r="Q989" s="47">
        <f t="shared" si="880"/>
        <v>0</v>
      </c>
      <c r="R989" s="47">
        <f t="shared" si="880"/>
        <v>0</v>
      </c>
      <c r="S989" s="47">
        <f t="shared" si="880"/>
        <v>0</v>
      </c>
      <c r="T989" s="47">
        <f t="shared" si="880"/>
        <v>0</v>
      </c>
      <c r="U989" s="47">
        <f t="shared" si="880"/>
        <v>0</v>
      </c>
      <c r="V989" s="47">
        <f t="shared" si="880"/>
        <v>0</v>
      </c>
      <c r="W989" s="47">
        <f t="shared" si="880"/>
        <v>0</v>
      </c>
      <c r="X989" s="47">
        <f t="shared" si="880"/>
        <v>0</v>
      </c>
      <c r="Y989" s="47">
        <f t="shared" si="880"/>
        <v>0</v>
      </c>
      <c r="Z989" s="47">
        <f t="shared" si="880"/>
        <v>0</v>
      </c>
      <c r="AA989" s="47">
        <f t="shared" si="880"/>
        <v>0</v>
      </c>
      <c r="AB989" s="47">
        <f t="shared" si="880"/>
        <v>0</v>
      </c>
      <c r="AC989" s="47">
        <f t="shared" si="880"/>
        <v>0</v>
      </c>
      <c r="AD989" s="292">
        <f t="shared" si="872"/>
        <v>0</v>
      </c>
      <c r="AE989" s="47">
        <f t="shared" si="880"/>
        <v>0</v>
      </c>
      <c r="AF989" s="47">
        <f t="shared" si="880"/>
        <v>0</v>
      </c>
      <c r="AG989" s="47">
        <f t="shared" si="880"/>
        <v>0</v>
      </c>
      <c r="AH989" s="47">
        <f t="shared" si="880"/>
        <v>0</v>
      </c>
      <c r="AI989" s="47">
        <f t="shared" si="880"/>
        <v>0</v>
      </c>
      <c r="AJ989" s="47">
        <f t="shared" si="880"/>
        <v>0</v>
      </c>
      <c r="AK989" s="47">
        <f t="shared" si="880"/>
        <v>0</v>
      </c>
    </row>
    <row r="990" spans="1:37" ht="18" hidden="1" customHeight="1">
      <c r="A990" s="43"/>
      <c r="B990" s="28" t="s">
        <v>351</v>
      </c>
      <c r="C990" s="29" t="s">
        <v>352</v>
      </c>
      <c r="D990" s="186"/>
      <c r="E990" s="30"/>
      <c r="F990" s="93"/>
      <c r="G990" s="186"/>
      <c r="H990" s="186"/>
      <c r="I990" s="186"/>
      <c r="J990" s="186"/>
      <c r="K990" s="23">
        <f t="shared" si="829"/>
        <v>0</v>
      </c>
      <c r="L990" s="23">
        <f t="shared" si="830"/>
        <v>0</v>
      </c>
      <c r="M990" s="186"/>
      <c r="N990" s="186"/>
      <c r="O990" s="186"/>
      <c r="P990" s="30"/>
      <c r="Q990" s="30"/>
      <c r="R990" s="30"/>
      <c r="S990" s="30"/>
      <c r="T990" s="30"/>
      <c r="U990" s="30"/>
      <c r="V990" s="30"/>
      <c r="W990" s="30"/>
      <c r="X990" s="30"/>
      <c r="Y990" s="30"/>
      <c r="Z990" s="30"/>
      <c r="AA990" s="30"/>
      <c r="AB990" s="30"/>
      <c r="AC990" s="30"/>
      <c r="AD990" s="292">
        <f t="shared" si="872"/>
        <v>0</v>
      </c>
      <c r="AE990" s="30"/>
      <c r="AF990" s="30"/>
      <c r="AG990" s="30"/>
      <c r="AH990" s="30"/>
      <c r="AI990" s="30"/>
      <c r="AJ990" s="30"/>
      <c r="AK990" s="30"/>
    </row>
    <row r="991" spans="1:37" ht="16.5" hidden="1" customHeight="1">
      <c r="A991" s="43"/>
      <c r="B991" s="28" t="s">
        <v>353</v>
      </c>
      <c r="C991" s="29" t="s">
        <v>354</v>
      </c>
      <c r="D991" s="186"/>
      <c r="E991" s="30"/>
      <c r="F991" s="93"/>
      <c r="G991" s="186"/>
      <c r="H991" s="186"/>
      <c r="I991" s="186"/>
      <c r="J991" s="186"/>
      <c r="K991" s="23">
        <f t="shared" si="829"/>
        <v>0</v>
      </c>
      <c r="L991" s="23">
        <f t="shared" si="830"/>
        <v>0</v>
      </c>
      <c r="M991" s="186"/>
      <c r="N991" s="186"/>
      <c r="O991" s="186"/>
      <c r="P991" s="30"/>
      <c r="Q991" s="30"/>
      <c r="R991" s="30"/>
      <c r="S991" s="30"/>
      <c r="T991" s="30"/>
      <c r="U991" s="30"/>
      <c r="V991" s="30"/>
      <c r="W991" s="30"/>
      <c r="X991" s="30"/>
      <c r="Y991" s="30"/>
      <c r="Z991" s="30"/>
      <c r="AA991" s="30"/>
      <c r="AB991" s="30"/>
      <c r="AC991" s="30"/>
      <c r="AD991" s="292">
        <f t="shared" si="872"/>
        <v>0</v>
      </c>
      <c r="AE991" s="30"/>
      <c r="AF991" s="30"/>
      <c r="AG991" s="30"/>
      <c r="AH991" s="30"/>
      <c r="AI991" s="30"/>
      <c r="AJ991" s="30"/>
      <c r="AK991" s="30"/>
    </row>
    <row r="992" spans="1:37" ht="17.25" hidden="1" customHeight="1">
      <c r="A992" s="43"/>
      <c r="B992" s="28" t="s">
        <v>355</v>
      </c>
      <c r="C992" s="29" t="s">
        <v>356</v>
      </c>
      <c r="D992" s="186">
        <v>1241</v>
      </c>
      <c r="E992" s="30"/>
      <c r="F992" s="93"/>
      <c r="G992" s="186"/>
      <c r="H992" s="186"/>
      <c r="I992" s="186"/>
      <c r="J992" s="186"/>
      <c r="K992" s="23">
        <f t="shared" si="829"/>
        <v>0</v>
      </c>
      <c r="L992" s="23">
        <f t="shared" si="830"/>
        <v>0</v>
      </c>
      <c r="M992" s="186"/>
      <c r="N992" s="186"/>
      <c r="O992" s="186"/>
      <c r="P992" s="30"/>
      <c r="Q992" s="30"/>
      <c r="R992" s="30"/>
      <c r="S992" s="30"/>
      <c r="T992" s="30"/>
      <c r="U992" s="30"/>
      <c r="V992" s="30"/>
      <c r="W992" s="30"/>
      <c r="X992" s="30"/>
      <c r="Y992" s="30"/>
      <c r="Z992" s="30"/>
      <c r="AA992" s="30"/>
      <c r="AB992" s="30"/>
      <c r="AC992" s="30"/>
      <c r="AD992" s="292">
        <f t="shared" si="872"/>
        <v>0</v>
      </c>
      <c r="AE992" s="30"/>
      <c r="AF992" s="30"/>
      <c r="AG992" s="30"/>
      <c r="AH992" s="30"/>
      <c r="AI992" s="30"/>
      <c r="AJ992" s="30"/>
      <c r="AK992" s="30"/>
    </row>
    <row r="993" spans="1:37" ht="36.75" hidden="1" customHeight="1">
      <c r="A993" s="43"/>
      <c r="B993" s="154" t="s">
        <v>643</v>
      </c>
      <c r="C993" s="155"/>
      <c r="D993" s="261">
        <f t="shared" ref="D993:AK993" si="881">D994</f>
        <v>69</v>
      </c>
      <c r="E993" s="130">
        <f t="shared" si="881"/>
        <v>0</v>
      </c>
      <c r="F993" s="158">
        <f t="shared" si="881"/>
        <v>0</v>
      </c>
      <c r="G993" s="261">
        <f t="shared" si="881"/>
        <v>0</v>
      </c>
      <c r="H993" s="261">
        <f t="shared" si="881"/>
        <v>0</v>
      </c>
      <c r="I993" s="261">
        <f t="shared" si="881"/>
        <v>0</v>
      </c>
      <c r="J993" s="261">
        <f t="shared" si="881"/>
        <v>0</v>
      </c>
      <c r="K993" s="23">
        <f t="shared" si="829"/>
        <v>0</v>
      </c>
      <c r="L993" s="23">
        <f t="shared" si="830"/>
        <v>0</v>
      </c>
      <c r="M993" s="261">
        <f t="shared" si="881"/>
        <v>0</v>
      </c>
      <c r="N993" s="261">
        <f t="shared" si="881"/>
        <v>0</v>
      </c>
      <c r="O993" s="261">
        <f t="shared" si="881"/>
        <v>0</v>
      </c>
      <c r="P993" s="130">
        <f t="shared" si="881"/>
        <v>0</v>
      </c>
      <c r="Q993" s="130">
        <f t="shared" si="881"/>
        <v>0</v>
      </c>
      <c r="R993" s="130">
        <f t="shared" si="881"/>
        <v>0</v>
      </c>
      <c r="S993" s="130">
        <f t="shared" si="881"/>
        <v>0</v>
      </c>
      <c r="T993" s="130">
        <f t="shared" si="881"/>
        <v>0</v>
      </c>
      <c r="U993" s="130">
        <f t="shared" si="881"/>
        <v>0</v>
      </c>
      <c r="V993" s="130">
        <f t="shared" si="881"/>
        <v>0</v>
      </c>
      <c r="W993" s="130">
        <f t="shared" si="881"/>
        <v>0</v>
      </c>
      <c r="X993" s="130">
        <f t="shared" si="881"/>
        <v>0</v>
      </c>
      <c r="Y993" s="130">
        <f t="shared" si="881"/>
        <v>0</v>
      </c>
      <c r="Z993" s="130">
        <f t="shared" si="881"/>
        <v>0</v>
      </c>
      <c r="AA993" s="130">
        <f t="shared" si="881"/>
        <v>0</v>
      </c>
      <c r="AB993" s="130">
        <f t="shared" si="881"/>
        <v>0</v>
      </c>
      <c r="AC993" s="130">
        <f t="shared" si="881"/>
        <v>0</v>
      </c>
      <c r="AD993" s="292">
        <f t="shared" si="872"/>
        <v>0</v>
      </c>
      <c r="AE993" s="130">
        <f t="shared" si="881"/>
        <v>0</v>
      </c>
      <c r="AF993" s="130">
        <f t="shared" si="881"/>
        <v>0</v>
      </c>
      <c r="AG993" s="130">
        <f t="shared" si="881"/>
        <v>0</v>
      </c>
      <c r="AH993" s="130">
        <f t="shared" si="881"/>
        <v>0</v>
      </c>
      <c r="AI993" s="130">
        <f t="shared" si="881"/>
        <v>0</v>
      </c>
      <c r="AJ993" s="130">
        <f t="shared" si="881"/>
        <v>0</v>
      </c>
      <c r="AK993" s="130">
        <f t="shared" si="881"/>
        <v>0</v>
      </c>
    </row>
    <row r="994" spans="1:37" ht="27.75" hidden="1" customHeight="1">
      <c r="A994" s="43"/>
      <c r="B994" s="16" t="s">
        <v>349</v>
      </c>
      <c r="C994" s="29">
        <v>58</v>
      </c>
      <c r="D994" s="252">
        <f t="shared" ref="D994:J994" si="882">D995+D996+D997</f>
        <v>69</v>
      </c>
      <c r="E994" s="47">
        <f t="shared" si="882"/>
        <v>0</v>
      </c>
      <c r="F994" s="291">
        <f t="shared" si="882"/>
        <v>0</v>
      </c>
      <c r="G994" s="252">
        <f t="shared" si="882"/>
        <v>0</v>
      </c>
      <c r="H994" s="252">
        <f t="shared" si="882"/>
        <v>0</v>
      </c>
      <c r="I994" s="252">
        <f t="shared" si="882"/>
        <v>0</v>
      </c>
      <c r="J994" s="252">
        <f t="shared" si="882"/>
        <v>0</v>
      </c>
      <c r="K994" s="23">
        <f t="shared" si="829"/>
        <v>0</v>
      </c>
      <c r="L994" s="23">
        <f t="shared" si="830"/>
        <v>0</v>
      </c>
      <c r="M994" s="252">
        <f t="shared" ref="M994:AK994" si="883">M995+M996+M997</f>
        <v>0</v>
      </c>
      <c r="N994" s="252">
        <f t="shared" si="883"/>
        <v>0</v>
      </c>
      <c r="O994" s="252">
        <f t="shared" si="883"/>
        <v>0</v>
      </c>
      <c r="P994" s="47">
        <f t="shared" si="883"/>
        <v>0</v>
      </c>
      <c r="Q994" s="47">
        <f t="shared" si="883"/>
        <v>0</v>
      </c>
      <c r="R994" s="47">
        <f t="shared" si="883"/>
        <v>0</v>
      </c>
      <c r="S994" s="47">
        <f t="shared" si="883"/>
        <v>0</v>
      </c>
      <c r="T994" s="47">
        <f t="shared" si="883"/>
        <v>0</v>
      </c>
      <c r="U994" s="47">
        <f t="shared" si="883"/>
        <v>0</v>
      </c>
      <c r="V994" s="47">
        <f t="shared" si="883"/>
        <v>0</v>
      </c>
      <c r="W994" s="47">
        <f t="shared" si="883"/>
        <v>0</v>
      </c>
      <c r="X994" s="47">
        <f t="shared" si="883"/>
        <v>0</v>
      </c>
      <c r="Y994" s="47">
        <f t="shared" si="883"/>
        <v>0</v>
      </c>
      <c r="Z994" s="47">
        <f t="shared" si="883"/>
        <v>0</v>
      </c>
      <c r="AA994" s="47">
        <f t="shared" si="883"/>
        <v>0</v>
      </c>
      <c r="AB994" s="47">
        <f t="shared" si="883"/>
        <v>0</v>
      </c>
      <c r="AC994" s="47">
        <f t="shared" si="883"/>
        <v>0</v>
      </c>
      <c r="AD994" s="292">
        <f t="shared" si="872"/>
        <v>0</v>
      </c>
      <c r="AE994" s="47">
        <f t="shared" si="883"/>
        <v>0</v>
      </c>
      <c r="AF994" s="47">
        <f t="shared" si="883"/>
        <v>0</v>
      </c>
      <c r="AG994" s="47">
        <f t="shared" si="883"/>
        <v>0</v>
      </c>
      <c r="AH994" s="47">
        <f t="shared" si="883"/>
        <v>0</v>
      </c>
      <c r="AI994" s="47">
        <f t="shared" si="883"/>
        <v>0</v>
      </c>
      <c r="AJ994" s="47">
        <f t="shared" si="883"/>
        <v>0</v>
      </c>
      <c r="AK994" s="47">
        <f t="shared" si="883"/>
        <v>0</v>
      </c>
    </row>
    <row r="995" spans="1:37" ht="18.75" hidden="1" customHeight="1">
      <c r="A995" s="43"/>
      <c r="B995" s="28" t="s">
        <v>351</v>
      </c>
      <c r="C995" s="29" t="s">
        <v>352</v>
      </c>
      <c r="D995" s="186"/>
      <c r="E995" s="30"/>
      <c r="F995" s="93"/>
      <c r="G995" s="186"/>
      <c r="H995" s="186"/>
      <c r="I995" s="186"/>
      <c r="J995" s="186"/>
      <c r="K995" s="23">
        <f t="shared" ref="K995:K1074" si="884">G995+H995+I995+J995</f>
        <v>0</v>
      </c>
      <c r="L995" s="23">
        <f t="shared" ref="L995:L1074" si="885">F995-K995</f>
        <v>0</v>
      </c>
      <c r="M995" s="186"/>
      <c r="N995" s="186"/>
      <c r="O995" s="186"/>
      <c r="P995" s="30"/>
      <c r="Q995" s="30"/>
      <c r="R995" s="30"/>
      <c r="S995" s="30"/>
      <c r="T995" s="30"/>
      <c r="U995" s="30"/>
      <c r="V995" s="30"/>
      <c r="W995" s="30"/>
      <c r="X995" s="30"/>
      <c r="Y995" s="30"/>
      <c r="Z995" s="30"/>
      <c r="AA995" s="30"/>
      <c r="AB995" s="30"/>
      <c r="AC995" s="30"/>
      <c r="AD995" s="292">
        <f t="shared" si="872"/>
        <v>0</v>
      </c>
      <c r="AE995" s="30"/>
      <c r="AF995" s="30"/>
      <c r="AG995" s="30"/>
      <c r="AH995" s="30"/>
      <c r="AI995" s="30"/>
      <c r="AJ995" s="30"/>
      <c r="AK995" s="30"/>
    </row>
    <row r="996" spans="1:37" ht="16.5" hidden="1" customHeight="1">
      <c r="A996" s="43"/>
      <c r="B996" s="28" t="s">
        <v>353</v>
      </c>
      <c r="C996" s="29" t="s">
        <v>354</v>
      </c>
      <c r="D996" s="186"/>
      <c r="E996" s="30"/>
      <c r="F996" s="93"/>
      <c r="G996" s="186"/>
      <c r="H996" s="186"/>
      <c r="I996" s="186"/>
      <c r="J996" s="186"/>
      <c r="K996" s="23">
        <f t="shared" si="884"/>
        <v>0</v>
      </c>
      <c r="L996" s="23">
        <f t="shared" si="885"/>
        <v>0</v>
      </c>
      <c r="M996" s="186"/>
      <c r="N996" s="186"/>
      <c r="O996" s="186"/>
      <c r="P996" s="30"/>
      <c r="Q996" s="30"/>
      <c r="R996" s="30"/>
      <c r="S996" s="30"/>
      <c r="T996" s="30"/>
      <c r="U996" s="30"/>
      <c r="V996" s="30"/>
      <c r="W996" s="30"/>
      <c r="X996" s="30"/>
      <c r="Y996" s="30"/>
      <c r="Z996" s="30"/>
      <c r="AA996" s="30"/>
      <c r="AB996" s="30"/>
      <c r="AC996" s="30"/>
      <c r="AD996" s="292">
        <f t="shared" si="872"/>
        <v>0</v>
      </c>
      <c r="AE996" s="30"/>
      <c r="AF996" s="30"/>
      <c r="AG996" s="30"/>
      <c r="AH996" s="30"/>
      <c r="AI996" s="30"/>
      <c r="AJ996" s="30"/>
      <c r="AK996" s="30"/>
    </row>
    <row r="997" spans="1:37" ht="1.5" customHeight="1">
      <c r="A997" s="43"/>
      <c r="B997" s="28" t="s">
        <v>355</v>
      </c>
      <c r="C997" s="29" t="s">
        <v>356</v>
      </c>
      <c r="D997" s="186">
        <v>69</v>
      </c>
      <c r="E997" s="30"/>
      <c r="F997" s="93"/>
      <c r="G997" s="186"/>
      <c r="H997" s="186"/>
      <c r="I997" s="186"/>
      <c r="J997" s="186"/>
      <c r="K997" s="23">
        <f t="shared" si="884"/>
        <v>0</v>
      </c>
      <c r="L997" s="23">
        <f t="shared" si="885"/>
        <v>0</v>
      </c>
      <c r="M997" s="186"/>
      <c r="N997" s="186"/>
      <c r="O997" s="186"/>
      <c r="P997" s="30"/>
      <c r="Q997" s="30"/>
      <c r="R997" s="30"/>
      <c r="S997" s="30"/>
      <c r="T997" s="30"/>
      <c r="U997" s="30"/>
      <c r="V997" s="30"/>
      <c r="W997" s="30"/>
      <c r="X997" s="30"/>
      <c r="Y997" s="30"/>
      <c r="Z997" s="30"/>
      <c r="AA997" s="30"/>
      <c r="AB997" s="30"/>
      <c r="AC997" s="30"/>
      <c r="AD997" s="292">
        <f t="shared" si="872"/>
        <v>0</v>
      </c>
      <c r="AE997" s="30"/>
      <c r="AF997" s="30"/>
      <c r="AG997" s="30"/>
      <c r="AH997" s="30"/>
      <c r="AI997" s="30"/>
      <c r="AJ997" s="30"/>
      <c r="AK997" s="30"/>
    </row>
    <row r="998" spans="1:37" ht="39.75" customHeight="1">
      <c r="A998" s="43"/>
      <c r="B998" s="154" t="s">
        <v>644</v>
      </c>
      <c r="C998" s="155"/>
      <c r="D998" s="261">
        <f t="shared" ref="D998:AK998" si="886">D999</f>
        <v>956</v>
      </c>
      <c r="E998" s="130">
        <f t="shared" si="886"/>
        <v>579</v>
      </c>
      <c r="F998" s="158">
        <f t="shared" si="886"/>
        <v>579</v>
      </c>
      <c r="G998" s="261">
        <f t="shared" si="886"/>
        <v>579</v>
      </c>
      <c r="H998" s="261">
        <f t="shared" si="886"/>
        <v>0</v>
      </c>
      <c r="I998" s="261">
        <f t="shared" si="886"/>
        <v>0</v>
      </c>
      <c r="J998" s="261">
        <f t="shared" si="886"/>
        <v>0</v>
      </c>
      <c r="K998" s="23">
        <f t="shared" si="884"/>
        <v>579</v>
      </c>
      <c r="L998" s="23">
        <f t="shared" si="885"/>
        <v>0</v>
      </c>
      <c r="M998" s="261">
        <f t="shared" si="886"/>
        <v>0</v>
      </c>
      <c r="N998" s="261">
        <f t="shared" si="886"/>
        <v>0</v>
      </c>
      <c r="O998" s="261">
        <f t="shared" si="886"/>
        <v>0</v>
      </c>
      <c r="P998" s="130">
        <f t="shared" si="886"/>
        <v>0</v>
      </c>
      <c r="Q998" s="130">
        <f t="shared" si="886"/>
        <v>0</v>
      </c>
      <c r="R998" s="130">
        <f t="shared" si="886"/>
        <v>0</v>
      </c>
      <c r="S998" s="130">
        <f t="shared" si="886"/>
        <v>0</v>
      </c>
      <c r="T998" s="130">
        <f t="shared" si="886"/>
        <v>0</v>
      </c>
      <c r="U998" s="130">
        <f t="shared" si="886"/>
        <v>0</v>
      </c>
      <c r="V998" s="130">
        <f t="shared" si="886"/>
        <v>0</v>
      </c>
      <c r="W998" s="130">
        <f t="shared" si="886"/>
        <v>0</v>
      </c>
      <c r="X998" s="130">
        <f t="shared" si="886"/>
        <v>0</v>
      </c>
      <c r="Y998" s="130">
        <f t="shared" si="886"/>
        <v>0</v>
      </c>
      <c r="Z998" s="130">
        <f t="shared" si="886"/>
        <v>0</v>
      </c>
      <c r="AA998" s="130">
        <f t="shared" si="886"/>
        <v>0</v>
      </c>
      <c r="AB998" s="130">
        <f t="shared" si="886"/>
        <v>0</v>
      </c>
      <c r="AC998" s="130">
        <f t="shared" si="886"/>
        <v>0</v>
      </c>
      <c r="AD998" s="292">
        <f t="shared" si="872"/>
        <v>579</v>
      </c>
      <c r="AE998" s="130">
        <f t="shared" si="886"/>
        <v>579</v>
      </c>
      <c r="AF998" s="130">
        <f t="shared" si="886"/>
        <v>113</v>
      </c>
      <c r="AG998" s="130">
        <f t="shared" si="886"/>
        <v>0</v>
      </c>
      <c r="AH998" s="130">
        <f t="shared" si="886"/>
        <v>0</v>
      </c>
      <c r="AI998" s="130">
        <f t="shared" si="886"/>
        <v>0</v>
      </c>
      <c r="AJ998" s="130">
        <f t="shared" si="886"/>
        <v>0</v>
      </c>
      <c r="AK998" s="130">
        <f t="shared" si="886"/>
        <v>0</v>
      </c>
    </row>
    <row r="999" spans="1:37" ht="30" customHeight="1">
      <c r="A999" s="43"/>
      <c r="B999" s="16" t="s">
        <v>349</v>
      </c>
      <c r="C999" s="29">
        <v>58</v>
      </c>
      <c r="D999" s="252">
        <f t="shared" ref="D999:J999" si="887">D1000+D1001+D1002</f>
        <v>956</v>
      </c>
      <c r="E999" s="47">
        <f t="shared" si="887"/>
        <v>579</v>
      </c>
      <c r="F999" s="291">
        <f t="shared" si="887"/>
        <v>579</v>
      </c>
      <c r="G999" s="252">
        <f t="shared" si="887"/>
        <v>579</v>
      </c>
      <c r="H999" s="252">
        <f t="shared" si="887"/>
        <v>0</v>
      </c>
      <c r="I999" s="252">
        <f t="shared" si="887"/>
        <v>0</v>
      </c>
      <c r="J999" s="252">
        <f t="shared" si="887"/>
        <v>0</v>
      </c>
      <c r="K999" s="23">
        <f t="shared" si="884"/>
        <v>579</v>
      </c>
      <c r="L999" s="23">
        <f t="shared" si="885"/>
        <v>0</v>
      </c>
      <c r="M999" s="252">
        <f t="shared" ref="M999:AK999" si="888">M1000+M1001+M1002</f>
        <v>0</v>
      </c>
      <c r="N999" s="252">
        <f t="shared" si="888"/>
        <v>0</v>
      </c>
      <c r="O999" s="252">
        <f t="shared" si="888"/>
        <v>0</v>
      </c>
      <c r="P999" s="47">
        <f t="shared" si="888"/>
        <v>0</v>
      </c>
      <c r="Q999" s="47">
        <f t="shared" si="888"/>
        <v>0</v>
      </c>
      <c r="R999" s="47">
        <f t="shared" si="888"/>
        <v>0</v>
      </c>
      <c r="S999" s="47">
        <f t="shared" si="888"/>
        <v>0</v>
      </c>
      <c r="T999" s="47">
        <f t="shared" si="888"/>
        <v>0</v>
      </c>
      <c r="U999" s="47">
        <f t="shared" si="888"/>
        <v>0</v>
      </c>
      <c r="V999" s="47">
        <f t="shared" si="888"/>
        <v>0</v>
      </c>
      <c r="W999" s="47">
        <f t="shared" si="888"/>
        <v>0</v>
      </c>
      <c r="X999" s="47">
        <f t="shared" si="888"/>
        <v>0</v>
      </c>
      <c r="Y999" s="47">
        <f t="shared" si="888"/>
        <v>0</v>
      </c>
      <c r="Z999" s="47">
        <f t="shared" si="888"/>
        <v>0</v>
      </c>
      <c r="AA999" s="47">
        <f t="shared" si="888"/>
        <v>0</v>
      </c>
      <c r="AB999" s="47">
        <f t="shared" si="888"/>
        <v>0</v>
      </c>
      <c r="AC999" s="47">
        <f t="shared" si="888"/>
        <v>0</v>
      </c>
      <c r="AD999" s="292">
        <f t="shared" si="872"/>
        <v>579</v>
      </c>
      <c r="AE999" s="47">
        <f t="shared" si="888"/>
        <v>579</v>
      </c>
      <c r="AF999" s="47">
        <f t="shared" si="888"/>
        <v>113</v>
      </c>
      <c r="AG999" s="47">
        <f t="shared" si="888"/>
        <v>0</v>
      </c>
      <c r="AH999" s="47">
        <f t="shared" si="888"/>
        <v>0</v>
      </c>
      <c r="AI999" s="47">
        <f t="shared" si="888"/>
        <v>0</v>
      </c>
      <c r="AJ999" s="47">
        <f t="shared" si="888"/>
        <v>0</v>
      </c>
      <c r="AK999" s="47">
        <f t="shared" si="888"/>
        <v>0</v>
      </c>
    </row>
    <row r="1000" spans="1:37" ht="15" customHeight="1">
      <c r="A1000" s="43"/>
      <c r="B1000" s="28" t="s">
        <v>351</v>
      </c>
      <c r="C1000" s="29" t="s">
        <v>352</v>
      </c>
      <c r="D1000" s="186"/>
      <c r="E1000" s="30"/>
      <c r="F1000" s="93"/>
      <c r="G1000" s="186"/>
      <c r="H1000" s="186"/>
      <c r="I1000" s="186"/>
      <c r="J1000" s="186"/>
      <c r="K1000" s="23">
        <f t="shared" si="884"/>
        <v>0</v>
      </c>
      <c r="L1000" s="23">
        <f t="shared" si="885"/>
        <v>0</v>
      </c>
      <c r="M1000" s="186"/>
      <c r="N1000" s="186"/>
      <c r="O1000" s="186"/>
      <c r="P1000" s="30"/>
      <c r="Q1000" s="30"/>
      <c r="R1000" s="30"/>
      <c r="S1000" s="30"/>
      <c r="T1000" s="30"/>
      <c r="U1000" s="30"/>
      <c r="V1000" s="30"/>
      <c r="W1000" s="30"/>
      <c r="X1000" s="30"/>
      <c r="Y1000" s="30"/>
      <c r="Z1000" s="30"/>
      <c r="AA1000" s="30"/>
      <c r="AB1000" s="30"/>
      <c r="AC1000" s="30"/>
      <c r="AD1000" s="292">
        <f t="shared" si="872"/>
        <v>0</v>
      </c>
      <c r="AE1000" s="30"/>
      <c r="AF1000" s="30"/>
      <c r="AG1000" s="30"/>
      <c r="AH1000" s="30"/>
      <c r="AI1000" s="30"/>
      <c r="AJ1000" s="30"/>
      <c r="AK1000" s="30"/>
    </row>
    <row r="1001" spans="1:37" ht="17.25" customHeight="1">
      <c r="A1001" s="43"/>
      <c r="B1001" s="28" t="s">
        <v>353</v>
      </c>
      <c r="C1001" s="29" t="s">
        <v>354</v>
      </c>
      <c r="D1001" s="186"/>
      <c r="E1001" s="30">
        <v>0</v>
      </c>
      <c r="F1001" s="93">
        <v>0</v>
      </c>
      <c r="G1001" s="186">
        <v>0</v>
      </c>
      <c r="H1001" s="186">
        <v>0</v>
      </c>
      <c r="I1001" s="186">
        <v>0</v>
      </c>
      <c r="J1001" s="186">
        <v>0</v>
      </c>
      <c r="K1001" s="23">
        <f t="shared" si="884"/>
        <v>0</v>
      </c>
      <c r="L1001" s="23">
        <f t="shared" si="885"/>
        <v>0</v>
      </c>
      <c r="M1001" s="186">
        <v>0</v>
      </c>
      <c r="N1001" s="186">
        <v>0</v>
      </c>
      <c r="O1001" s="186">
        <v>0</v>
      </c>
      <c r="P1001" s="30">
        <v>0</v>
      </c>
      <c r="Q1001" s="30">
        <v>0</v>
      </c>
      <c r="R1001" s="30">
        <v>0</v>
      </c>
      <c r="S1001" s="30">
        <v>0</v>
      </c>
      <c r="T1001" s="30">
        <v>0</v>
      </c>
      <c r="U1001" s="30">
        <v>0</v>
      </c>
      <c r="V1001" s="30">
        <v>0</v>
      </c>
      <c r="W1001" s="30">
        <v>0</v>
      </c>
      <c r="X1001" s="30">
        <v>0</v>
      </c>
      <c r="Y1001" s="30">
        <v>0</v>
      </c>
      <c r="Z1001" s="30">
        <v>0</v>
      </c>
      <c r="AA1001" s="30">
        <v>0</v>
      </c>
      <c r="AB1001" s="30">
        <v>0</v>
      </c>
      <c r="AC1001" s="30">
        <v>0</v>
      </c>
      <c r="AD1001" s="292">
        <f t="shared" si="872"/>
        <v>0</v>
      </c>
      <c r="AE1001" s="30">
        <v>0</v>
      </c>
      <c r="AF1001" s="30">
        <v>0</v>
      </c>
      <c r="AG1001" s="30">
        <v>0</v>
      </c>
      <c r="AH1001" s="30">
        <v>0</v>
      </c>
      <c r="AI1001" s="30">
        <v>0</v>
      </c>
      <c r="AJ1001" s="30">
        <v>0</v>
      </c>
      <c r="AK1001" s="30">
        <v>0</v>
      </c>
    </row>
    <row r="1002" spans="1:37" ht="15.75" customHeight="1">
      <c r="A1002" s="43"/>
      <c r="B1002" s="28" t="s">
        <v>355</v>
      </c>
      <c r="C1002" s="29" t="s">
        <v>356</v>
      </c>
      <c r="D1002" s="186">
        <v>956</v>
      </c>
      <c r="E1002" s="30">
        <v>579</v>
      </c>
      <c r="F1002" s="93">
        <v>579</v>
      </c>
      <c r="G1002" s="186">
        <v>579</v>
      </c>
      <c r="H1002" s="186"/>
      <c r="I1002" s="186"/>
      <c r="J1002" s="186"/>
      <c r="K1002" s="23">
        <f t="shared" si="884"/>
        <v>579</v>
      </c>
      <c r="L1002" s="23">
        <f t="shared" si="885"/>
        <v>0</v>
      </c>
      <c r="M1002" s="186">
        <v>0</v>
      </c>
      <c r="N1002" s="186">
        <v>0</v>
      </c>
      <c r="O1002" s="186">
        <v>0</v>
      </c>
      <c r="P1002" s="30"/>
      <c r="Q1002" s="30"/>
      <c r="R1002" s="30"/>
      <c r="S1002" s="30"/>
      <c r="T1002" s="30"/>
      <c r="U1002" s="30"/>
      <c r="V1002" s="30"/>
      <c r="W1002" s="30"/>
      <c r="X1002" s="30"/>
      <c r="Y1002" s="30"/>
      <c r="Z1002" s="30"/>
      <c r="AA1002" s="30"/>
      <c r="AB1002" s="30"/>
      <c r="AC1002" s="30"/>
      <c r="AD1002" s="292">
        <f t="shared" si="872"/>
        <v>579</v>
      </c>
      <c r="AE1002" s="30">
        <v>579</v>
      </c>
      <c r="AF1002" s="30">
        <v>113</v>
      </c>
      <c r="AG1002" s="30"/>
      <c r="AH1002" s="30"/>
      <c r="AI1002" s="30"/>
      <c r="AJ1002" s="30"/>
      <c r="AK1002" s="30"/>
    </row>
    <row r="1003" spans="1:37" ht="30" hidden="1" customHeight="1">
      <c r="A1003" s="43"/>
      <c r="B1003" s="154" t="s">
        <v>645</v>
      </c>
      <c r="C1003" s="129"/>
      <c r="D1003" s="261">
        <f t="shared" ref="D1003:S1004" si="889">D1004</f>
        <v>0</v>
      </c>
      <c r="E1003" s="130">
        <f t="shared" si="889"/>
        <v>0</v>
      </c>
      <c r="F1003" s="158">
        <f t="shared" si="889"/>
        <v>0</v>
      </c>
      <c r="G1003" s="261">
        <f t="shared" si="889"/>
        <v>0</v>
      </c>
      <c r="H1003" s="261">
        <f t="shared" si="889"/>
        <v>0</v>
      </c>
      <c r="I1003" s="261">
        <f t="shared" si="889"/>
        <v>0</v>
      </c>
      <c r="J1003" s="261">
        <f t="shared" si="889"/>
        <v>0</v>
      </c>
      <c r="K1003" s="23">
        <f t="shared" si="884"/>
        <v>0</v>
      </c>
      <c r="L1003" s="23">
        <f t="shared" si="885"/>
        <v>0</v>
      </c>
      <c r="M1003" s="261">
        <f t="shared" si="889"/>
        <v>0</v>
      </c>
      <c r="N1003" s="261">
        <f t="shared" si="889"/>
        <v>0</v>
      </c>
      <c r="O1003" s="261">
        <f t="shared" si="889"/>
        <v>0</v>
      </c>
      <c r="P1003" s="130">
        <f t="shared" si="889"/>
        <v>0</v>
      </c>
      <c r="Q1003" s="130">
        <f t="shared" si="889"/>
        <v>0</v>
      </c>
      <c r="R1003" s="130">
        <f t="shared" si="889"/>
        <v>0</v>
      </c>
      <c r="S1003" s="130">
        <f t="shared" si="889"/>
        <v>0</v>
      </c>
      <c r="T1003" s="130">
        <f t="shared" ref="T1003:AK1004" si="890">T1004</f>
        <v>0</v>
      </c>
      <c r="U1003" s="130">
        <f t="shared" si="890"/>
        <v>0</v>
      </c>
      <c r="V1003" s="130">
        <f t="shared" si="890"/>
        <v>0</v>
      </c>
      <c r="W1003" s="130">
        <f t="shared" si="890"/>
        <v>0</v>
      </c>
      <c r="X1003" s="130">
        <f t="shared" si="890"/>
        <v>0</v>
      </c>
      <c r="Y1003" s="130">
        <f t="shared" si="890"/>
        <v>0</v>
      </c>
      <c r="Z1003" s="130">
        <f t="shared" si="890"/>
        <v>0</v>
      </c>
      <c r="AA1003" s="130">
        <f t="shared" si="890"/>
        <v>0</v>
      </c>
      <c r="AB1003" s="130">
        <f t="shared" si="890"/>
        <v>0</v>
      </c>
      <c r="AC1003" s="130">
        <f t="shared" si="890"/>
        <v>0</v>
      </c>
      <c r="AD1003" s="292">
        <f t="shared" si="872"/>
        <v>0</v>
      </c>
      <c r="AE1003" s="130">
        <f t="shared" si="890"/>
        <v>0</v>
      </c>
      <c r="AF1003" s="130">
        <f t="shared" si="890"/>
        <v>0</v>
      </c>
      <c r="AG1003" s="130">
        <f t="shared" si="890"/>
        <v>0</v>
      </c>
      <c r="AH1003" s="130">
        <f t="shared" si="890"/>
        <v>0</v>
      </c>
      <c r="AI1003" s="130">
        <f t="shared" si="890"/>
        <v>0</v>
      </c>
      <c r="AJ1003" s="130">
        <f t="shared" si="890"/>
        <v>0</v>
      </c>
      <c r="AK1003" s="130">
        <f t="shared" si="890"/>
        <v>0</v>
      </c>
    </row>
    <row r="1004" spans="1:37" ht="21" hidden="1" customHeight="1">
      <c r="A1004" s="43"/>
      <c r="B1004" s="28" t="s">
        <v>311</v>
      </c>
      <c r="C1004" s="29"/>
      <c r="D1004" s="253">
        <f t="shared" si="889"/>
        <v>0</v>
      </c>
      <c r="E1004" s="45">
        <f t="shared" si="889"/>
        <v>0</v>
      </c>
      <c r="F1004" s="289">
        <f t="shared" si="889"/>
        <v>0</v>
      </c>
      <c r="G1004" s="253">
        <f t="shared" si="889"/>
        <v>0</v>
      </c>
      <c r="H1004" s="253">
        <f t="shared" si="889"/>
        <v>0</v>
      </c>
      <c r="I1004" s="253">
        <f t="shared" si="889"/>
        <v>0</v>
      </c>
      <c r="J1004" s="253">
        <f t="shared" si="889"/>
        <v>0</v>
      </c>
      <c r="K1004" s="23">
        <f t="shared" si="884"/>
        <v>0</v>
      </c>
      <c r="L1004" s="23">
        <f t="shared" si="885"/>
        <v>0</v>
      </c>
      <c r="M1004" s="253">
        <f t="shared" si="889"/>
        <v>0</v>
      </c>
      <c r="N1004" s="253">
        <f t="shared" si="889"/>
        <v>0</v>
      </c>
      <c r="O1004" s="253">
        <f t="shared" si="889"/>
        <v>0</v>
      </c>
      <c r="P1004" s="45">
        <f t="shared" si="889"/>
        <v>0</v>
      </c>
      <c r="Q1004" s="45">
        <f t="shared" si="889"/>
        <v>0</v>
      </c>
      <c r="R1004" s="45">
        <f t="shared" si="889"/>
        <v>0</v>
      </c>
      <c r="S1004" s="45">
        <f t="shared" si="889"/>
        <v>0</v>
      </c>
      <c r="T1004" s="45">
        <f t="shared" si="890"/>
        <v>0</v>
      </c>
      <c r="U1004" s="45">
        <f t="shared" si="890"/>
        <v>0</v>
      </c>
      <c r="V1004" s="45">
        <f t="shared" si="890"/>
        <v>0</v>
      </c>
      <c r="W1004" s="45">
        <f t="shared" si="890"/>
        <v>0</v>
      </c>
      <c r="X1004" s="45">
        <f t="shared" si="890"/>
        <v>0</v>
      </c>
      <c r="Y1004" s="45">
        <f t="shared" si="890"/>
        <v>0</v>
      </c>
      <c r="Z1004" s="45">
        <f t="shared" si="890"/>
        <v>0</v>
      </c>
      <c r="AA1004" s="45">
        <f t="shared" si="890"/>
        <v>0</v>
      </c>
      <c r="AB1004" s="45">
        <f t="shared" si="890"/>
        <v>0</v>
      </c>
      <c r="AC1004" s="45">
        <f t="shared" si="890"/>
        <v>0</v>
      </c>
      <c r="AD1004" s="292">
        <f t="shared" si="872"/>
        <v>0</v>
      </c>
      <c r="AE1004" s="45">
        <f t="shared" si="890"/>
        <v>0</v>
      </c>
      <c r="AF1004" s="45">
        <f t="shared" si="890"/>
        <v>0</v>
      </c>
      <c r="AG1004" s="45">
        <f t="shared" si="890"/>
        <v>0</v>
      </c>
      <c r="AH1004" s="45">
        <f t="shared" si="890"/>
        <v>0</v>
      </c>
      <c r="AI1004" s="45">
        <f t="shared" si="890"/>
        <v>0</v>
      </c>
      <c r="AJ1004" s="45">
        <f t="shared" si="890"/>
        <v>0</v>
      </c>
      <c r="AK1004" s="45">
        <f t="shared" si="890"/>
        <v>0</v>
      </c>
    </row>
    <row r="1005" spans="1:37" ht="29.25" hidden="1" customHeight="1">
      <c r="A1005" s="43"/>
      <c r="B1005" s="16" t="s">
        <v>349</v>
      </c>
      <c r="C1005" s="29">
        <v>58</v>
      </c>
      <c r="D1005" s="253">
        <f t="shared" ref="D1005:J1005" si="891">D1006+D1007+D1008</f>
        <v>0</v>
      </c>
      <c r="E1005" s="45">
        <f t="shared" si="891"/>
        <v>0</v>
      </c>
      <c r="F1005" s="289">
        <f t="shared" si="891"/>
        <v>0</v>
      </c>
      <c r="G1005" s="253">
        <f t="shared" si="891"/>
        <v>0</v>
      </c>
      <c r="H1005" s="253">
        <f t="shared" si="891"/>
        <v>0</v>
      </c>
      <c r="I1005" s="253">
        <f t="shared" si="891"/>
        <v>0</v>
      </c>
      <c r="J1005" s="253">
        <f t="shared" si="891"/>
        <v>0</v>
      </c>
      <c r="K1005" s="23">
        <f t="shared" si="884"/>
        <v>0</v>
      </c>
      <c r="L1005" s="23">
        <f t="shared" si="885"/>
        <v>0</v>
      </c>
      <c r="M1005" s="253">
        <f t="shared" ref="M1005:AK1005" si="892">M1006+M1007+M1008</f>
        <v>0</v>
      </c>
      <c r="N1005" s="253">
        <f t="shared" si="892"/>
        <v>0</v>
      </c>
      <c r="O1005" s="253">
        <f t="shared" si="892"/>
        <v>0</v>
      </c>
      <c r="P1005" s="45">
        <f t="shared" si="892"/>
        <v>0</v>
      </c>
      <c r="Q1005" s="45">
        <f t="shared" si="892"/>
        <v>0</v>
      </c>
      <c r="R1005" s="45">
        <f t="shared" si="892"/>
        <v>0</v>
      </c>
      <c r="S1005" s="45">
        <f t="shared" si="892"/>
        <v>0</v>
      </c>
      <c r="T1005" s="45">
        <f t="shared" si="892"/>
        <v>0</v>
      </c>
      <c r="U1005" s="45">
        <f t="shared" si="892"/>
        <v>0</v>
      </c>
      <c r="V1005" s="45">
        <f t="shared" si="892"/>
        <v>0</v>
      </c>
      <c r="W1005" s="45">
        <f t="shared" si="892"/>
        <v>0</v>
      </c>
      <c r="X1005" s="45">
        <f t="shared" si="892"/>
        <v>0</v>
      </c>
      <c r="Y1005" s="45">
        <f t="shared" si="892"/>
        <v>0</v>
      </c>
      <c r="Z1005" s="45">
        <f t="shared" si="892"/>
        <v>0</v>
      </c>
      <c r="AA1005" s="45">
        <f t="shared" si="892"/>
        <v>0</v>
      </c>
      <c r="AB1005" s="45">
        <f t="shared" si="892"/>
        <v>0</v>
      </c>
      <c r="AC1005" s="45">
        <f t="shared" si="892"/>
        <v>0</v>
      </c>
      <c r="AD1005" s="292">
        <f t="shared" si="872"/>
        <v>0</v>
      </c>
      <c r="AE1005" s="45">
        <f t="shared" si="892"/>
        <v>0</v>
      </c>
      <c r="AF1005" s="45">
        <f t="shared" si="892"/>
        <v>0</v>
      </c>
      <c r="AG1005" s="45">
        <f t="shared" si="892"/>
        <v>0</v>
      </c>
      <c r="AH1005" s="45">
        <f t="shared" si="892"/>
        <v>0</v>
      </c>
      <c r="AI1005" s="45">
        <f t="shared" si="892"/>
        <v>0</v>
      </c>
      <c r="AJ1005" s="45">
        <f t="shared" si="892"/>
        <v>0</v>
      </c>
      <c r="AK1005" s="45">
        <f t="shared" si="892"/>
        <v>0</v>
      </c>
    </row>
    <row r="1006" spans="1:37" ht="17.25" hidden="1" customHeight="1">
      <c r="A1006" s="43"/>
      <c r="B1006" s="28" t="s">
        <v>351</v>
      </c>
      <c r="C1006" s="29" t="s">
        <v>359</v>
      </c>
      <c r="D1006" s="186"/>
      <c r="E1006" s="30"/>
      <c r="F1006" s="93"/>
      <c r="G1006" s="186"/>
      <c r="H1006" s="186"/>
      <c r="I1006" s="186"/>
      <c r="J1006" s="186"/>
      <c r="K1006" s="23">
        <f t="shared" si="884"/>
        <v>0</v>
      </c>
      <c r="L1006" s="23">
        <f t="shared" si="885"/>
        <v>0</v>
      </c>
      <c r="M1006" s="186"/>
      <c r="N1006" s="186"/>
      <c r="O1006" s="186"/>
      <c r="P1006" s="30"/>
      <c r="Q1006" s="30"/>
      <c r="R1006" s="30"/>
      <c r="S1006" s="30"/>
      <c r="T1006" s="30"/>
      <c r="U1006" s="30"/>
      <c r="V1006" s="30"/>
      <c r="W1006" s="30"/>
      <c r="X1006" s="30"/>
      <c r="Y1006" s="30"/>
      <c r="Z1006" s="30"/>
      <c r="AA1006" s="30"/>
      <c r="AB1006" s="30"/>
      <c r="AC1006" s="30"/>
      <c r="AD1006" s="292">
        <f t="shared" si="872"/>
        <v>0</v>
      </c>
      <c r="AE1006" s="30"/>
      <c r="AF1006" s="30"/>
      <c r="AG1006" s="30"/>
      <c r="AH1006" s="30"/>
      <c r="AI1006" s="30"/>
      <c r="AJ1006" s="30"/>
      <c r="AK1006" s="30"/>
    </row>
    <row r="1007" spans="1:37" ht="14.25" hidden="1" customHeight="1">
      <c r="A1007" s="43"/>
      <c r="B1007" s="28" t="s">
        <v>353</v>
      </c>
      <c r="C1007" s="29" t="s">
        <v>360</v>
      </c>
      <c r="D1007" s="186"/>
      <c r="E1007" s="30"/>
      <c r="F1007" s="93"/>
      <c r="G1007" s="186"/>
      <c r="H1007" s="186"/>
      <c r="I1007" s="186"/>
      <c r="J1007" s="186"/>
      <c r="K1007" s="23">
        <f t="shared" si="884"/>
        <v>0</v>
      </c>
      <c r="L1007" s="23">
        <f t="shared" si="885"/>
        <v>0</v>
      </c>
      <c r="M1007" s="186"/>
      <c r="N1007" s="186"/>
      <c r="O1007" s="186"/>
      <c r="P1007" s="30"/>
      <c r="Q1007" s="30"/>
      <c r="R1007" s="30"/>
      <c r="S1007" s="30"/>
      <c r="T1007" s="30"/>
      <c r="U1007" s="30"/>
      <c r="V1007" s="30"/>
      <c r="W1007" s="30"/>
      <c r="X1007" s="30"/>
      <c r="Y1007" s="30"/>
      <c r="Z1007" s="30"/>
      <c r="AA1007" s="30"/>
      <c r="AB1007" s="30"/>
      <c r="AC1007" s="30"/>
      <c r="AD1007" s="292">
        <f t="shared" si="872"/>
        <v>0</v>
      </c>
      <c r="AE1007" s="30"/>
      <c r="AF1007" s="30"/>
      <c r="AG1007" s="30"/>
      <c r="AH1007" s="30"/>
      <c r="AI1007" s="30"/>
      <c r="AJ1007" s="30"/>
      <c r="AK1007" s="30"/>
    </row>
    <row r="1008" spans="1:37" ht="15" hidden="1" customHeight="1">
      <c r="A1008" s="43"/>
      <c r="B1008" s="28" t="s">
        <v>355</v>
      </c>
      <c r="C1008" s="29" t="s">
        <v>361</v>
      </c>
      <c r="D1008" s="186"/>
      <c r="E1008" s="30"/>
      <c r="F1008" s="93"/>
      <c r="G1008" s="186"/>
      <c r="H1008" s="186"/>
      <c r="I1008" s="186"/>
      <c r="J1008" s="186"/>
      <c r="K1008" s="23">
        <f t="shared" si="884"/>
        <v>0</v>
      </c>
      <c r="L1008" s="23">
        <f t="shared" si="885"/>
        <v>0</v>
      </c>
      <c r="M1008" s="186"/>
      <c r="N1008" s="186"/>
      <c r="O1008" s="186"/>
      <c r="P1008" s="30"/>
      <c r="Q1008" s="30"/>
      <c r="R1008" s="30"/>
      <c r="S1008" s="30"/>
      <c r="T1008" s="30"/>
      <c r="U1008" s="30"/>
      <c r="V1008" s="30"/>
      <c r="W1008" s="30"/>
      <c r="X1008" s="30"/>
      <c r="Y1008" s="30"/>
      <c r="Z1008" s="30"/>
      <c r="AA1008" s="30"/>
      <c r="AB1008" s="30"/>
      <c r="AC1008" s="30"/>
      <c r="AD1008" s="292">
        <f t="shared" si="872"/>
        <v>0</v>
      </c>
      <c r="AE1008" s="30"/>
      <c r="AF1008" s="30"/>
      <c r="AG1008" s="30"/>
      <c r="AH1008" s="30"/>
      <c r="AI1008" s="30"/>
      <c r="AJ1008" s="30"/>
      <c r="AK1008" s="30"/>
    </row>
    <row r="1009" spans="1:37" ht="39.75" hidden="1" customHeight="1">
      <c r="A1009" s="43"/>
      <c r="B1009" s="207" t="s">
        <v>646</v>
      </c>
      <c r="C1009" s="155"/>
      <c r="D1009" s="261">
        <f t="shared" ref="D1009:J1009" si="893">D1011</f>
        <v>0</v>
      </c>
      <c r="E1009" s="130">
        <f t="shared" si="893"/>
        <v>0</v>
      </c>
      <c r="F1009" s="158">
        <f t="shared" si="893"/>
        <v>0</v>
      </c>
      <c r="G1009" s="261">
        <f t="shared" si="893"/>
        <v>0</v>
      </c>
      <c r="H1009" s="261">
        <f t="shared" si="893"/>
        <v>0</v>
      </c>
      <c r="I1009" s="261">
        <f t="shared" si="893"/>
        <v>0</v>
      </c>
      <c r="J1009" s="261">
        <f t="shared" si="893"/>
        <v>0</v>
      </c>
      <c r="K1009" s="23">
        <f t="shared" si="884"/>
        <v>0</v>
      </c>
      <c r="L1009" s="23">
        <f t="shared" si="885"/>
        <v>0</v>
      </c>
      <c r="M1009" s="261">
        <f t="shared" ref="M1009:AK1009" si="894">M1011</f>
        <v>0</v>
      </c>
      <c r="N1009" s="261">
        <f t="shared" si="894"/>
        <v>0</v>
      </c>
      <c r="O1009" s="261">
        <f t="shared" si="894"/>
        <v>0</v>
      </c>
      <c r="P1009" s="130">
        <f t="shared" si="894"/>
        <v>0</v>
      </c>
      <c r="Q1009" s="130">
        <f t="shared" si="894"/>
        <v>0</v>
      </c>
      <c r="R1009" s="130">
        <f t="shared" si="894"/>
        <v>0</v>
      </c>
      <c r="S1009" s="130">
        <f t="shared" si="894"/>
        <v>0</v>
      </c>
      <c r="T1009" s="130">
        <f t="shared" si="894"/>
        <v>0</v>
      </c>
      <c r="U1009" s="130">
        <f t="shared" si="894"/>
        <v>0</v>
      </c>
      <c r="V1009" s="130">
        <f t="shared" si="894"/>
        <v>0</v>
      </c>
      <c r="W1009" s="130">
        <f t="shared" si="894"/>
        <v>0</v>
      </c>
      <c r="X1009" s="130">
        <f t="shared" si="894"/>
        <v>0</v>
      </c>
      <c r="Y1009" s="130">
        <f t="shared" si="894"/>
        <v>0</v>
      </c>
      <c r="Z1009" s="130">
        <f t="shared" si="894"/>
        <v>0</v>
      </c>
      <c r="AA1009" s="130">
        <f t="shared" si="894"/>
        <v>0</v>
      </c>
      <c r="AB1009" s="130">
        <f t="shared" si="894"/>
        <v>0</v>
      </c>
      <c r="AC1009" s="130">
        <f t="shared" si="894"/>
        <v>0</v>
      </c>
      <c r="AD1009" s="292">
        <f t="shared" si="872"/>
        <v>0</v>
      </c>
      <c r="AE1009" s="130">
        <f t="shared" si="894"/>
        <v>0</v>
      </c>
      <c r="AF1009" s="130">
        <f t="shared" si="894"/>
        <v>0</v>
      </c>
      <c r="AG1009" s="130">
        <f t="shared" si="894"/>
        <v>0</v>
      </c>
      <c r="AH1009" s="130">
        <f t="shared" si="894"/>
        <v>0</v>
      </c>
      <c r="AI1009" s="130">
        <f t="shared" si="894"/>
        <v>0</v>
      </c>
      <c r="AJ1009" s="130">
        <f t="shared" si="894"/>
        <v>0</v>
      </c>
      <c r="AK1009" s="130">
        <f t="shared" si="894"/>
        <v>0</v>
      </c>
    </row>
    <row r="1010" spans="1:37" ht="18.75" hidden="1" customHeight="1">
      <c r="A1010" s="43"/>
      <c r="B1010" s="28" t="s">
        <v>311</v>
      </c>
      <c r="C1010" s="208"/>
      <c r="D1010" s="253">
        <f t="shared" ref="D1010:AK1010" si="895">D1011</f>
        <v>0</v>
      </c>
      <c r="E1010" s="45">
        <f t="shared" si="895"/>
        <v>0</v>
      </c>
      <c r="F1010" s="289">
        <f t="shared" si="895"/>
        <v>0</v>
      </c>
      <c r="G1010" s="253">
        <f t="shared" si="895"/>
        <v>0</v>
      </c>
      <c r="H1010" s="253">
        <f t="shared" si="895"/>
        <v>0</v>
      </c>
      <c r="I1010" s="253">
        <f t="shared" si="895"/>
        <v>0</v>
      </c>
      <c r="J1010" s="253">
        <f t="shared" si="895"/>
        <v>0</v>
      </c>
      <c r="K1010" s="23">
        <f t="shared" si="884"/>
        <v>0</v>
      </c>
      <c r="L1010" s="23">
        <f t="shared" si="885"/>
        <v>0</v>
      </c>
      <c r="M1010" s="253">
        <f t="shared" si="895"/>
        <v>0</v>
      </c>
      <c r="N1010" s="253">
        <f t="shared" si="895"/>
        <v>0</v>
      </c>
      <c r="O1010" s="253">
        <f t="shared" si="895"/>
        <v>0</v>
      </c>
      <c r="P1010" s="45">
        <f t="shared" si="895"/>
        <v>0</v>
      </c>
      <c r="Q1010" s="45">
        <f t="shared" si="895"/>
        <v>0</v>
      </c>
      <c r="R1010" s="45">
        <f t="shared" si="895"/>
        <v>0</v>
      </c>
      <c r="S1010" s="45">
        <f t="shared" si="895"/>
        <v>0</v>
      </c>
      <c r="T1010" s="45">
        <f t="shared" si="895"/>
        <v>0</v>
      </c>
      <c r="U1010" s="45">
        <f t="shared" si="895"/>
        <v>0</v>
      </c>
      <c r="V1010" s="45">
        <f t="shared" si="895"/>
        <v>0</v>
      </c>
      <c r="W1010" s="45">
        <f t="shared" si="895"/>
        <v>0</v>
      </c>
      <c r="X1010" s="45">
        <f t="shared" si="895"/>
        <v>0</v>
      </c>
      <c r="Y1010" s="45">
        <f t="shared" si="895"/>
        <v>0</v>
      </c>
      <c r="Z1010" s="45">
        <f t="shared" si="895"/>
        <v>0</v>
      </c>
      <c r="AA1010" s="45">
        <f t="shared" si="895"/>
        <v>0</v>
      </c>
      <c r="AB1010" s="45">
        <f t="shared" si="895"/>
        <v>0</v>
      </c>
      <c r="AC1010" s="45">
        <f t="shared" si="895"/>
        <v>0</v>
      </c>
      <c r="AD1010" s="292">
        <f t="shared" si="872"/>
        <v>0</v>
      </c>
      <c r="AE1010" s="45">
        <f t="shared" si="895"/>
        <v>0</v>
      </c>
      <c r="AF1010" s="45">
        <f t="shared" si="895"/>
        <v>0</v>
      </c>
      <c r="AG1010" s="45">
        <f t="shared" si="895"/>
        <v>0</v>
      </c>
      <c r="AH1010" s="45">
        <f t="shared" si="895"/>
        <v>0</v>
      </c>
      <c r="AI1010" s="45">
        <f t="shared" si="895"/>
        <v>0</v>
      </c>
      <c r="AJ1010" s="45">
        <f t="shared" si="895"/>
        <v>0</v>
      </c>
      <c r="AK1010" s="45">
        <f t="shared" si="895"/>
        <v>0</v>
      </c>
    </row>
    <row r="1011" spans="1:37" ht="28.5" hidden="1" customHeight="1">
      <c r="A1011" s="43"/>
      <c r="B1011" s="131" t="s">
        <v>647</v>
      </c>
      <c r="C1011" s="29">
        <v>58</v>
      </c>
      <c r="D1011" s="252">
        <f t="shared" ref="D1011:J1011" si="896">D1012+D1013+D1014</f>
        <v>0</v>
      </c>
      <c r="E1011" s="47">
        <f t="shared" si="896"/>
        <v>0</v>
      </c>
      <c r="F1011" s="291">
        <f t="shared" si="896"/>
        <v>0</v>
      </c>
      <c r="G1011" s="252">
        <f t="shared" si="896"/>
        <v>0</v>
      </c>
      <c r="H1011" s="252">
        <f t="shared" si="896"/>
        <v>0</v>
      </c>
      <c r="I1011" s="252">
        <f t="shared" si="896"/>
        <v>0</v>
      </c>
      <c r="J1011" s="252">
        <f t="shared" si="896"/>
        <v>0</v>
      </c>
      <c r="K1011" s="23">
        <f t="shared" si="884"/>
        <v>0</v>
      </c>
      <c r="L1011" s="23">
        <f t="shared" si="885"/>
        <v>0</v>
      </c>
      <c r="M1011" s="252">
        <f t="shared" ref="M1011:AK1011" si="897">M1012+M1013+M1014</f>
        <v>0</v>
      </c>
      <c r="N1011" s="252">
        <f t="shared" si="897"/>
        <v>0</v>
      </c>
      <c r="O1011" s="252">
        <f t="shared" si="897"/>
        <v>0</v>
      </c>
      <c r="P1011" s="47">
        <f t="shared" si="897"/>
        <v>0</v>
      </c>
      <c r="Q1011" s="47">
        <f t="shared" si="897"/>
        <v>0</v>
      </c>
      <c r="R1011" s="47">
        <f t="shared" si="897"/>
        <v>0</v>
      </c>
      <c r="S1011" s="47">
        <f t="shared" si="897"/>
        <v>0</v>
      </c>
      <c r="T1011" s="47">
        <f t="shared" si="897"/>
        <v>0</v>
      </c>
      <c r="U1011" s="47">
        <f t="shared" si="897"/>
        <v>0</v>
      </c>
      <c r="V1011" s="47">
        <f t="shared" si="897"/>
        <v>0</v>
      </c>
      <c r="W1011" s="47">
        <f t="shared" si="897"/>
        <v>0</v>
      </c>
      <c r="X1011" s="47">
        <f t="shared" si="897"/>
        <v>0</v>
      </c>
      <c r="Y1011" s="47">
        <f t="shared" si="897"/>
        <v>0</v>
      </c>
      <c r="Z1011" s="47">
        <f t="shared" si="897"/>
        <v>0</v>
      </c>
      <c r="AA1011" s="47">
        <f t="shared" si="897"/>
        <v>0</v>
      </c>
      <c r="AB1011" s="47">
        <f t="shared" si="897"/>
        <v>0</v>
      </c>
      <c r="AC1011" s="47">
        <f t="shared" si="897"/>
        <v>0</v>
      </c>
      <c r="AD1011" s="292">
        <f t="shared" si="872"/>
        <v>0</v>
      </c>
      <c r="AE1011" s="47">
        <f t="shared" si="897"/>
        <v>0</v>
      </c>
      <c r="AF1011" s="47">
        <f t="shared" si="897"/>
        <v>0</v>
      </c>
      <c r="AG1011" s="47">
        <f t="shared" si="897"/>
        <v>0</v>
      </c>
      <c r="AH1011" s="47">
        <f t="shared" si="897"/>
        <v>0</v>
      </c>
      <c r="AI1011" s="47">
        <f t="shared" si="897"/>
        <v>0</v>
      </c>
      <c r="AJ1011" s="47">
        <f t="shared" si="897"/>
        <v>0</v>
      </c>
      <c r="AK1011" s="47">
        <f t="shared" si="897"/>
        <v>0</v>
      </c>
    </row>
    <row r="1012" spans="1:37" ht="15" hidden="1" customHeight="1">
      <c r="A1012" s="43"/>
      <c r="B1012" s="28" t="s">
        <v>351</v>
      </c>
      <c r="C1012" s="29" t="s">
        <v>352</v>
      </c>
      <c r="D1012" s="186">
        <v>0</v>
      </c>
      <c r="E1012" s="30">
        <v>0</v>
      </c>
      <c r="F1012" s="93">
        <v>0</v>
      </c>
      <c r="G1012" s="186">
        <v>0</v>
      </c>
      <c r="H1012" s="186">
        <v>0</v>
      </c>
      <c r="I1012" s="186">
        <v>0</v>
      </c>
      <c r="J1012" s="186">
        <v>0</v>
      </c>
      <c r="K1012" s="23">
        <f t="shared" si="884"/>
        <v>0</v>
      </c>
      <c r="L1012" s="23">
        <f t="shared" si="885"/>
        <v>0</v>
      </c>
      <c r="M1012" s="186">
        <v>0</v>
      </c>
      <c r="N1012" s="186">
        <v>0</v>
      </c>
      <c r="O1012" s="186">
        <v>0</v>
      </c>
      <c r="P1012" s="30">
        <v>0</v>
      </c>
      <c r="Q1012" s="30">
        <v>0</v>
      </c>
      <c r="R1012" s="30">
        <v>0</v>
      </c>
      <c r="S1012" s="30">
        <v>0</v>
      </c>
      <c r="T1012" s="30">
        <v>0</v>
      </c>
      <c r="U1012" s="30">
        <v>0</v>
      </c>
      <c r="V1012" s="30">
        <v>0</v>
      </c>
      <c r="W1012" s="30">
        <v>0</v>
      </c>
      <c r="X1012" s="30">
        <v>0</v>
      </c>
      <c r="Y1012" s="30">
        <v>0</v>
      </c>
      <c r="Z1012" s="30">
        <v>0</v>
      </c>
      <c r="AA1012" s="30">
        <v>0</v>
      </c>
      <c r="AB1012" s="30">
        <v>0</v>
      </c>
      <c r="AC1012" s="30">
        <v>0</v>
      </c>
      <c r="AD1012" s="292">
        <f t="shared" si="872"/>
        <v>0</v>
      </c>
      <c r="AE1012" s="30">
        <v>0</v>
      </c>
      <c r="AF1012" s="30">
        <v>0</v>
      </c>
      <c r="AG1012" s="30">
        <v>0</v>
      </c>
      <c r="AH1012" s="30">
        <v>0</v>
      </c>
      <c r="AI1012" s="30">
        <v>0</v>
      </c>
      <c r="AJ1012" s="30">
        <v>0</v>
      </c>
      <c r="AK1012" s="30">
        <v>0</v>
      </c>
    </row>
    <row r="1013" spans="1:37" ht="15" hidden="1" customHeight="1">
      <c r="A1013" s="43"/>
      <c r="B1013" s="28" t="s">
        <v>353</v>
      </c>
      <c r="C1013" s="29" t="s">
        <v>354</v>
      </c>
      <c r="D1013" s="186"/>
      <c r="E1013" s="30"/>
      <c r="F1013" s="93"/>
      <c r="G1013" s="186"/>
      <c r="H1013" s="186"/>
      <c r="I1013" s="186"/>
      <c r="J1013" s="186"/>
      <c r="K1013" s="23">
        <f t="shared" si="884"/>
        <v>0</v>
      </c>
      <c r="L1013" s="23">
        <f t="shared" si="885"/>
        <v>0</v>
      </c>
      <c r="M1013" s="186"/>
      <c r="N1013" s="186"/>
      <c r="O1013" s="186"/>
      <c r="P1013" s="30"/>
      <c r="Q1013" s="30"/>
      <c r="R1013" s="30"/>
      <c r="S1013" s="30"/>
      <c r="T1013" s="30"/>
      <c r="U1013" s="30"/>
      <c r="V1013" s="30"/>
      <c r="W1013" s="30"/>
      <c r="X1013" s="30"/>
      <c r="Y1013" s="30"/>
      <c r="Z1013" s="30"/>
      <c r="AA1013" s="30"/>
      <c r="AB1013" s="30"/>
      <c r="AC1013" s="30"/>
      <c r="AD1013" s="292">
        <f t="shared" si="872"/>
        <v>0</v>
      </c>
      <c r="AE1013" s="30"/>
      <c r="AF1013" s="30"/>
      <c r="AG1013" s="30"/>
      <c r="AH1013" s="30"/>
      <c r="AI1013" s="30"/>
      <c r="AJ1013" s="30"/>
      <c r="AK1013" s="30"/>
    </row>
    <row r="1014" spans="1:37" ht="15" hidden="1" customHeight="1">
      <c r="A1014" s="43"/>
      <c r="B1014" s="28" t="s">
        <v>355</v>
      </c>
      <c r="C1014" s="29" t="s">
        <v>356</v>
      </c>
      <c r="D1014" s="186"/>
      <c r="E1014" s="30"/>
      <c r="F1014" s="93"/>
      <c r="G1014" s="186"/>
      <c r="H1014" s="186"/>
      <c r="I1014" s="186"/>
      <c r="J1014" s="186"/>
      <c r="K1014" s="23">
        <f t="shared" si="884"/>
        <v>0</v>
      </c>
      <c r="L1014" s="23">
        <f t="shared" si="885"/>
        <v>0</v>
      </c>
      <c r="M1014" s="186"/>
      <c r="N1014" s="186"/>
      <c r="O1014" s="186"/>
      <c r="P1014" s="30"/>
      <c r="Q1014" s="30"/>
      <c r="R1014" s="30"/>
      <c r="S1014" s="30"/>
      <c r="T1014" s="30"/>
      <c r="U1014" s="30"/>
      <c r="V1014" s="30"/>
      <c r="W1014" s="30"/>
      <c r="X1014" s="30"/>
      <c r="Y1014" s="30"/>
      <c r="Z1014" s="30"/>
      <c r="AA1014" s="30"/>
      <c r="AB1014" s="30"/>
      <c r="AC1014" s="30"/>
      <c r="AD1014" s="292">
        <f t="shared" si="872"/>
        <v>0</v>
      </c>
      <c r="AE1014" s="30"/>
      <c r="AF1014" s="30"/>
      <c r="AG1014" s="30"/>
      <c r="AH1014" s="30"/>
      <c r="AI1014" s="30"/>
      <c r="AJ1014" s="30"/>
      <c r="AK1014" s="30"/>
    </row>
    <row r="1015" spans="1:37" ht="29.25" customHeight="1">
      <c r="A1015" s="43"/>
      <c r="B1015" s="209" t="s">
        <v>648</v>
      </c>
      <c r="C1015" s="155"/>
      <c r="D1015" s="261">
        <f t="shared" ref="D1015:J1015" si="898">D1017</f>
        <v>1613</v>
      </c>
      <c r="E1015" s="130">
        <f t="shared" si="898"/>
        <v>89</v>
      </c>
      <c r="F1015" s="158">
        <f t="shared" si="898"/>
        <v>89</v>
      </c>
      <c r="G1015" s="261">
        <f t="shared" si="898"/>
        <v>89</v>
      </c>
      <c r="H1015" s="261">
        <f t="shared" si="898"/>
        <v>0</v>
      </c>
      <c r="I1015" s="261">
        <f t="shared" si="898"/>
        <v>0</v>
      </c>
      <c r="J1015" s="261">
        <f t="shared" si="898"/>
        <v>0</v>
      </c>
      <c r="K1015" s="23">
        <f t="shared" si="884"/>
        <v>89</v>
      </c>
      <c r="L1015" s="23">
        <f t="shared" si="885"/>
        <v>0</v>
      </c>
      <c r="M1015" s="261">
        <f t="shared" ref="M1015:AK1015" si="899">M1017</f>
        <v>0</v>
      </c>
      <c r="N1015" s="261">
        <f t="shared" si="899"/>
        <v>0</v>
      </c>
      <c r="O1015" s="261">
        <f t="shared" si="899"/>
        <v>0</v>
      </c>
      <c r="P1015" s="130">
        <f t="shared" si="899"/>
        <v>0</v>
      </c>
      <c r="Q1015" s="130">
        <f t="shared" si="899"/>
        <v>0</v>
      </c>
      <c r="R1015" s="130">
        <f t="shared" si="899"/>
        <v>0</v>
      </c>
      <c r="S1015" s="130">
        <f t="shared" si="899"/>
        <v>0</v>
      </c>
      <c r="T1015" s="130">
        <f t="shared" si="899"/>
        <v>0</v>
      </c>
      <c r="U1015" s="130">
        <f t="shared" si="899"/>
        <v>0</v>
      </c>
      <c r="V1015" s="130">
        <f t="shared" si="899"/>
        <v>0</v>
      </c>
      <c r="W1015" s="130">
        <f t="shared" si="899"/>
        <v>0</v>
      </c>
      <c r="X1015" s="130">
        <f t="shared" si="899"/>
        <v>0</v>
      </c>
      <c r="Y1015" s="130">
        <f t="shared" si="899"/>
        <v>0</v>
      </c>
      <c r="Z1015" s="130">
        <f t="shared" si="899"/>
        <v>0</v>
      </c>
      <c r="AA1015" s="130">
        <f t="shared" si="899"/>
        <v>0</v>
      </c>
      <c r="AB1015" s="130">
        <f t="shared" si="899"/>
        <v>0</v>
      </c>
      <c r="AC1015" s="130">
        <f t="shared" si="899"/>
        <v>0</v>
      </c>
      <c r="AD1015" s="292">
        <f t="shared" si="872"/>
        <v>89</v>
      </c>
      <c r="AE1015" s="130">
        <f t="shared" si="899"/>
        <v>89</v>
      </c>
      <c r="AF1015" s="130">
        <f t="shared" si="899"/>
        <v>80</v>
      </c>
      <c r="AG1015" s="130">
        <f t="shared" si="899"/>
        <v>0</v>
      </c>
      <c r="AH1015" s="130">
        <f t="shared" si="899"/>
        <v>0</v>
      </c>
      <c r="AI1015" s="130">
        <f t="shared" si="899"/>
        <v>0</v>
      </c>
      <c r="AJ1015" s="130">
        <f t="shared" si="899"/>
        <v>0</v>
      </c>
      <c r="AK1015" s="130">
        <f t="shared" si="899"/>
        <v>0</v>
      </c>
    </row>
    <row r="1016" spans="1:37" ht="23.25" customHeight="1">
      <c r="A1016" s="43"/>
      <c r="B1016" s="28" t="s">
        <v>311</v>
      </c>
      <c r="C1016" s="208"/>
      <c r="D1016" s="253">
        <f t="shared" ref="D1016:AK1016" si="900">D1017</f>
        <v>1613</v>
      </c>
      <c r="E1016" s="45">
        <f t="shared" si="900"/>
        <v>89</v>
      </c>
      <c r="F1016" s="289">
        <f t="shared" si="900"/>
        <v>89</v>
      </c>
      <c r="G1016" s="253">
        <f t="shared" si="900"/>
        <v>89</v>
      </c>
      <c r="H1016" s="253">
        <f t="shared" si="900"/>
        <v>0</v>
      </c>
      <c r="I1016" s="253">
        <f t="shared" si="900"/>
        <v>0</v>
      </c>
      <c r="J1016" s="253">
        <f t="shared" si="900"/>
        <v>0</v>
      </c>
      <c r="K1016" s="23">
        <f t="shared" si="884"/>
        <v>89</v>
      </c>
      <c r="L1016" s="23">
        <f t="shared" si="885"/>
        <v>0</v>
      </c>
      <c r="M1016" s="253">
        <f t="shared" si="900"/>
        <v>0</v>
      </c>
      <c r="N1016" s="253">
        <f t="shared" si="900"/>
        <v>0</v>
      </c>
      <c r="O1016" s="253">
        <f t="shared" si="900"/>
        <v>0</v>
      </c>
      <c r="P1016" s="45">
        <f t="shared" si="900"/>
        <v>0</v>
      </c>
      <c r="Q1016" s="45">
        <f t="shared" si="900"/>
        <v>0</v>
      </c>
      <c r="R1016" s="45">
        <f t="shared" si="900"/>
        <v>0</v>
      </c>
      <c r="S1016" s="45">
        <f t="shared" si="900"/>
        <v>0</v>
      </c>
      <c r="T1016" s="45">
        <f t="shared" si="900"/>
        <v>0</v>
      </c>
      <c r="U1016" s="45">
        <f t="shared" si="900"/>
        <v>0</v>
      </c>
      <c r="V1016" s="45">
        <f t="shared" si="900"/>
        <v>0</v>
      </c>
      <c r="W1016" s="45">
        <f t="shared" si="900"/>
        <v>0</v>
      </c>
      <c r="X1016" s="45">
        <f t="shared" si="900"/>
        <v>0</v>
      </c>
      <c r="Y1016" s="45">
        <f t="shared" si="900"/>
        <v>0</v>
      </c>
      <c r="Z1016" s="45">
        <f t="shared" si="900"/>
        <v>0</v>
      </c>
      <c r="AA1016" s="45">
        <f t="shared" si="900"/>
        <v>0</v>
      </c>
      <c r="AB1016" s="45">
        <f t="shared" si="900"/>
        <v>0</v>
      </c>
      <c r="AC1016" s="45">
        <f t="shared" si="900"/>
        <v>0</v>
      </c>
      <c r="AD1016" s="292">
        <f t="shared" si="872"/>
        <v>89</v>
      </c>
      <c r="AE1016" s="45">
        <f t="shared" si="900"/>
        <v>89</v>
      </c>
      <c r="AF1016" s="45">
        <f t="shared" si="900"/>
        <v>80</v>
      </c>
      <c r="AG1016" s="45">
        <f t="shared" si="900"/>
        <v>0</v>
      </c>
      <c r="AH1016" s="45">
        <f t="shared" si="900"/>
        <v>0</v>
      </c>
      <c r="AI1016" s="45">
        <f t="shared" si="900"/>
        <v>0</v>
      </c>
      <c r="AJ1016" s="45">
        <f t="shared" si="900"/>
        <v>0</v>
      </c>
      <c r="AK1016" s="45">
        <f t="shared" si="900"/>
        <v>0</v>
      </c>
    </row>
    <row r="1017" spans="1:37" ht="24.75" customHeight="1">
      <c r="A1017" s="43"/>
      <c r="B1017" s="131" t="s">
        <v>647</v>
      </c>
      <c r="C1017" s="29">
        <v>58</v>
      </c>
      <c r="D1017" s="252">
        <f t="shared" ref="D1017:J1017" si="901">D1018+D1019+D1020</f>
        <v>1613</v>
      </c>
      <c r="E1017" s="47">
        <f t="shared" si="901"/>
        <v>89</v>
      </c>
      <c r="F1017" s="291">
        <f t="shared" si="901"/>
        <v>89</v>
      </c>
      <c r="G1017" s="252">
        <f t="shared" si="901"/>
        <v>89</v>
      </c>
      <c r="H1017" s="252">
        <f t="shared" si="901"/>
        <v>0</v>
      </c>
      <c r="I1017" s="252">
        <f t="shared" si="901"/>
        <v>0</v>
      </c>
      <c r="J1017" s="252">
        <f t="shared" si="901"/>
        <v>0</v>
      </c>
      <c r="K1017" s="23">
        <f t="shared" si="884"/>
        <v>89</v>
      </c>
      <c r="L1017" s="23">
        <f t="shared" si="885"/>
        <v>0</v>
      </c>
      <c r="M1017" s="252">
        <f t="shared" ref="M1017:AK1017" si="902">M1018+M1019+M1020</f>
        <v>0</v>
      </c>
      <c r="N1017" s="252">
        <f t="shared" si="902"/>
        <v>0</v>
      </c>
      <c r="O1017" s="252">
        <f t="shared" si="902"/>
        <v>0</v>
      </c>
      <c r="P1017" s="47">
        <f t="shared" si="902"/>
        <v>0</v>
      </c>
      <c r="Q1017" s="47">
        <f t="shared" si="902"/>
        <v>0</v>
      </c>
      <c r="R1017" s="47">
        <f t="shared" si="902"/>
        <v>0</v>
      </c>
      <c r="S1017" s="47">
        <f t="shared" si="902"/>
        <v>0</v>
      </c>
      <c r="T1017" s="47">
        <f t="shared" si="902"/>
        <v>0</v>
      </c>
      <c r="U1017" s="47">
        <f t="shared" si="902"/>
        <v>0</v>
      </c>
      <c r="V1017" s="47">
        <f t="shared" si="902"/>
        <v>0</v>
      </c>
      <c r="W1017" s="47">
        <f t="shared" si="902"/>
        <v>0</v>
      </c>
      <c r="X1017" s="47">
        <f t="shared" si="902"/>
        <v>0</v>
      </c>
      <c r="Y1017" s="47">
        <f t="shared" si="902"/>
        <v>0</v>
      </c>
      <c r="Z1017" s="47">
        <f t="shared" si="902"/>
        <v>0</v>
      </c>
      <c r="AA1017" s="47">
        <f t="shared" si="902"/>
        <v>0</v>
      </c>
      <c r="AB1017" s="47">
        <f t="shared" si="902"/>
        <v>0</v>
      </c>
      <c r="AC1017" s="47">
        <f t="shared" si="902"/>
        <v>0</v>
      </c>
      <c r="AD1017" s="292">
        <f t="shared" si="872"/>
        <v>89</v>
      </c>
      <c r="AE1017" s="47">
        <f t="shared" si="902"/>
        <v>89</v>
      </c>
      <c r="AF1017" s="47">
        <f t="shared" si="902"/>
        <v>80</v>
      </c>
      <c r="AG1017" s="47">
        <f t="shared" si="902"/>
        <v>0</v>
      </c>
      <c r="AH1017" s="47">
        <f t="shared" si="902"/>
        <v>0</v>
      </c>
      <c r="AI1017" s="47">
        <f t="shared" si="902"/>
        <v>0</v>
      </c>
      <c r="AJ1017" s="47">
        <f t="shared" si="902"/>
        <v>0</v>
      </c>
      <c r="AK1017" s="47">
        <f t="shared" si="902"/>
        <v>0</v>
      </c>
    </row>
    <row r="1018" spans="1:37" ht="15" customHeight="1">
      <c r="A1018" s="43"/>
      <c r="B1018" s="28" t="s">
        <v>351</v>
      </c>
      <c r="C1018" s="29" t="s">
        <v>352</v>
      </c>
      <c r="D1018" s="186"/>
      <c r="E1018" s="30"/>
      <c r="F1018" s="93"/>
      <c r="G1018" s="186"/>
      <c r="H1018" s="186"/>
      <c r="I1018" s="186"/>
      <c r="J1018" s="186"/>
      <c r="K1018" s="23">
        <f t="shared" si="884"/>
        <v>0</v>
      </c>
      <c r="L1018" s="23">
        <f t="shared" si="885"/>
        <v>0</v>
      </c>
      <c r="M1018" s="186"/>
      <c r="N1018" s="186"/>
      <c r="O1018" s="186"/>
      <c r="P1018" s="30"/>
      <c r="Q1018" s="30"/>
      <c r="R1018" s="30"/>
      <c r="S1018" s="30"/>
      <c r="T1018" s="30"/>
      <c r="U1018" s="30"/>
      <c r="V1018" s="30"/>
      <c r="W1018" s="30"/>
      <c r="X1018" s="30"/>
      <c r="Y1018" s="30"/>
      <c r="Z1018" s="30"/>
      <c r="AA1018" s="30"/>
      <c r="AB1018" s="30"/>
      <c r="AC1018" s="30"/>
      <c r="AD1018" s="292">
        <f t="shared" si="872"/>
        <v>0</v>
      </c>
      <c r="AE1018" s="30"/>
      <c r="AF1018" s="30"/>
      <c r="AG1018" s="30"/>
      <c r="AH1018" s="30"/>
      <c r="AI1018" s="30"/>
      <c r="AJ1018" s="30"/>
      <c r="AK1018" s="30"/>
    </row>
    <row r="1019" spans="1:37" ht="15" customHeight="1">
      <c r="A1019" s="43"/>
      <c r="B1019" s="28" t="s">
        <v>353</v>
      </c>
      <c r="C1019" s="29" t="s">
        <v>354</v>
      </c>
      <c r="D1019" s="186"/>
      <c r="E1019" s="30">
        <v>0</v>
      </c>
      <c r="F1019" s="93">
        <v>0</v>
      </c>
      <c r="G1019" s="186">
        <v>0</v>
      </c>
      <c r="H1019" s="186">
        <v>0</v>
      </c>
      <c r="I1019" s="186">
        <v>0</v>
      </c>
      <c r="J1019" s="186">
        <v>0</v>
      </c>
      <c r="K1019" s="23">
        <f t="shared" si="884"/>
        <v>0</v>
      </c>
      <c r="L1019" s="23">
        <f t="shared" si="885"/>
        <v>0</v>
      </c>
      <c r="M1019" s="186">
        <v>0</v>
      </c>
      <c r="N1019" s="186">
        <v>0</v>
      </c>
      <c r="O1019" s="186">
        <v>0</v>
      </c>
      <c r="P1019" s="30">
        <v>0</v>
      </c>
      <c r="Q1019" s="30">
        <v>0</v>
      </c>
      <c r="R1019" s="30">
        <v>0</v>
      </c>
      <c r="S1019" s="30">
        <v>0</v>
      </c>
      <c r="T1019" s="30">
        <v>0</v>
      </c>
      <c r="U1019" s="30">
        <v>0</v>
      </c>
      <c r="V1019" s="30">
        <v>0</v>
      </c>
      <c r="W1019" s="30">
        <v>0</v>
      </c>
      <c r="X1019" s="30">
        <v>0</v>
      </c>
      <c r="Y1019" s="30">
        <v>0</v>
      </c>
      <c r="Z1019" s="30">
        <v>0</v>
      </c>
      <c r="AA1019" s="30">
        <v>0</v>
      </c>
      <c r="AB1019" s="30">
        <v>0</v>
      </c>
      <c r="AC1019" s="30">
        <v>0</v>
      </c>
      <c r="AD1019" s="292">
        <f t="shared" si="872"/>
        <v>0</v>
      </c>
      <c r="AE1019" s="30">
        <v>0</v>
      </c>
      <c r="AF1019" s="30">
        <v>0</v>
      </c>
      <c r="AG1019" s="30">
        <v>0</v>
      </c>
      <c r="AH1019" s="30">
        <v>0</v>
      </c>
      <c r="AI1019" s="30">
        <v>0</v>
      </c>
      <c r="AJ1019" s="30">
        <v>0</v>
      </c>
      <c r="AK1019" s="30">
        <v>0</v>
      </c>
    </row>
    <row r="1020" spans="1:37" ht="15.75" customHeight="1">
      <c r="A1020" s="43"/>
      <c r="B1020" s="28" t="s">
        <v>355</v>
      </c>
      <c r="C1020" s="29" t="s">
        <v>356</v>
      </c>
      <c r="D1020" s="186">
        <v>1613</v>
      </c>
      <c r="E1020" s="30">
        <v>89</v>
      </c>
      <c r="F1020" s="93">
        <v>89</v>
      </c>
      <c r="G1020" s="186">
        <v>89</v>
      </c>
      <c r="H1020" s="186"/>
      <c r="I1020" s="186"/>
      <c r="J1020" s="186"/>
      <c r="K1020" s="23">
        <f t="shared" si="884"/>
        <v>89</v>
      </c>
      <c r="L1020" s="23">
        <f t="shared" si="885"/>
        <v>0</v>
      </c>
      <c r="M1020" s="186">
        <v>0</v>
      </c>
      <c r="N1020" s="186">
        <v>0</v>
      </c>
      <c r="O1020" s="186">
        <v>0</v>
      </c>
      <c r="P1020" s="30"/>
      <c r="Q1020" s="30"/>
      <c r="R1020" s="30"/>
      <c r="S1020" s="30"/>
      <c r="T1020" s="30"/>
      <c r="U1020" s="30"/>
      <c r="V1020" s="30"/>
      <c r="W1020" s="30"/>
      <c r="X1020" s="30"/>
      <c r="Y1020" s="30"/>
      <c r="Z1020" s="30"/>
      <c r="AA1020" s="30"/>
      <c r="AB1020" s="30"/>
      <c r="AC1020" s="30"/>
      <c r="AD1020" s="292">
        <f t="shared" si="872"/>
        <v>89</v>
      </c>
      <c r="AE1020" s="30">
        <v>89</v>
      </c>
      <c r="AF1020" s="30">
        <v>80</v>
      </c>
      <c r="AG1020" s="30"/>
      <c r="AH1020" s="30"/>
      <c r="AI1020" s="30"/>
      <c r="AJ1020" s="30"/>
      <c r="AK1020" s="30"/>
    </row>
    <row r="1021" spans="1:37" ht="36" hidden="1" customHeight="1">
      <c r="A1021" s="43"/>
      <c r="B1021" s="209" t="s">
        <v>649</v>
      </c>
      <c r="C1021" s="155"/>
      <c r="D1021" s="261">
        <f t="shared" ref="D1021:S1022" si="903">D1022</f>
        <v>813</v>
      </c>
      <c r="E1021" s="130">
        <f t="shared" si="903"/>
        <v>0</v>
      </c>
      <c r="F1021" s="158">
        <f t="shared" si="903"/>
        <v>0</v>
      </c>
      <c r="G1021" s="261">
        <f t="shared" si="903"/>
        <v>0</v>
      </c>
      <c r="H1021" s="261">
        <f t="shared" si="903"/>
        <v>0</v>
      </c>
      <c r="I1021" s="261">
        <f t="shared" si="903"/>
        <v>0</v>
      </c>
      <c r="J1021" s="261">
        <f t="shared" si="903"/>
        <v>0</v>
      </c>
      <c r="K1021" s="23">
        <f t="shared" si="884"/>
        <v>0</v>
      </c>
      <c r="L1021" s="23">
        <f t="shared" si="885"/>
        <v>0</v>
      </c>
      <c r="M1021" s="261">
        <f t="shared" si="903"/>
        <v>0</v>
      </c>
      <c r="N1021" s="261">
        <f t="shared" si="903"/>
        <v>0</v>
      </c>
      <c r="O1021" s="261">
        <f t="shared" si="903"/>
        <v>0</v>
      </c>
      <c r="P1021" s="130">
        <f t="shared" si="903"/>
        <v>0</v>
      </c>
      <c r="Q1021" s="130">
        <f t="shared" si="903"/>
        <v>0</v>
      </c>
      <c r="R1021" s="130">
        <f t="shared" si="903"/>
        <v>0</v>
      </c>
      <c r="S1021" s="130">
        <f t="shared" si="903"/>
        <v>0</v>
      </c>
      <c r="T1021" s="130">
        <f t="shared" ref="T1021:AK1022" si="904">T1022</f>
        <v>0</v>
      </c>
      <c r="U1021" s="130">
        <f t="shared" si="904"/>
        <v>0</v>
      </c>
      <c r="V1021" s="130">
        <f t="shared" si="904"/>
        <v>0</v>
      </c>
      <c r="W1021" s="130">
        <f t="shared" si="904"/>
        <v>0</v>
      </c>
      <c r="X1021" s="130">
        <f t="shared" si="904"/>
        <v>0</v>
      </c>
      <c r="Y1021" s="130">
        <f t="shared" si="904"/>
        <v>0</v>
      </c>
      <c r="Z1021" s="130">
        <f t="shared" si="904"/>
        <v>0</v>
      </c>
      <c r="AA1021" s="130">
        <f t="shared" si="904"/>
        <v>0</v>
      </c>
      <c r="AB1021" s="130">
        <f t="shared" si="904"/>
        <v>0</v>
      </c>
      <c r="AC1021" s="130">
        <f t="shared" si="904"/>
        <v>0</v>
      </c>
      <c r="AD1021" s="292">
        <f t="shared" si="872"/>
        <v>0</v>
      </c>
      <c r="AE1021" s="130">
        <f t="shared" si="904"/>
        <v>0</v>
      </c>
      <c r="AF1021" s="130">
        <f t="shared" si="904"/>
        <v>0</v>
      </c>
      <c r="AG1021" s="130">
        <f t="shared" si="904"/>
        <v>0</v>
      </c>
      <c r="AH1021" s="130">
        <f t="shared" si="904"/>
        <v>0</v>
      </c>
      <c r="AI1021" s="130">
        <f t="shared" si="904"/>
        <v>0</v>
      </c>
      <c r="AJ1021" s="130">
        <f t="shared" si="904"/>
        <v>0</v>
      </c>
      <c r="AK1021" s="130">
        <f t="shared" si="904"/>
        <v>0</v>
      </c>
    </row>
    <row r="1022" spans="1:37" ht="16.5" hidden="1" customHeight="1">
      <c r="A1022" s="43"/>
      <c r="B1022" s="28" t="s">
        <v>311</v>
      </c>
      <c r="C1022" s="208"/>
      <c r="D1022" s="252">
        <f t="shared" si="903"/>
        <v>813</v>
      </c>
      <c r="E1022" s="47">
        <f t="shared" si="903"/>
        <v>0</v>
      </c>
      <c r="F1022" s="291">
        <f t="shared" si="903"/>
        <v>0</v>
      </c>
      <c r="G1022" s="252">
        <f t="shared" si="903"/>
        <v>0</v>
      </c>
      <c r="H1022" s="252">
        <f t="shared" si="903"/>
        <v>0</v>
      </c>
      <c r="I1022" s="252">
        <f t="shared" si="903"/>
        <v>0</v>
      </c>
      <c r="J1022" s="252">
        <f t="shared" si="903"/>
        <v>0</v>
      </c>
      <c r="K1022" s="23">
        <f t="shared" si="884"/>
        <v>0</v>
      </c>
      <c r="L1022" s="23">
        <f t="shared" si="885"/>
        <v>0</v>
      </c>
      <c r="M1022" s="252">
        <f t="shared" si="903"/>
        <v>0</v>
      </c>
      <c r="N1022" s="252">
        <f t="shared" si="903"/>
        <v>0</v>
      </c>
      <c r="O1022" s="252">
        <f t="shared" si="903"/>
        <v>0</v>
      </c>
      <c r="P1022" s="47">
        <f t="shared" si="903"/>
        <v>0</v>
      </c>
      <c r="Q1022" s="47">
        <f t="shared" si="903"/>
        <v>0</v>
      </c>
      <c r="R1022" s="47">
        <f t="shared" si="903"/>
        <v>0</v>
      </c>
      <c r="S1022" s="47">
        <f t="shared" si="903"/>
        <v>0</v>
      </c>
      <c r="T1022" s="47">
        <f t="shared" si="904"/>
        <v>0</v>
      </c>
      <c r="U1022" s="47">
        <f t="shared" si="904"/>
        <v>0</v>
      </c>
      <c r="V1022" s="47">
        <f t="shared" si="904"/>
        <v>0</v>
      </c>
      <c r="W1022" s="47">
        <f t="shared" si="904"/>
        <v>0</v>
      </c>
      <c r="X1022" s="47">
        <f t="shared" si="904"/>
        <v>0</v>
      </c>
      <c r="Y1022" s="47">
        <f t="shared" si="904"/>
        <v>0</v>
      </c>
      <c r="Z1022" s="47">
        <f t="shared" si="904"/>
        <v>0</v>
      </c>
      <c r="AA1022" s="47">
        <f t="shared" si="904"/>
        <v>0</v>
      </c>
      <c r="AB1022" s="47">
        <f t="shared" si="904"/>
        <v>0</v>
      </c>
      <c r="AC1022" s="47">
        <f t="shared" si="904"/>
        <v>0</v>
      </c>
      <c r="AD1022" s="292">
        <f t="shared" si="872"/>
        <v>0</v>
      </c>
      <c r="AE1022" s="47">
        <f t="shared" si="904"/>
        <v>0</v>
      </c>
      <c r="AF1022" s="47">
        <f t="shared" si="904"/>
        <v>0</v>
      </c>
      <c r="AG1022" s="47">
        <f t="shared" si="904"/>
        <v>0</v>
      </c>
      <c r="AH1022" s="47">
        <f t="shared" si="904"/>
        <v>0</v>
      </c>
      <c r="AI1022" s="47">
        <f t="shared" si="904"/>
        <v>0</v>
      </c>
      <c r="AJ1022" s="47">
        <f t="shared" si="904"/>
        <v>0</v>
      </c>
      <c r="AK1022" s="47">
        <f t="shared" si="904"/>
        <v>0</v>
      </c>
    </row>
    <row r="1023" spans="1:37" ht="24" hidden="1" customHeight="1">
      <c r="A1023" s="43"/>
      <c r="B1023" s="131" t="s">
        <v>647</v>
      </c>
      <c r="C1023" s="29">
        <v>58</v>
      </c>
      <c r="D1023" s="252">
        <f t="shared" ref="D1023:J1023" si="905">D1024+D1025+D1026</f>
        <v>813</v>
      </c>
      <c r="E1023" s="47">
        <f t="shared" si="905"/>
        <v>0</v>
      </c>
      <c r="F1023" s="291">
        <f t="shared" si="905"/>
        <v>0</v>
      </c>
      <c r="G1023" s="252">
        <f t="shared" si="905"/>
        <v>0</v>
      </c>
      <c r="H1023" s="252">
        <f t="shared" si="905"/>
        <v>0</v>
      </c>
      <c r="I1023" s="252">
        <f t="shared" si="905"/>
        <v>0</v>
      </c>
      <c r="J1023" s="252">
        <f t="shared" si="905"/>
        <v>0</v>
      </c>
      <c r="K1023" s="23">
        <f t="shared" si="884"/>
        <v>0</v>
      </c>
      <c r="L1023" s="23">
        <f t="shared" si="885"/>
        <v>0</v>
      </c>
      <c r="M1023" s="252">
        <f t="shared" ref="M1023:AK1023" si="906">M1024+M1025+M1026</f>
        <v>0</v>
      </c>
      <c r="N1023" s="252">
        <f t="shared" si="906"/>
        <v>0</v>
      </c>
      <c r="O1023" s="252">
        <f t="shared" si="906"/>
        <v>0</v>
      </c>
      <c r="P1023" s="47">
        <f t="shared" si="906"/>
        <v>0</v>
      </c>
      <c r="Q1023" s="47">
        <f t="shared" si="906"/>
        <v>0</v>
      </c>
      <c r="R1023" s="47">
        <f t="shared" si="906"/>
        <v>0</v>
      </c>
      <c r="S1023" s="47">
        <f t="shared" si="906"/>
        <v>0</v>
      </c>
      <c r="T1023" s="47">
        <f t="shared" si="906"/>
        <v>0</v>
      </c>
      <c r="U1023" s="47">
        <f t="shared" si="906"/>
        <v>0</v>
      </c>
      <c r="V1023" s="47">
        <f t="shared" si="906"/>
        <v>0</v>
      </c>
      <c r="W1023" s="47">
        <f t="shared" si="906"/>
        <v>0</v>
      </c>
      <c r="X1023" s="47">
        <f t="shared" si="906"/>
        <v>0</v>
      </c>
      <c r="Y1023" s="47">
        <f t="shared" si="906"/>
        <v>0</v>
      </c>
      <c r="Z1023" s="47">
        <f t="shared" si="906"/>
        <v>0</v>
      </c>
      <c r="AA1023" s="47">
        <f t="shared" si="906"/>
        <v>0</v>
      </c>
      <c r="AB1023" s="47">
        <f t="shared" si="906"/>
        <v>0</v>
      </c>
      <c r="AC1023" s="47">
        <f t="shared" si="906"/>
        <v>0</v>
      </c>
      <c r="AD1023" s="292">
        <f t="shared" si="872"/>
        <v>0</v>
      </c>
      <c r="AE1023" s="47">
        <f t="shared" si="906"/>
        <v>0</v>
      </c>
      <c r="AF1023" s="47">
        <f t="shared" si="906"/>
        <v>0</v>
      </c>
      <c r="AG1023" s="47">
        <f t="shared" si="906"/>
        <v>0</v>
      </c>
      <c r="AH1023" s="47">
        <f t="shared" si="906"/>
        <v>0</v>
      </c>
      <c r="AI1023" s="47">
        <f t="shared" si="906"/>
        <v>0</v>
      </c>
      <c r="AJ1023" s="47">
        <f t="shared" si="906"/>
        <v>0</v>
      </c>
      <c r="AK1023" s="47">
        <f t="shared" si="906"/>
        <v>0</v>
      </c>
    </row>
    <row r="1024" spans="1:37" ht="15.75" hidden="1" customHeight="1">
      <c r="A1024" s="43"/>
      <c r="B1024" s="28" t="s">
        <v>351</v>
      </c>
      <c r="C1024" s="29" t="s">
        <v>352</v>
      </c>
      <c r="D1024" s="186"/>
      <c r="E1024" s="30"/>
      <c r="F1024" s="93"/>
      <c r="G1024" s="186"/>
      <c r="H1024" s="186"/>
      <c r="I1024" s="186"/>
      <c r="J1024" s="186"/>
      <c r="K1024" s="23">
        <f t="shared" si="884"/>
        <v>0</v>
      </c>
      <c r="L1024" s="23">
        <f t="shared" si="885"/>
        <v>0</v>
      </c>
      <c r="M1024" s="186"/>
      <c r="N1024" s="186"/>
      <c r="O1024" s="186"/>
      <c r="P1024" s="30"/>
      <c r="Q1024" s="30"/>
      <c r="R1024" s="30"/>
      <c r="S1024" s="30"/>
      <c r="T1024" s="30"/>
      <c r="U1024" s="30"/>
      <c r="V1024" s="30"/>
      <c r="W1024" s="30"/>
      <c r="X1024" s="30"/>
      <c r="Y1024" s="30"/>
      <c r="Z1024" s="30"/>
      <c r="AA1024" s="30"/>
      <c r="AB1024" s="30"/>
      <c r="AC1024" s="30"/>
      <c r="AD1024" s="292">
        <f t="shared" si="872"/>
        <v>0</v>
      </c>
      <c r="AE1024" s="30"/>
      <c r="AF1024" s="30"/>
      <c r="AG1024" s="30"/>
      <c r="AH1024" s="30"/>
      <c r="AI1024" s="30"/>
      <c r="AJ1024" s="30"/>
      <c r="AK1024" s="30"/>
    </row>
    <row r="1025" spans="1:37" ht="15" hidden="1" customHeight="1">
      <c r="A1025" s="43"/>
      <c r="B1025" s="28" t="s">
        <v>353</v>
      </c>
      <c r="C1025" s="29" t="s">
        <v>354</v>
      </c>
      <c r="D1025" s="186"/>
      <c r="E1025" s="30"/>
      <c r="F1025" s="93"/>
      <c r="G1025" s="186"/>
      <c r="H1025" s="186"/>
      <c r="I1025" s="186"/>
      <c r="J1025" s="186"/>
      <c r="K1025" s="23">
        <f t="shared" si="884"/>
        <v>0</v>
      </c>
      <c r="L1025" s="23">
        <f t="shared" si="885"/>
        <v>0</v>
      </c>
      <c r="M1025" s="186"/>
      <c r="N1025" s="186"/>
      <c r="O1025" s="186"/>
      <c r="P1025" s="30"/>
      <c r="Q1025" s="30"/>
      <c r="R1025" s="30"/>
      <c r="S1025" s="30"/>
      <c r="T1025" s="30"/>
      <c r="U1025" s="30"/>
      <c r="V1025" s="30"/>
      <c r="W1025" s="30"/>
      <c r="X1025" s="30"/>
      <c r="Y1025" s="30"/>
      <c r="Z1025" s="30"/>
      <c r="AA1025" s="30"/>
      <c r="AB1025" s="30"/>
      <c r="AC1025" s="30"/>
      <c r="AD1025" s="292">
        <f t="shared" si="872"/>
        <v>0</v>
      </c>
      <c r="AE1025" s="30"/>
      <c r="AF1025" s="30"/>
      <c r="AG1025" s="30"/>
      <c r="AH1025" s="30"/>
      <c r="AI1025" s="30"/>
      <c r="AJ1025" s="30"/>
      <c r="AK1025" s="30"/>
    </row>
    <row r="1026" spans="1:37" ht="15" hidden="1" customHeight="1">
      <c r="A1026" s="43"/>
      <c r="B1026" s="28" t="s">
        <v>355</v>
      </c>
      <c r="C1026" s="29" t="s">
        <v>356</v>
      </c>
      <c r="D1026" s="186">
        <v>813</v>
      </c>
      <c r="E1026" s="30"/>
      <c r="F1026" s="93"/>
      <c r="G1026" s="186"/>
      <c r="H1026" s="186"/>
      <c r="I1026" s="186"/>
      <c r="J1026" s="186"/>
      <c r="K1026" s="23">
        <f t="shared" si="884"/>
        <v>0</v>
      </c>
      <c r="L1026" s="23">
        <f t="shared" si="885"/>
        <v>0</v>
      </c>
      <c r="M1026" s="186"/>
      <c r="N1026" s="186"/>
      <c r="O1026" s="186"/>
      <c r="P1026" s="30"/>
      <c r="Q1026" s="30"/>
      <c r="R1026" s="30"/>
      <c r="S1026" s="30"/>
      <c r="T1026" s="30"/>
      <c r="U1026" s="30"/>
      <c r="V1026" s="30"/>
      <c r="W1026" s="30"/>
      <c r="X1026" s="30"/>
      <c r="Y1026" s="30"/>
      <c r="Z1026" s="30"/>
      <c r="AA1026" s="30"/>
      <c r="AB1026" s="30"/>
      <c r="AC1026" s="30"/>
      <c r="AD1026" s="292">
        <f t="shared" si="872"/>
        <v>0</v>
      </c>
      <c r="AE1026" s="30"/>
      <c r="AF1026" s="30"/>
      <c r="AG1026" s="30"/>
      <c r="AH1026" s="30"/>
      <c r="AI1026" s="30"/>
      <c r="AJ1026" s="30"/>
      <c r="AK1026" s="30"/>
    </row>
    <row r="1027" spans="1:37" ht="28.5" customHeight="1">
      <c r="A1027" s="43"/>
      <c r="B1027" s="325" t="s">
        <v>650</v>
      </c>
      <c r="C1027" s="326"/>
      <c r="D1027" s="186"/>
      <c r="E1027" s="30"/>
      <c r="F1027" s="93">
        <f>F1028</f>
        <v>0</v>
      </c>
      <c r="G1027" s="93">
        <f t="shared" ref="G1027:AK1028" si="907">G1028</f>
        <v>0</v>
      </c>
      <c r="H1027" s="93">
        <f t="shared" si="907"/>
        <v>0</v>
      </c>
      <c r="I1027" s="93">
        <f t="shared" si="907"/>
        <v>0</v>
      </c>
      <c r="J1027" s="93">
        <f t="shared" si="907"/>
        <v>0</v>
      </c>
      <c r="K1027" s="93">
        <f t="shared" si="907"/>
        <v>0</v>
      </c>
      <c r="L1027" s="93">
        <f t="shared" si="907"/>
        <v>0</v>
      </c>
      <c r="M1027" s="93">
        <f t="shared" si="907"/>
        <v>0</v>
      </c>
      <c r="N1027" s="93">
        <f t="shared" si="907"/>
        <v>0</v>
      </c>
      <c r="O1027" s="93">
        <f t="shared" si="907"/>
        <v>0</v>
      </c>
      <c r="P1027" s="93">
        <f t="shared" si="907"/>
        <v>0</v>
      </c>
      <c r="Q1027" s="93">
        <f t="shared" si="907"/>
        <v>0</v>
      </c>
      <c r="R1027" s="93">
        <f t="shared" si="907"/>
        <v>0</v>
      </c>
      <c r="S1027" s="93">
        <f t="shared" si="907"/>
        <v>0</v>
      </c>
      <c r="T1027" s="93">
        <f t="shared" si="907"/>
        <v>0</v>
      </c>
      <c r="U1027" s="93">
        <f t="shared" si="907"/>
        <v>0</v>
      </c>
      <c r="V1027" s="93">
        <f t="shared" si="907"/>
        <v>112.2</v>
      </c>
      <c r="W1027" s="93">
        <f t="shared" si="907"/>
        <v>0</v>
      </c>
      <c r="X1027" s="93">
        <f t="shared" si="907"/>
        <v>0</v>
      </c>
      <c r="Y1027" s="93">
        <f t="shared" si="907"/>
        <v>0</v>
      </c>
      <c r="Z1027" s="93">
        <f t="shared" si="907"/>
        <v>0</v>
      </c>
      <c r="AA1027" s="93">
        <f t="shared" si="907"/>
        <v>0</v>
      </c>
      <c r="AB1027" s="93">
        <f t="shared" si="907"/>
        <v>0</v>
      </c>
      <c r="AC1027" s="93">
        <f t="shared" si="907"/>
        <v>0</v>
      </c>
      <c r="AD1027" s="292">
        <f t="shared" si="872"/>
        <v>112.2</v>
      </c>
      <c r="AE1027" s="93">
        <f t="shared" si="907"/>
        <v>112.2</v>
      </c>
      <c r="AF1027" s="93">
        <f t="shared" si="907"/>
        <v>26</v>
      </c>
      <c r="AG1027" s="93">
        <f t="shared" si="907"/>
        <v>533</v>
      </c>
      <c r="AH1027" s="93">
        <f t="shared" si="907"/>
        <v>953</v>
      </c>
      <c r="AI1027" s="93">
        <f t="shared" si="907"/>
        <v>0</v>
      </c>
      <c r="AJ1027" s="93">
        <f t="shared" si="907"/>
        <v>0</v>
      </c>
      <c r="AK1027" s="93">
        <f t="shared" si="907"/>
        <v>0</v>
      </c>
    </row>
    <row r="1028" spans="1:37" ht="15" customHeight="1">
      <c r="A1028" s="43"/>
      <c r="B1028" s="327" t="s">
        <v>311</v>
      </c>
      <c r="C1028" s="328"/>
      <c r="D1028" s="186"/>
      <c r="E1028" s="30"/>
      <c r="F1028" s="93">
        <f>F1029</f>
        <v>0</v>
      </c>
      <c r="G1028" s="93">
        <f t="shared" si="907"/>
        <v>0</v>
      </c>
      <c r="H1028" s="93">
        <f t="shared" si="907"/>
        <v>0</v>
      </c>
      <c r="I1028" s="93">
        <f t="shared" si="907"/>
        <v>0</v>
      </c>
      <c r="J1028" s="93">
        <f t="shared" si="907"/>
        <v>0</v>
      </c>
      <c r="K1028" s="93">
        <f t="shared" si="907"/>
        <v>0</v>
      </c>
      <c r="L1028" s="93">
        <f t="shared" si="907"/>
        <v>0</v>
      </c>
      <c r="M1028" s="93">
        <f t="shared" si="907"/>
        <v>0</v>
      </c>
      <c r="N1028" s="93">
        <f t="shared" si="907"/>
        <v>0</v>
      </c>
      <c r="O1028" s="93">
        <f t="shared" si="907"/>
        <v>0</v>
      </c>
      <c r="P1028" s="93">
        <f t="shared" si="907"/>
        <v>0</v>
      </c>
      <c r="Q1028" s="93">
        <f t="shared" si="907"/>
        <v>0</v>
      </c>
      <c r="R1028" s="93">
        <f t="shared" si="907"/>
        <v>0</v>
      </c>
      <c r="S1028" s="93">
        <f t="shared" si="907"/>
        <v>0</v>
      </c>
      <c r="T1028" s="93">
        <f t="shared" si="907"/>
        <v>0</v>
      </c>
      <c r="U1028" s="93">
        <f t="shared" si="907"/>
        <v>0</v>
      </c>
      <c r="V1028" s="93">
        <f t="shared" si="907"/>
        <v>112.2</v>
      </c>
      <c r="W1028" s="93">
        <f t="shared" si="907"/>
        <v>0</v>
      </c>
      <c r="X1028" s="93">
        <f t="shared" si="907"/>
        <v>0</v>
      </c>
      <c r="Y1028" s="93">
        <f t="shared" si="907"/>
        <v>0</v>
      </c>
      <c r="Z1028" s="93">
        <f t="shared" si="907"/>
        <v>0</v>
      </c>
      <c r="AA1028" s="93">
        <f t="shared" si="907"/>
        <v>0</v>
      </c>
      <c r="AB1028" s="93">
        <f t="shared" si="907"/>
        <v>0</v>
      </c>
      <c r="AC1028" s="93">
        <f t="shared" si="907"/>
        <v>0</v>
      </c>
      <c r="AD1028" s="292">
        <f t="shared" si="872"/>
        <v>112.2</v>
      </c>
      <c r="AE1028" s="93">
        <f t="shared" si="907"/>
        <v>112.2</v>
      </c>
      <c r="AF1028" s="93">
        <f t="shared" si="907"/>
        <v>26</v>
      </c>
      <c r="AG1028" s="93">
        <f t="shared" si="907"/>
        <v>533</v>
      </c>
      <c r="AH1028" s="93">
        <f t="shared" si="907"/>
        <v>953</v>
      </c>
      <c r="AI1028" s="93">
        <f t="shared" si="907"/>
        <v>0</v>
      </c>
      <c r="AJ1028" s="93">
        <f t="shared" si="907"/>
        <v>0</v>
      </c>
      <c r="AK1028" s="93">
        <f t="shared" si="907"/>
        <v>0</v>
      </c>
    </row>
    <row r="1029" spans="1:37" ht="23.25" customHeight="1">
      <c r="A1029" s="43"/>
      <c r="B1029" s="329" t="s">
        <v>651</v>
      </c>
      <c r="C1029" s="330" t="s">
        <v>481</v>
      </c>
      <c r="D1029" s="186"/>
      <c r="E1029" s="30"/>
      <c r="F1029" s="93">
        <f>F1030+F1031+F1032</f>
        <v>0</v>
      </c>
      <c r="G1029" s="93">
        <f t="shared" ref="G1029:AK1029" si="908">G1030+G1031+G1032</f>
        <v>0</v>
      </c>
      <c r="H1029" s="93">
        <f t="shared" si="908"/>
        <v>0</v>
      </c>
      <c r="I1029" s="93">
        <f t="shared" si="908"/>
        <v>0</v>
      </c>
      <c r="J1029" s="93">
        <f t="shared" si="908"/>
        <v>0</v>
      </c>
      <c r="K1029" s="93">
        <f t="shared" si="908"/>
        <v>0</v>
      </c>
      <c r="L1029" s="93">
        <f t="shared" si="908"/>
        <v>0</v>
      </c>
      <c r="M1029" s="93">
        <f t="shared" si="908"/>
        <v>0</v>
      </c>
      <c r="N1029" s="93">
        <f t="shared" si="908"/>
        <v>0</v>
      </c>
      <c r="O1029" s="93">
        <f t="shared" si="908"/>
        <v>0</v>
      </c>
      <c r="P1029" s="93">
        <f t="shared" si="908"/>
        <v>0</v>
      </c>
      <c r="Q1029" s="93">
        <f t="shared" si="908"/>
        <v>0</v>
      </c>
      <c r="R1029" s="93">
        <f t="shared" si="908"/>
        <v>0</v>
      </c>
      <c r="S1029" s="93">
        <f t="shared" si="908"/>
        <v>0</v>
      </c>
      <c r="T1029" s="93">
        <f t="shared" si="908"/>
        <v>0</v>
      </c>
      <c r="U1029" s="93">
        <f t="shared" si="908"/>
        <v>0</v>
      </c>
      <c r="V1029" s="93">
        <f t="shared" si="908"/>
        <v>112.2</v>
      </c>
      <c r="W1029" s="93">
        <f t="shared" si="908"/>
        <v>0</v>
      </c>
      <c r="X1029" s="93">
        <f t="shared" si="908"/>
        <v>0</v>
      </c>
      <c r="Y1029" s="93">
        <f t="shared" si="908"/>
        <v>0</v>
      </c>
      <c r="Z1029" s="93">
        <f t="shared" si="908"/>
        <v>0</v>
      </c>
      <c r="AA1029" s="93">
        <f t="shared" si="908"/>
        <v>0</v>
      </c>
      <c r="AB1029" s="93">
        <f t="shared" si="908"/>
        <v>0</v>
      </c>
      <c r="AC1029" s="93">
        <f t="shared" si="908"/>
        <v>0</v>
      </c>
      <c r="AD1029" s="292">
        <f t="shared" si="872"/>
        <v>112.2</v>
      </c>
      <c r="AE1029" s="93">
        <f t="shared" si="908"/>
        <v>112.2</v>
      </c>
      <c r="AF1029" s="93">
        <f t="shared" si="908"/>
        <v>26</v>
      </c>
      <c r="AG1029" s="93">
        <f t="shared" si="908"/>
        <v>533</v>
      </c>
      <c r="AH1029" s="93">
        <f t="shared" si="908"/>
        <v>953</v>
      </c>
      <c r="AI1029" s="93">
        <f t="shared" si="908"/>
        <v>0</v>
      </c>
      <c r="AJ1029" s="93">
        <f t="shared" si="908"/>
        <v>0</v>
      </c>
      <c r="AK1029" s="93">
        <f t="shared" si="908"/>
        <v>0</v>
      </c>
    </row>
    <row r="1030" spans="1:37" ht="15" customHeight="1">
      <c r="A1030" s="43"/>
      <c r="B1030" s="329" t="s">
        <v>518</v>
      </c>
      <c r="C1030" s="330" t="s">
        <v>652</v>
      </c>
      <c r="D1030" s="186"/>
      <c r="E1030" s="30"/>
      <c r="F1030" s="93"/>
      <c r="G1030" s="186"/>
      <c r="H1030" s="186"/>
      <c r="I1030" s="186"/>
      <c r="J1030" s="186"/>
      <c r="K1030" s="23"/>
      <c r="L1030" s="23"/>
      <c r="M1030" s="186"/>
      <c r="N1030" s="186"/>
      <c r="O1030" s="186"/>
      <c r="P1030" s="30"/>
      <c r="Q1030" s="30"/>
      <c r="R1030" s="30"/>
      <c r="S1030" s="30"/>
      <c r="T1030" s="30"/>
      <c r="U1030" s="30"/>
      <c r="V1030" s="30">
        <f>14.59+2.24</f>
        <v>16.829999999999998</v>
      </c>
      <c r="W1030" s="30"/>
      <c r="X1030" s="30"/>
      <c r="Y1030" s="30"/>
      <c r="Z1030" s="30"/>
      <c r="AA1030" s="30"/>
      <c r="AB1030" s="30"/>
      <c r="AC1030" s="30"/>
      <c r="AD1030" s="292">
        <f t="shared" si="872"/>
        <v>16.829999999999998</v>
      </c>
      <c r="AE1030" s="30">
        <v>16.829999999999998</v>
      </c>
      <c r="AF1030" s="30">
        <v>4</v>
      </c>
      <c r="AG1030" s="30">
        <v>80</v>
      </c>
      <c r="AH1030" s="30">
        <v>143</v>
      </c>
      <c r="AI1030" s="30"/>
      <c r="AJ1030" s="30"/>
      <c r="AK1030" s="30"/>
    </row>
    <row r="1031" spans="1:37" ht="15" customHeight="1">
      <c r="A1031" s="43"/>
      <c r="B1031" s="329" t="s">
        <v>520</v>
      </c>
      <c r="C1031" s="330" t="s">
        <v>653</v>
      </c>
      <c r="D1031" s="186"/>
      <c r="E1031" s="30"/>
      <c r="F1031" s="93"/>
      <c r="G1031" s="186"/>
      <c r="H1031" s="186"/>
      <c r="I1031" s="186"/>
      <c r="J1031" s="186"/>
      <c r="K1031" s="23"/>
      <c r="L1031" s="23"/>
      <c r="M1031" s="186"/>
      <c r="N1031" s="186"/>
      <c r="O1031" s="186"/>
      <c r="P1031" s="30"/>
      <c r="Q1031" s="30"/>
      <c r="R1031" s="30"/>
      <c r="S1031" s="30"/>
      <c r="T1031" s="30"/>
      <c r="U1031" s="30"/>
      <c r="V1031" s="30">
        <v>95.37</v>
      </c>
      <c r="W1031" s="30"/>
      <c r="X1031" s="30"/>
      <c r="Y1031" s="30"/>
      <c r="Z1031" s="30"/>
      <c r="AA1031" s="30"/>
      <c r="AB1031" s="30"/>
      <c r="AC1031" s="30"/>
      <c r="AD1031" s="292">
        <f t="shared" si="872"/>
        <v>95.37</v>
      </c>
      <c r="AE1031" s="30">
        <v>95.37</v>
      </c>
      <c r="AF1031" s="30">
        <v>22</v>
      </c>
      <c r="AG1031" s="30">
        <v>453</v>
      </c>
      <c r="AH1031" s="30">
        <v>810</v>
      </c>
      <c r="AI1031" s="30"/>
      <c r="AJ1031" s="30"/>
      <c r="AK1031" s="30"/>
    </row>
    <row r="1032" spans="1:37" ht="15" customHeight="1">
      <c r="A1032" s="43"/>
      <c r="B1032" s="28" t="s">
        <v>654</v>
      </c>
      <c r="C1032" s="29" t="s">
        <v>655</v>
      </c>
      <c r="D1032" s="186"/>
      <c r="E1032" s="30"/>
      <c r="F1032" s="93"/>
      <c r="G1032" s="186"/>
      <c r="H1032" s="186"/>
      <c r="I1032" s="186"/>
      <c r="J1032" s="186"/>
      <c r="K1032" s="23"/>
      <c r="L1032" s="23"/>
      <c r="M1032" s="186"/>
      <c r="N1032" s="186"/>
      <c r="O1032" s="186"/>
      <c r="P1032" s="30"/>
      <c r="Q1032" s="30"/>
      <c r="R1032" s="30"/>
      <c r="S1032" s="30"/>
      <c r="T1032" s="30"/>
      <c r="U1032" s="30"/>
      <c r="V1032" s="30"/>
      <c r="W1032" s="30"/>
      <c r="X1032" s="30"/>
      <c r="Y1032" s="30"/>
      <c r="Z1032" s="30"/>
      <c r="AA1032" s="30"/>
      <c r="AB1032" s="30"/>
      <c r="AC1032" s="30"/>
      <c r="AD1032" s="292">
        <f t="shared" si="872"/>
        <v>0</v>
      </c>
      <c r="AE1032" s="30"/>
      <c r="AF1032" s="30"/>
      <c r="AG1032" s="30"/>
      <c r="AH1032" s="30"/>
      <c r="AI1032" s="30"/>
      <c r="AJ1032" s="30"/>
      <c r="AK1032" s="30"/>
    </row>
    <row r="1033" spans="1:37" ht="33" customHeight="1">
      <c r="A1033" s="43"/>
      <c r="B1033" s="154" t="s">
        <v>656</v>
      </c>
      <c r="C1033" s="155" t="s">
        <v>657</v>
      </c>
      <c r="D1033" s="264"/>
      <c r="E1033" s="159"/>
      <c r="F1033" s="301">
        <f>F1034+F1040</f>
        <v>0</v>
      </c>
      <c r="G1033" s="301">
        <f t="shared" ref="G1033:AK1033" si="909">G1034+G1040</f>
        <v>0</v>
      </c>
      <c r="H1033" s="301">
        <f t="shared" si="909"/>
        <v>0</v>
      </c>
      <c r="I1033" s="301">
        <f t="shared" si="909"/>
        <v>0</v>
      </c>
      <c r="J1033" s="301">
        <f t="shared" si="909"/>
        <v>0</v>
      </c>
      <c r="K1033" s="301">
        <f t="shared" si="909"/>
        <v>0</v>
      </c>
      <c r="L1033" s="301">
        <f t="shared" si="909"/>
        <v>0</v>
      </c>
      <c r="M1033" s="301">
        <f t="shared" si="909"/>
        <v>0</v>
      </c>
      <c r="N1033" s="301">
        <f t="shared" si="909"/>
        <v>0</v>
      </c>
      <c r="O1033" s="301">
        <f t="shared" si="909"/>
        <v>0</v>
      </c>
      <c r="P1033" s="301">
        <f t="shared" si="909"/>
        <v>0</v>
      </c>
      <c r="Q1033" s="301">
        <f t="shared" si="909"/>
        <v>0</v>
      </c>
      <c r="R1033" s="301">
        <f t="shared" si="909"/>
        <v>0</v>
      </c>
      <c r="S1033" s="301">
        <f t="shared" si="909"/>
        <v>0</v>
      </c>
      <c r="T1033" s="301">
        <f t="shared" si="909"/>
        <v>0</v>
      </c>
      <c r="U1033" s="301">
        <f t="shared" si="909"/>
        <v>0</v>
      </c>
      <c r="V1033" s="301">
        <f t="shared" si="909"/>
        <v>0</v>
      </c>
      <c r="W1033" s="301">
        <f t="shared" si="909"/>
        <v>0</v>
      </c>
      <c r="X1033" s="301">
        <f t="shared" si="909"/>
        <v>0</v>
      </c>
      <c r="Y1033" s="301">
        <f t="shared" si="909"/>
        <v>0</v>
      </c>
      <c r="Z1033" s="301">
        <f t="shared" si="909"/>
        <v>0</v>
      </c>
      <c r="AA1033" s="301">
        <f t="shared" si="909"/>
        <v>0</v>
      </c>
      <c r="AB1033" s="301">
        <f t="shared" si="909"/>
        <v>0</v>
      </c>
      <c r="AC1033" s="301">
        <f t="shared" si="909"/>
        <v>0</v>
      </c>
      <c r="AD1033" s="301">
        <f t="shared" si="909"/>
        <v>0</v>
      </c>
      <c r="AE1033" s="301">
        <f t="shared" si="909"/>
        <v>0</v>
      </c>
      <c r="AF1033" s="301">
        <f t="shared" si="909"/>
        <v>0</v>
      </c>
      <c r="AG1033" s="301">
        <f t="shared" si="909"/>
        <v>26970</v>
      </c>
      <c r="AH1033" s="301">
        <f t="shared" si="909"/>
        <v>28963</v>
      </c>
      <c r="AI1033" s="301">
        <f t="shared" si="909"/>
        <v>28963</v>
      </c>
      <c r="AJ1033" s="301">
        <f t="shared" si="909"/>
        <v>28963</v>
      </c>
      <c r="AK1033" s="93">
        <f t="shared" si="909"/>
        <v>0</v>
      </c>
    </row>
    <row r="1034" spans="1:37" ht="15" customHeight="1">
      <c r="A1034" s="43"/>
      <c r="B1034" s="25" t="s">
        <v>298</v>
      </c>
      <c r="C1034" s="29"/>
      <c r="D1034" s="186"/>
      <c r="E1034" s="30"/>
      <c r="F1034" s="93">
        <f>F1035+F1039</f>
        <v>0</v>
      </c>
      <c r="G1034" s="93">
        <f t="shared" ref="G1034:AK1034" si="910">G1035+G1039</f>
        <v>0</v>
      </c>
      <c r="H1034" s="93">
        <f t="shared" si="910"/>
        <v>0</v>
      </c>
      <c r="I1034" s="93">
        <f t="shared" si="910"/>
        <v>0</v>
      </c>
      <c r="J1034" s="93">
        <f t="shared" si="910"/>
        <v>0</v>
      </c>
      <c r="K1034" s="93">
        <f t="shared" si="910"/>
        <v>0</v>
      </c>
      <c r="L1034" s="93">
        <f t="shared" si="910"/>
        <v>0</v>
      </c>
      <c r="M1034" s="93">
        <f t="shared" si="910"/>
        <v>0</v>
      </c>
      <c r="N1034" s="93">
        <f t="shared" si="910"/>
        <v>0</v>
      </c>
      <c r="O1034" s="93">
        <f t="shared" si="910"/>
        <v>0</v>
      </c>
      <c r="P1034" s="93">
        <f t="shared" si="910"/>
        <v>0</v>
      </c>
      <c r="Q1034" s="93">
        <f t="shared" si="910"/>
        <v>0</v>
      </c>
      <c r="R1034" s="93">
        <f t="shared" si="910"/>
        <v>0</v>
      </c>
      <c r="S1034" s="93">
        <f t="shared" si="910"/>
        <v>0</v>
      </c>
      <c r="T1034" s="93">
        <f t="shared" si="910"/>
        <v>0</v>
      </c>
      <c r="U1034" s="93">
        <f t="shared" si="910"/>
        <v>0</v>
      </c>
      <c r="V1034" s="93">
        <f t="shared" si="910"/>
        <v>0</v>
      </c>
      <c r="W1034" s="93">
        <f t="shared" si="910"/>
        <v>0</v>
      </c>
      <c r="X1034" s="93">
        <f t="shared" si="910"/>
        <v>0</v>
      </c>
      <c r="Y1034" s="93">
        <f t="shared" si="910"/>
        <v>0</v>
      </c>
      <c r="Z1034" s="93">
        <f t="shared" si="910"/>
        <v>0</v>
      </c>
      <c r="AA1034" s="93">
        <f t="shared" si="910"/>
        <v>0</v>
      </c>
      <c r="AB1034" s="93">
        <f t="shared" si="910"/>
        <v>0</v>
      </c>
      <c r="AC1034" s="93">
        <f t="shared" si="910"/>
        <v>0</v>
      </c>
      <c r="AD1034" s="93">
        <f t="shared" si="910"/>
        <v>0</v>
      </c>
      <c r="AE1034" s="93">
        <f t="shared" si="910"/>
        <v>0</v>
      </c>
      <c r="AF1034" s="93">
        <f t="shared" si="910"/>
        <v>0</v>
      </c>
      <c r="AG1034" s="93">
        <f t="shared" si="910"/>
        <v>26970</v>
      </c>
      <c r="AH1034" s="93">
        <f t="shared" si="910"/>
        <v>28963</v>
      </c>
      <c r="AI1034" s="93">
        <f t="shared" si="910"/>
        <v>28963</v>
      </c>
      <c r="AJ1034" s="93">
        <f t="shared" si="910"/>
        <v>28963</v>
      </c>
      <c r="AK1034" s="93">
        <f t="shared" si="910"/>
        <v>0</v>
      </c>
    </row>
    <row r="1035" spans="1:37" ht="15" customHeight="1">
      <c r="A1035" s="43"/>
      <c r="B1035" s="28" t="s">
        <v>299</v>
      </c>
      <c r="C1035" s="29"/>
      <c r="D1035" s="186"/>
      <c r="E1035" s="30"/>
      <c r="F1035" s="93">
        <f>F1036+F1037+F1038</f>
        <v>0</v>
      </c>
      <c r="G1035" s="93">
        <f t="shared" ref="G1035:AK1035" si="911">G1036+G1037+G1038</f>
        <v>0</v>
      </c>
      <c r="H1035" s="93">
        <f t="shared" si="911"/>
        <v>0</v>
      </c>
      <c r="I1035" s="93">
        <f t="shared" si="911"/>
        <v>0</v>
      </c>
      <c r="J1035" s="93">
        <f t="shared" si="911"/>
        <v>0</v>
      </c>
      <c r="K1035" s="93">
        <f t="shared" si="911"/>
        <v>0</v>
      </c>
      <c r="L1035" s="93">
        <f t="shared" si="911"/>
        <v>0</v>
      </c>
      <c r="M1035" s="93">
        <f t="shared" si="911"/>
        <v>0</v>
      </c>
      <c r="N1035" s="93">
        <f t="shared" si="911"/>
        <v>0</v>
      </c>
      <c r="O1035" s="93">
        <f t="shared" si="911"/>
        <v>0</v>
      </c>
      <c r="P1035" s="93">
        <f t="shared" si="911"/>
        <v>0</v>
      </c>
      <c r="Q1035" s="93">
        <f t="shared" si="911"/>
        <v>0</v>
      </c>
      <c r="R1035" s="93">
        <f t="shared" si="911"/>
        <v>0</v>
      </c>
      <c r="S1035" s="93">
        <f t="shared" si="911"/>
        <v>0</v>
      </c>
      <c r="T1035" s="93">
        <f t="shared" si="911"/>
        <v>0</v>
      </c>
      <c r="U1035" s="93">
        <f t="shared" si="911"/>
        <v>0</v>
      </c>
      <c r="V1035" s="93">
        <f t="shared" si="911"/>
        <v>0</v>
      </c>
      <c r="W1035" s="93">
        <f t="shared" si="911"/>
        <v>0</v>
      </c>
      <c r="X1035" s="93">
        <f t="shared" si="911"/>
        <v>0</v>
      </c>
      <c r="Y1035" s="93">
        <f t="shared" si="911"/>
        <v>0</v>
      </c>
      <c r="Z1035" s="93">
        <f t="shared" si="911"/>
        <v>0</v>
      </c>
      <c r="AA1035" s="93">
        <f t="shared" si="911"/>
        <v>0</v>
      </c>
      <c r="AB1035" s="93">
        <f t="shared" si="911"/>
        <v>0</v>
      </c>
      <c r="AC1035" s="93">
        <f t="shared" si="911"/>
        <v>0</v>
      </c>
      <c r="AD1035" s="93">
        <f t="shared" si="911"/>
        <v>0</v>
      </c>
      <c r="AE1035" s="93">
        <f t="shared" si="911"/>
        <v>0</v>
      </c>
      <c r="AF1035" s="93">
        <f t="shared" si="911"/>
        <v>0</v>
      </c>
      <c r="AG1035" s="93">
        <f t="shared" si="911"/>
        <v>26970</v>
      </c>
      <c r="AH1035" s="93">
        <f t="shared" si="911"/>
        <v>28963</v>
      </c>
      <c r="AI1035" s="93">
        <f t="shared" si="911"/>
        <v>28963</v>
      </c>
      <c r="AJ1035" s="93">
        <f t="shared" si="911"/>
        <v>28963</v>
      </c>
      <c r="AK1035" s="93">
        <f t="shared" si="911"/>
        <v>0</v>
      </c>
    </row>
    <row r="1036" spans="1:37" ht="15" customHeight="1">
      <c r="A1036" s="43"/>
      <c r="B1036" s="28" t="s">
        <v>300</v>
      </c>
      <c r="C1036" s="29"/>
      <c r="D1036" s="186"/>
      <c r="E1036" s="30"/>
      <c r="F1036" s="93"/>
      <c r="G1036" s="186"/>
      <c r="H1036" s="186"/>
      <c r="I1036" s="186"/>
      <c r="J1036" s="186"/>
      <c r="K1036" s="23"/>
      <c r="L1036" s="23"/>
      <c r="M1036" s="186"/>
      <c r="N1036" s="186"/>
      <c r="O1036" s="186"/>
      <c r="P1036" s="30"/>
      <c r="Q1036" s="30"/>
      <c r="R1036" s="30"/>
      <c r="S1036" s="30"/>
      <c r="T1036" s="30"/>
      <c r="U1036" s="30"/>
      <c r="V1036" s="30"/>
      <c r="W1036" s="30"/>
      <c r="X1036" s="30"/>
      <c r="Y1036" s="30"/>
      <c r="Z1036" s="30"/>
      <c r="AA1036" s="30"/>
      <c r="AB1036" s="30"/>
      <c r="AC1036" s="30"/>
      <c r="AD1036" s="292"/>
      <c r="AE1036" s="30"/>
      <c r="AF1036" s="30"/>
      <c r="AG1036" s="30">
        <v>24050</v>
      </c>
      <c r="AH1036" s="30">
        <v>26000</v>
      </c>
      <c r="AI1036" s="30">
        <v>26000</v>
      </c>
      <c r="AJ1036" s="30">
        <v>26000</v>
      </c>
      <c r="AK1036" s="30"/>
    </row>
    <row r="1037" spans="1:37" ht="15" customHeight="1">
      <c r="A1037" s="43"/>
      <c r="B1037" s="28" t="s">
        <v>301</v>
      </c>
      <c r="C1037" s="29"/>
      <c r="D1037" s="186"/>
      <c r="E1037" s="30"/>
      <c r="F1037" s="93"/>
      <c r="G1037" s="186"/>
      <c r="H1037" s="186"/>
      <c r="I1037" s="186"/>
      <c r="J1037" s="186"/>
      <c r="K1037" s="23"/>
      <c r="L1037" s="23"/>
      <c r="M1037" s="186"/>
      <c r="N1037" s="186"/>
      <c r="O1037" s="186"/>
      <c r="P1037" s="30"/>
      <c r="Q1037" s="30"/>
      <c r="R1037" s="30"/>
      <c r="S1037" s="30"/>
      <c r="T1037" s="30"/>
      <c r="U1037" s="30"/>
      <c r="V1037" s="30"/>
      <c r="W1037" s="30"/>
      <c r="X1037" s="30"/>
      <c r="Y1037" s="30"/>
      <c r="Z1037" s="30"/>
      <c r="AA1037" s="30"/>
      <c r="AB1037" s="30"/>
      <c r="AC1037" s="30"/>
      <c r="AD1037" s="292"/>
      <c r="AE1037" s="30"/>
      <c r="AF1037" s="30"/>
      <c r="AG1037" s="30">
        <v>2920</v>
      </c>
      <c r="AH1037" s="30">
        <v>2963</v>
      </c>
      <c r="AI1037" s="30">
        <v>2963</v>
      </c>
      <c r="AJ1037" s="30">
        <v>2963</v>
      </c>
      <c r="AK1037" s="30"/>
    </row>
    <row r="1038" spans="1:37" ht="15" customHeight="1">
      <c r="A1038" s="43"/>
      <c r="B1038" s="28" t="s">
        <v>623</v>
      </c>
      <c r="C1038" s="29" t="s">
        <v>591</v>
      </c>
      <c r="D1038" s="186"/>
      <c r="E1038" s="30"/>
      <c r="F1038" s="93"/>
      <c r="G1038" s="186"/>
      <c r="H1038" s="186"/>
      <c r="I1038" s="186"/>
      <c r="J1038" s="186"/>
      <c r="K1038" s="23"/>
      <c r="L1038" s="23"/>
      <c r="M1038" s="186"/>
      <c r="N1038" s="186"/>
      <c r="O1038" s="186"/>
      <c r="P1038" s="30"/>
      <c r="Q1038" s="30"/>
      <c r="R1038" s="30"/>
      <c r="S1038" s="30"/>
      <c r="T1038" s="30"/>
      <c r="U1038" s="30"/>
      <c r="V1038" s="30"/>
      <c r="W1038" s="30"/>
      <c r="X1038" s="30"/>
      <c r="Y1038" s="30"/>
      <c r="Z1038" s="30"/>
      <c r="AA1038" s="30"/>
      <c r="AB1038" s="30"/>
      <c r="AC1038" s="30"/>
      <c r="AD1038" s="292"/>
      <c r="AE1038" s="30"/>
      <c r="AF1038" s="30"/>
      <c r="AG1038" s="30"/>
      <c r="AH1038" s="30"/>
      <c r="AI1038" s="30"/>
      <c r="AJ1038" s="30"/>
      <c r="AK1038" s="30"/>
    </row>
    <row r="1039" spans="1:37" ht="15" customHeight="1">
      <c r="A1039" s="43"/>
      <c r="B1039" s="16" t="s">
        <v>310</v>
      </c>
      <c r="C1039" s="29" t="s">
        <v>421</v>
      </c>
      <c r="D1039" s="186"/>
      <c r="E1039" s="30"/>
      <c r="F1039" s="93"/>
      <c r="G1039" s="186"/>
      <c r="H1039" s="186"/>
      <c r="I1039" s="186"/>
      <c r="J1039" s="186"/>
      <c r="K1039" s="23"/>
      <c r="L1039" s="23"/>
      <c r="M1039" s="186"/>
      <c r="N1039" s="186"/>
      <c r="O1039" s="186"/>
      <c r="P1039" s="30"/>
      <c r="Q1039" s="30"/>
      <c r="R1039" s="30"/>
      <c r="S1039" s="30"/>
      <c r="T1039" s="30"/>
      <c r="U1039" s="30"/>
      <c r="V1039" s="30"/>
      <c r="W1039" s="30"/>
      <c r="X1039" s="30"/>
      <c r="Y1039" s="30"/>
      <c r="Z1039" s="30"/>
      <c r="AA1039" s="30"/>
      <c r="AB1039" s="30"/>
      <c r="AC1039" s="30"/>
      <c r="AD1039" s="292"/>
      <c r="AE1039" s="30"/>
      <c r="AF1039" s="30"/>
      <c r="AG1039" s="30"/>
      <c r="AH1039" s="30"/>
      <c r="AI1039" s="30"/>
      <c r="AJ1039" s="30"/>
      <c r="AK1039" s="30"/>
    </row>
    <row r="1040" spans="1:37" ht="15" customHeight="1">
      <c r="A1040" s="43"/>
      <c r="B1040" s="327" t="s">
        <v>311</v>
      </c>
      <c r="D1040" s="186"/>
      <c r="E1040" s="30"/>
      <c r="F1040" s="93">
        <f>F1041</f>
        <v>0</v>
      </c>
      <c r="G1040" s="93">
        <f t="shared" ref="G1040:AK1040" si="912">G1041</f>
        <v>0</v>
      </c>
      <c r="H1040" s="93">
        <f t="shared" si="912"/>
        <v>0</v>
      </c>
      <c r="I1040" s="93">
        <f t="shared" si="912"/>
        <v>0</v>
      </c>
      <c r="J1040" s="93">
        <f t="shared" si="912"/>
        <v>0</v>
      </c>
      <c r="K1040" s="93">
        <f t="shared" si="912"/>
        <v>0</v>
      </c>
      <c r="L1040" s="93">
        <f t="shared" si="912"/>
        <v>0</v>
      </c>
      <c r="M1040" s="93">
        <f t="shared" si="912"/>
        <v>0</v>
      </c>
      <c r="N1040" s="93">
        <f t="shared" si="912"/>
        <v>0</v>
      </c>
      <c r="O1040" s="93">
        <f t="shared" si="912"/>
        <v>0</v>
      </c>
      <c r="P1040" s="93">
        <f t="shared" si="912"/>
        <v>0</v>
      </c>
      <c r="Q1040" s="93">
        <f t="shared" si="912"/>
        <v>0</v>
      </c>
      <c r="R1040" s="93">
        <f t="shared" si="912"/>
        <v>0</v>
      </c>
      <c r="S1040" s="93">
        <f t="shared" si="912"/>
        <v>0</v>
      </c>
      <c r="T1040" s="93">
        <f t="shared" si="912"/>
        <v>0</v>
      </c>
      <c r="U1040" s="93">
        <f t="shared" si="912"/>
        <v>0</v>
      </c>
      <c r="V1040" s="93">
        <f t="shared" si="912"/>
        <v>0</v>
      </c>
      <c r="W1040" s="93">
        <f t="shared" si="912"/>
        <v>0</v>
      </c>
      <c r="X1040" s="93">
        <f t="shared" si="912"/>
        <v>0</v>
      </c>
      <c r="Y1040" s="93">
        <f t="shared" si="912"/>
        <v>0</v>
      </c>
      <c r="Z1040" s="93">
        <f t="shared" si="912"/>
        <v>0</v>
      </c>
      <c r="AA1040" s="93">
        <f t="shared" si="912"/>
        <v>0</v>
      </c>
      <c r="AB1040" s="93">
        <f t="shared" si="912"/>
        <v>0</v>
      </c>
      <c r="AC1040" s="93">
        <f t="shared" si="912"/>
        <v>0</v>
      </c>
      <c r="AD1040" s="93">
        <f t="shared" si="912"/>
        <v>0</v>
      </c>
      <c r="AE1040" s="93">
        <f t="shared" si="912"/>
        <v>0</v>
      </c>
      <c r="AF1040" s="93">
        <f t="shared" si="912"/>
        <v>0</v>
      </c>
      <c r="AG1040" s="93">
        <f t="shared" si="912"/>
        <v>0</v>
      </c>
      <c r="AH1040" s="93">
        <f t="shared" si="912"/>
        <v>0</v>
      </c>
      <c r="AI1040" s="93">
        <f t="shared" si="912"/>
        <v>0</v>
      </c>
      <c r="AJ1040" s="93">
        <f t="shared" si="912"/>
        <v>0</v>
      </c>
      <c r="AK1040" s="93">
        <f t="shared" si="912"/>
        <v>0</v>
      </c>
    </row>
    <row r="1041" spans="1:37" ht="15" customHeight="1">
      <c r="A1041" s="43"/>
      <c r="B1041" s="28" t="s">
        <v>365</v>
      </c>
      <c r="C1041" s="26">
        <v>70</v>
      </c>
      <c r="D1041" s="186"/>
      <c r="E1041" s="30"/>
      <c r="F1041" s="93"/>
      <c r="G1041" s="186"/>
      <c r="H1041" s="186"/>
      <c r="I1041" s="186"/>
      <c r="J1041" s="186"/>
      <c r="K1041" s="23"/>
      <c r="L1041" s="23"/>
      <c r="M1041" s="186"/>
      <c r="N1041" s="186"/>
      <c r="O1041" s="186"/>
      <c r="P1041" s="30"/>
      <c r="Q1041" s="30"/>
      <c r="R1041" s="30"/>
      <c r="S1041" s="30"/>
      <c r="T1041" s="30"/>
      <c r="U1041" s="30"/>
      <c r="V1041" s="30"/>
      <c r="W1041" s="30"/>
      <c r="X1041" s="30"/>
      <c r="Y1041" s="30"/>
      <c r="Z1041" s="30"/>
      <c r="AA1041" s="30"/>
      <c r="AB1041" s="30"/>
      <c r="AC1041" s="30"/>
      <c r="AD1041" s="292"/>
      <c r="AE1041" s="30"/>
      <c r="AF1041" s="30"/>
      <c r="AG1041" s="30"/>
      <c r="AH1041" s="30"/>
      <c r="AI1041" s="30"/>
      <c r="AJ1041" s="30"/>
      <c r="AK1041" s="30"/>
    </row>
    <row r="1042" spans="1:37" ht="15" customHeight="1">
      <c r="A1042" s="43"/>
      <c r="B1042" s="28"/>
      <c r="C1042" s="29"/>
      <c r="D1042" s="186"/>
      <c r="E1042" s="30"/>
      <c r="F1042" s="93"/>
      <c r="G1042" s="186"/>
      <c r="H1042" s="186"/>
      <c r="I1042" s="186"/>
      <c r="J1042" s="186"/>
      <c r="K1042" s="23"/>
      <c r="L1042" s="23"/>
      <c r="M1042" s="186"/>
      <c r="N1042" s="186"/>
      <c r="O1042" s="186"/>
      <c r="P1042" s="30"/>
      <c r="Q1042" s="30"/>
      <c r="R1042" s="30"/>
      <c r="S1042" s="30"/>
      <c r="T1042" s="30"/>
      <c r="U1042" s="30"/>
      <c r="V1042" s="30"/>
      <c r="W1042" s="30"/>
      <c r="X1042" s="30"/>
      <c r="Y1042" s="30"/>
      <c r="Z1042" s="30"/>
      <c r="AA1042" s="30"/>
      <c r="AB1042" s="30"/>
      <c r="AC1042" s="30"/>
      <c r="AD1042" s="292"/>
      <c r="AE1042" s="30"/>
      <c r="AF1042" s="30"/>
      <c r="AG1042" s="30"/>
      <c r="AH1042" s="30"/>
      <c r="AI1042" s="30"/>
      <c r="AJ1042" s="30"/>
      <c r="AK1042" s="30"/>
    </row>
    <row r="1043" spans="1:37" ht="22.5" customHeight="1">
      <c r="A1043" s="210" t="s">
        <v>658</v>
      </c>
      <c r="B1043" s="211" t="s">
        <v>631</v>
      </c>
      <c r="C1043" s="127" t="s">
        <v>659</v>
      </c>
      <c r="D1043" s="271">
        <f t="shared" ref="D1043:J1047" si="913">D1055+D1063+D1079+D1103+D1151+D1111+D1087+D1095+D1119+D1127+D1143+D1071</f>
        <v>68772.76999999999</v>
      </c>
      <c r="E1043" s="212">
        <f t="shared" si="913"/>
        <v>73595</v>
      </c>
      <c r="F1043" s="311">
        <f t="shared" si="913"/>
        <v>58247</v>
      </c>
      <c r="G1043" s="271">
        <f t="shared" si="913"/>
        <v>19147</v>
      </c>
      <c r="H1043" s="271">
        <f t="shared" si="913"/>
        <v>16100</v>
      </c>
      <c r="I1043" s="271">
        <f t="shared" si="913"/>
        <v>13750</v>
      </c>
      <c r="J1043" s="271">
        <f t="shared" si="913"/>
        <v>9250</v>
      </c>
      <c r="K1043" s="23">
        <f t="shared" si="884"/>
        <v>58247</v>
      </c>
      <c r="L1043" s="23">
        <f t="shared" si="885"/>
        <v>0</v>
      </c>
      <c r="M1043" s="271">
        <f t="shared" ref="M1043:AK1047" si="914">M1055+M1063+M1079+M1103+M1151+M1111+M1087+M1095+M1119+M1127+M1143+M1071</f>
        <v>55000</v>
      </c>
      <c r="N1043" s="271">
        <f t="shared" si="914"/>
        <v>56000</v>
      </c>
      <c r="O1043" s="271">
        <f t="shared" si="914"/>
        <v>56000</v>
      </c>
      <c r="P1043" s="212">
        <f t="shared" si="914"/>
        <v>0</v>
      </c>
      <c r="Q1043" s="212">
        <f t="shared" si="914"/>
        <v>-2800</v>
      </c>
      <c r="R1043" s="212">
        <f t="shared" si="914"/>
        <v>1184.19</v>
      </c>
      <c r="S1043" s="212">
        <f t="shared" si="914"/>
        <v>7.7500000000000036</v>
      </c>
      <c r="T1043" s="212">
        <f t="shared" si="914"/>
        <v>0</v>
      </c>
      <c r="U1043" s="212">
        <f t="shared" si="914"/>
        <v>0</v>
      </c>
      <c r="V1043" s="212">
        <f t="shared" si="914"/>
        <v>0</v>
      </c>
      <c r="W1043" s="212">
        <f t="shared" si="914"/>
        <v>108.25999999999999</v>
      </c>
      <c r="X1043" s="212">
        <f t="shared" si="914"/>
        <v>0</v>
      </c>
      <c r="Y1043" s="212">
        <f t="shared" si="914"/>
        <v>0</v>
      </c>
      <c r="Z1043" s="212">
        <f t="shared" si="914"/>
        <v>1204</v>
      </c>
      <c r="AA1043" s="212">
        <f t="shared" si="914"/>
        <v>0</v>
      </c>
      <c r="AB1043" s="212">
        <f t="shared" si="914"/>
        <v>0</v>
      </c>
      <c r="AC1043" s="212">
        <f t="shared" si="914"/>
        <v>0</v>
      </c>
      <c r="AD1043" s="292">
        <f t="shared" si="872"/>
        <v>57951.200000000004</v>
      </c>
      <c r="AE1043" s="212">
        <f t="shared" si="914"/>
        <v>57951.200000000004</v>
      </c>
      <c r="AF1043" s="212">
        <f t="shared" si="914"/>
        <v>55703</v>
      </c>
      <c r="AG1043" s="212">
        <f t="shared" si="914"/>
        <v>76135</v>
      </c>
      <c r="AH1043" s="212">
        <f t="shared" si="914"/>
        <v>76500</v>
      </c>
      <c r="AI1043" s="212">
        <f t="shared" si="914"/>
        <v>76500</v>
      </c>
      <c r="AJ1043" s="212">
        <f t="shared" si="914"/>
        <v>76500</v>
      </c>
      <c r="AK1043" s="212">
        <f t="shared" si="914"/>
        <v>0</v>
      </c>
    </row>
    <row r="1044" spans="1:37" ht="14.25">
      <c r="A1044" s="210"/>
      <c r="B1044" s="197" t="s">
        <v>298</v>
      </c>
      <c r="C1044" s="198"/>
      <c r="D1044" s="191">
        <f t="shared" si="913"/>
        <v>65608.76999999999</v>
      </c>
      <c r="E1044" s="111">
        <f t="shared" si="913"/>
        <v>72686</v>
      </c>
      <c r="F1044" s="296">
        <f t="shared" si="913"/>
        <v>57000</v>
      </c>
      <c r="G1044" s="191">
        <f t="shared" si="913"/>
        <v>17900</v>
      </c>
      <c r="H1044" s="191">
        <f t="shared" si="913"/>
        <v>16100</v>
      </c>
      <c r="I1044" s="191">
        <f t="shared" si="913"/>
        <v>13750</v>
      </c>
      <c r="J1044" s="191">
        <f t="shared" si="913"/>
        <v>9250</v>
      </c>
      <c r="K1044" s="23">
        <f t="shared" si="884"/>
        <v>57000</v>
      </c>
      <c r="L1044" s="23">
        <f t="shared" si="885"/>
        <v>0</v>
      </c>
      <c r="M1044" s="191">
        <f t="shared" si="914"/>
        <v>55000</v>
      </c>
      <c r="N1044" s="191">
        <f t="shared" si="914"/>
        <v>56000</v>
      </c>
      <c r="O1044" s="191">
        <f t="shared" si="914"/>
        <v>56000</v>
      </c>
      <c r="P1044" s="111">
        <f t="shared" si="914"/>
        <v>0</v>
      </c>
      <c r="Q1044" s="111">
        <f t="shared" si="914"/>
        <v>-2800</v>
      </c>
      <c r="R1044" s="111">
        <f t="shared" si="914"/>
        <v>1184.19</v>
      </c>
      <c r="S1044" s="111">
        <f t="shared" si="914"/>
        <v>7.7500000000000036</v>
      </c>
      <c r="T1044" s="111">
        <f t="shared" si="914"/>
        <v>0</v>
      </c>
      <c r="U1044" s="111">
        <f t="shared" si="914"/>
        <v>0</v>
      </c>
      <c r="V1044" s="111">
        <f t="shared" si="914"/>
        <v>0</v>
      </c>
      <c r="W1044" s="111">
        <f t="shared" si="914"/>
        <v>108.25999999999999</v>
      </c>
      <c r="X1044" s="111">
        <f t="shared" si="914"/>
        <v>0</v>
      </c>
      <c r="Y1044" s="111">
        <f t="shared" si="914"/>
        <v>0</v>
      </c>
      <c r="Z1044" s="111">
        <f t="shared" si="914"/>
        <v>1204</v>
      </c>
      <c r="AA1044" s="111">
        <f t="shared" si="914"/>
        <v>0</v>
      </c>
      <c r="AB1044" s="111">
        <f t="shared" si="914"/>
        <v>0</v>
      </c>
      <c r="AC1044" s="111">
        <f t="shared" si="914"/>
        <v>0</v>
      </c>
      <c r="AD1044" s="292">
        <f t="shared" si="872"/>
        <v>56704.200000000004</v>
      </c>
      <c r="AE1044" s="111">
        <f t="shared" si="914"/>
        <v>56704.200000000004</v>
      </c>
      <c r="AF1044" s="111">
        <f t="shared" si="914"/>
        <v>54518</v>
      </c>
      <c r="AG1044" s="111">
        <f t="shared" si="914"/>
        <v>76135</v>
      </c>
      <c r="AH1044" s="111">
        <f t="shared" si="914"/>
        <v>76500</v>
      </c>
      <c r="AI1044" s="111">
        <f t="shared" si="914"/>
        <v>76500</v>
      </c>
      <c r="AJ1044" s="111">
        <f t="shared" si="914"/>
        <v>76500</v>
      </c>
      <c r="AK1044" s="111">
        <f t="shared" si="914"/>
        <v>0</v>
      </c>
    </row>
    <row r="1045" spans="1:37" ht="14.25">
      <c r="A1045" s="210"/>
      <c r="B1045" s="197" t="s">
        <v>299</v>
      </c>
      <c r="C1045" s="213">
        <v>1</v>
      </c>
      <c r="D1045" s="191">
        <f t="shared" si="913"/>
        <v>66030.38</v>
      </c>
      <c r="E1045" s="111">
        <f t="shared" si="913"/>
        <v>72686</v>
      </c>
      <c r="F1045" s="296">
        <f t="shared" si="913"/>
        <v>57000</v>
      </c>
      <c r="G1045" s="191">
        <f t="shared" si="913"/>
        <v>17900</v>
      </c>
      <c r="H1045" s="191">
        <f t="shared" si="913"/>
        <v>16100</v>
      </c>
      <c r="I1045" s="191">
        <f t="shared" si="913"/>
        <v>13750</v>
      </c>
      <c r="J1045" s="191">
        <f t="shared" si="913"/>
        <v>9250</v>
      </c>
      <c r="K1045" s="23">
        <f t="shared" si="884"/>
        <v>57000</v>
      </c>
      <c r="L1045" s="23">
        <f t="shared" si="885"/>
        <v>0</v>
      </c>
      <c r="M1045" s="191">
        <f t="shared" si="914"/>
        <v>55000</v>
      </c>
      <c r="N1045" s="191">
        <f t="shared" si="914"/>
        <v>56000</v>
      </c>
      <c r="O1045" s="191">
        <f t="shared" si="914"/>
        <v>56000</v>
      </c>
      <c r="P1045" s="111">
        <f t="shared" si="914"/>
        <v>0</v>
      </c>
      <c r="Q1045" s="111">
        <f t="shared" si="914"/>
        <v>-2800</v>
      </c>
      <c r="R1045" s="111">
        <f t="shared" si="914"/>
        <v>1376</v>
      </c>
      <c r="S1045" s="111">
        <f t="shared" si="914"/>
        <v>67.56</v>
      </c>
      <c r="T1045" s="111">
        <f t="shared" si="914"/>
        <v>0</v>
      </c>
      <c r="U1045" s="111">
        <f t="shared" si="914"/>
        <v>0</v>
      </c>
      <c r="V1045" s="111">
        <f t="shared" si="914"/>
        <v>0</v>
      </c>
      <c r="W1045" s="111">
        <f t="shared" si="914"/>
        <v>225.41</v>
      </c>
      <c r="X1045" s="111">
        <f t="shared" si="914"/>
        <v>0</v>
      </c>
      <c r="Y1045" s="111">
        <f t="shared" si="914"/>
        <v>0</v>
      </c>
      <c r="Z1045" s="111">
        <f t="shared" si="914"/>
        <v>1204</v>
      </c>
      <c r="AA1045" s="111">
        <f t="shared" si="914"/>
        <v>0</v>
      </c>
      <c r="AB1045" s="111">
        <f t="shared" si="914"/>
        <v>0</v>
      </c>
      <c r="AC1045" s="111">
        <f t="shared" si="914"/>
        <v>0</v>
      </c>
      <c r="AD1045" s="292">
        <f t="shared" si="872"/>
        <v>57072.97</v>
      </c>
      <c r="AE1045" s="111">
        <f t="shared" si="914"/>
        <v>57072.97</v>
      </c>
      <c r="AF1045" s="111">
        <f t="shared" si="914"/>
        <v>55095</v>
      </c>
      <c r="AG1045" s="111">
        <f t="shared" si="914"/>
        <v>76135</v>
      </c>
      <c r="AH1045" s="111">
        <f t="shared" si="914"/>
        <v>76500</v>
      </c>
      <c r="AI1045" s="111">
        <f t="shared" si="914"/>
        <v>76500</v>
      </c>
      <c r="AJ1045" s="111">
        <f t="shared" si="914"/>
        <v>76500</v>
      </c>
      <c r="AK1045" s="111">
        <f t="shared" si="914"/>
        <v>0</v>
      </c>
    </row>
    <row r="1046" spans="1:37" ht="14.25">
      <c r="A1046" s="210"/>
      <c r="B1046" s="197" t="s">
        <v>300</v>
      </c>
      <c r="C1046" s="213">
        <v>10</v>
      </c>
      <c r="D1046" s="191">
        <f t="shared" si="913"/>
        <v>48535.5</v>
      </c>
      <c r="E1046" s="111">
        <f t="shared" si="913"/>
        <v>60011</v>
      </c>
      <c r="F1046" s="296">
        <f t="shared" si="913"/>
        <v>46000</v>
      </c>
      <c r="G1046" s="191">
        <f t="shared" si="913"/>
        <v>14500</v>
      </c>
      <c r="H1046" s="191">
        <f t="shared" si="913"/>
        <v>12500</v>
      </c>
      <c r="I1046" s="191">
        <f t="shared" si="913"/>
        <v>11500</v>
      </c>
      <c r="J1046" s="191">
        <f t="shared" si="913"/>
        <v>7500</v>
      </c>
      <c r="K1046" s="23">
        <f t="shared" si="884"/>
        <v>46000</v>
      </c>
      <c r="L1046" s="23">
        <f t="shared" si="885"/>
        <v>0</v>
      </c>
      <c r="M1046" s="191">
        <f t="shared" si="914"/>
        <v>44000</v>
      </c>
      <c r="N1046" s="191">
        <f t="shared" si="914"/>
        <v>45000</v>
      </c>
      <c r="O1046" s="191">
        <f t="shared" si="914"/>
        <v>45000</v>
      </c>
      <c r="P1046" s="111">
        <f t="shared" si="914"/>
        <v>0</v>
      </c>
      <c r="Q1046" s="111">
        <f t="shared" si="914"/>
        <v>-2000</v>
      </c>
      <c r="R1046" s="111">
        <f t="shared" si="914"/>
        <v>680</v>
      </c>
      <c r="S1046" s="111">
        <f t="shared" si="914"/>
        <v>0</v>
      </c>
      <c r="T1046" s="111">
        <f t="shared" si="914"/>
        <v>-5</v>
      </c>
      <c r="U1046" s="111">
        <f t="shared" si="914"/>
        <v>0</v>
      </c>
      <c r="V1046" s="111">
        <f t="shared" si="914"/>
        <v>0</v>
      </c>
      <c r="W1046" s="111">
        <f t="shared" si="914"/>
        <v>0</v>
      </c>
      <c r="X1046" s="111">
        <f t="shared" si="914"/>
        <v>0</v>
      </c>
      <c r="Y1046" s="111">
        <f t="shared" si="914"/>
        <v>0</v>
      </c>
      <c r="Z1046" s="111">
        <f t="shared" si="914"/>
        <v>0</v>
      </c>
      <c r="AA1046" s="111">
        <f t="shared" si="914"/>
        <v>-420</v>
      </c>
      <c r="AB1046" s="111">
        <f t="shared" si="914"/>
        <v>0</v>
      </c>
      <c r="AC1046" s="111">
        <f t="shared" si="914"/>
        <v>0</v>
      </c>
      <c r="AD1046" s="292">
        <f t="shared" ref="AD1046:AD1109" si="915">F1046+P1046+Q1046+R1046+S1046+T1046+Z1046+U1046+V1046+W1046+X1046+Y1046+AA1046+AB1046+AC1046</f>
        <v>44255</v>
      </c>
      <c r="AE1046" s="111">
        <f t="shared" si="914"/>
        <v>44255</v>
      </c>
      <c r="AF1046" s="111">
        <f t="shared" si="914"/>
        <v>43600</v>
      </c>
      <c r="AG1046" s="111">
        <f t="shared" si="914"/>
        <v>63750</v>
      </c>
      <c r="AH1046" s="111">
        <f t="shared" si="914"/>
        <v>64000</v>
      </c>
      <c r="AI1046" s="111">
        <f t="shared" si="914"/>
        <v>64000</v>
      </c>
      <c r="AJ1046" s="111">
        <f t="shared" si="914"/>
        <v>64000</v>
      </c>
      <c r="AK1046" s="111">
        <f t="shared" si="914"/>
        <v>0</v>
      </c>
    </row>
    <row r="1047" spans="1:37" ht="14.25">
      <c r="A1047" s="210"/>
      <c r="B1047" s="197" t="s">
        <v>301</v>
      </c>
      <c r="C1047" s="213">
        <v>20</v>
      </c>
      <c r="D1047" s="191">
        <f t="shared" si="913"/>
        <v>17494.879999999997</v>
      </c>
      <c r="E1047" s="111">
        <f t="shared" si="913"/>
        <v>12675</v>
      </c>
      <c r="F1047" s="296">
        <f t="shared" si="913"/>
        <v>11000</v>
      </c>
      <c r="G1047" s="191">
        <f t="shared" si="913"/>
        <v>3400</v>
      </c>
      <c r="H1047" s="191">
        <f t="shared" si="913"/>
        <v>3600</v>
      </c>
      <c r="I1047" s="191">
        <f t="shared" si="913"/>
        <v>2250</v>
      </c>
      <c r="J1047" s="191">
        <f t="shared" si="913"/>
        <v>1750</v>
      </c>
      <c r="K1047" s="23">
        <f t="shared" si="884"/>
        <v>11000</v>
      </c>
      <c r="L1047" s="23">
        <f t="shared" si="885"/>
        <v>0</v>
      </c>
      <c r="M1047" s="191">
        <f t="shared" si="914"/>
        <v>11000</v>
      </c>
      <c r="N1047" s="191">
        <f t="shared" si="914"/>
        <v>11000</v>
      </c>
      <c r="O1047" s="191">
        <f t="shared" si="914"/>
        <v>11000</v>
      </c>
      <c r="P1047" s="111">
        <f t="shared" si="914"/>
        <v>0</v>
      </c>
      <c r="Q1047" s="111">
        <f t="shared" si="914"/>
        <v>-800</v>
      </c>
      <c r="R1047" s="111">
        <f t="shared" si="914"/>
        <v>696</v>
      </c>
      <c r="S1047" s="111">
        <f t="shared" si="914"/>
        <v>67.56</v>
      </c>
      <c r="T1047" s="111">
        <f t="shared" si="914"/>
        <v>5</v>
      </c>
      <c r="U1047" s="111">
        <f t="shared" si="914"/>
        <v>0</v>
      </c>
      <c r="V1047" s="111">
        <f t="shared" si="914"/>
        <v>0</v>
      </c>
      <c r="W1047" s="111">
        <f t="shared" si="914"/>
        <v>225.41</v>
      </c>
      <c r="X1047" s="111">
        <f t="shared" si="914"/>
        <v>0</v>
      </c>
      <c r="Y1047" s="111">
        <f t="shared" si="914"/>
        <v>0</v>
      </c>
      <c r="Z1047" s="111">
        <f t="shared" si="914"/>
        <v>1204</v>
      </c>
      <c r="AA1047" s="111">
        <f t="shared" si="914"/>
        <v>420</v>
      </c>
      <c r="AB1047" s="111">
        <f t="shared" si="914"/>
        <v>0</v>
      </c>
      <c r="AC1047" s="111">
        <f t="shared" si="914"/>
        <v>0</v>
      </c>
      <c r="AD1047" s="292">
        <f t="shared" si="915"/>
        <v>12817.97</v>
      </c>
      <c r="AE1047" s="111">
        <f t="shared" si="914"/>
        <v>12817.97</v>
      </c>
      <c r="AF1047" s="111">
        <f t="shared" si="914"/>
        <v>11495</v>
      </c>
      <c r="AG1047" s="111">
        <f t="shared" si="914"/>
        <v>12385</v>
      </c>
      <c r="AH1047" s="111">
        <f t="shared" si="914"/>
        <v>12500</v>
      </c>
      <c r="AI1047" s="111">
        <f t="shared" si="914"/>
        <v>12500</v>
      </c>
      <c r="AJ1047" s="111">
        <f t="shared" si="914"/>
        <v>12500</v>
      </c>
      <c r="AK1047" s="111">
        <f t="shared" si="914"/>
        <v>0</v>
      </c>
    </row>
    <row r="1048" spans="1:37" ht="24.75" customHeight="1">
      <c r="A1048" s="210"/>
      <c r="B1048" s="214" t="s">
        <v>310</v>
      </c>
      <c r="C1048" s="198" t="s">
        <v>421</v>
      </c>
      <c r="D1048" s="191">
        <f t="shared" ref="D1048:J1048" si="916">D1060+D1068+D1084+D1092+D1100+D1108+D1124+D1156+D1132+D1116+D1148+D1076</f>
        <v>-421.61</v>
      </c>
      <c r="E1048" s="111">
        <f t="shared" si="916"/>
        <v>0</v>
      </c>
      <c r="F1048" s="296">
        <f t="shared" si="916"/>
        <v>0</v>
      </c>
      <c r="G1048" s="191">
        <f t="shared" si="916"/>
        <v>0</v>
      </c>
      <c r="H1048" s="191">
        <f t="shared" si="916"/>
        <v>0</v>
      </c>
      <c r="I1048" s="191">
        <f t="shared" si="916"/>
        <v>0</v>
      </c>
      <c r="J1048" s="191">
        <f t="shared" si="916"/>
        <v>0</v>
      </c>
      <c r="K1048" s="23">
        <f t="shared" si="884"/>
        <v>0</v>
      </c>
      <c r="L1048" s="23">
        <f t="shared" si="885"/>
        <v>0</v>
      </c>
      <c r="M1048" s="191">
        <f t="shared" ref="M1048:AK1048" si="917">M1060+M1068+M1084+M1092+M1100+M1108+M1124+M1156+M1132+M1116+M1148+M1076</f>
        <v>0</v>
      </c>
      <c r="N1048" s="191">
        <f t="shared" si="917"/>
        <v>0</v>
      </c>
      <c r="O1048" s="191">
        <f t="shared" si="917"/>
        <v>0</v>
      </c>
      <c r="P1048" s="111">
        <f t="shared" si="917"/>
        <v>0</v>
      </c>
      <c r="Q1048" s="111">
        <f t="shared" si="917"/>
        <v>0</v>
      </c>
      <c r="R1048" s="111">
        <f t="shared" si="917"/>
        <v>-191.81</v>
      </c>
      <c r="S1048" s="111">
        <f t="shared" si="917"/>
        <v>-59.81</v>
      </c>
      <c r="T1048" s="111">
        <f t="shared" si="917"/>
        <v>0</v>
      </c>
      <c r="U1048" s="111">
        <f t="shared" si="917"/>
        <v>0</v>
      </c>
      <c r="V1048" s="111">
        <f t="shared" si="917"/>
        <v>0</v>
      </c>
      <c r="W1048" s="111">
        <f t="shared" si="917"/>
        <v>-117.15</v>
      </c>
      <c r="X1048" s="111">
        <f t="shared" si="917"/>
        <v>0</v>
      </c>
      <c r="Y1048" s="111">
        <f t="shared" si="917"/>
        <v>0</v>
      </c>
      <c r="Z1048" s="111">
        <f t="shared" si="917"/>
        <v>0</v>
      </c>
      <c r="AA1048" s="111">
        <f t="shared" si="917"/>
        <v>0</v>
      </c>
      <c r="AB1048" s="111">
        <f t="shared" si="917"/>
        <v>0</v>
      </c>
      <c r="AC1048" s="111">
        <f t="shared" si="917"/>
        <v>0</v>
      </c>
      <c r="AD1048" s="292">
        <f t="shared" si="915"/>
        <v>-368.77</v>
      </c>
      <c r="AE1048" s="111">
        <f t="shared" si="917"/>
        <v>-368.77</v>
      </c>
      <c r="AF1048" s="111">
        <f t="shared" si="917"/>
        <v>-577</v>
      </c>
      <c r="AG1048" s="111">
        <f t="shared" si="917"/>
        <v>0</v>
      </c>
      <c r="AH1048" s="111">
        <f t="shared" si="917"/>
        <v>0</v>
      </c>
      <c r="AI1048" s="111">
        <f t="shared" si="917"/>
        <v>0</v>
      </c>
      <c r="AJ1048" s="111">
        <f t="shared" si="917"/>
        <v>0</v>
      </c>
      <c r="AK1048" s="111">
        <f t="shared" si="917"/>
        <v>0</v>
      </c>
    </row>
    <row r="1049" spans="1:37" ht="14.25">
      <c r="A1049" s="210"/>
      <c r="B1049" s="197" t="s">
        <v>311</v>
      </c>
      <c r="C1049" s="213"/>
      <c r="D1049" s="191">
        <f t="shared" ref="D1049:J1049" si="918">D1061+D1069+D1085+D1109+D1157+D1101+D1125+D1093+D1117+D1133+D1149+D1077</f>
        <v>3164</v>
      </c>
      <c r="E1049" s="111">
        <f t="shared" si="918"/>
        <v>909</v>
      </c>
      <c r="F1049" s="296">
        <f t="shared" si="918"/>
        <v>1247</v>
      </c>
      <c r="G1049" s="191">
        <f t="shared" si="918"/>
        <v>1247</v>
      </c>
      <c r="H1049" s="191">
        <f t="shared" si="918"/>
        <v>0</v>
      </c>
      <c r="I1049" s="191">
        <f t="shared" si="918"/>
        <v>0</v>
      </c>
      <c r="J1049" s="191">
        <f t="shared" si="918"/>
        <v>0</v>
      </c>
      <c r="K1049" s="23">
        <f t="shared" si="884"/>
        <v>1247</v>
      </c>
      <c r="L1049" s="23">
        <f t="shared" si="885"/>
        <v>0</v>
      </c>
      <c r="M1049" s="191">
        <f t="shared" ref="M1049:AK1049" si="919">M1061+M1069+M1085+M1109+M1157+M1101+M1125+M1093+M1117+M1133+M1149+M1077</f>
        <v>0</v>
      </c>
      <c r="N1049" s="191">
        <f t="shared" si="919"/>
        <v>0</v>
      </c>
      <c r="O1049" s="191">
        <f t="shared" si="919"/>
        <v>0</v>
      </c>
      <c r="P1049" s="111">
        <f t="shared" si="919"/>
        <v>0</v>
      </c>
      <c r="Q1049" s="111">
        <f t="shared" si="919"/>
        <v>0</v>
      </c>
      <c r="R1049" s="111">
        <f t="shared" si="919"/>
        <v>0</v>
      </c>
      <c r="S1049" s="111">
        <f t="shared" si="919"/>
        <v>0</v>
      </c>
      <c r="T1049" s="111">
        <f t="shared" si="919"/>
        <v>0</v>
      </c>
      <c r="U1049" s="111">
        <f t="shared" si="919"/>
        <v>0</v>
      </c>
      <c r="V1049" s="111">
        <f t="shared" si="919"/>
        <v>0</v>
      </c>
      <c r="W1049" s="111">
        <f t="shared" si="919"/>
        <v>0</v>
      </c>
      <c r="X1049" s="111">
        <f t="shared" si="919"/>
        <v>0</v>
      </c>
      <c r="Y1049" s="111">
        <f t="shared" si="919"/>
        <v>0</v>
      </c>
      <c r="Z1049" s="111">
        <f t="shared" si="919"/>
        <v>0</v>
      </c>
      <c r="AA1049" s="111">
        <f t="shared" si="919"/>
        <v>0</v>
      </c>
      <c r="AB1049" s="111">
        <f t="shared" si="919"/>
        <v>0</v>
      </c>
      <c r="AC1049" s="111">
        <f t="shared" si="919"/>
        <v>0</v>
      </c>
      <c r="AD1049" s="292">
        <f t="shared" si="915"/>
        <v>1247</v>
      </c>
      <c r="AE1049" s="111">
        <f t="shared" si="919"/>
        <v>1247</v>
      </c>
      <c r="AF1049" s="111">
        <f t="shared" si="919"/>
        <v>1185</v>
      </c>
      <c r="AG1049" s="111">
        <f t="shared" si="919"/>
        <v>0</v>
      </c>
      <c r="AH1049" s="111">
        <f t="shared" si="919"/>
        <v>0</v>
      </c>
      <c r="AI1049" s="111">
        <f t="shared" si="919"/>
        <v>0</v>
      </c>
      <c r="AJ1049" s="111">
        <f t="shared" si="919"/>
        <v>0</v>
      </c>
      <c r="AK1049" s="111">
        <f t="shared" si="919"/>
        <v>0</v>
      </c>
    </row>
    <row r="1050" spans="1:37" ht="25.5" customHeight="1">
      <c r="A1050" s="210"/>
      <c r="B1050" s="318" t="s">
        <v>321</v>
      </c>
      <c r="C1050" s="213">
        <v>60</v>
      </c>
      <c r="D1050" s="191">
        <f t="shared" ref="D1050:J1053" si="920">D1134+D1138</f>
        <v>2613</v>
      </c>
      <c r="E1050" s="111">
        <f t="shared" si="920"/>
        <v>909</v>
      </c>
      <c r="F1050" s="296">
        <f t="shared" si="920"/>
        <v>909</v>
      </c>
      <c r="G1050" s="191">
        <f t="shared" si="920"/>
        <v>909</v>
      </c>
      <c r="H1050" s="191">
        <f t="shared" si="920"/>
        <v>0</v>
      </c>
      <c r="I1050" s="191">
        <f t="shared" si="920"/>
        <v>0</v>
      </c>
      <c r="J1050" s="191">
        <f t="shared" si="920"/>
        <v>0</v>
      </c>
      <c r="K1050" s="23">
        <f t="shared" si="884"/>
        <v>909</v>
      </c>
      <c r="L1050" s="23">
        <f t="shared" si="885"/>
        <v>0</v>
      </c>
      <c r="M1050" s="191">
        <f t="shared" ref="M1050:AK1053" si="921">M1134+M1138</f>
        <v>0</v>
      </c>
      <c r="N1050" s="191">
        <f t="shared" si="921"/>
        <v>0</v>
      </c>
      <c r="O1050" s="191">
        <f t="shared" si="921"/>
        <v>0</v>
      </c>
      <c r="P1050" s="111">
        <f t="shared" si="921"/>
        <v>0</v>
      </c>
      <c r="Q1050" s="111">
        <f t="shared" si="921"/>
        <v>0</v>
      </c>
      <c r="R1050" s="111">
        <f t="shared" si="921"/>
        <v>0</v>
      </c>
      <c r="S1050" s="111">
        <f t="shared" si="921"/>
        <v>0</v>
      </c>
      <c r="T1050" s="111">
        <f t="shared" si="921"/>
        <v>0</v>
      </c>
      <c r="U1050" s="111">
        <f t="shared" si="921"/>
        <v>0</v>
      </c>
      <c r="V1050" s="111">
        <f t="shared" si="921"/>
        <v>0</v>
      </c>
      <c r="W1050" s="111">
        <f t="shared" si="921"/>
        <v>0</v>
      </c>
      <c r="X1050" s="111">
        <f t="shared" si="921"/>
        <v>0</v>
      </c>
      <c r="Y1050" s="111">
        <f t="shared" si="921"/>
        <v>0</v>
      </c>
      <c r="Z1050" s="111">
        <f t="shared" si="921"/>
        <v>0</v>
      </c>
      <c r="AA1050" s="111">
        <f t="shared" si="921"/>
        <v>0</v>
      </c>
      <c r="AB1050" s="111">
        <f t="shared" si="921"/>
        <v>0</v>
      </c>
      <c r="AC1050" s="111">
        <f t="shared" si="921"/>
        <v>0</v>
      </c>
      <c r="AD1050" s="292">
        <f t="shared" si="915"/>
        <v>909</v>
      </c>
      <c r="AE1050" s="111">
        <f t="shared" si="921"/>
        <v>909</v>
      </c>
      <c r="AF1050" s="111">
        <f t="shared" si="921"/>
        <v>862</v>
      </c>
      <c r="AG1050" s="111">
        <f t="shared" si="921"/>
        <v>0</v>
      </c>
      <c r="AH1050" s="111">
        <f t="shared" si="921"/>
        <v>0</v>
      </c>
      <c r="AI1050" s="111">
        <f t="shared" si="921"/>
        <v>0</v>
      </c>
      <c r="AJ1050" s="111">
        <f t="shared" si="921"/>
        <v>0</v>
      </c>
      <c r="AK1050" s="111">
        <f t="shared" si="921"/>
        <v>0</v>
      </c>
    </row>
    <row r="1051" spans="1:37" ht="14.25">
      <c r="A1051" s="210"/>
      <c r="B1051" s="28" t="s">
        <v>197</v>
      </c>
      <c r="C1051" s="29" t="s">
        <v>362</v>
      </c>
      <c r="D1051" s="191">
        <f t="shared" si="920"/>
        <v>2196</v>
      </c>
      <c r="E1051" s="111">
        <f t="shared" si="920"/>
        <v>764</v>
      </c>
      <c r="F1051" s="296">
        <f t="shared" si="920"/>
        <v>764</v>
      </c>
      <c r="G1051" s="191">
        <f t="shared" si="920"/>
        <v>764</v>
      </c>
      <c r="H1051" s="191">
        <f t="shared" si="920"/>
        <v>0</v>
      </c>
      <c r="I1051" s="191">
        <f t="shared" si="920"/>
        <v>0</v>
      </c>
      <c r="J1051" s="191">
        <f t="shared" si="920"/>
        <v>0</v>
      </c>
      <c r="K1051" s="23">
        <f t="shared" si="884"/>
        <v>764</v>
      </c>
      <c r="L1051" s="23">
        <f t="shared" si="885"/>
        <v>0</v>
      </c>
      <c r="M1051" s="191">
        <f t="shared" si="921"/>
        <v>0</v>
      </c>
      <c r="N1051" s="191">
        <f t="shared" si="921"/>
        <v>0</v>
      </c>
      <c r="O1051" s="191">
        <f t="shared" si="921"/>
        <v>0</v>
      </c>
      <c r="P1051" s="111">
        <f t="shared" si="921"/>
        <v>0</v>
      </c>
      <c r="Q1051" s="111">
        <f t="shared" si="921"/>
        <v>0</v>
      </c>
      <c r="R1051" s="111">
        <f t="shared" si="921"/>
        <v>0</v>
      </c>
      <c r="S1051" s="111">
        <f t="shared" si="921"/>
        <v>0</v>
      </c>
      <c r="T1051" s="111">
        <f t="shared" si="921"/>
        <v>0</v>
      </c>
      <c r="U1051" s="111">
        <f t="shared" si="921"/>
        <v>0</v>
      </c>
      <c r="V1051" s="111">
        <f t="shared" si="921"/>
        <v>0</v>
      </c>
      <c r="W1051" s="111">
        <f t="shared" si="921"/>
        <v>0</v>
      </c>
      <c r="X1051" s="111">
        <f t="shared" si="921"/>
        <v>0</v>
      </c>
      <c r="Y1051" s="111">
        <f t="shared" si="921"/>
        <v>0</v>
      </c>
      <c r="Z1051" s="111">
        <f t="shared" si="921"/>
        <v>0</v>
      </c>
      <c r="AA1051" s="111">
        <f t="shared" si="921"/>
        <v>0</v>
      </c>
      <c r="AB1051" s="111">
        <f t="shared" si="921"/>
        <v>0</v>
      </c>
      <c r="AC1051" s="111">
        <f t="shared" si="921"/>
        <v>0</v>
      </c>
      <c r="AD1051" s="292">
        <f t="shared" si="915"/>
        <v>764</v>
      </c>
      <c r="AE1051" s="111">
        <f t="shared" si="921"/>
        <v>764</v>
      </c>
      <c r="AF1051" s="111">
        <f t="shared" si="921"/>
        <v>725</v>
      </c>
      <c r="AG1051" s="111">
        <f t="shared" si="921"/>
        <v>0</v>
      </c>
      <c r="AH1051" s="111">
        <f t="shared" si="921"/>
        <v>0</v>
      </c>
      <c r="AI1051" s="111">
        <f t="shared" si="921"/>
        <v>0</v>
      </c>
      <c r="AJ1051" s="111">
        <f t="shared" si="921"/>
        <v>0</v>
      </c>
      <c r="AK1051" s="111">
        <f t="shared" si="921"/>
        <v>0</v>
      </c>
    </row>
    <row r="1052" spans="1:37" ht="14.25">
      <c r="A1052" s="210"/>
      <c r="B1052" s="28" t="s">
        <v>199</v>
      </c>
      <c r="C1052" s="29" t="s">
        <v>363</v>
      </c>
      <c r="D1052" s="191">
        <f t="shared" si="920"/>
        <v>0</v>
      </c>
      <c r="E1052" s="111">
        <f t="shared" si="920"/>
        <v>0</v>
      </c>
      <c r="F1052" s="296">
        <f t="shared" si="920"/>
        <v>0</v>
      </c>
      <c r="G1052" s="191">
        <f t="shared" si="920"/>
        <v>0</v>
      </c>
      <c r="H1052" s="191">
        <f t="shared" si="920"/>
        <v>0</v>
      </c>
      <c r="I1052" s="191">
        <f t="shared" si="920"/>
        <v>0</v>
      </c>
      <c r="J1052" s="191">
        <f t="shared" si="920"/>
        <v>0</v>
      </c>
      <c r="K1052" s="23">
        <f t="shared" si="884"/>
        <v>0</v>
      </c>
      <c r="L1052" s="23">
        <f t="shared" si="885"/>
        <v>0</v>
      </c>
      <c r="M1052" s="191">
        <f t="shared" si="921"/>
        <v>0</v>
      </c>
      <c r="N1052" s="191">
        <f t="shared" si="921"/>
        <v>0</v>
      </c>
      <c r="O1052" s="191">
        <f t="shared" si="921"/>
        <v>0</v>
      </c>
      <c r="P1052" s="111">
        <f t="shared" si="921"/>
        <v>0</v>
      </c>
      <c r="Q1052" s="111">
        <f t="shared" si="921"/>
        <v>0</v>
      </c>
      <c r="R1052" s="111">
        <f t="shared" si="921"/>
        <v>0</v>
      </c>
      <c r="S1052" s="111">
        <f t="shared" si="921"/>
        <v>0</v>
      </c>
      <c r="T1052" s="111">
        <f t="shared" si="921"/>
        <v>0</v>
      </c>
      <c r="U1052" s="111">
        <f t="shared" si="921"/>
        <v>0</v>
      </c>
      <c r="V1052" s="111">
        <f t="shared" si="921"/>
        <v>0</v>
      </c>
      <c r="W1052" s="111">
        <f t="shared" si="921"/>
        <v>0</v>
      </c>
      <c r="X1052" s="111">
        <f t="shared" si="921"/>
        <v>0</v>
      </c>
      <c r="Y1052" s="111">
        <f t="shared" si="921"/>
        <v>0</v>
      </c>
      <c r="Z1052" s="111">
        <f t="shared" si="921"/>
        <v>0</v>
      </c>
      <c r="AA1052" s="111">
        <f t="shared" si="921"/>
        <v>0</v>
      </c>
      <c r="AB1052" s="111">
        <f t="shared" si="921"/>
        <v>0</v>
      </c>
      <c r="AC1052" s="111">
        <f t="shared" si="921"/>
        <v>0</v>
      </c>
      <c r="AD1052" s="292">
        <f t="shared" si="915"/>
        <v>0</v>
      </c>
      <c r="AE1052" s="111">
        <f t="shared" si="921"/>
        <v>0</v>
      </c>
      <c r="AF1052" s="111">
        <f t="shared" si="921"/>
        <v>0</v>
      </c>
      <c r="AG1052" s="111">
        <f t="shared" si="921"/>
        <v>0</v>
      </c>
      <c r="AH1052" s="111">
        <f t="shared" si="921"/>
        <v>0</v>
      </c>
      <c r="AI1052" s="111">
        <f t="shared" si="921"/>
        <v>0</v>
      </c>
      <c r="AJ1052" s="111">
        <f t="shared" si="921"/>
        <v>0</v>
      </c>
      <c r="AK1052" s="111">
        <f t="shared" si="921"/>
        <v>0</v>
      </c>
    </row>
    <row r="1053" spans="1:37" ht="14.25">
      <c r="A1053" s="210"/>
      <c r="B1053" s="28" t="s">
        <v>201</v>
      </c>
      <c r="C1053" s="29" t="s">
        <v>364</v>
      </c>
      <c r="D1053" s="191">
        <f t="shared" si="920"/>
        <v>417</v>
      </c>
      <c r="E1053" s="111">
        <f t="shared" si="920"/>
        <v>145</v>
      </c>
      <c r="F1053" s="296">
        <f t="shared" si="920"/>
        <v>145</v>
      </c>
      <c r="G1053" s="191">
        <f t="shared" si="920"/>
        <v>145</v>
      </c>
      <c r="H1053" s="191">
        <f t="shared" si="920"/>
        <v>0</v>
      </c>
      <c r="I1053" s="191">
        <f t="shared" si="920"/>
        <v>0</v>
      </c>
      <c r="J1053" s="191">
        <f t="shared" si="920"/>
        <v>0</v>
      </c>
      <c r="K1053" s="23">
        <f t="shared" si="884"/>
        <v>145</v>
      </c>
      <c r="L1053" s="23">
        <f t="shared" si="885"/>
        <v>0</v>
      </c>
      <c r="M1053" s="191">
        <f t="shared" si="921"/>
        <v>0</v>
      </c>
      <c r="N1053" s="191">
        <f t="shared" si="921"/>
        <v>0</v>
      </c>
      <c r="O1053" s="191">
        <f t="shared" si="921"/>
        <v>0</v>
      </c>
      <c r="P1053" s="111">
        <f t="shared" si="921"/>
        <v>0</v>
      </c>
      <c r="Q1053" s="111">
        <f t="shared" si="921"/>
        <v>0</v>
      </c>
      <c r="R1053" s="111">
        <f t="shared" si="921"/>
        <v>0</v>
      </c>
      <c r="S1053" s="111">
        <f t="shared" si="921"/>
        <v>0</v>
      </c>
      <c r="T1053" s="111">
        <f t="shared" si="921"/>
        <v>0</v>
      </c>
      <c r="U1053" s="111">
        <f t="shared" si="921"/>
        <v>0</v>
      </c>
      <c r="V1053" s="111">
        <f t="shared" si="921"/>
        <v>0</v>
      </c>
      <c r="W1053" s="111">
        <f t="shared" si="921"/>
        <v>0</v>
      </c>
      <c r="X1053" s="111">
        <f t="shared" si="921"/>
        <v>0</v>
      </c>
      <c r="Y1053" s="111">
        <f t="shared" si="921"/>
        <v>0</v>
      </c>
      <c r="Z1053" s="111">
        <f t="shared" si="921"/>
        <v>0</v>
      </c>
      <c r="AA1053" s="111">
        <f t="shared" si="921"/>
        <v>0</v>
      </c>
      <c r="AB1053" s="111">
        <f t="shared" si="921"/>
        <v>0</v>
      </c>
      <c r="AC1053" s="111">
        <f t="shared" si="921"/>
        <v>0</v>
      </c>
      <c r="AD1053" s="292">
        <f t="shared" si="915"/>
        <v>145</v>
      </c>
      <c r="AE1053" s="111">
        <f t="shared" si="921"/>
        <v>145</v>
      </c>
      <c r="AF1053" s="111">
        <f t="shared" si="921"/>
        <v>137</v>
      </c>
      <c r="AG1053" s="111">
        <f t="shared" si="921"/>
        <v>0</v>
      </c>
      <c r="AH1053" s="111">
        <f t="shared" si="921"/>
        <v>0</v>
      </c>
      <c r="AI1053" s="111">
        <f t="shared" si="921"/>
        <v>0</v>
      </c>
      <c r="AJ1053" s="111">
        <f t="shared" si="921"/>
        <v>0</v>
      </c>
      <c r="AK1053" s="111">
        <f t="shared" si="921"/>
        <v>0</v>
      </c>
    </row>
    <row r="1054" spans="1:37" ht="14.25">
      <c r="A1054" s="210"/>
      <c r="B1054" s="197" t="s">
        <v>365</v>
      </c>
      <c r="C1054" s="213">
        <v>70</v>
      </c>
      <c r="D1054" s="191">
        <f t="shared" ref="D1054:J1054" si="922">D1062+D1070+D1086+D1110+D1158+D1102+D1126+D1094+D1118+D1142+D1150+D1078</f>
        <v>551</v>
      </c>
      <c r="E1054" s="111">
        <f t="shared" si="922"/>
        <v>0</v>
      </c>
      <c r="F1054" s="296">
        <f t="shared" si="922"/>
        <v>338</v>
      </c>
      <c r="G1054" s="191">
        <f t="shared" si="922"/>
        <v>338</v>
      </c>
      <c r="H1054" s="191">
        <f t="shared" si="922"/>
        <v>0</v>
      </c>
      <c r="I1054" s="191">
        <f t="shared" si="922"/>
        <v>0</v>
      </c>
      <c r="J1054" s="191">
        <f t="shared" si="922"/>
        <v>0</v>
      </c>
      <c r="K1054" s="23">
        <f t="shared" si="884"/>
        <v>338</v>
      </c>
      <c r="L1054" s="23">
        <f t="shared" si="885"/>
        <v>0</v>
      </c>
      <c r="M1054" s="191">
        <f t="shared" ref="M1054:AK1054" si="923">M1062+M1070+M1086+M1110+M1158+M1102+M1126+M1094+M1118+M1142+M1150+M1078</f>
        <v>0</v>
      </c>
      <c r="N1054" s="191">
        <f t="shared" si="923"/>
        <v>0</v>
      </c>
      <c r="O1054" s="191">
        <f t="shared" si="923"/>
        <v>0</v>
      </c>
      <c r="P1054" s="111">
        <f t="shared" si="923"/>
        <v>0</v>
      </c>
      <c r="Q1054" s="111">
        <f t="shared" si="923"/>
        <v>0</v>
      </c>
      <c r="R1054" s="111">
        <f t="shared" si="923"/>
        <v>0</v>
      </c>
      <c r="S1054" s="111">
        <f t="shared" si="923"/>
        <v>0</v>
      </c>
      <c r="T1054" s="111">
        <f t="shared" si="923"/>
        <v>0</v>
      </c>
      <c r="U1054" s="111">
        <f t="shared" si="923"/>
        <v>0</v>
      </c>
      <c r="V1054" s="111">
        <f t="shared" si="923"/>
        <v>0</v>
      </c>
      <c r="W1054" s="111">
        <f t="shared" si="923"/>
        <v>0</v>
      </c>
      <c r="X1054" s="111">
        <f t="shared" si="923"/>
        <v>0</v>
      </c>
      <c r="Y1054" s="111">
        <f t="shared" si="923"/>
        <v>0</v>
      </c>
      <c r="Z1054" s="111">
        <f t="shared" si="923"/>
        <v>0</v>
      </c>
      <c r="AA1054" s="111">
        <f t="shared" si="923"/>
        <v>0</v>
      </c>
      <c r="AB1054" s="111">
        <f t="shared" si="923"/>
        <v>0</v>
      </c>
      <c r="AC1054" s="111">
        <f t="shared" si="923"/>
        <v>0</v>
      </c>
      <c r="AD1054" s="292">
        <f t="shared" si="915"/>
        <v>338</v>
      </c>
      <c r="AE1054" s="111">
        <f t="shared" si="923"/>
        <v>338</v>
      </c>
      <c r="AF1054" s="111">
        <f t="shared" si="923"/>
        <v>323</v>
      </c>
      <c r="AG1054" s="111">
        <f t="shared" si="923"/>
        <v>0</v>
      </c>
      <c r="AH1054" s="111">
        <f t="shared" si="923"/>
        <v>0</v>
      </c>
      <c r="AI1054" s="111">
        <f t="shared" si="923"/>
        <v>0</v>
      </c>
      <c r="AJ1054" s="111">
        <f t="shared" si="923"/>
        <v>0</v>
      </c>
      <c r="AK1054" s="111">
        <f t="shared" si="923"/>
        <v>0</v>
      </c>
    </row>
    <row r="1055" spans="1:37" ht="42.75" customHeight="1">
      <c r="A1055" s="43" t="s">
        <v>660</v>
      </c>
      <c r="B1055" s="154" t="s">
        <v>661</v>
      </c>
      <c r="C1055" s="155" t="s">
        <v>662</v>
      </c>
      <c r="D1055" s="263">
        <f t="shared" ref="D1055:J1055" si="924">D1056+D1061</f>
        <v>10962.56</v>
      </c>
      <c r="E1055" s="156">
        <f t="shared" si="924"/>
        <v>18723</v>
      </c>
      <c r="F1055" s="300">
        <f t="shared" si="924"/>
        <v>10700</v>
      </c>
      <c r="G1055" s="263">
        <f t="shared" si="924"/>
        <v>3500</v>
      </c>
      <c r="H1055" s="263">
        <f t="shared" si="924"/>
        <v>3600</v>
      </c>
      <c r="I1055" s="263">
        <f t="shared" si="924"/>
        <v>2400</v>
      </c>
      <c r="J1055" s="263">
        <f t="shared" si="924"/>
        <v>1200</v>
      </c>
      <c r="K1055" s="23">
        <f t="shared" si="884"/>
        <v>10700</v>
      </c>
      <c r="L1055" s="23">
        <f t="shared" si="885"/>
        <v>0</v>
      </c>
      <c r="M1055" s="263">
        <f t="shared" ref="M1055:AK1055" si="925">M1056+M1061</f>
        <v>10700</v>
      </c>
      <c r="N1055" s="263">
        <f t="shared" si="925"/>
        <v>10700</v>
      </c>
      <c r="O1055" s="263">
        <f t="shared" si="925"/>
        <v>10700</v>
      </c>
      <c r="P1055" s="156">
        <f t="shared" si="925"/>
        <v>0</v>
      </c>
      <c r="Q1055" s="156">
        <f t="shared" si="925"/>
        <v>0</v>
      </c>
      <c r="R1055" s="156">
        <f t="shared" si="925"/>
        <v>53.81</v>
      </c>
      <c r="S1055" s="156">
        <f t="shared" si="925"/>
        <v>26.790000000000003</v>
      </c>
      <c r="T1055" s="156">
        <f t="shared" si="925"/>
        <v>0</v>
      </c>
      <c r="U1055" s="156">
        <f t="shared" si="925"/>
        <v>0</v>
      </c>
      <c r="V1055" s="156">
        <f t="shared" si="925"/>
        <v>0</v>
      </c>
      <c r="W1055" s="156">
        <f t="shared" si="925"/>
        <v>39.03</v>
      </c>
      <c r="X1055" s="156">
        <f t="shared" si="925"/>
        <v>0</v>
      </c>
      <c r="Y1055" s="156">
        <f t="shared" si="925"/>
        <v>0</v>
      </c>
      <c r="Z1055" s="156">
        <f t="shared" si="925"/>
        <v>0</v>
      </c>
      <c r="AA1055" s="156">
        <f t="shared" si="925"/>
        <v>0</v>
      </c>
      <c r="AB1055" s="156">
        <f t="shared" si="925"/>
        <v>0</v>
      </c>
      <c r="AC1055" s="156">
        <f t="shared" si="925"/>
        <v>0</v>
      </c>
      <c r="AD1055" s="292">
        <f t="shared" si="915"/>
        <v>10819.630000000001</v>
      </c>
      <c r="AE1055" s="156">
        <f t="shared" si="925"/>
        <v>10819.63</v>
      </c>
      <c r="AF1055" s="156">
        <f t="shared" si="925"/>
        <v>10581</v>
      </c>
      <c r="AG1055" s="156">
        <f t="shared" si="925"/>
        <v>17135</v>
      </c>
      <c r="AH1055" s="156">
        <f t="shared" si="925"/>
        <v>17500</v>
      </c>
      <c r="AI1055" s="156">
        <f t="shared" si="925"/>
        <v>17500</v>
      </c>
      <c r="AJ1055" s="156">
        <f t="shared" si="925"/>
        <v>17500</v>
      </c>
      <c r="AK1055" s="156">
        <f t="shared" si="925"/>
        <v>0</v>
      </c>
    </row>
    <row r="1056" spans="1:37" ht="14.25">
      <c r="A1056" s="43"/>
      <c r="B1056" s="25" t="s">
        <v>298</v>
      </c>
      <c r="C1056" s="29"/>
      <c r="D1056" s="191">
        <f t="shared" ref="D1056:J1056" si="926">D1057+D1060</f>
        <v>10958.56</v>
      </c>
      <c r="E1056" s="111">
        <f t="shared" si="926"/>
        <v>18723</v>
      </c>
      <c r="F1056" s="296">
        <f t="shared" si="926"/>
        <v>10700</v>
      </c>
      <c r="G1056" s="191">
        <f t="shared" si="926"/>
        <v>3500</v>
      </c>
      <c r="H1056" s="191">
        <f t="shared" si="926"/>
        <v>3600</v>
      </c>
      <c r="I1056" s="191">
        <f t="shared" si="926"/>
        <v>2400</v>
      </c>
      <c r="J1056" s="191">
        <f t="shared" si="926"/>
        <v>1200</v>
      </c>
      <c r="K1056" s="23">
        <f t="shared" si="884"/>
        <v>10700</v>
      </c>
      <c r="L1056" s="23">
        <f t="shared" si="885"/>
        <v>0</v>
      </c>
      <c r="M1056" s="191">
        <f t="shared" ref="M1056:AK1056" si="927">M1057+M1060</f>
        <v>10700</v>
      </c>
      <c r="N1056" s="191">
        <f t="shared" si="927"/>
        <v>10700</v>
      </c>
      <c r="O1056" s="191">
        <f t="shared" si="927"/>
        <v>10700</v>
      </c>
      <c r="P1056" s="111">
        <f t="shared" si="927"/>
        <v>0</v>
      </c>
      <c r="Q1056" s="111">
        <f t="shared" si="927"/>
        <v>0</v>
      </c>
      <c r="R1056" s="111">
        <f t="shared" si="927"/>
        <v>53.81</v>
      </c>
      <c r="S1056" s="111">
        <f t="shared" si="927"/>
        <v>26.790000000000003</v>
      </c>
      <c r="T1056" s="111">
        <f t="shared" si="927"/>
        <v>0</v>
      </c>
      <c r="U1056" s="111">
        <f t="shared" si="927"/>
        <v>0</v>
      </c>
      <c r="V1056" s="111">
        <f t="shared" si="927"/>
        <v>0</v>
      </c>
      <c r="W1056" s="111">
        <f t="shared" si="927"/>
        <v>39.03</v>
      </c>
      <c r="X1056" s="111">
        <f t="shared" si="927"/>
        <v>0</v>
      </c>
      <c r="Y1056" s="111">
        <f t="shared" si="927"/>
        <v>0</v>
      </c>
      <c r="Z1056" s="111">
        <f t="shared" si="927"/>
        <v>0</v>
      </c>
      <c r="AA1056" s="111">
        <f t="shared" si="927"/>
        <v>0</v>
      </c>
      <c r="AB1056" s="111">
        <f t="shared" si="927"/>
        <v>0</v>
      </c>
      <c r="AC1056" s="111">
        <f t="shared" si="927"/>
        <v>0</v>
      </c>
      <c r="AD1056" s="292">
        <f t="shared" si="915"/>
        <v>10819.630000000001</v>
      </c>
      <c r="AE1056" s="111">
        <f t="shared" si="927"/>
        <v>10819.63</v>
      </c>
      <c r="AF1056" s="111">
        <f t="shared" si="927"/>
        <v>10581</v>
      </c>
      <c r="AG1056" s="111">
        <f t="shared" si="927"/>
        <v>17135</v>
      </c>
      <c r="AH1056" s="111">
        <f t="shared" si="927"/>
        <v>17500</v>
      </c>
      <c r="AI1056" s="111">
        <f t="shared" si="927"/>
        <v>17500</v>
      </c>
      <c r="AJ1056" s="111">
        <f t="shared" si="927"/>
        <v>17500</v>
      </c>
      <c r="AK1056" s="111">
        <f t="shared" si="927"/>
        <v>0</v>
      </c>
    </row>
    <row r="1057" spans="1:37" ht="15" customHeight="1">
      <c r="A1057" s="43"/>
      <c r="B1057" s="28" t="s">
        <v>299</v>
      </c>
      <c r="C1057" s="29">
        <v>1</v>
      </c>
      <c r="D1057" s="248">
        <f t="shared" ref="D1057:J1057" si="928">D1058+D1059</f>
        <v>11000</v>
      </c>
      <c r="E1057" s="38">
        <f t="shared" si="928"/>
        <v>18723</v>
      </c>
      <c r="F1057" s="286">
        <f t="shared" si="928"/>
        <v>10700</v>
      </c>
      <c r="G1057" s="248">
        <f t="shared" si="928"/>
        <v>3500</v>
      </c>
      <c r="H1057" s="248">
        <f t="shared" si="928"/>
        <v>3600</v>
      </c>
      <c r="I1057" s="248">
        <f t="shared" si="928"/>
        <v>2400</v>
      </c>
      <c r="J1057" s="248">
        <f t="shared" si="928"/>
        <v>1200</v>
      </c>
      <c r="K1057" s="23">
        <f t="shared" si="884"/>
        <v>10700</v>
      </c>
      <c r="L1057" s="23">
        <f t="shared" si="885"/>
        <v>0</v>
      </c>
      <c r="M1057" s="248">
        <f t="shared" ref="M1057:AK1057" si="929">M1058+M1059</f>
        <v>10700</v>
      </c>
      <c r="N1057" s="248">
        <f t="shared" si="929"/>
        <v>10700</v>
      </c>
      <c r="O1057" s="248">
        <f t="shared" si="929"/>
        <v>10700</v>
      </c>
      <c r="P1057" s="38">
        <f t="shared" si="929"/>
        <v>0</v>
      </c>
      <c r="Q1057" s="38">
        <f t="shared" si="929"/>
        <v>0</v>
      </c>
      <c r="R1057" s="38">
        <f t="shared" si="929"/>
        <v>61</v>
      </c>
      <c r="S1057" s="38">
        <f t="shared" si="929"/>
        <v>36.56</v>
      </c>
      <c r="T1057" s="38">
        <f t="shared" si="929"/>
        <v>0</v>
      </c>
      <c r="U1057" s="38">
        <f t="shared" si="929"/>
        <v>0</v>
      </c>
      <c r="V1057" s="38">
        <f t="shared" si="929"/>
        <v>0</v>
      </c>
      <c r="W1057" s="38">
        <f t="shared" si="929"/>
        <v>57</v>
      </c>
      <c r="X1057" s="38">
        <f t="shared" si="929"/>
        <v>0</v>
      </c>
      <c r="Y1057" s="38">
        <f t="shared" si="929"/>
        <v>0</v>
      </c>
      <c r="Z1057" s="38">
        <f t="shared" si="929"/>
        <v>0</v>
      </c>
      <c r="AA1057" s="38">
        <f t="shared" si="929"/>
        <v>0</v>
      </c>
      <c r="AB1057" s="38">
        <f t="shared" si="929"/>
        <v>0</v>
      </c>
      <c r="AC1057" s="38">
        <f t="shared" si="929"/>
        <v>0</v>
      </c>
      <c r="AD1057" s="292">
        <f t="shared" si="915"/>
        <v>10854.56</v>
      </c>
      <c r="AE1057" s="38">
        <f t="shared" si="929"/>
        <v>10854.56</v>
      </c>
      <c r="AF1057" s="38">
        <f t="shared" si="929"/>
        <v>10626</v>
      </c>
      <c r="AG1057" s="38">
        <f t="shared" si="929"/>
        <v>17135</v>
      </c>
      <c r="AH1057" s="38">
        <f t="shared" si="929"/>
        <v>17500</v>
      </c>
      <c r="AI1057" s="38">
        <f t="shared" si="929"/>
        <v>17500</v>
      </c>
      <c r="AJ1057" s="38">
        <f t="shared" si="929"/>
        <v>17500</v>
      </c>
      <c r="AK1057" s="38">
        <f t="shared" si="929"/>
        <v>0</v>
      </c>
    </row>
    <row r="1058" spans="1:37" ht="19.5" customHeight="1">
      <c r="A1058" s="43"/>
      <c r="B1058" s="28" t="s">
        <v>663</v>
      </c>
      <c r="C1058" s="29">
        <v>10</v>
      </c>
      <c r="D1058" s="186">
        <v>9300</v>
      </c>
      <c r="E1058" s="30">
        <v>15900</v>
      </c>
      <c r="F1058" s="93">
        <v>9000</v>
      </c>
      <c r="G1058" s="186">
        <v>3000</v>
      </c>
      <c r="H1058" s="186">
        <v>3000</v>
      </c>
      <c r="I1058" s="186">
        <v>2000</v>
      </c>
      <c r="J1058" s="186">
        <v>1000</v>
      </c>
      <c r="K1058" s="23">
        <f t="shared" si="884"/>
        <v>9000</v>
      </c>
      <c r="L1058" s="23">
        <f t="shared" si="885"/>
        <v>0</v>
      </c>
      <c r="M1058" s="186">
        <v>9000</v>
      </c>
      <c r="N1058" s="186">
        <v>9000</v>
      </c>
      <c r="O1058" s="186">
        <v>9000</v>
      </c>
      <c r="P1058" s="30"/>
      <c r="Q1058" s="30"/>
      <c r="R1058" s="30"/>
      <c r="S1058" s="30"/>
      <c r="T1058" s="30">
        <v>-5</v>
      </c>
      <c r="U1058" s="30"/>
      <c r="V1058" s="30"/>
      <c r="W1058" s="30"/>
      <c r="X1058" s="30"/>
      <c r="Y1058" s="30"/>
      <c r="Z1058" s="30"/>
      <c r="AA1058" s="30">
        <v>-420</v>
      </c>
      <c r="AB1058" s="30"/>
      <c r="AC1058" s="30"/>
      <c r="AD1058" s="292">
        <f t="shared" si="915"/>
        <v>8575</v>
      </c>
      <c r="AE1058" s="30">
        <v>8575</v>
      </c>
      <c r="AF1058" s="30">
        <v>8455</v>
      </c>
      <c r="AG1058" s="30">
        <v>13750</v>
      </c>
      <c r="AH1058" s="30">
        <v>14000</v>
      </c>
      <c r="AI1058" s="30">
        <v>14000</v>
      </c>
      <c r="AJ1058" s="30">
        <v>14000</v>
      </c>
      <c r="AK1058" s="30"/>
    </row>
    <row r="1059" spans="1:37" ht="17.25" customHeight="1">
      <c r="A1059" s="43"/>
      <c r="B1059" s="28" t="s">
        <v>301</v>
      </c>
      <c r="C1059" s="29">
        <v>20</v>
      </c>
      <c r="D1059" s="186">
        <v>1700</v>
      </c>
      <c r="E1059" s="30">
        <v>2823</v>
      </c>
      <c r="F1059" s="93">
        <v>1700</v>
      </c>
      <c r="G1059" s="186">
        <v>500</v>
      </c>
      <c r="H1059" s="186">
        <v>600</v>
      </c>
      <c r="I1059" s="186">
        <v>400</v>
      </c>
      <c r="J1059" s="186">
        <v>200</v>
      </c>
      <c r="K1059" s="23">
        <f t="shared" si="884"/>
        <v>1700</v>
      </c>
      <c r="L1059" s="23">
        <f t="shared" si="885"/>
        <v>0</v>
      </c>
      <c r="M1059" s="186">
        <v>1700</v>
      </c>
      <c r="N1059" s="186">
        <v>1700</v>
      </c>
      <c r="O1059" s="186">
        <v>1700</v>
      </c>
      <c r="P1059" s="30"/>
      <c r="Q1059" s="30"/>
      <c r="R1059" s="30">
        <v>61</v>
      </c>
      <c r="S1059" s="30">
        <v>36.56</v>
      </c>
      <c r="T1059" s="30">
        <f>5</f>
        <v>5</v>
      </c>
      <c r="U1059" s="30"/>
      <c r="V1059" s="30"/>
      <c r="W1059" s="30">
        <v>57</v>
      </c>
      <c r="X1059" s="30"/>
      <c r="Y1059" s="30"/>
      <c r="Z1059" s="30"/>
      <c r="AA1059" s="30">
        <v>420</v>
      </c>
      <c r="AB1059" s="30"/>
      <c r="AC1059" s="30"/>
      <c r="AD1059" s="292">
        <f t="shared" si="915"/>
        <v>2279.56</v>
      </c>
      <c r="AE1059" s="30">
        <v>2279.56</v>
      </c>
      <c r="AF1059" s="30">
        <v>2171</v>
      </c>
      <c r="AG1059" s="30">
        <v>3385</v>
      </c>
      <c r="AH1059" s="30">
        <v>3500</v>
      </c>
      <c r="AI1059" s="30">
        <v>3500</v>
      </c>
      <c r="AJ1059" s="30">
        <v>3500</v>
      </c>
      <c r="AK1059" s="30"/>
    </row>
    <row r="1060" spans="1:37" ht="17.25" customHeight="1">
      <c r="A1060" s="43"/>
      <c r="B1060" s="16" t="s">
        <v>310</v>
      </c>
      <c r="C1060" s="29" t="s">
        <v>421</v>
      </c>
      <c r="D1060" s="186">
        <v>-41.44</v>
      </c>
      <c r="E1060" s="30"/>
      <c r="F1060" s="93"/>
      <c r="G1060" s="186"/>
      <c r="H1060" s="186"/>
      <c r="I1060" s="186"/>
      <c r="J1060" s="186"/>
      <c r="K1060" s="23">
        <f t="shared" si="884"/>
        <v>0</v>
      </c>
      <c r="L1060" s="23">
        <f t="shared" si="885"/>
        <v>0</v>
      </c>
      <c r="M1060" s="186"/>
      <c r="N1060" s="186"/>
      <c r="O1060" s="186"/>
      <c r="P1060" s="30"/>
      <c r="Q1060" s="30"/>
      <c r="R1060" s="30">
        <v>-7.19</v>
      </c>
      <c r="S1060" s="30">
        <v>-9.77</v>
      </c>
      <c r="T1060" s="30"/>
      <c r="U1060" s="30"/>
      <c r="V1060" s="30"/>
      <c r="W1060" s="30">
        <v>-17.97</v>
      </c>
      <c r="X1060" s="30"/>
      <c r="Y1060" s="30"/>
      <c r="Z1060" s="30"/>
      <c r="AA1060" s="30"/>
      <c r="AB1060" s="30"/>
      <c r="AC1060" s="30"/>
      <c r="AD1060" s="292">
        <f t="shared" si="915"/>
        <v>-34.93</v>
      </c>
      <c r="AE1060" s="30">
        <v>-34.93</v>
      </c>
      <c r="AF1060" s="30">
        <v>-45</v>
      </c>
      <c r="AG1060" s="30"/>
      <c r="AH1060" s="30"/>
      <c r="AI1060" s="30"/>
      <c r="AJ1060" s="30"/>
      <c r="AK1060" s="30"/>
    </row>
    <row r="1061" spans="1:37" ht="17.25" customHeight="1">
      <c r="A1061" s="43"/>
      <c r="B1061" s="25" t="s">
        <v>311</v>
      </c>
      <c r="C1061" s="29"/>
      <c r="D1061" s="40">
        <f t="shared" ref="D1061:AK1061" si="930">D1062</f>
        <v>4</v>
      </c>
      <c r="E1061" s="41">
        <f t="shared" si="930"/>
        <v>0</v>
      </c>
      <c r="F1061" s="288">
        <f t="shared" si="930"/>
        <v>0</v>
      </c>
      <c r="G1061" s="40">
        <f t="shared" si="930"/>
        <v>0</v>
      </c>
      <c r="H1061" s="40">
        <f t="shared" si="930"/>
        <v>0</v>
      </c>
      <c r="I1061" s="40">
        <f t="shared" si="930"/>
        <v>0</v>
      </c>
      <c r="J1061" s="40">
        <f t="shared" si="930"/>
        <v>0</v>
      </c>
      <c r="K1061" s="23">
        <f t="shared" si="884"/>
        <v>0</v>
      </c>
      <c r="L1061" s="23">
        <f t="shared" si="885"/>
        <v>0</v>
      </c>
      <c r="M1061" s="40">
        <f t="shared" si="930"/>
        <v>0</v>
      </c>
      <c r="N1061" s="40">
        <f t="shared" si="930"/>
        <v>0</v>
      </c>
      <c r="O1061" s="40">
        <f t="shared" si="930"/>
        <v>0</v>
      </c>
      <c r="P1061" s="41">
        <f t="shared" si="930"/>
        <v>0</v>
      </c>
      <c r="Q1061" s="41">
        <f t="shared" si="930"/>
        <v>0</v>
      </c>
      <c r="R1061" s="41">
        <f t="shared" si="930"/>
        <v>0</v>
      </c>
      <c r="S1061" s="41">
        <f t="shared" si="930"/>
        <v>0</v>
      </c>
      <c r="T1061" s="41">
        <f t="shared" si="930"/>
        <v>0</v>
      </c>
      <c r="U1061" s="41">
        <f t="shared" si="930"/>
        <v>0</v>
      </c>
      <c r="V1061" s="41">
        <f t="shared" si="930"/>
        <v>0</v>
      </c>
      <c r="W1061" s="41">
        <f t="shared" si="930"/>
        <v>0</v>
      </c>
      <c r="X1061" s="41">
        <f t="shared" si="930"/>
        <v>0</v>
      </c>
      <c r="Y1061" s="41">
        <f t="shared" si="930"/>
        <v>0</v>
      </c>
      <c r="Z1061" s="41">
        <f t="shared" si="930"/>
        <v>0</v>
      </c>
      <c r="AA1061" s="41">
        <f t="shared" si="930"/>
        <v>0</v>
      </c>
      <c r="AB1061" s="41">
        <f t="shared" si="930"/>
        <v>0</v>
      </c>
      <c r="AC1061" s="41">
        <f t="shared" si="930"/>
        <v>0</v>
      </c>
      <c r="AD1061" s="292">
        <f t="shared" si="915"/>
        <v>0</v>
      </c>
      <c r="AE1061" s="41">
        <f t="shared" si="930"/>
        <v>0</v>
      </c>
      <c r="AF1061" s="41">
        <f t="shared" si="930"/>
        <v>0</v>
      </c>
      <c r="AG1061" s="41">
        <f t="shared" si="930"/>
        <v>0</v>
      </c>
      <c r="AH1061" s="41">
        <f t="shared" si="930"/>
        <v>0</v>
      </c>
      <c r="AI1061" s="41">
        <f t="shared" si="930"/>
        <v>0</v>
      </c>
      <c r="AJ1061" s="41">
        <f t="shared" si="930"/>
        <v>0</v>
      </c>
      <c r="AK1061" s="41">
        <f t="shared" si="930"/>
        <v>0</v>
      </c>
    </row>
    <row r="1062" spans="1:37" ht="17.25" customHeight="1">
      <c r="A1062" s="43"/>
      <c r="B1062" s="28" t="s">
        <v>365</v>
      </c>
      <c r="C1062" s="29">
        <v>70</v>
      </c>
      <c r="D1062" s="186">
        <v>4</v>
      </c>
      <c r="E1062" s="30"/>
      <c r="F1062" s="93"/>
      <c r="G1062" s="186"/>
      <c r="H1062" s="186"/>
      <c r="I1062" s="186"/>
      <c r="J1062" s="186"/>
      <c r="K1062" s="23">
        <f t="shared" si="884"/>
        <v>0</v>
      </c>
      <c r="L1062" s="23">
        <f t="shared" si="885"/>
        <v>0</v>
      </c>
      <c r="M1062" s="186"/>
      <c r="N1062" s="186"/>
      <c r="O1062" s="186"/>
      <c r="P1062" s="30"/>
      <c r="Q1062" s="30"/>
      <c r="R1062" s="30"/>
      <c r="S1062" s="30"/>
      <c r="T1062" s="30"/>
      <c r="U1062" s="30"/>
      <c r="V1062" s="30"/>
      <c r="W1062" s="30"/>
      <c r="X1062" s="30"/>
      <c r="Y1062" s="30"/>
      <c r="Z1062" s="30"/>
      <c r="AA1062" s="30"/>
      <c r="AB1062" s="30"/>
      <c r="AC1062" s="30"/>
      <c r="AD1062" s="292">
        <f t="shared" si="915"/>
        <v>0</v>
      </c>
      <c r="AE1062" s="30"/>
      <c r="AF1062" s="30"/>
      <c r="AG1062" s="30"/>
      <c r="AH1062" s="30"/>
      <c r="AI1062" s="30"/>
      <c r="AJ1062" s="30"/>
      <c r="AK1062" s="30"/>
    </row>
    <row r="1063" spans="1:37" ht="2.25" customHeight="1">
      <c r="A1063" s="43" t="s">
        <v>664</v>
      </c>
      <c r="B1063" s="154" t="s">
        <v>665</v>
      </c>
      <c r="C1063" s="155" t="s">
        <v>666</v>
      </c>
      <c r="D1063" s="263">
        <f t="shared" ref="D1063:J1063" si="931">D1064+D1069</f>
        <v>0</v>
      </c>
      <c r="E1063" s="156">
        <f t="shared" si="931"/>
        <v>0</v>
      </c>
      <c r="F1063" s="300">
        <f t="shared" si="931"/>
        <v>0</v>
      </c>
      <c r="G1063" s="263">
        <f t="shared" si="931"/>
        <v>0</v>
      </c>
      <c r="H1063" s="263">
        <f t="shared" si="931"/>
        <v>0</v>
      </c>
      <c r="I1063" s="263">
        <f t="shared" si="931"/>
        <v>0</v>
      </c>
      <c r="J1063" s="263">
        <f t="shared" si="931"/>
        <v>0</v>
      </c>
      <c r="K1063" s="23">
        <f t="shared" si="884"/>
        <v>0</v>
      </c>
      <c r="L1063" s="23">
        <f t="shared" si="885"/>
        <v>0</v>
      </c>
      <c r="M1063" s="263">
        <f t="shared" ref="M1063:AK1063" si="932">M1064+M1069</f>
        <v>0</v>
      </c>
      <c r="N1063" s="263">
        <f t="shared" si="932"/>
        <v>0</v>
      </c>
      <c r="O1063" s="263">
        <f t="shared" si="932"/>
        <v>0</v>
      </c>
      <c r="P1063" s="156">
        <f t="shared" si="932"/>
        <v>0</v>
      </c>
      <c r="Q1063" s="156">
        <f t="shared" si="932"/>
        <v>0</v>
      </c>
      <c r="R1063" s="156">
        <f t="shared" si="932"/>
        <v>0</v>
      </c>
      <c r="S1063" s="156">
        <f t="shared" si="932"/>
        <v>0</v>
      </c>
      <c r="T1063" s="156">
        <f t="shared" si="932"/>
        <v>0</v>
      </c>
      <c r="U1063" s="156">
        <f t="shared" si="932"/>
        <v>0</v>
      </c>
      <c r="V1063" s="156">
        <f t="shared" si="932"/>
        <v>0</v>
      </c>
      <c r="W1063" s="156">
        <f t="shared" si="932"/>
        <v>0</v>
      </c>
      <c r="X1063" s="156">
        <f t="shared" si="932"/>
        <v>0</v>
      </c>
      <c r="Y1063" s="156">
        <f t="shared" si="932"/>
        <v>0</v>
      </c>
      <c r="Z1063" s="156">
        <f t="shared" si="932"/>
        <v>0</v>
      </c>
      <c r="AA1063" s="156">
        <f t="shared" si="932"/>
        <v>0</v>
      </c>
      <c r="AB1063" s="156">
        <f t="shared" si="932"/>
        <v>0</v>
      </c>
      <c r="AC1063" s="156">
        <f t="shared" si="932"/>
        <v>0</v>
      </c>
      <c r="AD1063" s="292">
        <f t="shared" si="915"/>
        <v>0</v>
      </c>
      <c r="AE1063" s="156">
        <f t="shared" si="932"/>
        <v>0</v>
      </c>
      <c r="AF1063" s="156">
        <f t="shared" si="932"/>
        <v>0</v>
      </c>
      <c r="AG1063" s="156">
        <f t="shared" si="932"/>
        <v>0</v>
      </c>
      <c r="AH1063" s="156">
        <f t="shared" si="932"/>
        <v>0</v>
      </c>
      <c r="AI1063" s="156">
        <f t="shared" si="932"/>
        <v>0</v>
      </c>
      <c r="AJ1063" s="156">
        <f t="shared" si="932"/>
        <v>0</v>
      </c>
      <c r="AK1063" s="156">
        <f t="shared" si="932"/>
        <v>0</v>
      </c>
    </row>
    <row r="1064" spans="1:37" ht="17.25" hidden="1" customHeight="1">
      <c r="A1064" s="43"/>
      <c r="B1064" s="25" t="s">
        <v>298</v>
      </c>
      <c r="C1064" s="29"/>
      <c r="D1064" s="191">
        <f t="shared" ref="D1064:J1064" si="933">D1065+D1068</f>
        <v>0</v>
      </c>
      <c r="E1064" s="111">
        <f t="shared" si="933"/>
        <v>0</v>
      </c>
      <c r="F1064" s="296">
        <f t="shared" si="933"/>
        <v>0</v>
      </c>
      <c r="G1064" s="191">
        <f t="shared" si="933"/>
        <v>0</v>
      </c>
      <c r="H1064" s="191">
        <f t="shared" si="933"/>
        <v>0</v>
      </c>
      <c r="I1064" s="191">
        <f t="shared" si="933"/>
        <v>0</v>
      </c>
      <c r="J1064" s="191">
        <f t="shared" si="933"/>
        <v>0</v>
      </c>
      <c r="K1064" s="23">
        <f t="shared" si="884"/>
        <v>0</v>
      </c>
      <c r="L1064" s="23">
        <f t="shared" si="885"/>
        <v>0</v>
      </c>
      <c r="M1064" s="191">
        <f t="shared" ref="M1064:AK1064" si="934">M1065+M1068</f>
        <v>0</v>
      </c>
      <c r="N1064" s="191">
        <f t="shared" si="934"/>
        <v>0</v>
      </c>
      <c r="O1064" s="191">
        <f t="shared" si="934"/>
        <v>0</v>
      </c>
      <c r="P1064" s="111">
        <f t="shared" si="934"/>
        <v>0</v>
      </c>
      <c r="Q1064" s="111">
        <f t="shared" si="934"/>
        <v>0</v>
      </c>
      <c r="R1064" s="111">
        <f t="shared" si="934"/>
        <v>0</v>
      </c>
      <c r="S1064" s="111">
        <f t="shared" si="934"/>
        <v>0</v>
      </c>
      <c r="T1064" s="111">
        <f t="shared" si="934"/>
        <v>0</v>
      </c>
      <c r="U1064" s="111">
        <f t="shared" si="934"/>
        <v>0</v>
      </c>
      <c r="V1064" s="111">
        <f t="shared" si="934"/>
        <v>0</v>
      </c>
      <c r="W1064" s="111">
        <f t="shared" si="934"/>
        <v>0</v>
      </c>
      <c r="X1064" s="111">
        <f t="shared" si="934"/>
        <v>0</v>
      </c>
      <c r="Y1064" s="111">
        <f t="shared" si="934"/>
        <v>0</v>
      </c>
      <c r="Z1064" s="111">
        <f t="shared" si="934"/>
        <v>0</v>
      </c>
      <c r="AA1064" s="111">
        <f t="shared" si="934"/>
        <v>0</v>
      </c>
      <c r="AB1064" s="111">
        <f t="shared" si="934"/>
        <v>0</v>
      </c>
      <c r="AC1064" s="111">
        <f t="shared" si="934"/>
        <v>0</v>
      </c>
      <c r="AD1064" s="292">
        <f t="shared" si="915"/>
        <v>0</v>
      </c>
      <c r="AE1064" s="111">
        <f t="shared" si="934"/>
        <v>0</v>
      </c>
      <c r="AF1064" s="111">
        <f t="shared" si="934"/>
        <v>0</v>
      </c>
      <c r="AG1064" s="111">
        <f t="shared" si="934"/>
        <v>0</v>
      </c>
      <c r="AH1064" s="111">
        <f t="shared" si="934"/>
        <v>0</v>
      </c>
      <c r="AI1064" s="111">
        <f t="shared" si="934"/>
        <v>0</v>
      </c>
      <c r="AJ1064" s="111">
        <f t="shared" si="934"/>
        <v>0</v>
      </c>
      <c r="AK1064" s="111">
        <f t="shared" si="934"/>
        <v>0</v>
      </c>
    </row>
    <row r="1065" spans="1:37" ht="17.25" hidden="1" customHeight="1">
      <c r="A1065" s="43"/>
      <c r="B1065" s="28" t="s">
        <v>299</v>
      </c>
      <c r="C1065" s="29">
        <v>1</v>
      </c>
      <c r="D1065" s="248">
        <f t="shared" ref="D1065:J1065" si="935">D1066+D1067</f>
        <v>0</v>
      </c>
      <c r="E1065" s="38">
        <f t="shared" si="935"/>
        <v>0</v>
      </c>
      <c r="F1065" s="286">
        <f t="shared" si="935"/>
        <v>0</v>
      </c>
      <c r="G1065" s="248">
        <f t="shared" si="935"/>
        <v>0</v>
      </c>
      <c r="H1065" s="248">
        <f t="shared" si="935"/>
        <v>0</v>
      </c>
      <c r="I1065" s="248">
        <f t="shared" si="935"/>
        <v>0</v>
      </c>
      <c r="J1065" s="248">
        <f t="shared" si="935"/>
        <v>0</v>
      </c>
      <c r="K1065" s="23">
        <f t="shared" si="884"/>
        <v>0</v>
      </c>
      <c r="L1065" s="23">
        <f t="shared" si="885"/>
        <v>0</v>
      </c>
      <c r="M1065" s="248">
        <f t="shared" ref="M1065:AK1065" si="936">M1066+M1067</f>
        <v>0</v>
      </c>
      <c r="N1065" s="248">
        <f t="shared" si="936"/>
        <v>0</v>
      </c>
      <c r="O1065" s="248">
        <f t="shared" si="936"/>
        <v>0</v>
      </c>
      <c r="P1065" s="38">
        <f t="shared" si="936"/>
        <v>0</v>
      </c>
      <c r="Q1065" s="38">
        <f t="shared" si="936"/>
        <v>0</v>
      </c>
      <c r="R1065" s="38">
        <f t="shared" si="936"/>
        <v>0</v>
      </c>
      <c r="S1065" s="38">
        <f t="shared" si="936"/>
        <v>0</v>
      </c>
      <c r="T1065" s="38">
        <f t="shared" si="936"/>
        <v>0</v>
      </c>
      <c r="U1065" s="38">
        <f t="shared" si="936"/>
        <v>0</v>
      </c>
      <c r="V1065" s="38">
        <f t="shared" si="936"/>
        <v>0</v>
      </c>
      <c r="W1065" s="38">
        <f t="shared" si="936"/>
        <v>0</v>
      </c>
      <c r="X1065" s="38">
        <f t="shared" si="936"/>
        <v>0</v>
      </c>
      <c r="Y1065" s="38">
        <f t="shared" si="936"/>
        <v>0</v>
      </c>
      <c r="Z1065" s="38">
        <f t="shared" si="936"/>
        <v>0</v>
      </c>
      <c r="AA1065" s="38">
        <f t="shared" si="936"/>
        <v>0</v>
      </c>
      <c r="AB1065" s="38">
        <f t="shared" si="936"/>
        <v>0</v>
      </c>
      <c r="AC1065" s="38">
        <f t="shared" si="936"/>
        <v>0</v>
      </c>
      <c r="AD1065" s="292">
        <f t="shared" si="915"/>
        <v>0</v>
      </c>
      <c r="AE1065" s="38">
        <f t="shared" si="936"/>
        <v>0</v>
      </c>
      <c r="AF1065" s="38">
        <f t="shared" si="936"/>
        <v>0</v>
      </c>
      <c r="AG1065" s="38">
        <f t="shared" si="936"/>
        <v>0</v>
      </c>
      <c r="AH1065" s="38">
        <f t="shared" si="936"/>
        <v>0</v>
      </c>
      <c r="AI1065" s="38">
        <f t="shared" si="936"/>
        <v>0</v>
      </c>
      <c r="AJ1065" s="38">
        <f t="shared" si="936"/>
        <v>0</v>
      </c>
      <c r="AK1065" s="38">
        <f t="shared" si="936"/>
        <v>0</v>
      </c>
    </row>
    <row r="1066" spans="1:37" ht="17.25" hidden="1" customHeight="1">
      <c r="A1066" s="43"/>
      <c r="B1066" s="28" t="s">
        <v>300</v>
      </c>
      <c r="C1066" s="29">
        <v>10</v>
      </c>
      <c r="D1066" s="186"/>
      <c r="E1066" s="30"/>
      <c r="F1066" s="93"/>
      <c r="G1066" s="186"/>
      <c r="H1066" s="186"/>
      <c r="I1066" s="186"/>
      <c r="J1066" s="186"/>
      <c r="K1066" s="23">
        <f t="shared" si="884"/>
        <v>0</v>
      </c>
      <c r="L1066" s="23">
        <f t="shared" si="885"/>
        <v>0</v>
      </c>
      <c r="M1066" s="186"/>
      <c r="N1066" s="186"/>
      <c r="O1066" s="186"/>
      <c r="P1066" s="30"/>
      <c r="Q1066" s="30"/>
      <c r="R1066" s="30"/>
      <c r="S1066" s="30"/>
      <c r="T1066" s="30"/>
      <c r="U1066" s="30"/>
      <c r="V1066" s="30"/>
      <c r="W1066" s="30"/>
      <c r="X1066" s="30"/>
      <c r="Y1066" s="30"/>
      <c r="Z1066" s="30"/>
      <c r="AA1066" s="30"/>
      <c r="AB1066" s="30"/>
      <c r="AC1066" s="30"/>
      <c r="AD1066" s="292">
        <f t="shared" si="915"/>
        <v>0</v>
      </c>
      <c r="AE1066" s="30"/>
      <c r="AF1066" s="30"/>
      <c r="AG1066" s="30"/>
      <c r="AH1066" s="30"/>
      <c r="AI1066" s="30"/>
      <c r="AJ1066" s="30"/>
      <c r="AK1066" s="30"/>
    </row>
    <row r="1067" spans="1:37" ht="17.25" hidden="1" customHeight="1">
      <c r="A1067" s="43"/>
      <c r="B1067" s="28" t="s">
        <v>301</v>
      </c>
      <c r="C1067" s="29">
        <v>20</v>
      </c>
      <c r="D1067" s="186"/>
      <c r="E1067" s="30"/>
      <c r="F1067" s="93"/>
      <c r="G1067" s="186"/>
      <c r="H1067" s="186"/>
      <c r="I1067" s="186"/>
      <c r="J1067" s="186"/>
      <c r="K1067" s="23">
        <f t="shared" si="884"/>
        <v>0</v>
      </c>
      <c r="L1067" s="23">
        <f t="shared" si="885"/>
        <v>0</v>
      </c>
      <c r="M1067" s="186"/>
      <c r="N1067" s="186"/>
      <c r="O1067" s="186"/>
      <c r="P1067" s="30"/>
      <c r="Q1067" s="30"/>
      <c r="R1067" s="30"/>
      <c r="S1067" s="30"/>
      <c r="T1067" s="30"/>
      <c r="U1067" s="30"/>
      <c r="V1067" s="30"/>
      <c r="W1067" s="30"/>
      <c r="X1067" s="30"/>
      <c r="Y1067" s="30"/>
      <c r="Z1067" s="30"/>
      <c r="AA1067" s="30"/>
      <c r="AB1067" s="30"/>
      <c r="AC1067" s="30"/>
      <c r="AD1067" s="292">
        <f t="shared" si="915"/>
        <v>0</v>
      </c>
      <c r="AE1067" s="30"/>
      <c r="AF1067" s="30"/>
      <c r="AG1067" s="30"/>
      <c r="AH1067" s="30"/>
      <c r="AI1067" s="30"/>
      <c r="AJ1067" s="30"/>
      <c r="AK1067" s="30"/>
    </row>
    <row r="1068" spans="1:37" ht="17.25" hidden="1" customHeight="1">
      <c r="A1068" s="43"/>
      <c r="B1068" s="16" t="s">
        <v>310</v>
      </c>
      <c r="C1068" s="29" t="s">
        <v>421</v>
      </c>
      <c r="D1068" s="186"/>
      <c r="E1068" s="30"/>
      <c r="F1068" s="93"/>
      <c r="G1068" s="186"/>
      <c r="H1068" s="186"/>
      <c r="I1068" s="186"/>
      <c r="J1068" s="186"/>
      <c r="K1068" s="23">
        <f t="shared" si="884"/>
        <v>0</v>
      </c>
      <c r="L1068" s="23">
        <f t="shared" si="885"/>
        <v>0</v>
      </c>
      <c r="M1068" s="186"/>
      <c r="N1068" s="186"/>
      <c r="O1068" s="186"/>
      <c r="P1068" s="30"/>
      <c r="Q1068" s="30"/>
      <c r="R1068" s="30"/>
      <c r="S1068" s="30"/>
      <c r="T1068" s="30"/>
      <c r="U1068" s="30"/>
      <c r="V1068" s="30"/>
      <c r="W1068" s="30"/>
      <c r="X1068" s="30"/>
      <c r="Y1068" s="30"/>
      <c r="Z1068" s="30"/>
      <c r="AA1068" s="30"/>
      <c r="AB1068" s="30"/>
      <c r="AC1068" s="30"/>
      <c r="AD1068" s="292">
        <f t="shared" si="915"/>
        <v>0</v>
      </c>
      <c r="AE1068" s="30"/>
      <c r="AF1068" s="30"/>
      <c r="AG1068" s="30"/>
      <c r="AH1068" s="30"/>
      <c r="AI1068" s="30"/>
      <c r="AJ1068" s="30"/>
      <c r="AK1068" s="30"/>
    </row>
    <row r="1069" spans="1:37" ht="17.25" hidden="1" customHeight="1">
      <c r="A1069" s="43"/>
      <c r="B1069" s="25" t="s">
        <v>311</v>
      </c>
      <c r="C1069" s="29"/>
      <c r="D1069" s="248">
        <f t="shared" ref="D1069:AK1069" si="937">D1070</f>
        <v>0</v>
      </c>
      <c r="E1069" s="38">
        <f t="shared" si="937"/>
        <v>0</v>
      </c>
      <c r="F1069" s="286">
        <f t="shared" si="937"/>
        <v>0</v>
      </c>
      <c r="G1069" s="248">
        <f t="shared" si="937"/>
        <v>0</v>
      </c>
      <c r="H1069" s="248">
        <f t="shared" si="937"/>
        <v>0</v>
      </c>
      <c r="I1069" s="248">
        <f t="shared" si="937"/>
        <v>0</v>
      </c>
      <c r="J1069" s="248">
        <f t="shared" si="937"/>
        <v>0</v>
      </c>
      <c r="K1069" s="23">
        <f t="shared" si="884"/>
        <v>0</v>
      </c>
      <c r="L1069" s="23">
        <f t="shared" si="885"/>
        <v>0</v>
      </c>
      <c r="M1069" s="248">
        <f t="shared" si="937"/>
        <v>0</v>
      </c>
      <c r="N1069" s="248">
        <f t="shared" si="937"/>
        <v>0</v>
      </c>
      <c r="O1069" s="248">
        <f t="shared" si="937"/>
        <v>0</v>
      </c>
      <c r="P1069" s="38">
        <f t="shared" si="937"/>
        <v>0</v>
      </c>
      <c r="Q1069" s="38">
        <f t="shared" si="937"/>
        <v>0</v>
      </c>
      <c r="R1069" s="38">
        <f t="shared" si="937"/>
        <v>0</v>
      </c>
      <c r="S1069" s="38">
        <f t="shared" si="937"/>
        <v>0</v>
      </c>
      <c r="T1069" s="38">
        <f t="shared" si="937"/>
        <v>0</v>
      </c>
      <c r="U1069" s="38">
        <f t="shared" si="937"/>
        <v>0</v>
      </c>
      <c r="V1069" s="38">
        <f t="shared" si="937"/>
        <v>0</v>
      </c>
      <c r="W1069" s="38">
        <f t="shared" si="937"/>
        <v>0</v>
      </c>
      <c r="X1069" s="38">
        <f t="shared" si="937"/>
        <v>0</v>
      </c>
      <c r="Y1069" s="38">
        <f t="shared" si="937"/>
        <v>0</v>
      </c>
      <c r="Z1069" s="38">
        <f t="shared" si="937"/>
        <v>0</v>
      </c>
      <c r="AA1069" s="38">
        <f t="shared" si="937"/>
        <v>0</v>
      </c>
      <c r="AB1069" s="38">
        <f t="shared" si="937"/>
        <v>0</v>
      </c>
      <c r="AC1069" s="38">
        <f t="shared" si="937"/>
        <v>0</v>
      </c>
      <c r="AD1069" s="292">
        <f t="shared" si="915"/>
        <v>0</v>
      </c>
      <c r="AE1069" s="38">
        <f t="shared" si="937"/>
        <v>0</v>
      </c>
      <c r="AF1069" s="38">
        <f t="shared" si="937"/>
        <v>0</v>
      </c>
      <c r="AG1069" s="38">
        <f t="shared" si="937"/>
        <v>0</v>
      </c>
      <c r="AH1069" s="38">
        <f t="shared" si="937"/>
        <v>0</v>
      </c>
      <c r="AI1069" s="38">
        <f t="shared" si="937"/>
        <v>0</v>
      </c>
      <c r="AJ1069" s="38">
        <f t="shared" si="937"/>
        <v>0</v>
      </c>
      <c r="AK1069" s="38">
        <f t="shared" si="937"/>
        <v>0</v>
      </c>
    </row>
    <row r="1070" spans="1:37" ht="17.25" hidden="1" customHeight="1">
      <c r="A1070" s="43"/>
      <c r="B1070" s="28" t="s">
        <v>365</v>
      </c>
      <c r="C1070" s="29">
        <v>70</v>
      </c>
      <c r="D1070" s="186"/>
      <c r="E1070" s="30"/>
      <c r="F1070" s="93"/>
      <c r="G1070" s="186"/>
      <c r="H1070" s="186"/>
      <c r="I1070" s="186"/>
      <c r="J1070" s="186"/>
      <c r="K1070" s="23">
        <f t="shared" si="884"/>
        <v>0</v>
      </c>
      <c r="L1070" s="23">
        <f t="shared" si="885"/>
        <v>0</v>
      </c>
      <c r="M1070" s="186"/>
      <c r="N1070" s="186"/>
      <c r="O1070" s="186"/>
      <c r="P1070" s="30"/>
      <c r="Q1070" s="30"/>
      <c r="R1070" s="30"/>
      <c r="S1070" s="30"/>
      <c r="T1070" s="30"/>
      <c r="U1070" s="30"/>
      <c r="V1070" s="30"/>
      <c r="W1070" s="30"/>
      <c r="X1070" s="30"/>
      <c r="Y1070" s="30"/>
      <c r="Z1070" s="30"/>
      <c r="AA1070" s="30"/>
      <c r="AB1070" s="30"/>
      <c r="AC1070" s="30"/>
      <c r="AD1070" s="292">
        <f t="shared" si="915"/>
        <v>0</v>
      </c>
      <c r="AE1070" s="30"/>
      <c r="AF1070" s="30"/>
      <c r="AG1070" s="30"/>
      <c r="AH1070" s="30"/>
      <c r="AI1070" s="30"/>
      <c r="AJ1070" s="30"/>
      <c r="AK1070" s="30"/>
    </row>
    <row r="1071" spans="1:37" ht="16.5" hidden="1" customHeight="1">
      <c r="A1071" s="43"/>
      <c r="B1071" s="215" t="s">
        <v>667</v>
      </c>
      <c r="C1071" s="216" t="s">
        <v>668</v>
      </c>
      <c r="D1071" s="186">
        <f t="shared" ref="D1071:J1071" si="938">D1072+D1077</f>
        <v>0</v>
      </c>
      <c r="E1071" s="30">
        <f t="shared" si="938"/>
        <v>0</v>
      </c>
      <c r="F1071" s="93">
        <f t="shared" si="938"/>
        <v>0</v>
      </c>
      <c r="G1071" s="186">
        <f t="shared" si="938"/>
        <v>0</v>
      </c>
      <c r="H1071" s="186">
        <f t="shared" si="938"/>
        <v>0</v>
      </c>
      <c r="I1071" s="186">
        <f t="shared" si="938"/>
        <v>0</v>
      </c>
      <c r="J1071" s="186">
        <f t="shared" si="938"/>
        <v>0</v>
      </c>
      <c r="K1071" s="23">
        <f t="shared" si="884"/>
        <v>0</v>
      </c>
      <c r="L1071" s="23">
        <f t="shared" si="885"/>
        <v>0</v>
      </c>
      <c r="M1071" s="186">
        <f t="shared" ref="M1071:AK1071" si="939">M1072+M1077</f>
        <v>0</v>
      </c>
      <c r="N1071" s="186">
        <f t="shared" si="939"/>
        <v>0</v>
      </c>
      <c r="O1071" s="186">
        <f t="shared" si="939"/>
        <v>0</v>
      </c>
      <c r="P1071" s="30">
        <f t="shared" si="939"/>
        <v>0</v>
      </c>
      <c r="Q1071" s="30">
        <f t="shared" si="939"/>
        <v>0</v>
      </c>
      <c r="R1071" s="30">
        <f t="shared" si="939"/>
        <v>0</v>
      </c>
      <c r="S1071" s="30">
        <f t="shared" si="939"/>
        <v>0</v>
      </c>
      <c r="T1071" s="30">
        <f t="shared" si="939"/>
        <v>0</v>
      </c>
      <c r="U1071" s="30">
        <f t="shared" si="939"/>
        <v>0</v>
      </c>
      <c r="V1071" s="30">
        <f t="shared" si="939"/>
        <v>0</v>
      </c>
      <c r="W1071" s="30">
        <f t="shared" si="939"/>
        <v>0</v>
      </c>
      <c r="X1071" s="30">
        <f t="shared" si="939"/>
        <v>0</v>
      </c>
      <c r="Y1071" s="30">
        <f t="shared" si="939"/>
        <v>0</v>
      </c>
      <c r="Z1071" s="30">
        <f t="shared" si="939"/>
        <v>0</v>
      </c>
      <c r="AA1071" s="30">
        <f t="shared" si="939"/>
        <v>0</v>
      </c>
      <c r="AB1071" s="30">
        <f t="shared" si="939"/>
        <v>0</v>
      </c>
      <c r="AC1071" s="30">
        <f t="shared" si="939"/>
        <v>0</v>
      </c>
      <c r="AD1071" s="292">
        <f t="shared" si="915"/>
        <v>0</v>
      </c>
      <c r="AE1071" s="30">
        <f t="shared" si="939"/>
        <v>0</v>
      </c>
      <c r="AF1071" s="30">
        <f t="shared" si="939"/>
        <v>0</v>
      </c>
      <c r="AG1071" s="30">
        <f t="shared" si="939"/>
        <v>0</v>
      </c>
      <c r="AH1071" s="30">
        <f t="shared" si="939"/>
        <v>0</v>
      </c>
      <c r="AI1071" s="30">
        <f t="shared" si="939"/>
        <v>0</v>
      </c>
      <c r="AJ1071" s="30">
        <f t="shared" si="939"/>
        <v>0</v>
      </c>
      <c r="AK1071" s="30">
        <f t="shared" si="939"/>
        <v>0</v>
      </c>
    </row>
    <row r="1072" spans="1:37" ht="17.25" hidden="1" customHeight="1">
      <c r="A1072" s="43"/>
      <c r="B1072" s="25" t="s">
        <v>298</v>
      </c>
      <c r="C1072" s="29"/>
      <c r="D1072" s="186">
        <f t="shared" ref="D1072:J1072" si="940">D1073+D1076</f>
        <v>0</v>
      </c>
      <c r="E1072" s="30">
        <f t="shared" si="940"/>
        <v>0</v>
      </c>
      <c r="F1072" s="93">
        <f t="shared" si="940"/>
        <v>0</v>
      </c>
      <c r="G1072" s="186">
        <f t="shared" si="940"/>
        <v>0</v>
      </c>
      <c r="H1072" s="186">
        <f t="shared" si="940"/>
        <v>0</v>
      </c>
      <c r="I1072" s="186">
        <f t="shared" si="940"/>
        <v>0</v>
      </c>
      <c r="J1072" s="186">
        <f t="shared" si="940"/>
        <v>0</v>
      </c>
      <c r="K1072" s="23">
        <f t="shared" si="884"/>
        <v>0</v>
      </c>
      <c r="L1072" s="23">
        <f t="shared" si="885"/>
        <v>0</v>
      </c>
      <c r="M1072" s="186">
        <f t="shared" ref="M1072:AK1072" si="941">M1073+M1076</f>
        <v>0</v>
      </c>
      <c r="N1072" s="186">
        <f t="shared" si="941"/>
        <v>0</v>
      </c>
      <c r="O1072" s="186">
        <f t="shared" si="941"/>
        <v>0</v>
      </c>
      <c r="P1072" s="30">
        <f t="shared" si="941"/>
        <v>0</v>
      </c>
      <c r="Q1072" s="30">
        <f t="shared" si="941"/>
        <v>0</v>
      </c>
      <c r="R1072" s="30">
        <f t="shared" si="941"/>
        <v>0</v>
      </c>
      <c r="S1072" s="30">
        <f t="shared" si="941"/>
        <v>0</v>
      </c>
      <c r="T1072" s="30">
        <f t="shared" si="941"/>
        <v>0</v>
      </c>
      <c r="U1072" s="30">
        <f t="shared" si="941"/>
        <v>0</v>
      </c>
      <c r="V1072" s="30">
        <f t="shared" si="941"/>
        <v>0</v>
      </c>
      <c r="W1072" s="30">
        <f t="shared" si="941"/>
        <v>0</v>
      </c>
      <c r="X1072" s="30">
        <f t="shared" si="941"/>
        <v>0</v>
      </c>
      <c r="Y1072" s="30">
        <f t="shared" si="941"/>
        <v>0</v>
      </c>
      <c r="Z1072" s="30">
        <f t="shared" si="941"/>
        <v>0</v>
      </c>
      <c r="AA1072" s="30">
        <f t="shared" si="941"/>
        <v>0</v>
      </c>
      <c r="AB1072" s="30">
        <f t="shared" si="941"/>
        <v>0</v>
      </c>
      <c r="AC1072" s="30">
        <f t="shared" si="941"/>
        <v>0</v>
      </c>
      <c r="AD1072" s="292">
        <f t="shared" si="915"/>
        <v>0</v>
      </c>
      <c r="AE1072" s="30">
        <f t="shared" si="941"/>
        <v>0</v>
      </c>
      <c r="AF1072" s="30">
        <f t="shared" si="941"/>
        <v>0</v>
      </c>
      <c r="AG1072" s="30">
        <f t="shared" si="941"/>
        <v>0</v>
      </c>
      <c r="AH1072" s="30">
        <f t="shared" si="941"/>
        <v>0</v>
      </c>
      <c r="AI1072" s="30">
        <f t="shared" si="941"/>
        <v>0</v>
      </c>
      <c r="AJ1072" s="30">
        <f t="shared" si="941"/>
        <v>0</v>
      </c>
      <c r="AK1072" s="30">
        <f t="shared" si="941"/>
        <v>0</v>
      </c>
    </row>
    <row r="1073" spans="1:37" ht="17.25" hidden="1" customHeight="1">
      <c r="A1073" s="43"/>
      <c r="B1073" s="28" t="s">
        <v>299</v>
      </c>
      <c r="C1073" s="29">
        <v>1</v>
      </c>
      <c r="D1073" s="186">
        <f t="shared" ref="D1073:J1073" si="942">D1074+D1075</f>
        <v>0</v>
      </c>
      <c r="E1073" s="30">
        <f t="shared" si="942"/>
        <v>0</v>
      </c>
      <c r="F1073" s="93">
        <f t="shared" si="942"/>
        <v>0</v>
      </c>
      <c r="G1073" s="186">
        <f t="shared" si="942"/>
        <v>0</v>
      </c>
      <c r="H1073" s="186">
        <f t="shared" si="942"/>
        <v>0</v>
      </c>
      <c r="I1073" s="186">
        <f t="shared" si="942"/>
        <v>0</v>
      </c>
      <c r="J1073" s="186">
        <f t="shared" si="942"/>
        <v>0</v>
      </c>
      <c r="K1073" s="23">
        <f t="shared" si="884"/>
        <v>0</v>
      </c>
      <c r="L1073" s="23">
        <f t="shared" si="885"/>
        <v>0</v>
      </c>
      <c r="M1073" s="186">
        <f t="shared" ref="M1073:AK1073" si="943">M1074+M1075</f>
        <v>0</v>
      </c>
      <c r="N1073" s="186">
        <f t="shared" si="943"/>
        <v>0</v>
      </c>
      <c r="O1073" s="186">
        <f t="shared" si="943"/>
        <v>0</v>
      </c>
      <c r="P1073" s="30">
        <f t="shared" si="943"/>
        <v>0</v>
      </c>
      <c r="Q1073" s="30">
        <f t="shared" si="943"/>
        <v>0</v>
      </c>
      <c r="R1073" s="30">
        <f t="shared" si="943"/>
        <v>0</v>
      </c>
      <c r="S1073" s="30">
        <f t="shared" si="943"/>
        <v>0</v>
      </c>
      <c r="T1073" s="30">
        <f t="shared" si="943"/>
        <v>0</v>
      </c>
      <c r="U1073" s="30">
        <f t="shared" si="943"/>
        <v>0</v>
      </c>
      <c r="V1073" s="30">
        <f t="shared" si="943"/>
        <v>0</v>
      </c>
      <c r="W1073" s="30">
        <f t="shared" si="943"/>
        <v>0</v>
      </c>
      <c r="X1073" s="30">
        <f t="shared" si="943"/>
        <v>0</v>
      </c>
      <c r="Y1073" s="30">
        <f t="shared" si="943"/>
        <v>0</v>
      </c>
      <c r="Z1073" s="30">
        <f t="shared" si="943"/>
        <v>0</v>
      </c>
      <c r="AA1073" s="30">
        <f t="shared" si="943"/>
        <v>0</v>
      </c>
      <c r="AB1073" s="30">
        <f t="shared" si="943"/>
        <v>0</v>
      </c>
      <c r="AC1073" s="30">
        <f t="shared" si="943"/>
        <v>0</v>
      </c>
      <c r="AD1073" s="292">
        <f t="shared" si="915"/>
        <v>0</v>
      </c>
      <c r="AE1073" s="30">
        <f t="shared" si="943"/>
        <v>0</v>
      </c>
      <c r="AF1073" s="30">
        <f t="shared" si="943"/>
        <v>0</v>
      </c>
      <c r="AG1073" s="30">
        <f t="shared" si="943"/>
        <v>0</v>
      </c>
      <c r="AH1073" s="30">
        <f t="shared" si="943"/>
        <v>0</v>
      </c>
      <c r="AI1073" s="30">
        <f t="shared" si="943"/>
        <v>0</v>
      </c>
      <c r="AJ1073" s="30">
        <f t="shared" si="943"/>
        <v>0</v>
      </c>
      <c r="AK1073" s="30">
        <f t="shared" si="943"/>
        <v>0</v>
      </c>
    </row>
    <row r="1074" spans="1:37" ht="17.25" hidden="1" customHeight="1">
      <c r="A1074" s="43"/>
      <c r="B1074" s="28" t="s">
        <v>300</v>
      </c>
      <c r="C1074" s="29">
        <v>10</v>
      </c>
      <c r="D1074" s="186"/>
      <c r="E1074" s="30"/>
      <c r="F1074" s="93"/>
      <c r="G1074" s="186"/>
      <c r="H1074" s="186"/>
      <c r="I1074" s="186"/>
      <c r="J1074" s="186"/>
      <c r="K1074" s="23">
        <f t="shared" si="884"/>
        <v>0</v>
      </c>
      <c r="L1074" s="23">
        <f t="shared" si="885"/>
        <v>0</v>
      </c>
      <c r="M1074" s="186"/>
      <c r="N1074" s="186"/>
      <c r="O1074" s="186"/>
      <c r="P1074" s="30"/>
      <c r="Q1074" s="30"/>
      <c r="R1074" s="30"/>
      <c r="S1074" s="30"/>
      <c r="T1074" s="30"/>
      <c r="U1074" s="30"/>
      <c r="V1074" s="30"/>
      <c r="W1074" s="30"/>
      <c r="X1074" s="30"/>
      <c r="Y1074" s="30"/>
      <c r="Z1074" s="30"/>
      <c r="AA1074" s="30"/>
      <c r="AB1074" s="30"/>
      <c r="AC1074" s="30"/>
      <c r="AD1074" s="292">
        <f t="shared" si="915"/>
        <v>0</v>
      </c>
      <c r="AE1074" s="30"/>
      <c r="AF1074" s="30"/>
      <c r="AG1074" s="30"/>
      <c r="AH1074" s="30"/>
      <c r="AI1074" s="30"/>
      <c r="AJ1074" s="30"/>
      <c r="AK1074" s="30"/>
    </row>
    <row r="1075" spans="1:37" ht="17.25" hidden="1" customHeight="1">
      <c r="A1075" s="43"/>
      <c r="B1075" s="28" t="s">
        <v>301</v>
      </c>
      <c r="C1075" s="29">
        <v>20</v>
      </c>
      <c r="D1075" s="186"/>
      <c r="E1075" s="30"/>
      <c r="F1075" s="93"/>
      <c r="G1075" s="186"/>
      <c r="H1075" s="186"/>
      <c r="I1075" s="186"/>
      <c r="J1075" s="186"/>
      <c r="K1075" s="23">
        <f t="shared" ref="K1075:K1138" si="944">G1075+H1075+I1075+J1075</f>
        <v>0</v>
      </c>
      <c r="L1075" s="23">
        <f t="shared" ref="L1075:L1138" si="945">F1075-K1075</f>
        <v>0</v>
      </c>
      <c r="M1075" s="186"/>
      <c r="N1075" s="186"/>
      <c r="O1075" s="186"/>
      <c r="P1075" s="30"/>
      <c r="Q1075" s="30"/>
      <c r="R1075" s="30"/>
      <c r="S1075" s="30"/>
      <c r="T1075" s="30"/>
      <c r="U1075" s="30"/>
      <c r="V1075" s="30"/>
      <c r="W1075" s="30"/>
      <c r="X1075" s="30"/>
      <c r="Y1075" s="30"/>
      <c r="Z1075" s="30"/>
      <c r="AA1075" s="30"/>
      <c r="AB1075" s="30"/>
      <c r="AC1075" s="30"/>
      <c r="AD1075" s="292">
        <f t="shared" si="915"/>
        <v>0</v>
      </c>
      <c r="AE1075" s="30"/>
      <c r="AF1075" s="30"/>
      <c r="AG1075" s="30"/>
      <c r="AH1075" s="30"/>
      <c r="AI1075" s="30"/>
      <c r="AJ1075" s="30"/>
      <c r="AK1075" s="30"/>
    </row>
    <row r="1076" spans="1:37" ht="17.25" hidden="1" customHeight="1">
      <c r="A1076" s="43"/>
      <c r="B1076" s="16" t="s">
        <v>310</v>
      </c>
      <c r="C1076" s="29" t="s">
        <v>421</v>
      </c>
      <c r="D1076" s="186"/>
      <c r="E1076" s="30"/>
      <c r="F1076" s="93"/>
      <c r="G1076" s="186"/>
      <c r="H1076" s="186"/>
      <c r="I1076" s="186"/>
      <c r="J1076" s="186"/>
      <c r="K1076" s="23">
        <f t="shared" si="944"/>
        <v>0</v>
      </c>
      <c r="L1076" s="23">
        <f t="shared" si="945"/>
        <v>0</v>
      </c>
      <c r="M1076" s="186"/>
      <c r="N1076" s="186"/>
      <c r="O1076" s="186"/>
      <c r="P1076" s="30"/>
      <c r="Q1076" s="30"/>
      <c r="R1076" s="30"/>
      <c r="S1076" s="30"/>
      <c r="T1076" s="30"/>
      <c r="U1076" s="30"/>
      <c r="V1076" s="30"/>
      <c r="W1076" s="30"/>
      <c r="X1076" s="30"/>
      <c r="Y1076" s="30"/>
      <c r="Z1076" s="30"/>
      <c r="AA1076" s="30"/>
      <c r="AB1076" s="30"/>
      <c r="AC1076" s="30"/>
      <c r="AD1076" s="292">
        <f t="shared" si="915"/>
        <v>0</v>
      </c>
      <c r="AE1076" s="30"/>
      <c r="AF1076" s="30"/>
      <c r="AG1076" s="30"/>
      <c r="AH1076" s="30"/>
      <c r="AI1076" s="30"/>
      <c r="AJ1076" s="30"/>
      <c r="AK1076" s="30"/>
    </row>
    <row r="1077" spans="1:37" ht="17.25" hidden="1" customHeight="1">
      <c r="A1077" s="43"/>
      <c r="B1077" s="25" t="s">
        <v>311</v>
      </c>
      <c r="C1077" s="29"/>
      <c r="D1077" s="186">
        <f t="shared" ref="D1077:AK1077" si="946">D1078</f>
        <v>0</v>
      </c>
      <c r="E1077" s="30">
        <f t="shared" si="946"/>
        <v>0</v>
      </c>
      <c r="F1077" s="93">
        <f t="shared" si="946"/>
        <v>0</v>
      </c>
      <c r="G1077" s="186">
        <f t="shared" si="946"/>
        <v>0</v>
      </c>
      <c r="H1077" s="186">
        <f t="shared" si="946"/>
        <v>0</v>
      </c>
      <c r="I1077" s="186">
        <f t="shared" si="946"/>
        <v>0</v>
      </c>
      <c r="J1077" s="186">
        <f t="shared" si="946"/>
        <v>0</v>
      </c>
      <c r="K1077" s="23">
        <f t="shared" si="944"/>
        <v>0</v>
      </c>
      <c r="L1077" s="23">
        <f t="shared" si="945"/>
        <v>0</v>
      </c>
      <c r="M1077" s="186">
        <f t="shared" si="946"/>
        <v>0</v>
      </c>
      <c r="N1077" s="186">
        <f t="shared" si="946"/>
        <v>0</v>
      </c>
      <c r="O1077" s="186">
        <f t="shared" si="946"/>
        <v>0</v>
      </c>
      <c r="P1077" s="30">
        <f t="shared" si="946"/>
        <v>0</v>
      </c>
      <c r="Q1077" s="30">
        <f t="shared" si="946"/>
        <v>0</v>
      </c>
      <c r="R1077" s="30">
        <f t="shared" si="946"/>
        <v>0</v>
      </c>
      <c r="S1077" s="30">
        <f t="shared" si="946"/>
        <v>0</v>
      </c>
      <c r="T1077" s="30">
        <f t="shared" si="946"/>
        <v>0</v>
      </c>
      <c r="U1077" s="30">
        <f t="shared" si="946"/>
        <v>0</v>
      </c>
      <c r="V1077" s="30">
        <f t="shared" si="946"/>
        <v>0</v>
      </c>
      <c r="W1077" s="30">
        <f t="shared" si="946"/>
        <v>0</v>
      </c>
      <c r="X1077" s="30">
        <f t="shared" si="946"/>
        <v>0</v>
      </c>
      <c r="Y1077" s="30">
        <f t="shared" si="946"/>
        <v>0</v>
      </c>
      <c r="Z1077" s="30">
        <f t="shared" si="946"/>
        <v>0</v>
      </c>
      <c r="AA1077" s="30">
        <f t="shared" si="946"/>
        <v>0</v>
      </c>
      <c r="AB1077" s="30">
        <f t="shared" si="946"/>
        <v>0</v>
      </c>
      <c r="AC1077" s="30">
        <f t="shared" si="946"/>
        <v>0</v>
      </c>
      <c r="AD1077" s="292">
        <f t="shared" si="915"/>
        <v>0</v>
      </c>
      <c r="AE1077" s="30">
        <f t="shared" si="946"/>
        <v>0</v>
      </c>
      <c r="AF1077" s="30">
        <f t="shared" si="946"/>
        <v>0</v>
      </c>
      <c r="AG1077" s="30">
        <f t="shared" si="946"/>
        <v>0</v>
      </c>
      <c r="AH1077" s="30">
        <f t="shared" si="946"/>
        <v>0</v>
      </c>
      <c r="AI1077" s="30">
        <f t="shared" si="946"/>
        <v>0</v>
      </c>
      <c r="AJ1077" s="30">
        <f t="shared" si="946"/>
        <v>0</v>
      </c>
      <c r="AK1077" s="30">
        <f t="shared" si="946"/>
        <v>0</v>
      </c>
    </row>
    <row r="1078" spans="1:37" ht="17.25" hidden="1" customHeight="1">
      <c r="A1078" s="43"/>
      <c r="B1078" s="28" t="s">
        <v>365</v>
      </c>
      <c r="C1078" s="29">
        <v>70</v>
      </c>
      <c r="D1078" s="186"/>
      <c r="E1078" s="30"/>
      <c r="F1078" s="93"/>
      <c r="G1078" s="186"/>
      <c r="H1078" s="186"/>
      <c r="I1078" s="186"/>
      <c r="J1078" s="186"/>
      <c r="K1078" s="23">
        <f t="shared" si="944"/>
        <v>0</v>
      </c>
      <c r="L1078" s="23">
        <f t="shared" si="945"/>
        <v>0</v>
      </c>
      <c r="M1078" s="186"/>
      <c r="N1078" s="186"/>
      <c r="O1078" s="186"/>
      <c r="P1078" s="30"/>
      <c r="Q1078" s="30"/>
      <c r="R1078" s="30"/>
      <c r="S1078" s="30"/>
      <c r="T1078" s="30"/>
      <c r="U1078" s="30"/>
      <c r="V1078" s="30"/>
      <c r="W1078" s="30"/>
      <c r="X1078" s="30"/>
      <c r="Y1078" s="30"/>
      <c r="Z1078" s="30"/>
      <c r="AA1078" s="30"/>
      <c r="AB1078" s="30"/>
      <c r="AC1078" s="30"/>
      <c r="AD1078" s="292">
        <f t="shared" si="915"/>
        <v>0</v>
      </c>
      <c r="AE1078" s="30"/>
      <c r="AF1078" s="30"/>
      <c r="AG1078" s="30"/>
      <c r="AH1078" s="30"/>
      <c r="AI1078" s="30"/>
      <c r="AJ1078" s="30"/>
      <c r="AK1078" s="30"/>
    </row>
    <row r="1079" spans="1:37" ht="40.5" customHeight="1">
      <c r="A1079" s="43" t="s">
        <v>669</v>
      </c>
      <c r="B1079" s="154" t="s">
        <v>670</v>
      </c>
      <c r="C1079" s="155" t="s">
        <v>671</v>
      </c>
      <c r="D1079" s="263">
        <f t="shared" ref="D1079:J1079" si="947">D1080+D1085</f>
        <v>52716.21</v>
      </c>
      <c r="E1079" s="156">
        <f t="shared" si="947"/>
        <v>51000</v>
      </c>
      <c r="F1079" s="300">
        <f t="shared" si="947"/>
        <v>43838</v>
      </c>
      <c r="G1079" s="263">
        <f t="shared" si="947"/>
        <v>14038</v>
      </c>
      <c r="H1079" s="263">
        <f t="shared" si="947"/>
        <v>11700</v>
      </c>
      <c r="I1079" s="263">
        <f t="shared" si="947"/>
        <v>10700</v>
      </c>
      <c r="J1079" s="263">
        <f t="shared" si="947"/>
        <v>7400</v>
      </c>
      <c r="K1079" s="23">
        <f t="shared" si="944"/>
        <v>43838</v>
      </c>
      <c r="L1079" s="23">
        <f t="shared" si="945"/>
        <v>0</v>
      </c>
      <c r="M1079" s="263">
        <f t="shared" ref="M1079:AK1079" si="948">M1080+M1085</f>
        <v>41500</v>
      </c>
      <c r="N1079" s="263">
        <f t="shared" si="948"/>
        <v>42500</v>
      </c>
      <c r="O1079" s="263">
        <f t="shared" si="948"/>
        <v>42500</v>
      </c>
      <c r="P1079" s="156">
        <f t="shared" si="948"/>
        <v>0</v>
      </c>
      <c r="Q1079" s="156">
        <f t="shared" si="948"/>
        <v>0</v>
      </c>
      <c r="R1079" s="156">
        <f t="shared" si="948"/>
        <v>78.38</v>
      </c>
      <c r="S1079" s="156">
        <f t="shared" si="948"/>
        <v>-19.04</v>
      </c>
      <c r="T1079" s="156">
        <f t="shared" si="948"/>
        <v>0</v>
      </c>
      <c r="U1079" s="156">
        <f t="shared" si="948"/>
        <v>0</v>
      </c>
      <c r="V1079" s="156">
        <f t="shared" si="948"/>
        <v>0</v>
      </c>
      <c r="W1079" s="156">
        <f t="shared" si="948"/>
        <v>69.22999999999999</v>
      </c>
      <c r="X1079" s="156">
        <f t="shared" si="948"/>
        <v>0</v>
      </c>
      <c r="Y1079" s="156">
        <f t="shared" si="948"/>
        <v>0</v>
      </c>
      <c r="Z1079" s="156">
        <f t="shared" si="948"/>
        <v>1204</v>
      </c>
      <c r="AA1079" s="156">
        <f t="shared" si="948"/>
        <v>0</v>
      </c>
      <c r="AB1079" s="156">
        <f t="shared" si="948"/>
        <v>0</v>
      </c>
      <c r="AC1079" s="156">
        <f t="shared" si="948"/>
        <v>0</v>
      </c>
      <c r="AD1079" s="292">
        <f t="shared" si="915"/>
        <v>45170.57</v>
      </c>
      <c r="AE1079" s="156">
        <f t="shared" si="948"/>
        <v>45170.570000000007</v>
      </c>
      <c r="AF1079" s="156">
        <f t="shared" si="948"/>
        <v>43219</v>
      </c>
      <c r="AG1079" s="156">
        <f t="shared" si="948"/>
        <v>59000</v>
      </c>
      <c r="AH1079" s="156">
        <f t="shared" si="948"/>
        <v>59000</v>
      </c>
      <c r="AI1079" s="156">
        <f t="shared" si="948"/>
        <v>59000</v>
      </c>
      <c r="AJ1079" s="156">
        <f t="shared" si="948"/>
        <v>59000</v>
      </c>
      <c r="AK1079" s="156">
        <f t="shared" si="948"/>
        <v>0</v>
      </c>
    </row>
    <row r="1080" spans="1:37" ht="14.25">
      <c r="A1080" s="43"/>
      <c r="B1080" s="25" t="s">
        <v>298</v>
      </c>
      <c r="C1080" s="29"/>
      <c r="D1080" s="191">
        <f t="shared" ref="D1080:J1080" si="949">D1081+D1084</f>
        <v>52175.21</v>
      </c>
      <c r="E1080" s="111">
        <f t="shared" si="949"/>
        <v>51000</v>
      </c>
      <c r="F1080" s="296">
        <f t="shared" si="949"/>
        <v>43500</v>
      </c>
      <c r="G1080" s="191">
        <f t="shared" si="949"/>
        <v>13700</v>
      </c>
      <c r="H1080" s="191">
        <f t="shared" si="949"/>
        <v>11700</v>
      </c>
      <c r="I1080" s="191">
        <f t="shared" si="949"/>
        <v>10700</v>
      </c>
      <c r="J1080" s="191">
        <f t="shared" si="949"/>
        <v>7400</v>
      </c>
      <c r="K1080" s="23">
        <f t="shared" si="944"/>
        <v>43500</v>
      </c>
      <c r="L1080" s="23">
        <f t="shared" si="945"/>
        <v>0</v>
      </c>
      <c r="M1080" s="191">
        <f t="shared" ref="M1080:AK1080" si="950">M1081+M1084</f>
        <v>41500</v>
      </c>
      <c r="N1080" s="191">
        <f t="shared" si="950"/>
        <v>42500</v>
      </c>
      <c r="O1080" s="191">
        <f t="shared" si="950"/>
        <v>42500</v>
      </c>
      <c r="P1080" s="111">
        <f t="shared" si="950"/>
        <v>0</v>
      </c>
      <c r="Q1080" s="111">
        <f t="shared" si="950"/>
        <v>0</v>
      </c>
      <c r="R1080" s="111">
        <f t="shared" si="950"/>
        <v>78.38</v>
      </c>
      <c r="S1080" s="111">
        <f t="shared" si="950"/>
        <v>-19.04</v>
      </c>
      <c r="T1080" s="111">
        <f t="shared" si="950"/>
        <v>0</v>
      </c>
      <c r="U1080" s="111">
        <f t="shared" si="950"/>
        <v>0</v>
      </c>
      <c r="V1080" s="111">
        <f t="shared" si="950"/>
        <v>0</v>
      </c>
      <c r="W1080" s="111">
        <f t="shared" si="950"/>
        <v>69.22999999999999</v>
      </c>
      <c r="X1080" s="111">
        <f t="shared" si="950"/>
        <v>0</v>
      </c>
      <c r="Y1080" s="111">
        <f t="shared" si="950"/>
        <v>0</v>
      </c>
      <c r="Z1080" s="111">
        <f t="shared" si="950"/>
        <v>1204</v>
      </c>
      <c r="AA1080" s="111">
        <f t="shared" si="950"/>
        <v>0</v>
      </c>
      <c r="AB1080" s="111">
        <f t="shared" si="950"/>
        <v>0</v>
      </c>
      <c r="AC1080" s="111">
        <f t="shared" si="950"/>
        <v>0</v>
      </c>
      <c r="AD1080" s="292">
        <f t="shared" si="915"/>
        <v>44832.57</v>
      </c>
      <c r="AE1080" s="111">
        <f t="shared" si="950"/>
        <v>44832.570000000007</v>
      </c>
      <c r="AF1080" s="111">
        <f t="shared" si="950"/>
        <v>42896</v>
      </c>
      <c r="AG1080" s="111">
        <f t="shared" si="950"/>
        <v>59000</v>
      </c>
      <c r="AH1080" s="111">
        <f t="shared" si="950"/>
        <v>59000</v>
      </c>
      <c r="AI1080" s="111">
        <f t="shared" si="950"/>
        <v>59000</v>
      </c>
      <c r="AJ1080" s="111">
        <f t="shared" si="950"/>
        <v>59000</v>
      </c>
      <c r="AK1080" s="111">
        <f t="shared" si="950"/>
        <v>0</v>
      </c>
    </row>
    <row r="1081" spans="1:37" ht="14.25">
      <c r="A1081" s="43"/>
      <c r="B1081" s="28" t="s">
        <v>299</v>
      </c>
      <c r="C1081" s="29">
        <v>1</v>
      </c>
      <c r="D1081" s="248">
        <f t="shared" ref="D1081:J1081" si="951">D1082+D1083</f>
        <v>52555.38</v>
      </c>
      <c r="E1081" s="38">
        <f t="shared" si="951"/>
        <v>51000</v>
      </c>
      <c r="F1081" s="286">
        <f t="shared" si="951"/>
        <v>43500</v>
      </c>
      <c r="G1081" s="248">
        <f t="shared" si="951"/>
        <v>13700</v>
      </c>
      <c r="H1081" s="248">
        <f t="shared" si="951"/>
        <v>11700</v>
      </c>
      <c r="I1081" s="248">
        <f t="shared" si="951"/>
        <v>10700</v>
      </c>
      <c r="J1081" s="248">
        <f t="shared" si="951"/>
        <v>7400</v>
      </c>
      <c r="K1081" s="23">
        <f t="shared" si="944"/>
        <v>43500</v>
      </c>
      <c r="L1081" s="23">
        <f t="shared" si="945"/>
        <v>0</v>
      </c>
      <c r="M1081" s="248">
        <f t="shared" ref="M1081:AK1081" si="952">M1082+M1083</f>
        <v>41500</v>
      </c>
      <c r="N1081" s="248">
        <f t="shared" si="952"/>
        <v>42500</v>
      </c>
      <c r="O1081" s="248">
        <f t="shared" si="952"/>
        <v>42500</v>
      </c>
      <c r="P1081" s="38">
        <f t="shared" si="952"/>
        <v>0</v>
      </c>
      <c r="Q1081" s="38">
        <f t="shared" si="952"/>
        <v>0</v>
      </c>
      <c r="R1081" s="38">
        <f t="shared" si="952"/>
        <v>263</v>
      </c>
      <c r="S1081" s="38">
        <f t="shared" si="952"/>
        <v>31</v>
      </c>
      <c r="T1081" s="38">
        <f t="shared" si="952"/>
        <v>0</v>
      </c>
      <c r="U1081" s="38">
        <f t="shared" si="952"/>
        <v>0</v>
      </c>
      <c r="V1081" s="38">
        <f t="shared" si="952"/>
        <v>0</v>
      </c>
      <c r="W1081" s="38">
        <f t="shared" si="952"/>
        <v>168.41</v>
      </c>
      <c r="X1081" s="38">
        <f t="shared" si="952"/>
        <v>0</v>
      </c>
      <c r="Y1081" s="38">
        <f t="shared" si="952"/>
        <v>0</v>
      </c>
      <c r="Z1081" s="38">
        <f t="shared" si="952"/>
        <v>1204</v>
      </c>
      <c r="AA1081" s="38">
        <f t="shared" si="952"/>
        <v>0</v>
      </c>
      <c r="AB1081" s="38">
        <f t="shared" si="952"/>
        <v>0</v>
      </c>
      <c r="AC1081" s="38">
        <f t="shared" si="952"/>
        <v>0</v>
      </c>
      <c r="AD1081" s="292">
        <f t="shared" si="915"/>
        <v>45166.41</v>
      </c>
      <c r="AE1081" s="38">
        <f t="shared" si="952"/>
        <v>45166.41</v>
      </c>
      <c r="AF1081" s="38">
        <f t="shared" si="952"/>
        <v>43428</v>
      </c>
      <c r="AG1081" s="38">
        <f t="shared" si="952"/>
        <v>59000</v>
      </c>
      <c r="AH1081" s="38">
        <f t="shared" si="952"/>
        <v>59000</v>
      </c>
      <c r="AI1081" s="38">
        <f t="shared" si="952"/>
        <v>59000</v>
      </c>
      <c r="AJ1081" s="38">
        <f t="shared" si="952"/>
        <v>59000</v>
      </c>
      <c r="AK1081" s="38">
        <f t="shared" si="952"/>
        <v>0</v>
      </c>
    </row>
    <row r="1082" spans="1:37" ht="14.25">
      <c r="A1082" s="43"/>
      <c r="B1082" s="28" t="s">
        <v>300</v>
      </c>
      <c r="C1082" s="29">
        <v>10</v>
      </c>
      <c r="D1082" s="186">
        <v>37535.5</v>
      </c>
      <c r="E1082" s="30">
        <f>45000-3000</f>
        <v>42000</v>
      </c>
      <c r="F1082" s="93">
        <f>34000+1000</f>
        <v>35000</v>
      </c>
      <c r="G1082" s="186">
        <v>11000</v>
      </c>
      <c r="H1082" s="186">
        <v>9000</v>
      </c>
      <c r="I1082" s="186">
        <v>9000</v>
      </c>
      <c r="J1082" s="186">
        <v>6000</v>
      </c>
      <c r="K1082" s="23">
        <f t="shared" si="944"/>
        <v>35000</v>
      </c>
      <c r="L1082" s="23">
        <f t="shared" si="945"/>
        <v>0</v>
      </c>
      <c r="M1082" s="186">
        <v>33000</v>
      </c>
      <c r="N1082" s="186">
        <v>34000</v>
      </c>
      <c r="O1082" s="186">
        <v>34000</v>
      </c>
      <c r="P1082" s="30"/>
      <c r="Q1082" s="30"/>
      <c r="R1082" s="30"/>
      <c r="S1082" s="30"/>
      <c r="T1082" s="30"/>
      <c r="U1082" s="30"/>
      <c r="V1082" s="30"/>
      <c r="W1082" s="30"/>
      <c r="X1082" s="30"/>
      <c r="Y1082" s="30"/>
      <c r="Z1082" s="30"/>
      <c r="AA1082" s="30"/>
      <c r="AB1082" s="30"/>
      <c r="AC1082" s="30"/>
      <c r="AD1082" s="292">
        <f t="shared" si="915"/>
        <v>35000</v>
      </c>
      <c r="AE1082" s="30">
        <v>35000</v>
      </c>
      <c r="AF1082" s="30">
        <v>34467</v>
      </c>
      <c r="AG1082" s="30">
        <v>50000</v>
      </c>
      <c r="AH1082" s="30">
        <v>50000</v>
      </c>
      <c r="AI1082" s="30">
        <v>50000</v>
      </c>
      <c r="AJ1082" s="30">
        <v>50000</v>
      </c>
      <c r="AK1082" s="30"/>
    </row>
    <row r="1083" spans="1:37" ht="21" customHeight="1">
      <c r="A1083" s="43"/>
      <c r="B1083" s="28" t="s">
        <v>301</v>
      </c>
      <c r="C1083" s="29">
        <v>20</v>
      </c>
      <c r="D1083" s="186">
        <v>15019.88</v>
      </c>
      <c r="E1083" s="30">
        <f>10000-1000</f>
        <v>9000</v>
      </c>
      <c r="F1083" s="93">
        <v>8500</v>
      </c>
      <c r="G1083" s="186">
        <v>2700</v>
      </c>
      <c r="H1083" s="186">
        <v>2700</v>
      </c>
      <c r="I1083" s="186">
        <v>1700</v>
      </c>
      <c r="J1083" s="186">
        <v>1400</v>
      </c>
      <c r="K1083" s="23">
        <f t="shared" si="944"/>
        <v>8500</v>
      </c>
      <c r="L1083" s="23">
        <f t="shared" si="945"/>
        <v>0</v>
      </c>
      <c r="M1083" s="186">
        <v>8500</v>
      </c>
      <c r="N1083" s="186">
        <v>8500</v>
      </c>
      <c r="O1083" s="186">
        <v>8500</v>
      </c>
      <c r="P1083" s="30"/>
      <c r="Q1083" s="30"/>
      <c r="R1083" s="30">
        <v>263</v>
      </c>
      <c r="S1083" s="30">
        <v>31</v>
      </c>
      <c r="T1083" s="30"/>
      <c r="U1083" s="30"/>
      <c r="V1083" s="30"/>
      <c r="W1083" s="30">
        <v>168.41</v>
      </c>
      <c r="X1083" s="30"/>
      <c r="Y1083" s="30"/>
      <c r="Z1083" s="30">
        <v>1204</v>
      </c>
      <c r="AA1083" s="30"/>
      <c r="AB1083" s="30"/>
      <c r="AC1083" s="30"/>
      <c r="AD1083" s="292">
        <f t="shared" si="915"/>
        <v>10166.41</v>
      </c>
      <c r="AE1083" s="30">
        <v>10166.41</v>
      </c>
      <c r="AF1083" s="30">
        <v>8961</v>
      </c>
      <c r="AG1083" s="30">
        <v>9000</v>
      </c>
      <c r="AH1083" s="30">
        <v>9000</v>
      </c>
      <c r="AI1083" s="30">
        <v>9000</v>
      </c>
      <c r="AJ1083" s="30">
        <v>9000</v>
      </c>
      <c r="AK1083" s="30"/>
    </row>
    <row r="1084" spans="1:37" ht="17.25" customHeight="1">
      <c r="A1084" s="43"/>
      <c r="B1084" s="16" t="s">
        <v>310</v>
      </c>
      <c r="C1084" s="29" t="s">
        <v>421</v>
      </c>
      <c r="D1084" s="186">
        <v>-380.17</v>
      </c>
      <c r="E1084" s="30"/>
      <c r="F1084" s="93"/>
      <c r="G1084" s="186"/>
      <c r="H1084" s="186"/>
      <c r="I1084" s="186"/>
      <c r="J1084" s="186"/>
      <c r="K1084" s="23">
        <f t="shared" si="944"/>
        <v>0</v>
      </c>
      <c r="L1084" s="23">
        <f t="shared" si="945"/>
        <v>0</v>
      </c>
      <c r="M1084" s="186"/>
      <c r="N1084" s="186"/>
      <c r="O1084" s="186"/>
      <c r="P1084" s="30"/>
      <c r="Q1084" s="30"/>
      <c r="R1084" s="30">
        <v>-184.62</v>
      </c>
      <c r="S1084" s="30">
        <v>-50.04</v>
      </c>
      <c r="T1084" s="30"/>
      <c r="U1084" s="30"/>
      <c r="V1084" s="30"/>
      <c r="W1084" s="30">
        <v>-99.18</v>
      </c>
      <c r="X1084" s="30"/>
      <c r="Y1084" s="30"/>
      <c r="Z1084" s="30"/>
      <c r="AA1084" s="30"/>
      <c r="AB1084" s="30"/>
      <c r="AC1084" s="30"/>
      <c r="AD1084" s="292">
        <f t="shared" si="915"/>
        <v>-333.84000000000003</v>
      </c>
      <c r="AE1084" s="30">
        <v>-333.84</v>
      </c>
      <c r="AF1084" s="30">
        <v>-532</v>
      </c>
      <c r="AG1084" s="30"/>
      <c r="AH1084" s="30"/>
      <c r="AI1084" s="30"/>
      <c r="AJ1084" s="30"/>
      <c r="AK1084" s="30"/>
    </row>
    <row r="1085" spans="1:37" ht="21" customHeight="1">
      <c r="A1085" s="43"/>
      <c r="B1085" s="25" t="s">
        <v>311</v>
      </c>
      <c r="C1085" s="29"/>
      <c r="D1085" s="248">
        <f t="shared" ref="D1085:AK1085" si="953">D1086</f>
        <v>541</v>
      </c>
      <c r="E1085" s="38">
        <f t="shared" si="953"/>
        <v>0</v>
      </c>
      <c r="F1085" s="286">
        <f t="shared" si="953"/>
        <v>338</v>
      </c>
      <c r="G1085" s="248">
        <f t="shared" si="953"/>
        <v>338</v>
      </c>
      <c r="H1085" s="248">
        <f t="shared" si="953"/>
        <v>0</v>
      </c>
      <c r="I1085" s="248">
        <f t="shared" si="953"/>
        <v>0</v>
      </c>
      <c r="J1085" s="248">
        <f t="shared" si="953"/>
        <v>0</v>
      </c>
      <c r="K1085" s="23">
        <f t="shared" si="944"/>
        <v>338</v>
      </c>
      <c r="L1085" s="23">
        <f t="shared" si="945"/>
        <v>0</v>
      </c>
      <c r="M1085" s="248">
        <f t="shared" si="953"/>
        <v>0</v>
      </c>
      <c r="N1085" s="248">
        <f t="shared" si="953"/>
        <v>0</v>
      </c>
      <c r="O1085" s="248">
        <f t="shared" si="953"/>
        <v>0</v>
      </c>
      <c r="P1085" s="38">
        <f t="shared" si="953"/>
        <v>0</v>
      </c>
      <c r="Q1085" s="38">
        <f t="shared" si="953"/>
        <v>0</v>
      </c>
      <c r="R1085" s="38">
        <f t="shared" si="953"/>
        <v>0</v>
      </c>
      <c r="S1085" s="38">
        <f t="shared" si="953"/>
        <v>0</v>
      </c>
      <c r="T1085" s="38">
        <f t="shared" si="953"/>
        <v>0</v>
      </c>
      <c r="U1085" s="38">
        <f t="shared" si="953"/>
        <v>0</v>
      </c>
      <c r="V1085" s="38">
        <f t="shared" si="953"/>
        <v>0</v>
      </c>
      <c r="W1085" s="38">
        <f t="shared" si="953"/>
        <v>0</v>
      </c>
      <c r="X1085" s="38">
        <f t="shared" si="953"/>
        <v>0</v>
      </c>
      <c r="Y1085" s="38">
        <f t="shared" si="953"/>
        <v>0</v>
      </c>
      <c r="Z1085" s="38">
        <f t="shared" si="953"/>
        <v>0</v>
      </c>
      <c r="AA1085" s="38">
        <f t="shared" si="953"/>
        <v>0</v>
      </c>
      <c r="AB1085" s="38">
        <f t="shared" si="953"/>
        <v>0</v>
      </c>
      <c r="AC1085" s="38">
        <f t="shared" si="953"/>
        <v>0</v>
      </c>
      <c r="AD1085" s="292">
        <f t="shared" si="915"/>
        <v>338</v>
      </c>
      <c r="AE1085" s="38">
        <f t="shared" si="953"/>
        <v>338</v>
      </c>
      <c r="AF1085" s="38">
        <f t="shared" si="953"/>
        <v>323</v>
      </c>
      <c r="AG1085" s="38">
        <f t="shared" si="953"/>
        <v>0</v>
      </c>
      <c r="AH1085" s="38">
        <f t="shared" si="953"/>
        <v>0</v>
      </c>
      <c r="AI1085" s="38">
        <f t="shared" si="953"/>
        <v>0</v>
      </c>
      <c r="AJ1085" s="38">
        <f t="shared" si="953"/>
        <v>0</v>
      </c>
      <c r="AK1085" s="38">
        <f t="shared" si="953"/>
        <v>0</v>
      </c>
    </row>
    <row r="1086" spans="1:37" ht="20.25" customHeight="1">
      <c r="A1086" s="43"/>
      <c r="B1086" s="28" t="s">
        <v>365</v>
      </c>
      <c r="C1086" s="29">
        <v>70</v>
      </c>
      <c r="D1086" s="186">
        <v>541</v>
      </c>
      <c r="E1086" s="30"/>
      <c r="F1086" s="93">
        <v>338</v>
      </c>
      <c r="G1086" s="186">
        <v>338</v>
      </c>
      <c r="H1086" s="186"/>
      <c r="I1086" s="186"/>
      <c r="J1086" s="186"/>
      <c r="K1086" s="23">
        <f t="shared" si="944"/>
        <v>338</v>
      </c>
      <c r="L1086" s="23">
        <f t="shared" si="945"/>
        <v>0</v>
      </c>
      <c r="M1086" s="186">
        <v>0</v>
      </c>
      <c r="N1086" s="186">
        <v>0</v>
      </c>
      <c r="O1086" s="186">
        <v>0</v>
      </c>
      <c r="P1086" s="30"/>
      <c r="Q1086" s="30"/>
      <c r="R1086" s="30"/>
      <c r="S1086" s="30"/>
      <c r="T1086" s="30"/>
      <c r="U1086" s="30"/>
      <c r="V1086" s="30"/>
      <c r="W1086" s="30"/>
      <c r="X1086" s="30"/>
      <c r="Y1086" s="30"/>
      <c r="Z1086" s="30"/>
      <c r="AA1086" s="30"/>
      <c r="AB1086" s="30"/>
      <c r="AC1086" s="30"/>
      <c r="AD1086" s="292">
        <f t="shared" si="915"/>
        <v>338</v>
      </c>
      <c r="AE1086" s="30">
        <v>338</v>
      </c>
      <c r="AF1086" s="30">
        <v>323</v>
      </c>
      <c r="AG1086" s="30"/>
      <c r="AH1086" s="30"/>
      <c r="AI1086" s="30"/>
      <c r="AJ1086" s="30"/>
      <c r="AK1086" s="30"/>
    </row>
    <row r="1087" spans="1:37" ht="24" hidden="1" customHeight="1">
      <c r="A1087" s="43" t="s">
        <v>672</v>
      </c>
      <c r="B1087" s="154" t="s">
        <v>673</v>
      </c>
      <c r="C1087" s="155" t="s">
        <v>668</v>
      </c>
      <c r="D1087" s="263">
        <f t="shared" ref="D1087:J1087" si="954">D1088+D1093</f>
        <v>0</v>
      </c>
      <c r="E1087" s="156">
        <f t="shared" si="954"/>
        <v>0</v>
      </c>
      <c r="F1087" s="300">
        <f t="shared" si="954"/>
        <v>0</v>
      </c>
      <c r="G1087" s="263">
        <f t="shared" si="954"/>
        <v>0</v>
      </c>
      <c r="H1087" s="263">
        <f t="shared" si="954"/>
        <v>0</v>
      </c>
      <c r="I1087" s="263">
        <f t="shared" si="954"/>
        <v>0</v>
      </c>
      <c r="J1087" s="263">
        <f t="shared" si="954"/>
        <v>0</v>
      </c>
      <c r="K1087" s="23">
        <f t="shared" si="944"/>
        <v>0</v>
      </c>
      <c r="L1087" s="23">
        <f t="shared" si="945"/>
        <v>0</v>
      </c>
      <c r="M1087" s="263">
        <f t="shared" ref="M1087:AK1087" si="955">M1088+M1093</f>
        <v>0</v>
      </c>
      <c r="N1087" s="263">
        <f t="shared" si="955"/>
        <v>0</v>
      </c>
      <c r="O1087" s="263">
        <f t="shared" si="955"/>
        <v>0</v>
      </c>
      <c r="P1087" s="156">
        <f t="shared" si="955"/>
        <v>0</v>
      </c>
      <c r="Q1087" s="156">
        <f t="shared" si="955"/>
        <v>0</v>
      </c>
      <c r="R1087" s="156">
        <f t="shared" si="955"/>
        <v>0</v>
      </c>
      <c r="S1087" s="156">
        <f t="shared" si="955"/>
        <v>0</v>
      </c>
      <c r="T1087" s="156">
        <f t="shared" si="955"/>
        <v>0</v>
      </c>
      <c r="U1087" s="156">
        <f t="shared" si="955"/>
        <v>0</v>
      </c>
      <c r="V1087" s="156">
        <f t="shared" si="955"/>
        <v>0</v>
      </c>
      <c r="W1087" s="156">
        <f t="shared" si="955"/>
        <v>0</v>
      </c>
      <c r="X1087" s="156">
        <f t="shared" si="955"/>
        <v>0</v>
      </c>
      <c r="Y1087" s="156">
        <f t="shared" si="955"/>
        <v>0</v>
      </c>
      <c r="Z1087" s="156">
        <f t="shared" si="955"/>
        <v>0</v>
      </c>
      <c r="AA1087" s="156">
        <f t="shared" si="955"/>
        <v>0</v>
      </c>
      <c r="AB1087" s="156">
        <f t="shared" si="955"/>
        <v>0</v>
      </c>
      <c r="AC1087" s="156">
        <f t="shared" si="955"/>
        <v>0</v>
      </c>
      <c r="AD1087" s="292">
        <f t="shared" si="915"/>
        <v>0</v>
      </c>
      <c r="AE1087" s="156">
        <f t="shared" si="955"/>
        <v>0</v>
      </c>
      <c r="AF1087" s="156">
        <f t="shared" si="955"/>
        <v>0</v>
      </c>
      <c r="AG1087" s="156">
        <f t="shared" si="955"/>
        <v>0</v>
      </c>
      <c r="AH1087" s="156">
        <f t="shared" si="955"/>
        <v>0</v>
      </c>
      <c r="AI1087" s="156">
        <f t="shared" si="955"/>
        <v>0</v>
      </c>
      <c r="AJ1087" s="156">
        <f t="shared" si="955"/>
        <v>0</v>
      </c>
      <c r="AK1087" s="156">
        <f t="shared" si="955"/>
        <v>0</v>
      </c>
    </row>
    <row r="1088" spans="1:37" ht="13.5" hidden="1" customHeight="1">
      <c r="A1088" s="43"/>
      <c r="B1088" s="25" t="s">
        <v>298</v>
      </c>
      <c r="C1088" s="29"/>
      <c r="D1088" s="248">
        <f t="shared" ref="D1088:J1088" si="956">D1089+D1092</f>
        <v>0</v>
      </c>
      <c r="E1088" s="38">
        <f t="shared" si="956"/>
        <v>0</v>
      </c>
      <c r="F1088" s="286">
        <f t="shared" si="956"/>
        <v>0</v>
      </c>
      <c r="G1088" s="248">
        <f t="shared" si="956"/>
        <v>0</v>
      </c>
      <c r="H1088" s="248">
        <f t="shared" si="956"/>
        <v>0</v>
      </c>
      <c r="I1088" s="248">
        <f t="shared" si="956"/>
        <v>0</v>
      </c>
      <c r="J1088" s="248">
        <f t="shared" si="956"/>
        <v>0</v>
      </c>
      <c r="K1088" s="23">
        <f t="shared" si="944"/>
        <v>0</v>
      </c>
      <c r="L1088" s="23">
        <f t="shared" si="945"/>
        <v>0</v>
      </c>
      <c r="M1088" s="248">
        <f t="shared" ref="M1088:AK1088" si="957">M1089+M1092</f>
        <v>0</v>
      </c>
      <c r="N1088" s="248">
        <f t="shared" si="957"/>
        <v>0</v>
      </c>
      <c r="O1088" s="248">
        <f t="shared" si="957"/>
        <v>0</v>
      </c>
      <c r="P1088" s="38">
        <f t="shared" si="957"/>
        <v>0</v>
      </c>
      <c r="Q1088" s="38">
        <f t="shared" si="957"/>
        <v>0</v>
      </c>
      <c r="R1088" s="38">
        <f t="shared" si="957"/>
        <v>0</v>
      </c>
      <c r="S1088" s="38">
        <f t="shared" si="957"/>
        <v>0</v>
      </c>
      <c r="T1088" s="38">
        <f t="shared" si="957"/>
        <v>0</v>
      </c>
      <c r="U1088" s="38">
        <f t="shared" si="957"/>
        <v>0</v>
      </c>
      <c r="V1088" s="38">
        <f t="shared" si="957"/>
        <v>0</v>
      </c>
      <c r="W1088" s="38">
        <f t="shared" si="957"/>
        <v>0</v>
      </c>
      <c r="X1088" s="38">
        <f t="shared" si="957"/>
        <v>0</v>
      </c>
      <c r="Y1088" s="38">
        <f t="shared" si="957"/>
        <v>0</v>
      </c>
      <c r="Z1088" s="38">
        <f t="shared" si="957"/>
        <v>0</v>
      </c>
      <c r="AA1088" s="38">
        <f t="shared" si="957"/>
        <v>0</v>
      </c>
      <c r="AB1088" s="38">
        <f t="shared" si="957"/>
        <v>0</v>
      </c>
      <c r="AC1088" s="38">
        <f t="shared" si="957"/>
        <v>0</v>
      </c>
      <c r="AD1088" s="292">
        <f t="shared" si="915"/>
        <v>0</v>
      </c>
      <c r="AE1088" s="38">
        <f t="shared" si="957"/>
        <v>0</v>
      </c>
      <c r="AF1088" s="38">
        <f t="shared" si="957"/>
        <v>0</v>
      </c>
      <c r="AG1088" s="38">
        <f t="shared" si="957"/>
        <v>0</v>
      </c>
      <c r="AH1088" s="38">
        <f t="shared" si="957"/>
        <v>0</v>
      </c>
      <c r="AI1088" s="38">
        <f t="shared" si="957"/>
        <v>0</v>
      </c>
      <c r="AJ1088" s="38">
        <f t="shared" si="957"/>
        <v>0</v>
      </c>
      <c r="AK1088" s="38">
        <f t="shared" si="957"/>
        <v>0</v>
      </c>
    </row>
    <row r="1089" spans="1:37" ht="13.5" hidden="1" customHeight="1">
      <c r="A1089" s="43"/>
      <c r="B1089" s="28" t="s">
        <v>299</v>
      </c>
      <c r="C1089" s="29">
        <v>1</v>
      </c>
      <c r="D1089" s="248">
        <f t="shared" ref="D1089:J1089" si="958">D1090+D1091</f>
        <v>0</v>
      </c>
      <c r="E1089" s="38">
        <f t="shared" si="958"/>
        <v>0</v>
      </c>
      <c r="F1089" s="286">
        <f t="shared" si="958"/>
        <v>0</v>
      </c>
      <c r="G1089" s="248">
        <f t="shared" si="958"/>
        <v>0</v>
      </c>
      <c r="H1089" s="248">
        <f t="shared" si="958"/>
        <v>0</v>
      </c>
      <c r="I1089" s="248">
        <f t="shared" si="958"/>
        <v>0</v>
      </c>
      <c r="J1089" s="248">
        <f t="shared" si="958"/>
        <v>0</v>
      </c>
      <c r="K1089" s="23">
        <f t="shared" si="944"/>
        <v>0</v>
      </c>
      <c r="L1089" s="23">
        <f t="shared" si="945"/>
        <v>0</v>
      </c>
      <c r="M1089" s="248">
        <f t="shared" ref="M1089:AK1089" si="959">M1090+M1091</f>
        <v>0</v>
      </c>
      <c r="N1089" s="248">
        <f t="shared" si="959"/>
        <v>0</v>
      </c>
      <c r="O1089" s="248">
        <f t="shared" si="959"/>
        <v>0</v>
      </c>
      <c r="P1089" s="38">
        <f t="shared" si="959"/>
        <v>0</v>
      </c>
      <c r="Q1089" s="38">
        <f t="shared" si="959"/>
        <v>0</v>
      </c>
      <c r="R1089" s="38">
        <f t="shared" si="959"/>
        <v>0</v>
      </c>
      <c r="S1089" s="38">
        <f t="shared" si="959"/>
        <v>0</v>
      </c>
      <c r="T1089" s="38">
        <f t="shared" si="959"/>
        <v>0</v>
      </c>
      <c r="U1089" s="38">
        <f t="shared" si="959"/>
        <v>0</v>
      </c>
      <c r="V1089" s="38">
        <f t="shared" si="959"/>
        <v>0</v>
      </c>
      <c r="W1089" s="38">
        <f t="shared" si="959"/>
        <v>0</v>
      </c>
      <c r="X1089" s="38">
        <f t="shared" si="959"/>
        <v>0</v>
      </c>
      <c r="Y1089" s="38">
        <f t="shared" si="959"/>
        <v>0</v>
      </c>
      <c r="Z1089" s="38">
        <f t="shared" si="959"/>
        <v>0</v>
      </c>
      <c r="AA1089" s="38">
        <f t="shared" si="959"/>
        <v>0</v>
      </c>
      <c r="AB1089" s="38">
        <f t="shared" si="959"/>
        <v>0</v>
      </c>
      <c r="AC1089" s="38">
        <f t="shared" si="959"/>
        <v>0</v>
      </c>
      <c r="AD1089" s="292">
        <f t="shared" si="915"/>
        <v>0</v>
      </c>
      <c r="AE1089" s="38">
        <f t="shared" si="959"/>
        <v>0</v>
      </c>
      <c r="AF1089" s="38">
        <f t="shared" si="959"/>
        <v>0</v>
      </c>
      <c r="AG1089" s="38">
        <f t="shared" si="959"/>
        <v>0</v>
      </c>
      <c r="AH1089" s="38">
        <f t="shared" si="959"/>
        <v>0</v>
      </c>
      <c r="AI1089" s="38">
        <f t="shared" si="959"/>
        <v>0</v>
      </c>
      <c r="AJ1089" s="38">
        <f t="shared" si="959"/>
        <v>0</v>
      </c>
      <c r="AK1089" s="38">
        <f t="shared" si="959"/>
        <v>0</v>
      </c>
    </row>
    <row r="1090" spans="1:37" ht="13.5" hidden="1" customHeight="1">
      <c r="A1090" s="43"/>
      <c r="B1090" s="28" t="s">
        <v>300</v>
      </c>
      <c r="C1090" s="29">
        <v>10</v>
      </c>
      <c r="D1090" s="186"/>
      <c r="E1090" s="30"/>
      <c r="F1090" s="93"/>
      <c r="G1090" s="186"/>
      <c r="H1090" s="186"/>
      <c r="I1090" s="186"/>
      <c r="J1090" s="186"/>
      <c r="K1090" s="23">
        <f t="shared" si="944"/>
        <v>0</v>
      </c>
      <c r="L1090" s="23">
        <f t="shared" si="945"/>
        <v>0</v>
      </c>
      <c r="M1090" s="186"/>
      <c r="N1090" s="186"/>
      <c r="O1090" s="186"/>
      <c r="P1090" s="30"/>
      <c r="Q1090" s="30"/>
      <c r="R1090" s="30"/>
      <c r="S1090" s="30"/>
      <c r="T1090" s="30"/>
      <c r="U1090" s="30"/>
      <c r="V1090" s="30"/>
      <c r="W1090" s="30"/>
      <c r="X1090" s="30"/>
      <c r="Y1090" s="30"/>
      <c r="Z1090" s="30"/>
      <c r="AA1090" s="30"/>
      <c r="AB1090" s="30"/>
      <c r="AC1090" s="30"/>
      <c r="AD1090" s="292">
        <f t="shared" si="915"/>
        <v>0</v>
      </c>
      <c r="AE1090" s="30"/>
      <c r="AF1090" s="30"/>
      <c r="AG1090" s="30"/>
      <c r="AH1090" s="30"/>
      <c r="AI1090" s="30"/>
      <c r="AJ1090" s="30"/>
      <c r="AK1090" s="30"/>
    </row>
    <row r="1091" spans="1:37" ht="14.25" hidden="1" customHeight="1">
      <c r="A1091" s="43"/>
      <c r="B1091" s="28" t="s">
        <v>301</v>
      </c>
      <c r="C1091" s="29">
        <v>20</v>
      </c>
      <c r="D1091" s="186"/>
      <c r="E1091" s="30"/>
      <c r="F1091" s="93"/>
      <c r="G1091" s="186"/>
      <c r="H1091" s="186"/>
      <c r="I1091" s="186"/>
      <c r="J1091" s="186"/>
      <c r="K1091" s="23">
        <f t="shared" si="944"/>
        <v>0</v>
      </c>
      <c r="L1091" s="23">
        <f t="shared" si="945"/>
        <v>0</v>
      </c>
      <c r="M1091" s="186"/>
      <c r="N1091" s="186"/>
      <c r="O1091" s="186"/>
      <c r="P1091" s="30"/>
      <c r="Q1091" s="30"/>
      <c r="R1091" s="30"/>
      <c r="S1091" s="30"/>
      <c r="T1091" s="30"/>
      <c r="U1091" s="30"/>
      <c r="V1091" s="30"/>
      <c r="W1091" s="30"/>
      <c r="X1091" s="30"/>
      <c r="Y1091" s="30"/>
      <c r="Z1091" s="30"/>
      <c r="AA1091" s="30"/>
      <c r="AB1091" s="30"/>
      <c r="AC1091" s="30"/>
      <c r="AD1091" s="292">
        <f t="shared" si="915"/>
        <v>0</v>
      </c>
      <c r="AE1091" s="30"/>
      <c r="AF1091" s="30"/>
      <c r="AG1091" s="30"/>
      <c r="AH1091" s="30"/>
      <c r="AI1091" s="30"/>
      <c r="AJ1091" s="30"/>
      <c r="AK1091" s="30"/>
    </row>
    <row r="1092" spans="1:37" ht="28.5" hidden="1" customHeight="1">
      <c r="A1092" s="43"/>
      <c r="B1092" s="16" t="s">
        <v>310</v>
      </c>
      <c r="C1092" s="29" t="s">
        <v>421</v>
      </c>
      <c r="D1092" s="186"/>
      <c r="E1092" s="30"/>
      <c r="F1092" s="93"/>
      <c r="G1092" s="186"/>
      <c r="H1092" s="186"/>
      <c r="I1092" s="186"/>
      <c r="J1092" s="186"/>
      <c r="K1092" s="23">
        <f t="shared" si="944"/>
        <v>0</v>
      </c>
      <c r="L1092" s="23">
        <f t="shared" si="945"/>
        <v>0</v>
      </c>
      <c r="M1092" s="186"/>
      <c r="N1092" s="186"/>
      <c r="O1092" s="186"/>
      <c r="P1092" s="30"/>
      <c r="Q1092" s="30"/>
      <c r="R1092" s="30"/>
      <c r="S1092" s="30"/>
      <c r="T1092" s="30"/>
      <c r="U1092" s="30"/>
      <c r="V1092" s="30"/>
      <c r="W1092" s="30"/>
      <c r="X1092" s="30"/>
      <c r="Y1092" s="30"/>
      <c r="Z1092" s="30"/>
      <c r="AA1092" s="30"/>
      <c r="AB1092" s="30"/>
      <c r="AC1092" s="30"/>
      <c r="AD1092" s="292">
        <f t="shared" si="915"/>
        <v>0</v>
      </c>
      <c r="AE1092" s="30"/>
      <c r="AF1092" s="30"/>
      <c r="AG1092" s="30"/>
      <c r="AH1092" s="30"/>
      <c r="AI1092" s="30"/>
      <c r="AJ1092" s="30"/>
      <c r="AK1092" s="30"/>
    </row>
    <row r="1093" spans="1:37" ht="12.75" hidden="1" customHeight="1">
      <c r="A1093" s="43"/>
      <c r="B1093" s="25" t="s">
        <v>311</v>
      </c>
      <c r="C1093" s="29"/>
      <c r="D1093" s="248">
        <f t="shared" ref="D1093:AK1093" si="960">D1094</f>
        <v>0</v>
      </c>
      <c r="E1093" s="38">
        <f t="shared" si="960"/>
        <v>0</v>
      </c>
      <c r="F1093" s="286">
        <f t="shared" si="960"/>
        <v>0</v>
      </c>
      <c r="G1093" s="248">
        <f t="shared" si="960"/>
        <v>0</v>
      </c>
      <c r="H1093" s="248">
        <f t="shared" si="960"/>
        <v>0</v>
      </c>
      <c r="I1093" s="248">
        <f t="shared" si="960"/>
        <v>0</v>
      </c>
      <c r="J1093" s="248">
        <f t="shared" si="960"/>
        <v>0</v>
      </c>
      <c r="K1093" s="23">
        <f t="shared" si="944"/>
        <v>0</v>
      </c>
      <c r="L1093" s="23">
        <f t="shared" si="945"/>
        <v>0</v>
      </c>
      <c r="M1093" s="248">
        <f t="shared" si="960"/>
        <v>0</v>
      </c>
      <c r="N1093" s="248">
        <f t="shared" si="960"/>
        <v>0</v>
      </c>
      <c r="O1093" s="248">
        <f t="shared" si="960"/>
        <v>0</v>
      </c>
      <c r="P1093" s="38">
        <f t="shared" si="960"/>
        <v>0</v>
      </c>
      <c r="Q1093" s="38">
        <f t="shared" si="960"/>
        <v>0</v>
      </c>
      <c r="R1093" s="38">
        <f t="shared" si="960"/>
        <v>0</v>
      </c>
      <c r="S1093" s="38">
        <f t="shared" si="960"/>
        <v>0</v>
      </c>
      <c r="T1093" s="38">
        <f t="shared" si="960"/>
        <v>0</v>
      </c>
      <c r="U1093" s="38">
        <f t="shared" si="960"/>
        <v>0</v>
      </c>
      <c r="V1093" s="38">
        <f t="shared" si="960"/>
        <v>0</v>
      </c>
      <c r="W1093" s="38">
        <f t="shared" si="960"/>
        <v>0</v>
      </c>
      <c r="X1093" s="38">
        <f t="shared" si="960"/>
        <v>0</v>
      </c>
      <c r="Y1093" s="38">
        <f t="shared" si="960"/>
        <v>0</v>
      </c>
      <c r="Z1093" s="38">
        <f t="shared" si="960"/>
        <v>0</v>
      </c>
      <c r="AA1093" s="38">
        <f t="shared" si="960"/>
        <v>0</v>
      </c>
      <c r="AB1093" s="38">
        <f t="shared" si="960"/>
        <v>0</v>
      </c>
      <c r="AC1093" s="38">
        <f t="shared" si="960"/>
        <v>0</v>
      </c>
      <c r="AD1093" s="292">
        <f t="shared" si="915"/>
        <v>0</v>
      </c>
      <c r="AE1093" s="38">
        <f t="shared" si="960"/>
        <v>0</v>
      </c>
      <c r="AF1093" s="38">
        <f t="shared" si="960"/>
        <v>0</v>
      </c>
      <c r="AG1093" s="38">
        <f t="shared" si="960"/>
        <v>0</v>
      </c>
      <c r="AH1093" s="38">
        <f t="shared" si="960"/>
        <v>0</v>
      </c>
      <c r="AI1093" s="38">
        <f t="shared" si="960"/>
        <v>0</v>
      </c>
      <c r="AJ1093" s="38">
        <f t="shared" si="960"/>
        <v>0</v>
      </c>
      <c r="AK1093" s="38">
        <f t="shared" si="960"/>
        <v>0</v>
      </c>
    </row>
    <row r="1094" spans="1:37" ht="13.5" hidden="1" customHeight="1">
      <c r="A1094" s="43"/>
      <c r="B1094" s="28" t="s">
        <v>365</v>
      </c>
      <c r="C1094" s="29">
        <v>70</v>
      </c>
      <c r="D1094" s="186"/>
      <c r="E1094" s="30"/>
      <c r="F1094" s="93"/>
      <c r="G1094" s="186"/>
      <c r="H1094" s="186"/>
      <c r="I1094" s="186"/>
      <c r="J1094" s="186"/>
      <c r="K1094" s="23">
        <f t="shared" si="944"/>
        <v>0</v>
      </c>
      <c r="L1094" s="23">
        <f t="shared" si="945"/>
        <v>0</v>
      </c>
      <c r="M1094" s="186"/>
      <c r="N1094" s="186"/>
      <c r="O1094" s="186"/>
      <c r="P1094" s="30"/>
      <c r="Q1094" s="30"/>
      <c r="R1094" s="30"/>
      <c r="S1094" s="30"/>
      <c r="T1094" s="30"/>
      <c r="U1094" s="30"/>
      <c r="V1094" s="30"/>
      <c r="W1094" s="30"/>
      <c r="X1094" s="30"/>
      <c r="Y1094" s="30"/>
      <c r="Z1094" s="30"/>
      <c r="AA1094" s="30"/>
      <c r="AB1094" s="30"/>
      <c r="AC1094" s="30"/>
      <c r="AD1094" s="292">
        <f t="shared" si="915"/>
        <v>0</v>
      </c>
      <c r="AE1094" s="30"/>
      <c r="AF1094" s="30"/>
      <c r="AG1094" s="30"/>
      <c r="AH1094" s="30"/>
      <c r="AI1094" s="30"/>
      <c r="AJ1094" s="30"/>
      <c r="AK1094" s="30"/>
    </row>
    <row r="1095" spans="1:37" ht="28.5" hidden="1" customHeight="1">
      <c r="A1095" s="43" t="s">
        <v>674</v>
      </c>
      <c r="B1095" s="154" t="s">
        <v>675</v>
      </c>
      <c r="C1095" s="155" t="s">
        <v>668</v>
      </c>
      <c r="D1095" s="263">
        <f t="shared" ref="D1095:J1095" si="961">D1096+D1101</f>
        <v>0</v>
      </c>
      <c r="E1095" s="156">
        <f t="shared" si="961"/>
        <v>0</v>
      </c>
      <c r="F1095" s="300">
        <f t="shared" si="961"/>
        <v>0</v>
      </c>
      <c r="G1095" s="263">
        <f t="shared" si="961"/>
        <v>0</v>
      </c>
      <c r="H1095" s="263">
        <f t="shared" si="961"/>
        <v>0</v>
      </c>
      <c r="I1095" s="263">
        <f t="shared" si="961"/>
        <v>0</v>
      </c>
      <c r="J1095" s="263">
        <f t="shared" si="961"/>
        <v>0</v>
      </c>
      <c r="K1095" s="23">
        <f t="shared" si="944"/>
        <v>0</v>
      </c>
      <c r="L1095" s="23">
        <f t="shared" si="945"/>
        <v>0</v>
      </c>
      <c r="M1095" s="263">
        <f t="shared" ref="M1095:AK1095" si="962">M1096+M1101</f>
        <v>0</v>
      </c>
      <c r="N1095" s="263">
        <f t="shared" si="962"/>
        <v>0</v>
      </c>
      <c r="O1095" s="263">
        <f t="shared" si="962"/>
        <v>0</v>
      </c>
      <c r="P1095" s="156">
        <f t="shared" si="962"/>
        <v>0</v>
      </c>
      <c r="Q1095" s="156">
        <f t="shared" si="962"/>
        <v>0</v>
      </c>
      <c r="R1095" s="156">
        <f t="shared" si="962"/>
        <v>0</v>
      </c>
      <c r="S1095" s="156">
        <f t="shared" si="962"/>
        <v>0</v>
      </c>
      <c r="T1095" s="156">
        <f t="shared" si="962"/>
        <v>0</v>
      </c>
      <c r="U1095" s="156">
        <f t="shared" si="962"/>
        <v>0</v>
      </c>
      <c r="V1095" s="156">
        <f t="shared" si="962"/>
        <v>0</v>
      </c>
      <c r="W1095" s="156">
        <f t="shared" si="962"/>
        <v>0</v>
      </c>
      <c r="X1095" s="156">
        <f t="shared" si="962"/>
        <v>0</v>
      </c>
      <c r="Y1095" s="156">
        <f t="shared" si="962"/>
        <v>0</v>
      </c>
      <c r="Z1095" s="156">
        <f t="shared" si="962"/>
        <v>0</v>
      </c>
      <c r="AA1095" s="156">
        <f t="shared" si="962"/>
        <v>0</v>
      </c>
      <c r="AB1095" s="156">
        <f t="shared" si="962"/>
        <v>0</v>
      </c>
      <c r="AC1095" s="156">
        <f t="shared" si="962"/>
        <v>0</v>
      </c>
      <c r="AD1095" s="292">
        <f t="shared" si="915"/>
        <v>0</v>
      </c>
      <c r="AE1095" s="156">
        <f t="shared" si="962"/>
        <v>0</v>
      </c>
      <c r="AF1095" s="156">
        <f t="shared" si="962"/>
        <v>0</v>
      </c>
      <c r="AG1095" s="156">
        <f t="shared" si="962"/>
        <v>0</v>
      </c>
      <c r="AH1095" s="156">
        <f t="shared" si="962"/>
        <v>0</v>
      </c>
      <c r="AI1095" s="156">
        <f t="shared" si="962"/>
        <v>0</v>
      </c>
      <c r="AJ1095" s="156">
        <f t="shared" si="962"/>
        <v>0</v>
      </c>
      <c r="AK1095" s="156">
        <f t="shared" si="962"/>
        <v>0</v>
      </c>
    </row>
    <row r="1096" spans="1:37" ht="13.5" hidden="1" customHeight="1">
      <c r="A1096" s="43"/>
      <c r="B1096" s="25" t="s">
        <v>298</v>
      </c>
      <c r="C1096" s="29"/>
      <c r="D1096" s="248">
        <f t="shared" ref="D1096:J1096" si="963">D1097+D1100</f>
        <v>0</v>
      </c>
      <c r="E1096" s="38">
        <f t="shared" si="963"/>
        <v>0</v>
      </c>
      <c r="F1096" s="286">
        <f t="shared" si="963"/>
        <v>0</v>
      </c>
      <c r="G1096" s="248">
        <f t="shared" si="963"/>
        <v>0</v>
      </c>
      <c r="H1096" s="248">
        <f t="shared" si="963"/>
        <v>0</v>
      </c>
      <c r="I1096" s="248">
        <f t="shared" si="963"/>
        <v>0</v>
      </c>
      <c r="J1096" s="248">
        <f t="shared" si="963"/>
        <v>0</v>
      </c>
      <c r="K1096" s="23">
        <f t="shared" si="944"/>
        <v>0</v>
      </c>
      <c r="L1096" s="23">
        <f t="shared" si="945"/>
        <v>0</v>
      </c>
      <c r="M1096" s="248">
        <f t="shared" ref="M1096:AK1096" si="964">M1097+M1100</f>
        <v>0</v>
      </c>
      <c r="N1096" s="248">
        <f t="shared" si="964"/>
        <v>0</v>
      </c>
      <c r="O1096" s="248">
        <f t="shared" si="964"/>
        <v>0</v>
      </c>
      <c r="P1096" s="38">
        <f t="shared" si="964"/>
        <v>0</v>
      </c>
      <c r="Q1096" s="38">
        <f t="shared" si="964"/>
        <v>0</v>
      </c>
      <c r="R1096" s="38">
        <f t="shared" si="964"/>
        <v>0</v>
      </c>
      <c r="S1096" s="38">
        <f t="shared" si="964"/>
        <v>0</v>
      </c>
      <c r="T1096" s="38">
        <f t="shared" si="964"/>
        <v>0</v>
      </c>
      <c r="U1096" s="38">
        <f t="shared" si="964"/>
        <v>0</v>
      </c>
      <c r="V1096" s="38">
        <f t="shared" si="964"/>
        <v>0</v>
      </c>
      <c r="W1096" s="38">
        <f t="shared" si="964"/>
        <v>0</v>
      </c>
      <c r="X1096" s="38">
        <f t="shared" si="964"/>
        <v>0</v>
      </c>
      <c r="Y1096" s="38">
        <f t="shared" si="964"/>
        <v>0</v>
      </c>
      <c r="Z1096" s="38">
        <f t="shared" si="964"/>
        <v>0</v>
      </c>
      <c r="AA1096" s="38">
        <f t="shared" si="964"/>
        <v>0</v>
      </c>
      <c r="AB1096" s="38">
        <f t="shared" si="964"/>
        <v>0</v>
      </c>
      <c r="AC1096" s="38">
        <f t="shared" si="964"/>
        <v>0</v>
      </c>
      <c r="AD1096" s="292">
        <f t="shared" si="915"/>
        <v>0</v>
      </c>
      <c r="AE1096" s="38">
        <f t="shared" si="964"/>
        <v>0</v>
      </c>
      <c r="AF1096" s="38">
        <f t="shared" si="964"/>
        <v>0</v>
      </c>
      <c r="AG1096" s="38">
        <f t="shared" si="964"/>
        <v>0</v>
      </c>
      <c r="AH1096" s="38">
        <f t="shared" si="964"/>
        <v>0</v>
      </c>
      <c r="AI1096" s="38">
        <f t="shared" si="964"/>
        <v>0</v>
      </c>
      <c r="AJ1096" s="38">
        <f t="shared" si="964"/>
        <v>0</v>
      </c>
      <c r="AK1096" s="38">
        <f t="shared" si="964"/>
        <v>0</v>
      </c>
    </row>
    <row r="1097" spans="1:37" ht="13.5" hidden="1" customHeight="1">
      <c r="A1097" s="43"/>
      <c r="B1097" s="28" t="s">
        <v>299</v>
      </c>
      <c r="C1097" s="29">
        <v>1</v>
      </c>
      <c r="D1097" s="248">
        <f t="shared" ref="D1097:J1097" si="965">D1098+D1099</f>
        <v>0</v>
      </c>
      <c r="E1097" s="38">
        <f t="shared" si="965"/>
        <v>0</v>
      </c>
      <c r="F1097" s="286">
        <f t="shared" si="965"/>
        <v>0</v>
      </c>
      <c r="G1097" s="248">
        <f t="shared" si="965"/>
        <v>0</v>
      </c>
      <c r="H1097" s="248">
        <f t="shared" si="965"/>
        <v>0</v>
      </c>
      <c r="I1097" s="248">
        <f t="shared" si="965"/>
        <v>0</v>
      </c>
      <c r="J1097" s="248">
        <f t="shared" si="965"/>
        <v>0</v>
      </c>
      <c r="K1097" s="23">
        <f t="shared" si="944"/>
        <v>0</v>
      </c>
      <c r="L1097" s="23">
        <f t="shared" si="945"/>
        <v>0</v>
      </c>
      <c r="M1097" s="248">
        <f t="shared" ref="M1097:AK1097" si="966">M1098+M1099</f>
        <v>0</v>
      </c>
      <c r="N1097" s="248">
        <f t="shared" si="966"/>
        <v>0</v>
      </c>
      <c r="O1097" s="248">
        <f t="shared" si="966"/>
        <v>0</v>
      </c>
      <c r="P1097" s="38">
        <f t="shared" si="966"/>
        <v>0</v>
      </c>
      <c r="Q1097" s="38">
        <f t="shared" si="966"/>
        <v>0</v>
      </c>
      <c r="R1097" s="38">
        <f t="shared" si="966"/>
        <v>0</v>
      </c>
      <c r="S1097" s="38">
        <f t="shared" si="966"/>
        <v>0</v>
      </c>
      <c r="T1097" s="38">
        <f t="shared" si="966"/>
        <v>0</v>
      </c>
      <c r="U1097" s="38">
        <f t="shared" si="966"/>
        <v>0</v>
      </c>
      <c r="V1097" s="38">
        <f t="shared" si="966"/>
        <v>0</v>
      </c>
      <c r="W1097" s="38">
        <f t="shared" si="966"/>
        <v>0</v>
      </c>
      <c r="X1097" s="38">
        <f t="shared" si="966"/>
        <v>0</v>
      </c>
      <c r="Y1097" s="38">
        <f t="shared" si="966"/>
        <v>0</v>
      </c>
      <c r="Z1097" s="38">
        <f t="shared" si="966"/>
        <v>0</v>
      </c>
      <c r="AA1097" s="38">
        <f t="shared" si="966"/>
        <v>0</v>
      </c>
      <c r="AB1097" s="38">
        <f t="shared" si="966"/>
        <v>0</v>
      </c>
      <c r="AC1097" s="38">
        <f t="shared" si="966"/>
        <v>0</v>
      </c>
      <c r="AD1097" s="292">
        <f t="shared" si="915"/>
        <v>0</v>
      </c>
      <c r="AE1097" s="38">
        <f t="shared" si="966"/>
        <v>0</v>
      </c>
      <c r="AF1097" s="38">
        <f t="shared" si="966"/>
        <v>0</v>
      </c>
      <c r="AG1097" s="38">
        <f t="shared" si="966"/>
        <v>0</v>
      </c>
      <c r="AH1097" s="38">
        <f t="shared" si="966"/>
        <v>0</v>
      </c>
      <c r="AI1097" s="38">
        <f t="shared" si="966"/>
        <v>0</v>
      </c>
      <c r="AJ1097" s="38">
        <f t="shared" si="966"/>
        <v>0</v>
      </c>
      <c r="AK1097" s="38">
        <f t="shared" si="966"/>
        <v>0</v>
      </c>
    </row>
    <row r="1098" spans="1:37" ht="13.5" hidden="1" customHeight="1">
      <c r="A1098" s="43"/>
      <c r="B1098" s="28" t="s">
        <v>300</v>
      </c>
      <c r="C1098" s="29">
        <v>10</v>
      </c>
      <c r="D1098" s="186"/>
      <c r="E1098" s="30"/>
      <c r="F1098" s="93"/>
      <c r="G1098" s="186"/>
      <c r="H1098" s="186"/>
      <c r="I1098" s="186"/>
      <c r="J1098" s="186"/>
      <c r="K1098" s="23">
        <f t="shared" si="944"/>
        <v>0</v>
      </c>
      <c r="L1098" s="23">
        <f t="shared" si="945"/>
        <v>0</v>
      </c>
      <c r="M1098" s="186"/>
      <c r="N1098" s="186"/>
      <c r="O1098" s="186"/>
      <c r="P1098" s="30"/>
      <c r="Q1098" s="30"/>
      <c r="R1098" s="30"/>
      <c r="S1098" s="30"/>
      <c r="T1098" s="30"/>
      <c r="U1098" s="30"/>
      <c r="V1098" s="30"/>
      <c r="W1098" s="30"/>
      <c r="X1098" s="30"/>
      <c r="Y1098" s="30"/>
      <c r="Z1098" s="30"/>
      <c r="AA1098" s="30"/>
      <c r="AB1098" s="30"/>
      <c r="AC1098" s="30"/>
      <c r="AD1098" s="292">
        <f t="shared" si="915"/>
        <v>0</v>
      </c>
      <c r="AE1098" s="30"/>
      <c r="AF1098" s="30"/>
      <c r="AG1098" s="30"/>
      <c r="AH1098" s="30"/>
      <c r="AI1098" s="30"/>
      <c r="AJ1098" s="30"/>
      <c r="AK1098" s="30"/>
    </row>
    <row r="1099" spans="1:37" ht="12.75" hidden="1" customHeight="1">
      <c r="A1099" s="43"/>
      <c r="B1099" s="28" t="s">
        <v>301</v>
      </c>
      <c r="C1099" s="29">
        <v>20</v>
      </c>
      <c r="D1099" s="186"/>
      <c r="E1099" s="30"/>
      <c r="F1099" s="93"/>
      <c r="G1099" s="186"/>
      <c r="H1099" s="186"/>
      <c r="I1099" s="186"/>
      <c r="J1099" s="186"/>
      <c r="K1099" s="23">
        <f t="shared" si="944"/>
        <v>0</v>
      </c>
      <c r="L1099" s="23">
        <f t="shared" si="945"/>
        <v>0</v>
      </c>
      <c r="M1099" s="186"/>
      <c r="N1099" s="186"/>
      <c r="O1099" s="186"/>
      <c r="P1099" s="30"/>
      <c r="Q1099" s="30"/>
      <c r="R1099" s="30"/>
      <c r="S1099" s="30"/>
      <c r="T1099" s="30"/>
      <c r="U1099" s="30"/>
      <c r="V1099" s="30"/>
      <c r="W1099" s="30"/>
      <c r="X1099" s="30"/>
      <c r="Y1099" s="30"/>
      <c r="Z1099" s="30"/>
      <c r="AA1099" s="30"/>
      <c r="AB1099" s="30"/>
      <c r="AC1099" s="30"/>
      <c r="AD1099" s="292">
        <f t="shared" si="915"/>
        <v>0</v>
      </c>
      <c r="AE1099" s="30"/>
      <c r="AF1099" s="30"/>
      <c r="AG1099" s="30"/>
      <c r="AH1099" s="30"/>
      <c r="AI1099" s="30"/>
      <c r="AJ1099" s="30"/>
      <c r="AK1099" s="30"/>
    </row>
    <row r="1100" spans="1:37" ht="27.75" hidden="1" customHeight="1">
      <c r="A1100" s="43"/>
      <c r="B1100" s="16" t="s">
        <v>310</v>
      </c>
      <c r="C1100" s="29" t="s">
        <v>421</v>
      </c>
      <c r="D1100" s="186"/>
      <c r="E1100" s="30"/>
      <c r="F1100" s="93"/>
      <c r="G1100" s="186"/>
      <c r="H1100" s="186"/>
      <c r="I1100" s="186"/>
      <c r="J1100" s="186"/>
      <c r="K1100" s="23">
        <f t="shared" si="944"/>
        <v>0</v>
      </c>
      <c r="L1100" s="23">
        <f t="shared" si="945"/>
        <v>0</v>
      </c>
      <c r="M1100" s="186"/>
      <c r="N1100" s="186"/>
      <c r="O1100" s="186"/>
      <c r="P1100" s="30"/>
      <c r="Q1100" s="30"/>
      <c r="R1100" s="30"/>
      <c r="S1100" s="30"/>
      <c r="T1100" s="30"/>
      <c r="U1100" s="30"/>
      <c r="V1100" s="30"/>
      <c r="W1100" s="30"/>
      <c r="X1100" s="30"/>
      <c r="Y1100" s="30"/>
      <c r="Z1100" s="30"/>
      <c r="AA1100" s="30"/>
      <c r="AB1100" s="30"/>
      <c r="AC1100" s="30"/>
      <c r="AD1100" s="292">
        <f t="shared" si="915"/>
        <v>0</v>
      </c>
      <c r="AE1100" s="30"/>
      <c r="AF1100" s="30"/>
      <c r="AG1100" s="30"/>
      <c r="AH1100" s="30"/>
      <c r="AI1100" s="30"/>
      <c r="AJ1100" s="30"/>
      <c r="AK1100" s="30"/>
    </row>
    <row r="1101" spans="1:37" ht="12.75" hidden="1" customHeight="1">
      <c r="A1101" s="43"/>
      <c r="B1101" s="25" t="s">
        <v>311</v>
      </c>
      <c r="C1101" s="29"/>
      <c r="D1101" s="248">
        <f t="shared" ref="D1101:AK1101" si="967">D1102</f>
        <v>0</v>
      </c>
      <c r="E1101" s="38">
        <f t="shared" si="967"/>
        <v>0</v>
      </c>
      <c r="F1101" s="286">
        <f t="shared" si="967"/>
        <v>0</v>
      </c>
      <c r="G1101" s="248">
        <f t="shared" si="967"/>
        <v>0</v>
      </c>
      <c r="H1101" s="248">
        <f t="shared" si="967"/>
        <v>0</v>
      </c>
      <c r="I1101" s="248">
        <f t="shared" si="967"/>
        <v>0</v>
      </c>
      <c r="J1101" s="248">
        <f t="shared" si="967"/>
        <v>0</v>
      </c>
      <c r="K1101" s="23">
        <f t="shared" si="944"/>
        <v>0</v>
      </c>
      <c r="L1101" s="23">
        <f t="shared" si="945"/>
        <v>0</v>
      </c>
      <c r="M1101" s="248">
        <f t="shared" si="967"/>
        <v>0</v>
      </c>
      <c r="N1101" s="248">
        <f t="shared" si="967"/>
        <v>0</v>
      </c>
      <c r="O1101" s="248">
        <f t="shared" si="967"/>
        <v>0</v>
      </c>
      <c r="P1101" s="38">
        <f t="shared" si="967"/>
        <v>0</v>
      </c>
      <c r="Q1101" s="38">
        <f t="shared" si="967"/>
        <v>0</v>
      </c>
      <c r="R1101" s="38">
        <f t="shared" si="967"/>
        <v>0</v>
      </c>
      <c r="S1101" s="38">
        <f t="shared" si="967"/>
        <v>0</v>
      </c>
      <c r="T1101" s="38">
        <f t="shared" si="967"/>
        <v>0</v>
      </c>
      <c r="U1101" s="38">
        <f t="shared" si="967"/>
        <v>0</v>
      </c>
      <c r="V1101" s="38">
        <f t="shared" si="967"/>
        <v>0</v>
      </c>
      <c r="W1101" s="38">
        <f t="shared" si="967"/>
        <v>0</v>
      </c>
      <c r="X1101" s="38">
        <f t="shared" si="967"/>
        <v>0</v>
      </c>
      <c r="Y1101" s="38">
        <f t="shared" si="967"/>
        <v>0</v>
      </c>
      <c r="Z1101" s="38">
        <f t="shared" si="967"/>
        <v>0</v>
      </c>
      <c r="AA1101" s="38">
        <f t="shared" si="967"/>
        <v>0</v>
      </c>
      <c r="AB1101" s="38">
        <f t="shared" si="967"/>
        <v>0</v>
      </c>
      <c r="AC1101" s="38">
        <f t="shared" si="967"/>
        <v>0</v>
      </c>
      <c r="AD1101" s="292">
        <f t="shared" si="915"/>
        <v>0</v>
      </c>
      <c r="AE1101" s="38">
        <f t="shared" si="967"/>
        <v>0</v>
      </c>
      <c r="AF1101" s="38">
        <f t="shared" si="967"/>
        <v>0</v>
      </c>
      <c r="AG1101" s="38">
        <f t="shared" si="967"/>
        <v>0</v>
      </c>
      <c r="AH1101" s="38">
        <f t="shared" si="967"/>
        <v>0</v>
      </c>
      <c r="AI1101" s="38">
        <f t="shared" si="967"/>
        <v>0</v>
      </c>
      <c r="AJ1101" s="38">
        <f t="shared" si="967"/>
        <v>0</v>
      </c>
      <c r="AK1101" s="38">
        <f t="shared" si="967"/>
        <v>0</v>
      </c>
    </row>
    <row r="1102" spans="1:37" ht="12.75" hidden="1" customHeight="1">
      <c r="A1102" s="43"/>
      <c r="B1102" s="28" t="s">
        <v>365</v>
      </c>
      <c r="C1102" s="29">
        <v>70</v>
      </c>
      <c r="D1102" s="186">
        <v>0</v>
      </c>
      <c r="E1102" s="30">
        <v>0</v>
      </c>
      <c r="F1102" s="93">
        <v>0</v>
      </c>
      <c r="G1102" s="186">
        <v>0</v>
      </c>
      <c r="H1102" s="186">
        <v>0</v>
      </c>
      <c r="I1102" s="186">
        <v>0</v>
      </c>
      <c r="J1102" s="186">
        <v>0</v>
      </c>
      <c r="K1102" s="23">
        <f t="shared" si="944"/>
        <v>0</v>
      </c>
      <c r="L1102" s="23">
        <f t="shared" si="945"/>
        <v>0</v>
      </c>
      <c r="M1102" s="186">
        <v>0</v>
      </c>
      <c r="N1102" s="186">
        <v>0</v>
      </c>
      <c r="O1102" s="186">
        <v>0</v>
      </c>
      <c r="P1102" s="30">
        <v>0</v>
      </c>
      <c r="Q1102" s="30">
        <v>0</v>
      </c>
      <c r="R1102" s="30">
        <v>0</v>
      </c>
      <c r="S1102" s="30">
        <v>0</v>
      </c>
      <c r="T1102" s="30">
        <v>0</v>
      </c>
      <c r="U1102" s="30">
        <v>0</v>
      </c>
      <c r="V1102" s="30">
        <v>0</v>
      </c>
      <c r="W1102" s="30">
        <v>0</v>
      </c>
      <c r="X1102" s="30">
        <v>0</v>
      </c>
      <c r="Y1102" s="30">
        <v>0</v>
      </c>
      <c r="Z1102" s="30">
        <v>0</v>
      </c>
      <c r="AA1102" s="30">
        <v>0</v>
      </c>
      <c r="AB1102" s="30">
        <v>0</v>
      </c>
      <c r="AC1102" s="30">
        <v>0</v>
      </c>
      <c r="AD1102" s="292">
        <f t="shared" si="915"/>
        <v>0</v>
      </c>
      <c r="AE1102" s="30">
        <v>0</v>
      </c>
      <c r="AF1102" s="30">
        <v>0</v>
      </c>
      <c r="AG1102" s="30">
        <v>0</v>
      </c>
      <c r="AH1102" s="30">
        <v>0</v>
      </c>
      <c r="AI1102" s="30">
        <v>0</v>
      </c>
      <c r="AJ1102" s="30">
        <v>0</v>
      </c>
      <c r="AK1102" s="30">
        <v>0</v>
      </c>
    </row>
    <row r="1103" spans="1:37" ht="31.5" hidden="1" customHeight="1">
      <c r="A1103" s="43" t="s">
        <v>676</v>
      </c>
      <c r="B1103" s="154" t="s">
        <v>677</v>
      </c>
      <c r="C1103" s="129" t="s">
        <v>678</v>
      </c>
      <c r="D1103" s="263">
        <f t="shared" ref="D1103:J1103" si="968">D1104+D1109</f>
        <v>0</v>
      </c>
      <c r="E1103" s="156">
        <f t="shared" si="968"/>
        <v>0</v>
      </c>
      <c r="F1103" s="300">
        <f t="shared" si="968"/>
        <v>0</v>
      </c>
      <c r="G1103" s="263">
        <f t="shared" si="968"/>
        <v>0</v>
      </c>
      <c r="H1103" s="263">
        <f t="shared" si="968"/>
        <v>0</v>
      </c>
      <c r="I1103" s="263">
        <f t="shared" si="968"/>
        <v>0</v>
      </c>
      <c r="J1103" s="263">
        <f t="shared" si="968"/>
        <v>0</v>
      </c>
      <c r="K1103" s="23">
        <f t="shared" si="944"/>
        <v>0</v>
      </c>
      <c r="L1103" s="23">
        <f t="shared" si="945"/>
        <v>0</v>
      </c>
      <c r="M1103" s="263">
        <f t="shared" ref="M1103:AK1103" si="969">M1104+M1109</f>
        <v>0</v>
      </c>
      <c r="N1103" s="263">
        <f t="shared" si="969"/>
        <v>0</v>
      </c>
      <c r="O1103" s="263">
        <f t="shared" si="969"/>
        <v>0</v>
      </c>
      <c r="P1103" s="156">
        <f t="shared" si="969"/>
        <v>0</v>
      </c>
      <c r="Q1103" s="156">
        <f t="shared" si="969"/>
        <v>0</v>
      </c>
      <c r="R1103" s="156">
        <f t="shared" si="969"/>
        <v>0</v>
      </c>
      <c r="S1103" s="156">
        <f t="shared" si="969"/>
        <v>0</v>
      </c>
      <c r="T1103" s="156">
        <f t="shared" si="969"/>
        <v>0</v>
      </c>
      <c r="U1103" s="156">
        <f t="shared" si="969"/>
        <v>0</v>
      </c>
      <c r="V1103" s="156">
        <f t="shared" si="969"/>
        <v>0</v>
      </c>
      <c r="W1103" s="156">
        <f t="shared" si="969"/>
        <v>0</v>
      </c>
      <c r="X1103" s="156">
        <f t="shared" si="969"/>
        <v>0</v>
      </c>
      <c r="Y1103" s="156">
        <f t="shared" si="969"/>
        <v>0</v>
      </c>
      <c r="Z1103" s="156">
        <f t="shared" si="969"/>
        <v>0</v>
      </c>
      <c r="AA1103" s="156">
        <f t="shared" si="969"/>
        <v>0</v>
      </c>
      <c r="AB1103" s="156">
        <f t="shared" si="969"/>
        <v>0</v>
      </c>
      <c r="AC1103" s="156">
        <f t="shared" si="969"/>
        <v>0</v>
      </c>
      <c r="AD1103" s="292">
        <f t="shared" si="915"/>
        <v>0</v>
      </c>
      <c r="AE1103" s="156">
        <f t="shared" si="969"/>
        <v>0</v>
      </c>
      <c r="AF1103" s="156">
        <f t="shared" si="969"/>
        <v>0</v>
      </c>
      <c r="AG1103" s="156">
        <f t="shared" si="969"/>
        <v>0</v>
      </c>
      <c r="AH1103" s="156">
        <f t="shared" si="969"/>
        <v>0</v>
      </c>
      <c r="AI1103" s="156">
        <f t="shared" si="969"/>
        <v>0</v>
      </c>
      <c r="AJ1103" s="156">
        <f t="shared" si="969"/>
        <v>0</v>
      </c>
      <c r="AK1103" s="156">
        <f t="shared" si="969"/>
        <v>0</v>
      </c>
    </row>
    <row r="1104" spans="1:37" ht="9" hidden="1" customHeight="1">
      <c r="A1104" s="43"/>
      <c r="B1104" s="25" t="s">
        <v>298</v>
      </c>
      <c r="C1104" s="29"/>
      <c r="D1104" s="191">
        <f t="shared" ref="D1104:J1104" si="970">D1105+D1108</f>
        <v>0</v>
      </c>
      <c r="E1104" s="111">
        <f t="shared" si="970"/>
        <v>0</v>
      </c>
      <c r="F1104" s="296">
        <f t="shared" si="970"/>
        <v>0</v>
      </c>
      <c r="G1104" s="191">
        <f t="shared" si="970"/>
        <v>0</v>
      </c>
      <c r="H1104" s="191">
        <f t="shared" si="970"/>
        <v>0</v>
      </c>
      <c r="I1104" s="191">
        <f t="shared" si="970"/>
        <v>0</v>
      </c>
      <c r="J1104" s="191">
        <f t="shared" si="970"/>
        <v>0</v>
      </c>
      <c r="K1104" s="23">
        <f t="shared" si="944"/>
        <v>0</v>
      </c>
      <c r="L1104" s="23">
        <f t="shared" si="945"/>
        <v>0</v>
      </c>
      <c r="M1104" s="191">
        <f t="shared" ref="M1104:AK1104" si="971">M1105+M1108</f>
        <v>0</v>
      </c>
      <c r="N1104" s="191">
        <f t="shared" si="971"/>
        <v>0</v>
      </c>
      <c r="O1104" s="191">
        <f t="shared" si="971"/>
        <v>0</v>
      </c>
      <c r="P1104" s="111">
        <f t="shared" si="971"/>
        <v>0</v>
      </c>
      <c r="Q1104" s="111">
        <f t="shared" si="971"/>
        <v>0</v>
      </c>
      <c r="R1104" s="111">
        <f t="shared" si="971"/>
        <v>0</v>
      </c>
      <c r="S1104" s="111">
        <f t="shared" si="971"/>
        <v>0</v>
      </c>
      <c r="T1104" s="111">
        <f t="shared" si="971"/>
        <v>0</v>
      </c>
      <c r="U1104" s="111">
        <f t="shared" si="971"/>
        <v>0</v>
      </c>
      <c r="V1104" s="111">
        <f t="shared" si="971"/>
        <v>0</v>
      </c>
      <c r="W1104" s="111">
        <f t="shared" si="971"/>
        <v>0</v>
      </c>
      <c r="X1104" s="111">
        <f t="shared" si="971"/>
        <v>0</v>
      </c>
      <c r="Y1104" s="111">
        <f t="shared" si="971"/>
        <v>0</v>
      </c>
      <c r="Z1104" s="111">
        <f t="shared" si="971"/>
        <v>0</v>
      </c>
      <c r="AA1104" s="111">
        <f t="shared" si="971"/>
        <v>0</v>
      </c>
      <c r="AB1104" s="111">
        <f t="shared" si="971"/>
        <v>0</v>
      </c>
      <c r="AC1104" s="111">
        <f t="shared" si="971"/>
        <v>0</v>
      </c>
      <c r="AD1104" s="292">
        <f t="shared" si="915"/>
        <v>0</v>
      </c>
      <c r="AE1104" s="111">
        <f t="shared" si="971"/>
        <v>0</v>
      </c>
      <c r="AF1104" s="111">
        <f t="shared" si="971"/>
        <v>0</v>
      </c>
      <c r="AG1104" s="111">
        <f t="shared" si="971"/>
        <v>0</v>
      </c>
      <c r="AH1104" s="111">
        <f t="shared" si="971"/>
        <v>0</v>
      </c>
      <c r="AI1104" s="111">
        <f t="shared" si="971"/>
        <v>0</v>
      </c>
      <c r="AJ1104" s="111">
        <f t="shared" si="971"/>
        <v>0</v>
      </c>
      <c r="AK1104" s="111">
        <f t="shared" si="971"/>
        <v>0</v>
      </c>
    </row>
    <row r="1105" spans="1:37" ht="14.25" hidden="1">
      <c r="A1105" s="43"/>
      <c r="B1105" s="28" t="s">
        <v>299</v>
      </c>
      <c r="C1105" s="29">
        <v>1</v>
      </c>
      <c r="D1105" s="248">
        <f t="shared" ref="D1105:J1105" si="972">D1106+D1107</f>
        <v>0</v>
      </c>
      <c r="E1105" s="38">
        <f t="shared" si="972"/>
        <v>0</v>
      </c>
      <c r="F1105" s="286">
        <f t="shared" si="972"/>
        <v>0</v>
      </c>
      <c r="G1105" s="248">
        <f t="shared" si="972"/>
        <v>0</v>
      </c>
      <c r="H1105" s="248">
        <f t="shared" si="972"/>
        <v>0</v>
      </c>
      <c r="I1105" s="248">
        <f t="shared" si="972"/>
        <v>0</v>
      </c>
      <c r="J1105" s="248">
        <f t="shared" si="972"/>
        <v>0</v>
      </c>
      <c r="K1105" s="23">
        <f t="shared" si="944"/>
        <v>0</v>
      </c>
      <c r="L1105" s="23">
        <f t="shared" si="945"/>
        <v>0</v>
      </c>
      <c r="M1105" s="248">
        <f t="shared" ref="M1105:AK1105" si="973">M1106+M1107</f>
        <v>0</v>
      </c>
      <c r="N1105" s="248">
        <f t="shared" si="973"/>
        <v>0</v>
      </c>
      <c r="O1105" s="248">
        <f t="shared" si="973"/>
        <v>0</v>
      </c>
      <c r="P1105" s="38">
        <f t="shared" si="973"/>
        <v>0</v>
      </c>
      <c r="Q1105" s="38">
        <f t="shared" si="973"/>
        <v>0</v>
      </c>
      <c r="R1105" s="38">
        <f t="shared" si="973"/>
        <v>0</v>
      </c>
      <c r="S1105" s="38">
        <f t="shared" si="973"/>
        <v>0</v>
      </c>
      <c r="T1105" s="38">
        <f t="shared" si="973"/>
        <v>0</v>
      </c>
      <c r="U1105" s="38">
        <f t="shared" si="973"/>
        <v>0</v>
      </c>
      <c r="V1105" s="38">
        <f t="shared" si="973"/>
        <v>0</v>
      </c>
      <c r="W1105" s="38">
        <f t="shared" si="973"/>
        <v>0</v>
      </c>
      <c r="X1105" s="38">
        <f t="shared" si="973"/>
        <v>0</v>
      </c>
      <c r="Y1105" s="38">
        <f t="shared" si="973"/>
        <v>0</v>
      </c>
      <c r="Z1105" s="38">
        <f t="shared" si="973"/>
        <v>0</v>
      </c>
      <c r="AA1105" s="38">
        <f t="shared" si="973"/>
        <v>0</v>
      </c>
      <c r="AB1105" s="38">
        <f t="shared" si="973"/>
        <v>0</v>
      </c>
      <c r="AC1105" s="38">
        <f t="shared" si="973"/>
        <v>0</v>
      </c>
      <c r="AD1105" s="292">
        <f t="shared" si="915"/>
        <v>0</v>
      </c>
      <c r="AE1105" s="38">
        <f t="shared" si="973"/>
        <v>0</v>
      </c>
      <c r="AF1105" s="38">
        <f t="shared" si="973"/>
        <v>0</v>
      </c>
      <c r="AG1105" s="38">
        <f t="shared" si="973"/>
        <v>0</v>
      </c>
      <c r="AH1105" s="38">
        <f t="shared" si="973"/>
        <v>0</v>
      </c>
      <c r="AI1105" s="38">
        <f t="shared" si="973"/>
        <v>0</v>
      </c>
      <c r="AJ1105" s="38">
        <f t="shared" si="973"/>
        <v>0</v>
      </c>
      <c r="AK1105" s="38">
        <f t="shared" si="973"/>
        <v>0</v>
      </c>
    </row>
    <row r="1106" spans="1:37" ht="14.25" hidden="1">
      <c r="A1106" s="43"/>
      <c r="B1106" s="28" t="s">
        <v>300</v>
      </c>
      <c r="C1106" s="29">
        <v>10</v>
      </c>
      <c r="D1106" s="186"/>
      <c r="E1106" s="30"/>
      <c r="F1106" s="93"/>
      <c r="G1106" s="186"/>
      <c r="H1106" s="186"/>
      <c r="I1106" s="186"/>
      <c r="J1106" s="186"/>
      <c r="K1106" s="23">
        <f t="shared" si="944"/>
        <v>0</v>
      </c>
      <c r="L1106" s="23">
        <f t="shared" si="945"/>
        <v>0</v>
      </c>
      <c r="M1106" s="186"/>
      <c r="N1106" s="186"/>
      <c r="O1106" s="186"/>
      <c r="P1106" s="30"/>
      <c r="Q1106" s="30"/>
      <c r="R1106" s="30"/>
      <c r="S1106" s="30"/>
      <c r="T1106" s="30"/>
      <c r="U1106" s="30"/>
      <c r="V1106" s="30"/>
      <c r="W1106" s="30"/>
      <c r="X1106" s="30"/>
      <c r="Y1106" s="30"/>
      <c r="Z1106" s="30"/>
      <c r="AA1106" s="30"/>
      <c r="AB1106" s="30"/>
      <c r="AC1106" s="30"/>
      <c r="AD1106" s="292">
        <f t="shared" si="915"/>
        <v>0</v>
      </c>
      <c r="AE1106" s="30"/>
      <c r="AF1106" s="30"/>
      <c r="AG1106" s="30"/>
      <c r="AH1106" s="30"/>
      <c r="AI1106" s="30"/>
      <c r="AJ1106" s="30"/>
      <c r="AK1106" s="30"/>
    </row>
    <row r="1107" spans="1:37" ht="17.25" hidden="1" customHeight="1">
      <c r="A1107" s="43"/>
      <c r="B1107" s="28" t="s">
        <v>301</v>
      </c>
      <c r="C1107" s="29">
        <v>20</v>
      </c>
      <c r="D1107" s="186"/>
      <c r="E1107" s="30"/>
      <c r="F1107" s="93"/>
      <c r="G1107" s="186"/>
      <c r="H1107" s="186"/>
      <c r="I1107" s="186"/>
      <c r="J1107" s="186"/>
      <c r="K1107" s="23">
        <f t="shared" si="944"/>
        <v>0</v>
      </c>
      <c r="L1107" s="23">
        <f t="shared" si="945"/>
        <v>0</v>
      </c>
      <c r="M1107" s="186"/>
      <c r="N1107" s="186"/>
      <c r="O1107" s="186"/>
      <c r="P1107" s="30"/>
      <c r="Q1107" s="30"/>
      <c r="R1107" s="30"/>
      <c r="S1107" s="30"/>
      <c r="T1107" s="30"/>
      <c r="U1107" s="30"/>
      <c r="V1107" s="30"/>
      <c r="W1107" s="30"/>
      <c r="X1107" s="30"/>
      <c r="Y1107" s="30"/>
      <c r="Z1107" s="30"/>
      <c r="AA1107" s="30"/>
      <c r="AB1107" s="30"/>
      <c r="AC1107" s="30"/>
      <c r="AD1107" s="292">
        <f t="shared" si="915"/>
        <v>0</v>
      </c>
      <c r="AE1107" s="30"/>
      <c r="AF1107" s="30"/>
      <c r="AG1107" s="30"/>
      <c r="AH1107" s="30"/>
      <c r="AI1107" s="30"/>
      <c r="AJ1107" s="30"/>
      <c r="AK1107" s="30"/>
    </row>
    <row r="1108" spans="1:37" ht="27" hidden="1" customHeight="1">
      <c r="A1108" s="43"/>
      <c r="B1108" s="16" t="s">
        <v>310</v>
      </c>
      <c r="C1108" s="29" t="s">
        <v>421</v>
      </c>
      <c r="D1108" s="186"/>
      <c r="E1108" s="30"/>
      <c r="F1108" s="93"/>
      <c r="G1108" s="186"/>
      <c r="H1108" s="186"/>
      <c r="I1108" s="186"/>
      <c r="J1108" s="186"/>
      <c r="K1108" s="23">
        <f t="shared" si="944"/>
        <v>0</v>
      </c>
      <c r="L1108" s="23">
        <f t="shared" si="945"/>
        <v>0</v>
      </c>
      <c r="M1108" s="186"/>
      <c r="N1108" s="186"/>
      <c r="O1108" s="186"/>
      <c r="P1108" s="30"/>
      <c r="Q1108" s="30"/>
      <c r="R1108" s="30"/>
      <c r="S1108" s="30"/>
      <c r="T1108" s="30"/>
      <c r="U1108" s="30"/>
      <c r="V1108" s="30"/>
      <c r="W1108" s="30"/>
      <c r="X1108" s="30"/>
      <c r="Y1108" s="30"/>
      <c r="Z1108" s="30"/>
      <c r="AA1108" s="30"/>
      <c r="AB1108" s="30"/>
      <c r="AC1108" s="30"/>
      <c r="AD1108" s="292">
        <f t="shared" si="915"/>
        <v>0</v>
      </c>
      <c r="AE1108" s="30"/>
      <c r="AF1108" s="30"/>
      <c r="AG1108" s="30"/>
      <c r="AH1108" s="30"/>
      <c r="AI1108" s="30"/>
      <c r="AJ1108" s="30"/>
      <c r="AK1108" s="30"/>
    </row>
    <row r="1109" spans="1:37" ht="17.25" hidden="1" customHeight="1">
      <c r="A1109" s="43"/>
      <c r="B1109" s="25" t="s">
        <v>311</v>
      </c>
      <c r="C1109" s="29"/>
      <c r="D1109" s="248">
        <f t="shared" ref="D1109:AK1109" si="974">D1110</f>
        <v>0</v>
      </c>
      <c r="E1109" s="38">
        <f t="shared" si="974"/>
        <v>0</v>
      </c>
      <c r="F1109" s="286">
        <f t="shared" si="974"/>
        <v>0</v>
      </c>
      <c r="G1109" s="248">
        <f t="shared" si="974"/>
        <v>0</v>
      </c>
      <c r="H1109" s="248">
        <f t="shared" si="974"/>
        <v>0</v>
      </c>
      <c r="I1109" s="248">
        <f t="shared" si="974"/>
        <v>0</v>
      </c>
      <c r="J1109" s="248">
        <f t="shared" si="974"/>
        <v>0</v>
      </c>
      <c r="K1109" s="23">
        <f t="shared" si="944"/>
        <v>0</v>
      </c>
      <c r="L1109" s="23">
        <f t="shared" si="945"/>
        <v>0</v>
      </c>
      <c r="M1109" s="248">
        <f t="shared" si="974"/>
        <v>0</v>
      </c>
      <c r="N1109" s="248">
        <f t="shared" si="974"/>
        <v>0</v>
      </c>
      <c r="O1109" s="248">
        <f t="shared" si="974"/>
        <v>0</v>
      </c>
      <c r="P1109" s="38">
        <f t="shared" si="974"/>
        <v>0</v>
      </c>
      <c r="Q1109" s="38">
        <f t="shared" si="974"/>
        <v>0</v>
      </c>
      <c r="R1109" s="38">
        <f t="shared" si="974"/>
        <v>0</v>
      </c>
      <c r="S1109" s="38">
        <f t="shared" si="974"/>
        <v>0</v>
      </c>
      <c r="T1109" s="38">
        <f t="shared" si="974"/>
        <v>0</v>
      </c>
      <c r="U1109" s="38">
        <f t="shared" si="974"/>
        <v>0</v>
      </c>
      <c r="V1109" s="38">
        <f t="shared" si="974"/>
        <v>0</v>
      </c>
      <c r="W1109" s="38">
        <f t="shared" si="974"/>
        <v>0</v>
      </c>
      <c r="X1109" s="38">
        <f t="shared" si="974"/>
        <v>0</v>
      </c>
      <c r="Y1109" s="38">
        <f t="shared" si="974"/>
        <v>0</v>
      </c>
      <c r="Z1109" s="38">
        <f t="shared" si="974"/>
        <v>0</v>
      </c>
      <c r="AA1109" s="38">
        <f t="shared" si="974"/>
        <v>0</v>
      </c>
      <c r="AB1109" s="38">
        <f t="shared" si="974"/>
        <v>0</v>
      </c>
      <c r="AC1109" s="38">
        <f t="shared" si="974"/>
        <v>0</v>
      </c>
      <c r="AD1109" s="292">
        <f t="shared" si="915"/>
        <v>0</v>
      </c>
      <c r="AE1109" s="38">
        <f t="shared" si="974"/>
        <v>0</v>
      </c>
      <c r="AF1109" s="38">
        <f t="shared" si="974"/>
        <v>0</v>
      </c>
      <c r="AG1109" s="38">
        <f t="shared" si="974"/>
        <v>0</v>
      </c>
      <c r="AH1109" s="38">
        <f t="shared" si="974"/>
        <v>0</v>
      </c>
      <c r="AI1109" s="38">
        <f t="shared" si="974"/>
        <v>0</v>
      </c>
      <c r="AJ1109" s="38">
        <f t="shared" si="974"/>
        <v>0</v>
      </c>
      <c r="AK1109" s="38">
        <f t="shared" si="974"/>
        <v>0</v>
      </c>
    </row>
    <row r="1110" spans="1:37" ht="17.25" hidden="1" customHeight="1">
      <c r="A1110" s="43"/>
      <c r="B1110" s="28" t="s">
        <v>365</v>
      </c>
      <c r="C1110" s="29">
        <v>70</v>
      </c>
      <c r="D1110" s="186"/>
      <c r="E1110" s="30"/>
      <c r="F1110" s="93"/>
      <c r="G1110" s="186"/>
      <c r="H1110" s="186"/>
      <c r="I1110" s="186"/>
      <c r="J1110" s="186"/>
      <c r="K1110" s="23">
        <f t="shared" si="944"/>
        <v>0</v>
      </c>
      <c r="L1110" s="23">
        <f t="shared" si="945"/>
        <v>0</v>
      </c>
      <c r="M1110" s="186"/>
      <c r="N1110" s="186"/>
      <c r="O1110" s="186"/>
      <c r="P1110" s="30"/>
      <c r="Q1110" s="30"/>
      <c r="R1110" s="30"/>
      <c r="S1110" s="30"/>
      <c r="T1110" s="30"/>
      <c r="U1110" s="30"/>
      <c r="V1110" s="30"/>
      <c r="W1110" s="30"/>
      <c r="X1110" s="30"/>
      <c r="Y1110" s="30"/>
      <c r="Z1110" s="30"/>
      <c r="AA1110" s="30"/>
      <c r="AB1110" s="30"/>
      <c r="AC1110" s="30"/>
      <c r="AD1110" s="292">
        <f t="shared" ref="AD1110:AD1173" si="975">F1110+P1110+Q1110+R1110+S1110+T1110+Z1110+U1110+V1110+W1110+X1110+Y1110+AA1110+AB1110+AC1110</f>
        <v>0</v>
      </c>
      <c r="AE1110" s="30"/>
      <c r="AF1110" s="30"/>
      <c r="AG1110" s="30"/>
      <c r="AH1110" s="30"/>
      <c r="AI1110" s="30"/>
      <c r="AJ1110" s="30"/>
      <c r="AK1110" s="30"/>
    </row>
    <row r="1111" spans="1:37" ht="26.25" hidden="1" customHeight="1">
      <c r="A1111" s="43" t="s">
        <v>676</v>
      </c>
      <c r="B1111" s="154" t="s">
        <v>679</v>
      </c>
      <c r="C1111" s="155" t="s">
        <v>680</v>
      </c>
      <c r="D1111" s="264">
        <f t="shared" ref="D1111:J1111" si="976">D1112+D1117</f>
        <v>0</v>
      </c>
      <c r="E1111" s="159">
        <f t="shared" si="976"/>
        <v>0</v>
      </c>
      <c r="F1111" s="301">
        <f t="shared" si="976"/>
        <v>0</v>
      </c>
      <c r="G1111" s="264">
        <f t="shared" si="976"/>
        <v>0</v>
      </c>
      <c r="H1111" s="264">
        <f t="shared" si="976"/>
        <v>0</v>
      </c>
      <c r="I1111" s="264">
        <f t="shared" si="976"/>
        <v>0</v>
      </c>
      <c r="J1111" s="264">
        <f t="shared" si="976"/>
        <v>0</v>
      </c>
      <c r="K1111" s="23">
        <f t="shared" si="944"/>
        <v>0</v>
      </c>
      <c r="L1111" s="23">
        <f t="shared" si="945"/>
        <v>0</v>
      </c>
      <c r="M1111" s="264">
        <f t="shared" ref="M1111:AK1111" si="977">M1112+M1117</f>
        <v>0</v>
      </c>
      <c r="N1111" s="264">
        <f t="shared" si="977"/>
        <v>0</v>
      </c>
      <c r="O1111" s="264">
        <f t="shared" si="977"/>
        <v>0</v>
      </c>
      <c r="P1111" s="159">
        <f t="shared" si="977"/>
        <v>0</v>
      </c>
      <c r="Q1111" s="159">
        <f t="shared" si="977"/>
        <v>0</v>
      </c>
      <c r="R1111" s="159">
        <f t="shared" si="977"/>
        <v>0</v>
      </c>
      <c r="S1111" s="159">
        <f t="shared" si="977"/>
        <v>0</v>
      </c>
      <c r="T1111" s="159">
        <f t="shared" si="977"/>
        <v>0</v>
      </c>
      <c r="U1111" s="159">
        <f t="shared" si="977"/>
        <v>0</v>
      </c>
      <c r="V1111" s="159">
        <f t="shared" si="977"/>
        <v>0</v>
      </c>
      <c r="W1111" s="159">
        <f t="shared" si="977"/>
        <v>0</v>
      </c>
      <c r="X1111" s="159">
        <f t="shared" si="977"/>
        <v>0</v>
      </c>
      <c r="Y1111" s="159">
        <f t="shared" si="977"/>
        <v>0</v>
      </c>
      <c r="Z1111" s="159">
        <f t="shared" si="977"/>
        <v>0</v>
      </c>
      <c r="AA1111" s="159">
        <f t="shared" si="977"/>
        <v>0</v>
      </c>
      <c r="AB1111" s="159">
        <f t="shared" si="977"/>
        <v>0</v>
      </c>
      <c r="AC1111" s="159">
        <f t="shared" si="977"/>
        <v>0</v>
      </c>
      <c r="AD1111" s="292">
        <f t="shared" si="975"/>
        <v>0</v>
      </c>
      <c r="AE1111" s="159">
        <f t="shared" si="977"/>
        <v>0</v>
      </c>
      <c r="AF1111" s="159">
        <f t="shared" si="977"/>
        <v>0</v>
      </c>
      <c r="AG1111" s="159">
        <f t="shared" si="977"/>
        <v>0</v>
      </c>
      <c r="AH1111" s="159">
        <f t="shared" si="977"/>
        <v>0</v>
      </c>
      <c r="AI1111" s="159">
        <f t="shared" si="977"/>
        <v>0</v>
      </c>
      <c r="AJ1111" s="159">
        <f t="shared" si="977"/>
        <v>0</v>
      </c>
      <c r="AK1111" s="159">
        <f t="shared" si="977"/>
        <v>0</v>
      </c>
    </row>
    <row r="1112" spans="1:37" ht="12.75" hidden="1" customHeight="1">
      <c r="A1112" s="43"/>
      <c r="B1112" s="25" t="s">
        <v>298</v>
      </c>
      <c r="C1112" s="29"/>
      <c r="D1112" s="40">
        <f t="shared" ref="D1112:J1112" si="978">D1113+D1116</f>
        <v>0</v>
      </c>
      <c r="E1112" s="41">
        <f t="shared" si="978"/>
        <v>0</v>
      </c>
      <c r="F1112" s="288">
        <f t="shared" si="978"/>
        <v>0</v>
      </c>
      <c r="G1112" s="40">
        <f t="shared" si="978"/>
        <v>0</v>
      </c>
      <c r="H1112" s="40">
        <f t="shared" si="978"/>
        <v>0</v>
      </c>
      <c r="I1112" s="40">
        <f t="shared" si="978"/>
        <v>0</v>
      </c>
      <c r="J1112" s="40">
        <f t="shared" si="978"/>
        <v>0</v>
      </c>
      <c r="K1112" s="23">
        <f t="shared" si="944"/>
        <v>0</v>
      </c>
      <c r="L1112" s="23">
        <f t="shared" si="945"/>
        <v>0</v>
      </c>
      <c r="M1112" s="40">
        <f t="shared" ref="M1112:AK1112" si="979">M1113+M1116</f>
        <v>0</v>
      </c>
      <c r="N1112" s="40">
        <f t="shared" si="979"/>
        <v>0</v>
      </c>
      <c r="O1112" s="40">
        <f t="shared" si="979"/>
        <v>0</v>
      </c>
      <c r="P1112" s="41">
        <f t="shared" si="979"/>
        <v>0</v>
      </c>
      <c r="Q1112" s="41">
        <f t="shared" si="979"/>
        <v>0</v>
      </c>
      <c r="R1112" s="41">
        <f t="shared" si="979"/>
        <v>0</v>
      </c>
      <c r="S1112" s="41">
        <f t="shared" si="979"/>
        <v>0</v>
      </c>
      <c r="T1112" s="41">
        <f t="shared" si="979"/>
        <v>0</v>
      </c>
      <c r="U1112" s="41">
        <f t="shared" si="979"/>
        <v>0</v>
      </c>
      <c r="V1112" s="41">
        <f t="shared" si="979"/>
        <v>0</v>
      </c>
      <c r="W1112" s="41">
        <f t="shared" si="979"/>
        <v>0</v>
      </c>
      <c r="X1112" s="41">
        <f t="shared" si="979"/>
        <v>0</v>
      </c>
      <c r="Y1112" s="41">
        <f t="shared" si="979"/>
        <v>0</v>
      </c>
      <c r="Z1112" s="41">
        <f t="shared" si="979"/>
        <v>0</v>
      </c>
      <c r="AA1112" s="41">
        <f t="shared" si="979"/>
        <v>0</v>
      </c>
      <c r="AB1112" s="41">
        <f t="shared" si="979"/>
        <v>0</v>
      </c>
      <c r="AC1112" s="41">
        <f t="shared" si="979"/>
        <v>0</v>
      </c>
      <c r="AD1112" s="292">
        <f t="shared" si="975"/>
        <v>0</v>
      </c>
      <c r="AE1112" s="41">
        <f t="shared" si="979"/>
        <v>0</v>
      </c>
      <c r="AF1112" s="41">
        <f t="shared" si="979"/>
        <v>0</v>
      </c>
      <c r="AG1112" s="41">
        <f t="shared" si="979"/>
        <v>0</v>
      </c>
      <c r="AH1112" s="41">
        <f t="shared" si="979"/>
        <v>0</v>
      </c>
      <c r="AI1112" s="41">
        <f t="shared" si="979"/>
        <v>0</v>
      </c>
      <c r="AJ1112" s="41">
        <f t="shared" si="979"/>
        <v>0</v>
      </c>
      <c r="AK1112" s="41">
        <f t="shared" si="979"/>
        <v>0</v>
      </c>
    </row>
    <row r="1113" spans="1:37" ht="12.75" hidden="1" customHeight="1">
      <c r="A1113" s="43"/>
      <c r="B1113" s="28" t="s">
        <v>299</v>
      </c>
      <c r="C1113" s="29">
        <v>1</v>
      </c>
      <c r="D1113" s="40">
        <f t="shared" ref="D1113:J1113" si="980">D1114+D1115</f>
        <v>0</v>
      </c>
      <c r="E1113" s="41">
        <f t="shared" si="980"/>
        <v>0</v>
      </c>
      <c r="F1113" s="288">
        <f t="shared" si="980"/>
        <v>0</v>
      </c>
      <c r="G1113" s="40">
        <f t="shared" si="980"/>
        <v>0</v>
      </c>
      <c r="H1113" s="40">
        <f t="shared" si="980"/>
        <v>0</v>
      </c>
      <c r="I1113" s="40">
        <f t="shared" si="980"/>
        <v>0</v>
      </c>
      <c r="J1113" s="40">
        <f t="shared" si="980"/>
        <v>0</v>
      </c>
      <c r="K1113" s="23">
        <f t="shared" si="944"/>
        <v>0</v>
      </c>
      <c r="L1113" s="23">
        <f t="shared" si="945"/>
        <v>0</v>
      </c>
      <c r="M1113" s="40">
        <f t="shared" ref="M1113:AK1113" si="981">M1114+M1115</f>
        <v>0</v>
      </c>
      <c r="N1113" s="40">
        <f t="shared" si="981"/>
        <v>0</v>
      </c>
      <c r="O1113" s="40">
        <f t="shared" si="981"/>
        <v>0</v>
      </c>
      <c r="P1113" s="41">
        <f t="shared" si="981"/>
        <v>0</v>
      </c>
      <c r="Q1113" s="41">
        <f t="shared" si="981"/>
        <v>0</v>
      </c>
      <c r="R1113" s="41">
        <f t="shared" si="981"/>
        <v>0</v>
      </c>
      <c r="S1113" s="41">
        <f t="shared" si="981"/>
        <v>0</v>
      </c>
      <c r="T1113" s="41">
        <f t="shared" si="981"/>
        <v>0</v>
      </c>
      <c r="U1113" s="41">
        <f t="shared" si="981"/>
        <v>0</v>
      </c>
      <c r="V1113" s="41">
        <f t="shared" si="981"/>
        <v>0</v>
      </c>
      <c r="W1113" s="41">
        <f t="shared" si="981"/>
        <v>0</v>
      </c>
      <c r="X1113" s="41">
        <f t="shared" si="981"/>
        <v>0</v>
      </c>
      <c r="Y1113" s="41">
        <f t="shared" si="981"/>
        <v>0</v>
      </c>
      <c r="Z1113" s="41">
        <f t="shared" si="981"/>
        <v>0</v>
      </c>
      <c r="AA1113" s="41">
        <f t="shared" si="981"/>
        <v>0</v>
      </c>
      <c r="AB1113" s="41">
        <f t="shared" si="981"/>
        <v>0</v>
      </c>
      <c r="AC1113" s="41">
        <f t="shared" si="981"/>
        <v>0</v>
      </c>
      <c r="AD1113" s="292">
        <f t="shared" si="975"/>
        <v>0</v>
      </c>
      <c r="AE1113" s="41">
        <f t="shared" si="981"/>
        <v>0</v>
      </c>
      <c r="AF1113" s="41">
        <f t="shared" si="981"/>
        <v>0</v>
      </c>
      <c r="AG1113" s="41">
        <f t="shared" si="981"/>
        <v>0</v>
      </c>
      <c r="AH1113" s="41">
        <f t="shared" si="981"/>
        <v>0</v>
      </c>
      <c r="AI1113" s="41">
        <f t="shared" si="981"/>
        <v>0</v>
      </c>
      <c r="AJ1113" s="41">
        <f t="shared" si="981"/>
        <v>0</v>
      </c>
      <c r="AK1113" s="41">
        <f t="shared" si="981"/>
        <v>0</v>
      </c>
    </row>
    <row r="1114" spans="1:37" ht="12.75" hidden="1" customHeight="1">
      <c r="A1114" s="43"/>
      <c r="B1114" s="28" t="s">
        <v>300</v>
      </c>
      <c r="C1114" s="29">
        <v>10</v>
      </c>
      <c r="D1114" s="186"/>
      <c r="E1114" s="30"/>
      <c r="F1114" s="93"/>
      <c r="G1114" s="186"/>
      <c r="H1114" s="186"/>
      <c r="I1114" s="186"/>
      <c r="J1114" s="186"/>
      <c r="K1114" s="23">
        <f t="shared" si="944"/>
        <v>0</v>
      </c>
      <c r="L1114" s="23">
        <f t="shared" si="945"/>
        <v>0</v>
      </c>
      <c r="M1114" s="186"/>
      <c r="N1114" s="186"/>
      <c r="O1114" s="186"/>
      <c r="P1114" s="30"/>
      <c r="Q1114" s="30"/>
      <c r="R1114" s="30"/>
      <c r="S1114" s="30"/>
      <c r="T1114" s="30"/>
      <c r="U1114" s="30"/>
      <c r="V1114" s="30"/>
      <c r="W1114" s="30"/>
      <c r="X1114" s="30"/>
      <c r="Y1114" s="30"/>
      <c r="Z1114" s="30"/>
      <c r="AA1114" s="30"/>
      <c r="AB1114" s="30"/>
      <c r="AC1114" s="30"/>
      <c r="AD1114" s="292">
        <f t="shared" si="975"/>
        <v>0</v>
      </c>
      <c r="AE1114" s="30"/>
      <c r="AF1114" s="30"/>
      <c r="AG1114" s="30"/>
      <c r="AH1114" s="30"/>
      <c r="AI1114" s="30"/>
      <c r="AJ1114" s="30"/>
      <c r="AK1114" s="30"/>
    </row>
    <row r="1115" spans="1:37" ht="9.75" hidden="1" customHeight="1">
      <c r="A1115" s="43"/>
      <c r="B1115" s="28" t="s">
        <v>433</v>
      </c>
      <c r="C1115" s="29">
        <v>20</v>
      </c>
      <c r="D1115" s="186"/>
      <c r="E1115" s="30"/>
      <c r="F1115" s="93"/>
      <c r="G1115" s="186"/>
      <c r="H1115" s="186"/>
      <c r="I1115" s="186"/>
      <c r="J1115" s="186"/>
      <c r="K1115" s="23">
        <f t="shared" si="944"/>
        <v>0</v>
      </c>
      <c r="L1115" s="23">
        <f t="shared" si="945"/>
        <v>0</v>
      </c>
      <c r="M1115" s="186"/>
      <c r="N1115" s="186"/>
      <c r="O1115" s="186"/>
      <c r="P1115" s="30"/>
      <c r="Q1115" s="30"/>
      <c r="R1115" s="30"/>
      <c r="S1115" s="30"/>
      <c r="T1115" s="30"/>
      <c r="U1115" s="30"/>
      <c r="V1115" s="30"/>
      <c r="W1115" s="30"/>
      <c r="X1115" s="30"/>
      <c r="Y1115" s="30"/>
      <c r="Z1115" s="30"/>
      <c r="AA1115" s="30"/>
      <c r="AB1115" s="30"/>
      <c r="AC1115" s="30"/>
      <c r="AD1115" s="292">
        <f t="shared" si="975"/>
        <v>0</v>
      </c>
      <c r="AE1115" s="30"/>
      <c r="AF1115" s="30"/>
      <c r="AG1115" s="30"/>
      <c r="AH1115" s="30"/>
      <c r="AI1115" s="30"/>
      <c r="AJ1115" s="30"/>
      <c r="AK1115" s="30"/>
    </row>
    <row r="1116" spans="1:37" ht="12.75" hidden="1" customHeight="1">
      <c r="A1116" s="43"/>
      <c r="B1116" s="16" t="s">
        <v>310</v>
      </c>
      <c r="C1116" s="29" t="s">
        <v>421</v>
      </c>
      <c r="D1116" s="186"/>
      <c r="E1116" s="30"/>
      <c r="F1116" s="93"/>
      <c r="G1116" s="186"/>
      <c r="H1116" s="186"/>
      <c r="I1116" s="186"/>
      <c r="J1116" s="186"/>
      <c r="K1116" s="23">
        <f t="shared" si="944"/>
        <v>0</v>
      </c>
      <c r="L1116" s="23">
        <f t="shared" si="945"/>
        <v>0</v>
      </c>
      <c r="M1116" s="186"/>
      <c r="N1116" s="186"/>
      <c r="O1116" s="186"/>
      <c r="P1116" s="30"/>
      <c r="Q1116" s="30"/>
      <c r="R1116" s="30"/>
      <c r="S1116" s="30"/>
      <c r="T1116" s="30"/>
      <c r="U1116" s="30"/>
      <c r="V1116" s="30"/>
      <c r="W1116" s="30"/>
      <c r="X1116" s="30"/>
      <c r="Y1116" s="30"/>
      <c r="Z1116" s="30"/>
      <c r="AA1116" s="30"/>
      <c r="AB1116" s="30"/>
      <c r="AC1116" s="30"/>
      <c r="AD1116" s="292">
        <f t="shared" si="975"/>
        <v>0</v>
      </c>
      <c r="AE1116" s="30"/>
      <c r="AF1116" s="30"/>
      <c r="AG1116" s="30"/>
      <c r="AH1116" s="30"/>
      <c r="AI1116" s="30"/>
      <c r="AJ1116" s="30"/>
      <c r="AK1116" s="30"/>
    </row>
    <row r="1117" spans="1:37" ht="12.75" hidden="1" customHeight="1">
      <c r="A1117" s="43"/>
      <c r="B1117" s="25" t="s">
        <v>311</v>
      </c>
      <c r="C1117" s="29"/>
      <c r="D1117" s="40">
        <f t="shared" ref="D1117:AK1117" si="982">D1118</f>
        <v>0</v>
      </c>
      <c r="E1117" s="41">
        <f t="shared" si="982"/>
        <v>0</v>
      </c>
      <c r="F1117" s="288">
        <f t="shared" si="982"/>
        <v>0</v>
      </c>
      <c r="G1117" s="40">
        <f t="shared" si="982"/>
        <v>0</v>
      </c>
      <c r="H1117" s="40">
        <f t="shared" si="982"/>
        <v>0</v>
      </c>
      <c r="I1117" s="40">
        <f t="shared" si="982"/>
        <v>0</v>
      </c>
      <c r="J1117" s="40">
        <f t="shared" si="982"/>
        <v>0</v>
      </c>
      <c r="K1117" s="23">
        <f t="shared" si="944"/>
        <v>0</v>
      </c>
      <c r="L1117" s="23">
        <f t="shared" si="945"/>
        <v>0</v>
      </c>
      <c r="M1117" s="40">
        <f t="shared" si="982"/>
        <v>0</v>
      </c>
      <c r="N1117" s="40">
        <f t="shared" si="982"/>
        <v>0</v>
      </c>
      <c r="O1117" s="40">
        <f t="shared" si="982"/>
        <v>0</v>
      </c>
      <c r="P1117" s="41">
        <f t="shared" si="982"/>
        <v>0</v>
      </c>
      <c r="Q1117" s="41">
        <f t="shared" si="982"/>
        <v>0</v>
      </c>
      <c r="R1117" s="41">
        <f t="shared" si="982"/>
        <v>0</v>
      </c>
      <c r="S1117" s="41">
        <f t="shared" si="982"/>
        <v>0</v>
      </c>
      <c r="T1117" s="41">
        <f t="shared" si="982"/>
        <v>0</v>
      </c>
      <c r="U1117" s="41">
        <f t="shared" si="982"/>
        <v>0</v>
      </c>
      <c r="V1117" s="41">
        <f t="shared" si="982"/>
        <v>0</v>
      </c>
      <c r="W1117" s="41">
        <f t="shared" si="982"/>
        <v>0</v>
      </c>
      <c r="X1117" s="41">
        <f t="shared" si="982"/>
        <v>0</v>
      </c>
      <c r="Y1117" s="41">
        <f t="shared" si="982"/>
        <v>0</v>
      </c>
      <c r="Z1117" s="41">
        <f t="shared" si="982"/>
        <v>0</v>
      </c>
      <c r="AA1117" s="41">
        <f t="shared" si="982"/>
        <v>0</v>
      </c>
      <c r="AB1117" s="41">
        <f t="shared" si="982"/>
        <v>0</v>
      </c>
      <c r="AC1117" s="41">
        <f t="shared" si="982"/>
        <v>0</v>
      </c>
      <c r="AD1117" s="292">
        <f t="shared" si="975"/>
        <v>0</v>
      </c>
      <c r="AE1117" s="41">
        <f t="shared" si="982"/>
        <v>0</v>
      </c>
      <c r="AF1117" s="41">
        <f t="shared" si="982"/>
        <v>0</v>
      </c>
      <c r="AG1117" s="41">
        <f t="shared" si="982"/>
        <v>0</v>
      </c>
      <c r="AH1117" s="41">
        <f t="shared" si="982"/>
        <v>0</v>
      </c>
      <c r="AI1117" s="41">
        <f t="shared" si="982"/>
        <v>0</v>
      </c>
      <c r="AJ1117" s="41">
        <f t="shared" si="982"/>
        <v>0</v>
      </c>
      <c r="AK1117" s="41">
        <f t="shared" si="982"/>
        <v>0</v>
      </c>
    </row>
    <row r="1118" spans="1:37" ht="12.75" hidden="1" customHeight="1">
      <c r="A1118" s="43"/>
      <c r="B1118" s="28" t="s">
        <v>365</v>
      </c>
      <c r="C1118" s="29">
        <v>70</v>
      </c>
      <c r="D1118" s="186"/>
      <c r="E1118" s="30"/>
      <c r="F1118" s="93"/>
      <c r="G1118" s="186"/>
      <c r="H1118" s="186"/>
      <c r="I1118" s="186"/>
      <c r="J1118" s="186"/>
      <c r="K1118" s="23">
        <f t="shared" si="944"/>
        <v>0</v>
      </c>
      <c r="L1118" s="23">
        <f t="shared" si="945"/>
        <v>0</v>
      </c>
      <c r="M1118" s="186"/>
      <c r="N1118" s="186"/>
      <c r="O1118" s="186"/>
      <c r="P1118" s="30"/>
      <c r="Q1118" s="30"/>
      <c r="R1118" s="30"/>
      <c r="S1118" s="30"/>
      <c r="T1118" s="30"/>
      <c r="U1118" s="30"/>
      <c r="V1118" s="30"/>
      <c r="W1118" s="30"/>
      <c r="X1118" s="30"/>
      <c r="Y1118" s="30"/>
      <c r="Z1118" s="30"/>
      <c r="AA1118" s="30"/>
      <c r="AB1118" s="30"/>
      <c r="AC1118" s="30"/>
      <c r="AD1118" s="292">
        <f t="shared" si="975"/>
        <v>0</v>
      </c>
      <c r="AE1118" s="30"/>
      <c r="AF1118" s="30"/>
      <c r="AG1118" s="30"/>
      <c r="AH1118" s="30"/>
      <c r="AI1118" s="30"/>
      <c r="AJ1118" s="30"/>
      <c r="AK1118" s="30"/>
    </row>
    <row r="1119" spans="1:37" ht="28.5" hidden="1" customHeight="1">
      <c r="A1119" s="43" t="s">
        <v>681</v>
      </c>
      <c r="B1119" s="154" t="s">
        <v>682</v>
      </c>
      <c r="C1119" s="129" t="s">
        <v>680</v>
      </c>
      <c r="D1119" s="263">
        <f t="shared" ref="D1119:J1119" si="983">D1120+D1125</f>
        <v>0</v>
      </c>
      <c r="E1119" s="156">
        <f t="shared" si="983"/>
        <v>0</v>
      </c>
      <c r="F1119" s="300">
        <f t="shared" si="983"/>
        <v>0</v>
      </c>
      <c r="G1119" s="263">
        <f t="shared" si="983"/>
        <v>0</v>
      </c>
      <c r="H1119" s="263">
        <f t="shared" si="983"/>
        <v>0</v>
      </c>
      <c r="I1119" s="263">
        <f t="shared" si="983"/>
        <v>0</v>
      </c>
      <c r="J1119" s="263">
        <f t="shared" si="983"/>
        <v>0</v>
      </c>
      <c r="K1119" s="23">
        <f t="shared" si="944"/>
        <v>0</v>
      </c>
      <c r="L1119" s="23">
        <f t="shared" si="945"/>
        <v>0</v>
      </c>
      <c r="M1119" s="263">
        <f t="shared" ref="M1119:AK1119" si="984">M1120+M1125</f>
        <v>0</v>
      </c>
      <c r="N1119" s="263">
        <f t="shared" si="984"/>
        <v>0</v>
      </c>
      <c r="O1119" s="263">
        <f t="shared" si="984"/>
        <v>0</v>
      </c>
      <c r="P1119" s="156">
        <f t="shared" si="984"/>
        <v>0</v>
      </c>
      <c r="Q1119" s="156">
        <f t="shared" si="984"/>
        <v>0</v>
      </c>
      <c r="R1119" s="156">
        <f t="shared" si="984"/>
        <v>0</v>
      </c>
      <c r="S1119" s="156">
        <f t="shared" si="984"/>
        <v>0</v>
      </c>
      <c r="T1119" s="156">
        <f t="shared" si="984"/>
        <v>0</v>
      </c>
      <c r="U1119" s="156">
        <f t="shared" si="984"/>
        <v>0</v>
      </c>
      <c r="V1119" s="156">
        <f t="shared" si="984"/>
        <v>0</v>
      </c>
      <c r="W1119" s="156">
        <f t="shared" si="984"/>
        <v>0</v>
      </c>
      <c r="X1119" s="156">
        <f t="shared" si="984"/>
        <v>0</v>
      </c>
      <c r="Y1119" s="156">
        <f t="shared" si="984"/>
        <v>0</v>
      </c>
      <c r="Z1119" s="156">
        <f t="shared" si="984"/>
        <v>0</v>
      </c>
      <c r="AA1119" s="156">
        <f t="shared" si="984"/>
        <v>0</v>
      </c>
      <c r="AB1119" s="156">
        <f t="shared" si="984"/>
        <v>0</v>
      </c>
      <c r="AC1119" s="156">
        <f t="shared" si="984"/>
        <v>0</v>
      </c>
      <c r="AD1119" s="292">
        <f t="shared" si="975"/>
        <v>0</v>
      </c>
      <c r="AE1119" s="156">
        <f t="shared" si="984"/>
        <v>0</v>
      </c>
      <c r="AF1119" s="156">
        <f t="shared" si="984"/>
        <v>0</v>
      </c>
      <c r="AG1119" s="156">
        <f t="shared" si="984"/>
        <v>0</v>
      </c>
      <c r="AH1119" s="156">
        <f t="shared" si="984"/>
        <v>0</v>
      </c>
      <c r="AI1119" s="156">
        <f t="shared" si="984"/>
        <v>0</v>
      </c>
      <c r="AJ1119" s="156">
        <f t="shared" si="984"/>
        <v>0</v>
      </c>
      <c r="AK1119" s="156">
        <f t="shared" si="984"/>
        <v>0</v>
      </c>
    </row>
    <row r="1120" spans="1:37" ht="12.75" hidden="1" customHeight="1">
      <c r="A1120" s="43"/>
      <c r="B1120" s="25" t="s">
        <v>298</v>
      </c>
      <c r="C1120" s="29"/>
      <c r="D1120" s="248">
        <f t="shared" ref="D1120:J1120" si="985">D1121+D1124</f>
        <v>0</v>
      </c>
      <c r="E1120" s="38">
        <f t="shared" si="985"/>
        <v>0</v>
      </c>
      <c r="F1120" s="286">
        <f t="shared" si="985"/>
        <v>0</v>
      </c>
      <c r="G1120" s="248">
        <f t="shared" si="985"/>
        <v>0</v>
      </c>
      <c r="H1120" s="248">
        <f t="shared" si="985"/>
        <v>0</v>
      </c>
      <c r="I1120" s="248">
        <f t="shared" si="985"/>
        <v>0</v>
      </c>
      <c r="J1120" s="248">
        <f t="shared" si="985"/>
        <v>0</v>
      </c>
      <c r="K1120" s="23">
        <f t="shared" si="944"/>
        <v>0</v>
      </c>
      <c r="L1120" s="23">
        <f t="shared" si="945"/>
        <v>0</v>
      </c>
      <c r="M1120" s="248">
        <f t="shared" ref="M1120:AK1120" si="986">M1121+M1124</f>
        <v>0</v>
      </c>
      <c r="N1120" s="248">
        <f t="shared" si="986"/>
        <v>0</v>
      </c>
      <c r="O1120" s="248">
        <f t="shared" si="986"/>
        <v>0</v>
      </c>
      <c r="P1120" s="38">
        <f t="shared" si="986"/>
        <v>0</v>
      </c>
      <c r="Q1120" s="38">
        <f t="shared" si="986"/>
        <v>0</v>
      </c>
      <c r="R1120" s="38">
        <f t="shared" si="986"/>
        <v>0</v>
      </c>
      <c r="S1120" s="38">
        <f t="shared" si="986"/>
        <v>0</v>
      </c>
      <c r="T1120" s="38">
        <f t="shared" si="986"/>
        <v>0</v>
      </c>
      <c r="U1120" s="38">
        <f t="shared" si="986"/>
        <v>0</v>
      </c>
      <c r="V1120" s="38">
        <f t="shared" si="986"/>
        <v>0</v>
      </c>
      <c r="W1120" s="38">
        <f t="shared" si="986"/>
        <v>0</v>
      </c>
      <c r="X1120" s="38">
        <f t="shared" si="986"/>
        <v>0</v>
      </c>
      <c r="Y1120" s="38">
        <f t="shared" si="986"/>
        <v>0</v>
      </c>
      <c r="Z1120" s="38">
        <f t="shared" si="986"/>
        <v>0</v>
      </c>
      <c r="AA1120" s="38">
        <f t="shared" si="986"/>
        <v>0</v>
      </c>
      <c r="AB1120" s="38">
        <f t="shared" si="986"/>
        <v>0</v>
      </c>
      <c r="AC1120" s="38">
        <f t="shared" si="986"/>
        <v>0</v>
      </c>
      <c r="AD1120" s="292">
        <f t="shared" si="975"/>
        <v>0</v>
      </c>
      <c r="AE1120" s="38">
        <f t="shared" si="986"/>
        <v>0</v>
      </c>
      <c r="AF1120" s="38">
        <f t="shared" si="986"/>
        <v>0</v>
      </c>
      <c r="AG1120" s="38">
        <f t="shared" si="986"/>
        <v>0</v>
      </c>
      <c r="AH1120" s="38">
        <f t="shared" si="986"/>
        <v>0</v>
      </c>
      <c r="AI1120" s="38">
        <f t="shared" si="986"/>
        <v>0</v>
      </c>
      <c r="AJ1120" s="38">
        <f t="shared" si="986"/>
        <v>0</v>
      </c>
      <c r="AK1120" s="38">
        <f t="shared" si="986"/>
        <v>0</v>
      </c>
    </row>
    <row r="1121" spans="1:37" ht="12.75" hidden="1" customHeight="1">
      <c r="A1121" s="43"/>
      <c r="B1121" s="28" t="s">
        <v>299</v>
      </c>
      <c r="C1121" s="29">
        <v>1</v>
      </c>
      <c r="D1121" s="248">
        <f t="shared" ref="D1121:J1121" si="987">D1122+D1123</f>
        <v>0</v>
      </c>
      <c r="E1121" s="38">
        <f t="shared" si="987"/>
        <v>0</v>
      </c>
      <c r="F1121" s="286">
        <f t="shared" si="987"/>
        <v>0</v>
      </c>
      <c r="G1121" s="248">
        <f t="shared" si="987"/>
        <v>0</v>
      </c>
      <c r="H1121" s="248">
        <f t="shared" si="987"/>
        <v>0</v>
      </c>
      <c r="I1121" s="248">
        <f t="shared" si="987"/>
        <v>0</v>
      </c>
      <c r="J1121" s="248">
        <f t="shared" si="987"/>
        <v>0</v>
      </c>
      <c r="K1121" s="23">
        <f t="shared" si="944"/>
        <v>0</v>
      </c>
      <c r="L1121" s="23">
        <f t="shared" si="945"/>
        <v>0</v>
      </c>
      <c r="M1121" s="248">
        <f t="shared" ref="M1121:AK1121" si="988">M1122+M1123</f>
        <v>0</v>
      </c>
      <c r="N1121" s="248">
        <f t="shared" si="988"/>
        <v>0</v>
      </c>
      <c r="O1121" s="248">
        <f t="shared" si="988"/>
        <v>0</v>
      </c>
      <c r="P1121" s="38">
        <f t="shared" si="988"/>
        <v>0</v>
      </c>
      <c r="Q1121" s="38">
        <f t="shared" si="988"/>
        <v>0</v>
      </c>
      <c r="R1121" s="38">
        <f t="shared" si="988"/>
        <v>0</v>
      </c>
      <c r="S1121" s="38">
        <f t="shared" si="988"/>
        <v>0</v>
      </c>
      <c r="T1121" s="38">
        <f t="shared" si="988"/>
        <v>0</v>
      </c>
      <c r="U1121" s="38">
        <f t="shared" si="988"/>
        <v>0</v>
      </c>
      <c r="V1121" s="38">
        <f t="shared" si="988"/>
        <v>0</v>
      </c>
      <c r="W1121" s="38">
        <f t="shared" si="988"/>
        <v>0</v>
      </c>
      <c r="X1121" s="38">
        <f t="shared" si="988"/>
        <v>0</v>
      </c>
      <c r="Y1121" s="38">
        <f t="shared" si="988"/>
        <v>0</v>
      </c>
      <c r="Z1121" s="38">
        <f t="shared" si="988"/>
        <v>0</v>
      </c>
      <c r="AA1121" s="38">
        <f t="shared" si="988"/>
        <v>0</v>
      </c>
      <c r="AB1121" s="38">
        <f t="shared" si="988"/>
        <v>0</v>
      </c>
      <c r="AC1121" s="38">
        <f t="shared" si="988"/>
        <v>0</v>
      </c>
      <c r="AD1121" s="292">
        <f t="shared" si="975"/>
        <v>0</v>
      </c>
      <c r="AE1121" s="38">
        <f t="shared" si="988"/>
        <v>0</v>
      </c>
      <c r="AF1121" s="38">
        <f t="shared" si="988"/>
        <v>0</v>
      </c>
      <c r="AG1121" s="38">
        <f t="shared" si="988"/>
        <v>0</v>
      </c>
      <c r="AH1121" s="38">
        <f t="shared" si="988"/>
        <v>0</v>
      </c>
      <c r="AI1121" s="38">
        <f t="shared" si="988"/>
        <v>0</v>
      </c>
      <c r="AJ1121" s="38">
        <f t="shared" si="988"/>
        <v>0</v>
      </c>
      <c r="AK1121" s="38">
        <f t="shared" si="988"/>
        <v>0</v>
      </c>
    </row>
    <row r="1122" spans="1:37" ht="12.75" hidden="1" customHeight="1">
      <c r="A1122" s="43"/>
      <c r="B1122" s="28" t="s">
        <v>300</v>
      </c>
      <c r="C1122" s="29">
        <v>10</v>
      </c>
      <c r="D1122" s="186"/>
      <c r="E1122" s="30"/>
      <c r="F1122" s="93"/>
      <c r="G1122" s="186"/>
      <c r="H1122" s="186"/>
      <c r="I1122" s="186"/>
      <c r="J1122" s="186"/>
      <c r="K1122" s="23">
        <f t="shared" si="944"/>
        <v>0</v>
      </c>
      <c r="L1122" s="23">
        <f t="shared" si="945"/>
        <v>0</v>
      </c>
      <c r="M1122" s="186"/>
      <c r="N1122" s="186"/>
      <c r="O1122" s="186"/>
      <c r="P1122" s="30"/>
      <c r="Q1122" s="30"/>
      <c r="R1122" s="30"/>
      <c r="S1122" s="30"/>
      <c r="T1122" s="30"/>
      <c r="U1122" s="30"/>
      <c r="V1122" s="30"/>
      <c r="W1122" s="30"/>
      <c r="X1122" s="30"/>
      <c r="Y1122" s="30"/>
      <c r="Z1122" s="30"/>
      <c r="AA1122" s="30"/>
      <c r="AB1122" s="30"/>
      <c r="AC1122" s="30"/>
      <c r="AD1122" s="292">
        <f t="shared" si="975"/>
        <v>0</v>
      </c>
      <c r="AE1122" s="30"/>
      <c r="AF1122" s="30"/>
      <c r="AG1122" s="30"/>
      <c r="AH1122" s="30"/>
      <c r="AI1122" s="30"/>
      <c r="AJ1122" s="30"/>
      <c r="AK1122" s="30"/>
    </row>
    <row r="1123" spans="1:37" ht="14.25" hidden="1" customHeight="1">
      <c r="A1123" s="43"/>
      <c r="B1123" s="28" t="s">
        <v>301</v>
      </c>
      <c r="C1123" s="29">
        <v>20</v>
      </c>
      <c r="D1123" s="186"/>
      <c r="E1123" s="30"/>
      <c r="F1123" s="93"/>
      <c r="G1123" s="186"/>
      <c r="H1123" s="186"/>
      <c r="I1123" s="186"/>
      <c r="J1123" s="186"/>
      <c r="K1123" s="23">
        <f t="shared" si="944"/>
        <v>0</v>
      </c>
      <c r="L1123" s="23">
        <f t="shared" si="945"/>
        <v>0</v>
      </c>
      <c r="M1123" s="186"/>
      <c r="N1123" s="186"/>
      <c r="O1123" s="186"/>
      <c r="P1123" s="30"/>
      <c r="Q1123" s="30"/>
      <c r="R1123" s="30"/>
      <c r="S1123" s="30"/>
      <c r="T1123" s="30"/>
      <c r="U1123" s="30"/>
      <c r="V1123" s="30"/>
      <c r="W1123" s="30"/>
      <c r="X1123" s="30"/>
      <c r="Y1123" s="30"/>
      <c r="Z1123" s="30"/>
      <c r="AA1123" s="30"/>
      <c r="AB1123" s="30"/>
      <c r="AC1123" s="30"/>
      <c r="AD1123" s="292">
        <f t="shared" si="975"/>
        <v>0</v>
      </c>
      <c r="AE1123" s="30"/>
      <c r="AF1123" s="30"/>
      <c r="AG1123" s="30"/>
      <c r="AH1123" s="30"/>
      <c r="AI1123" s="30"/>
      <c r="AJ1123" s="30"/>
      <c r="AK1123" s="30"/>
    </row>
    <row r="1124" spans="1:37" ht="31.5" hidden="1" customHeight="1">
      <c r="A1124" s="43"/>
      <c r="B1124" s="16" t="s">
        <v>310</v>
      </c>
      <c r="C1124" s="29" t="s">
        <v>421</v>
      </c>
      <c r="D1124" s="186"/>
      <c r="E1124" s="30"/>
      <c r="F1124" s="93"/>
      <c r="G1124" s="186"/>
      <c r="H1124" s="186"/>
      <c r="I1124" s="186"/>
      <c r="J1124" s="186"/>
      <c r="K1124" s="23">
        <f t="shared" si="944"/>
        <v>0</v>
      </c>
      <c r="L1124" s="23">
        <f t="shared" si="945"/>
        <v>0</v>
      </c>
      <c r="M1124" s="186"/>
      <c r="N1124" s="186"/>
      <c r="O1124" s="186"/>
      <c r="P1124" s="30"/>
      <c r="Q1124" s="30"/>
      <c r="R1124" s="30"/>
      <c r="S1124" s="30"/>
      <c r="T1124" s="30"/>
      <c r="U1124" s="30"/>
      <c r="V1124" s="30"/>
      <c r="W1124" s="30"/>
      <c r="X1124" s="30"/>
      <c r="Y1124" s="30"/>
      <c r="Z1124" s="30"/>
      <c r="AA1124" s="30"/>
      <c r="AB1124" s="30"/>
      <c r="AC1124" s="30"/>
      <c r="AD1124" s="292">
        <f t="shared" si="975"/>
        <v>0</v>
      </c>
      <c r="AE1124" s="30"/>
      <c r="AF1124" s="30"/>
      <c r="AG1124" s="30"/>
      <c r="AH1124" s="30"/>
      <c r="AI1124" s="30"/>
      <c r="AJ1124" s="30"/>
      <c r="AK1124" s="30"/>
    </row>
    <row r="1125" spans="1:37" ht="14.25" hidden="1" customHeight="1">
      <c r="A1125" s="43"/>
      <c r="B1125" s="25" t="s">
        <v>311</v>
      </c>
      <c r="C1125" s="29"/>
      <c r="D1125" s="248">
        <f t="shared" ref="D1125:AK1125" si="989">D1126</f>
        <v>0</v>
      </c>
      <c r="E1125" s="38">
        <f t="shared" si="989"/>
        <v>0</v>
      </c>
      <c r="F1125" s="286">
        <f t="shared" si="989"/>
        <v>0</v>
      </c>
      <c r="G1125" s="248">
        <f t="shared" si="989"/>
        <v>0</v>
      </c>
      <c r="H1125" s="248">
        <f t="shared" si="989"/>
        <v>0</v>
      </c>
      <c r="I1125" s="248">
        <f t="shared" si="989"/>
        <v>0</v>
      </c>
      <c r="J1125" s="248">
        <f t="shared" si="989"/>
        <v>0</v>
      </c>
      <c r="K1125" s="23">
        <f t="shared" si="944"/>
        <v>0</v>
      </c>
      <c r="L1125" s="23">
        <f t="shared" si="945"/>
        <v>0</v>
      </c>
      <c r="M1125" s="248">
        <f t="shared" si="989"/>
        <v>0</v>
      </c>
      <c r="N1125" s="248">
        <f t="shared" si="989"/>
        <v>0</v>
      </c>
      <c r="O1125" s="248">
        <f t="shared" si="989"/>
        <v>0</v>
      </c>
      <c r="P1125" s="38">
        <f t="shared" si="989"/>
        <v>0</v>
      </c>
      <c r="Q1125" s="38">
        <f t="shared" si="989"/>
        <v>0</v>
      </c>
      <c r="R1125" s="38">
        <f t="shared" si="989"/>
        <v>0</v>
      </c>
      <c r="S1125" s="38">
        <f t="shared" si="989"/>
        <v>0</v>
      </c>
      <c r="T1125" s="38">
        <f t="shared" si="989"/>
        <v>0</v>
      </c>
      <c r="U1125" s="38">
        <f t="shared" si="989"/>
        <v>0</v>
      </c>
      <c r="V1125" s="38">
        <f t="shared" si="989"/>
        <v>0</v>
      </c>
      <c r="W1125" s="38">
        <f t="shared" si="989"/>
        <v>0</v>
      </c>
      <c r="X1125" s="38">
        <f t="shared" si="989"/>
        <v>0</v>
      </c>
      <c r="Y1125" s="38">
        <f t="shared" si="989"/>
        <v>0</v>
      </c>
      <c r="Z1125" s="38">
        <f t="shared" si="989"/>
        <v>0</v>
      </c>
      <c r="AA1125" s="38">
        <f t="shared" si="989"/>
        <v>0</v>
      </c>
      <c r="AB1125" s="38">
        <f t="shared" si="989"/>
        <v>0</v>
      </c>
      <c r="AC1125" s="38">
        <f t="shared" si="989"/>
        <v>0</v>
      </c>
      <c r="AD1125" s="292">
        <f t="shared" si="975"/>
        <v>0</v>
      </c>
      <c r="AE1125" s="38">
        <f t="shared" si="989"/>
        <v>0</v>
      </c>
      <c r="AF1125" s="38">
        <f t="shared" si="989"/>
        <v>0</v>
      </c>
      <c r="AG1125" s="38">
        <f t="shared" si="989"/>
        <v>0</v>
      </c>
      <c r="AH1125" s="38">
        <f t="shared" si="989"/>
        <v>0</v>
      </c>
      <c r="AI1125" s="38">
        <f t="shared" si="989"/>
        <v>0</v>
      </c>
      <c r="AJ1125" s="38">
        <f t="shared" si="989"/>
        <v>0</v>
      </c>
      <c r="AK1125" s="38">
        <f t="shared" si="989"/>
        <v>0</v>
      </c>
    </row>
    <row r="1126" spans="1:37" ht="14.25" hidden="1" customHeight="1">
      <c r="A1126" s="43"/>
      <c r="B1126" s="28" t="s">
        <v>365</v>
      </c>
      <c r="C1126" s="29">
        <v>70</v>
      </c>
      <c r="D1126" s="186">
        <v>0</v>
      </c>
      <c r="E1126" s="30">
        <v>0</v>
      </c>
      <c r="F1126" s="93">
        <v>0</v>
      </c>
      <c r="G1126" s="186">
        <v>0</v>
      </c>
      <c r="H1126" s="186">
        <v>0</v>
      </c>
      <c r="I1126" s="186">
        <v>0</v>
      </c>
      <c r="J1126" s="186">
        <v>0</v>
      </c>
      <c r="K1126" s="23">
        <f t="shared" si="944"/>
        <v>0</v>
      </c>
      <c r="L1126" s="23">
        <f t="shared" si="945"/>
        <v>0</v>
      </c>
      <c r="M1126" s="186">
        <v>0</v>
      </c>
      <c r="N1126" s="186">
        <v>0</v>
      </c>
      <c r="O1126" s="186">
        <v>0</v>
      </c>
      <c r="P1126" s="30">
        <v>0</v>
      </c>
      <c r="Q1126" s="30">
        <v>0</v>
      </c>
      <c r="R1126" s="30">
        <v>0</v>
      </c>
      <c r="S1126" s="30">
        <v>0</v>
      </c>
      <c r="T1126" s="30">
        <v>0</v>
      </c>
      <c r="U1126" s="30">
        <v>0</v>
      </c>
      <c r="V1126" s="30">
        <v>0</v>
      </c>
      <c r="W1126" s="30">
        <v>0</v>
      </c>
      <c r="X1126" s="30">
        <v>0</v>
      </c>
      <c r="Y1126" s="30">
        <v>0</v>
      </c>
      <c r="Z1126" s="30">
        <v>0</v>
      </c>
      <c r="AA1126" s="30">
        <v>0</v>
      </c>
      <c r="AB1126" s="30">
        <v>0</v>
      </c>
      <c r="AC1126" s="30">
        <v>0</v>
      </c>
      <c r="AD1126" s="292">
        <f t="shared" si="975"/>
        <v>0</v>
      </c>
      <c r="AE1126" s="30">
        <v>0</v>
      </c>
      <c r="AF1126" s="30">
        <v>0</v>
      </c>
      <c r="AG1126" s="30">
        <v>0</v>
      </c>
      <c r="AH1126" s="30">
        <v>0</v>
      </c>
      <c r="AI1126" s="30">
        <v>0</v>
      </c>
      <c r="AJ1126" s="30">
        <v>0</v>
      </c>
      <c r="AK1126" s="30">
        <v>0</v>
      </c>
    </row>
    <row r="1127" spans="1:37" ht="29.25" hidden="1" customHeight="1">
      <c r="A1127" s="43"/>
      <c r="B1127" s="154" t="s">
        <v>683</v>
      </c>
      <c r="C1127" s="129" t="s">
        <v>684</v>
      </c>
      <c r="D1127" s="60">
        <f t="shared" ref="D1127:J1127" si="990">D1128+D1133</f>
        <v>2613</v>
      </c>
      <c r="E1127" s="149">
        <f t="shared" si="990"/>
        <v>909</v>
      </c>
      <c r="F1127" s="235">
        <f t="shared" si="990"/>
        <v>909</v>
      </c>
      <c r="G1127" s="60">
        <f t="shared" si="990"/>
        <v>909</v>
      </c>
      <c r="H1127" s="60">
        <f t="shared" si="990"/>
        <v>0</v>
      </c>
      <c r="I1127" s="60">
        <f t="shared" si="990"/>
        <v>0</v>
      </c>
      <c r="J1127" s="60">
        <f t="shared" si="990"/>
        <v>0</v>
      </c>
      <c r="K1127" s="23">
        <f t="shared" si="944"/>
        <v>909</v>
      </c>
      <c r="L1127" s="23">
        <f t="shared" si="945"/>
        <v>0</v>
      </c>
      <c r="M1127" s="60">
        <f t="shared" ref="M1127:AK1127" si="991">M1128+M1133</f>
        <v>0</v>
      </c>
      <c r="N1127" s="60">
        <f t="shared" si="991"/>
        <v>0</v>
      </c>
      <c r="O1127" s="60">
        <f t="shared" si="991"/>
        <v>0</v>
      </c>
      <c r="P1127" s="149">
        <f t="shared" si="991"/>
        <v>0</v>
      </c>
      <c r="Q1127" s="149">
        <f t="shared" si="991"/>
        <v>0</v>
      </c>
      <c r="R1127" s="149">
        <f t="shared" si="991"/>
        <v>0</v>
      </c>
      <c r="S1127" s="149">
        <f t="shared" si="991"/>
        <v>0</v>
      </c>
      <c r="T1127" s="149">
        <f t="shared" si="991"/>
        <v>0</v>
      </c>
      <c r="U1127" s="149">
        <f t="shared" si="991"/>
        <v>0</v>
      </c>
      <c r="V1127" s="149">
        <f t="shared" si="991"/>
        <v>0</v>
      </c>
      <c r="W1127" s="149">
        <f t="shared" si="991"/>
        <v>0</v>
      </c>
      <c r="X1127" s="149">
        <f t="shared" si="991"/>
        <v>0</v>
      </c>
      <c r="Y1127" s="149">
        <f t="shared" si="991"/>
        <v>0</v>
      </c>
      <c r="Z1127" s="149">
        <f t="shared" si="991"/>
        <v>0</v>
      </c>
      <c r="AA1127" s="149">
        <f t="shared" si="991"/>
        <v>0</v>
      </c>
      <c r="AB1127" s="149">
        <f t="shared" si="991"/>
        <v>0</v>
      </c>
      <c r="AC1127" s="149">
        <f t="shared" si="991"/>
        <v>0</v>
      </c>
      <c r="AD1127" s="292">
        <f t="shared" si="975"/>
        <v>909</v>
      </c>
      <c r="AE1127" s="149">
        <f t="shared" si="991"/>
        <v>909</v>
      </c>
      <c r="AF1127" s="149">
        <f t="shared" si="991"/>
        <v>862</v>
      </c>
      <c r="AG1127" s="149">
        <f t="shared" si="991"/>
        <v>0</v>
      </c>
      <c r="AH1127" s="149">
        <f t="shared" si="991"/>
        <v>0</v>
      </c>
      <c r="AI1127" s="149">
        <f t="shared" si="991"/>
        <v>0</v>
      </c>
      <c r="AJ1127" s="149">
        <f t="shared" si="991"/>
        <v>0</v>
      </c>
      <c r="AK1127" s="149">
        <f t="shared" si="991"/>
        <v>0</v>
      </c>
    </row>
    <row r="1128" spans="1:37" ht="17.25" hidden="1" customHeight="1">
      <c r="A1128" s="43"/>
      <c r="B1128" s="25" t="s">
        <v>298</v>
      </c>
      <c r="C1128" s="29"/>
      <c r="D1128" s="40">
        <f t="shared" ref="D1128:J1128" si="992">D1129+D1132</f>
        <v>0</v>
      </c>
      <c r="E1128" s="41">
        <f t="shared" si="992"/>
        <v>0</v>
      </c>
      <c r="F1128" s="288">
        <f t="shared" si="992"/>
        <v>0</v>
      </c>
      <c r="G1128" s="40">
        <f t="shared" si="992"/>
        <v>0</v>
      </c>
      <c r="H1128" s="40">
        <f t="shared" si="992"/>
        <v>0</v>
      </c>
      <c r="I1128" s="40">
        <f t="shared" si="992"/>
        <v>0</v>
      </c>
      <c r="J1128" s="40">
        <f t="shared" si="992"/>
        <v>0</v>
      </c>
      <c r="K1128" s="23">
        <f t="shared" si="944"/>
        <v>0</v>
      </c>
      <c r="L1128" s="23">
        <f t="shared" si="945"/>
        <v>0</v>
      </c>
      <c r="M1128" s="40">
        <f t="shared" ref="M1128:AK1128" si="993">M1129+M1132</f>
        <v>0</v>
      </c>
      <c r="N1128" s="40">
        <f t="shared" si="993"/>
        <v>0</v>
      </c>
      <c r="O1128" s="40">
        <f t="shared" si="993"/>
        <v>0</v>
      </c>
      <c r="P1128" s="41">
        <f t="shared" si="993"/>
        <v>0</v>
      </c>
      <c r="Q1128" s="41">
        <f t="shared" si="993"/>
        <v>0</v>
      </c>
      <c r="R1128" s="41">
        <f t="shared" si="993"/>
        <v>0</v>
      </c>
      <c r="S1128" s="41">
        <f t="shared" si="993"/>
        <v>0</v>
      </c>
      <c r="T1128" s="41">
        <f t="shared" si="993"/>
        <v>0</v>
      </c>
      <c r="U1128" s="41">
        <f t="shared" si="993"/>
        <v>0</v>
      </c>
      <c r="V1128" s="41">
        <f t="shared" si="993"/>
        <v>0</v>
      </c>
      <c r="W1128" s="41">
        <f t="shared" si="993"/>
        <v>0</v>
      </c>
      <c r="X1128" s="41">
        <f t="shared" si="993"/>
        <v>0</v>
      </c>
      <c r="Y1128" s="41">
        <f t="shared" si="993"/>
        <v>0</v>
      </c>
      <c r="Z1128" s="41">
        <f t="shared" si="993"/>
        <v>0</v>
      </c>
      <c r="AA1128" s="41">
        <f t="shared" si="993"/>
        <v>0</v>
      </c>
      <c r="AB1128" s="41">
        <f t="shared" si="993"/>
        <v>0</v>
      </c>
      <c r="AC1128" s="41">
        <f t="shared" si="993"/>
        <v>0</v>
      </c>
      <c r="AD1128" s="292">
        <f t="shared" si="975"/>
        <v>0</v>
      </c>
      <c r="AE1128" s="41">
        <f t="shared" si="993"/>
        <v>0</v>
      </c>
      <c r="AF1128" s="41">
        <f t="shared" si="993"/>
        <v>0</v>
      </c>
      <c r="AG1128" s="41">
        <f t="shared" si="993"/>
        <v>0</v>
      </c>
      <c r="AH1128" s="41">
        <f t="shared" si="993"/>
        <v>0</v>
      </c>
      <c r="AI1128" s="41">
        <f t="shared" si="993"/>
        <v>0</v>
      </c>
      <c r="AJ1128" s="41">
        <f t="shared" si="993"/>
        <v>0</v>
      </c>
      <c r="AK1128" s="41">
        <f t="shared" si="993"/>
        <v>0</v>
      </c>
    </row>
    <row r="1129" spans="1:37" ht="21" hidden="1" customHeight="1">
      <c r="A1129" s="43"/>
      <c r="B1129" s="28" t="s">
        <v>299</v>
      </c>
      <c r="C1129" s="29">
        <v>1</v>
      </c>
      <c r="D1129" s="40">
        <f t="shared" ref="D1129:J1129" si="994">D1130+D1131</f>
        <v>0</v>
      </c>
      <c r="E1129" s="41">
        <f t="shared" si="994"/>
        <v>0</v>
      </c>
      <c r="F1129" s="288">
        <f t="shared" si="994"/>
        <v>0</v>
      </c>
      <c r="G1129" s="40">
        <f t="shared" si="994"/>
        <v>0</v>
      </c>
      <c r="H1129" s="40">
        <f t="shared" si="994"/>
        <v>0</v>
      </c>
      <c r="I1129" s="40">
        <f t="shared" si="994"/>
        <v>0</v>
      </c>
      <c r="J1129" s="40">
        <f t="shared" si="994"/>
        <v>0</v>
      </c>
      <c r="K1129" s="23">
        <f t="shared" si="944"/>
        <v>0</v>
      </c>
      <c r="L1129" s="23">
        <f t="shared" si="945"/>
        <v>0</v>
      </c>
      <c r="M1129" s="40">
        <f t="shared" ref="M1129:AK1129" si="995">M1130+M1131</f>
        <v>0</v>
      </c>
      <c r="N1129" s="40">
        <f t="shared" si="995"/>
        <v>0</v>
      </c>
      <c r="O1129" s="40">
        <f t="shared" si="995"/>
        <v>0</v>
      </c>
      <c r="P1129" s="41">
        <f t="shared" si="995"/>
        <v>0</v>
      </c>
      <c r="Q1129" s="41">
        <f t="shared" si="995"/>
        <v>0</v>
      </c>
      <c r="R1129" s="41">
        <f t="shared" si="995"/>
        <v>0</v>
      </c>
      <c r="S1129" s="41">
        <f t="shared" si="995"/>
        <v>0</v>
      </c>
      <c r="T1129" s="41">
        <f t="shared" si="995"/>
        <v>0</v>
      </c>
      <c r="U1129" s="41">
        <f t="shared" si="995"/>
        <v>0</v>
      </c>
      <c r="V1129" s="41">
        <f t="shared" si="995"/>
        <v>0</v>
      </c>
      <c r="W1129" s="41">
        <f t="shared" si="995"/>
        <v>0</v>
      </c>
      <c r="X1129" s="41">
        <f t="shared" si="995"/>
        <v>0</v>
      </c>
      <c r="Y1129" s="41">
        <f t="shared" si="995"/>
        <v>0</v>
      </c>
      <c r="Z1129" s="41">
        <f t="shared" si="995"/>
        <v>0</v>
      </c>
      <c r="AA1129" s="41">
        <f t="shared" si="995"/>
        <v>0</v>
      </c>
      <c r="AB1129" s="41">
        <f t="shared" si="995"/>
        <v>0</v>
      </c>
      <c r="AC1129" s="41">
        <f t="shared" si="995"/>
        <v>0</v>
      </c>
      <c r="AD1129" s="292">
        <f t="shared" si="975"/>
        <v>0</v>
      </c>
      <c r="AE1129" s="41">
        <f t="shared" si="995"/>
        <v>0</v>
      </c>
      <c r="AF1129" s="41">
        <f t="shared" si="995"/>
        <v>0</v>
      </c>
      <c r="AG1129" s="41">
        <f t="shared" si="995"/>
        <v>0</v>
      </c>
      <c r="AH1129" s="41">
        <f t="shared" si="995"/>
        <v>0</v>
      </c>
      <c r="AI1129" s="41">
        <f t="shared" si="995"/>
        <v>0</v>
      </c>
      <c r="AJ1129" s="41">
        <f t="shared" si="995"/>
        <v>0</v>
      </c>
      <c r="AK1129" s="41">
        <f t="shared" si="995"/>
        <v>0</v>
      </c>
    </row>
    <row r="1130" spans="1:37" ht="27.75" hidden="1" customHeight="1">
      <c r="A1130" s="43"/>
      <c r="B1130" s="28" t="s">
        <v>300</v>
      </c>
      <c r="C1130" s="29">
        <v>10</v>
      </c>
      <c r="D1130" s="186"/>
      <c r="E1130" s="30"/>
      <c r="F1130" s="93"/>
      <c r="G1130" s="186"/>
      <c r="H1130" s="186"/>
      <c r="I1130" s="186"/>
      <c r="J1130" s="186"/>
      <c r="K1130" s="23">
        <f t="shared" si="944"/>
        <v>0</v>
      </c>
      <c r="L1130" s="23">
        <f t="shared" si="945"/>
        <v>0</v>
      </c>
      <c r="M1130" s="186"/>
      <c r="N1130" s="186"/>
      <c r="O1130" s="186"/>
      <c r="P1130" s="30"/>
      <c r="Q1130" s="30"/>
      <c r="R1130" s="30"/>
      <c r="S1130" s="30"/>
      <c r="T1130" s="30"/>
      <c r="U1130" s="30"/>
      <c r="V1130" s="30"/>
      <c r="W1130" s="30"/>
      <c r="X1130" s="30"/>
      <c r="Y1130" s="30"/>
      <c r="Z1130" s="30"/>
      <c r="AA1130" s="30"/>
      <c r="AB1130" s="30"/>
      <c r="AC1130" s="30"/>
      <c r="AD1130" s="292">
        <f t="shared" si="975"/>
        <v>0</v>
      </c>
      <c r="AE1130" s="30"/>
      <c r="AF1130" s="30"/>
      <c r="AG1130" s="30"/>
      <c r="AH1130" s="30"/>
      <c r="AI1130" s="30"/>
      <c r="AJ1130" s="30"/>
      <c r="AK1130" s="30"/>
    </row>
    <row r="1131" spans="1:37" ht="12.75" hidden="1" customHeight="1">
      <c r="A1131" s="43"/>
      <c r="B1131" s="28" t="s">
        <v>301</v>
      </c>
      <c r="C1131" s="29">
        <v>20</v>
      </c>
      <c r="D1131" s="186"/>
      <c r="E1131" s="30"/>
      <c r="F1131" s="93"/>
      <c r="G1131" s="186"/>
      <c r="H1131" s="186"/>
      <c r="I1131" s="186"/>
      <c r="J1131" s="186"/>
      <c r="K1131" s="23">
        <f t="shared" si="944"/>
        <v>0</v>
      </c>
      <c r="L1131" s="23">
        <f t="shared" si="945"/>
        <v>0</v>
      </c>
      <c r="M1131" s="186"/>
      <c r="N1131" s="186"/>
      <c r="O1131" s="186"/>
      <c r="P1131" s="30"/>
      <c r="Q1131" s="30"/>
      <c r="R1131" s="30"/>
      <c r="S1131" s="30"/>
      <c r="T1131" s="30"/>
      <c r="U1131" s="30"/>
      <c r="V1131" s="30"/>
      <c r="W1131" s="30"/>
      <c r="X1131" s="30"/>
      <c r="Y1131" s="30"/>
      <c r="Z1131" s="30"/>
      <c r="AA1131" s="30"/>
      <c r="AB1131" s="30"/>
      <c r="AC1131" s="30"/>
      <c r="AD1131" s="292">
        <f t="shared" si="975"/>
        <v>0</v>
      </c>
      <c r="AE1131" s="30"/>
      <c r="AF1131" s="30"/>
      <c r="AG1131" s="30"/>
      <c r="AH1131" s="30"/>
      <c r="AI1131" s="30"/>
      <c r="AJ1131" s="30"/>
      <c r="AK1131" s="30"/>
    </row>
    <row r="1132" spans="1:37" ht="24" hidden="1" customHeight="1">
      <c r="A1132" s="43"/>
      <c r="B1132" s="16" t="s">
        <v>310</v>
      </c>
      <c r="C1132" s="29" t="s">
        <v>421</v>
      </c>
      <c r="D1132" s="186"/>
      <c r="E1132" s="30"/>
      <c r="F1132" s="93"/>
      <c r="G1132" s="186"/>
      <c r="H1132" s="186"/>
      <c r="I1132" s="186"/>
      <c r="J1132" s="186"/>
      <c r="K1132" s="23">
        <f t="shared" si="944"/>
        <v>0</v>
      </c>
      <c r="L1132" s="23">
        <f t="shared" si="945"/>
        <v>0</v>
      </c>
      <c r="M1132" s="186"/>
      <c r="N1132" s="186"/>
      <c r="O1132" s="186"/>
      <c r="P1132" s="30"/>
      <c r="Q1132" s="30"/>
      <c r="R1132" s="30"/>
      <c r="S1132" s="30"/>
      <c r="T1132" s="30"/>
      <c r="U1132" s="30"/>
      <c r="V1132" s="30"/>
      <c r="W1132" s="30"/>
      <c r="X1132" s="30"/>
      <c r="Y1132" s="30"/>
      <c r="Z1132" s="30"/>
      <c r="AA1132" s="30"/>
      <c r="AB1132" s="30"/>
      <c r="AC1132" s="30"/>
      <c r="AD1132" s="292">
        <f t="shared" si="975"/>
        <v>0</v>
      </c>
      <c r="AE1132" s="30"/>
      <c r="AF1132" s="30"/>
      <c r="AG1132" s="30"/>
      <c r="AH1132" s="30"/>
      <c r="AI1132" s="30"/>
      <c r="AJ1132" s="30"/>
      <c r="AK1132" s="30"/>
    </row>
    <row r="1133" spans="1:37" ht="16.5" hidden="1" customHeight="1">
      <c r="A1133" s="43"/>
      <c r="B1133" s="25" t="s">
        <v>311</v>
      </c>
      <c r="C1133" s="29"/>
      <c r="D1133" s="40">
        <f t="shared" ref="D1133:J1133" si="996">D1134+D1138+D1142</f>
        <v>2613</v>
      </c>
      <c r="E1133" s="41">
        <f t="shared" si="996"/>
        <v>909</v>
      </c>
      <c r="F1133" s="288">
        <f t="shared" si="996"/>
        <v>909</v>
      </c>
      <c r="G1133" s="40">
        <f t="shared" si="996"/>
        <v>909</v>
      </c>
      <c r="H1133" s="40">
        <f t="shared" si="996"/>
        <v>0</v>
      </c>
      <c r="I1133" s="40">
        <f t="shared" si="996"/>
        <v>0</v>
      </c>
      <c r="J1133" s="40">
        <f t="shared" si="996"/>
        <v>0</v>
      </c>
      <c r="K1133" s="23">
        <f t="shared" si="944"/>
        <v>909</v>
      </c>
      <c r="L1133" s="23">
        <f t="shared" si="945"/>
        <v>0</v>
      </c>
      <c r="M1133" s="40">
        <f t="shared" ref="M1133:AK1133" si="997">M1134+M1138+M1142</f>
        <v>0</v>
      </c>
      <c r="N1133" s="40">
        <f t="shared" si="997"/>
        <v>0</v>
      </c>
      <c r="O1133" s="40">
        <f t="shared" si="997"/>
        <v>0</v>
      </c>
      <c r="P1133" s="41">
        <f t="shared" si="997"/>
        <v>0</v>
      </c>
      <c r="Q1133" s="41">
        <f t="shared" si="997"/>
        <v>0</v>
      </c>
      <c r="R1133" s="41">
        <f t="shared" si="997"/>
        <v>0</v>
      </c>
      <c r="S1133" s="41">
        <f t="shared" si="997"/>
        <v>0</v>
      </c>
      <c r="T1133" s="41">
        <f t="shared" si="997"/>
        <v>0</v>
      </c>
      <c r="U1133" s="41">
        <f t="shared" si="997"/>
        <v>0</v>
      </c>
      <c r="V1133" s="41">
        <f t="shared" si="997"/>
        <v>0</v>
      </c>
      <c r="W1133" s="41">
        <f t="shared" si="997"/>
        <v>0</v>
      </c>
      <c r="X1133" s="41">
        <f t="shared" si="997"/>
        <v>0</v>
      </c>
      <c r="Y1133" s="41">
        <f t="shared" si="997"/>
        <v>0</v>
      </c>
      <c r="Z1133" s="41">
        <f t="shared" si="997"/>
        <v>0</v>
      </c>
      <c r="AA1133" s="41">
        <f t="shared" si="997"/>
        <v>0</v>
      </c>
      <c r="AB1133" s="41">
        <f t="shared" si="997"/>
        <v>0</v>
      </c>
      <c r="AC1133" s="41">
        <f t="shared" si="997"/>
        <v>0</v>
      </c>
      <c r="AD1133" s="292">
        <f t="shared" si="975"/>
        <v>909</v>
      </c>
      <c r="AE1133" s="41">
        <f t="shared" si="997"/>
        <v>909</v>
      </c>
      <c r="AF1133" s="41">
        <f t="shared" si="997"/>
        <v>862</v>
      </c>
      <c r="AG1133" s="41">
        <f t="shared" si="997"/>
        <v>0</v>
      </c>
      <c r="AH1133" s="41">
        <f t="shared" si="997"/>
        <v>0</v>
      </c>
      <c r="AI1133" s="41">
        <f t="shared" si="997"/>
        <v>0</v>
      </c>
      <c r="AJ1133" s="41">
        <f t="shared" si="997"/>
        <v>0</v>
      </c>
      <c r="AK1133" s="41">
        <f t="shared" si="997"/>
        <v>0</v>
      </c>
    </row>
    <row r="1134" spans="1:37" ht="48.75" customHeight="1">
      <c r="A1134" s="43"/>
      <c r="B1134" s="151" t="s">
        <v>685</v>
      </c>
      <c r="C1134" s="218">
        <v>60</v>
      </c>
      <c r="D1134" s="40">
        <f t="shared" ref="D1134:J1134" si="998">D1135+D1136+D1137</f>
        <v>1300</v>
      </c>
      <c r="E1134" s="41">
        <f t="shared" si="998"/>
        <v>909</v>
      </c>
      <c r="F1134" s="288">
        <f t="shared" si="998"/>
        <v>909</v>
      </c>
      <c r="G1134" s="40">
        <f t="shared" si="998"/>
        <v>909</v>
      </c>
      <c r="H1134" s="40">
        <f t="shared" si="998"/>
        <v>0</v>
      </c>
      <c r="I1134" s="40">
        <f t="shared" si="998"/>
        <v>0</v>
      </c>
      <c r="J1134" s="40">
        <f t="shared" si="998"/>
        <v>0</v>
      </c>
      <c r="K1134" s="23">
        <f t="shared" si="944"/>
        <v>909</v>
      </c>
      <c r="L1134" s="23">
        <f t="shared" si="945"/>
        <v>0</v>
      </c>
      <c r="M1134" s="40">
        <f t="shared" ref="M1134:AK1134" si="999">M1135+M1136+M1137</f>
        <v>0</v>
      </c>
      <c r="N1134" s="40">
        <f t="shared" si="999"/>
        <v>0</v>
      </c>
      <c r="O1134" s="40">
        <f t="shared" si="999"/>
        <v>0</v>
      </c>
      <c r="P1134" s="41">
        <f t="shared" si="999"/>
        <v>0</v>
      </c>
      <c r="Q1134" s="41">
        <f t="shared" si="999"/>
        <v>0</v>
      </c>
      <c r="R1134" s="41">
        <f t="shared" si="999"/>
        <v>0</v>
      </c>
      <c r="S1134" s="41">
        <f t="shared" si="999"/>
        <v>0</v>
      </c>
      <c r="T1134" s="41">
        <f t="shared" si="999"/>
        <v>0</v>
      </c>
      <c r="U1134" s="41">
        <f t="shared" si="999"/>
        <v>0</v>
      </c>
      <c r="V1134" s="41">
        <f t="shared" si="999"/>
        <v>0</v>
      </c>
      <c r="W1134" s="41">
        <f t="shared" si="999"/>
        <v>0</v>
      </c>
      <c r="X1134" s="41">
        <f t="shared" si="999"/>
        <v>0</v>
      </c>
      <c r="Y1134" s="41">
        <f t="shared" si="999"/>
        <v>0</v>
      </c>
      <c r="Z1134" s="41">
        <f t="shared" si="999"/>
        <v>0</v>
      </c>
      <c r="AA1134" s="41">
        <f t="shared" si="999"/>
        <v>0</v>
      </c>
      <c r="AB1134" s="41">
        <f t="shared" si="999"/>
        <v>0</v>
      </c>
      <c r="AC1134" s="41">
        <f t="shared" si="999"/>
        <v>0</v>
      </c>
      <c r="AD1134" s="292">
        <f t="shared" si="975"/>
        <v>909</v>
      </c>
      <c r="AE1134" s="41">
        <f t="shared" si="999"/>
        <v>909</v>
      </c>
      <c r="AF1134" s="41">
        <f t="shared" si="999"/>
        <v>862</v>
      </c>
      <c r="AG1134" s="41">
        <f t="shared" si="999"/>
        <v>0</v>
      </c>
      <c r="AH1134" s="41">
        <f t="shared" si="999"/>
        <v>0</v>
      </c>
      <c r="AI1134" s="41">
        <f t="shared" si="999"/>
        <v>0</v>
      </c>
      <c r="AJ1134" s="41">
        <f t="shared" si="999"/>
        <v>0</v>
      </c>
      <c r="AK1134" s="41">
        <f t="shared" si="999"/>
        <v>0</v>
      </c>
    </row>
    <row r="1135" spans="1:37" ht="14.25" customHeight="1">
      <c r="A1135" s="43"/>
      <c r="B1135" s="28" t="s">
        <v>197</v>
      </c>
      <c r="C1135" s="29" t="s">
        <v>362</v>
      </c>
      <c r="D1135" s="40">
        <v>1093</v>
      </c>
      <c r="E1135" s="41">
        <v>764</v>
      </c>
      <c r="F1135" s="288">
        <v>764</v>
      </c>
      <c r="G1135" s="40">
        <v>764</v>
      </c>
      <c r="H1135" s="40"/>
      <c r="I1135" s="40"/>
      <c r="J1135" s="40"/>
      <c r="K1135" s="23">
        <f t="shared" si="944"/>
        <v>764</v>
      </c>
      <c r="L1135" s="23">
        <f t="shared" si="945"/>
        <v>0</v>
      </c>
      <c r="M1135" s="40"/>
      <c r="N1135" s="40"/>
      <c r="O1135" s="40"/>
      <c r="P1135" s="41"/>
      <c r="Q1135" s="41"/>
      <c r="R1135" s="41"/>
      <c r="S1135" s="41"/>
      <c r="T1135" s="41"/>
      <c r="U1135" s="41"/>
      <c r="V1135" s="41"/>
      <c r="W1135" s="41"/>
      <c r="X1135" s="41"/>
      <c r="Y1135" s="41"/>
      <c r="Z1135" s="41"/>
      <c r="AA1135" s="41"/>
      <c r="AB1135" s="41"/>
      <c r="AC1135" s="41"/>
      <c r="AD1135" s="292">
        <f t="shared" si="975"/>
        <v>764</v>
      </c>
      <c r="AE1135" s="41">
        <v>764</v>
      </c>
      <c r="AF1135" s="41">
        <v>725</v>
      </c>
      <c r="AG1135" s="41"/>
      <c r="AH1135" s="41"/>
      <c r="AI1135" s="41"/>
      <c r="AJ1135" s="41"/>
      <c r="AK1135" s="41"/>
    </row>
    <row r="1136" spans="1:37" ht="14.25" customHeight="1">
      <c r="A1136" s="43"/>
      <c r="B1136" s="28" t="s">
        <v>199</v>
      </c>
      <c r="C1136" s="29" t="s">
        <v>363</v>
      </c>
      <c r="D1136" s="40"/>
      <c r="E1136" s="41"/>
      <c r="F1136" s="288"/>
      <c r="G1136" s="40"/>
      <c r="H1136" s="40"/>
      <c r="I1136" s="40"/>
      <c r="J1136" s="40"/>
      <c r="K1136" s="23">
        <f t="shared" si="944"/>
        <v>0</v>
      </c>
      <c r="L1136" s="23">
        <f t="shared" si="945"/>
        <v>0</v>
      </c>
      <c r="M1136" s="40"/>
      <c r="N1136" s="40"/>
      <c r="O1136" s="40"/>
      <c r="P1136" s="41"/>
      <c r="Q1136" s="41"/>
      <c r="R1136" s="41"/>
      <c r="S1136" s="41"/>
      <c r="T1136" s="41"/>
      <c r="U1136" s="41"/>
      <c r="V1136" s="41"/>
      <c r="W1136" s="41"/>
      <c r="X1136" s="41"/>
      <c r="Y1136" s="41"/>
      <c r="Z1136" s="41"/>
      <c r="AA1136" s="41"/>
      <c r="AB1136" s="41"/>
      <c r="AC1136" s="41"/>
      <c r="AD1136" s="292">
        <f t="shared" si="975"/>
        <v>0</v>
      </c>
      <c r="AE1136" s="41">
        <v>0</v>
      </c>
      <c r="AF1136" s="41"/>
      <c r="AG1136" s="41"/>
      <c r="AH1136" s="41"/>
      <c r="AI1136" s="41"/>
      <c r="AJ1136" s="41"/>
      <c r="AK1136" s="41"/>
    </row>
    <row r="1137" spans="1:37" ht="13.5" customHeight="1">
      <c r="A1137" s="43"/>
      <c r="B1137" s="28" t="s">
        <v>201</v>
      </c>
      <c r="C1137" s="29" t="s">
        <v>364</v>
      </c>
      <c r="D1137" s="40">
        <v>207</v>
      </c>
      <c r="E1137" s="41">
        <v>145</v>
      </c>
      <c r="F1137" s="288">
        <v>145</v>
      </c>
      <c r="G1137" s="40">
        <v>145</v>
      </c>
      <c r="H1137" s="40"/>
      <c r="I1137" s="40"/>
      <c r="J1137" s="40"/>
      <c r="K1137" s="23">
        <f t="shared" si="944"/>
        <v>145</v>
      </c>
      <c r="L1137" s="23">
        <f t="shared" si="945"/>
        <v>0</v>
      </c>
      <c r="M1137" s="40"/>
      <c r="N1137" s="40"/>
      <c r="O1137" s="40"/>
      <c r="P1137" s="41"/>
      <c r="Q1137" s="41"/>
      <c r="R1137" s="41"/>
      <c r="S1137" s="41"/>
      <c r="T1137" s="41"/>
      <c r="U1137" s="41"/>
      <c r="V1137" s="41"/>
      <c r="W1137" s="41"/>
      <c r="X1137" s="41"/>
      <c r="Y1137" s="41"/>
      <c r="Z1137" s="41"/>
      <c r="AA1137" s="41"/>
      <c r="AB1137" s="41"/>
      <c r="AC1137" s="41"/>
      <c r="AD1137" s="292">
        <f t="shared" si="975"/>
        <v>145</v>
      </c>
      <c r="AE1137" s="41">
        <v>145</v>
      </c>
      <c r="AF1137" s="41">
        <v>137</v>
      </c>
      <c r="AG1137" s="41"/>
      <c r="AH1137" s="41"/>
      <c r="AI1137" s="41"/>
      <c r="AJ1137" s="41"/>
      <c r="AK1137" s="41"/>
    </row>
    <row r="1138" spans="1:37" ht="54" hidden="1" customHeight="1">
      <c r="A1138" s="43"/>
      <c r="B1138" s="217" t="s">
        <v>686</v>
      </c>
      <c r="C1138" s="218">
        <v>60</v>
      </c>
      <c r="D1138" s="40">
        <f t="shared" ref="D1138:J1138" si="1000">D1139+D1140+D1141</f>
        <v>1313</v>
      </c>
      <c r="E1138" s="41">
        <f t="shared" si="1000"/>
        <v>0</v>
      </c>
      <c r="F1138" s="288">
        <f t="shared" si="1000"/>
        <v>0</v>
      </c>
      <c r="G1138" s="40">
        <f t="shared" si="1000"/>
        <v>0</v>
      </c>
      <c r="H1138" s="40">
        <f t="shared" si="1000"/>
        <v>0</v>
      </c>
      <c r="I1138" s="40">
        <f t="shared" si="1000"/>
        <v>0</v>
      </c>
      <c r="J1138" s="40">
        <f t="shared" si="1000"/>
        <v>0</v>
      </c>
      <c r="K1138" s="23">
        <f t="shared" si="944"/>
        <v>0</v>
      </c>
      <c r="L1138" s="23">
        <f t="shared" si="945"/>
        <v>0</v>
      </c>
      <c r="M1138" s="40">
        <f t="shared" ref="M1138:AK1138" si="1001">M1139+M1140+M1141</f>
        <v>0</v>
      </c>
      <c r="N1138" s="40">
        <f t="shared" si="1001"/>
        <v>0</v>
      </c>
      <c r="O1138" s="40">
        <f t="shared" si="1001"/>
        <v>0</v>
      </c>
      <c r="P1138" s="41">
        <f t="shared" si="1001"/>
        <v>0</v>
      </c>
      <c r="Q1138" s="41">
        <f t="shared" si="1001"/>
        <v>0</v>
      </c>
      <c r="R1138" s="41">
        <f t="shared" si="1001"/>
        <v>0</v>
      </c>
      <c r="S1138" s="41">
        <f t="shared" si="1001"/>
        <v>0</v>
      </c>
      <c r="T1138" s="41">
        <f t="shared" si="1001"/>
        <v>0</v>
      </c>
      <c r="U1138" s="41">
        <f t="shared" si="1001"/>
        <v>0</v>
      </c>
      <c r="V1138" s="41">
        <f t="shared" si="1001"/>
        <v>0</v>
      </c>
      <c r="W1138" s="41">
        <f t="shared" si="1001"/>
        <v>0</v>
      </c>
      <c r="X1138" s="41">
        <f t="shared" si="1001"/>
        <v>0</v>
      </c>
      <c r="Y1138" s="41">
        <f t="shared" si="1001"/>
        <v>0</v>
      </c>
      <c r="Z1138" s="41">
        <f t="shared" si="1001"/>
        <v>0</v>
      </c>
      <c r="AA1138" s="41">
        <f t="shared" si="1001"/>
        <v>0</v>
      </c>
      <c r="AB1138" s="41">
        <f t="shared" si="1001"/>
        <v>0</v>
      </c>
      <c r="AC1138" s="41">
        <f t="shared" si="1001"/>
        <v>0</v>
      </c>
      <c r="AD1138" s="292">
        <f t="shared" si="975"/>
        <v>0</v>
      </c>
      <c r="AE1138" s="41">
        <f t="shared" si="1001"/>
        <v>0</v>
      </c>
      <c r="AF1138" s="41">
        <f t="shared" si="1001"/>
        <v>0</v>
      </c>
      <c r="AG1138" s="41">
        <f t="shared" si="1001"/>
        <v>0</v>
      </c>
      <c r="AH1138" s="41">
        <f t="shared" si="1001"/>
        <v>0</v>
      </c>
      <c r="AI1138" s="41">
        <f t="shared" si="1001"/>
        <v>0</v>
      </c>
      <c r="AJ1138" s="41">
        <f t="shared" si="1001"/>
        <v>0</v>
      </c>
      <c r="AK1138" s="41">
        <f t="shared" si="1001"/>
        <v>0</v>
      </c>
    </row>
    <row r="1139" spans="1:37" ht="14.25" hidden="1" customHeight="1">
      <c r="A1139" s="43"/>
      <c r="B1139" s="28" t="s">
        <v>197</v>
      </c>
      <c r="C1139" s="29" t="s">
        <v>362</v>
      </c>
      <c r="D1139" s="40">
        <v>1103</v>
      </c>
      <c r="E1139" s="41"/>
      <c r="F1139" s="288"/>
      <c r="G1139" s="40"/>
      <c r="H1139" s="40"/>
      <c r="I1139" s="40"/>
      <c r="J1139" s="40"/>
      <c r="K1139" s="23">
        <f t="shared" ref="K1139:K1202" si="1002">G1139+H1139+I1139+J1139</f>
        <v>0</v>
      </c>
      <c r="L1139" s="23">
        <f t="shared" ref="L1139:L1202" si="1003">F1139-K1139</f>
        <v>0</v>
      </c>
      <c r="M1139" s="40"/>
      <c r="N1139" s="40"/>
      <c r="O1139" s="40"/>
      <c r="P1139" s="41"/>
      <c r="Q1139" s="41"/>
      <c r="R1139" s="41"/>
      <c r="S1139" s="41"/>
      <c r="T1139" s="41"/>
      <c r="U1139" s="41"/>
      <c r="V1139" s="41"/>
      <c r="W1139" s="41"/>
      <c r="X1139" s="41"/>
      <c r="Y1139" s="41"/>
      <c r="Z1139" s="41"/>
      <c r="AA1139" s="41"/>
      <c r="AB1139" s="41"/>
      <c r="AC1139" s="41"/>
      <c r="AD1139" s="292">
        <f t="shared" si="975"/>
        <v>0</v>
      </c>
      <c r="AE1139" s="41"/>
      <c r="AF1139" s="41"/>
      <c r="AG1139" s="41"/>
      <c r="AH1139" s="41"/>
      <c r="AI1139" s="41"/>
      <c r="AJ1139" s="41"/>
      <c r="AK1139" s="41"/>
    </row>
    <row r="1140" spans="1:37" ht="14.25" hidden="1" customHeight="1">
      <c r="A1140" s="43"/>
      <c r="B1140" s="28" t="s">
        <v>199</v>
      </c>
      <c r="C1140" s="29" t="s">
        <v>363</v>
      </c>
      <c r="D1140" s="40"/>
      <c r="E1140" s="41"/>
      <c r="F1140" s="288"/>
      <c r="G1140" s="40"/>
      <c r="H1140" s="40"/>
      <c r="I1140" s="40"/>
      <c r="J1140" s="40"/>
      <c r="K1140" s="23">
        <f t="shared" si="1002"/>
        <v>0</v>
      </c>
      <c r="L1140" s="23">
        <f t="shared" si="1003"/>
        <v>0</v>
      </c>
      <c r="M1140" s="40"/>
      <c r="N1140" s="40"/>
      <c r="O1140" s="40"/>
      <c r="P1140" s="41"/>
      <c r="Q1140" s="41"/>
      <c r="R1140" s="41"/>
      <c r="S1140" s="41"/>
      <c r="T1140" s="41"/>
      <c r="U1140" s="41"/>
      <c r="V1140" s="41"/>
      <c r="W1140" s="41"/>
      <c r="X1140" s="41"/>
      <c r="Y1140" s="41"/>
      <c r="Z1140" s="41"/>
      <c r="AA1140" s="41"/>
      <c r="AB1140" s="41"/>
      <c r="AC1140" s="41"/>
      <c r="AD1140" s="292">
        <f t="shared" si="975"/>
        <v>0</v>
      </c>
      <c r="AE1140" s="41"/>
      <c r="AF1140" s="41"/>
      <c r="AG1140" s="41"/>
      <c r="AH1140" s="41"/>
      <c r="AI1140" s="41"/>
      <c r="AJ1140" s="41"/>
      <c r="AK1140" s="41"/>
    </row>
    <row r="1141" spans="1:37" ht="14.25" hidden="1" customHeight="1">
      <c r="A1141" s="43"/>
      <c r="B1141" s="28" t="s">
        <v>201</v>
      </c>
      <c r="C1141" s="29" t="s">
        <v>364</v>
      </c>
      <c r="D1141" s="40">
        <v>210</v>
      </c>
      <c r="E1141" s="41"/>
      <c r="F1141" s="288"/>
      <c r="G1141" s="40"/>
      <c r="H1141" s="40"/>
      <c r="I1141" s="40"/>
      <c r="J1141" s="40"/>
      <c r="K1141" s="23">
        <f t="shared" si="1002"/>
        <v>0</v>
      </c>
      <c r="L1141" s="23">
        <f t="shared" si="1003"/>
        <v>0</v>
      </c>
      <c r="M1141" s="40"/>
      <c r="N1141" s="40"/>
      <c r="O1141" s="40"/>
      <c r="P1141" s="41"/>
      <c r="Q1141" s="41"/>
      <c r="R1141" s="41"/>
      <c r="S1141" s="41"/>
      <c r="T1141" s="41"/>
      <c r="U1141" s="41"/>
      <c r="V1141" s="41"/>
      <c r="W1141" s="41"/>
      <c r="X1141" s="41"/>
      <c r="Y1141" s="41"/>
      <c r="Z1141" s="41"/>
      <c r="AA1141" s="41"/>
      <c r="AB1141" s="41"/>
      <c r="AC1141" s="41"/>
      <c r="AD1141" s="292">
        <f t="shared" si="975"/>
        <v>0</v>
      </c>
      <c r="AE1141" s="41"/>
      <c r="AF1141" s="41"/>
      <c r="AG1141" s="41"/>
      <c r="AH1141" s="41"/>
      <c r="AI1141" s="41"/>
      <c r="AJ1141" s="41"/>
      <c r="AK1141" s="41"/>
    </row>
    <row r="1142" spans="1:37" ht="12.75" hidden="1" customHeight="1">
      <c r="A1142" s="43"/>
      <c r="B1142" s="28" t="s">
        <v>365</v>
      </c>
      <c r="C1142" s="29">
        <v>70</v>
      </c>
      <c r="D1142" s="186"/>
      <c r="E1142" s="30"/>
      <c r="F1142" s="93"/>
      <c r="G1142" s="186"/>
      <c r="H1142" s="186"/>
      <c r="I1142" s="186"/>
      <c r="J1142" s="186"/>
      <c r="K1142" s="23">
        <f t="shared" si="1002"/>
        <v>0</v>
      </c>
      <c r="L1142" s="23">
        <f t="shared" si="1003"/>
        <v>0</v>
      </c>
      <c r="M1142" s="186"/>
      <c r="N1142" s="186"/>
      <c r="O1142" s="186"/>
      <c r="P1142" s="30"/>
      <c r="Q1142" s="30"/>
      <c r="R1142" s="30"/>
      <c r="S1142" s="30"/>
      <c r="T1142" s="30"/>
      <c r="U1142" s="30"/>
      <c r="V1142" s="30"/>
      <c r="W1142" s="30"/>
      <c r="X1142" s="30"/>
      <c r="Y1142" s="30"/>
      <c r="Z1142" s="30"/>
      <c r="AA1142" s="30"/>
      <c r="AB1142" s="30"/>
      <c r="AC1142" s="30"/>
      <c r="AD1142" s="292">
        <f t="shared" si="975"/>
        <v>0</v>
      </c>
      <c r="AE1142" s="30"/>
      <c r="AF1142" s="30"/>
      <c r="AG1142" s="30"/>
      <c r="AH1142" s="30"/>
      <c r="AI1142" s="30"/>
      <c r="AJ1142" s="30"/>
      <c r="AK1142" s="30"/>
    </row>
    <row r="1143" spans="1:37" ht="35.25" hidden="1" customHeight="1">
      <c r="A1143" s="43"/>
      <c r="B1143" s="215" t="s">
        <v>687</v>
      </c>
      <c r="C1143" s="129" t="s">
        <v>684</v>
      </c>
      <c r="D1143" s="186">
        <f t="shared" ref="D1143:J1143" si="1004">D1144+D1149</f>
        <v>0</v>
      </c>
      <c r="E1143" s="30">
        <f t="shared" si="1004"/>
        <v>0</v>
      </c>
      <c r="F1143" s="93">
        <f t="shared" si="1004"/>
        <v>0</v>
      </c>
      <c r="G1143" s="186">
        <f t="shared" si="1004"/>
        <v>0</v>
      </c>
      <c r="H1143" s="186">
        <f t="shared" si="1004"/>
        <v>0</v>
      </c>
      <c r="I1143" s="186">
        <f t="shared" si="1004"/>
        <v>0</v>
      </c>
      <c r="J1143" s="186">
        <f t="shared" si="1004"/>
        <v>0</v>
      </c>
      <c r="K1143" s="23">
        <f t="shared" si="1002"/>
        <v>0</v>
      </c>
      <c r="L1143" s="23">
        <f t="shared" si="1003"/>
        <v>0</v>
      </c>
      <c r="M1143" s="186">
        <f t="shared" ref="M1143:AK1143" si="1005">M1144+M1149</f>
        <v>0</v>
      </c>
      <c r="N1143" s="186">
        <f t="shared" si="1005"/>
        <v>0</v>
      </c>
      <c r="O1143" s="186">
        <f t="shared" si="1005"/>
        <v>0</v>
      </c>
      <c r="P1143" s="30">
        <f t="shared" si="1005"/>
        <v>0</v>
      </c>
      <c r="Q1143" s="30">
        <f t="shared" si="1005"/>
        <v>0</v>
      </c>
      <c r="R1143" s="30">
        <f t="shared" si="1005"/>
        <v>0</v>
      </c>
      <c r="S1143" s="30">
        <f t="shared" si="1005"/>
        <v>0</v>
      </c>
      <c r="T1143" s="30">
        <f t="shared" si="1005"/>
        <v>0</v>
      </c>
      <c r="U1143" s="30">
        <f t="shared" si="1005"/>
        <v>0</v>
      </c>
      <c r="V1143" s="30">
        <f t="shared" si="1005"/>
        <v>0</v>
      </c>
      <c r="W1143" s="30">
        <f t="shared" si="1005"/>
        <v>0</v>
      </c>
      <c r="X1143" s="30">
        <f t="shared" si="1005"/>
        <v>0</v>
      </c>
      <c r="Y1143" s="30">
        <f t="shared" si="1005"/>
        <v>0</v>
      </c>
      <c r="Z1143" s="30">
        <f t="shared" si="1005"/>
        <v>0</v>
      </c>
      <c r="AA1143" s="30">
        <f t="shared" si="1005"/>
        <v>0</v>
      </c>
      <c r="AB1143" s="30">
        <f t="shared" si="1005"/>
        <v>0</v>
      </c>
      <c r="AC1143" s="30">
        <f t="shared" si="1005"/>
        <v>0</v>
      </c>
      <c r="AD1143" s="292">
        <f t="shared" si="975"/>
        <v>0</v>
      </c>
      <c r="AE1143" s="30">
        <f t="shared" si="1005"/>
        <v>0</v>
      </c>
      <c r="AF1143" s="30">
        <f t="shared" si="1005"/>
        <v>0</v>
      </c>
      <c r="AG1143" s="30">
        <f t="shared" si="1005"/>
        <v>0</v>
      </c>
      <c r="AH1143" s="30">
        <f t="shared" si="1005"/>
        <v>0</v>
      </c>
      <c r="AI1143" s="30">
        <f t="shared" si="1005"/>
        <v>0</v>
      </c>
      <c r="AJ1143" s="30">
        <f t="shared" si="1005"/>
        <v>0</v>
      </c>
      <c r="AK1143" s="30">
        <f t="shared" si="1005"/>
        <v>0</v>
      </c>
    </row>
    <row r="1144" spans="1:37" ht="14.25" hidden="1" customHeight="1">
      <c r="A1144" s="43"/>
      <c r="B1144" s="25" t="s">
        <v>298</v>
      </c>
      <c r="C1144" s="29"/>
      <c r="D1144" s="186">
        <f t="shared" ref="D1144:J1144" si="1006">D1145+D1148</f>
        <v>0</v>
      </c>
      <c r="E1144" s="30">
        <f t="shared" si="1006"/>
        <v>0</v>
      </c>
      <c r="F1144" s="93">
        <f t="shared" si="1006"/>
        <v>0</v>
      </c>
      <c r="G1144" s="186">
        <f t="shared" si="1006"/>
        <v>0</v>
      </c>
      <c r="H1144" s="186">
        <f t="shared" si="1006"/>
        <v>0</v>
      </c>
      <c r="I1144" s="186">
        <f t="shared" si="1006"/>
        <v>0</v>
      </c>
      <c r="J1144" s="186">
        <f t="shared" si="1006"/>
        <v>0</v>
      </c>
      <c r="K1144" s="23">
        <f t="shared" si="1002"/>
        <v>0</v>
      </c>
      <c r="L1144" s="23">
        <f t="shared" si="1003"/>
        <v>0</v>
      </c>
      <c r="M1144" s="186">
        <f t="shared" ref="M1144:AK1144" si="1007">M1145+M1148</f>
        <v>0</v>
      </c>
      <c r="N1144" s="186">
        <f t="shared" si="1007"/>
        <v>0</v>
      </c>
      <c r="O1144" s="186">
        <f t="shared" si="1007"/>
        <v>0</v>
      </c>
      <c r="P1144" s="30">
        <f t="shared" si="1007"/>
        <v>0</v>
      </c>
      <c r="Q1144" s="30">
        <f t="shared" si="1007"/>
        <v>0</v>
      </c>
      <c r="R1144" s="30">
        <f t="shared" si="1007"/>
        <v>0</v>
      </c>
      <c r="S1144" s="30">
        <f t="shared" si="1007"/>
        <v>0</v>
      </c>
      <c r="T1144" s="30">
        <f t="shared" si="1007"/>
        <v>0</v>
      </c>
      <c r="U1144" s="30">
        <f t="shared" si="1007"/>
        <v>0</v>
      </c>
      <c r="V1144" s="30">
        <f t="shared" si="1007"/>
        <v>0</v>
      </c>
      <c r="W1144" s="30">
        <f t="shared" si="1007"/>
        <v>0</v>
      </c>
      <c r="X1144" s="30">
        <f t="shared" si="1007"/>
        <v>0</v>
      </c>
      <c r="Y1144" s="30">
        <f t="shared" si="1007"/>
        <v>0</v>
      </c>
      <c r="Z1144" s="30">
        <f t="shared" si="1007"/>
        <v>0</v>
      </c>
      <c r="AA1144" s="30">
        <f t="shared" si="1007"/>
        <v>0</v>
      </c>
      <c r="AB1144" s="30">
        <f t="shared" si="1007"/>
        <v>0</v>
      </c>
      <c r="AC1144" s="30">
        <f t="shared" si="1007"/>
        <v>0</v>
      </c>
      <c r="AD1144" s="292">
        <f t="shared" si="975"/>
        <v>0</v>
      </c>
      <c r="AE1144" s="30">
        <f t="shared" si="1007"/>
        <v>0</v>
      </c>
      <c r="AF1144" s="30">
        <f t="shared" si="1007"/>
        <v>0</v>
      </c>
      <c r="AG1144" s="30">
        <f t="shared" si="1007"/>
        <v>0</v>
      </c>
      <c r="AH1144" s="30">
        <f t="shared" si="1007"/>
        <v>0</v>
      </c>
      <c r="AI1144" s="30">
        <f t="shared" si="1007"/>
        <v>0</v>
      </c>
      <c r="AJ1144" s="30">
        <f t="shared" si="1007"/>
        <v>0</v>
      </c>
      <c r="AK1144" s="30">
        <f t="shared" si="1007"/>
        <v>0</v>
      </c>
    </row>
    <row r="1145" spans="1:37" ht="14.25" hidden="1" customHeight="1">
      <c r="A1145" s="43"/>
      <c r="B1145" s="28" t="s">
        <v>299</v>
      </c>
      <c r="C1145" s="29">
        <v>1</v>
      </c>
      <c r="D1145" s="186">
        <f t="shared" ref="D1145:J1145" si="1008">D1146+D1147</f>
        <v>0</v>
      </c>
      <c r="E1145" s="30">
        <f t="shared" si="1008"/>
        <v>0</v>
      </c>
      <c r="F1145" s="93">
        <f t="shared" si="1008"/>
        <v>0</v>
      </c>
      <c r="G1145" s="186">
        <f t="shared" si="1008"/>
        <v>0</v>
      </c>
      <c r="H1145" s="186">
        <f t="shared" si="1008"/>
        <v>0</v>
      </c>
      <c r="I1145" s="186">
        <f t="shared" si="1008"/>
        <v>0</v>
      </c>
      <c r="J1145" s="186">
        <f t="shared" si="1008"/>
        <v>0</v>
      </c>
      <c r="K1145" s="23">
        <f t="shared" si="1002"/>
        <v>0</v>
      </c>
      <c r="L1145" s="23">
        <f t="shared" si="1003"/>
        <v>0</v>
      </c>
      <c r="M1145" s="186">
        <f t="shared" ref="M1145:AK1145" si="1009">M1146+M1147</f>
        <v>0</v>
      </c>
      <c r="N1145" s="186">
        <f t="shared" si="1009"/>
        <v>0</v>
      </c>
      <c r="O1145" s="186">
        <f t="shared" si="1009"/>
        <v>0</v>
      </c>
      <c r="P1145" s="30">
        <f t="shared" si="1009"/>
        <v>0</v>
      </c>
      <c r="Q1145" s="30">
        <f t="shared" si="1009"/>
        <v>0</v>
      </c>
      <c r="R1145" s="30">
        <f t="shared" si="1009"/>
        <v>0</v>
      </c>
      <c r="S1145" s="30">
        <f t="shared" si="1009"/>
        <v>0</v>
      </c>
      <c r="T1145" s="30">
        <f t="shared" si="1009"/>
        <v>0</v>
      </c>
      <c r="U1145" s="30">
        <f t="shared" si="1009"/>
        <v>0</v>
      </c>
      <c r="V1145" s="30">
        <f t="shared" si="1009"/>
        <v>0</v>
      </c>
      <c r="W1145" s="30">
        <f t="shared" si="1009"/>
        <v>0</v>
      </c>
      <c r="X1145" s="30">
        <f t="shared" si="1009"/>
        <v>0</v>
      </c>
      <c r="Y1145" s="30">
        <f t="shared" si="1009"/>
        <v>0</v>
      </c>
      <c r="Z1145" s="30">
        <f t="shared" si="1009"/>
        <v>0</v>
      </c>
      <c r="AA1145" s="30">
        <f t="shared" si="1009"/>
        <v>0</v>
      </c>
      <c r="AB1145" s="30">
        <f t="shared" si="1009"/>
        <v>0</v>
      </c>
      <c r="AC1145" s="30">
        <f t="shared" si="1009"/>
        <v>0</v>
      </c>
      <c r="AD1145" s="292">
        <f t="shared" si="975"/>
        <v>0</v>
      </c>
      <c r="AE1145" s="30">
        <f t="shared" si="1009"/>
        <v>0</v>
      </c>
      <c r="AF1145" s="30">
        <f t="shared" si="1009"/>
        <v>0</v>
      </c>
      <c r="AG1145" s="30">
        <f t="shared" si="1009"/>
        <v>0</v>
      </c>
      <c r="AH1145" s="30">
        <f t="shared" si="1009"/>
        <v>0</v>
      </c>
      <c r="AI1145" s="30">
        <f t="shared" si="1009"/>
        <v>0</v>
      </c>
      <c r="AJ1145" s="30">
        <f t="shared" si="1009"/>
        <v>0</v>
      </c>
      <c r="AK1145" s="30">
        <f t="shared" si="1009"/>
        <v>0</v>
      </c>
    </row>
    <row r="1146" spans="1:37" ht="14.25" hidden="1" customHeight="1">
      <c r="A1146" s="43"/>
      <c r="B1146" s="28" t="s">
        <v>300</v>
      </c>
      <c r="C1146" s="29">
        <v>10</v>
      </c>
      <c r="D1146" s="186"/>
      <c r="E1146" s="30"/>
      <c r="F1146" s="93"/>
      <c r="G1146" s="186"/>
      <c r="H1146" s="186"/>
      <c r="I1146" s="186"/>
      <c r="J1146" s="186"/>
      <c r="K1146" s="23">
        <f t="shared" si="1002"/>
        <v>0</v>
      </c>
      <c r="L1146" s="23">
        <f t="shared" si="1003"/>
        <v>0</v>
      </c>
      <c r="M1146" s="186"/>
      <c r="N1146" s="186"/>
      <c r="O1146" s="186"/>
      <c r="P1146" s="30"/>
      <c r="Q1146" s="30"/>
      <c r="R1146" s="30"/>
      <c r="S1146" s="30"/>
      <c r="T1146" s="30"/>
      <c r="U1146" s="30"/>
      <c r="V1146" s="30"/>
      <c r="W1146" s="30"/>
      <c r="X1146" s="30"/>
      <c r="Y1146" s="30"/>
      <c r="Z1146" s="30"/>
      <c r="AA1146" s="30"/>
      <c r="AB1146" s="30"/>
      <c r="AC1146" s="30"/>
      <c r="AD1146" s="292">
        <f t="shared" si="975"/>
        <v>0</v>
      </c>
      <c r="AE1146" s="30"/>
      <c r="AF1146" s="30"/>
      <c r="AG1146" s="30"/>
      <c r="AH1146" s="30"/>
      <c r="AI1146" s="30"/>
      <c r="AJ1146" s="30"/>
      <c r="AK1146" s="30"/>
    </row>
    <row r="1147" spans="1:37" ht="14.25" hidden="1" customHeight="1">
      <c r="A1147" s="43"/>
      <c r="B1147" s="28" t="s">
        <v>301</v>
      </c>
      <c r="C1147" s="29">
        <v>20</v>
      </c>
      <c r="D1147" s="186"/>
      <c r="E1147" s="30"/>
      <c r="F1147" s="93"/>
      <c r="G1147" s="186"/>
      <c r="H1147" s="186"/>
      <c r="I1147" s="186"/>
      <c r="J1147" s="186"/>
      <c r="K1147" s="23">
        <f t="shared" si="1002"/>
        <v>0</v>
      </c>
      <c r="L1147" s="23">
        <f t="shared" si="1003"/>
        <v>0</v>
      </c>
      <c r="M1147" s="186"/>
      <c r="N1147" s="186"/>
      <c r="O1147" s="186"/>
      <c r="P1147" s="30"/>
      <c r="Q1147" s="30"/>
      <c r="R1147" s="30"/>
      <c r="S1147" s="30"/>
      <c r="T1147" s="30"/>
      <c r="U1147" s="30"/>
      <c r="V1147" s="30"/>
      <c r="W1147" s="30"/>
      <c r="X1147" s="30"/>
      <c r="Y1147" s="30"/>
      <c r="Z1147" s="30"/>
      <c r="AA1147" s="30"/>
      <c r="AB1147" s="30"/>
      <c r="AC1147" s="30"/>
      <c r="AD1147" s="292">
        <f t="shared" si="975"/>
        <v>0</v>
      </c>
      <c r="AE1147" s="30"/>
      <c r="AF1147" s="30"/>
      <c r="AG1147" s="30"/>
      <c r="AH1147" s="30"/>
      <c r="AI1147" s="30"/>
      <c r="AJ1147" s="30"/>
      <c r="AK1147" s="30"/>
    </row>
    <row r="1148" spans="1:37" ht="14.25" hidden="1" customHeight="1">
      <c r="A1148" s="43"/>
      <c r="B1148" s="16" t="s">
        <v>310</v>
      </c>
      <c r="C1148" s="29" t="s">
        <v>421</v>
      </c>
      <c r="D1148" s="186"/>
      <c r="E1148" s="30"/>
      <c r="F1148" s="93"/>
      <c r="G1148" s="186"/>
      <c r="H1148" s="186"/>
      <c r="I1148" s="186"/>
      <c r="J1148" s="186"/>
      <c r="K1148" s="23">
        <f t="shared" si="1002"/>
        <v>0</v>
      </c>
      <c r="L1148" s="23">
        <f t="shared" si="1003"/>
        <v>0</v>
      </c>
      <c r="M1148" s="186"/>
      <c r="N1148" s="186"/>
      <c r="O1148" s="186"/>
      <c r="P1148" s="30"/>
      <c r="Q1148" s="30"/>
      <c r="R1148" s="30"/>
      <c r="S1148" s="30"/>
      <c r="T1148" s="30"/>
      <c r="U1148" s="30"/>
      <c r="V1148" s="30"/>
      <c r="W1148" s="30"/>
      <c r="X1148" s="30"/>
      <c r="Y1148" s="30"/>
      <c r="Z1148" s="30"/>
      <c r="AA1148" s="30"/>
      <c r="AB1148" s="30"/>
      <c r="AC1148" s="30"/>
      <c r="AD1148" s="292">
        <f t="shared" si="975"/>
        <v>0</v>
      </c>
      <c r="AE1148" s="30"/>
      <c r="AF1148" s="30"/>
      <c r="AG1148" s="30"/>
      <c r="AH1148" s="30"/>
      <c r="AI1148" s="30"/>
      <c r="AJ1148" s="30"/>
      <c r="AK1148" s="30"/>
    </row>
    <row r="1149" spans="1:37" ht="14.25" hidden="1" customHeight="1">
      <c r="A1149" s="43"/>
      <c r="B1149" s="25" t="s">
        <v>311</v>
      </c>
      <c r="C1149" s="29"/>
      <c r="D1149" s="186">
        <f t="shared" ref="D1149:AK1149" si="1010">D1150</f>
        <v>0</v>
      </c>
      <c r="E1149" s="30">
        <f t="shared" si="1010"/>
        <v>0</v>
      </c>
      <c r="F1149" s="93">
        <f t="shared" si="1010"/>
        <v>0</v>
      </c>
      <c r="G1149" s="186">
        <f t="shared" si="1010"/>
        <v>0</v>
      </c>
      <c r="H1149" s="186">
        <f t="shared" si="1010"/>
        <v>0</v>
      </c>
      <c r="I1149" s="186">
        <f t="shared" si="1010"/>
        <v>0</v>
      </c>
      <c r="J1149" s="186">
        <f t="shared" si="1010"/>
        <v>0</v>
      </c>
      <c r="K1149" s="23">
        <f t="shared" si="1002"/>
        <v>0</v>
      </c>
      <c r="L1149" s="23">
        <f t="shared" si="1003"/>
        <v>0</v>
      </c>
      <c r="M1149" s="186">
        <f t="shared" si="1010"/>
        <v>0</v>
      </c>
      <c r="N1149" s="186">
        <f t="shared" si="1010"/>
        <v>0</v>
      </c>
      <c r="O1149" s="186">
        <f t="shared" si="1010"/>
        <v>0</v>
      </c>
      <c r="P1149" s="30">
        <f t="shared" si="1010"/>
        <v>0</v>
      </c>
      <c r="Q1149" s="30">
        <f t="shared" si="1010"/>
        <v>0</v>
      </c>
      <c r="R1149" s="30">
        <f t="shared" si="1010"/>
        <v>0</v>
      </c>
      <c r="S1149" s="30">
        <f t="shared" si="1010"/>
        <v>0</v>
      </c>
      <c r="T1149" s="30">
        <f t="shared" si="1010"/>
        <v>0</v>
      </c>
      <c r="U1149" s="30">
        <f t="shared" si="1010"/>
        <v>0</v>
      </c>
      <c r="V1149" s="30">
        <f t="shared" si="1010"/>
        <v>0</v>
      </c>
      <c r="W1149" s="30">
        <f t="shared" si="1010"/>
        <v>0</v>
      </c>
      <c r="X1149" s="30">
        <f t="shared" si="1010"/>
        <v>0</v>
      </c>
      <c r="Y1149" s="30">
        <f t="shared" si="1010"/>
        <v>0</v>
      </c>
      <c r="Z1149" s="30">
        <f t="shared" si="1010"/>
        <v>0</v>
      </c>
      <c r="AA1149" s="30">
        <f t="shared" si="1010"/>
        <v>0</v>
      </c>
      <c r="AB1149" s="30">
        <f t="shared" si="1010"/>
        <v>0</v>
      </c>
      <c r="AC1149" s="30">
        <f t="shared" si="1010"/>
        <v>0</v>
      </c>
      <c r="AD1149" s="292">
        <f t="shared" si="975"/>
        <v>0</v>
      </c>
      <c r="AE1149" s="30">
        <f t="shared" si="1010"/>
        <v>0</v>
      </c>
      <c r="AF1149" s="30">
        <f t="shared" si="1010"/>
        <v>0</v>
      </c>
      <c r="AG1149" s="30">
        <f t="shared" si="1010"/>
        <v>0</v>
      </c>
      <c r="AH1149" s="30">
        <f t="shared" si="1010"/>
        <v>0</v>
      </c>
      <c r="AI1149" s="30">
        <f t="shared" si="1010"/>
        <v>0</v>
      </c>
      <c r="AJ1149" s="30">
        <f t="shared" si="1010"/>
        <v>0</v>
      </c>
      <c r="AK1149" s="30">
        <f t="shared" si="1010"/>
        <v>0</v>
      </c>
    </row>
    <row r="1150" spans="1:37" ht="14.25" hidden="1" customHeight="1">
      <c r="A1150" s="43"/>
      <c r="B1150" s="28" t="s">
        <v>365</v>
      </c>
      <c r="C1150" s="29">
        <v>70</v>
      </c>
      <c r="D1150" s="186"/>
      <c r="E1150" s="30"/>
      <c r="F1150" s="93"/>
      <c r="G1150" s="186"/>
      <c r="H1150" s="186"/>
      <c r="I1150" s="186"/>
      <c r="J1150" s="186"/>
      <c r="K1150" s="23">
        <f t="shared" si="1002"/>
        <v>0</v>
      </c>
      <c r="L1150" s="23">
        <f t="shared" si="1003"/>
        <v>0</v>
      </c>
      <c r="M1150" s="186"/>
      <c r="N1150" s="186"/>
      <c r="O1150" s="186"/>
      <c r="P1150" s="30"/>
      <c r="Q1150" s="30"/>
      <c r="R1150" s="30"/>
      <c r="S1150" s="30"/>
      <c r="T1150" s="30"/>
      <c r="U1150" s="30"/>
      <c r="V1150" s="30"/>
      <c r="W1150" s="30"/>
      <c r="X1150" s="30"/>
      <c r="Y1150" s="30"/>
      <c r="Z1150" s="30"/>
      <c r="AA1150" s="30"/>
      <c r="AB1150" s="30"/>
      <c r="AC1150" s="30"/>
      <c r="AD1150" s="292">
        <f t="shared" si="975"/>
        <v>0</v>
      </c>
      <c r="AE1150" s="30"/>
      <c r="AF1150" s="30"/>
      <c r="AG1150" s="30"/>
      <c r="AH1150" s="30"/>
      <c r="AI1150" s="30"/>
      <c r="AJ1150" s="30"/>
      <c r="AK1150" s="30"/>
    </row>
    <row r="1151" spans="1:37" ht="21.75" customHeight="1">
      <c r="A1151" s="43" t="s">
        <v>688</v>
      </c>
      <c r="B1151" s="154" t="s">
        <v>689</v>
      </c>
      <c r="C1151" s="129" t="s">
        <v>662</v>
      </c>
      <c r="D1151" s="263">
        <f t="shared" ref="D1151:J1151" si="1011">D1152+D1157</f>
        <v>2481</v>
      </c>
      <c r="E1151" s="156">
        <f t="shared" si="1011"/>
        <v>2963</v>
      </c>
      <c r="F1151" s="300">
        <f t="shared" si="1011"/>
        <v>2800</v>
      </c>
      <c r="G1151" s="263">
        <f t="shared" si="1011"/>
        <v>700</v>
      </c>
      <c r="H1151" s="263">
        <f t="shared" si="1011"/>
        <v>800</v>
      </c>
      <c r="I1151" s="263">
        <f t="shared" si="1011"/>
        <v>650</v>
      </c>
      <c r="J1151" s="263">
        <f t="shared" si="1011"/>
        <v>650</v>
      </c>
      <c r="K1151" s="23">
        <f t="shared" si="1002"/>
        <v>2800</v>
      </c>
      <c r="L1151" s="23">
        <f t="shared" si="1003"/>
        <v>0</v>
      </c>
      <c r="M1151" s="263">
        <f t="shared" ref="M1151:AK1151" si="1012">M1152+M1157</f>
        <v>2800</v>
      </c>
      <c r="N1151" s="263">
        <f t="shared" si="1012"/>
        <v>2800</v>
      </c>
      <c r="O1151" s="263">
        <f t="shared" si="1012"/>
        <v>2800</v>
      </c>
      <c r="P1151" s="156">
        <f t="shared" si="1012"/>
        <v>0</v>
      </c>
      <c r="Q1151" s="156">
        <f t="shared" si="1012"/>
        <v>-2800</v>
      </c>
      <c r="R1151" s="156">
        <f t="shared" si="1012"/>
        <v>1052</v>
      </c>
      <c r="S1151" s="156">
        <f t="shared" si="1012"/>
        <v>0</v>
      </c>
      <c r="T1151" s="156">
        <f t="shared" si="1012"/>
        <v>0</v>
      </c>
      <c r="U1151" s="156">
        <f t="shared" si="1012"/>
        <v>0</v>
      </c>
      <c r="V1151" s="156">
        <f t="shared" si="1012"/>
        <v>0</v>
      </c>
      <c r="W1151" s="156">
        <f t="shared" si="1012"/>
        <v>0</v>
      </c>
      <c r="X1151" s="156">
        <f t="shared" si="1012"/>
        <v>0</v>
      </c>
      <c r="Y1151" s="156">
        <f t="shared" si="1012"/>
        <v>0</v>
      </c>
      <c r="Z1151" s="156">
        <f t="shared" si="1012"/>
        <v>0</v>
      </c>
      <c r="AA1151" s="156">
        <f t="shared" si="1012"/>
        <v>0</v>
      </c>
      <c r="AB1151" s="156">
        <f t="shared" si="1012"/>
        <v>0</v>
      </c>
      <c r="AC1151" s="156">
        <f t="shared" si="1012"/>
        <v>0</v>
      </c>
      <c r="AD1151" s="292">
        <f t="shared" si="975"/>
        <v>1052</v>
      </c>
      <c r="AE1151" s="156">
        <f t="shared" si="1012"/>
        <v>1052</v>
      </c>
      <c r="AF1151" s="156">
        <f t="shared" si="1012"/>
        <v>1041</v>
      </c>
      <c r="AG1151" s="156">
        <f t="shared" si="1012"/>
        <v>0</v>
      </c>
      <c r="AH1151" s="156">
        <f t="shared" si="1012"/>
        <v>0</v>
      </c>
      <c r="AI1151" s="156">
        <f t="shared" si="1012"/>
        <v>0</v>
      </c>
      <c r="AJ1151" s="156">
        <f t="shared" si="1012"/>
        <v>0</v>
      </c>
      <c r="AK1151" s="156">
        <f t="shared" si="1012"/>
        <v>0</v>
      </c>
    </row>
    <row r="1152" spans="1:37" ht="12.75" customHeight="1">
      <c r="A1152" s="43"/>
      <c r="B1152" s="25" t="s">
        <v>298</v>
      </c>
      <c r="C1152" s="29"/>
      <c r="D1152" s="191">
        <f t="shared" ref="D1152:J1152" si="1013">D1153+D1156</f>
        <v>2475</v>
      </c>
      <c r="E1152" s="111">
        <f t="shared" si="1013"/>
        <v>2963</v>
      </c>
      <c r="F1152" s="296">
        <f t="shared" si="1013"/>
        <v>2800</v>
      </c>
      <c r="G1152" s="191">
        <f t="shared" si="1013"/>
        <v>700</v>
      </c>
      <c r="H1152" s="191">
        <f t="shared" si="1013"/>
        <v>800</v>
      </c>
      <c r="I1152" s="191">
        <f t="shared" si="1013"/>
        <v>650</v>
      </c>
      <c r="J1152" s="191">
        <f t="shared" si="1013"/>
        <v>650</v>
      </c>
      <c r="K1152" s="23">
        <f t="shared" si="1002"/>
        <v>2800</v>
      </c>
      <c r="L1152" s="23">
        <f t="shared" si="1003"/>
        <v>0</v>
      </c>
      <c r="M1152" s="191">
        <f t="shared" ref="M1152:AK1152" si="1014">M1153+M1156</f>
        <v>2800</v>
      </c>
      <c r="N1152" s="191">
        <f t="shared" si="1014"/>
        <v>2800</v>
      </c>
      <c r="O1152" s="191">
        <f t="shared" si="1014"/>
        <v>2800</v>
      </c>
      <c r="P1152" s="111">
        <f t="shared" si="1014"/>
        <v>0</v>
      </c>
      <c r="Q1152" s="111">
        <f t="shared" si="1014"/>
        <v>-2800</v>
      </c>
      <c r="R1152" s="111">
        <f t="shared" si="1014"/>
        <v>1052</v>
      </c>
      <c r="S1152" s="111">
        <f t="shared" si="1014"/>
        <v>0</v>
      </c>
      <c r="T1152" s="111">
        <f t="shared" si="1014"/>
        <v>0</v>
      </c>
      <c r="U1152" s="111">
        <f t="shared" si="1014"/>
        <v>0</v>
      </c>
      <c r="V1152" s="111">
        <f t="shared" si="1014"/>
        <v>0</v>
      </c>
      <c r="W1152" s="111">
        <f t="shared" si="1014"/>
        <v>0</v>
      </c>
      <c r="X1152" s="111">
        <f t="shared" si="1014"/>
        <v>0</v>
      </c>
      <c r="Y1152" s="111">
        <f t="shared" si="1014"/>
        <v>0</v>
      </c>
      <c r="Z1152" s="111">
        <f t="shared" si="1014"/>
        <v>0</v>
      </c>
      <c r="AA1152" s="111">
        <f t="shared" si="1014"/>
        <v>0</v>
      </c>
      <c r="AB1152" s="111">
        <f t="shared" si="1014"/>
        <v>0</v>
      </c>
      <c r="AC1152" s="111">
        <f t="shared" si="1014"/>
        <v>0</v>
      </c>
      <c r="AD1152" s="292">
        <f t="shared" si="975"/>
        <v>1052</v>
      </c>
      <c r="AE1152" s="111">
        <f t="shared" si="1014"/>
        <v>1052</v>
      </c>
      <c r="AF1152" s="111">
        <f t="shared" si="1014"/>
        <v>1041</v>
      </c>
      <c r="AG1152" s="111">
        <f t="shared" si="1014"/>
        <v>0</v>
      </c>
      <c r="AH1152" s="111">
        <f t="shared" si="1014"/>
        <v>0</v>
      </c>
      <c r="AI1152" s="111">
        <f t="shared" si="1014"/>
        <v>0</v>
      </c>
      <c r="AJ1152" s="111">
        <f t="shared" si="1014"/>
        <v>0</v>
      </c>
      <c r="AK1152" s="111">
        <f t="shared" si="1014"/>
        <v>0</v>
      </c>
    </row>
    <row r="1153" spans="1:37" ht="12.75" customHeight="1">
      <c r="A1153" s="43"/>
      <c r="B1153" s="28" t="s">
        <v>299</v>
      </c>
      <c r="C1153" s="29">
        <v>1</v>
      </c>
      <c r="D1153" s="248">
        <f t="shared" ref="D1153:J1153" si="1015">D1154+D1155</f>
        <v>2475</v>
      </c>
      <c r="E1153" s="38">
        <f t="shared" si="1015"/>
        <v>2963</v>
      </c>
      <c r="F1153" s="286">
        <f t="shared" si="1015"/>
        <v>2800</v>
      </c>
      <c r="G1153" s="248">
        <f t="shared" si="1015"/>
        <v>700</v>
      </c>
      <c r="H1153" s="248">
        <f t="shared" si="1015"/>
        <v>800</v>
      </c>
      <c r="I1153" s="248">
        <f t="shared" si="1015"/>
        <v>650</v>
      </c>
      <c r="J1153" s="248">
        <f t="shared" si="1015"/>
        <v>650</v>
      </c>
      <c r="K1153" s="23">
        <f t="shared" si="1002"/>
        <v>2800</v>
      </c>
      <c r="L1153" s="23">
        <f t="shared" si="1003"/>
        <v>0</v>
      </c>
      <c r="M1153" s="248">
        <f t="shared" ref="M1153:AK1153" si="1016">M1154+M1155</f>
        <v>2800</v>
      </c>
      <c r="N1153" s="248">
        <f t="shared" si="1016"/>
        <v>2800</v>
      </c>
      <c r="O1153" s="248">
        <f t="shared" si="1016"/>
        <v>2800</v>
      </c>
      <c r="P1153" s="38">
        <f t="shared" si="1016"/>
        <v>0</v>
      </c>
      <c r="Q1153" s="38">
        <f t="shared" si="1016"/>
        <v>-2800</v>
      </c>
      <c r="R1153" s="38">
        <f t="shared" si="1016"/>
        <v>1052</v>
      </c>
      <c r="S1153" s="38">
        <f t="shared" si="1016"/>
        <v>0</v>
      </c>
      <c r="T1153" s="38">
        <f t="shared" si="1016"/>
        <v>0</v>
      </c>
      <c r="U1153" s="38">
        <f t="shared" si="1016"/>
        <v>0</v>
      </c>
      <c r="V1153" s="38">
        <f t="shared" si="1016"/>
        <v>0</v>
      </c>
      <c r="W1153" s="38">
        <f t="shared" si="1016"/>
        <v>0</v>
      </c>
      <c r="X1153" s="38">
        <f t="shared" si="1016"/>
        <v>0</v>
      </c>
      <c r="Y1153" s="38">
        <f t="shared" si="1016"/>
        <v>0</v>
      </c>
      <c r="Z1153" s="38">
        <f t="shared" si="1016"/>
        <v>0</v>
      </c>
      <c r="AA1153" s="38">
        <f t="shared" si="1016"/>
        <v>0</v>
      </c>
      <c r="AB1153" s="38">
        <f t="shared" si="1016"/>
        <v>0</v>
      </c>
      <c r="AC1153" s="38">
        <f t="shared" si="1016"/>
        <v>0</v>
      </c>
      <c r="AD1153" s="292">
        <f t="shared" si="975"/>
        <v>1052</v>
      </c>
      <c r="AE1153" s="38">
        <f t="shared" si="1016"/>
        <v>1052</v>
      </c>
      <c r="AF1153" s="38">
        <f t="shared" si="1016"/>
        <v>1041</v>
      </c>
      <c r="AG1153" s="38">
        <f t="shared" si="1016"/>
        <v>0</v>
      </c>
      <c r="AH1153" s="38">
        <f t="shared" si="1016"/>
        <v>0</v>
      </c>
      <c r="AI1153" s="38">
        <f t="shared" si="1016"/>
        <v>0</v>
      </c>
      <c r="AJ1153" s="38">
        <f t="shared" si="1016"/>
        <v>0</v>
      </c>
      <c r="AK1153" s="38">
        <f t="shared" si="1016"/>
        <v>0</v>
      </c>
    </row>
    <row r="1154" spans="1:37" ht="12.75" customHeight="1">
      <c r="A1154" s="43"/>
      <c r="B1154" s="28" t="s">
        <v>300</v>
      </c>
      <c r="C1154" s="29">
        <v>10</v>
      </c>
      <c r="D1154" s="186">
        <v>1700</v>
      </c>
      <c r="E1154" s="30">
        <v>2111</v>
      </c>
      <c r="F1154" s="93">
        <v>2000</v>
      </c>
      <c r="G1154" s="186">
        <v>500</v>
      </c>
      <c r="H1154" s="186">
        <v>500</v>
      </c>
      <c r="I1154" s="186">
        <v>500</v>
      </c>
      <c r="J1154" s="186">
        <v>500</v>
      </c>
      <c r="K1154" s="23">
        <f t="shared" si="1002"/>
        <v>2000</v>
      </c>
      <c r="L1154" s="23">
        <f t="shared" si="1003"/>
        <v>0</v>
      </c>
      <c r="M1154" s="186">
        <v>2000</v>
      </c>
      <c r="N1154" s="186">
        <v>2000</v>
      </c>
      <c r="O1154" s="186">
        <v>2000</v>
      </c>
      <c r="P1154" s="30"/>
      <c r="Q1154" s="30">
        <v>-2000</v>
      </c>
      <c r="R1154" s="30">
        <v>680</v>
      </c>
      <c r="S1154" s="30"/>
      <c r="T1154" s="30"/>
      <c r="U1154" s="30"/>
      <c r="V1154" s="30"/>
      <c r="W1154" s="30"/>
      <c r="X1154" s="30"/>
      <c r="Y1154" s="30"/>
      <c r="Z1154" s="30"/>
      <c r="AA1154" s="30"/>
      <c r="AB1154" s="30"/>
      <c r="AC1154" s="30"/>
      <c r="AD1154" s="292">
        <f t="shared" si="975"/>
        <v>680</v>
      </c>
      <c r="AE1154" s="30">
        <v>680</v>
      </c>
      <c r="AF1154" s="30">
        <v>678</v>
      </c>
      <c r="AG1154" s="30"/>
      <c r="AH1154" s="30"/>
      <c r="AI1154" s="30"/>
      <c r="AJ1154" s="30"/>
      <c r="AK1154" s="30"/>
    </row>
    <row r="1155" spans="1:37" ht="15.75" customHeight="1">
      <c r="A1155" s="43"/>
      <c r="B1155" s="28" t="s">
        <v>301</v>
      </c>
      <c r="C1155" s="29">
        <v>20</v>
      </c>
      <c r="D1155" s="186">
        <v>775</v>
      </c>
      <c r="E1155" s="30">
        <v>852</v>
      </c>
      <c r="F1155" s="93">
        <v>800</v>
      </c>
      <c r="G1155" s="186">
        <v>200</v>
      </c>
      <c r="H1155" s="186">
        <f>200+100</f>
        <v>300</v>
      </c>
      <c r="I1155" s="186">
        <v>150</v>
      </c>
      <c r="J1155" s="186">
        <v>150</v>
      </c>
      <c r="K1155" s="23">
        <f t="shared" si="1002"/>
        <v>800</v>
      </c>
      <c r="L1155" s="23">
        <f t="shared" si="1003"/>
        <v>0</v>
      </c>
      <c r="M1155" s="186">
        <v>800</v>
      </c>
      <c r="N1155" s="186">
        <v>800</v>
      </c>
      <c r="O1155" s="186">
        <v>800</v>
      </c>
      <c r="P1155" s="30"/>
      <c r="Q1155" s="30">
        <v>-800</v>
      </c>
      <c r="R1155" s="30">
        <v>372</v>
      </c>
      <c r="S1155" s="30"/>
      <c r="T1155" s="30"/>
      <c r="U1155" s="30"/>
      <c r="V1155" s="30"/>
      <c r="W1155" s="30"/>
      <c r="X1155" s="30"/>
      <c r="Y1155" s="30"/>
      <c r="Z1155" s="30"/>
      <c r="AA1155" s="30"/>
      <c r="AB1155" s="30"/>
      <c r="AC1155" s="30"/>
      <c r="AD1155" s="292">
        <f t="shared" si="975"/>
        <v>372</v>
      </c>
      <c r="AE1155" s="30">
        <v>372</v>
      </c>
      <c r="AF1155" s="30">
        <v>363</v>
      </c>
      <c r="AG1155" s="30"/>
      <c r="AH1155" s="30"/>
      <c r="AI1155" s="30"/>
      <c r="AJ1155" s="30"/>
      <c r="AK1155" s="30"/>
    </row>
    <row r="1156" spans="1:37" ht="31.5" hidden="1" customHeight="1">
      <c r="A1156" s="43"/>
      <c r="B1156" s="16" t="s">
        <v>310</v>
      </c>
      <c r="C1156" s="29" t="s">
        <v>421</v>
      </c>
      <c r="D1156" s="186"/>
      <c r="E1156" s="30"/>
      <c r="F1156" s="93"/>
      <c r="G1156" s="186"/>
      <c r="H1156" s="186"/>
      <c r="I1156" s="186"/>
      <c r="J1156" s="186"/>
      <c r="K1156" s="23">
        <f t="shared" si="1002"/>
        <v>0</v>
      </c>
      <c r="L1156" s="23">
        <f t="shared" si="1003"/>
        <v>0</v>
      </c>
      <c r="M1156" s="186"/>
      <c r="N1156" s="186"/>
      <c r="O1156" s="186"/>
      <c r="P1156" s="30"/>
      <c r="Q1156" s="30"/>
      <c r="R1156" s="30"/>
      <c r="S1156" s="30"/>
      <c r="T1156" s="30"/>
      <c r="U1156" s="30"/>
      <c r="V1156" s="30"/>
      <c r="W1156" s="30"/>
      <c r="X1156" s="30"/>
      <c r="Y1156" s="30"/>
      <c r="Z1156" s="30"/>
      <c r="AA1156" s="30"/>
      <c r="AB1156" s="30"/>
      <c r="AC1156" s="30"/>
      <c r="AD1156" s="292">
        <f t="shared" si="975"/>
        <v>0</v>
      </c>
      <c r="AE1156" s="30"/>
      <c r="AF1156" s="30"/>
      <c r="AG1156" s="30"/>
      <c r="AH1156" s="30"/>
      <c r="AI1156" s="30"/>
      <c r="AJ1156" s="30"/>
      <c r="AK1156" s="30"/>
    </row>
    <row r="1157" spans="1:37" ht="17.25" customHeight="1">
      <c r="A1157" s="43"/>
      <c r="B1157" s="25" t="s">
        <v>311</v>
      </c>
      <c r="C1157" s="29"/>
      <c r="D1157" s="60">
        <f t="shared" ref="D1157:AK1157" si="1017">D1158</f>
        <v>6</v>
      </c>
      <c r="E1157" s="149">
        <f t="shared" si="1017"/>
        <v>0</v>
      </c>
      <c r="F1157" s="235">
        <f t="shared" si="1017"/>
        <v>0</v>
      </c>
      <c r="G1157" s="60">
        <f t="shared" si="1017"/>
        <v>0</v>
      </c>
      <c r="H1157" s="60">
        <f t="shared" si="1017"/>
        <v>0</v>
      </c>
      <c r="I1157" s="60">
        <f t="shared" si="1017"/>
        <v>0</v>
      </c>
      <c r="J1157" s="60">
        <f t="shared" si="1017"/>
        <v>0</v>
      </c>
      <c r="K1157" s="23">
        <f t="shared" si="1002"/>
        <v>0</v>
      </c>
      <c r="L1157" s="23">
        <f t="shared" si="1003"/>
        <v>0</v>
      </c>
      <c r="M1157" s="60">
        <f t="shared" si="1017"/>
        <v>0</v>
      </c>
      <c r="N1157" s="60">
        <f t="shared" si="1017"/>
        <v>0</v>
      </c>
      <c r="O1157" s="60">
        <f t="shared" si="1017"/>
        <v>0</v>
      </c>
      <c r="P1157" s="149">
        <f t="shared" si="1017"/>
        <v>0</v>
      </c>
      <c r="Q1157" s="149">
        <f t="shared" si="1017"/>
        <v>0</v>
      </c>
      <c r="R1157" s="149">
        <f t="shared" si="1017"/>
        <v>0</v>
      </c>
      <c r="S1157" s="149">
        <f t="shared" si="1017"/>
        <v>0</v>
      </c>
      <c r="T1157" s="149">
        <f t="shared" si="1017"/>
        <v>0</v>
      </c>
      <c r="U1157" s="149">
        <f t="shared" si="1017"/>
        <v>0</v>
      </c>
      <c r="V1157" s="149">
        <f t="shared" si="1017"/>
        <v>0</v>
      </c>
      <c r="W1157" s="149">
        <f t="shared" si="1017"/>
        <v>0</v>
      </c>
      <c r="X1157" s="149">
        <f t="shared" si="1017"/>
        <v>0</v>
      </c>
      <c r="Y1157" s="149">
        <f t="shared" si="1017"/>
        <v>0</v>
      </c>
      <c r="Z1157" s="149">
        <f t="shared" si="1017"/>
        <v>0</v>
      </c>
      <c r="AA1157" s="149">
        <f t="shared" si="1017"/>
        <v>0</v>
      </c>
      <c r="AB1157" s="149">
        <f t="shared" si="1017"/>
        <v>0</v>
      </c>
      <c r="AC1157" s="149">
        <f t="shared" si="1017"/>
        <v>0</v>
      </c>
      <c r="AD1157" s="292">
        <f t="shared" si="975"/>
        <v>0</v>
      </c>
      <c r="AE1157" s="149">
        <f t="shared" si="1017"/>
        <v>0</v>
      </c>
      <c r="AF1157" s="149">
        <f t="shared" si="1017"/>
        <v>0</v>
      </c>
      <c r="AG1157" s="149">
        <f t="shared" si="1017"/>
        <v>0</v>
      </c>
      <c r="AH1157" s="149">
        <f t="shared" si="1017"/>
        <v>0</v>
      </c>
      <c r="AI1157" s="149">
        <f t="shared" si="1017"/>
        <v>0</v>
      </c>
      <c r="AJ1157" s="149">
        <f t="shared" si="1017"/>
        <v>0</v>
      </c>
      <c r="AK1157" s="149">
        <f t="shared" si="1017"/>
        <v>0</v>
      </c>
    </row>
    <row r="1158" spans="1:37" ht="13.5" customHeight="1">
      <c r="A1158" s="43"/>
      <c r="B1158" s="28" t="s">
        <v>365</v>
      </c>
      <c r="C1158" s="29">
        <v>70</v>
      </c>
      <c r="D1158" s="186">
        <v>6</v>
      </c>
      <c r="E1158" s="30"/>
      <c r="F1158" s="93"/>
      <c r="G1158" s="186"/>
      <c r="H1158" s="186"/>
      <c r="I1158" s="186"/>
      <c r="J1158" s="186"/>
      <c r="K1158" s="23">
        <f t="shared" si="1002"/>
        <v>0</v>
      </c>
      <c r="L1158" s="23">
        <f t="shared" si="1003"/>
        <v>0</v>
      </c>
      <c r="M1158" s="186"/>
      <c r="N1158" s="186"/>
      <c r="O1158" s="186"/>
      <c r="P1158" s="30"/>
      <c r="Q1158" s="30"/>
      <c r="R1158" s="30"/>
      <c r="S1158" s="30"/>
      <c r="T1158" s="30"/>
      <c r="U1158" s="30"/>
      <c r="V1158" s="30"/>
      <c r="W1158" s="30"/>
      <c r="X1158" s="30"/>
      <c r="Y1158" s="30"/>
      <c r="Z1158" s="30"/>
      <c r="AA1158" s="30"/>
      <c r="AB1158" s="30"/>
      <c r="AC1158" s="30"/>
      <c r="AD1158" s="292">
        <f t="shared" si="975"/>
        <v>0</v>
      </c>
      <c r="AE1158" s="30"/>
      <c r="AF1158" s="30"/>
      <c r="AG1158" s="30"/>
      <c r="AH1158" s="30"/>
      <c r="AI1158" s="30"/>
      <c r="AJ1158" s="30"/>
      <c r="AK1158" s="30"/>
    </row>
    <row r="1159" spans="1:37" ht="21" customHeight="1">
      <c r="A1159" s="43" t="s">
        <v>690</v>
      </c>
      <c r="B1159" s="154" t="s">
        <v>691</v>
      </c>
      <c r="C1159" s="129" t="s">
        <v>692</v>
      </c>
      <c r="D1159" s="263">
        <f t="shared" ref="D1159:J1162" si="1018">D1166+D1175+D1184+D1194+D1203</f>
        <v>20524</v>
      </c>
      <c r="E1159" s="156">
        <f t="shared" si="1018"/>
        <v>18182</v>
      </c>
      <c r="F1159" s="300">
        <f t="shared" si="1018"/>
        <v>21855</v>
      </c>
      <c r="G1159" s="263">
        <f t="shared" si="1018"/>
        <v>8221</v>
      </c>
      <c r="H1159" s="263">
        <f t="shared" si="1018"/>
        <v>4498</v>
      </c>
      <c r="I1159" s="263">
        <f t="shared" si="1018"/>
        <v>4582</v>
      </c>
      <c r="J1159" s="263">
        <f t="shared" si="1018"/>
        <v>4554</v>
      </c>
      <c r="K1159" s="23">
        <f t="shared" si="1002"/>
        <v>21855</v>
      </c>
      <c r="L1159" s="23">
        <f t="shared" si="1003"/>
        <v>0</v>
      </c>
      <c r="M1159" s="263">
        <f t="shared" ref="M1159:AK1162" si="1019">M1166+M1175+M1184+M1194+M1203</f>
        <v>18120</v>
      </c>
      <c r="N1159" s="263">
        <f t="shared" si="1019"/>
        <v>18120</v>
      </c>
      <c r="O1159" s="263">
        <f t="shared" si="1019"/>
        <v>18120</v>
      </c>
      <c r="P1159" s="156">
        <f t="shared" si="1019"/>
        <v>0</v>
      </c>
      <c r="Q1159" s="156">
        <f t="shared" si="1019"/>
        <v>2621</v>
      </c>
      <c r="R1159" s="156">
        <f t="shared" si="1019"/>
        <v>-1052</v>
      </c>
      <c r="S1159" s="156">
        <f t="shared" si="1019"/>
        <v>0</v>
      </c>
      <c r="T1159" s="156">
        <f t="shared" si="1019"/>
        <v>0</v>
      </c>
      <c r="U1159" s="156">
        <f t="shared" si="1019"/>
        <v>0</v>
      </c>
      <c r="V1159" s="156">
        <f t="shared" si="1019"/>
        <v>0</v>
      </c>
      <c r="W1159" s="156">
        <f t="shared" si="1019"/>
        <v>-680</v>
      </c>
      <c r="X1159" s="156">
        <f t="shared" si="1019"/>
        <v>0</v>
      </c>
      <c r="Y1159" s="156">
        <f t="shared" si="1019"/>
        <v>0</v>
      </c>
      <c r="Z1159" s="156">
        <f t="shared" si="1019"/>
        <v>0</v>
      </c>
      <c r="AA1159" s="156">
        <f t="shared" si="1019"/>
        <v>0</v>
      </c>
      <c r="AB1159" s="156">
        <f t="shared" si="1019"/>
        <v>35</v>
      </c>
      <c r="AC1159" s="156">
        <f t="shared" si="1019"/>
        <v>0</v>
      </c>
      <c r="AD1159" s="292">
        <f t="shared" si="975"/>
        <v>22779</v>
      </c>
      <c r="AE1159" s="156">
        <f t="shared" si="1019"/>
        <v>22779</v>
      </c>
      <c r="AF1159" s="156">
        <f t="shared" si="1019"/>
        <v>18051</v>
      </c>
      <c r="AG1159" s="156">
        <f t="shared" si="1019"/>
        <v>20965</v>
      </c>
      <c r="AH1159" s="156">
        <f t="shared" si="1019"/>
        <v>20515</v>
      </c>
      <c r="AI1159" s="156">
        <f t="shared" si="1019"/>
        <v>20515</v>
      </c>
      <c r="AJ1159" s="156">
        <f t="shared" si="1019"/>
        <v>20515</v>
      </c>
      <c r="AK1159" s="156">
        <f t="shared" si="1019"/>
        <v>0</v>
      </c>
    </row>
    <row r="1160" spans="1:37" ht="14.25">
      <c r="A1160" s="43"/>
      <c r="B1160" s="25" t="s">
        <v>298</v>
      </c>
      <c r="C1160" s="29"/>
      <c r="D1160" s="191">
        <f t="shared" si="1018"/>
        <v>16724</v>
      </c>
      <c r="E1160" s="111">
        <f t="shared" si="1018"/>
        <v>18182</v>
      </c>
      <c r="F1160" s="296">
        <f t="shared" si="1018"/>
        <v>18046</v>
      </c>
      <c r="G1160" s="191">
        <f t="shared" si="1018"/>
        <v>4412</v>
      </c>
      <c r="H1160" s="191">
        <f t="shared" si="1018"/>
        <v>4498</v>
      </c>
      <c r="I1160" s="191">
        <f t="shared" si="1018"/>
        <v>4582</v>
      </c>
      <c r="J1160" s="191">
        <f t="shared" si="1018"/>
        <v>4554</v>
      </c>
      <c r="K1160" s="23">
        <f t="shared" si="1002"/>
        <v>18046</v>
      </c>
      <c r="L1160" s="23">
        <f t="shared" si="1003"/>
        <v>0</v>
      </c>
      <c r="M1160" s="191">
        <f t="shared" si="1019"/>
        <v>18120</v>
      </c>
      <c r="N1160" s="191">
        <f t="shared" si="1019"/>
        <v>18120</v>
      </c>
      <c r="O1160" s="191">
        <f t="shared" si="1019"/>
        <v>18120</v>
      </c>
      <c r="P1160" s="111">
        <f t="shared" si="1019"/>
        <v>0</v>
      </c>
      <c r="Q1160" s="111">
        <f t="shared" si="1019"/>
        <v>2621</v>
      </c>
      <c r="R1160" s="111">
        <f t="shared" si="1019"/>
        <v>-1052</v>
      </c>
      <c r="S1160" s="111">
        <f t="shared" si="1019"/>
        <v>0</v>
      </c>
      <c r="T1160" s="111">
        <f t="shared" si="1019"/>
        <v>0</v>
      </c>
      <c r="U1160" s="111">
        <f t="shared" si="1019"/>
        <v>0</v>
      </c>
      <c r="V1160" s="111">
        <f t="shared" si="1019"/>
        <v>0</v>
      </c>
      <c r="W1160" s="111">
        <f t="shared" si="1019"/>
        <v>-680</v>
      </c>
      <c r="X1160" s="111">
        <f t="shared" si="1019"/>
        <v>0</v>
      </c>
      <c r="Y1160" s="111">
        <f t="shared" si="1019"/>
        <v>0</v>
      </c>
      <c r="Z1160" s="111">
        <f t="shared" si="1019"/>
        <v>0</v>
      </c>
      <c r="AA1160" s="111">
        <f t="shared" si="1019"/>
        <v>0</v>
      </c>
      <c r="AB1160" s="111">
        <f t="shared" si="1019"/>
        <v>0</v>
      </c>
      <c r="AC1160" s="111">
        <f t="shared" si="1019"/>
        <v>0</v>
      </c>
      <c r="AD1160" s="292">
        <f t="shared" si="975"/>
        <v>18935</v>
      </c>
      <c r="AE1160" s="111">
        <f t="shared" si="1019"/>
        <v>18935</v>
      </c>
      <c r="AF1160" s="111">
        <f t="shared" si="1019"/>
        <v>18051</v>
      </c>
      <c r="AG1160" s="111">
        <f t="shared" si="1019"/>
        <v>20965</v>
      </c>
      <c r="AH1160" s="111">
        <f t="shared" si="1019"/>
        <v>20515</v>
      </c>
      <c r="AI1160" s="111">
        <f t="shared" si="1019"/>
        <v>20515</v>
      </c>
      <c r="AJ1160" s="111">
        <f t="shared" si="1019"/>
        <v>20515</v>
      </c>
      <c r="AK1160" s="111">
        <f t="shared" si="1019"/>
        <v>0</v>
      </c>
    </row>
    <row r="1161" spans="1:37" ht="14.25">
      <c r="A1161" s="43"/>
      <c r="B1161" s="25" t="s">
        <v>299</v>
      </c>
      <c r="C1161" s="26">
        <v>1</v>
      </c>
      <c r="D1161" s="191">
        <f t="shared" si="1018"/>
        <v>16724</v>
      </c>
      <c r="E1161" s="111">
        <f t="shared" si="1018"/>
        <v>18182</v>
      </c>
      <c r="F1161" s="296">
        <f t="shared" si="1018"/>
        <v>18046</v>
      </c>
      <c r="G1161" s="191">
        <f t="shared" si="1018"/>
        <v>4412</v>
      </c>
      <c r="H1161" s="191">
        <f t="shared" si="1018"/>
        <v>4498</v>
      </c>
      <c r="I1161" s="191">
        <f t="shared" si="1018"/>
        <v>4582</v>
      </c>
      <c r="J1161" s="191">
        <f t="shared" si="1018"/>
        <v>4554</v>
      </c>
      <c r="K1161" s="23">
        <f t="shared" si="1002"/>
        <v>18046</v>
      </c>
      <c r="L1161" s="23">
        <f t="shared" si="1003"/>
        <v>0</v>
      </c>
      <c r="M1161" s="191">
        <f t="shared" si="1019"/>
        <v>18120</v>
      </c>
      <c r="N1161" s="191">
        <f t="shared" si="1019"/>
        <v>18120</v>
      </c>
      <c r="O1161" s="191">
        <f t="shared" si="1019"/>
        <v>18120</v>
      </c>
      <c r="P1161" s="111">
        <f t="shared" si="1019"/>
        <v>0</v>
      </c>
      <c r="Q1161" s="111">
        <f t="shared" si="1019"/>
        <v>2621</v>
      </c>
      <c r="R1161" s="111">
        <f t="shared" si="1019"/>
        <v>-1052</v>
      </c>
      <c r="S1161" s="111">
        <f t="shared" si="1019"/>
        <v>0</v>
      </c>
      <c r="T1161" s="111">
        <f t="shared" si="1019"/>
        <v>0</v>
      </c>
      <c r="U1161" s="111">
        <f t="shared" si="1019"/>
        <v>0</v>
      </c>
      <c r="V1161" s="111">
        <f t="shared" si="1019"/>
        <v>0</v>
      </c>
      <c r="W1161" s="111">
        <f t="shared" si="1019"/>
        <v>-680</v>
      </c>
      <c r="X1161" s="111">
        <f t="shared" si="1019"/>
        <v>0</v>
      </c>
      <c r="Y1161" s="111">
        <f t="shared" si="1019"/>
        <v>0</v>
      </c>
      <c r="Z1161" s="111">
        <f t="shared" si="1019"/>
        <v>0</v>
      </c>
      <c r="AA1161" s="111">
        <f t="shared" si="1019"/>
        <v>0</v>
      </c>
      <c r="AB1161" s="111">
        <f t="shared" si="1019"/>
        <v>0</v>
      </c>
      <c r="AC1161" s="111">
        <f t="shared" si="1019"/>
        <v>0</v>
      </c>
      <c r="AD1161" s="292">
        <f t="shared" si="975"/>
        <v>18935</v>
      </c>
      <c r="AE1161" s="111">
        <f t="shared" si="1019"/>
        <v>18935</v>
      </c>
      <c r="AF1161" s="111">
        <f t="shared" si="1019"/>
        <v>18051</v>
      </c>
      <c r="AG1161" s="111">
        <f t="shared" si="1019"/>
        <v>20965</v>
      </c>
      <c r="AH1161" s="111">
        <f t="shared" si="1019"/>
        <v>20515</v>
      </c>
      <c r="AI1161" s="111">
        <f t="shared" si="1019"/>
        <v>20515</v>
      </c>
      <c r="AJ1161" s="111">
        <f t="shared" si="1019"/>
        <v>20515</v>
      </c>
      <c r="AK1161" s="111">
        <f t="shared" si="1019"/>
        <v>0</v>
      </c>
    </row>
    <row r="1162" spans="1:37" ht="25.5">
      <c r="A1162" s="43"/>
      <c r="B1162" s="320" t="s">
        <v>535</v>
      </c>
      <c r="C1162" s="26" t="s">
        <v>536</v>
      </c>
      <c r="D1162" s="191">
        <f t="shared" si="1018"/>
        <v>16724</v>
      </c>
      <c r="E1162" s="111">
        <f t="shared" si="1018"/>
        <v>18182</v>
      </c>
      <c r="F1162" s="296">
        <f t="shared" si="1018"/>
        <v>18046</v>
      </c>
      <c r="G1162" s="191">
        <f t="shared" si="1018"/>
        <v>4412</v>
      </c>
      <c r="H1162" s="191">
        <f t="shared" si="1018"/>
        <v>4498</v>
      </c>
      <c r="I1162" s="191">
        <f t="shared" si="1018"/>
        <v>4582</v>
      </c>
      <c r="J1162" s="191">
        <f t="shared" si="1018"/>
        <v>4554</v>
      </c>
      <c r="K1162" s="23">
        <f t="shared" si="1002"/>
        <v>18046</v>
      </c>
      <c r="L1162" s="23">
        <f t="shared" si="1003"/>
        <v>0</v>
      </c>
      <c r="M1162" s="191">
        <f t="shared" si="1019"/>
        <v>18120</v>
      </c>
      <c r="N1162" s="191">
        <f t="shared" si="1019"/>
        <v>18120</v>
      </c>
      <c r="O1162" s="191">
        <f t="shared" si="1019"/>
        <v>18120</v>
      </c>
      <c r="P1162" s="111">
        <f t="shared" si="1019"/>
        <v>0</v>
      </c>
      <c r="Q1162" s="111">
        <f t="shared" si="1019"/>
        <v>2621</v>
      </c>
      <c r="R1162" s="111">
        <f t="shared" si="1019"/>
        <v>-1052</v>
      </c>
      <c r="S1162" s="111">
        <f t="shared" si="1019"/>
        <v>0</v>
      </c>
      <c r="T1162" s="111">
        <f t="shared" si="1019"/>
        <v>0</v>
      </c>
      <c r="U1162" s="111">
        <f t="shared" si="1019"/>
        <v>0</v>
      </c>
      <c r="V1162" s="111">
        <f t="shared" si="1019"/>
        <v>0</v>
      </c>
      <c r="W1162" s="111">
        <f t="shared" si="1019"/>
        <v>-680</v>
      </c>
      <c r="X1162" s="111">
        <f t="shared" si="1019"/>
        <v>0</v>
      </c>
      <c r="Y1162" s="111">
        <f t="shared" si="1019"/>
        <v>0</v>
      </c>
      <c r="Z1162" s="111">
        <f t="shared" si="1019"/>
        <v>0</v>
      </c>
      <c r="AA1162" s="111">
        <f t="shared" si="1019"/>
        <v>0</v>
      </c>
      <c r="AB1162" s="111">
        <f t="shared" si="1019"/>
        <v>0</v>
      </c>
      <c r="AC1162" s="111">
        <f t="shared" si="1019"/>
        <v>0</v>
      </c>
      <c r="AD1162" s="292">
        <f t="shared" si="975"/>
        <v>18935</v>
      </c>
      <c r="AE1162" s="111">
        <f t="shared" si="1019"/>
        <v>18935</v>
      </c>
      <c r="AF1162" s="111">
        <f t="shared" si="1019"/>
        <v>18051</v>
      </c>
      <c r="AG1162" s="111">
        <f t="shared" si="1019"/>
        <v>20965</v>
      </c>
      <c r="AH1162" s="111">
        <f t="shared" si="1019"/>
        <v>20515</v>
      </c>
      <c r="AI1162" s="111">
        <f t="shared" si="1019"/>
        <v>20515</v>
      </c>
      <c r="AJ1162" s="111">
        <f t="shared" si="1019"/>
        <v>20515</v>
      </c>
      <c r="AK1162" s="111">
        <f t="shared" si="1019"/>
        <v>0</v>
      </c>
    </row>
    <row r="1163" spans="1:37" ht="14.25">
      <c r="A1163" s="43"/>
      <c r="B1163" s="25" t="s">
        <v>693</v>
      </c>
      <c r="C1163" s="26">
        <v>85.01</v>
      </c>
      <c r="D1163" s="191">
        <f t="shared" ref="D1163:J1163" si="1020">D1181+D1172+D1191</f>
        <v>0</v>
      </c>
      <c r="E1163" s="111">
        <f t="shared" si="1020"/>
        <v>0</v>
      </c>
      <c r="F1163" s="296">
        <f t="shared" si="1020"/>
        <v>0</v>
      </c>
      <c r="G1163" s="191">
        <f t="shared" si="1020"/>
        <v>0</v>
      </c>
      <c r="H1163" s="191">
        <f t="shared" si="1020"/>
        <v>0</v>
      </c>
      <c r="I1163" s="191">
        <f t="shared" si="1020"/>
        <v>0</v>
      </c>
      <c r="J1163" s="191">
        <f t="shared" si="1020"/>
        <v>0</v>
      </c>
      <c r="K1163" s="23">
        <f t="shared" si="1002"/>
        <v>0</v>
      </c>
      <c r="L1163" s="23">
        <f t="shared" si="1003"/>
        <v>0</v>
      </c>
      <c r="M1163" s="191">
        <f t="shared" ref="M1163:AK1163" si="1021">M1181+M1172+M1191</f>
        <v>0</v>
      </c>
      <c r="N1163" s="191">
        <f t="shared" si="1021"/>
        <v>0</v>
      </c>
      <c r="O1163" s="191">
        <f t="shared" si="1021"/>
        <v>0</v>
      </c>
      <c r="P1163" s="111">
        <f t="shared" si="1021"/>
        <v>0</v>
      </c>
      <c r="Q1163" s="111">
        <f t="shared" si="1021"/>
        <v>0</v>
      </c>
      <c r="R1163" s="111">
        <f t="shared" si="1021"/>
        <v>0</v>
      </c>
      <c r="S1163" s="111">
        <f t="shared" si="1021"/>
        <v>0</v>
      </c>
      <c r="T1163" s="111">
        <f t="shared" si="1021"/>
        <v>0</v>
      </c>
      <c r="U1163" s="111">
        <f t="shared" si="1021"/>
        <v>0</v>
      </c>
      <c r="V1163" s="111">
        <f t="shared" si="1021"/>
        <v>0</v>
      </c>
      <c r="W1163" s="111">
        <f t="shared" si="1021"/>
        <v>0</v>
      </c>
      <c r="X1163" s="111">
        <f t="shared" si="1021"/>
        <v>0</v>
      </c>
      <c r="Y1163" s="111">
        <f t="shared" si="1021"/>
        <v>0</v>
      </c>
      <c r="Z1163" s="111">
        <f t="shared" si="1021"/>
        <v>0</v>
      </c>
      <c r="AA1163" s="111">
        <f t="shared" si="1021"/>
        <v>0</v>
      </c>
      <c r="AB1163" s="111">
        <f t="shared" si="1021"/>
        <v>0</v>
      </c>
      <c r="AC1163" s="111">
        <f t="shared" si="1021"/>
        <v>0</v>
      </c>
      <c r="AD1163" s="292">
        <f t="shared" si="975"/>
        <v>0</v>
      </c>
      <c r="AE1163" s="111">
        <f t="shared" si="1021"/>
        <v>0</v>
      </c>
      <c r="AF1163" s="111">
        <f t="shared" si="1021"/>
        <v>0</v>
      </c>
      <c r="AG1163" s="111">
        <f t="shared" si="1021"/>
        <v>0</v>
      </c>
      <c r="AH1163" s="111">
        <f t="shared" si="1021"/>
        <v>0</v>
      </c>
      <c r="AI1163" s="111">
        <f t="shared" si="1021"/>
        <v>0</v>
      </c>
      <c r="AJ1163" s="111">
        <f t="shared" si="1021"/>
        <v>0</v>
      </c>
      <c r="AK1163" s="111">
        <f t="shared" si="1021"/>
        <v>0</v>
      </c>
    </row>
    <row r="1164" spans="1:37" ht="14.25">
      <c r="A1164" s="43"/>
      <c r="B1164" s="25" t="s">
        <v>311</v>
      </c>
      <c r="C1164" s="29"/>
      <c r="D1164" s="191">
        <f t="shared" ref="D1164:J1164" si="1022">D1173+D1182+D1192+D1201+D1209</f>
        <v>3800</v>
      </c>
      <c r="E1164" s="111">
        <f t="shared" si="1022"/>
        <v>0</v>
      </c>
      <c r="F1164" s="296">
        <f t="shared" si="1022"/>
        <v>3809</v>
      </c>
      <c r="G1164" s="191">
        <f t="shared" si="1022"/>
        <v>3809</v>
      </c>
      <c r="H1164" s="191">
        <f t="shared" si="1022"/>
        <v>0</v>
      </c>
      <c r="I1164" s="191">
        <f t="shared" si="1022"/>
        <v>0</v>
      </c>
      <c r="J1164" s="191">
        <f t="shared" si="1022"/>
        <v>0</v>
      </c>
      <c r="K1164" s="23">
        <f t="shared" si="1002"/>
        <v>3809</v>
      </c>
      <c r="L1164" s="23">
        <f t="shared" si="1003"/>
        <v>0</v>
      </c>
      <c r="M1164" s="191">
        <f t="shared" ref="M1164:Q1164" si="1023">M1173+M1182+M1192+M1201+M1209</f>
        <v>0</v>
      </c>
      <c r="N1164" s="191">
        <f t="shared" si="1023"/>
        <v>0</v>
      </c>
      <c r="O1164" s="191">
        <f t="shared" si="1023"/>
        <v>0</v>
      </c>
      <c r="P1164" s="111">
        <f t="shared" si="1023"/>
        <v>0</v>
      </c>
      <c r="Q1164" s="111">
        <f t="shared" si="1023"/>
        <v>0</v>
      </c>
      <c r="R1164" s="111">
        <f>R1173+R1182+R1192+R1201+R1209</f>
        <v>0</v>
      </c>
      <c r="S1164" s="111">
        <f t="shared" ref="S1164:AK1164" si="1024">S1173+S1182+S1192+S1201+S1209</f>
        <v>0</v>
      </c>
      <c r="T1164" s="111">
        <f t="shared" si="1024"/>
        <v>0</v>
      </c>
      <c r="U1164" s="111">
        <f t="shared" si="1024"/>
        <v>0</v>
      </c>
      <c r="V1164" s="111">
        <f t="shared" si="1024"/>
        <v>0</v>
      </c>
      <c r="W1164" s="111">
        <f t="shared" si="1024"/>
        <v>0</v>
      </c>
      <c r="X1164" s="111">
        <f t="shared" si="1024"/>
        <v>0</v>
      </c>
      <c r="Y1164" s="111">
        <f t="shared" si="1024"/>
        <v>0</v>
      </c>
      <c r="Z1164" s="111">
        <f t="shared" si="1024"/>
        <v>0</v>
      </c>
      <c r="AA1164" s="111">
        <f t="shared" si="1024"/>
        <v>0</v>
      </c>
      <c r="AB1164" s="111">
        <f t="shared" si="1024"/>
        <v>35</v>
      </c>
      <c r="AC1164" s="111">
        <f t="shared" si="1024"/>
        <v>0</v>
      </c>
      <c r="AD1164" s="292">
        <f t="shared" si="975"/>
        <v>3844</v>
      </c>
      <c r="AE1164" s="111">
        <f t="shared" si="1024"/>
        <v>3844</v>
      </c>
      <c r="AF1164" s="111">
        <f t="shared" si="1024"/>
        <v>0</v>
      </c>
      <c r="AG1164" s="111">
        <f t="shared" si="1024"/>
        <v>0</v>
      </c>
      <c r="AH1164" s="111">
        <f t="shared" si="1024"/>
        <v>0</v>
      </c>
      <c r="AI1164" s="111">
        <f t="shared" si="1024"/>
        <v>0</v>
      </c>
      <c r="AJ1164" s="111">
        <f t="shared" si="1024"/>
        <v>0</v>
      </c>
      <c r="AK1164" s="111">
        <f t="shared" si="1024"/>
        <v>0</v>
      </c>
    </row>
    <row r="1165" spans="1:37" ht="14.25">
      <c r="A1165" s="43"/>
      <c r="B1165" s="31" t="s">
        <v>317</v>
      </c>
      <c r="C1165" s="26" t="s">
        <v>318</v>
      </c>
      <c r="D1165" s="248">
        <f t="shared" ref="D1165:J1165" si="1025">D1174+D1183+D1193+D1201+D1209</f>
        <v>3800</v>
      </c>
      <c r="E1165" s="38">
        <f t="shared" si="1025"/>
        <v>0</v>
      </c>
      <c r="F1165" s="286">
        <f t="shared" si="1025"/>
        <v>3809</v>
      </c>
      <c r="G1165" s="248">
        <f t="shared" si="1025"/>
        <v>3809</v>
      </c>
      <c r="H1165" s="248">
        <f t="shared" si="1025"/>
        <v>0</v>
      </c>
      <c r="I1165" s="248">
        <f t="shared" si="1025"/>
        <v>0</v>
      </c>
      <c r="J1165" s="248">
        <f t="shared" si="1025"/>
        <v>0</v>
      </c>
      <c r="K1165" s="23">
        <f t="shared" si="1002"/>
        <v>3809</v>
      </c>
      <c r="L1165" s="23">
        <f t="shared" si="1003"/>
        <v>0</v>
      </c>
      <c r="M1165" s="248">
        <f t="shared" ref="M1165:Q1165" si="1026">M1174+M1183+M1193+M1201+M1209</f>
        <v>0</v>
      </c>
      <c r="N1165" s="248">
        <f t="shared" si="1026"/>
        <v>0</v>
      </c>
      <c r="O1165" s="248">
        <f t="shared" si="1026"/>
        <v>0</v>
      </c>
      <c r="P1165" s="38">
        <f t="shared" si="1026"/>
        <v>0</v>
      </c>
      <c r="Q1165" s="38">
        <f t="shared" si="1026"/>
        <v>0</v>
      </c>
      <c r="R1165" s="38">
        <f>R1174+R1183+R1193+R1201+R1209</f>
        <v>0</v>
      </c>
      <c r="S1165" s="38">
        <f t="shared" ref="S1165:AK1165" si="1027">S1174+S1183+S1193+S1201+S1209</f>
        <v>0</v>
      </c>
      <c r="T1165" s="38">
        <f t="shared" si="1027"/>
        <v>0</v>
      </c>
      <c r="U1165" s="38">
        <f t="shared" si="1027"/>
        <v>0</v>
      </c>
      <c r="V1165" s="38">
        <f t="shared" si="1027"/>
        <v>0</v>
      </c>
      <c r="W1165" s="38">
        <f t="shared" si="1027"/>
        <v>0</v>
      </c>
      <c r="X1165" s="38">
        <f t="shared" si="1027"/>
        <v>0</v>
      </c>
      <c r="Y1165" s="38">
        <f t="shared" si="1027"/>
        <v>0</v>
      </c>
      <c r="Z1165" s="38">
        <f t="shared" si="1027"/>
        <v>0</v>
      </c>
      <c r="AA1165" s="38">
        <f t="shared" si="1027"/>
        <v>0</v>
      </c>
      <c r="AB1165" s="38">
        <f t="shared" si="1027"/>
        <v>35</v>
      </c>
      <c r="AC1165" s="38">
        <f t="shared" si="1027"/>
        <v>0</v>
      </c>
      <c r="AD1165" s="292">
        <f t="shared" si="975"/>
        <v>3844</v>
      </c>
      <c r="AE1165" s="38">
        <f t="shared" si="1027"/>
        <v>3844</v>
      </c>
      <c r="AF1165" s="38">
        <f t="shared" si="1027"/>
        <v>0</v>
      </c>
      <c r="AG1165" s="38">
        <f t="shared" si="1027"/>
        <v>0</v>
      </c>
      <c r="AH1165" s="38">
        <f t="shared" si="1027"/>
        <v>0</v>
      </c>
      <c r="AI1165" s="38">
        <f t="shared" si="1027"/>
        <v>0</v>
      </c>
      <c r="AJ1165" s="38">
        <f t="shared" si="1027"/>
        <v>0</v>
      </c>
      <c r="AK1165" s="38">
        <f t="shared" si="1027"/>
        <v>0</v>
      </c>
    </row>
    <row r="1166" spans="1:37" ht="26.25" customHeight="1">
      <c r="A1166" s="43" t="s">
        <v>694</v>
      </c>
      <c r="B1166" s="154" t="s">
        <v>538</v>
      </c>
      <c r="C1166" s="129" t="s">
        <v>692</v>
      </c>
      <c r="D1166" s="263">
        <f t="shared" ref="D1166:J1166" si="1028">D1167+D1173</f>
        <v>2189</v>
      </c>
      <c r="E1166" s="156">
        <f t="shared" si="1028"/>
        <v>2475</v>
      </c>
      <c r="F1166" s="300">
        <f t="shared" si="1028"/>
        <v>2565</v>
      </c>
      <c r="G1166" s="263">
        <f t="shared" si="1028"/>
        <v>735</v>
      </c>
      <c r="H1166" s="263">
        <f t="shared" si="1028"/>
        <v>605</v>
      </c>
      <c r="I1166" s="263">
        <f t="shared" si="1028"/>
        <v>615</v>
      </c>
      <c r="J1166" s="263">
        <f t="shared" si="1028"/>
        <v>610</v>
      </c>
      <c r="K1166" s="23">
        <f t="shared" si="1002"/>
        <v>2565</v>
      </c>
      <c r="L1166" s="23">
        <f t="shared" si="1003"/>
        <v>0</v>
      </c>
      <c r="M1166" s="263">
        <f t="shared" ref="M1166:Q1166" si="1029">M1167+M1173</f>
        <v>2500</v>
      </c>
      <c r="N1166" s="263">
        <f t="shared" si="1029"/>
        <v>2500</v>
      </c>
      <c r="O1166" s="263">
        <f t="shared" si="1029"/>
        <v>2500</v>
      </c>
      <c r="P1166" s="156">
        <f t="shared" si="1029"/>
        <v>0</v>
      </c>
      <c r="Q1166" s="156">
        <f t="shared" si="1029"/>
        <v>2621</v>
      </c>
      <c r="R1166" s="156">
        <f>R1167+R1173</f>
        <v>-1052</v>
      </c>
      <c r="S1166" s="156">
        <f t="shared" ref="S1166:AK1166" si="1030">S1167+S1173</f>
        <v>0</v>
      </c>
      <c r="T1166" s="156">
        <f t="shared" si="1030"/>
        <v>0</v>
      </c>
      <c r="U1166" s="156">
        <f t="shared" si="1030"/>
        <v>0</v>
      </c>
      <c r="V1166" s="156">
        <f t="shared" si="1030"/>
        <v>0</v>
      </c>
      <c r="W1166" s="156">
        <f t="shared" si="1030"/>
        <v>-430</v>
      </c>
      <c r="X1166" s="156">
        <f t="shared" si="1030"/>
        <v>0</v>
      </c>
      <c r="Y1166" s="156">
        <f t="shared" si="1030"/>
        <v>0</v>
      </c>
      <c r="Z1166" s="156">
        <f t="shared" si="1030"/>
        <v>0</v>
      </c>
      <c r="AA1166" s="156">
        <f t="shared" si="1030"/>
        <v>0</v>
      </c>
      <c r="AB1166" s="156">
        <f t="shared" si="1030"/>
        <v>0</v>
      </c>
      <c r="AC1166" s="156">
        <f t="shared" si="1030"/>
        <v>0</v>
      </c>
      <c r="AD1166" s="292">
        <f t="shared" si="975"/>
        <v>3704</v>
      </c>
      <c r="AE1166" s="156">
        <f t="shared" si="1030"/>
        <v>3704</v>
      </c>
      <c r="AF1166" s="156">
        <f t="shared" si="1030"/>
        <v>3358</v>
      </c>
      <c r="AG1166" s="156">
        <f t="shared" si="1030"/>
        <v>4760</v>
      </c>
      <c r="AH1166" s="156">
        <f t="shared" si="1030"/>
        <v>4760</v>
      </c>
      <c r="AI1166" s="156">
        <f t="shared" si="1030"/>
        <v>4760</v>
      </c>
      <c r="AJ1166" s="156">
        <f t="shared" si="1030"/>
        <v>4760</v>
      </c>
      <c r="AK1166" s="156">
        <f t="shared" si="1030"/>
        <v>0</v>
      </c>
    </row>
    <row r="1167" spans="1:37" ht="14.25">
      <c r="A1167" s="43"/>
      <c r="B1167" s="25" t="s">
        <v>298</v>
      </c>
      <c r="C1167" s="29"/>
      <c r="D1167" s="191">
        <f t="shared" ref="D1167:J1167" si="1031">D1168+D1172</f>
        <v>2189</v>
      </c>
      <c r="E1167" s="111">
        <f t="shared" si="1031"/>
        <v>2475</v>
      </c>
      <c r="F1167" s="296">
        <f t="shared" si="1031"/>
        <v>2455</v>
      </c>
      <c r="G1167" s="191">
        <f t="shared" si="1031"/>
        <v>625</v>
      </c>
      <c r="H1167" s="191">
        <f t="shared" si="1031"/>
        <v>605</v>
      </c>
      <c r="I1167" s="191">
        <f t="shared" si="1031"/>
        <v>615</v>
      </c>
      <c r="J1167" s="191">
        <f t="shared" si="1031"/>
        <v>610</v>
      </c>
      <c r="K1167" s="23">
        <f t="shared" si="1002"/>
        <v>2455</v>
      </c>
      <c r="L1167" s="23">
        <f t="shared" si="1003"/>
        <v>0</v>
      </c>
      <c r="M1167" s="191">
        <f t="shared" ref="M1167:AK1167" si="1032">M1168+M1172</f>
        <v>2500</v>
      </c>
      <c r="N1167" s="191">
        <f t="shared" si="1032"/>
        <v>2500</v>
      </c>
      <c r="O1167" s="191">
        <f t="shared" si="1032"/>
        <v>2500</v>
      </c>
      <c r="P1167" s="111">
        <f t="shared" si="1032"/>
        <v>0</v>
      </c>
      <c r="Q1167" s="111">
        <f t="shared" si="1032"/>
        <v>2621</v>
      </c>
      <c r="R1167" s="111">
        <f t="shared" si="1032"/>
        <v>-1052</v>
      </c>
      <c r="S1167" s="111">
        <f t="shared" si="1032"/>
        <v>0</v>
      </c>
      <c r="T1167" s="111">
        <f t="shared" si="1032"/>
        <v>0</v>
      </c>
      <c r="U1167" s="111">
        <f t="shared" si="1032"/>
        <v>0</v>
      </c>
      <c r="V1167" s="111">
        <f t="shared" si="1032"/>
        <v>0</v>
      </c>
      <c r="W1167" s="111">
        <f t="shared" si="1032"/>
        <v>-430</v>
      </c>
      <c r="X1167" s="111">
        <f t="shared" si="1032"/>
        <v>0</v>
      </c>
      <c r="Y1167" s="111">
        <f t="shared" si="1032"/>
        <v>0</v>
      </c>
      <c r="Z1167" s="111">
        <f t="shared" si="1032"/>
        <v>0</v>
      </c>
      <c r="AA1167" s="111">
        <f t="shared" si="1032"/>
        <v>0</v>
      </c>
      <c r="AB1167" s="111">
        <f t="shared" si="1032"/>
        <v>0</v>
      </c>
      <c r="AC1167" s="111">
        <f t="shared" si="1032"/>
        <v>0</v>
      </c>
      <c r="AD1167" s="292">
        <f t="shared" si="975"/>
        <v>3594</v>
      </c>
      <c r="AE1167" s="111">
        <f t="shared" si="1032"/>
        <v>3594</v>
      </c>
      <c r="AF1167" s="111">
        <f t="shared" si="1032"/>
        <v>3358</v>
      </c>
      <c r="AG1167" s="111">
        <f t="shared" si="1032"/>
        <v>4760</v>
      </c>
      <c r="AH1167" s="111">
        <f t="shared" si="1032"/>
        <v>4760</v>
      </c>
      <c r="AI1167" s="111">
        <f t="shared" si="1032"/>
        <v>4760</v>
      </c>
      <c r="AJ1167" s="111">
        <f t="shared" si="1032"/>
        <v>4760</v>
      </c>
      <c r="AK1167" s="111">
        <f t="shared" si="1032"/>
        <v>0</v>
      </c>
    </row>
    <row r="1168" spans="1:37" ht="14.25">
      <c r="A1168" s="43"/>
      <c r="B1168" s="28" t="s">
        <v>299</v>
      </c>
      <c r="C1168" s="29">
        <v>1</v>
      </c>
      <c r="D1168" s="248">
        <f t="shared" ref="D1168:AK1168" si="1033">D1169</f>
        <v>2189</v>
      </c>
      <c r="E1168" s="38">
        <f t="shared" si="1033"/>
        <v>2475</v>
      </c>
      <c r="F1168" s="286">
        <f t="shared" si="1033"/>
        <v>2455</v>
      </c>
      <c r="G1168" s="248">
        <f t="shared" si="1033"/>
        <v>625</v>
      </c>
      <c r="H1168" s="248">
        <f t="shared" si="1033"/>
        <v>605</v>
      </c>
      <c r="I1168" s="248">
        <f t="shared" si="1033"/>
        <v>615</v>
      </c>
      <c r="J1168" s="248">
        <f t="shared" si="1033"/>
        <v>610</v>
      </c>
      <c r="K1168" s="23">
        <f t="shared" si="1002"/>
        <v>2455</v>
      </c>
      <c r="L1168" s="23">
        <f t="shared" si="1003"/>
        <v>0</v>
      </c>
      <c r="M1168" s="248">
        <f t="shared" si="1033"/>
        <v>2500</v>
      </c>
      <c r="N1168" s="248">
        <f t="shared" si="1033"/>
        <v>2500</v>
      </c>
      <c r="O1168" s="248">
        <f t="shared" si="1033"/>
        <v>2500</v>
      </c>
      <c r="P1168" s="38">
        <f t="shared" si="1033"/>
        <v>0</v>
      </c>
      <c r="Q1168" s="38">
        <f t="shared" si="1033"/>
        <v>2621</v>
      </c>
      <c r="R1168" s="38">
        <f t="shared" si="1033"/>
        <v>-1052</v>
      </c>
      <c r="S1168" s="38">
        <f t="shared" si="1033"/>
        <v>0</v>
      </c>
      <c r="T1168" s="38">
        <f t="shared" si="1033"/>
        <v>0</v>
      </c>
      <c r="U1168" s="38">
        <f t="shared" si="1033"/>
        <v>0</v>
      </c>
      <c r="V1168" s="38">
        <f t="shared" si="1033"/>
        <v>0</v>
      </c>
      <c r="W1168" s="38">
        <f t="shared" si="1033"/>
        <v>-430</v>
      </c>
      <c r="X1168" s="38">
        <f t="shared" si="1033"/>
        <v>0</v>
      </c>
      <c r="Y1168" s="38">
        <f t="shared" si="1033"/>
        <v>0</v>
      </c>
      <c r="Z1168" s="38">
        <f t="shared" si="1033"/>
        <v>0</v>
      </c>
      <c r="AA1168" s="38">
        <f t="shared" si="1033"/>
        <v>0</v>
      </c>
      <c r="AB1168" s="38">
        <f t="shared" si="1033"/>
        <v>0</v>
      </c>
      <c r="AC1168" s="38">
        <f t="shared" si="1033"/>
        <v>0</v>
      </c>
      <c r="AD1168" s="292">
        <f t="shared" si="975"/>
        <v>3594</v>
      </c>
      <c r="AE1168" s="38">
        <f t="shared" si="1033"/>
        <v>3594</v>
      </c>
      <c r="AF1168" s="38">
        <f t="shared" si="1033"/>
        <v>3358</v>
      </c>
      <c r="AG1168" s="38">
        <f t="shared" si="1033"/>
        <v>4760</v>
      </c>
      <c r="AH1168" s="38">
        <f t="shared" si="1033"/>
        <v>4760</v>
      </c>
      <c r="AI1168" s="38">
        <f t="shared" si="1033"/>
        <v>4760</v>
      </c>
      <c r="AJ1168" s="38">
        <f t="shared" si="1033"/>
        <v>4760</v>
      </c>
      <c r="AK1168" s="38">
        <f t="shared" si="1033"/>
        <v>0</v>
      </c>
    </row>
    <row r="1169" spans="1:37" ht="14.25">
      <c r="A1169" s="43"/>
      <c r="B1169" s="28" t="s">
        <v>695</v>
      </c>
      <c r="C1169" s="29" t="s">
        <v>536</v>
      </c>
      <c r="D1169" s="248">
        <f t="shared" ref="D1169:J1169" si="1034">D1170+D1171</f>
        <v>2189</v>
      </c>
      <c r="E1169" s="38">
        <f t="shared" si="1034"/>
        <v>2475</v>
      </c>
      <c r="F1169" s="286">
        <f t="shared" si="1034"/>
        <v>2455</v>
      </c>
      <c r="G1169" s="248">
        <f t="shared" si="1034"/>
        <v>625</v>
      </c>
      <c r="H1169" s="248">
        <f t="shared" si="1034"/>
        <v>605</v>
      </c>
      <c r="I1169" s="248">
        <f t="shared" si="1034"/>
        <v>615</v>
      </c>
      <c r="J1169" s="248">
        <f t="shared" si="1034"/>
        <v>610</v>
      </c>
      <c r="K1169" s="23">
        <f t="shared" si="1002"/>
        <v>2455</v>
      </c>
      <c r="L1169" s="23">
        <f t="shared" si="1003"/>
        <v>0</v>
      </c>
      <c r="M1169" s="248">
        <f t="shared" ref="M1169:AK1169" si="1035">M1170+M1171</f>
        <v>2500</v>
      </c>
      <c r="N1169" s="248">
        <f t="shared" si="1035"/>
        <v>2500</v>
      </c>
      <c r="O1169" s="248">
        <f t="shared" si="1035"/>
        <v>2500</v>
      </c>
      <c r="P1169" s="38">
        <f t="shared" si="1035"/>
        <v>0</v>
      </c>
      <c r="Q1169" s="38">
        <f t="shared" si="1035"/>
        <v>2621</v>
      </c>
      <c r="R1169" s="38">
        <f t="shared" si="1035"/>
        <v>-1052</v>
      </c>
      <c r="S1169" s="38">
        <f t="shared" si="1035"/>
        <v>0</v>
      </c>
      <c r="T1169" s="38">
        <f t="shared" si="1035"/>
        <v>0</v>
      </c>
      <c r="U1169" s="38">
        <f t="shared" si="1035"/>
        <v>0</v>
      </c>
      <c r="V1169" s="38">
        <f t="shared" si="1035"/>
        <v>0</v>
      </c>
      <c r="W1169" s="38">
        <f t="shared" si="1035"/>
        <v>-430</v>
      </c>
      <c r="X1169" s="38">
        <f t="shared" si="1035"/>
        <v>0</v>
      </c>
      <c r="Y1169" s="38">
        <f t="shared" si="1035"/>
        <v>0</v>
      </c>
      <c r="Z1169" s="38">
        <f t="shared" si="1035"/>
        <v>0</v>
      </c>
      <c r="AA1169" s="38">
        <f t="shared" si="1035"/>
        <v>0</v>
      </c>
      <c r="AB1169" s="38">
        <f t="shared" si="1035"/>
        <v>0</v>
      </c>
      <c r="AC1169" s="38">
        <f t="shared" si="1035"/>
        <v>0</v>
      </c>
      <c r="AD1169" s="292">
        <f t="shared" si="975"/>
        <v>3594</v>
      </c>
      <c r="AE1169" s="38">
        <f t="shared" si="1035"/>
        <v>3594</v>
      </c>
      <c r="AF1169" s="38">
        <f t="shared" si="1035"/>
        <v>3358</v>
      </c>
      <c r="AG1169" s="38">
        <f t="shared" si="1035"/>
        <v>4760</v>
      </c>
      <c r="AH1169" s="38">
        <f t="shared" si="1035"/>
        <v>4760</v>
      </c>
      <c r="AI1169" s="38">
        <f t="shared" si="1035"/>
        <v>4760</v>
      </c>
      <c r="AJ1169" s="38">
        <f t="shared" si="1035"/>
        <v>4760</v>
      </c>
      <c r="AK1169" s="38">
        <f t="shared" si="1035"/>
        <v>0</v>
      </c>
    </row>
    <row r="1170" spans="1:37" ht="12.75" customHeight="1">
      <c r="A1170" s="43"/>
      <c r="B1170" s="28" t="s">
        <v>300</v>
      </c>
      <c r="C1170" s="29">
        <v>10</v>
      </c>
      <c r="D1170" s="186">
        <v>1739</v>
      </c>
      <c r="E1170" s="30">
        <v>1955</v>
      </c>
      <c r="F1170" s="93">
        <v>1955</v>
      </c>
      <c r="G1170" s="186">
        <v>500</v>
      </c>
      <c r="H1170" s="186">
        <v>480</v>
      </c>
      <c r="I1170" s="186">
        <v>490</v>
      </c>
      <c r="J1170" s="186">
        <v>485</v>
      </c>
      <c r="K1170" s="23">
        <f t="shared" si="1002"/>
        <v>1955</v>
      </c>
      <c r="L1170" s="23">
        <f t="shared" si="1003"/>
        <v>0</v>
      </c>
      <c r="M1170" s="186">
        <v>2000</v>
      </c>
      <c r="N1170" s="186">
        <v>2000</v>
      </c>
      <c r="O1170" s="186">
        <v>2000</v>
      </c>
      <c r="P1170" s="30"/>
      <c r="Q1170" s="30">
        <v>1824</v>
      </c>
      <c r="R1170" s="30">
        <v>-680</v>
      </c>
      <c r="S1170" s="30"/>
      <c r="T1170" s="30"/>
      <c r="U1170" s="30"/>
      <c r="V1170" s="30"/>
      <c r="W1170" s="30">
        <v>-430</v>
      </c>
      <c r="X1170" s="30"/>
      <c r="Y1170" s="30"/>
      <c r="Z1170" s="30"/>
      <c r="AA1170" s="30"/>
      <c r="AB1170" s="30"/>
      <c r="AC1170" s="30"/>
      <c r="AD1170" s="292">
        <f t="shared" si="975"/>
        <v>2669</v>
      </c>
      <c r="AE1170" s="30">
        <v>2669</v>
      </c>
      <c r="AF1170" s="30">
        <v>2573</v>
      </c>
      <c r="AG1170" s="30">
        <v>3330</v>
      </c>
      <c r="AH1170" s="30">
        <v>3330</v>
      </c>
      <c r="AI1170" s="30">
        <v>3330</v>
      </c>
      <c r="AJ1170" s="30">
        <v>3330</v>
      </c>
      <c r="AK1170" s="30"/>
    </row>
    <row r="1171" spans="1:37" ht="14.25" customHeight="1">
      <c r="A1171" s="43"/>
      <c r="B1171" s="28" t="s">
        <v>301</v>
      </c>
      <c r="C1171" s="29">
        <v>20</v>
      </c>
      <c r="D1171" s="186">
        <v>450</v>
      </c>
      <c r="E1171" s="30">
        <v>520</v>
      </c>
      <c r="F1171" s="93">
        <v>500</v>
      </c>
      <c r="G1171" s="186">
        <v>125</v>
      </c>
      <c r="H1171" s="186">
        <v>125</v>
      </c>
      <c r="I1171" s="186">
        <v>125</v>
      </c>
      <c r="J1171" s="186">
        <v>125</v>
      </c>
      <c r="K1171" s="23">
        <f t="shared" si="1002"/>
        <v>500</v>
      </c>
      <c r="L1171" s="23">
        <f t="shared" si="1003"/>
        <v>0</v>
      </c>
      <c r="M1171" s="186">
        <v>500</v>
      </c>
      <c r="N1171" s="186">
        <v>500</v>
      </c>
      <c r="O1171" s="186">
        <v>500</v>
      </c>
      <c r="P1171" s="30"/>
      <c r="Q1171" s="30">
        <v>797</v>
      </c>
      <c r="R1171" s="30">
        <v>-372</v>
      </c>
      <c r="S1171" s="30"/>
      <c r="T1171" s="30"/>
      <c r="U1171" s="30"/>
      <c r="V1171" s="30"/>
      <c r="W1171" s="30"/>
      <c r="X1171" s="30"/>
      <c r="Y1171" s="30"/>
      <c r="Z1171" s="30"/>
      <c r="AA1171" s="30"/>
      <c r="AB1171" s="30"/>
      <c r="AC1171" s="30"/>
      <c r="AD1171" s="292">
        <f t="shared" si="975"/>
        <v>925</v>
      </c>
      <c r="AE1171" s="30">
        <v>925</v>
      </c>
      <c r="AF1171" s="30">
        <v>785</v>
      </c>
      <c r="AG1171" s="30">
        <v>1430</v>
      </c>
      <c r="AH1171" s="30">
        <v>1430</v>
      </c>
      <c r="AI1171" s="30">
        <v>1430</v>
      </c>
      <c r="AJ1171" s="30">
        <v>1430</v>
      </c>
      <c r="AK1171" s="30"/>
    </row>
    <row r="1172" spans="1:37" ht="14.25" hidden="1" customHeight="1">
      <c r="A1172" s="43"/>
      <c r="B1172" s="25" t="s">
        <v>693</v>
      </c>
      <c r="C1172" s="26">
        <v>85.01</v>
      </c>
      <c r="D1172" s="186"/>
      <c r="E1172" s="30"/>
      <c r="F1172" s="93"/>
      <c r="G1172" s="186"/>
      <c r="H1172" s="186"/>
      <c r="I1172" s="186"/>
      <c r="J1172" s="186"/>
      <c r="K1172" s="23">
        <f t="shared" si="1002"/>
        <v>0</v>
      </c>
      <c r="L1172" s="23">
        <f t="shared" si="1003"/>
        <v>0</v>
      </c>
      <c r="M1172" s="186"/>
      <c r="N1172" s="186"/>
      <c r="O1172" s="186"/>
      <c r="P1172" s="30"/>
      <c r="Q1172" s="30"/>
      <c r="R1172" s="30"/>
      <c r="S1172" s="30"/>
      <c r="T1172" s="30"/>
      <c r="U1172" s="30"/>
      <c r="V1172" s="30"/>
      <c r="W1172" s="30"/>
      <c r="X1172" s="30"/>
      <c r="Y1172" s="30"/>
      <c r="Z1172" s="30"/>
      <c r="AA1172" s="30"/>
      <c r="AB1172" s="30"/>
      <c r="AC1172" s="30"/>
      <c r="AD1172" s="292">
        <f t="shared" si="975"/>
        <v>0</v>
      </c>
      <c r="AE1172" s="30"/>
      <c r="AF1172" s="30"/>
      <c r="AG1172" s="30"/>
      <c r="AH1172" s="30"/>
      <c r="AI1172" s="30"/>
      <c r="AJ1172" s="30"/>
      <c r="AK1172" s="30"/>
    </row>
    <row r="1173" spans="1:37" ht="17.25" customHeight="1">
      <c r="A1173" s="43"/>
      <c r="B1173" s="25" t="s">
        <v>311</v>
      </c>
      <c r="C1173" s="29"/>
      <c r="D1173" s="248">
        <f t="shared" ref="D1173:AK1173" si="1036">D1174</f>
        <v>0</v>
      </c>
      <c r="E1173" s="38">
        <f t="shared" si="1036"/>
        <v>0</v>
      </c>
      <c r="F1173" s="286">
        <f t="shared" si="1036"/>
        <v>110</v>
      </c>
      <c r="G1173" s="248">
        <f t="shared" si="1036"/>
        <v>110</v>
      </c>
      <c r="H1173" s="248">
        <f t="shared" si="1036"/>
        <v>0</v>
      </c>
      <c r="I1173" s="248">
        <f t="shared" si="1036"/>
        <v>0</v>
      </c>
      <c r="J1173" s="248">
        <f t="shared" si="1036"/>
        <v>0</v>
      </c>
      <c r="K1173" s="23">
        <f t="shared" si="1002"/>
        <v>110</v>
      </c>
      <c r="L1173" s="23">
        <f t="shared" si="1003"/>
        <v>0</v>
      </c>
      <c r="M1173" s="248">
        <f t="shared" si="1036"/>
        <v>0</v>
      </c>
      <c r="N1173" s="248">
        <f t="shared" si="1036"/>
        <v>0</v>
      </c>
      <c r="O1173" s="248">
        <f t="shared" si="1036"/>
        <v>0</v>
      </c>
      <c r="P1173" s="38">
        <f t="shared" si="1036"/>
        <v>0</v>
      </c>
      <c r="Q1173" s="38">
        <f t="shared" si="1036"/>
        <v>0</v>
      </c>
      <c r="R1173" s="38">
        <f>R1174</f>
        <v>0</v>
      </c>
      <c r="S1173" s="38">
        <f t="shared" si="1036"/>
        <v>0</v>
      </c>
      <c r="T1173" s="38">
        <f t="shared" si="1036"/>
        <v>0</v>
      </c>
      <c r="U1173" s="38">
        <f t="shared" si="1036"/>
        <v>0</v>
      </c>
      <c r="V1173" s="38">
        <f t="shared" si="1036"/>
        <v>0</v>
      </c>
      <c r="W1173" s="38">
        <f t="shared" si="1036"/>
        <v>0</v>
      </c>
      <c r="X1173" s="38">
        <f t="shared" si="1036"/>
        <v>0</v>
      </c>
      <c r="Y1173" s="38">
        <f t="shared" si="1036"/>
        <v>0</v>
      </c>
      <c r="Z1173" s="38">
        <f t="shared" si="1036"/>
        <v>0</v>
      </c>
      <c r="AA1173" s="38">
        <f t="shared" si="1036"/>
        <v>0</v>
      </c>
      <c r="AB1173" s="38">
        <f t="shared" si="1036"/>
        <v>0</v>
      </c>
      <c r="AC1173" s="38">
        <f t="shared" si="1036"/>
        <v>0</v>
      </c>
      <c r="AD1173" s="292">
        <f t="shared" si="975"/>
        <v>110</v>
      </c>
      <c r="AE1173" s="38">
        <f t="shared" si="1036"/>
        <v>110</v>
      </c>
      <c r="AF1173" s="38">
        <f t="shared" si="1036"/>
        <v>0</v>
      </c>
      <c r="AG1173" s="38">
        <f t="shared" si="1036"/>
        <v>0</v>
      </c>
      <c r="AH1173" s="38">
        <f t="shared" si="1036"/>
        <v>0</v>
      </c>
      <c r="AI1173" s="38">
        <f t="shared" si="1036"/>
        <v>0</v>
      </c>
      <c r="AJ1173" s="38">
        <f t="shared" si="1036"/>
        <v>0</v>
      </c>
      <c r="AK1173" s="38">
        <f t="shared" si="1036"/>
        <v>0</v>
      </c>
    </row>
    <row r="1174" spans="1:37" ht="23.25" customHeight="1">
      <c r="A1174" s="43"/>
      <c r="B1174" s="28" t="s">
        <v>317</v>
      </c>
      <c r="C1174" s="29" t="s">
        <v>318</v>
      </c>
      <c r="D1174" s="186">
        <v>0</v>
      </c>
      <c r="E1174" s="30"/>
      <c r="F1174" s="93">
        <v>110</v>
      </c>
      <c r="G1174" s="186">
        <v>110</v>
      </c>
      <c r="H1174" s="186"/>
      <c r="I1174" s="186"/>
      <c r="J1174" s="186"/>
      <c r="K1174" s="23">
        <f t="shared" si="1002"/>
        <v>110</v>
      </c>
      <c r="L1174" s="23">
        <f t="shared" si="1003"/>
        <v>0</v>
      </c>
      <c r="M1174" s="186">
        <v>0</v>
      </c>
      <c r="N1174" s="186">
        <v>0</v>
      </c>
      <c r="O1174" s="186">
        <v>0</v>
      </c>
      <c r="P1174" s="30"/>
      <c r="Q1174" s="30"/>
      <c r="R1174" s="30"/>
      <c r="S1174" s="30"/>
      <c r="T1174" s="30"/>
      <c r="U1174" s="30"/>
      <c r="V1174" s="30"/>
      <c r="W1174" s="30"/>
      <c r="X1174" s="30"/>
      <c r="Y1174" s="30"/>
      <c r="Z1174" s="30"/>
      <c r="AA1174" s="30"/>
      <c r="AB1174" s="30"/>
      <c r="AC1174" s="30"/>
      <c r="AD1174" s="292">
        <f t="shared" ref="AD1174:AD1237" si="1037">F1174+P1174+Q1174+R1174+S1174+T1174+Z1174+U1174+V1174+W1174+X1174+Y1174+AA1174+AB1174+AC1174</f>
        <v>110</v>
      </c>
      <c r="AE1174" s="30">
        <v>110</v>
      </c>
      <c r="AF1174" s="30"/>
      <c r="AG1174" s="30"/>
      <c r="AH1174" s="30"/>
      <c r="AI1174" s="30"/>
      <c r="AJ1174" s="30"/>
      <c r="AK1174" s="30"/>
    </row>
    <row r="1175" spans="1:37" ht="27" customHeight="1">
      <c r="A1175" s="43" t="s">
        <v>696</v>
      </c>
      <c r="B1175" s="154" t="s">
        <v>540</v>
      </c>
      <c r="C1175" s="129" t="s">
        <v>692</v>
      </c>
      <c r="D1175" s="263">
        <f t="shared" ref="D1175:J1175" si="1038">D1176+D1182</f>
        <v>5475</v>
      </c>
      <c r="E1175" s="156">
        <f t="shared" si="1038"/>
        <v>3240</v>
      </c>
      <c r="F1175" s="300">
        <f t="shared" si="1038"/>
        <v>6879</v>
      </c>
      <c r="G1175" s="263">
        <f t="shared" si="1038"/>
        <v>4379</v>
      </c>
      <c r="H1175" s="263">
        <f t="shared" si="1038"/>
        <v>800</v>
      </c>
      <c r="I1175" s="263">
        <f t="shared" si="1038"/>
        <v>850</v>
      </c>
      <c r="J1175" s="263">
        <f t="shared" si="1038"/>
        <v>850</v>
      </c>
      <c r="K1175" s="23">
        <f t="shared" si="1002"/>
        <v>6879</v>
      </c>
      <c r="L1175" s="23">
        <f t="shared" si="1003"/>
        <v>0</v>
      </c>
      <c r="M1175" s="263">
        <f t="shared" ref="M1175:AK1175" si="1039">M1176+M1182</f>
        <v>3200</v>
      </c>
      <c r="N1175" s="263">
        <f t="shared" si="1039"/>
        <v>3200</v>
      </c>
      <c r="O1175" s="263">
        <f t="shared" si="1039"/>
        <v>3200</v>
      </c>
      <c r="P1175" s="156">
        <f t="shared" si="1039"/>
        <v>0</v>
      </c>
      <c r="Q1175" s="156">
        <f t="shared" si="1039"/>
        <v>0</v>
      </c>
      <c r="R1175" s="156">
        <f t="shared" si="1039"/>
        <v>0</v>
      </c>
      <c r="S1175" s="156">
        <f t="shared" si="1039"/>
        <v>0</v>
      </c>
      <c r="T1175" s="156">
        <f t="shared" si="1039"/>
        <v>0</v>
      </c>
      <c r="U1175" s="156">
        <f t="shared" si="1039"/>
        <v>0</v>
      </c>
      <c r="V1175" s="156">
        <f t="shared" si="1039"/>
        <v>0</v>
      </c>
      <c r="W1175" s="156">
        <f t="shared" si="1039"/>
        <v>0</v>
      </c>
      <c r="X1175" s="156">
        <f t="shared" si="1039"/>
        <v>0</v>
      </c>
      <c r="Y1175" s="156">
        <f t="shared" si="1039"/>
        <v>0</v>
      </c>
      <c r="Z1175" s="156">
        <f t="shared" si="1039"/>
        <v>0</v>
      </c>
      <c r="AA1175" s="156">
        <f t="shared" si="1039"/>
        <v>0</v>
      </c>
      <c r="AB1175" s="156">
        <f t="shared" si="1039"/>
        <v>35</v>
      </c>
      <c r="AC1175" s="156">
        <f t="shared" si="1039"/>
        <v>0</v>
      </c>
      <c r="AD1175" s="292">
        <f t="shared" si="1037"/>
        <v>6914</v>
      </c>
      <c r="AE1175" s="156">
        <f t="shared" si="1039"/>
        <v>6914</v>
      </c>
      <c r="AF1175" s="156">
        <f t="shared" si="1039"/>
        <v>3103</v>
      </c>
      <c r="AG1175" s="156">
        <f t="shared" si="1039"/>
        <v>3650</v>
      </c>
      <c r="AH1175" s="156">
        <f t="shared" si="1039"/>
        <v>3100</v>
      </c>
      <c r="AI1175" s="156">
        <f t="shared" si="1039"/>
        <v>3100</v>
      </c>
      <c r="AJ1175" s="156">
        <f t="shared" si="1039"/>
        <v>3100</v>
      </c>
      <c r="AK1175" s="156">
        <f t="shared" si="1039"/>
        <v>0</v>
      </c>
    </row>
    <row r="1176" spans="1:37" ht="14.25">
      <c r="A1176" s="43"/>
      <c r="B1176" s="25" t="s">
        <v>298</v>
      </c>
      <c r="C1176" s="29"/>
      <c r="D1176" s="191">
        <f t="shared" ref="D1176:AK1176" si="1040">D1177</f>
        <v>2925</v>
      </c>
      <c r="E1176" s="111">
        <f t="shared" si="1040"/>
        <v>3240</v>
      </c>
      <c r="F1176" s="296">
        <f t="shared" si="1040"/>
        <v>3200</v>
      </c>
      <c r="G1176" s="191">
        <f t="shared" si="1040"/>
        <v>700</v>
      </c>
      <c r="H1176" s="191">
        <f t="shared" si="1040"/>
        <v>800</v>
      </c>
      <c r="I1176" s="191">
        <f t="shared" si="1040"/>
        <v>850</v>
      </c>
      <c r="J1176" s="191">
        <f t="shared" si="1040"/>
        <v>850</v>
      </c>
      <c r="K1176" s="23">
        <f t="shared" si="1002"/>
        <v>3200</v>
      </c>
      <c r="L1176" s="23">
        <f t="shared" si="1003"/>
        <v>0</v>
      </c>
      <c r="M1176" s="191">
        <f t="shared" si="1040"/>
        <v>3200</v>
      </c>
      <c r="N1176" s="191">
        <f t="shared" si="1040"/>
        <v>3200</v>
      </c>
      <c r="O1176" s="191">
        <f t="shared" si="1040"/>
        <v>3200</v>
      </c>
      <c r="P1176" s="111">
        <f t="shared" si="1040"/>
        <v>0</v>
      </c>
      <c r="Q1176" s="111">
        <f t="shared" si="1040"/>
        <v>0</v>
      </c>
      <c r="R1176" s="111">
        <f t="shared" si="1040"/>
        <v>0</v>
      </c>
      <c r="S1176" s="111">
        <f t="shared" si="1040"/>
        <v>0</v>
      </c>
      <c r="T1176" s="111">
        <f t="shared" si="1040"/>
        <v>0</v>
      </c>
      <c r="U1176" s="111">
        <f t="shared" si="1040"/>
        <v>0</v>
      </c>
      <c r="V1176" s="111">
        <f t="shared" si="1040"/>
        <v>0</v>
      </c>
      <c r="W1176" s="111">
        <f t="shared" si="1040"/>
        <v>0</v>
      </c>
      <c r="X1176" s="111">
        <f t="shared" si="1040"/>
        <v>0</v>
      </c>
      <c r="Y1176" s="111">
        <f t="shared" si="1040"/>
        <v>0</v>
      </c>
      <c r="Z1176" s="111">
        <f t="shared" si="1040"/>
        <v>0</v>
      </c>
      <c r="AA1176" s="111">
        <f t="shared" si="1040"/>
        <v>0</v>
      </c>
      <c r="AB1176" s="111">
        <f t="shared" si="1040"/>
        <v>0</v>
      </c>
      <c r="AC1176" s="111">
        <f t="shared" si="1040"/>
        <v>0</v>
      </c>
      <c r="AD1176" s="292">
        <f t="shared" si="1037"/>
        <v>3200</v>
      </c>
      <c r="AE1176" s="111">
        <f t="shared" si="1040"/>
        <v>3200</v>
      </c>
      <c r="AF1176" s="111">
        <f t="shared" si="1040"/>
        <v>3103</v>
      </c>
      <c r="AG1176" s="111">
        <f t="shared" si="1040"/>
        <v>3650</v>
      </c>
      <c r="AH1176" s="111">
        <f t="shared" si="1040"/>
        <v>3100</v>
      </c>
      <c r="AI1176" s="111">
        <f t="shared" si="1040"/>
        <v>3100</v>
      </c>
      <c r="AJ1176" s="111">
        <f t="shared" si="1040"/>
        <v>3100</v>
      </c>
      <c r="AK1176" s="111">
        <f t="shared" si="1040"/>
        <v>0</v>
      </c>
    </row>
    <row r="1177" spans="1:37" ht="14.25">
      <c r="A1177" s="43"/>
      <c r="B1177" s="28" t="s">
        <v>299</v>
      </c>
      <c r="C1177" s="29">
        <v>1</v>
      </c>
      <c r="D1177" s="248">
        <f t="shared" ref="D1177:J1177" si="1041">D1178+D1181</f>
        <v>2925</v>
      </c>
      <c r="E1177" s="38">
        <f t="shared" si="1041"/>
        <v>3240</v>
      </c>
      <c r="F1177" s="286">
        <f t="shared" si="1041"/>
        <v>3200</v>
      </c>
      <c r="G1177" s="248">
        <f t="shared" si="1041"/>
        <v>700</v>
      </c>
      <c r="H1177" s="248">
        <f t="shared" si="1041"/>
        <v>800</v>
      </c>
      <c r="I1177" s="248">
        <f t="shared" si="1041"/>
        <v>850</v>
      </c>
      <c r="J1177" s="248">
        <f t="shared" si="1041"/>
        <v>850</v>
      </c>
      <c r="K1177" s="23">
        <f t="shared" si="1002"/>
        <v>3200</v>
      </c>
      <c r="L1177" s="23">
        <f t="shared" si="1003"/>
        <v>0</v>
      </c>
      <c r="M1177" s="248">
        <f t="shared" ref="M1177:AK1177" si="1042">M1178+M1181</f>
        <v>3200</v>
      </c>
      <c r="N1177" s="248">
        <f t="shared" si="1042"/>
        <v>3200</v>
      </c>
      <c r="O1177" s="248">
        <f t="shared" si="1042"/>
        <v>3200</v>
      </c>
      <c r="P1177" s="38">
        <f t="shared" si="1042"/>
        <v>0</v>
      </c>
      <c r="Q1177" s="38">
        <f t="shared" si="1042"/>
        <v>0</v>
      </c>
      <c r="R1177" s="38">
        <f t="shared" si="1042"/>
        <v>0</v>
      </c>
      <c r="S1177" s="38">
        <f t="shared" si="1042"/>
        <v>0</v>
      </c>
      <c r="T1177" s="38">
        <f t="shared" si="1042"/>
        <v>0</v>
      </c>
      <c r="U1177" s="38">
        <f t="shared" si="1042"/>
        <v>0</v>
      </c>
      <c r="V1177" s="38">
        <f t="shared" si="1042"/>
        <v>0</v>
      </c>
      <c r="W1177" s="38">
        <f t="shared" si="1042"/>
        <v>0</v>
      </c>
      <c r="X1177" s="38">
        <f t="shared" si="1042"/>
        <v>0</v>
      </c>
      <c r="Y1177" s="38">
        <f t="shared" si="1042"/>
        <v>0</v>
      </c>
      <c r="Z1177" s="38">
        <f t="shared" si="1042"/>
        <v>0</v>
      </c>
      <c r="AA1177" s="38">
        <f t="shared" si="1042"/>
        <v>0</v>
      </c>
      <c r="AB1177" s="38">
        <f t="shared" si="1042"/>
        <v>0</v>
      </c>
      <c r="AC1177" s="38">
        <f t="shared" si="1042"/>
        <v>0</v>
      </c>
      <c r="AD1177" s="292">
        <f t="shared" si="1037"/>
        <v>3200</v>
      </c>
      <c r="AE1177" s="38">
        <f t="shared" si="1042"/>
        <v>3200</v>
      </c>
      <c r="AF1177" s="38">
        <f t="shared" si="1042"/>
        <v>3103</v>
      </c>
      <c r="AG1177" s="38">
        <f t="shared" si="1042"/>
        <v>3650</v>
      </c>
      <c r="AH1177" s="38">
        <f t="shared" si="1042"/>
        <v>3100</v>
      </c>
      <c r="AI1177" s="38">
        <f t="shared" si="1042"/>
        <v>3100</v>
      </c>
      <c r="AJ1177" s="38">
        <f t="shared" si="1042"/>
        <v>3100</v>
      </c>
      <c r="AK1177" s="38">
        <f t="shared" si="1042"/>
        <v>0</v>
      </c>
    </row>
    <row r="1178" spans="1:37" ht="33.75" customHeight="1">
      <c r="A1178" s="43"/>
      <c r="B1178" s="320" t="s">
        <v>535</v>
      </c>
      <c r="C1178" s="29" t="s">
        <v>536</v>
      </c>
      <c r="D1178" s="248">
        <f t="shared" ref="D1178:J1178" si="1043">D1179+D1180</f>
        <v>2925</v>
      </c>
      <c r="E1178" s="38">
        <f t="shared" si="1043"/>
        <v>3240</v>
      </c>
      <c r="F1178" s="286">
        <f t="shared" si="1043"/>
        <v>3200</v>
      </c>
      <c r="G1178" s="248">
        <f t="shared" si="1043"/>
        <v>700</v>
      </c>
      <c r="H1178" s="248">
        <f t="shared" si="1043"/>
        <v>800</v>
      </c>
      <c r="I1178" s="248">
        <f t="shared" si="1043"/>
        <v>850</v>
      </c>
      <c r="J1178" s="248">
        <f t="shared" si="1043"/>
        <v>850</v>
      </c>
      <c r="K1178" s="23">
        <f t="shared" si="1002"/>
        <v>3200</v>
      </c>
      <c r="L1178" s="23">
        <f t="shared" si="1003"/>
        <v>0</v>
      </c>
      <c r="M1178" s="248">
        <f t="shared" ref="M1178:AK1178" si="1044">M1179+M1180</f>
        <v>3200</v>
      </c>
      <c r="N1178" s="248">
        <f t="shared" si="1044"/>
        <v>3200</v>
      </c>
      <c r="O1178" s="248">
        <f t="shared" si="1044"/>
        <v>3200</v>
      </c>
      <c r="P1178" s="38">
        <f t="shared" si="1044"/>
        <v>0</v>
      </c>
      <c r="Q1178" s="38">
        <f t="shared" si="1044"/>
        <v>0</v>
      </c>
      <c r="R1178" s="38">
        <f t="shared" si="1044"/>
        <v>0</v>
      </c>
      <c r="S1178" s="38">
        <f t="shared" si="1044"/>
        <v>0</v>
      </c>
      <c r="T1178" s="38">
        <f t="shared" si="1044"/>
        <v>0</v>
      </c>
      <c r="U1178" s="38">
        <f t="shared" si="1044"/>
        <v>0</v>
      </c>
      <c r="V1178" s="38">
        <f t="shared" si="1044"/>
        <v>0</v>
      </c>
      <c r="W1178" s="38">
        <f t="shared" si="1044"/>
        <v>0</v>
      </c>
      <c r="X1178" s="38">
        <f t="shared" si="1044"/>
        <v>0</v>
      </c>
      <c r="Y1178" s="38">
        <f t="shared" si="1044"/>
        <v>0</v>
      </c>
      <c r="Z1178" s="38">
        <f t="shared" si="1044"/>
        <v>0</v>
      </c>
      <c r="AA1178" s="38">
        <f t="shared" si="1044"/>
        <v>0</v>
      </c>
      <c r="AB1178" s="38">
        <f t="shared" si="1044"/>
        <v>0</v>
      </c>
      <c r="AC1178" s="38">
        <f t="shared" si="1044"/>
        <v>0</v>
      </c>
      <c r="AD1178" s="292">
        <f t="shared" si="1037"/>
        <v>3200</v>
      </c>
      <c r="AE1178" s="38">
        <f t="shared" si="1044"/>
        <v>3200</v>
      </c>
      <c r="AF1178" s="38">
        <f t="shared" si="1044"/>
        <v>3103</v>
      </c>
      <c r="AG1178" s="38">
        <f t="shared" si="1044"/>
        <v>3650</v>
      </c>
      <c r="AH1178" s="38">
        <f t="shared" si="1044"/>
        <v>3100</v>
      </c>
      <c r="AI1178" s="38">
        <f t="shared" si="1044"/>
        <v>3100</v>
      </c>
      <c r="AJ1178" s="38">
        <f t="shared" si="1044"/>
        <v>3100</v>
      </c>
      <c r="AK1178" s="38">
        <f t="shared" si="1044"/>
        <v>0</v>
      </c>
    </row>
    <row r="1179" spans="1:37" ht="15.75" customHeight="1">
      <c r="A1179" s="43"/>
      <c r="B1179" s="28" t="s">
        <v>300</v>
      </c>
      <c r="C1179" s="29">
        <v>10</v>
      </c>
      <c r="D1179" s="186">
        <v>1875</v>
      </c>
      <c r="E1179" s="30">
        <v>1940</v>
      </c>
      <c r="F1179" s="93">
        <v>2000</v>
      </c>
      <c r="G1179" s="186">
        <v>500</v>
      </c>
      <c r="H1179" s="186">
        <v>500</v>
      </c>
      <c r="I1179" s="186">
        <v>500</v>
      </c>
      <c r="J1179" s="186">
        <v>500</v>
      </c>
      <c r="K1179" s="23">
        <f t="shared" si="1002"/>
        <v>2000</v>
      </c>
      <c r="L1179" s="23">
        <f t="shared" si="1003"/>
        <v>0</v>
      </c>
      <c r="M1179" s="186">
        <v>2000</v>
      </c>
      <c r="N1179" s="186">
        <v>2000</v>
      </c>
      <c r="O1179" s="186">
        <v>2000</v>
      </c>
      <c r="P1179" s="30"/>
      <c r="Q1179" s="30"/>
      <c r="R1179" s="30"/>
      <c r="S1179" s="30"/>
      <c r="T1179" s="30"/>
      <c r="U1179" s="30"/>
      <c r="V1179" s="30"/>
      <c r="W1179" s="30"/>
      <c r="X1179" s="30"/>
      <c r="Y1179" s="30"/>
      <c r="Z1179" s="30"/>
      <c r="AA1179" s="30"/>
      <c r="AB1179" s="30"/>
      <c r="AC1179" s="30"/>
      <c r="AD1179" s="292">
        <f t="shared" si="1037"/>
        <v>2000</v>
      </c>
      <c r="AE1179" s="30">
        <v>2000</v>
      </c>
      <c r="AF1179" s="30">
        <v>1903</v>
      </c>
      <c r="AG1179" s="30">
        <v>2050</v>
      </c>
      <c r="AH1179" s="30">
        <v>2050</v>
      </c>
      <c r="AI1179" s="30">
        <v>2050</v>
      </c>
      <c r="AJ1179" s="30">
        <v>2050</v>
      </c>
      <c r="AK1179" s="30"/>
    </row>
    <row r="1180" spans="1:37" ht="16.5" customHeight="1">
      <c r="A1180" s="43"/>
      <c r="B1180" s="28" t="s">
        <v>301</v>
      </c>
      <c r="C1180" s="29">
        <v>20</v>
      </c>
      <c r="D1180" s="186">
        <v>1050</v>
      </c>
      <c r="E1180" s="30">
        <v>1300</v>
      </c>
      <c r="F1180" s="93">
        <v>1200</v>
      </c>
      <c r="G1180" s="186">
        <v>200</v>
      </c>
      <c r="H1180" s="186">
        <v>300</v>
      </c>
      <c r="I1180" s="186">
        <v>350</v>
      </c>
      <c r="J1180" s="186">
        <v>350</v>
      </c>
      <c r="K1180" s="23">
        <f t="shared" si="1002"/>
        <v>1200</v>
      </c>
      <c r="L1180" s="23">
        <f t="shared" si="1003"/>
        <v>0</v>
      </c>
      <c r="M1180" s="186">
        <v>1200</v>
      </c>
      <c r="N1180" s="186">
        <v>1200</v>
      </c>
      <c r="O1180" s="186">
        <v>1200</v>
      </c>
      <c r="P1180" s="30"/>
      <c r="Q1180" s="30"/>
      <c r="R1180" s="30"/>
      <c r="S1180" s="30"/>
      <c r="T1180" s="30"/>
      <c r="U1180" s="30"/>
      <c r="V1180" s="30"/>
      <c r="W1180" s="30"/>
      <c r="X1180" s="30"/>
      <c r="Y1180" s="30"/>
      <c r="Z1180" s="30"/>
      <c r="AA1180" s="30"/>
      <c r="AB1180" s="30"/>
      <c r="AC1180" s="30"/>
      <c r="AD1180" s="292">
        <f t="shared" si="1037"/>
        <v>1200</v>
      </c>
      <c r="AE1180" s="30">
        <v>1200</v>
      </c>
      <c r="AF1180" s="30">
        <v>1200</v>
      </c>
      <c r="AG1180" s="30">
        <v>1600</v>
      </c>
      <c r="AH1180" s="30">
        <v>1050</v>
      </c>
      <c r="AI1180" s="30">
        <v>1050</v>
      </c>
      <c r="AJ1180" s="30">
        <v>1050</v>
      </c>
      <c r="AK1180" s="30"/>
    </row>
    <row r="1181" spans="1:37" ht="12.75" hidden="1" customHeight="1">
      <c r="A1181" s="43"/>
      <c r="B1181" s="25" t="s">
        <v>693</v>
      </c>
      <c r="C1181" s="26">
        <v>85.01</v>
      </c>
      <c r="D1181" s="186"/>
      <c r="E1181" s="30"/>
      <c r="F1181" s="93"/>
      <c r="G1181" s="186"/>
      <c r="H1181" s="186"/>
      <c r="I1181" s="186"/>
      <c r="J1181" s="186"/>
      <c r="K1181" s="23">
        <f t="shared" si="1002"/>
        <v>0</v>
      </c>
      <c r="L1181" s="23">
        <f t="shared" si="1003"/>
        <v>0</v>
      </c>
      <c r="M1181" s="186"/>
      <c r="N1181" s="186"/>
      <c r="O1181" s="186"/>
      <c r="P1181" s="30"/>
      <c r="Q1181" s="30"/>
      <c r="R1181" s="30"/>
      <c r="S1181" s="30"/>
      <c r="T1181" s="30"/>
      <c r="U1181" s="30"/>
      <c r="V1181" s="30"/>
      <c r="W1181" s="30"/>
      <c r="X1181" s="30"/>
      <c r="Y1181" s="30"/>
      <c r="Z1181" s="30"/>
      <c r="AA1181" s="30"/>
      <c r="AB1181" s="30"/>
      <c r="AC1181" s="30"/>
      <c r="AD1181" s="292">
        <f t="shared" si="1037"/>
        <v>0</v>
      </c>
      <c r="AE1181" s="30"/>
      <c r="AF1181" s="30"/>
      <c r="AG1181" s="30"/>
      <c r="AH1181" s="30"/>
      <c r="AI1181" s="30"/>
      <c r="AJ1181" s="30"/>
      <c r="AK1181" s="30"/>
    </row>
    <row r="1182" spans="1:37" ht="15.75" customHeight="1">
      <c r="A1182" s="43"/>
      <c r="B1182" s="25" t="s">
        <v>311</v>
      </c>
      <c r="C1182" s="29"/>
      <c r="D1182" s="191">
        <f t="shared" ref="D1182:AK1182" si="1045">D1183</f>
        <v>2550</v>
      </c>
      <c r="E1182" s="111">
        <f t="shared" si="1045"/>
        <v>0</v>
      </c>
      <c r="F1182" s="296">
        <f t="shared" si="1045"/>
        <v>3679</v>
      </c>
      <c r="G1182" s="191">
        <f t="shared" si="1045"/>
        <v>3679</v>
      </c>
      <c r="H1182" s="191">
        <f t="shared" si="1045"/>
        <v>0</v>
      </c>
      <c r="I1182" s="191">
        <f t="shared" si="1045"/>
        <v>0</v>
      </c>
      <c r="J1182" s="191">
        <f t="shared" si="1045"/>
        <v>0</v>
      </c>
      <c r="K1182" s="23">
        <f t="shared" si="1002"/>
        <v>3679</v>
      </c>
      <c r="L1182" s="23">
        <f t="shared" si="1003"/>
        <v>0</v>
      </c>
      <c r="M1182" s="191">
        <f t="shared" si="1045"/>
        <v>0</v>
      </c>
      <c r="N1182" s="191">
        <f t="shared" si="1045"/>
        <v>0</v>
      </c>
      <c r="O1182" s="191">
        <f t="shared" si="1045"/>
        <v>0</v>
      </c>
      <c r="P1182" s="111">
        <f t="shared" si="1045"/>
        <v>0</v>
      </c>
      <c r="Q1182" s="111">
        <f t="shared" si="1045"/>
        <v>0</v>
      </c>
      <c r="R1182" s="111">
        <f t="shared" si="1045"/>
        <v>0</v>
      </c>
      <c r="S1182" s="111">
        <f t="shared" si="1045"/>
        <v>0</v>
      </c>
      <c r="T1182" s="111">
        <f t="shared" si="1045"/>
        <v>0</v>
      </c>
      <c r="U1182" s="111">
        <f t="shared" si="1045"/>
        <v>0</v>
      </c>
      <c r="V1182" s="111">
        <f t="shared" si="1045"/>
        <v>0</v>
      </c>
      <c r="W1182" s="111">
        <f t="shared" si="1045"/>
        <v>0</v>
      </c>
      <c r="X1182" s="111">
        <f t="shared" si="1045"/>
        <v>0</v>
      </c>
      <c r="Y1182" s="111">
        <f t="shared" si="1045"/>
        <v>0</v>
      </c>
      <c r="Z1182" s="111">
        <f t="shared" si="1045"/>
        <v>0</v>
      </c>
      <c r="AA1182" s="111">
        <f t="shared" si="1045"/>
        <v>0</v>
      </c>
      <c r="AB1182" s="111">
        <f t="shared" si="1045"/>
        <v>35</v>
      </c>
      <c r="AC1182" s="111">
        <f t="shared" si="1045"/>
        <v>0</v>
      </c>
      <c r="AD1182" s="292">
        <f t="shared" si="1037"/>
        <v>3714</v>
      </c>
      <c r="AE1182" s="111">
        <f t="shared" si="1045"/>
        <v>3714</v>
      </c>
      <c r="AF1182" s="111">
        <f t="shared" si="1045"/>
        <v>0</v>
      </c>
      <c r="AG1182" s="111">
        <f t="shared" si="1045"/>
        <v>0</v>
      </c>
      <c r="AH1182" s="111">
        <f t="shared" si="1045"/>
        <v>0</v>
      </c>
      <c r="AI1182" s="111">
        <f t="shared" si="1045"/>
        <v>0</v>
      </c>
      <c r="AJ1182" s="111">
        <f t="shared" si="1045"/>
        <v>0</v>
      </c>
      <c r="AK1182" s="111">
        <f t="shared" si="1045"/>
        <v>0</v>
      </c>
    </row>
    <row r="1183" spans="1:37" ht="14.25">
      <c r="A1183" s="43"/>
      <c r="B1183" s="28" t="s">
        <v>317</v>
      </c>
      <c r="C1183" s="29" t="s">
        <v>318</v>
      </c>
      <c r="D1183" s="186">
        <v>2550</v>
      </c>
      <c r="E1183" s="30"/>
      <c r="F1183" s="93">
        <f>3678+1</f>
        <v>3679</v>
      </c>
      <c r="G1183" s="186">
        <f>3678+1</f>
        <v>3679</v>
      </c>
      <c r="H1183" s="186"/>
      <c r="I1183" s="186"/>
      <c r="J1183" s="186"/>
      <c r="K1183" s="23">
        <f t="shared" si="1002"/>
        <v>3679</v>
      </c>
      <c r="L1183" s="23">
        <f t="shared" si="1003"/>
        <v>0</v>
      </c>
      <c r="M1183" s="186">
        <v>0</v>
      </c>
      <c r="N1183" s="186">
        <v>0</v>
      </c>
      <c r="O1183" s="186">
        <v>0</v>
      </c>
      <c r="P1183" s="30"/>
      <c r="Q1183" s="30"/>
      <c r="R1183" s="30"/>
      <c r="S1183" s="30"/>
      <c r="T1183" s="30"/>
      <c r="U1183" s="30"/>
      <c r="V1183" s="30"/>
      <c r="W1183" s="30"/>
      <c r="X1183" s="30"/>
      <c r="Y1183" s="30"/>
      <c r="Z1183" s="30"/>
      <c r="AA1183" s="30"/>
      <c r="AB1183" s="30">
        <v>35</v>
      </c>
      <c r="AC1183" s="30"/>
      <c r="AD1183" s="292">
        <f t="shared" si="1037"/>
        <v>3714</v>
      </c>
      <c r="AE1183" s="30">
        <v>3714</v>
      </c>
      <c r="AF1183" s="30"/>
      <c r="AG1183" s="30"/>
      <c r="AH1183" s="30"/>
      <c r="AI1183" s="30"/>
      <c r="AJ1183" s="30"/>
      <c r="AK1183" s="30"/>
    </row>
    <row r="1184" spans="1:37" ht="24.75" customHeight="1">
      <c r="A1184" s="43" t="s">
        <v>697</v>
      </c>
      <c r="B1184" s="154" t="s">
        <v>698</v>
      </c>
      <c r="C1184" s="129" t="s">
        <v>692</v>
      </c>
      <c r="D1184" s="263">
        <f t="shared" ref="D1184:J1184" si="1046">D1185+D1192</f>
        <v>7580</v>
      </c>
      <c r="E1184" s="156">
        <f t="shared" si="1046"/>
        <v>6800</v>
      </c>
      <c r="F1184" s="300">
        <f t="shared" si="1046"/>
        <v>6790</v>
      </c>
      <c r="G1184" s="263">
        <f t="shared" si="1046"/>
        <v>1687</v>
      </c>
      <c r="H1184" s="263">
        <f t="shared" si="1046"/>
        <v>1688</v>
      </c>
      <c r="I1184" s="263">
        <f t="shared" si="1046"/>
        <v>1707</v>
      </c>
      <c r="J1184" s="263">
        <f t="shared" si="1046"/>
        <v>1708</v>
      </c>
      <c r="K1184" s="23">
        <f t="shared" si="1002"/>
        <v>6790</v>
      </c>
      <c r="L1184" s="23">
        <f t="shared" si="1003"/>
        <v>0</v>
      </c>
      <c r="M1184" s="263">
        <f t="shared" ref="M1184:AK1184" si="1047">M1185+M1192</f>
        <v>6770</v>
      </c>
      <c r="N1184" s="263">
        <f t="shared" si="1047"/>
        <v>6770</v>
      </c>
      <c r="O1184" s="263">
        <f t="shared" si="1047"/>
        <v>6770</v>
      </c>
      <c r="P1184" s="156">
        <f t="shared" si="1047"/>
        <v>0</v>
      </c>
      <c r="Q1184" s="156">
        <f t="shared" si="1047"/>
        <v>0</v>
      </c>
      <c r="R1184" s="156">
        <f t="shared" si="1047"/>
        <v>0</v>
      </c>
      <c r="S1184" s="156">
        <f t="shared" si="1047"/>
        <v>0</v>
      </c>
      <c r="T1184" s="156">
        <f t="shared" si="1047"/>
        <v>0</v>
      </c>
      <c r="U1184" s="156">
        <f t="shared" si="1047"/>
        <v>0</v>
      </c>
      <c r="V1184" s="156">
        <f t="shared" si="1047"/>
        <v>0</v>
      </c>
      <c r="W1184" s="156">
        <f t="shared" si="1047"/>
        <v>-200</v>
      </c>
      <c r="X1184" s="156">
        <f t="shared" si="1047"/>
        <v>0</v>
      </c>
      <c r="Y1184" s="156">
        <f t="shared" si="1047"/>
        <v>0</v>
      </c>
      <c r="Z1184" s="156">
        <f t="shared" si="1047"/>
        <v>0</v>
      </c>
      <c r="AA1184" s="156">
        <f t="shared" si="1047"/>
        <v>0</v>
      </c>
      <c r="AB1184" s="156">
        <f t="shared" si="1047"/>
        <v>0</v>
      </c>
      <c r="AC1184" s="156">
        <f t="shared" si="1047"/>
        <v>0</v>
      </c>
      <c r="AD1184" s="292">
        <f t="shared" si="1037"/>
        <v>6590</v>
      </c>
      <c r="AE1184" s="156">
        <f t="shared" si="1047"/>
        <v>6590</v>
      </c>
      <c r="AF1184" s="156">
        <f t="shared" si="1047"/>
        <v>6426</v>
      </c>
      <c r="AG1184" s="156">
        <f t="shared" si="1047"/>
        <v>6800</v>
      </c>
      <c r="AH1184" s="156">
        <f t="shared" si="1047"/>
        <v>6900</v>
      </c>
      <c r="AI1184" s="156">
        <f t="shared" si="1047"/>
        <v>6900</v>
      </c>
      <c r="AJ1184" s="156">
        <f t="shared" si="1047"/>
        <v>6900</v>
      </c>
      <c r="AK1184" s="156">
        <f t="shared" si="1047"/>
        <v>0</v>
      </c>
    </row>
    <row r="1185" spans="1:37" ht="14.25">
      <c r="A1185" s="43"/>
      <c r="B1185" s="25" t="s">
        <v>298</v>
      </c>
      <c r="C1185" s="29"/>
      <c r="D1185" s="191">
        <f t="shared" ref="D1185:J1185" si="1048">D1186+D1191</f>
        <v>6330</v>
      </c>
      <c r="E1185" s="111">
        <f t="shared" si="1048"/>
        <v>6800</v>
      </c>
      <c r="F1185" s="296">
        <f t="shared" si="1048"/>
        <v>6770</v>
      </c>
      <c r="G1185" s="191">
        <f t="shared" si="1048"/>
        <v>1667</v>
      </c>
      <c r="H1185" s="191">
        <f t="shared" si="1048"/>
        <v>1688</v>
      </c>
      <c r="I1185" s="191">
        <f t="shared" si="1048"/>
        <v>1707</v>
      </c>
      <c r="J1185" s="191">
        <f t="shared" si="1048"/>
        <v>1708</v>
      </c>
      <c r="K1185" s="23">
        <f t="shared" si="1002"/>
        <v>6770</v>
      </c>
      <c r="L1185" s="23">
        <f t="shared" si="1003"/>
        <v>0</v>
      </c>
      <c r="M1185" s="191">
        <f t="shared" ref="M1185:AK1185" si="1049">M1186+M1191</f>
        <v>6770</v>
      </c>
      <c r="N1185" s="191">
        <f t="shared" si="1049"/>
        <v>6770</v>
      </c>
      <c r="O1185" s="191">
        <f t="shared" si="1049"/>
        <v>6770</v>
      </c>
      <c r="P1185" s="111">
        <f t="shared" si="1049"/>
        <v>0</v>
      </c>
      <c r="Q1185" s="111">
        <f t="shared" si="1049"/>
        <v>0</v>
      </c>
      <c r="R1185" s="111">
        <f t="shared" si="1049"/>
        <v>0</v>
      </c>
      <c r="S1185" s="111">
        <f t="shared" si="1049"/>
        <v>0</v>
      </c>
      <c r="T1185" s="111">
        <f t="shared" si="1049"/>
        <v>0</v>
      </c>
      <c r="U1185" s="111">
        <f t="shared" si="1049"/>
        <v>0</v>
      </c>
      <c r="V1185" s="111">
        <f t="shared" si="1049"/>
        <v>0</v>
      </c>
      <c r="W1185" s="111">
        <f t="shared" si="1049"/>
        <v>-200</v>
      </c>
      <c r="X1185" s="111">
        <f t="shared" si="1049"/>
        <v>0</v>
      </c>
      <c r="Y1185" s="111">
        <f t="shared" si="1049"/>
        <v>0</v>
      </c>
      <c r="Z1185" s="111">
        <f t="shared" si="1049"/>
        <v>0</v>
      </c>
      <c r="AA1185" s="111">
        <f t="shared" si="1049"/>
        <v>0</v>
      </c>
      <c r="AB1185" s="111">
        <f t="shared" si="1049"/>
        <v>0</v>
      </c>
      <c r="AC1185" s="111">
        <f t="shared" si="1049"/>
        <v>0</v>
      </c>
      <c r="AD1185" s="292">
        <f t="shared" si="1037"/>
        <v>6570</v>
      </c>
      <c r="AE1185" s="111">
        <f t="shared" si="1049"/>
        <v>6570</v>
      </c>
      <c r="AF1185" s="111">
        <f t="shared" si="1049"/>
        <v>6426</v>
      </c>
      <c r="AG1185" s="111">
        <f t="shared" si="1049"/>
        <v>6800</v>
      </c>
      <c r="AH1185" s="111">
        <f t="shared" si="1049"/>
        <v>6900</v>
      </c>
      <c r="AI1185" s="111">
        <f t="shared" si="1049"/>
        <v>6900</v>
      </c>
      <c r="AJ1185" s="111">
        <f t="shared" si="1049"/>
        <v>6900</v>
      </c>
      <c r="AK1185" s="111">
        <f t="shared" si="1049"/>
        <v>0</v>
      </c>
    </row>
    <row r="1186" spans="1:37" ht="14.25">
      <c r="A1186" s="43"/>
      <c r="B1186" s="28" t="s">
        <v>299</v>
      </c>
      <c r="C1186" s="29">
        <v>1</v>
      </c>
      <c r="D1186" s="248">
        <f t="shared" ref="D1186:AK1186" si="1050">D1187</f>
        <v>6330</v>
      </c>
      <c r="E1186" s="38">
        <f t="shared" si="1050"/>
        <v>6800</v>
      </c>
      <c r="F1186" s="286">
        <f t="shared" si="1050"/>
        <v>6770</v>
      </c>
      <c r="G1186" s="248">
        <f t="shared" si="1050"/>
        <v>1667</v>
      </c>
      <c r="H1186" s="248">
        <f t="shared" si="1050"/>
        <v>1688</v>
      </c>
      <c r="I1186" s="248">
        <f t="shared" si="1050"/>
        <v>1707</v>
      </c>
      <c r="J1186" s="248">
        <f t="shared" si="1050"/>
        <v>1708</v>
      </c>
      <c r="K1186" s="23">
        <f t="shared" si="1002"/>
        <v>6770</v>
      </c>
      <c r="L1186" s="23">
        <f t="shared" si="1003"/>
        <v>0</v>
      </c>
      <c r="M1186" s="248">
        <f t="shared" si="1050"/>
        <v>6770</v>
      </c>
      <c r="N1186" s="248">
        <f t="shared" si="1050"/>
        <v>6770</v>
      </c>
      <c r="O1186" s="248">
        <f t="shared" si="1050"/>
        <v>6770</v>
      </c>
      <c r="P1186" s="38">
        <f t="shared" si="1050"/>
        <v>0</v>
      </c>
      <c r="Q1186" s="38">
        <f t="shared" si="1050"/>
        <v>0</v>
      </c>
      <c r="R1186" s="38">
        <f t="shared" si="1050"/>
        <v>0</v>
      </c>
      <c r="S1186" s="38">
        <f t="shared" si="1050"/>
        <v>0</v>
      </c>
      <c r="T1186" s="38">
        <f t="shared" si="1050"/>
        <v>0</v>
      </c>
      <c r="U1186" s="38">
        <f t="shared" si="1050"/>
        <v>0</v>
      </c>
      <c r="V1186" s="38">
        <f t="shared" si="1050"/>
        <v>0</v>
      </c>
      <c r="W1186" s="38">
        <f t="shared" si="1050"/>
        <v>-200</v>
      </c>
      <c r="X1186" s="38">
        <f t="shared" si="1050"/>
        <v>0</v>
      </c>
      <c r="Y1186" s="38">
        <f t="shared" si="1050"/>
        <v>0</v>
      </c>
      <c r="Z1186" s="38">
        <f t="shared" si="1050"/>
        <v>0</v>
      </c>
      <c r="AA1186" s="38">
        <f t="shared" si="1050"/>
        <v>0</v>
      </c>
      <c r="AB1186" s="38">
        <f t="shared" si="1050"/>
        <v>0</v>
      </c>
      <c r="AC1186" s="38">
        <f t="shared" si="1050"/>
        <v>0</v>
      </c>
      <c r="AD1186" s="292">
        <f t="shared" si="1037"/>
        <v>6570</v>
      </c>
      <c r="AE1186" s="38">
        <f t="shared" si="1050"/>
        <v>6570</v>
      </c>
      <c r="AF1186" s="38">
        <f t="shared" si="1050"/>
        <v>6426</v>
      </c>
      <c r="AG1186" s="38">
        <f t="shared" si="1050"/>
        <v>6800</v>
      </c>
      <c r="AH1186" s="38">
        <f t="shared" si="1050"/>
        <v>6900</v>
      </c>
      <c r="AI1186" s="38">
        <f t="shared" si="1050"/>
        <v>6900</v>
      </c>
      <c r="AJ1186" s="38">
        <f t="shared" si="1050"/>
        <v>6900</v>
      </c>
      <c r="AK1186" s="38">
        <f t="shared" si="1050"/>
        <v>0</v>
      </c>
    </row>
    <row r="1187" spans="1:37" ht="25.5">
      <c r="A1187" s="43"/>
      <c r="B1187" s="320" t="s">
        <v>535</v>
      </c>
      <c r="C1187" s="29" t="s">
        <v>536</v>
      </c>
      <c r="D1187" s="248">
        <f t="shared" ref="D1187:J1187" si="1051">D1188+D1189+D1190</f>
        <v>6330</v>
      </c>
      <c r="E1187" s="38">
        <f t="shared" si="1051"/>
        <v>6800</v>
      </c>
      <c r="F1187" s="286">
        <f t="shared" si="1051"/>
        <v>6770</v>
      </c>
      <c r="G1187" s="248">
        <f t="shared" si="1051"/>
        <v>1667</v>
      </c>
      <c r="H1187" s="248">
        <f t="shared" si="1051"/>
        <v>1688</v>
      </c>
      <c r="I1187" s="248">
        <f t="shared" si="1051"/>
        <v>1707</v>
      </c>
      <c r="J1187" s="248">
        <f t="shared" si="1051"/>
        <v>1708</v>
      </c>
      <c r="K1187" s="23">
        <f t="shared" si="1002"/>
        <v>6770</v>
      </c>
      <c r="L1187" s="23">
        <f t="shared" si="1003"/>
        <v>0</v>
      </c>
      <c r="M1187" s="248">
        <f t="shared" ref="M1187:AK1187" si="1052">M1188+M1189+M1190</f>
        <v>6770</v>
      </c>
      <c r="N1187" s="248">
        <f t="shared" si="1052"/>
        <v>6770</v>
      </c>
      <c r="O1187" s="248">
        <f t="shared" si="1052"/>
        <v>6770</v>
      </c>
      <c r="P1187" s="38">
        <f t="shared" si="1052"/>
        <v>0</v>
      </c>
      <c r="Q1187" s="38">
        <f t="shared" si="1052"/>
        <v>0</v>
      </c>
      <c r="R1187" s="38">
        <f t="shared" si="1052"/>
        <v>0</v>
      </c>
      <c r="S1187" s="38">
        <f t="shared" si="1052"/>
        <v>0</v>
      </c>
      <c r="T1187" s="38">
        <f t="shared" si="1052"/>
        <v>0</v>
      </c>
      <c r="U1187" s="38">
        <f t="shared" si="1052"/>
        <v>0</v>
      </c>
      <c r="V1187" s="38">
        <f t="shared" si="1052"/>
        <v>0</v>
      </c>
      <c r="W1187" s="38">
        <f t="shared" si="1052"/>
        <v>-200</v>
      </c>
      <c r="X1187" s="38">
        <f t="shared" si="1052"/>
        <v>0</v>
      </c>
      <c r="Y1187" s="38">
        <f t="shared" si="1052"/>
        <v>0</v>
      </c>
      <c r="Z1187" s="38">
        <f t="shared" si="1052"/>
        <v>0</v>
      </c>
      <c r="AA1187" s="38">
        <f t="shared" si="1052"/>
        <v>0</v>
      </c>
      <c r="AB1187" s="38">
        <f t="shared" si="1052"/>
        <v>0</v>
      </c>
      <c r="AC1187" s="38">
        <f t="shared" si="1052"/>
        <v>0</v>
      </c>
      <c r="AD1187" s="292">
        <f t="shared" si="1037"/>
        <v>6570</v>
      </c>
      <c r="AE1187" s="38">
        <f t="shared" si="1052"/>
        <v>6570</v>
      </c>
      <c r="AF1187" s="38">
        <f t="shared" si="1052"/>
        <v>6426</v>
      </c>
      <c r="AG1187" s="38">
        <f t="shared" si="1052"/>
        <v>6800</v>
      </c>
      <c r="AH1187" s="38">
        <f t="shared" si="1052"/>
        <v>6900</v>
      </c>
      <c r="AI1187" s="38">
        <f t="shared" si="1052"/>
        <v>6900</v>
      </c>
      <c r="AJ1187" s="38">
        <f t="shared" si="1052"/>
        <v>6900</v>
      </c>
      <c r="AK1187" s="38">
        <f t="shared" si="1052"/>
        <v>0</v>
      </c>
    </row>
    <row r="1188" spans="1:37" ht="15.75" customHeight="1">
      <c r="A1188" s="43"/>
      <c r="B1188" s="28" t="s">
        <v>300</v>
      </c>
      <c r="C1188" s="29">
        <v>10</v>
      </c>
      <c r="D1188" s="186">
        <v>5360</v>
      </c>
      <c r="E1188" s="30">
        <v>5800</v>
      </c>
      <c r="F1188" s="93">
        <v>5800</v>
      </c>
      <c r="G1188" s="186">
        <v>1450</v>
      </c>
      <c r="H1188" s="186">
        <v>1450</v>
      </c>
      <c r="I1188" s="186">
        <v>1450</v>
      </c>
      <c r="J1188" s="186">
        <v>1450</v>
      </c>
      <c r="K1188" s="23">
        <f t="shared" si="1002"/>
        <v>5800</v>
      </c>
      <c r="L1188" s="23">
        <f t="shared" si="1003"/>
        <v>0</v>
      </c>
      <c r="M1188" s="186">
        <v>5800</v>
      </c>
      <c r="N1188" s="186">
        <v>5800</v>
      </c>
      <c r="O1188" s="186">
        <v>5800</v>
      </c>
      <c r="P1188" s="30"/>
      <c r="Q1188" s="30"/>
      <c r="R1188" s="30"/>
      <c r="S1188" s="30"/>
      <c r="T1188" s="30"/>
      <c r="U1188" s="30"/>
      <c r="V1188" s="30"/>
      <c r="W1188" s="30">
        <v>-200</v>
      </c>
      <c r="X1188" s="30"/>
      <c r="Y1188" s="30"/>
      <c r="Z1188" s="30"/>
      <c r="AA1188" s="30"/>
      <c r="AB1188" s="30"/>
      <c r="AC1188" s="30"/>
      <c r="AD1188" s="292">
        <f t="shared" si="1037"/>
        <v>5600</v>
      </c>
      <c r="AE1188" s="30">
        <v>5600</v>
      </c>
      <c r="AF1188" s="30">
        <v>5440</v>
      </c>
      <c r="AG1188" s="30">
        <v>5600</v>
      </c>
      <c r="AH1188" s="30">
        <v>5700</v>
      </c>
      <c r="AI1188" s="30">
        <v>5700</v>
      </c>
      <c r="AJ1188" s="30">
        <v>5700</v>
      </c>
      <c r="AK1188" s="30"/>
    </row>
    <row r="1189" spans="1:37" ht="15" customHeight="1">
      <c r="A1189" s="43"/>
      <c r="B1189" s="28" t="s">
        <v>301</v>
      </c>
      <c r="C1189" s="29">
        <v>20</v>
      </c>
      <c r="D1189" s="186">
        <v>870</v>
      </c>
      <c r="E1189" s="30">
        <v>930</v>
      </c>
      <c r="F1189" s="93">
        <v>900</v>
      </c>
      <c r="G1189" s="186">
        <v>197</v>
      </c>
      <c r="H1189" s="186">
        <v>223</v>
      </c>
      <c r="I1189" s="186">
        <v>240</v>
      </c>
      <c r="J1189" s="186">
        <v>240</v>
      </c>
      <c r="K1189" s="23">
        <f t="shared" si="1002"/>
        <v>900</v>
      </c>
      <c r="L1189" s="23">
        <f t="shared" si="1003"/>
        <v>0</v>
      </c>
      <c r="M1189" s="186">
        <v>900</v>
      </c>
      <c r="N1189" s="186">
        <v>900</v>
      </c>
      <c r="O1189" s="186">
        <v>900</v>
      </c>
      <c r="P1189" s="30"/>
      <c r="Q1189" s="30"/>
      <c r="R1189" s="30"/>
      <c r="S1189" s="30"/>
      <c r="T1189" s="30"/>
      <c r="U1189" s="30"/>
      <c r="V1189" s="30"/>
      <c r="W1189" s="30"/>
      <c r="X1189" s="30"/>
      <c r="Y1189" s="30"/>
      <c r="Z1189" s="30"/>
      <c r="AA1189" s="30"/>
      <c r="AB1189" s="30"/>
      <c r="AC1189" s="30"/>
      <c r="AD1189" s="292">
        <f t="shared" si="1037"/>
        <v>900</v>
      </c>
      <c r="AE1189" s="30">
        <v>900</v>
      </c>
      <c r="AF1189" s="30">
        <v>919</v>
      </c>
      <c r="AG1189" s="30">
        <v>1130</v>
      </c>
      <c r="AH1189" s="30">
        <v>1130</v>
      </c>
      <c r="AI1189" s="30">
        <v>1130</v>
      </c>
      <c r="AJ1189" s="30">
        <v>1130</v>
      </c>
      <c r="AK1189" s="30"/>
    </row>
    <row r="1190" spans="1:37" ht="17.25" customHeight="1">
      <c r="A1190" s="43"/>
      <c r="B1190" s="28" t="s">
        <v>582</v>
      </c>
      <c r="C1190" s="29">
        <v>59</v>
      </c>
      <c r="D1190" s="186">
        <v>100</v>
      </c>
      <c r="E1190" s="30">
        <v>70</v>
      </c>
      <c r="F1190" s="93">
        <v>70</v>
      </c>
      <c r="G1190" s="186">
        <v>20</v>
      </c>
      <c r="H1190" s="186">
        <v>15</v>
      </c>
      <c r="I1190" s="186">
        <v>17</v>
      </c>
      <c r="J1190" s="186">
        <v>18</v>
      </c>
      <c r="K1190" s="23">
        <f t="shared" si="1002"/>
        <v>70</v>
      </c>
      <c r="L1190" s="23">
        <f t="shared" si="1003"/>
        <v>0</v>
      </c>
      <c r="M1190" s="186">
        <v>70</v>
      </c>
      <c r="N1190" s="186">
        <v>70</v>
      </c>
      <c r="O1190" s="186">
        <v>70</v>
      </c>
      <c r="P1190" s="30"/>
      <c r="Q1190" s="30"/>
      <c r="R1190" s="30"/>
      <c r="S1190" s="30"/>
      <c r="T1190" s="30"/>
      <c r="U1190" s="30"/>
      <c r="V1190" s="30"/>
      <c r="W1190" s="30"/>
      <c r="X1190" s="30"/>
      <c r="Y1190" s="30"/>
      <c r="Z1190" s="30"/>
      <c r="AA1190" s="30"/>
      <c r="AB1190" s="30"/>
      <c r="AC1190" s="30"/>
      <c r="AD1190" s="292">
        <f t="shared" si="1037"/>
        <v>70</v>
      </c>
      <c r="AE1190" s="30">
        <v>70</v>
      </c>
      <c r="AF1190" s="30">
        <v>67</v>
      </c>
      <c r="AG1190" s="30">
        <v>70</v>
      </c>
      <c r="AH1190" s="30">
        <v>70</v>
      </c>
      <c r="AI1190" s="30">
        <v>70</v>
      </c>
      <c r="AJ1190" s="30">
        <v>70</v>
      </c>
      <c r="AK1190" s="30"/>
    </row>
    <row r="1191" spans="1:37" ht="13.5" hidden="1" customHeight="1">
      <c r="A1191" s="43"/>
      <c r="B1191" s="25" t="s">
        <v>693</v>
      </c>
      <c r="C1191" s="26">
        <v>85.01</v>
      </c>
      <c r="D1191" s="186"/>
      <c r="E1191" s="30"/>
      <c r="F1191" s="93"/>
      <c r="G1191" s="186"/>
      <c r="H1191" s="186"/>
      <c r="I1191" s="186"/>
      <c r="J1191" s="186"/>
      <c r="K1191" s="23">
        <f t="shared" si="1002"/>
        <v>0</v>
      </c>
      <c r="L1191" s="23">
        <f t="shared" si="1003"/>
        <v>0</v>
      </c>
      <c r="M1191" s="186"/>
      <c r="N1191" s="186"/>
      <c r="O1191" s="186"/>
      <c r="P1191" s="30"/>
      <c r="Q1191" s="30"/>
      <c r="R1191" s="30"/>
      <c r="S1191" s="30"/>
      <c r="T1191" s="30"/>
      <c r="U1191" s="30"/>
      <c r="V1191" s="30"/>
      <c r="W1191" s="30"/>
      <c r="X1191" s="30"/>
      <c r="Y1191" s="30"/>
      <c r="Z1191" s="30"/>
      <c r="AA1191" s="30"/>
      <c r="AB1191" s="30"/>
      <c r="AC1191" s="30"/>
      <c r="AD1191" s="292">
        <f t="shared" si="1037"/>
        <v>0</v>
      </c>
      <c r="AE1191" s="30"/>
      <c r="AF1191" s="30"/>
      <c r="AG1191" s="30"/>
      <c r="AH1191" s="30"/>
      <c r="AI1191" s="30"/>
      <c r="AJ1191" s="30"/>
      <c r="AK1191" s="30"/>
    </row>
    <row r="1192" spans="1:37" ht="13.5" customHeight="1">
      <c r="A1192" s="43"/>
      <c r="B1192" s="25" t="s">
        <v>311</v>
      </c>
      <c r="C1192" s="29"/>
      <c r="D1192" s="191">
        <f t="shared" ref="D1192:AK1192" si="1053">D1193</f>
        <v>1250</v>
      </c>
      <c r="E1192" s="111">
        <f t="shared" si="1053"/>
        <v>0</v>
      </c>
      <c r="F1192" s="296">
        <f t="shared" si="1053"/>
        <v>20</v>
      </c>
      <c r="G1192" s="191">
        <f t="shared" si="1053"/>
        <v>20</v>
      </c>
      <c r="H1192" s="191">
        <f t="shared" si="1053"/>
        <v>0</v>
      </c>
      <c r="I1192" s="191">
        <f t="shared" si="1053"/>
        <v>0</v>
      </c>
      <c r="J1192" s="191">
        <f t="shared" si="1053"/>
        <v>0</v>
      </c>
      <c r="K1192" s="23">
        <f t="shared" si="1002"/>
        <v>20</v>
      </c>
      <c r="L1192" s="23">
        <f t="shared" si="1003"/>
        <v>0</v>
      </c>
      <c r="M1192" s="191">
        <f t="shared" si="1053"/>
        <v>0</v>
      </c>
      <c r="N1192" s="191">
        <f t="shared" si="1053"/>
        <v>0</v>
      </c>
      <c r="O1192" s="191">
        <f t="shared" si="1053"/>
        <v>0</v>
      </c>
      <c r="P1192" s="111">
        <f t="shared" si="1053"/>
        <v>0</v>
      </c>
      <c r="Q1192" s="111">
        <f t="shared" si="1053"/>
        <v>0</v>
      </c>
      <c r="R1192" s="111">
        <f t="shared" si="1053"/>
        <v>0</v>
      </c>
      <c r="S1192" s="111">
        <f t="shared" si="1053"/>
        <v>0</v>
      </c>
      <c r="T1192" s="111">
        <f t="shared" si="1053"/>
        <v>0</v>
      </c>
      <c r="U1192" s="111">
        <f t="shared" si="1053"/>
        <v>0</v>
      </c>
      <c r="V1192" s="111">
        <f t="shared" si="1053"/>
        <v>0</v>
      </c>
      <c r="W1192" s="111">
        <f t="shared" si="1053"/>
        <v>0</v>
      </c>
      <c r="X1192" s="111">
        <f t="shared" si="1053"/>
        <v>0</v>
      </c>
      <c r="Y1192" s="111">
        <f t="shared" si="1053"/>
        <v>0</v>
      </c>
      <c r="Z1192" s="111">
        <f t="shared" si="1053"/>
        <v>0</v>
      </c>
      <c r="AA1192" s="111">
        <f t="shared" si="1053"/>
        <v>0</v>
      </c>
      <c r="AB1192" s="111">
        <f t="shared" si="1053"/>
        <v>0</v>
      </c>
      <c r="AC1192" s="111">
        <f t="shared" si="1053"/>
        <v>0</v>
      </c>
      <c r="AD1192" s="292">
        <f t="shared" si="1037"/>
        <v>20</v>
      </c>
      <c r="AE1192" s="111">
        <f t="shared" si="1053"/>
        <v>20</v>
      </c>
      <c r="AF1192" s="111">
        <f t="shared" si="1053"/>
        <v>0</v>
      </c>
      <c r="AG1192" s="111">
        <f t="shared" si="1053"/>
        <v>0</v>
      </c>
      <c r="AH1192" s="111">
        <f t="shared" si="1053"/>
        <v>0</v>
      </c>
      <c r="AI1192" s="111">
        <f t="shared" si="1053"/>
        <v>0</v>
      </c>
      <c r="AJ1192" s="111">
        <f t="shared" si="1053"/>
        <v>0</v>
      </c>
      <c r="AK1192" s="111">
        <f t="shared" si="1053"/>
        <v>0</v>
      </c>
    </row>
    <row r="1193" spans="1:37" ht="18.75" customHeight="1">
      <c r="A1193" s="43"/>
      <c r="B1193" s="28" t="s">
        <v>317</v>
      </c>
      <c r="C1193" s="29" t="s">
        <v>318</v>
      </c>
      <c r="D1193" s="186">
        <v>1250</v>
      </c>
      <c r="E1193" s="30"/>
      <c r="F1193" s="93">
        <v>20</v>
      </c>
      <c r="G1193" s="186">
        <v>20</v>
      </c>
      <c r="H1193" s="186"/>
      <c r="I1193" s="186"/>
      <c r="J1193" s="186"/>
      <c r="K1193" s="23">
        <f t="shared" si="1002"/>
        <v>20</v>
      </c>
      <c r="L1193" s="23">
        <f t="shared" si="1003"/>
        <v>0</v>
      </c>
      <c r="M1193" s="186">
        <v>0</v>
      </c>
      <c r="N1193" s="186">
        <v>0</v>
      </c>
      <c r="O1193" s="186">
        <v>0</v>
      </c>
      <c r="P1193" s="30"/>
      <c r="Q1193" s="30"/>
      <c r="R1193" s="30"/>
      <c r="S1193" s="30"/>
      <c r="T1193" s="30"/>
      <c r="U1193" s="30"/>
      <c r="V1193" s="30"/>
      <c r="W1193" s="30"/>
      <c r="X1193" s="30"/>
      <c r="Y1193" s="30"/>
      <c r="Z1193" s="30"/>
      <c r="AA1193" s="30"/>
      <c r="AB1193" s="30"/>
      <c r="AC1193" s="30"/>
      <c r="AD1193" s="292">
        <f t="shared" si="1037"/>
        <v>20</v>
      </c>
      <c r="AE1193" s="30">
        <v>20</v>
      </c>
      <c r="AF1193" s="30"/>
      <c r="AG1193" s="30"/>
      <c r="AH1193" s="30"/>
      <c r="AI1193" s="30"/>
      <c r="AJ1193" s="30"/>
      <c r="AK1193" s="30"/>
    </row>
    <row r="1194" spans="1:37" ht="26.25" customHeight="1">
      <c r="A1194" s="43" t="s">
        <v>699</v>
      </c>
      <c r="B1194" s="154" t="s">
        <v>700</v>
      </c>
      <c r="C1194" s="129" t="s">
        <v>692</v>
      </c>
      <c r="D1194" s="263">
        <f t="shared" ref="D1194:J1194" si="1054">D1195+D1201</f>
        <v>2600</v>
      </c>
      <c r="E1194" s="156">
        <f t="shared" si="1054"/>
        <v>2812</v>
      </c>
      <c r="F1194" s="300">
        <f t="shared" si="1054"/>
        <v>2771</v>
      </c>
      <c r="G1194" s="263">
        <f t="shared" si="1054"/>
        <v>700</v>
      </c>
      <c r="H1194" s="263">
        <f t="shared" si="1054"/>
        <v>690</v>
      </c>
      <c r="I1194" s="263">
        <f t="shared" si="1054"/>
        <v>700</v>
      </c>
      <c r="J1194" s="263">
        <f t="shared" si="1054"/>
        <v>681</v>
      </c>
      <c r="K1194" s="23">
        <f t="shared" si="1002"/>
        <v>2771</v>
      </c>
      <c r="L1194" s="23">
        <f t="shared" si="1003"/>
        <v>0</v>
      </c>
      <c r="M1194" s="263">
        <f t="shared" ref="M1194:AK1194" si="1055">M1195+M1201</f>
        <v>2800</v>
      </c>
      <c r="N1194" s="263">
        <f t="shared" si="1055"/>
        <v>2800</v>
      </c>
      <c r="O1194" s="263">
        <f t="shared" si="1055"/>
        <v>2800</v>
      </c>
      <c r="P1194" s="156">
        <f t="shared" si="1055"/>
        <v>0</v>
      </c>
      <c r="Q1194" s="156">
        <f t="shared" si="1055"/>
        <v>0</v>
      </c>
      <c r="R1194" s="156">
        <f t="shared" si="1055"/>
        <v>0</v>
      </c>
      <c r="S1194" s="156">
        <f t="shared" si="1055"/>
        <v>0</v>
      </c>
      <c r="T1194" s="156">
        <f t="shared" si="1055"/>
        <v>0</v>
      </c>
      <c r="U1194" s="156">
        <f t="shared" si="1055"/>
        <v>0</v>
      </c>
      <c r="V1194" s="156">
        <f t="shared" si="1055"/>
        <v>0</v>
      </c>
      <c r="W1194" s="156">
        <f t="shared" si="1055"/>
        <v>0</v>
      </c>
      <c r="X1194" s="156">
        <f t="shared" si="1055"/>
        <v>0</v>
      </c>
      <c r="Y1194" s="156">
        <f t="shared" si="1055"/>
        <v>0</v>
      </c>
      <c r="Z1194" s="156">
        <f t="shared" si="1055"/>
        <v>0</v>
      </c>
      <c r="AA1194" s="156">
        <f t="shared" si="1055"/>
        <v>0</v>
      </c>
      <c r="AB1194" s="156">
        <f t="shared" si="1055"/>
        <v>0</v>
      </c>
      <c r="AC1194" s="156">
        <f t="shared" si="1055"/>
        <v>0</v>
      </c>
      <c r="AD1194" s="292">
        <f t="shared" si="1037"/>
        <v>2771</v>
      </c>
      <c r="AE1194" s="156">
        <f t="shared" si="1055"/>
        <v>2771</v>
      </c>
      <c r="AF1194" s="156">
        <f t="shared" si="1055"/>
        <v>2468</v>
      </c>
      <c r="AG1194" s="156">
        <f t="shared" si="1055"/>
        <v>2840</v>
      </c>
      <c r="AH1194" s="156">
        <f t="shared" si="1055"/>
        <v>2840</v>
      </c>
      <c r="AI1194" s="156">
        <f t="shared" si="1055"/>
        <v>2840</v>
      </c>
      <c r="AJ1194" s="156">
        <f t="shared" si="1055"/>
        <v>2840</v>
      </c>
      <c r="AK1194" s="156">
        <f t="shared" si="1055"/>
        <v>0</v>
      </c>
    </row>
    <row r="1195" spans="1:37" ht="15" customHeight="1">
      <c r="A1195" s="43"/>
      <c r="B1195" s="25" t="s">
        <v>298</v>
      </c>
      <c r="C1195" s="29"/>
      <c r="D1195" s="248">
        <f t="shared" ref="D1195:S1196" si="1056">D1196</f>
        <v>2600</v>
      </c>
      <c r="E1195" s="38">
        <f t="shared" si="1056"/>
        <v>2812</v>
      </c>
      <c r="F1195" s="286">
        <f t="shared" si="1056"/>
        <v>2771</v>
      </c>
      <c r="G1195" s="248">
        <f t="shared" si="1056"/>
        <v>700</v>
      </c>
      <c r="H1195" s="248">
        <f t="shared" si="1056"/>
        <v>690</v>
      </c>
      <c r="I1195" s="248">
        <f t="shared" si="1056"/>
        <v>700</v>
      </c>
      <c r="J1195" s="248">
        <f t="shared" si="1056"/>
        <v>681</v>
      </c>
      <c r="K1195" s="23">
        <f t="shared" si="1002"/>
        <v>2771</v>
      </c>
      <c r="L1195" s="23">
        <f t="shared" si="1003"/>
        <v>0</v>
      </c>
      <c r="M1195" s="248">
        <f t="shared" si="1056"/>
        <v>2800</v>
      </c>
      <c r="N1195" s="248">
        <f t="shared" si="1056"/>
        <v>2800</v>
      </c>
      <c r="O1195" s="248">
        <f t="shared" si="1056"/>
        <v>2800</v>
      </c>
      <c r="P1195" s="38">
        <f t="shared" si="1056"/>
        <v>0</v>
      </c>
      <c r="Q1195" s="38">
        <f t="shared" si="1056"/>
        <v>0</v>
      </c>
      <c r="R1195" s="38">
        <f t="shared" si="1056"/>
        <v>0</v>
      </c>
      <c r="S1195" s="38">
        <f t="shared" si="1056"/>
        <v>0</v>
      </c>
      <c r="T1195" s="38">
        <f t="shared" ref="T1195:AK1196" si="1057">T1196</f>
        <v>0</v>
      </c>
      <c r="U1195" s="38">
        <f t="shared" si="1057"/>
        <v>0</v>
      </c>
      <c r="V1195" s="38">
        <f t="shared" si="1057"/>
        <v>0</v>
      </c>
      <c r="W1195" s="38">
        <f t="shared" si="1057"/>
        <v>0</v>
      </c>
      <c r="X1195" s="38">
        <f t="shared" si="1057"/>
        <v>0</v>
      </c>
      <c r="Y1195" s="38">
        <f t="shared" si="1057"/>
        <v>0</v>
      </c>
      <c r="Z1195" s="38">
        <f t="shared" si="1057"/>
        <v>0</v>
      </c>
      <c r="AA1195" s="38">
        <f t="shared" si="1057"/>
        <v>0</v>
      </c>
      <c r="AB1195" s="38">
        <f t="shared" si="1057"/>
        <v>0</v>
      </c>
      <c r="AC1195" s="38">
        <f t="shared" si="1057"/>
        <v>0</v>
      </c>
      <c r="AD1195" s="292">
        <f t="shared" si="1037"/>
        <v>2771</v>
      </c>
      <c r="AE1195" s="38">
        <f t="shared" si="1057"/>
        <v>2771</v>
      </c>
      <c r="AF1195" s="38">
        <f t="shared" si="1057"/>
        <v>2468</v>
      </c>
      <c r="AG1195" s="38">
        <f t="shared" si="1057"/>
        <v>2840</v>
      </c>
      <c r="AH1195" s="38">
        <f t="shared" si="1057"/>
        <v>2840</v>
      </c>
      <c r="AI1195" s="38">
        <f t="shared" si="1057"/>
        <v>2840</v>
      </c>
      <c r="AJ1195" s="38">
        <f t="shared" si="1057"/>
        <v>2840</v>
      </c>
      <c r="AK1195" s="38">
        <f t="shared" si="1057"/>
        <v>0</v>
      </c>
    </row>
    <row r="1196" spans="1:37" ht="15" customHeight="1">
      <c r="A1196" s="43"/>
      <c r="B1196" s="28" t="s">
        <v>299</v>
      </c>
      <c r="C1196" s="29">
        <v>1</v>
      </c>
      <c r="D1196" s="248">
        <f t="shared" si="1056"/>
        <v>2600</v>
      </c>
      <c r="E1196" s="38">
        <f t="shared" si="1056"/>
        <v>2812</v>
      </c>
      <c r="F1196" s="286">
        <f t="shared" si="1056"/>
        <v>2771</v>
      </c>
      <c r="G1196" s="248">
        <f t="shared" si="1056"/>
        <v>700</v>
      </c>
      <c r="H1196" s="248">
        <f t="shared" si="1056"/>
        <v>690</v>
      </c>
      <c r="I1196" s="248">
        <f t="shared" si="1056"/>
        <v>700</v>
      </c>
      <c r="J1196" s="248">
        <f t="shared" si="1056"/>
        <v>681</v>
      </c>
      <c r="K1196" s="23">
        <f t="shared" si="1002"/>
        <v>2771</v>
      </c>
      <c r="L1196" s="23">
        <f t="shared" si="1003"/>
        <v>0</v>
      </c>
      <c r="M1196" s="248">
        <f t="shared" si="1056"/>
        <v>2800</v>
      </c>
      <c r="N1196" s="248">
        <f t="shared" si="1056"/>
        <v>2800</v>
      </c>
      <c r="O1196" s="248">
        <f t="shared" si="1056"/>
        <v>2800</v>
      </c>
      <c r="P1196" s="38">
        <f t="shared" si="1056"/>
        <v>0</v>
      </c>
      <c r="Q1196" s="38">
        <f t="shared" si="1056"/>
        <v>0</v>
      </c>
      <c r="R1196" s="38">
        <f t="shared" si="1056"/>
        <v>0</v>
      </c>
      <c r="S1196" s="38">
        <f t="shared" si="1056"/>
        <v>0</v>
      </c>
      <c r="T1196" s="38">
        <f t="shared" si="1057"/>
        <v>0</v>
      </c>
      <c r="U1196" s="38">
        <f t="shared" si="1057"/>
        <v>0</v>
      </c>
      <c r="V1196" s="38">
        <f t="shared" si="1057"/>
        <v>0</v>
      </c>
      <c r="W1196" s="38">
        <f t="shared" si="1057"/>
        <v>0</v>
      </c>
      <c r="X1196" s="38">
        <f t="shared" si="1057"/>
        <v>0</v>
      </c>
      <c r="Y1196" s="38">
        <f t="shared" si="1057"/>
        <v>0</v>
      </c>
      <c r="Z1196" s="38">
        <f t="shared" si="1057"/>
        <v>0</v>
      </c>
      <c r="AA1196" s="38">
        <f t="shared" si="1057"/>
        <v>0</v>
      </c>
      <c r="AB1196" s="38">
        <f t="shared" si="1057"/>
        <v>0</v>
      </c>
      <c r="AC1196" s="38">
        <f t="shared" si="1057"/>
        <v>0</v>
      </c>
      <c r="AD1196" s="292">
        <f t="shared" si="1037"/>
        <v>2771</v>
      </c>
      <c r="AE1196" s="38">
        <f t="shared" si="1057"/>
        <v>2771</v>
      </c>
      <c r="AF1196" s="38">
        <f t="shared" si="1057"/>
        <v>2468</v>
      </c>
      <c r="AG1196" s="38">
        <f t="shared" si="1057"/>
        <v>2840</v>
      </c>
      <c r="AH1196" s="38">
        <f t="shared" si="1057"/>
        <v>2840</v>
      </c>
      <c r="AI1196" s="38">
        <f t="shared" si="1057"/>
        <v>2840</v>
      </c>
      <c r="AJ1196" s="38">
        <f t="shared" si="1057"/>
        <v>2840</v>
      </c>
      <c r="AK1196" s="38">
        <f t="shared" si="1057"/>
        <v>0</v>
      </c>
    </row>
    <row r="1197" spans="1:37" ht="24.75" customHeight="1">
      <c r="A1197" s="43"/>
      <c r="B1197" s="320" t="s">
        <v>535</v>
      </c>
      <c r="C1197" s="29" t="s">
        <v>536</v>
      </c>
      <c r="D1197" s="248">
        <f t="shared" ref="D1197:J1197" si="1058">D1198+D1199</f>
        <v>2600</v>
      </c>
      <c r="E1197" s="38">
        <f t="shared" si="1058"/>
        <v>2812</v>
      </c>
      <c r="F1197" s="286">
        <f t="shared" si="1058"/>
        <v>2771</v>
      </c>
      <c r="G1197" s="248">
        <f t="shared" si="1058"/>
        <v>700</v>
      </c>
      <c r="H1197" s="248">
        <f t="shared" si="1058"/>
        <v>690</v>
      </c>
      <c r="I1197" s="248">
        <f t="shared" si="1058"/>
        <v>700</v>
      </c>
      <c r="J1197" s="248">
        <f t="shared" si="1058"/>
        <v>681</v>
      </c>
      <c r="K1197" s="23">
        <f t="shared" si="1002"/>
        <v>2771</v>
      </c>
      <c r="L1197" s="23">
        <f t="shared" si="1003"/>
        <v>0</v>
      </c>
      <c r="M1197" s="248">
        <f t="shared" ref="M1197:AK1197" si="1059">M1198+M1199</f>
        <v>2800</v>
      </c>
      <c r="N1197" s="248">
        <f t="shared" si="1059"/>
        <v>2800</v>
      </c>
      <c r="O1197" s="248">
        <f t="shared" si="1059"/>
        <v>2800</v>
      </c>
      <c r="P1197" s="38">
        <f t="shared" si="1059"/>
        <v>0</v>
      </c>
      <c r="Q1197" s="38">
        <f t="shared" si="1059"/>
        <v>0</v>
      </c>
      <c r="R1197" s="38">
        <f t="shared" si="1059"/>
        <v>0</v>
      </c>
      <c r="S1197" s="38">
        <f t="shared" si="1059"/>
        <v>0</v>
      </c>
      <c r="T1197" s="38">
        <f t="shared" si="1059"/>
        <v>0</v>
      </c>
      <c r="U1197" s="38">
        <f t="shared" si="1059"/>
        <v>0</v>
      </c>
      <c r="V1197" s="38">
        <f t="shared" si="1059"/>
        <v>0</v>
      </c>
      <c r="W1197" s="38">
        <f t="shared" si="1059"/>
        <v>0</v>
      </c>
      <c r="X1197" s="38">
        <f t="shared" si="1059"/>
        <v>0</v>
      </c>
      <c r="Y1197" s="38">
        <f t="shared" si="1059"/>
        <v>0</v>
      </c>
      <c r="Z1197" s="38">
        <f t="shared" si="1059"/>
        <v>0</v>
      </c>
      <c r="AA1197" s="38">
        <f t="shared" si="1059"/>
        <v>0</v>
      </c>
      <c r="AB1197" s="38">
        <f t="shared" si="1059"/>
        <v>0</v>
      </c>
      <c r="AC1197" s="38">
        <f t="shared" si="1059"/>
        <v>0</v>
      </c>
      <c r="AD1197" s="292">
        <f t="shared" si="1037"/>
        <v>2771</v>
      </c>
      <c r="AE1197" s="38">
        <f t="shared" si="1059"/>
        <v>2771</v>
      </c>
      <c r="AF1197" s="38">
        <f t="shared" si="1059"/>
        <v>2468</v>
      </c>
      <c r="AG1197" s="38">
        <f t="shared" si="1059"/>
        <v>2840</v>
      </c>
      <c r="AH1197" s="38">
        <f t="shared" si="1059"/>
        <v>2840</v>
      </c>
      <c r="AI1197" s="38">
        <f t="shared" si="1059"/>
        <v>2840</v>
      </c>
      <c r="AJ1197" s="38">
        <f t="shared" si="1059"/>
        <v>2840</v>
      </c>
      <c r="AK1197" s="38">
        <f t="shared" si="1059"/>
        <v>0</v>
      </c>
    </row>
    <row r="1198" spans="1:37" ht="15" customHeight="1">
      <c r="A1198" s="43"/>
      <c r="B1198" s="28" t="s">
        <v>300</v>
      </c>
      <c r="C1198" s="29">
        <v>10</v>
      </c>
      <c r="D1198" s="186">
        <v>1900</v>
      </c>
      <c r="E1198" s="30">
        <v>2071</v>
      </c>
      <c r="F1198" s="93">
        <v>2071</v>
      </c>
      <c r="G1198" s="186">
        <v>500</v>
      </c>
      <c r="H1198" s="186">
        <v>520</v>
      </c>
      <c r="I1198" s="186">
        <v>530</v>
      </c>
      <c r="J1198" s="186">
        <v>521</v>
      </c>
      <c r="K1198" s="23">
        <f t="shared" si="1002"/>
        <v>2071</v>
      </c>
      <c r="L1198" s="23">
        <f t="shared" si="1003"/>
        <v>0</v>
      </c>
      <c r="M1198" s="186">
        <v>2100</v>
      </c>
      <c r="N1198" s="186">
        <v>2100</v>
      </c>
      <c r="O1198" s="186">
        <v>2100</v>
      </c>
      <c r="P1198" s="30"/>
      <c r="Q1198" s="30"/>
      <c r="R1198" s="30"/>
      <c r="S1198" s="30"/>
      <c r="T1198" s="30"/>
      <c r="U1198" s="30"/>
      <c r="V1198" s="30"/>
      <c r="W1198" s="30"/>
      <c r="X1198" s="30"/>
      <c r="Y1198" s="30"/>
      <c r="Z1198" s="30"/>
      <c r="AA1198" s="30"/>
      <c r="AB1198" s="30"/>
      <c r="AC1198" s="30"/>
      <c r="AD1198" s="292">
        <f t="shared" si="1037"/>
        <v>2071</v>
      </c>
      <c r="AE1198" s="30">
        <v>2071</v>
      </c>
      <c r="AF1198" s="30">
        <v>1894</v>
      </c>
      <c r="AG1198" s="30">
        <v>2072</v>
      </c>
      <c r="AH1198" s="30">
        <v>2072</v>
      </c>
      <c r="AI1198" s="30">
        <v>2072</v>
      </c>
      <c r="AJ1198" s="30">
        <v>2072</v>
      </c>
      <c r="AK1198" s="30"/>
    </row>
    <row r="1199" spans="1:37" ht="13.5" customHeight="1">
      <c r="A1199" s="43"/>
      <c r="B1199" s="28" t="s">
        <v>301</v>
      </c>
      <c r="C1199" s="29">
        <v>20</v>
      </c>
      <c r="D1199" s="186">
        <v>700</v>
      </c>
      <c r="E1199" s="30">
        <v>741</v>
      </c>
      <c r="F1199" s="93">
        <v>700</v>
      </c>
      <c r="G1199" s="186">
        <v>200</v>
      </c>
      <c r="H1199" s="186">
        <v>170</v>
      </c>
      <c r="I1199" s="186">
        <v>170</v>
      </c>
      <c r="J1199" s="186">
        <v>160</v>
      </c>
      <c r="K1199" s="23">
        <f t="shared" si="1002"/>
        <v>700</v>
      </c>
      <c r="L1199" s="23">
        <f t="shared" si="1003"/>
        <v>0</v>
      </c>
      <c r="M1199" s="186">
        <v>700</v>
      </c>
      <c r="N1199" s="186">
        <v>700</v>
      </c>
      <c r="O1199" s="186">
        <v>700</v>
      </c>
      <c r="P1199" s="30"/>
      <c r="Q1199" s="30"/>
      <c r="R1199" s="30"/>
      <c r="S1199" s="30"/>
      <c r="T1199" s="30"/>
      <c r="U1199" s="30"/>
      <c r="V1199" s="30"/>
      <c r="W1199" s="30"/>
      <c r="X1199" s="30"/>
      <c r="Y1199" s="30"/>
      <c r="Z1199" s="30"/>
      <c r="AA1199" s="30"/>
      <c r="AB1199" s="30"/>
      <c r="AC1199" s="30"/>
      <c r="AD1199" s="292">
        <f t="shared" si="1037"/>
        <v>700</v>
      </c>
      <c r="AE1199" s="30">
        <v>700</v>
      </c>
      <c r="AF1199" s="30">
        <v>574</v>
      </c>
      <c r="AG1199" s="30">
        <v>768</v>
      </c>
      <c r="AH1199" s="30">
        <v>768</v>
      </c>
      <c r="AI1199" s="30">
        <v>768</v>
      </c>
      <c r="AJ1199" s="30">
        <v>768</v>
      </c>
      <c r="AK1199" s="30"/>
    </row>
    <row r="1200" spans="1:37" ht="13.5" customHeight="1">
      <c r="A1200" s="43"/>
      <c r="B1200" s="25" t="s">
        <v>693</v>
      </c>
      <c r="C1200" s="26">
        <v>85.01</v>
      </c>
      <c r="D1200" s="186"/>
      <c r="E1200" s="30"/>
      <c r="F1200" s="93"/>
      <c r="G1200" s="186"/>
      <c r="H1200" s="186"/>
      <c r="I1200" s="186"/>
      <c r="J1200" s="186"/>
      <c r="K1200" s="23">
        <f t="shared" si="1002"/>
        <v>0</v>
      </c>
      <c r="L1200" s="23">
        <f t="shared" si="1003"/>
        <v>0</v>
      </c>
      <c r="M1200" s="186"/>
      <c r="N1200" s="186"/>
      <c r="O1200" s="186"/>
      <c r="P1200" s="30"/>
      <c r="Q1200" s="30"/>
      <c r="R1200" s="30"/>
      <c r="S1200" s="30"/>
      <c r="T1200" s="30"/>
      <c r="U1200" s="30"/>
      <c r="V1200" s="30"/>
      <c r="W1200" s="30"/>
      <c r="X1200" s="30"/>
      <c r="Y1200" s="30"/>
      <c r="Z1200" s="30"/>
      <c r="AA1200" s="30"/>
      <c r="AB1200" s="30"/>
      <c r="AC1200" s="30"/>
      <c r="AD1200" s="292">
        <f t="shared" si="1037"/>
        <v>0</v>
      </c>
      <c r="AE1200" s="30"/>
      <c r="AF1200" s="30"/>
      <c r="AG1200" s="30"/>
      <c r="AH1200" s="30"/>
      <c r="AI1200" s="30"/>
      <c r="AJ1200" s="30"/>
      <c r="AK1200" s="30"/>
    </row>
    <row r="1201" spans="1:37" ht="13.5" customHeight="1">
      <c r="A1201" s="43"/>
      <c r="B1201" s="25" t="s">
        <v>311</v>
      </c>
      <c r="C1201" s="29"/>
      <c r="D1201" s="186">
        <f t="shared" ref="D1201:AK1201" si="1060">D1202</f>
        <v>0</v>
      </c>
      <c r="E1201" s="30">
        <f t="shared" si="1060"/>
        <v>0</v>
      </c>
      <c r="F1201" s="93">
        <f t="shared" si="1060"/>
        <v>0</v>
      </c>
      <c r="G1201" s="186">
        <f t="shared" si="1060"/>
        <v>0</v>
      </c>
      <c r="H1201" s="186">
        <f t="shared" si="1060"/>
        <v>0</v>
      </c>
      <c r="I1201" s="186">
        <f t="shared" si="1060"/>
        <v>0</v>
      </c>
      <c r="J1201" s="186">
        <f t="shared" si="1060"/>
        <v>0</v>
      </c>
      <c r="K1201" s="23">
        <f t="shared" si="1002"/>
        <v>0</v>
      </c>
      <c r="L1201" s="23">
        <f t="shared" si="1003"/>
        <v>0</v>
      </c>
      <c r="M1201" s="186">
        <f t="shared" si="1060"/>
        <v>0</v>
      </c>
      <c r="N1201" s="186">
        <f t="shared" si="1060"/>
        <v>0</v>
      </c>
      <c r="O1201" s="186">
        <f t="shared" si="1060"/>
        <v>0</v>
      </c>
      <c r="P1201" s="30">
        <f t="shared" si="1060"/>
        <v>0</v>
      </c>
      <c r="Q1201" s="30">
        <f t="shared" si="1060"/>
        <v>0</v>
      </c>
      <c r="R1201" s="30">
        <f t="shared" si="1060"/>
        <v>0</v>
      </c>
      <c r="S1201" s="30">
        <f t="shared" si="1060"/>
        <v>0</v>
      </c>
      <c r="T1201" s="30">
        <f t="shared" si="1060"/>
        <v>0</v>
      </c>
      <c r="U1201" s="30">
        <f t="shared" si="1060"/>
        <v>0</v>
      </c>
      <c r="V1201" s="30">
        <f t="shared" si="1060"/>
        <v>0</v>
      </c>
      <c r="W1201" s="30">
        <f t="shared" si="1060"/>
        <v>0</v>
      </c>
      <c r="X1201" s="30">
        <f t="shared" si="1060"/>
        <v>0</v>
      </c>
      <c r="Y1201" s="30">
        <f t="shared" si="1060"/>
        <v>0</v>
      </c>
      <c r="Z1201" s="30">
        <f t="shared" si="1060"/>
        <v>0</v>
      </c>
      <c r="AA1201" s="30">
        <f t="shared" si="1060"/>
        <v>0</v>
      </c>
      <c r="AB1201" s="30">
        <f t="shared" si="1060"/>
        <v>0</v>
      </c>
      <c r="AC1201" s="30">
        <f t="shared" si="1060"/>
        <v>0</v>
      </c>
      <c r="AD1201" s="292">
        <f t="shared" si="1037"/>
        <v>0</v>
      </c>
      <c r="AE1201" s="30">
        <f t="shared" si="1060"/>
        <v>0</v>
      </c>
      <c r="AF1201" s="30">
        <f t="shared" si="1060"/>
        <v>0</v>
      </c>
      <c r="AG1201" s="30">
        <f t="shared" si="1060"/>
        <v>0</v>
      </c>
      <c r="AH1201" s="30">
        <f t="shared" si="1060"/>
        <v>0</v>
      </c>
      <c r="AI1201" s="30">
        <f t="shared" si="1060"/>
        <v>0</v>
      </c>
      <c r="AJ1201" s="30">
        <f t="shared" si="1060"/>
        <v>0</v>
      </c>
      <c r="AK1201" s="30">
        <f t="shared" si="1060"/>
        <v>0</v>
      </c>
    </row>
    <row r="1202" spans="1:37" ht="13.5" customHeight="1">
      <c r="A1202" s="43"/>
      <c r="B1202" s="28" t="s">
        <v>317</v>
      </c>
      <c r="C1202" s="29" t="s">
        <v>318</v>
      </c>
      <c r="D1202" s="186">
        <v>0</v>
      </c>
      <c r="E1202" s="30"/>
      <c r="F1202" s="93"/>
      <c r="G1202" s="186"/>
      <c r="H1202" s="186"/>
      <c r="I1202" s="186"/>
      <c r="J1202" s="186"/>
      <c r="K1202" s="23">
        <f t="shared" si="1002"/>
        <v>0</v>
      </c>
      <c r="L1202" s="23">
        <f t="shared" si="1003"/>
        <v>0</v>
      </c>
      <c r="M1202" s="186"/>
      <c r="N1202" s="186"/>
      <c r="O1202" s="186"/>
      <c r="P1202" s="30"/>
      <c r="Q1202" s="30"/>
      <c r="R1202" s="30"/>
      <c r="S1202" s="30"/>
      <c r="T1202" s="30"/>
      <c r="U1202" s="30"/>
      <c r="V1202" s="30"/>
      <c r="W1202" s="30"/>
      <c r="X1202" s="30"/>
      <c r="Y1202" s="30"/>
      <c r="Z1202" s="30"/>
      <c r="AA1202" s="30"/>
      <c r="AB1202" s="30"/>
      <c r="AC1202" s="30"/>
      <c r="AD1202" s="292">
        <f t="shared" si="1037"/>
        <v>0</v>
      </c>
      <c r="AE1202" s="30"/>
      <c r="AF1202" s="30"/>
      <c r="AG1202" s="30"/>
      <c r="AH1202" s="30"/>
      <c r="AI1202" s="30"/>
      <c r="AJ1202" s="30"/>
      <c r="AK1202" s="30"/>
    </row>
    <row r="1203" spans="1:37" ht="24" customHeight="1">
      <c r="A1203" s="43" t="s">
        <v>701</v>
      </c>
      <c r="B1203" s="154" t="s">
        <v>702</v>
      </c>
      <c r="C1203" s="129" t="s">
        <v>692</v>
      </c>
      <c r="D1203" s="263">
        <f t="shared" ref="D1203:J1203" si="1061">D1204+D1209</f>
        <v>2680</v>
      </c>
      <c r="E1203" s="156">
        <f t="shared" si="1061"/>
        <v>2855</v>
      </c>
      <c r="F1203" s="300">
        <f t="shared" si="1061"/>
        <v>2850</v>
      </c>
      <c r="G1203" s="263">
        <f t="shared" si="1061"/>
        <v>720</v>
      </c>
      <c r="H1203" s="263">
        <f t="shared" si="1061"/>
        <v>715</v>
      </c>
      <c r="I1203" s="263">
        <f t="shared" si="1061"/>
        <v>710</v>
      </c>
      <c r="J1203" s="263">
        <f t="shared" si="1061"/>
        <v>705</v>
      </c>
      <c r="K1203" s="23">
        <f t="shared" ref="K1203:K1266" si="1062">G1203+H1203+I1203+J1203</f>
        <v>2850</v>
      </c>
      <c r="L1203" s="23">
        <f t="shared" ref="L1203:L1266" si="1063">F1203-K1203</f>
        <v>0</v>
      </c>
      <c r="M1203" s="263">
        <f t="shared" ref="M1203:AK1203" si="1064">M1204+M1209</f>
        <v>2850</v>
      </c>
      <c r="N1203" s="263">
        <f t="shared" si="1064"/>
        <v>2850</v>
      </c>
      <c r="O1203" s="263">
        <f t="shared" si="1064"/>
        <v>2850</v>
      </c>
      <c r="P1203" s="156">
        <f t="shared" si="1064"/>
        <v>0</v>
      </c>
      <c r="Q1203" s="156">
        <f t="shared" si="1064"/>
        <v>0</v>
      </c>
      <c r="R1203" s="156">
        <f t="shared" si="1064"/>
        <v>0</v>
      </c>
      <c r="S1203" s="156">
        <f t="shared" si="1064"/>
        <v>0</v>
      </c>
      <c r="T1203" s="156">
        <f t="shared" si="1064"/>
        <v>0</v>
      </c>
      <c r="U1203" s="156">
        <f t="shared" si="1064"/>
        <v>0</v>
      </c>
      <c r="V1203" s="156">
        <f t="shared" si="1064"/>
        <v>0</v>
      </c>
      <c r="W1203" s="156">
        <f t="shared" si="1064"/>
        <v>-50</v>
      </c>
      <c r="X1203" s="156">
        <f t="shared" si="1064"/>
        <v>0</v>
      </c>
      <c r="Y1203" s="156">
        <f t="shared" si="1064"/>
        <v>0</v>
      </c>
      <c r="Z1203" s="156">
        <f t="shared" si="1064"/>
        <v>0</v>
      </c>
      <c r="AA1203" s="156">
        <f t="shared" si="1064"/>
        <v>0</v>
      </c>
      <c r="AB1203" s="156">
        <f t="shared" si="1064"/>
        <v>0</v>
      </c>
      <c r="AC1203" s="156">
        <f t="shared" si="1064"/>
        <v>0</v>
      </c>
      <c r="AD1203" s="292">
        <f t="shared" si="1037"/>
        <v>2800</v>
      </c>
      <c r="AE1203" s="156">
        <f t="shared" si="1064"/>
        <v>2800</v>
      </c>
      <c r="AF1203" s="156">
        <f t="shared" si="1064"/>
        <v>2696</v>
      </c>
      <c r="AG1203" s="156">
        <f t="shared" si="1064"/>
        <v>2915</v>
      </c>
      <c r="AH1203" s="156">
        <f t="shared" si="1064"/>
        <v>2915</v>
      </c>
      <c r="AI1203" s="156">
        <f t="shared" si="1064"/>
        <v>2915</v>
      </c>
      <c r="AJ1203" s="156">
        <f t="shared" si="1064"/>
        <v>2915</v>
      </c>
      <c r="AK1203" s="156">
        <f t="shared" si="1064"/>
        <v>0</v>
      </c>
    </row>
    <row r="1204" spans="1:37" ht="15" customHeight="1">
      <c r="A1204" s="43"/>
      <c r="B1204" s="25" t="s">
        <v>298</v>
      </c>
      <c r="C1204" s="29"/>
      <c r="D1204" s="191">
        <f t="shared" ref="D1204:S1205" si="1065">D1205</f>
        <v>2680</v>
      </c>
      <c r="E1204" s="111">
        <f t="shared" si="1065"/>
        <v>2855</v>
      </c>
      <c r="F1204" s="296">
        <f t="shared" si="1065"/>
        <v>2850</v>
      </c>
      <c r="G1204" s="191">
        <f t="shared" si="1065"/>
        <v>720</v>
      </c>
      <c r="H1204" s="191">
        <f t="shared" si="1065"/>
        <v>715</v>
      </c>
      <c r="I1204" s="191">
        <f t="shared" si="1065"/>
        <v>710</v>
      </c>
      <c r="J1204" s="191">
        <f t="shared" si="1065"/>
        <v>705</v>
      </c>
      <c r="K1204" s="23">
        <f t="shared" si="1062"/>
        <v>2850</v>
      </c>
      <c r="L1204" s="23">
        <f t="shared" si="1063"/>
        <v>0</v>
      </c>
      <c r="M1204" s="191">
        <f t="shared" si="1065"/>
        <v>2850</v>
      </c>
      <c r="N1204" s="191">
        <f t="shared" si="1065"/>
        <v>2850</v>
      </c>
      <c r="O1204" s="191">
        <f t="shared" si="1065"/>
        <v>2850</v>
      </c>
      <c r="P1204" s="111">
        <f t="shared" si="1065"/>
        <v>0</v>
      </c>
      <c r="Q1204" s="111">
        <f t="shared" si="1065"/>
        <v>0</v>
      </c>
      <c r="R1204" s="111">
        <f t="shared" si="1065"/>
        <v>0</v>
      </c>
      <c r="S1204" s="111">
        <f t="shared" si="1065"/>
        <v>0</v>
      </c>
      <c r="T1204" s="111">
        <f t="shared" ref="T1204:AK1205" si="1066">T1205</f>
        <v>0</v>
      </c>
      <c r="U1204" s="111">
        <f t="shared" si="1066"/>
        <v>0</v>
      </c>
      <c r="V1204" s="111">
        <f t="shared" si="1066"/>
        <v>0</v>
      </c>
      <c r="W1204" s="111">
        <f t="shared" si="1066"/>
        <v>-50</v>
      </c>
      <c r="X1204" s="111">
        <f t="shared" si="1066"/>
        <v>0</v>
      </c>
      <c r="Y1204" s="111">
        <f t="shared" si="1066"/>
        <v>0</v>
      </c>
      <c r="Z1204" s="111">
        <f t="shared" si="1066"/>
        <v>0</v>
      </c>
      <c r="AA1204" s="111">
        <f t="shared" si="1066"/>
        <v>0</v>
      </c>
      <c r="AB1204" s="111">
        <f t="shared" si="1066"/>
        <v>0</v>
      </c>
      <c r="AC1204" s="111">
        <f t="shared" si="1066"/>
        <v>0</v>
      </c>
      <c r="AD1204" s="292">
        <f t="shared" si="1037"/>
        <v>2800</v>
      </c>
      <c r="AE1204" s="111">
        <f t="shared" si="1066"/>
        <v>2800</v>
      </c>
      <c r="AF1204" s="111">
        <f t="shared" si="1066"/>
        <v>2696</v>
      </c>
      <c r="AG1204" s="111">
        <f t="shared" si="1066"/>
        <v>2915</v>
      </c>
      <c r="AH1204" s="111">
        <f t="shared" si="1066"/>
        <v>2915</v>
      </c>
      <c r="AI1204" s="111">
        <f t="shared" si="1066"/>
        <v>2915</v>
      </c>
      <c r="AJ1204" s="111">
        <f t="shared" si="1066"/>
        <v>2915</v>
      </c>
      <c r="AK1204" s="111">
        <f t="shared" si="1066"/>
        <v>0</v>
      </c>
    </row>
    <row r="1205" spans="1:37" ht="15" customHeight="1">
      <c r="A1205" s="43"/>
      <c r="B1205" s="28" t="s">
        <v>299</v>
      </c>
      <c r="C1205" s="29">
        <v>1</v>
      </c>
      <c r="D1205" s="248">
        <f t="shared" si="1065"/>
        <v>2680</v>
      </c>
      <c r="E1205" s="38">
        <f t="shared" si="1065"/>
        <v>2855</v>
      </c>
      <c r="F1205" s="286">
        <f t="shared" si="1065"/>
        <v>2850</v>
      </c>
      <c r="G1205" s="248">
        <f t="shared" si="1065"/>
        <v>720</v>
      </c>
      <c r="H1205" s="248">
        <f t="shared" si="1065"/>
        <v>715</v>
      </c>
      <c r="I1205" s="248">
        <f t="shared" si="1065"/>
        <v>710</v>
      </c>
      <c r="J1205" s="248">
        <f t="shared" si="1065"/>
        <v>705</v>
      </c>
      <c r="K1205" s="23">
        <f t="shared" si="1062"/>
        <v>2850</v>
      </c>
      <c r="L1205" s="23">
        <f t="shared" si="1063"/>
        <v>0</v>
      </c>
      <c r="M1205" s="248">
        <f t="shared" si="1065"/>
        <v>2850</v>
      </c>
      <c r="N1205" s="248">
        <f t="shared" si="1065"/>
        <v>2850</v>
      </c>
      <c r="O1205" s="248">
        <f t="shared" si="1065"/>
        <v>2850</v>
      </c>
      <c r="P1205" s="38">
        <f t="shared" si="1065"/>
        <v>0</v>
      </c>
      <c r="Q1205" s="38">
        <f t="shared" si="1065"/>
        <v>0</v>
      </c>
      <c r="R1205" s="38">
        <f t="shared" si="1065"/>
        <v>0</v>
      </c>
      <c r="S1205" s="38">
        <f t="shared" si="1065"/>
        <v>0</v>
      </c>
      <c r="T1205" s="38">
        <f t="shared" si="1066"/>
        <v>0</v>
      </c>
      <c r="U1205" s="38">
        <f t="shared" si="1066"/>
        <v>0</v>
      </c>
      <c r="V1205" s="38">
        <f t="shared" si="1066"/>
        <v>0</v>
      </c>
      <c r="W1205" s="38">
        <f t="shared" si="1066"/>
        <v>-50</v>
      </c>
      <c r="X1205" s="38">
        <f t="shared" si="1066"/>
        <v>0</v>
      </c>
      <c r="Y1205" s="38">
        <f t="shared" si="1066"/>
        <v>0</v>
      </c>
      <c r="Z1205" s="38">
        <f t="shared" si="1066"/>
        <v>0</v>
      </c>
      <c r="AA1205" s="38">
        <f t="shared" si="1066"/>
        <v>0</v>
      </c>
      <c r="AB1205" s="38">
        <f t="shared" si="1066"/>
        <v>0</v>
      </c>
      <c r="AC1205" s="38">
        <f t="shared" si="1066"/>
        <v>0</v>
      </c>
      <c r="AD1205" s="292">
        <f t="shared" si="1037"/>
        <v>2800</v>
      </c>
      <c r="AE1205" s="38">
        <f t="shared" si="1066"/>
        <v>2800</v>
      </c>
      <c r="AF1205" s="38">
        <f t="shared" si="1066"/>
        <v>2696</v>
      </c>
      <c r="AG1205" s="38">
        <f t="shared" si="1066"/>
        <v>2915</v>
      </c>
      <c r="AH1205" s="38">
        <f t="shared" si="1066"/>
        <v>2915</v>
      </c>
      <c r="AI1205" s="38">
        <f t="shared" si="1066"/>
        <v>2915</v>
      </c>
      <c r="AJ1205" s="38">
        <f t="shared" si="1066"/>
        <v>2915</v>
      </c>
      <c r="AK1205" s="38">
        <f t="shared" si="1066"/>
        <v>0</v>
      </c>
    </row>
    <row r="1206" spans="1:37" ht="27" customHeight="1">
      <c r="A1206" s="43"/>
      <c r="B1206" s="320" t="s">
        <v>535</v>
      </c>
      <c r="C1206" s="29" t="s">
        <v>536</v>
      </c>
      <c r="D1206" s="248">
        <f t="shared" ref="D1206:J1206" si="1067">D1207+D1208</f>
        <v>2680</v>
      </c>
      <c r="E1206" s="38">
        <f t="shared" si="1067"/>
        <v>2855</v>
      </c>
      <c r="F1206" s="286">
        <f t="shared" si="1067"/>
        <v>2850</v>
      </c>
      <c r="G1206" s="248">
        <f t="shared" si="1067"/>
        <v>720</v>
      </c>
      <c r="H1206" s="248">
        <f t="shared" si="1067"/>
        <v>715</v>
      </c>
      <c r="I1206" s="248">
        <f t="shared" si="1067"/>
        <v>710</v>
      </c>
      <c r="J1206" s="248">
        <f t="shared" si="1067"/>
        <v>705</v>
      </c>
      <c r="K1206" s="23">
        <f t="shared" si="1062"/>
        <v>2850</v>
      </c>
      <c r="L1206" s="23">
        <f t="shared" si="1063"/>
        <v>0</v>
      </c>
      <c r="M1206" s="248">
        <f t="shared" ref="M1206:AK1206" si="1068">M1207+M1208</f>
        <v>2850</v>
      </c>
      <c r="N1206" s="248">
        <f t="shared" si="1068"/>
        <v>2850</v>
      </c>
      <c r="O1206" s="248">
        <f t="shared" si="1068"/>
        <v>2850</v>
      </c>
      <c r="P1206" s="38">
        <f t="shared" si="1068"/>
        <v>0</v>
      </c>
      <c r="Q1206" s="38">
        <f t="shared" si="1068"/>
        <v>0</v>
      </c>
      <c r="R1206" s="38">
        <f t="shared" si="1068"/>
        <v>0</v>
      </c>
      <c r="S1206" s="38">
        <f t="shared" si="1068"/>
        <v>0</v>
      </c>
      <c r="T1206" s="38">
        <f t="shared" si="1068"/>
        <v>0</v>
      </c>
      <c r="U1206" s="38">
        <f t="shared" si="1068"/>
        <v>0</v>
      </c>
      <c r="V1206" s="38">
        <f t="shared" si="1068"/>
        <v>0</v>
      </c>
      <c r="W1206" s="38">
        <f t="shared" si="1068"/>
        <v>-50</v>
      </c>
      <c r="X1206" s="38">
        <f t="shared" si="1068"/>
        <v>0</v>
      </c>
      <c r="Y1206" s="38">
        <f t="shared" si="1068"/>
        <v>0</v>
      </c>
      <c r="Z1206" s="38">
        <f t="shared" si="1068"/>
        <v>0</v>
      </c>
      <c r="AA1206" s="38">
        <f t="shared" si="1068"/>
        <v>0</v>
      </c>
      <c r="AB1206" s="38">
        <f t="shared" si="1068"/>
        <v>0</v>
      </c>
      <c r="AC1206" s="38">
        <f t="shared" si="1068"/>
        <v>0</v>
      </c>
      <c r="AD1206" s="292">
        <f t="shared" si="1037"/>
        <v>2800</v>
      </c>
      <c r="AE1206" s="38">
        <f t="shared" si="1068"/>
        <v>2800</v>
      </c>
      <c r="AF1206" s="38">
        <f t="shared" si="1068"/>
        <v>2696</v>
      </c>
      <c r="AG1206" s="38">
        <f t="shared" si="1068"/>
        <v>2915</v>
      </c>
      <c r="AH1206" s="38">
        <f t="shared" si="1068"/>
        <v>2915</v>
      </c>
      <c r="AI1206" s="38">
        <f t="shared" si="1068"/>
        <v>2915</v>
      </c>
      <c r="AJ1206" s="38">
        <f t="shared" si="1068"/>
        <v>2915</v>
      </c>
      <c r="AK1206" s="38">
        <f t="shared" si="1068"/>
        <v>0</v>
      </c>
    </row>
    <row r="1207" spans="1:37" ht="15" customHeight="1">
      <c r="A1207" s="43"/>
      <c r="B1207" s="28" t="s">
        <v>300</v>
      </c>
      <c r="C1207" s="29">
        <v>10</v>
      </c>
      <c r="D1207" s="186">
        <v>2030</v>
      </c>
      <c r="E1207" s="30">
        <v>2200</v>
      </c>
      <c r="F1207" s="93">
        <v>2200</v>
      </c>
      <c r="G1207" s="186">
        <v>550</v>
      </c>
      <c r="H1207" s="186">
        <v>550</v>
      </c>
      <c r="I1207" s="186">
        <v>550</v>
      </c>
      <c r="J1207" s="186">
        <v>550</v>
      </c>
      <c r="K1207" s="23">
        <f t="shared" si="1062"/>
        <v>2200</v>
      </c>
      <c r="L1207" s="23">
        <f t="shared" si="1063"/>
        <v>0</v>
      </c>
      <c r="M1207" s="186">
        <v>2200</v>
      </c>
      <c r="N1207" s="186">
        <v>2200</v>
      </c>
      <c r="O1207" s="186">
        <v>2200</v>
      </c>
      <c r="P1207" s="30"/>
      <c r="Q1207" s="30"/>
      <c r="R1207" s="30"/>
      <c r="S1207" s="30"/>
      <c r="T1207" s="30"/>
      <c r="U1207" s="30"/>
      <c r="V1207" s="30"/>
      <c r="W1207" s="30">
        <v>-50</v>
      </c>
      <c r="X1207" s="30"/>
      <c r="Y1207" s="30"/>
      <c r="Z1207" s="30"/>
      <c r="AA1207" s="30"/>
      <c r="AB1207" s="30"/>
      <c r="AC1207" s="30"/>
      <c r="AD1207" s="292">
        <f t="shared" si="1037"/>
        <v>2150</v>
      </c>
      <c r="AE1207" s="30">
        <v>2150</v>
      </c>
      <c r="AF1207" s="30">
        <v>2081</v>
      </c>
      <c r="AG1207" s="30">
        <v>2055</v>
      </c>
      <c r="AH1207" s="30">
        <v>2055</v>
      </c>
      <c r="AI1207" s="30">
        <v>2055</v>
      </c>
      <c r="AJ1207" s="30">
        <v>2055</v>
      </c>
      <c r="AK1207" s="30"/>
    </row>
    <row r="1208" spans="1:37" ht="17.25" customHeight="1">
      <c r="A1208" s="43"/>
      <c r="B1208" s="28" t="s">
        <v>433</v>
      </c>
      <c r="C1208" s="29">
        <v>20</v>
      </c>
      <c r="D1208" s="186">
        <v>650</v>
      </c>
      <c r="E1208" s="30">
        <v>655</v>
      </c>
      <c r="F1208" s="93">
        <v>650</v>
      </c>
      <c r="G1208" s="186">
        <v>170</v>
      </c>
      <c r="H1208" s="186">
        <v>165</v>
      </c>
      <c r="I1208" s="186">
        <v>160</v>
      </c>
      <c r="J1208" s="186">
        <v>155</v>
      </c>
      <c r="K1208" s="23">
        <f t="shared" si="1062"/>
        <v>650</v>
      </c>
      <c r="L1208" s="23">
        <f t="shared" si="1063"/>
        <v>0</v>
      </c>
      <c r="M1208" s="186">
        <v>650</v>
      </c>
      <c r="N1208" s="186">
        <v>650</v>
      </c>
      <c r="O1208" s="186">
        <v>650</v>
      </c>
      <c r="P1208" s="30"/>
      <c r="Q1208" s="30"/>
      <c r="R1208" s="30"/>
      <c r="S1208" s="30"/>
      <c r="T1208" s="30"/>
      <c r="U1208" s="30"/>
      <c r="V1208" s="30"/>
      <c r="W1208" s="30"/>
      <c r="X1208" s="30"/>
      <c r="Y1208" s="30"/>
      <c r="Z1208" s="30"/>
      <c r="AA1208" s="30"/>
      <c r="AB1208" s="30"/>
      <c r="AC1208" s="30"/>
      <c r="AD1208" s="292">
        <f t="shared" si="1037"/>
        <v>650</v>
      </c>
      <c r="AE1208" s="30">
        <v>650</v>
      </c>
      <c r="AF1208" s="30">
        <v>615</v>
      </c>
      <c r="AG1208" s="30">
        <v>860</v>
      </c>
      <c r="AH1208" s="30">
        <v>860</v>
      </c>
      <c r="AI1208" s="30">
        <v>860</v>
      </c>
      <c r="AJ1208" s="30">
        <v>860</v>
      </c>
      <c r="AK1208" s="30"/>
    </row>
    <row r="1209" spans="1:37" ht="15.75" hidden="1" customHeight="1">
      <c r="A1209" s="43"/>
      <c r="B1209" s="25" t="s">
        <v>311</v>
      </c>
      <c r="C1209" s="29"/>
      <c r="D1209" s="186"/>
      <c r="E1209" s="30"/>
      <c r="F1209" s="93"/>
      <c r="G1209" s="186"/>
      <c r="H1209" s="186"/>
      <c r="I1209" s="186"/>
      <c r="J1209" s="186"/>
      <c r="K1209" s="23">
        <f t="shared" si="1062"/>
        <v>0</v>
      </c>
      <c r="L1209" s="23">
        <f t="shared" si="1063"/>
        <v>0</v>
      </c>
      <c r="M1209" s="186"/>
      <c r="N1209" s="186"/>
      <c r="O1209" s="186"/>
      <c r="P1209" s="30"/>
      <c r="Q1209" s="30"/>
      <c r="R1209" s="30"/>
      <c r="S1209" s="30"/>
      <c r="T1209" s="30"/>
      <c r="U1209" s="30"/>
      <c r="V1209" s="30"/>
      <c r="W1209" s="30"/>
      <c r="X1209" s="30"/>
      <c r="Y1209" s="30"/>
      <c r="Z1209" s="30"/>
      <c r="AA1209" s="30"/>
      <c r="AB1209" s="30"/>
      <c r="AC1209" s="30"/>
      <c r="AD1209" s="292">
        <f t="shared" si="1037"/>
        <v>0</v>
      </c>
      <c r="AE1209" s="30"/>
      <c r="AF1209" s="30"/>
      <c r="AG1209" s="30"/>
      <c r="AH1209" s="30"/>
      <c r="AI1209" s="30"/>
      <c r="AJ1209" s="30"/>
      <c r="AK1209" s="30"/>
    </row>
    <row r="1210" spans="1:37" ht="15" hidden="1" customHeight="1">
      <c r="A1210" s="43"/>
      <c r="B1210" s="28" t="s">
        <v>317</v>
      </c>
      <c r="C1210" s="29" t="s">
        <v>318</v>
      </c>
      <c r="D1210" s="186"/>
      <c r="E1210" s="30"/>
      <c r="F1210" s="93"/>
      <c r="G1210" s="186"/>
      <c r="H1210" s="186"/>
      <c r="I1210" s="186"/>
      <c r="J1210" s="186"/>
      <c r="K1210" s="23">
        <f t="shared" si="1062"/>
        <v>0</v>
      </c>
      <c r="L1210" s="23">
        <f t="shared" si="1063"/>
        <v>0</v>
      </c>
      <c r="M1210" s="186"/>
      <c r="N1210" s="186"/>
      <c r="O1210" s="186"/>
      <c r="P1210" s="30"/>
      <c r="Q1210" s="30"/>
      <c r="R1210" s="30"/>
      <c r="S1210" s="30"/>
      <c r="T1210" s="30"/>
      <c r="U1210" s="30"/>
      <c r="V1210" s="30"/>
      <c r="W1210" s="30"/>
      <c r="X1210" s="30"/>
      <c r="Y1210" s="30"/>
      <c r="Z1210" s="30"/>
      <c r="AA1210" s="30"/>
      <c r="AB1210" s="30"/>
      <c r="AC1210" s="30"/>
      <c r="AD1210" s="292">
        <f t="shared" si="1037"/>
        <v>0</v>
      </c>
      <c r="AE1210" s="30"/>
      <c r="AF1210" s="30"/>
      <c r="AG1210" s="30"/>
      <c r="AH1210" s="30"/>
      <c r="AI1210" s="30"/>
      <c r="AJ1210" s="30"/>
      <c r="AK1210" s="30"/>
    </row>
    <row r="1211" spans="1:37" ht="13.5" hidden="1" customHeight="1">
      <c r="A1211" s="43" t="s">
        <v>703</v>
      </c>
      <c r="B1211" s="154" t="s">
        <v>704</v>
      </c>
      <c r="C1211" s="129" t="s">
        <v>705</v>
      </c>
      <c r="D1211" s="263">
        <f t="shared" ref="D1211:S1213" si="1069">D1212</f>
        <v>0</v>
      </c>
      <c r="E1211" s="156">
        <f t="shared" si="1069"/>
        <v>0</v>
      </c>
      <c r="F1211" s="300">
        <f t="shared" si="1069"/>
        <v>0</v>
      </c>
      <c r="G1211" s="263">
        <f t="shared" si="1069"/>
        <v>0</v>
      </c>
      <c r="H1211" s="263">
        <f t="shared" si="1069"/>
        <v>0</v>
      </c>
      <c r="I1211" s="263">
        <f t="shared" si="1069"/>
        <v>0</v>
      </c>
      <c r="J1211" s="263">
        <f t="shared" si="1069"/>
        <v>0</v>
      </c>
      <c r="K1211" s="23">
        <f t="shared" si="1062"/>
        <v>0</v>
      </c>
      <c r="L1211" s="23">
        <f t="shared" si="1063"/>
        <v>0</v>
      </c>
      <c r="M1211" s="263">
        <f t="shared" si="1069"/>
        <v>0</v>
      </c>
      <c r="N1211" s="263">
        <f t="shared" si="1069"/>
        <v>0</v>
      </c>
      <c r="O1211" s="263">
        <f t="shared" si="1069"/>
        <v>0</v>
      </c>
      <c r="P1211" s="156">
        <f t="shared" si="1069"/>
        <v>0</v>
      </c>
      <c r="Q1211" s="156">
        <f t="shared" si="1069"/>
        <v>0</v>
      </c>
      <c r="R1211" s="156">
        <f t="shared" si="1069"/>
        <v>0</v>
      </c>
      <c r="S1211" s="156">
        <f t="shared" si="1069"/>
        <v>0</v>
      </c>
      <c r="T1211" s="156">
        <f t="shared" ref="T1211:AK1213" si="1070">T1212</f>
        <v>0</v>
      </c>
      <c r="U1211" s="156">
        <f t="shared" si="1070"/>
        <v>0</v>
      </c>
      <c r="V1211" s="156">
        <f t="shared" si="1070"/>
        <v>0</v>
      </c>
      <c r="W1211" s="156">
        <f t="shared" si="1070"/>
        <v>0</v>
      </c>
      <c r="X1211" s="156">
        <f t="shared" si="1070"/>
        <v>0</v>
      </c>
      <c r="Y1211" s="156">
        <f t="shared" si="1070"/>
        <v>0</v>
      </c>
      <c r="Z1211" s="156">
        <f t="shared" si="1070"/>
        <v>0</v>
      </c>
      <c r="AA1211" s="156">
        <f t="shared" si="1070"/>
        <v>0</v>
      </c>
      <c r="AB1211" s="156">
        <f t="shared" si="1070"/>
        <v>0</v>
      </c>
      <c r="AC1211" s="156">
        <f t="shared" si="1070"/>
        <v>0</v>
      </c>
      <c r="AD1211" s="292">
        <f t="shared" si="1037"/>
        <v>0</v>
      </c>
      <c r="AE1211" s="156">
        <f t="shared" si="1070"/>
        <v>0</v>
      </c>
      <c r="AF1211" s="156">
        <f t="shared" si="1070"/>
        <v>0</v>
      </c>
      <c r="AG1211" s="156">
        <f t="shared" si="1070"/>
        <v>0</v>
      </c>
      <c r="AH1211" s="156">
        <f t="shared" si="1070"/>
        <v>0</v>
      </c>
      <c r="AI1211" s="156">
        <f t="shared" si="1070"/>
        <v>0</v>
      </c>
      <c r="AJ1211" s="156">
        <f t="shared" si="1070"/>
        <v>0</v>
      </c>
      <c r="AK1211" s="156">
        <f t="shared" si="1070"/>
        <v>0</v>
      </c>
    </row>
    <row r="1212" spans="1:37" ht="14.25" hidden="1">
      <c r="A1212" s="43"/>
      <c r="B1212" s="25" t="s">
        <v>298</v>
      </c>
      <c r="C1212" s="29"/>
      <c r="D1212" s="191">
        <f t="shared" si="1069"/>
        <v>0</v>
      </c>
      <c r="E1212" s="111">
        <f t="shared" si="1069"/>
        <v>0</v>
      </c>
      <c r="F1212" s="296">
        <f t="shared" si="1069"/>
        <v>0</v>
      </c>
      <c r="G1212" s="191">
        <f t="shared" si="1069"/>
        <v>0</v>
      </c>
      <c r="H1212" s="191">
        <f t="shared" si="1069"/>
        <v>0</v>
      </c>
      <c r="I1212" s="191">
        <f t="shared" si="1069"/>
        <v>0</v>
      </c>
      <c r="J1212" s="191">
        <f t="shared" si="1069"/>
        <v>0</v>
      </c>
      <c r="K1212" s="23">
        <f t="shared" si="1062"/>
        <v>0</v>
      </c>
      <c r="L1212" s="23">
        <f t="shared" si="1063"/>
        <v>0</v>
      </c>
      <c r="M1212" s="191">
        <f t="shared" si="1069"/>
        <v>0</v>
      </c>
      <c r="N1212" s="191">
        <f t="shared" si="1069"/>
        <v>0</v>
      </c>
      <c r="O1212" s="191">
        <f t="shared" si="1069"/>
        <v>0</v>
      </c>
      <c r="P1212" s="111">
        <f t="shared" si="1069"/>
        <v>0</v>
      </c>
      <c r="Q1212" s="111">
        <f t="shared" si="1069"/>
        <v>0</v>
      </c>
      <c r="R1212" s="111">
        <f t="shared" si="1069"/>
        <v>0</v>
      </c>
      <c r="S1212" s="111">
        <f t="shared" si="1069"/>
        <v>0</v>
      </c>
      <c r="T1212" s="111">
        <f t="shared" si="1070"/>
        <v>0</v>
      </c>
      <c r="U1212" s="111">
        <f t="shared" si="1070"/>
        <v>0</v>
      </c>
      <c r="V1212" s="111">
        <f t="shared" si="1070"/>
        <v>0</v>
      </c>
      <c r="W1212" s="111">
        <f t="shared" si="1070"/>
        <v>0</v>
      </c>
      <c r="X1212" s="111">
        <f t="shared" si="1070"/>
        <v>0</v>
      </c>
      <c r="Y1212" s="111">
        <f t="shared" si="1070"/>
        <v>0</v>
      </c>
      <c r="Z1212" s="111">
        <f t="shared" si="1070"/>
        <v>0</v>
      </c>
      <c r="AA1212" s="111">
        <f t="shared" si="1070"/>
        <v>0</v>
      </c>
      <c r="AB1212" s="111">
        <f t="shared" si="1070"/>
        <v>0</v>
      </c>
      <c r="AC1212" s="111">
        <f t="shared" si="1070"/>
        <v>0</v>
      </c>
      <c r="AD1212" s="292">
        <f t="shared" si="1037"/>
        <v>0</v>
      </c>
      <c r="AE1212" s="111">
        <f t="shared" si="1070"/>
        <v>0</v>
      </c>
      <c r="AF1212" s="111">
        <f t="shared" si="1070"/>
        <v>0</v>
      </c>
      <c r="AG1212" s="111">
        <f t="shared" si="1070"/>
        <v>0</v>
      </c>
      <c r="AH1212" s="111">
        <f t="shared" si="1070"/>
        <v>0</v>
      </c>
      <c r="AI1212" s="111">
        <f t="shared" si="1070"/>
        <v>0</v>
      </c>
      <c r="AJ1212" s="111">
        <f t="shared" si="1070"/>
        <v>0</v>
      </c>
      <c r="AK1212" s="111">
        <f t="shared" si="1070"/>
        <v>0</v>
      </c>
    </row>
    <row r="1213" spans="1:37" ht="14.25" hidden="1">
      <c r="A1213" s="43"/>
      <c r="B1213" s="28" t="s">
        <v>299</v>
      </c>
      <c r="C1213" s="29">
        <v>1</v>
      </c>
      <c r="D1213" s="248">
        <f t="shared" si="1069"/>
        <v>0</v>
      </c>
      <c r="E1213" s="38">
        <f t="shared" si="1069"/>
        <v>0</v>
      </c>
      <c r="F1213" s="286">
        <f t="shared" si="1069"/>
        <v>0</v>
      </c>
      <c r="G1213" s="248">
        <f t="shared" si="1069"/>
        <v>0</v>
      </c>
      <c r="H1213" s="248">
        <f t="shared" si="1069"/>
        <v>0</v>
      </c>
      <c r="I1213" s="248">
        <f t="shared" si="1069"/>
        <v>0</v>
      </c>
      <c r="J1213" s="248">
        <f t="shared" si="1069"/>
        <v>0</v>
      </c>
      <c r="K1213" s="23">
        <f t="shared" si="1062"/>
        <v>0</v>
      </c>
      <c r="L1213" s="23">
        <f t="shared" si="1063"/>
        <v>0</v>
      </c>
      <c r="M1213" s="248">
        <f t="shared" si="1069"/>
        <v>0</v>
      </c>
      <c r="N1213" s="248">
        <f t="shared" si="1069"/>
        <v>0</v>
      </c>
      <c r="O1213" s="248">
        <f t="shared" si="1069"/>
        <v>0</v>
      </c>
      <c r="P1213" s="38">
        <f t="shared" si="1069"/>
        <v>0</v>
      </c>
      <c r="Q1213" s="38">
        <f t="shared" si="1069"/>
        <v>0</v>
      </c>
      <c r="R1213" s="38">
        <f t="shared" si="1069"/>
        <v>0</v>
      </c>
      <c r="S1213" s="38">
        <f t="shared" si="1069"/>
        <v>0</v>
      </c>
      <c r="T1213" s="38">
        <f t="shared" si="1070"/>
        <v>0</v>
      </c>
      <c r="U1213" s="38">
        <f t="shared" si="1070"/>
        <v>0</v>
      </c>
      <c r="V1213" s="38">
        <f t="shared" si="1070"/>
        <v>0</v>
      </c>
      <c r="W1213" s="38">
        <f t="shared" si="1070"/>
        <v>0</v>
      </c>
      <c r="X1213" s="38">
        <f t="shared" si="1070"/>
        <v>0</v>
      </c>
      <c r="Y1213" s="38">
        <f t="shared" si="1070"/>
        <v>0</v>
      </c>
      <c r="Z1213" s="38">
        <f t="shared" si="1070"/>
        <v>0</v>
      </c>
      <c r="AA1213" s="38">
        <f t="shared" si="1070"/>
        <v>0</v>
      </c>
      <c r="AB1213" s="38">
        <f t="shared" si="1070"/>
        <v>0</v>
      </c>
      <c r="AC1213" s="38">
        <f t="shared" si="1070"/>
        <v>0</v>
      </c>
      <c r="AD1213" s="292">
        <f t="shared" si="1037"/>
        <v>0</v>
      </c>
      <c r="AE1213" s="38">
        <f t="shared" si="1070"/>
        <v>0</v>
      </c>
      <c r="AF1213" s="38">
        <f t="shared" si="1070"/>
        <v>0</v>
      </c>
      <c r="AG1213" s="38">
        <f t="shared" si="1070"/>
        <v>0</v>
      </c>
      <c r="AH1213" s="38">
        <f t="shared" si="1070"/>
        <v>0</v>
      </c>
      <c r="AI1213" s="38">
        <f t="shared" si="1070"/>
        <v>0</v>
      </c>
      <c r="AJ1213" s="38">
        <f t="shared" si="1070"/>
        <v>0</v>
      </c>
      <c r="AK1213" s="38">
        <f t="shared" si="1070"/>
        <v>0</v>
      </c>
    </row>
    <row r="1214" spans="1:37" ht="20.25" hidden="1" customHeight="1">
      <c r="A1214" s="43"/>
      <c r="B1214" s="28" t="s">
        <v>621</v>
      </c>
      <c r="C1214" s="29" t="s">
        <v>479</v>
      </c>
      <c r="D1214" s="186"/>
      <c r="E1214" s="30"/>
      <c r="F1214" s="93"/>
      <c r="G1214" s="186"/>
      <c r="H1214" s="186"/>
      <c r="I1214" s="186"/>
      <c r="J1214" s="186"/>
      <c r="K1214" s="23">
        <f t="shared" si="1062"/>
        <v>0</v>
      </c>
      <c r="L1214" s="23">
        <f t="shared" si="1063"/>
        <v>0</v>
      </c>
      <c r="M1214" s="186"/>
      <c r="N1214" s="186"/>
      <c r="O1214" s="186"/>
      <c r="P1214" s="30"/>
      <c r="Q1214" s="30"/>
      <c r="R1214" s="30"/>
      <c r="S1214" s="30"/>
      <c r="T1214" s="30"/>
      <c r="U1214" s="30"/>
      <c r="V1214" s="30"/>
      <c r="W1214" s="30"/>
      <c r="X1214" s="30"/>
      <c r="Y1214" s="30"/>
      <c r="Z1214" s="30"/>
      <c r="AA1214" s="30"/>
      <c r="AB1214" s="30"/>
      <c r="AC1214" s="30"/>
      <c r="AD1214" s="292">
        <f t="shared" si="1037"/>
        <v>0</v>
      </c>
      <c r="AE1214" s="30"/>
      <c r="AF1214" s="30"/>
      <c r="AG1214" s="30"/>
      <c r="AH1214" s="30"/>
      <c r="AI1214" s="30"/>
      <c r="AJ1214" s="30"/>
      <c r="AK1214" s="30"/>
    </row>
    <row r="1215" spans="1:37" ht="17.25" hidden="1" customHeight="1">
      <c r="A1215" s="43"/>
      <c r="B1215" s="25" t="s">
        <v>706</v>
      </c>
      <c r="C1215" s="29" t="s">
        <v>705</v>
      </c>
      <c r="D1215" s="186"/>
      <c r="E1215" s="30"/>
      <c r="F1215" s="93"/>
      <c r="G1215" s="186"/>
      <c r="H1215" s="186"/>
      <c r="I1215" s="186"/>
      <c r="J1215" s="186"/>
      <c r="K1215" s="23">
        <f t="shared" si="1062"/>
        <v>0</v>
      </c>
      <c r="L1215" s="23">
        <f t="shared" si="1063"/>
        <v>0</v>
      </c>
      <c r="M1215" s="186"/>
      <c r="N1215" s="186"/>
      <c r="O1215" s="186"/>
      <c r="P1215" s="30"/>
      <c r="Q1215" s="30"/>
      <c r="R1215" s="30"/>
      <c r="S1215" s="30"/>
      <c r="T1215" s="30"/>
      <c r="U1215" s="30"/>
      <c r="V1215" s="30"/>
      <c r="W1215" s="30"/>
      <c r="X1215" s="30"/>
      <c r="Y1215" s="30"/>
      <c r="Z1215" s="30"/>
      <c r="AA1215" s="30"/>
      <c r="AB1215" s="30"/>
      <c r="AC1215" s="30"/>
      <c r="AD1215" s="292">
        <f t="shared" si="1037"/>
        <v>0</v>
      </c>
      <c r="AE1215" s="30"/>
      <c r="AF1215" s="30"/>
      <c r="AG1215" s="30"/>
      <c r="AH1215" s="30"/>
      <c r="AI1215" s="30"/>
      <c r="AJ1215" s="30"/>
      <c r="AK1215" s="30"/>
    </row>
    <row r="1216" spans="1:37" ht="17.25" hidden="1" customHeight="1">
      <c r="A1216" s="43"/>
      <c r="B1216" s="25" t="s">
        <v>298</v>
      </c>
      <c r="C1216" s="29"/>
      <c r="D1216" s="186"/>
      <c r="E1216" s="30"/>
      <c r="F1216" s="93"/>
      <c r="G1216" s="186"/>
      <c r="H1216" s="186"/>
      <c r="I1216" s="186"/>
      <c r="J1216" s="186"/>
      <c r="K1216" s="23">
        <f t="shared" si="1062"/>
        <v>0</v>
      </c>
      <c r="L1216" s="23">
        <f t="shared" si="1063"/>
        <v>0</v>
      </c>
      <c r="M1216" s="186"/>
      <c r="N1216" s="186"/>
      <c r="O1216" s="186"/>
      <c r="P1216" s="30"/>
      <c r="Q1216" s="30"/>
      <c r="R1216" s="30"/>
      <c r="S1216" s="30"/>
      <c r="T1216" s="30"/>
      <c r="U1216" s="30"/>
      <c r="V1216" s="30"/>
      <c r="W1216" s="30"/>
      <c r="X1216" s="30"/>
      <c r="Y1216" s="30"/>
      <c r="Z1216" s="30"/>
      <c r="AA1216" s="30"/>
      <c r="AB1216" s="30"/>
      <c r="AC1216" s="30"/>
      <c r="AD1216" s="292">
        <f t="shared" si="1037"/>
        <v>0</v>
      </c>
      <c r="AE1216" s="30"/>
      <c r="AF1216" s="30"/>
      <c r="AG1216" s="30"/>
      <c r="AH1216" s="30"/>
      <c r="AI1216" s="30"/>
      <c r="AJ1216" s="30"/>
      <c r="AK1216" s="30"/>
    </row>
    <row r="1217" spans="1:37" ht="18" hidden="1" customHeight="1">
      <c r="A1217" s="43"/>
      <c r="B1217" s="28" t="s">
        <v>299</v>
      </c>
      <c r="C1217" s="29">
        <v>1</v>
      </c>
      <c r="D1217" s="186"/>
      <c r="E1217" s="30"/>
      <c r="F1217" s="93"/>
      <c r="G1217" s="186"/>
      <c r="H1217" s="186"/>
      <c r="I1217" s="186"/>
      <c r="J1217" s="186"/>
      <c r="K1217" s="23">
        <f t="shared" si="1062"/>
        <v>0</v>
      </c>
      <c r="L1217" s="23">
        <f t="shared" si="1063"/>
        <v>0</v>
      </c>
      <c r="M1217" s="186"/>
      <c r="N1217" s="186"/>
      <c r="O1217" s="186"/>
      <c r="P1217" s="30"/>
      <c r="Q1217" s="30"/>
      <c r="R1217" s="30"/>
      <c r="S1217" s="30"/>
      <c r="T1217" s="30"/>
      <c r="U1217" s="30"/>
      <c r="V1217" s="30"/>
      <c r="W1217" s="30"/>
      <c r="X1217" s="30"/>
      <c r="Y1217" s="30"/>
      <c r="Z1217" s="30"/>
      <c r="AA1217" s="30"/>
      <c r="AB1217" s="30"/>
      <c r="AC1217" s="30"/>
      <c r="AD1217" s="292">
        <f t="shared" si="1037"/>
        <v>0</v>
      </c>
      <c r="AE1217" s="30"/>
      <c r="AF1217" s="30"/>
      <c r="AG1217" s="30"/>
      <c r="AH1217" s="30"/>
      <c r="AI1217" s="30"/>
      <c r="AJ1217" s="30"/>
      <c r="AK1217" s="30"/>
    </row>
    <row r="1218" spans="1:37" ht="46.5" hidden="1" customHeight="1">
      <c r="A1218" s="43"/>
      <c r="B1218" s="219" t="s">
        <v>707</v>
      </c>
      <c r="C1218" s="220" t="s">
        <v>708</v>
      </c>
      <c r="D1218" s="186"/>
      <c r="E1218" s="30"/>
      <c r="F1218" s="93"/>
      <c r="G1218" s="186"/>
      <c r="H1218" s="186"/>
      <c r="I1218" s="186"/>
      <c r="J1218" s="186"/>
      <c r="K1218" s="23">
        <f t="shared" si="1062"/>
        <v>0</v>
      </c>
      <c r="L1218" s="23">
        <f t="shared" si="1063"/>
        <v>0</v>
      </c>
      <c r="M1218" s="186"/>
      <c r="N1218" s="186"/>
      <c r="O1218" s="186"/>
      <c r="P1218" s="30"/>
      <c r="Q1218" s="30"/>
      <c r="R1218" s="30"/>
      <c r="S1218" s="30"/>
      <c r="T1218" s="30"/>
      <c r="U1218" s="30"/>
      <c r="V1218" s="30"/>
      <c r="W1218" s="30"/>
      <c r="X1218" s="30"/>
      <c r="Y1218" s="30"/>
      <c r="Z1218" s="30"/>
      <c r="AA1218" s="30"/>
      <c r="AB1218" s="30"/>
      <c r="AC1218" s="30"/>
      <c r="AD1218" s="292">
        <f t="shared" si="1037"/>
        <v>0</v>
      </c>
      <c r="AE1218" s="30"/>
      <c r="AF1218" s="30"/>
      <c r="AG1218" s="30"/>
      <c r="AH1218" s="30"/>
      <c r="AI1218" s="30"/>
      <c r="AJ1218" s="30"/>
      <c r="AK1218" s="30"/>
    </row>
    <row r="1219" spans="1:37" ht="39" hidden="1" customHeight="1">
      <c r="A1219" s="43"/>
      <c r="B1219" s="219" t="s">
        <v>709</v>
      </c>
      <c r="C1219" s="220" t="s">
        <v>710</v>
      </c>
      <c r="D1219" s="186"/>
      <c r="E1219" s="30"/>
      <c r="F1219" s="93"/>
      <c r="G1219" s="186"/>
      <c r="H1219" s="186"/>
      <c r="I1219" s="186"/>
      <c r="J1219" s="186"/>
      <c r="K1219" s="23">
        <f t="shared" si="1062"/>
        <v>0</v>
      </c>
      <c r="L1219" s="23">
        <f t="shared" si="1063"/>
        <v>0</v>
      </c>
      <c r="M1219" s="186"/>
      <c r="N1219" s="186"/>
      <c r="O1219" s="186"/>
      <c r="P1219" s="30"/>
      <c r="Q1219" s="30"/>
      <c r="R1219" s="30"/>
      <c r="S1219" s="30"/>
      <c r="T1219" s="30"/>
      <c r="U1219" s="30"/>
      <c r="V1219" s="30"/>
      <c r="W1219" s="30"/>
      <c r="X1219" s="30"/>
      <c r="Y1219" s="30"/>
      <c r="Z1219" s="30"/>
      <c r="AA1219" s="30"/>
      <c r="AB1219" s="30"/>
      <c r="AC1219" s="30"/>
      <c r="AD1219" s="292">
        <f t="shared" si="1037"/>
        <v>0</v>
      </c>
      <c r="AE1219" s="30"/>
      <c r="AF1219" s="30"/>
      <c r="AG1219" s="30"/>
      <c r="AH1219" s="30"/>
      <c r="AI1219" s="30"/>
      <c r="AJ1219" s="30"/>
      <c r="AK1219" s="30"/>
    </row>
    <row r="1220" spans="1:37" ht="26.25" customHeight="1">
      <c r="A1220" s="110" t="s">
        <v>711</v>
      </c>
      <c r="B1220" s="221" t="s">
        <v>712</v>
      </c>
      <c r="C1220" s="22">
        <v>69.02</v>
      </c>
      <c r="D1220" s="269">
        <f t="shared" ref="D1220:J1222" si="1071">D1232+D1280</f>
        <v>481</v>
      </c>
      <c r="E1220" s="190">
        <f t="shared" si="1071"/>
        <v>336</v>
      </c>
      <c r="F1220" s="307">
        <f t="shared" si="1071"/>
        <v>1323</v>
      </c>
      <c r="G1220" s="269">
        <f t="shared" si="1071"/>
        <v>1071</v>
      </c>
      <c r="H1220" s="269">
        <f t="shared" si="1071"/>
        <v>84</v>
      </c>
      <c r="I1220" s="269">
        <f t="shared" si="1071"/>
        <v>84</v>
      </c>
      <c r="J1220" s="269">
        <f t="shared" si="1071"/>
        <v>84</v>
      </c>
      <c r="K1220" s="23">
        <f t="shared" si="1062"/>
        <v>1323</v>
      </c>
      <c r="L1220" s="23">
        <f t="shared" si="1063"/>
        <v>0</v>
      </c>
      <c r="M1220" s="269">
        <f t="shared" ref="M1220:AK1222" si="1072">M1232+M1280</f>
        <v>336</v>
      </c>
      <c r="N1220" s="269">
        <f t="shared" si="1072"/>
        <v>336</v>
      </c>
      <c r="O1220" s="269">
        <f t="shared" si="1072"/>
        <v>336</v>
      </c>
      <c r="P1220" s="190">
        <f t="shared" si="1072"/>
        <v>0</v>
      </c>
      <c r="Q1220" s="190">
        <f t="shared" si="1072"/>
        <v>0</v>
      </c>
      <c r="R1220" s="190">
        <f t="shared" si="1072"/>
        <v>1095</v>
      </c>
      <c r="S1220" s="190">
        <f t="shared" si="1072"/>
        <v>0</v>
      </c>
      <c r="T1220" s="190">
        <f t="shared" si="1072"/>
        <v>0</v>
      </c>
      <c r="U1220" s="190">
        <f t="shared" si="1072"/>
        <v>0</v>
      </c>
      <c r="V1220" s="190">
        <f t="shared" si="1072"/>
        <v>0</v>
      </c>
      <c r="W1220" s="190">
        <f t="shared" si="1072"/>
        <v>0</v>
      </c>
      <c r="X1220" s="190">
        <f t="shared" si="1072"/>
        <v>0</v>
      </c>
      <c r="Y1220" s="190">
        <f t="shared" si="1072"/>
        <v>0</v>
      </c>
      <c r="Z1220" s="190">
        <f t="shared" si="1072"/>
        <v>0</v>
      </c>
      <c r="AA1220" s="190">
        <f t="shared" si="1072"/>
        <v>0</v>
      </c>
      <c r="AB1220" s="190">
        <f t="shared" si="1072"/>
        <v>0</v>
      </c>
      <c r="AC1220" s="190">
        <f t="shared" si="1072"/>
        <v>0</v>
      </c>
      <c r="AD1220" s="292">
        <f t="shared" si="1037"/>
        <v>2418</v>
      </c>
      <c r="AE1220" s="190">
        <f t="shared" si="1072"/>
        <v>2418</v>
      </c>
      <c r="AF1220" s="190">
        <f t="shared" si="1072"/>
        <v>4</v>
      </c>
      <c r="AG1220" s="190">
        <f t="shared" si="1072"/>
        <v>366</v>
      </c>
      <c r="AH1220" s="190">
        <f t="shared" si="1072"/>
        <v>366</v>
      </c>
      <c r="AI1220" s="190">
        <f t="shared" si="1072"/>
        <v>366</v>
      </c>
      <c r="AJ1220" s="190">
        <f t="shared" si="1072"/>
        <v>366</v>
      </c>
      <c r="AK1220" s="190">
        <f t="shared" si="1072"/>
        <v>0</v>
      </c>
    </row>
    <row r="1221" spans="1:37" ht="18" customHeight="1">
      <c r="A1221" s="43"/>
      <c r="B1221" s="25" t="s">
        <v>298</v>
      </c>
      <c r="C1221" s="26"/>
      <c r="D1221" s="269">
        <f t="shared" si="1071"/>
        <v>181</v>
      </c>
      <c r="E1221" s="190">
        <f t="shared" si="1071"/>
        <v>336</v>
      </c>
      <c r="F1221" s="307">
        <f t="shared" si="1071"/>
        <v>336</v>
      </c>
      <c r="G1221" s="269">
        <f t="shared" si="1071"/>
        <v>84</v>
      </c>
      <c r="H1221" s="269">
        <f t="shared" si="1071"/>
        <v>84</v>
      </c>
      <c r="I1221" s="269">
        <f t="shared" si="1071"/>
        <v>84</v>
      </c>
      <c r="J1221" s="269">
        <f t="shared" si="1071"/>
        <v>84</v>
      </c>
      <c r="K1221" s="23">
        <f t="shared" si="1062"/>
        <v>336</v>
      </c>
      <c r="L1221" s="23">
        <f t="shared" si="1063"/>
        <v>0</v>
      </c>
      <c r="M1221" s="269">
        <f t="shared" si="1072"/>
        <v>336</v>
      </c>
      <c r="N1221" s="269">
        <f t="shared" si="1072"/>
        <v>336</v>
      </c>
      <c r="O1221" s="269">
        <f t="shared" si="1072"/>
        <v>336</v>
      </c>
      <c r="P1221" s="190">
        <f t="shared" si="1072"/>
        <v>0</v>
      </c>
      <c r="Q1221" s="190">
        <f t="shared" si="1072"/>
        <v>0</v>
      </c>
      <c r="R1221" s="190">
        <f t="shared" si="1072"/>
        <v>1095</v>
      </c>
      <c r="S1221" s="190">
        <f t="shared" si="1072"/>
        <v>0</v>
      </c>
      <c r="T1221" s="190">
        <f t="shared" si="1072"/>
        <v>0</v>
      </c>
      <c r="U1221" s="190">
        <f t="shared" si="1072"/>
        <v>0</v>
      </c>
      <c r="V1221" s="190">
        <f t="shared" si="1072"/>
        <v>0</v>
      </c>
      <c r="W1221" s="190">
        <f t="shared" si="1072"/>
        <v>0</v>
      </c>
      <c r="X1221" s="190">
        <f t="shared" si="1072"/>
        <v>0</v>
      </c>
      <c r="Y1221" s="190">
        <f t="shared" si="1072"/>
        <v>0</v>
      </c>
      <c r="Z1221" s="190">
        <f t="shared" si="1072"/>
        <v>0</v>
      </c>
      <c r="AA1221" s="190">
        <f t="shared" si="1072"/>
        <v>0</v>
      </c>
      <c r="AB1221" s="190">
        <f t="shared" si="1072"/>
        <v>0</v>
      </c>
      <c r="AC1221" s="190">
        <f t="shared" si="1072"/>
        <v>0</v>
      </c>
      <c r="AD1221" s="292">
        <f t="shared" si="1037"/>
        <v>1431</v>
      </c>
      <c r="AE1221" s="190">
        <f t="shared" si="1072"/>
        <v>1431</v>
      </c>
      <c r="AF1221" s="190">
        <f t="shared" si="1072"/>
        <v>0</v>
      </c>
      <c r="AG1221" s="190">
        <f t="shared" si="1072"/>
        <v>366</v>
      </c>
      <c r="AH1221" s="190">
        <f t="shared" si="1072"/>
        <v>366</v>
      </c>
      <c r="AI1221" s="190">
        <f t="shared" si="1072"/>
        <v>366</v>
      </c>
      <c r="AJ1221" s="190">
        <f t="shared" si="1072"/>
        <v>366</v>
      </c>
      <c r="AK1221" s="190">
        <f t="shared" si="1072"/>
        <v>0</v>
      </c>
    </row>
    <row r="1222" spans="1:37" ht="14.25">
      <c r="A1222" s="43"/>
      <c r="B1222" s="28" t="s">
        <v>299</v>
      </c>
      <c r="C1222" s="29">
        <v>1</v>
      </c>
      <c r="D1222" s="248">
        <f t="shared" si="1071"/>
        <v>181</v>
      </c>
      <c r="E1222" s="38">
        <f t="shared" si="1071"/>
        <v>336</v>
      </c>
      <c r="F1222" s="286">
        <f t="shared" si="1071"/>
        <v>336</v>
      </c>
      <c r="G1222" s="248">
        <f t="shared" si="1071"/>
        <v>84</v>
      </c>
      <c r="H1222" s="248">
        <f t="shared" si="1071"/>
        <v>84</v>
      </c>
      <c r="I1222" s="248">
        <f t="shared" si="1071"/>
        <v>84</v>
      </c>
      <c r="J1222" s="248">
        <f t="shared" si="1071"/>
        <v>84</v>
      </c>
      <c r="K1222" s="23">
        <f t="shared" si="1062"/>
        <v>336</v>
      </c>
      <c r="L1222" s="23">
        <f t="shared" si="1063"/>
        <v>0</v>
      </c>
      <c r="M1222" s="248">
        <f t="shared" si="1072"/>
        <v>336</v>
      </c>
      <c r="N1222" s="248">
        <f t="shared" si="1072"/>
        <v>336</v>
      </c>
      <c r="O1222" s="248">
        <f t="shared" si="1072"/>
        <v>336</v>
      </c>
      <c r="P1222" s="38">
        <f t="shared" si="1072"/>
        <v>0</v>
      </c>
      <c r="Q1222" s="38">
        <f t="shared" si="1072"/>
        <v>0</v>
      </c>
      <c r="R1222" s="38">
        <f t="shared" si="1072"/>
        <v>1095</v>
      </c>
      <c r="S1222" s="38">
        <f t="shared" si="1072"/>
        <v>0</v>
      </c>
      <c r="T1222" s="38">
        <f t="shared" si="1072"/>
        <v>0</v>
      </c>
      <c r="U1222" s="38">
        <f t="shared" si="1072"/>
        <v>0</v>
      </c>
      <c r="V1222" s="38">
        <f t="shared" si="1072"/>
        <v>0</v>
      </c>
      <c r="W1222" s="38">
        <f t="shared" si="1072"/>
        <v>0</v>
      </c>
      <c r="X1222" s="38">
        <f t="shared" si="1072"/>
        <v>0</v>
      </c>
      <c r="Y1222" s="38">
        <f t="shared" si="1072"/>
        <v>0</v>
      </c>
      <c r="Z1222" s="38">
        <f t="shared" si="1072"/>
        <v>0</v>
      </c>
      <c r="AA1222" s="38">
        <f t="shared" si="1072"/>
        <v>0</v>
      </c>
      <c r="AB1222" s="38">
        <f t="shared" si="1072"/>
        <v>0</v>
      </c>
      <c r="AC1222" s="38">
        <f t="shared" si="1072"/>
        <v>0</v>
      </c>
      <c r="AD1222" s="292">
        <f t="shared" si="1037"/>
        <v>1431</v>
      </c>
      <c r="AE1222" s="38">
        <f t="shared" si="1072"/>
        <v>1431</v>
      </c>
      <c r="AF1222" s="38">
        <f t="shared" si="1072"/>
        <v>0</v>
      </c>
      <c r="AG1222" s="38">
        <f t="shared" si="1072"/>
        <v>366</v>
      </c>
      <c r="AH1222" s="38">
        <f t="shared" si="1072"/>
        <v>366</v>
      </c>
      <c r="AI1222" s="38">
        <f t="shared" si="1072"/>
        <v>366</v>
      </c>
      <c r="AJ1222" s="38">
        <f t="shared" si="1072"/>
        <v>366</v>
      </c>
      <c r="AK1222" s="38">
        <f t="shared" si="1072"/>
        <v>0</v>
      </c>
    </row>
    <row r="1223" spans="1:37" ht="14.25">
      <c r="A1223" s="43"/>
      <c r="B1223" s="28" t="s">
        <v>300</v>
      </c>
      <c r="C1223" s="29">
        <v>10</v>
      </c>
      <c r="D1223" s="248">
        <f t="shared" ref="D1223:J1223" si="1073">D1235</f>
        <v>0</v>
      </c>
      <c r="E1223" s="38">
        <f t="shared" si="1073"/>
        <v>0</v>
      </c>
      <c r="F1223" s="286">
        <f t="shared" si="1073"/>
        <v>0</v>
      </c>
      <c r="G1223" s="248">
        <f t="shared" si="1073"/>
        <v>0</v>
      </c>
      <c r="H1223" s="248">
        <f t="shared" si="1073"/>
        <v>0</v>
      </c>
      <c r="I1223" s="248">
        <f t="shared" si="1073"/>
        <v>0</v>
      </c>
      <c r="J1223" s="248">
        <f t="shared" si="1073"/>
        <v>0</v>
      </c>
      <c r="K1223" s="23">
        <f t="shared" si="1062"/>
        <v>0</v>
      </c>
      <c r="L1223" s="23">
        <f t="shared" si="1063"/>
        <v>0</v>
      </c>
      <c r="M1223" s="248">
        <f t="shared" ref="M1223:AK1223" si="1074">M1235</f>
        <v>0</v>
      </c>
      <c r="N1223" s="248">
        <f t="shared" si="1074"/>
        <v>0</v>
      </c>
      <c r="O1223" s="248">
        <f t="shared" si="1074"/>
        <v>0</v>
      </c>
      <c r="P1223" s="38">
        <f t="shared" si="1074"/>
        <v>0</v>
      </c>
      <c r="Q1223" s="38">
        <f t="shared" si="1074"/>
        <v>0</v>
      </c>
      <c r="R1223" s="38">
        <f t="shared" si="1074"/>
        <v>0</v>
      </c>
      <c r="S1223" s="38">
        <f t="shared" si="1074"/>
        <v>0</v>
      </c>
      <c r="T1223" s="38">
        <f t="shared" si="1074"/>
        <v>0</v>
      </c>
      <c r="U1223" s="38">
        <f t="shared" si="1074"/>
        <v>0</v>
      </c>
      <c r="V1223" s="38">
        <f t="shared" si="1074"/>
        <v>0</v>
      </c>
      <c r="W1223" s="38">
        <f t="shared" si="1074"/>
        <v>0</v>
      </c>
      <c r="X1223" s="38">
        <f t="shared" si="1074"/>
        <v>0</v>
      </c>
      <c r="Y1223" s="38">
        <f t="shared" si="1074"/>
        <v>0</v>
      </c>
      <c r="Z1223" s="38">
        <f t="shared" si="1074"/>
        <v>0</v>
      </c>
      <c r="AA1223" s="38">
        <f t="shared" si="1074"/>
        <v>0</v>
      </c>
      <c r="AB1223" s="38">
        <f t="shared" si="1074"/>
        <v>0</v>
      </c>
      <c r="AC1223" s="38">
        <f t="shared" si="1074"/>
        <v>0</v>
      </c>
      <c r="AD1223" s="292">
        <f t="shared" si="1037"/>
        <v>0</v>
      </c>
      <c r="AE1223" s="38">
        <f t="shared" si="1074"/>
        <v>0</v>
      </c>
      <c r="AF1223" s="38">
        <f t="shared" si="1074"/>
        <v>0</v>
      </c>
      <c r="AG1223" s="38">
        <f t="shared" si="1074"/>
        <v>0</v>
      </c>
      <c r="AH1223" s="38">
        <f t="shared" si="1074"/>
        <v>0</v>
      </c>
      <c r="AI1223" s="38">
        <f t="shared" si="1074"/>
        <v>0</v>
      </c>
      <c r="AJ1223" s="38">
        <f t="shared" si="1074"/>
        <v>0</v>
      </c>
      <c r="AK1223" s="38">
        <f t="shared" si="1074"/>
        <v>0</v>
      </c>
    </row>
    <row r="1224" spans="1:37" ht="13.5" customHeight="1">
      <c r="A1224" s="43"/>
      <c r="B1224" s="28" t="s">
        <v>301</v>
      </c>
      <c r="C1224" s="29">
        <v>20</v>
      </c>
      <c r="D1224" s="248">
        <f t="shared" ref="D1224:J1224" si="1075">D1236+D1283</f>
        <v>181</v>
      </c>
      <c r="E1224" s="38">
        <f t="shared" si="1075"/>
        <v>336</v>
      </c>
      <c r="F1224" s="286">
        <f t="shared" si="1075"/>
        <v>336</v>
      </c>
      <c r="G1224" s="248">
        <f t="shared" si="1075"/>
        <v>84</v>
      </c>
      <c r="H1224" s="248">
        <f t="shared" si="1075"/>
        <v>84</v>
      </c>
      <c r="I1224" s="248">
        <f t="shared" si="1075"/>
        <v>84</v>
      </c>
      <c r="J1224" s="248">
        <f t="shared" si="1075"/>
        <v>84</v>
      </c>
      <c r="K1224" s="23">
        <f t="shared" si="1062"/>
        <v>336</v>
      </c>
      <c r="L1224" s="23">
        <f t="shared" si="1063"/>
        <v>0</v>
      </c>
      <c r="M1224" s="248">
        <f t="shared" ref="M1224:AK1224" si="1076">M1236+M1283</f>
        <v>336</v>
      </c>
      <c r="N1224" s="248">
        <f t="shared" si="1076"/>
        <v>336</v>
      </c>
      <c r="O1224" s="248">
        <f t="shared" si="1076"/>
        <v>336</v>
      </c>
      <c r="P1224" s="38">
        <f t="shared" si="1076"/>
        <v>0</v>
      </c>
      <c r="Q1224" s="38">
        <f t="shared" si="1076"/>
        <v>0</v>
      </c>
      <c r="R1224" s="38">
        <f t="shared" si="1076"/>
        <v>1095</v>
      </c>
      <c r="S1224" s="38">
        <f t="shared" si="1076"/>
        <v>0</v>
      </c>
      <c r="T1224" s="38">
        <f t="shared" si="1076"/>
        <v>0</v>
      </c>
      <c r="U1224" s="38">
        <f t="shared" si="1076"/>
        <v>0</v>
      </c>
      <c r="V1224" s="38">
        <f t="shared" si="1076"/>
        <v>0</v>
      </c>
      <c r="W1224" s="38">
        <f t="shared" si="1076"/>
        <v>0</v>
      </c>
      <c r="X1224" s="38">
        <f t="shared" si="1076"/>
        <v>0</v>
      </c>
      <c r="Y1224" s="38">
        <f t="shared" si="1076"/>
        <v>0</v>
      </c>
      <c r="Z1224" s="38">
        <f t="shared" si="1076"/>
        <v>0</v>
      </c>
      <c r="AA1224" s="38">
        <f t="shared" si="1076"/>
        <v>0</v>
      </c>
      <c r="AB1224" s="38">
        <f t="shared" si="1076"/>
        <v>0</v>
      </c>
      <c r="AC1224" s="38">
        <f t="shared" si="1076"/>
        <v>0</v>
      </c>
      <c r="AD1224" s="292">
        <f t="shared" si="1037"/>
        <v>1431</v>
      </c>
      <c r="AE1224" s="38">
        <f t="shared" si="1076"/>
        <v>1431</v>
      </c>
      <c r="AF1224" s="38">
        <f t="shared" si="1076"/>
        <v>0</v>
      </c>
      <c r="AG1224" s="38">
        <f t="shared" si="1076"/>
        <v>366</v>
      </c>
      <c r="AH1224" s="38">
        <f t="shared" si="1076"/>
        <v>366</v>
      </c>
      <c r="AI1224" s="38">
        <f t="shared" si="1076"/>
        <v>366</v>
      </c>
      <c r="AJ1224" s="38">
        <f t="shared" si="1076"/>
        <v>366</v>
      </c>
      <c r="AK1224" s="38">
        <f t="shared" si="1076"/>
        <v>0</v>
      </c>
    </row>
    <row r="1225" spans="1:37" ht="30" hidden="1" customHeight="1">
      <c r="A1225" s="43"/>
      <c r="B1225" s="51" t="s">
        <v>310</v>
      </c>
      <c r="C1225" s="29" t="s">
        <v>421</v>
      </c>
      <c r="D1225" s="248">
        <f t="shared" ref="D1225:J1225" si="1077">D1249</f>
        <v>0</v>
      </c>
      <c r="E1225" s="38">
        <f t="shared" si="1077"/>
        <v>0</v>
      </c>
      <c r="F1225" s="286">
        <f t="shared" si="1077"/>
        <v>0</v>
      </c>
      <c r="G1225" s="248">
        <f t="shared" si="1077"/>
        <v>0</v>
      </c>
      <c r="H1225" s="248">
        <f t="shared" si="1077"/>
        <v>0</v>
      </c>
      <c r="I1225" s="248">
        <f t="shared" si="1077"/>
        <v>0</v>
      </c>
      <c r="J1225" s="248">
        <f t="shared" si="1077"/>
        <v>0</v>
      </c>
      <c r="K1225" s="23">
        <f t="shared" si="1062"/>
        <v>0</v>
      </c>
      <c r="L1225" s="23">
        <f t="shared" si="1063"/>
        <v>0</v>
      </c>
      <c r="M1225" s="248">
        <f t="shared" ref="M1225:AK1225" si="1078">M1249</f>
        <v>0</v>
      </c>
      <c r="N1225" s="248">
        <f t="shared" si="1078"/>
        <v>0</v>
      </c>
      <c r="O1225" s="248">
        <f t="shared" si="1078"/>
        <v>0</v>
      </c>
      <c r="P1225" s="38">
        <f t="shared" si="1078"/>
        <v>0</v>
      </c>
      <c r="Q1225" s="38">
        <f t="shared" si="1078"/>
        <v>0</v>
      </c>
      <c r="R1225" s="38">
        <f t="shared" si="1078"/>
        <v>0</v>
      </c>
      <c r="S1225" s="38">
        <f t="shared" si="1078"/>
        <v>0</v>
      </c>
      <c r="T1225" s="38">
        <f t="shared" si="1078"/>
        <v>0</v>
      </c>
      <c r="U1225" s="38">
        <f t="shared" si="1078"/>
        <v>0</v>
      </c>
      <c r="V1225" s="38">
        <f t="shared" si="1078"/>
        <v>0</v>
      </c>
      <c r="W1225" s="38">
        <f t="shared" si="1078"/>
        <v>0</v>
      </c>
      <c r="X1225" s="38">
        <f t="shared" si="1078"/>
        <v>0</v>
      </c>
      <c r="Y1225" s="38">
        <f t="shared" si="1078"/>
        <v>0</v>
      </c>
      <c r="Z1225" s="38">
        <f t="shared" si="1078"/>
        <v>0</v>
      </c>
      <c r="AA1225" s="38">
        <f t="shared" si="1078"/>
        <v>0</v>
      </c>
      <c r="AB1225" s="38">
        <f t="shared" si="1078"/>
        <v>0</v>
      </c>
      <c r="AC1225" s="38">
        <f t="shared" si="1078"/>
        <v>0</v>
      </c>
      <c r="AD1225" s="292">
        <f t="shared" si="1037"/>
        <v>0</v>
      </c>
      <c r="AE1225" s="38">
        <f t="shared" si="1078"/>
        <v>0</v>
      </c>
      <c r="AF1225" s="38">
        <f t="shared" si="1078"/>
        <v>0</v>
      </c>
      <c r="AG1225" s="38">
        <f t="shared" si="1078"/>
        <v>0</v>
      </c>
      <c r="AH1225" s="38">
        <f t="shared" si="1078"/>
        <v>0</v>
      </c>
      <c r="AI1225" s="38">
        <f t="shared" si="1078"/>
        <v>0</v>
      </c>
      <c r="AJ1225" s="38">
        <f t="shared" si="1078"/>
        <v>0</v>
      </c>
      <c r="AK1225" s="38">
        <f t="shared" si="1078"/>
        <v>0</v>
      </c>
    </row>
    <row r="1226" spans="1:37" ht="14.25" customHeight="1">
      <c r="A1226" s="43"/>
      <c r="B1226" s="25" t="s">
        <v>311</v>
      </c>
      <c r="C1226" s="29"/>
      <c r="D1226" s="191">
        <f t="shared" ref="D1226:J1226" si="1079">D1238+D1284</f>
        <v>300</v>
      </c>
      <c r="E1226" s="111">
        <f t="shared" si="1079"/>
        <v>0</v>
      </c>
      <c r="F1226" s="296">
        <f t="shared" si="1079"/>
        <v>987</v>
      </c>
      <c r="G1226" s="191">
        <f t="shared" si="1079"/>
        <v>987</v>
      </c>
      <c r="H1226" s="191">
        <f t="shared" si="1079"/>
        <v>0</v>
      </c>
      <c r="I1226" s="191">
        <f t="shared" si="1079"/>
        <v>0</v>
      </c>
      <c r="J1226" s="191">
        <f t="shared" si="1079"/>
        <v>0</v>
      </c>
      <c r="K1226" s="23">
        <f t="shared" si="1062"/>
        <v>987</v>
      </c>
      <c r="L1226" s="23">
        <f t="shared" si="1063"/>
        <v>0</v>
      </c>
      <c r="M1226" s="191">
        <f t="shared" ref="M1226:AK1226" si="1080">M1238+M1284</f>
        <v>0</v>
      </c>
      <c r="N1226" s="191">
        <f t="shared" si="1080"/>
        <v>0</v>
      </c>
      <c r="O1226" s="191">
        <f t="shared" si="1080"/>
        <v>0</v>
      </c>
      <c r="P1226" s="111">
        <f t="shared" si="1080"/>
        <v>0</v>
      </c>
      <c r="Q1226" s="111">
        <f t="shared" si="1080"/>
        <v>0</v>
      </c>
      <c r="R1226" s="111">
        <f t="shared" si="1080"/>
        <v>0</v>
      </c>
      <c r="S1226" s="111">
        <f t="shared" si="1080"/>
        <v>0</v>
      </c>
      <c r="T1226" s="111">
        <f t="shared" si="1080"/>
        <v>0</v>
      </c>
      <c r="U1226" s="111">
        <f t="shared" si="1080"/>
        <v>0</v>
      </c>
      <c r="V1226" s="111">
        <f t="shared" si="1080"/>
        <v>0</v>
      </c>
      <c r="W1226" s="111">
        <f t="shared" si="1080"/>
        <v>0</v>
      </c>
      <c r="X1226" s="111">
        <f t="shared" si="1080"/>
        <v>0</v>
      </c>
      <c r="Y1226" s="111">
        <f t="shared" si="1080"/>
        <v>0</v>
      </c>
      <c r="Z1226" s="111">
        <f t="shared" si="1080"/>
        <v>0</v>
      </c>
      <c r="AA1226" s="111">
        <f t="shared" si="1080"/>
        <v>0</v>
      </c>
      <c r="AB1226" s="111">
        <f t="shared" si="1080"/>
        <v>0</v>
      </c>
      <c r="AC1226" s="111">
        <f t="shared" si="1080"/>
        <v>0</v>
      </c>
      <c r="AD1226" s="292">
        <f t="shared" si="1037"/>
        <v>987</v>
      </c>
      <c r="AE1226" s="111">
        <f t="shared" si="1080"/>
        <v>987</v>
      </c>
      <c r="AF1226" s="111">
        <f t="shared" si="1080"/>
        <v>4</v>
      </c>
      <c r="AG1226" s="111">
        <f t="shared" si="1080"/>
        <v>0</v>
      </c>
      <c r="AH1226" s="111">
        <f t="shared" si="1080"/>
        <v>0</v>
      </c>
      <c r="AI1226" s="111">
        <f t="shared" si="1080"/>
        <v>0</v>
      </c>
      <c r="AJ1226" s="111">
        <f t="shared" si="1080"/>
        <v>0</v>
      </c>
      <c r="AK1226" s="111">
        <f t="shared" si="1080"/>
        <v>0</v>
      </c>
    </row>
    <row r="1227" spans="1:37" ht="14.25" hidden="1" customHeight="1">
      <c r="A1227" s="43"/>
      <c r="B1227" s="25"/>
      <c r="C1227" s="29"/>
      <c r="D1227" s="186"/>
      <c r="E1227" s="30"/>
      <c r="F1227" s="93"/>
      <c r="G1227" s="186"/>
      <c r="H1227" s="186"/>
      <c r="I1227" s="186"/>
      <c r="J1227" s="186"/>
      <c r="K1227" s="23">
        <f t="shared" si="1062"/>
        <v>0</v>
      </c>
      <c r="L1227" s="23">
        <f t="shared" si="1063"/>
        <v>0</v>
      </c>
      <c r="M1227" s="186"/>
      <c r="N1227" s="186"/>
      <c r="O1227" s="186"/>
      <c r="P1227" s="30"/>
      <c r="Q1227" s="30"/>
      <c r="R1227" s="30"/>
      <c r="S1227" s="30"/>
      <c r="T1227" s="30"/>
      <c r="U1227" s="30"/>
      <c r="V1227" s="30"/>
      <c r="W1227" s="30"/>
      <c r="X1227" s="30"/>
      <c r="Y1227" s="30"/>
      <c r="Z1227" s="30"/>
      <c r="AA1227" s="30"/>
      <c r="AB1227" s="30"/>
      <c r="AC1227" s="30"/>
      <c r="AD1227" s="292">
        <f t="shared" si="1037"/>
        <v>0</v>
      </c>
      <c r="AE1227" s="30"/>
      <c r="AF1227" s="30"/>
      <c r="AG1227" s="30"/>
      <c r="AH1227" s="30"/>
      <c r="AI1227" s="30"/>
      <c r="AJ1227" s="30"/>
      <c r="AK1227" s="30"/>
    </row>
    <row r="1228" spans="1:37" ht="15" customHeight="1">
      <c r="A1228" s="43"/>
      <c r="B1228" s="25" t="s">
        <v>320</v>
      </c>
      <c r="C1228" s="29">
        <v>56</v>
      </c>
      <c r="D1228" s="40">
        <f t="shared" ref="D1228:J1228" si="1081">D1241</f>
        <v>0</v>
      </c>
      <c r="E1228" s="41">
        <f t="shared" si="1081"/>
        <v>0</v>
      </c>
      <c r="F1228" s="288">
        <f t="shared" si="1081"/>
        <v>487</v>
      </c>
      <c r="G1228" s="40">
        <f t="shared" si="1081"/>
        <v>487</v>
      </c>
      <c r="H1228" s="40">
        <f t="shared" si="1081"/>
        <v>0</v>
      </c>
      <c r="I1228" s="40">
        <f t="shared" si="1081"/>
        <v>0</v>
      </c>
      <c r="J1228" s="40">
        <f t="shared" si="1081"/>
        <v>0</v>
      </c>
      <c r="K1228" s="23">
        <f t="shared" si="1062"/>
        <v>487</v>
      </c>
      <c r="L1228" s="23">
        <f t="shared" si="1063"/>
        <v>0</v>
      </c>
      <c r="M1228" s="40">
        <f t="shared" ref="M1228:AK1228" si="1082">M1241</f>
        <v>0</v>
      </c>
      <c r="N1228" s="40">
        <f t="shared" si="1082"/>
        <v>0</v>
      </c>
      <c r="O1228" s="40">
        <f t="shared" si="1082"/>
        <v>0</v>
      </c>
      <c r="P1228" s="41">
        <f t="shared" si="1082"/>
        <v>0</v>
      </c>
      <c r="Q1228" s="41">
        <f t="shared" si="1082"/>
        <v>0</v>
      </c>
      <c r="R1228" s="41">
        <f t="shared" si="1082"/>
        <v>0</v>
      </c>
      <c r="S1228" s="41">
        <f t="shared" si="1082"/>
        <v>0</v>
      </c>
      <c r="T1228" s="41">
        <f t="shared" si="1082"/>
        <v>0</v>
      </c>
      <c r="U1228" s="41">
        <f t="shared" si="1082"/>
        <v>0</v>
      </c>
      <c r="V1228" s="41">
        <f t="shared" si="1082"/>
        <v>0</v>
      </c>
      <c r="W1228" s="41">
        <f t="shared" si="1082"/>
        <v>0</v>
      </c>
      <c r="X1228" s="41">
        <f t="shared" si="1082"/>
        <v>0</v>
      </c>
      <c r="Y1228" s="41">
        <f t="shared" si="1082"/>
        <v>0</v>
      </c>
      <c r="Z1228" s="41">
        <f t="shared" si="1082"/>
        <v>0</v>
      </c>
      <c r="AA1228" s="41">
        <f t="shared" si="1082"/>
        <v>0</v>
      </c>
      <c r="AB1228" s="41">
        <f t="shared" si="1082"/>
        <v>0</v>
      </c>
      <c r="AC1228" s="41">
        <f t="shared" si="1082"/>
        <v>0</v>
      </c>
      <c r="AD1228" s="292">
        <f t="shared" si="1037"/>
        <v>487</v>
      </c>
      <c r="AE1228" s="41">
        <f t="shared" si="1082"/>
        <v>487</v>
      </c>
      <c r="AF1228" s="41">
        <f t="shared" si="1082"/>
        <v>4</v>
      </c>
      <c r="AG1228" s="41">
        <f t="shared" si="1082"/>
        <v>0</v>
      </c>
      <c r="AH1228" s="41">
        <f t="shared" si="1082"/>
        <v>0</v>
      </c>
      <c r="AI1228" s="41">
        <f t="shared" si="1082"/>
        <v>0</v>
      </c>
      <c r="AJ1228" s="41">
        <f t="shared" si="1082"/>
        <v>0</v>
      </c>
      <c r="AK1228" s="41">
        <f t="shared" si="1082"/>
        <v>0</v>
      </c>
    </row>
    <row r="1229" spans="1:37" ht="29.25" hidden="1" customHeight="1">
      <c r="A1229" s="43"/>
      <c r="B1229" s="25" t="s">
        <v>320</v>
      </c>
      <c r="C1229" s="29">
        <v>58</v>
      </c>
      <c r="D1229" s="186"/>
      <c r="E1229" s="30"/>
      <c r="F1229" s="93"/>
      <c r="G1229" s="186"/>
      <c r="H1229" s="186"/>
      <c r="I1229" s="186"/>
      <c r="J1229" s="186"/>
      <c r="K1229" s="23">
        <f t="shared" si="1062"/>
        <v>0</v>
      </c>
      <c r="L1229" s="23">
        <f t="shared" si="1063"/>
        <v>0</v>
      </c>
      <c r="M1229" s="186"/>
      <c r="N1229" s="186"/>
      <c r="O1229" s="186"/>
      <c r="P1229" s="30"/>
      <c r="Q1229" s="30"/>
      <c r="R1229" s="30"/>
      <c r="S1229" s="30"/>
      <c r="T1229" s="30"/>
      <c r="U1229" s="30"/>
      <c r="V1229" s="30"/>
      <c r="W1229" s="30"/>
      <c r="X1229" s="30"/>
      <c r="Y1229" s="30"/>
      <c r="Z1229" s="30"/>
      <c r="AA1229" s="30"/>
      <c r="AB1229" s="30"/>
      <c r="AC1229" s="30"/>
      <c r="AD1229" s="292">
        <f t="shared" si="1037"/>
        <v>0</v>
      </c>
      <c r="AE1229" s="30"/>
      <c r="AF1229" s="30"/>
      <c r="AG1229" s="30"/>
      <c r="AH1229" s="30"/>
      <c r="AI1229" s="30"/>
      <c r="AJ1229" s="30"/>
      <c r="AK1229" s="30"/>
    </row>
    <row r="1230" spans="1:37" ht="15.75" customHeight="1">
      <c r="A1230" s="43"/>
      <c r="B1230" s="28" t="s">
        <v>365</v>
      </c>
      <c r="C1230" s="29">
        <v>70</v>
      </c>
      <c r="D1230" s="248">
        <f t="shared" ref="D1230:J1231" si="1083">D1242</f>
        <v>300</v>
      </c>
      <c r="E1230" s="38">
        <f t="shared" si="1083"/>
        <v>0</v>
      </c>
      <c r="F1230" s="286">
        <f t="shared" si="1083"/>
        <v>500</v>
      </c>
      <c r="G1230" s="248">
        <f t="shared" si="1083"/>
        <v>500</v>
      </c>
      <c r="H1230" s="248">
        <f t="shared" si="1083"/>
        <v>0</v>
      </c>
      <c r="I1230" s="248">
        <f t="shared" si="1083"/>
        <v>0</v>
      </c>
      <c r="J1230" s="248">
        <f t="shared" si="1083"/>
        <v>0</v>
      </c>
      <c r="K1230" s="23">
        <f t="shared" si="1062"/>
        <v>500</v>
      </c>
      <c r="L1230" s="23">
        <f t="shared" si="1063"/>
        <v>0</v>
      </c>
      <c r="M1230" s="248">
        <f t="shared" ref="M1230:AK1231" si="1084">M1242</f>
        <v>0</v>
      </c>
      <c r="N1230" s="248">
        <f t="shared" si="1084"/>
        <v>0</v>
      </c>
      <c r="O1230" s="248">
        <f t="shared" si="1084"/>
        <v>0</v>
      </c>
      <c r="P1230" s="38">
        <f t="shared" si="1084"/>
        <v>0</v>
      </c>
      <c r="Q1230" s="38">
        <f t="shared" si="1084"/>
        <v>0</v>
      </c>
      <c r="R1230" s="38">
        <f t="shared" si="1084"/>
        <v>0</v>
      </c>
      <c r="S1230" s="38">
        <f t="shared" si="1084"/>
        <v>0</v>
      </c>
      <c r="T1230" s="38">
        <f t="shared" si="1084"/>
        <v>0</v>
      </c>
      <c r="U1230" s="38">
        <f t="shared" si="1084"/>
        <v>0</v>
      </c>
      <c r="V1230" s="38">
        <f t="shared" si="1084"/>
        <v>0</v>
      </c>
      <c r="W1230" s="38">
        <f t="shared" si="1084"/>
        <v>0</v>
      </c>
      <c r="X1230" s="38">
        <f t="shared" si="1084"/>
        <v>0</v>
      </c>
      <c r="Y1230" s="38">
        <f t="shared" si="1084"/>
        <v>0</v>
      </c>
      <c r="Z1230" s="38">
        <f t="shared" si="1084"/>
        <v>0</v>
      </c>
      <c r="AA1230" s="38">
        <f t="shared" si="1084"/>
        <v>0</v>
      </c>
      <c r="AB1230" s="38">
        <f t="shared" si="1084"/>
        <v>0</v>
      </c>
      <c r="AC1230" s="38">
        <f t="shared" si="1084"/>
        <v>0</v>
      </c>
      <c r="AD1230" s="292">
        <f t="shared" si="1037"/>
        <v>500</v>
      </c>
      <c r="AE1230" s="38">
        <f t="shared" si="1084"/>
        <v>500</v>
      </c>
      <c r="AF1230" s="38">
        <f t="shared" si="1084"/>
        <v>0</v>
      </c>
      <c r="AG1230" s="38">
        <f t="shared" si="1084"/>
        <v>0</v>
      </c>
      <c r="AH1230" s="38">
        <f t="shared" si="1084"/>
        <v>0</v>
      </c>
      <c r="AI1230" s="38">
        <f t="shared" si="1084"/>
        <v>0</v>
      </c>
      <c r="AJ1230" s="38">
        <f t="shared" si="1084"/>
        <v>0</v>
      </c>
      <c r="AK1230" s="38">
        <f t="shared" si="1084"/>
        <v>0</v>
      </c>
    </row>
    <row r="1231" spans="1:37" ht="38.25" hidden="1" customHeight="1">
      <c r="A1231" s="43"/>
      <c r="B1231" s="51" t="s">
        <v>332</v>
      </c>
      <c r="C1231" s="29" t="s">
        <v>713</v>
      </c>
      <c r="D1231" s="248">
        <f t="shared" si="1083"/>
        <v>0</v>
      </c>
      <c r="E1231" s="38">
        <f t="shared" si="1083"/>
        <v>0</v>
      </c>
      <c r="F1231" s="286">
        <f t="shared" si="1083"/>
        <v>0</v>
      </c>
      <c r="G1231" s="248">
        <f t="shared" si="1083"/>
        <v>0</v>
      </c>
      <c r="H1231" s="248">
        <f t="shared" si="1083"/>
        <v>0</v>
      </c>
      <c r="I1231" s="248">
        <f t="shared" si="1083"/>
        <v>0</v>
      </c>
      <c r="J1231" s="248">
        <f t="shared" si="1083"/>
        <v>0</v>
      </c>
      <c r="K1231" s="23">
        <f t="shared" si="1062"/>
        <v>0</v>
      </c>
      <c r="L1231" s="23">
        <f t="shared" si="1063"/>
        <v>0</v>
      </c>
      <c r="M1231" s="248">
        <f t="shared" si="1084"/>
        <v>0</v>
      </c>
      <c r="N1231" s="248">
        <f t="shared" si="1084"/>
        <v>0</v>
      </c>
      <c r="O1231" s="248">
        <f t="shared" si="1084"/>
        <v>0</v>
      </c>
      <c r="P1231" s="38">
        <f t="shared" si="1084"/>
        <v>0</v>
      </c>
      <c r="Q1231" s="38">
        <f t="shared" si="1084"/>
        <v>0</v>
      </c>
      <c r="R1231" s="38">
        <f t="shared" si="1084"/>
        <v>0</v>
      </c>
      <c r="S1231" s="38">
        <f t="shared" si="1084"/>
        <v>0</v>
      </c>
      <c r="T1231" s="38">
        <f t="shared" si="1084"/>
        <v>0</v>
      </c>
      <c r="U1231" s="38">
        <f t="shared" si="1084"/>
        <v>0</v>
      </c>
      <c r="V1231" s="38">
        <f t="shared" si="1084"/>
        <v>0</v>
      </c>
      <c r="W1231" s="38">
        <f t="shared" si="1084"/>
        <v>0</v>
      </c>
      <c r="X1231" s="38">
        <f t="shared" si="1084"/>
        <v>0</v>
      </c>
      <c r="Y1231" s="38">
        <f t="shared" si="1084"/>
        <v>0</v>
      </c>
      <c r="Z1231" s="38">
        <f t="shared" si="1084"/>
        <v>0</v>
      </c>
      <c r="AA1231" s="38">
        <f t="shared" si="1084"/>
        <v>0</v>
      </c>
      <c r="AB1231" s="38">
        <f t="shared" si="1084"/>
        <v>0</v>
      </c>
      <c r="AC1231" s="38">
        <f t="shared" si="1084"/>
        <v>0</v>
      </c>
      <c r="AD1231" s="292">
        <f t="shared" si="1037"/>
        <v>0</v>
      </c>
      <c r="AE1231" s="38">
        <f t="shared" si="1084"/>
        <v>0</v>
      </c>
      <c r="AF1231" s="38">
        <f t="shared" si="1084"/>
        <v>0</v>
      </c>
      <c r="AG1231" s="38">
        <f t="shared" si="1084"/>
        <v>0</v>
      </c>
      <c r="AH1231" s="38">
        <f t="shared" si="1084"/>
        <v>0</v>
      </c>
      <c r="AI1231" s="38">
        <f t="shared" si="1084"/>
        <v>0</v>
      </c>
      <c r="AJ1231" s="38">
        <f t="shared" si="1084"/>
        <v>0</v>
      </c>
      <c r="AK1231" s="38">
        <f t="shared" si="1084"/>
        <v>0</v>
      </c>
    </row>
    <row r="1232" spans="1:37" ht="19.5" customHeight="1">
      <c r="A1232" s="110">
        <v>1</v>
      </c>
      <c r="B1232" s="187" t="s">
        <v>714</v>
      </c>
      <c r="C1232" s="122" t="s">
        <v>715</v>
      </c>
      <c r="D1232" s="260">
        <f t="shared" ref="D1232:E1232" si="1085">D1244+D1255+D1261+D1265+D1252</f>
        <v>300</v>
      </c>
      <c r="E1232" s="123">
        <f t="shared" si="1085"/>
        <v>0</v>
      </c>
      <c r="F1232" s="225">
        <f>F1244+F1255+F1261+F1265+F1252+F1276</f>
        <v>987</v>
      </c>
      <c r="G1232" s="225">
        <f t="shared" ref="G1232:AK1232" si="1086">G1244+G1255+G1261+G1265+G1252+G1276</f>
        <v>987</v>
      </c>
      <c r="H1232" s="225">
        <f t="shared" si="1086"/>
        <v>0</v>
      </c>
      <c r="I1232" s="225">
        <f t="shared" si="1086"/>
        <v>0</v>
      </c>
      <c r="J1232" s="225">
        <f t="shared" si="1086"/>
        <v>0</v>
      </c>
      <c r="K1232" s="225">
        <f t="shared" si="1086"/>
        <v>987</v>
      </c>
      <c r="L1232" s="225">
        <f t="shared" si="1086"/>
        <v>0</v>
      </c>
      <c r="M1232" s="225">
        <f t="shared" si="1086"/>
        <v>0</v>
      </c>
      <c r="N1232" s="225">
        <f t="shared" si="1086"/>
        <v>0</v>
      </c>
      <c r="O1232" s="225">
        <f t="shared" si="1086"/>
        <v>0</v>
      </c>
      <c r="P1232" s="225">
        <f t="shared" si="1086"/>
        <v>0</v>
      </c>
      <c r="Q1232" s="225">
        <f t="shared" si="1086"/>
        <v>0</v>
      </c>
      <c r="R1232" s="225">
        <f t="shared" si="1086"/>
        <v>0</v>
      </c>
      <c r="S1232" s="225">
        <f t="shared" si="1086"/>
        <v>0</v>
      </c>
      <c r="T1232" s="225">
        <f t="shared" si="1086"/>
        <v>0</v>
      </c>
      <c r="U1232" s="225">
        <f t="shared" si="1086"/>
        <v>0</v>
      </c>
      <c r="V1232" s="225">
        <f t="shared" si="1086"/>
        <v>0</v>
      </c>
      <c r="W1232" s="225">
        <f t="shared" si="1086"/>
        <v>0</v>
      </c>
      <c r="X1232" s="225">
        <f t="shared" si="1086"/>
        <v>0</v>
      </c>
      <c r="Y1232" s="225">
        <f t="shared" si="1086"/>
        <v>0</v>
      </c>
      <c r="Z1232" s="225">
        <f t="shared" si="1086"/>
        <v>0</v>
      </c>
      <c r="AA1232" s="225">
        <f t="shared" si="1086"/>
        <v>0</v>
      </c>
      <c r="AB1232" s="225">
        <f t="shared" si="1086"/>
        <v>0</v>
      </c>
      <c r="AC1232" s="225">
        <f t="shared" si="1086"/>
        <v>0</v>
      </c>
      <c r="AD1232" s="292">
        <f t="shared" si="1037"/>
        <v>987</v>
      </c>
      <c r="AE1232" s="225">
        <f t="shared" si="1086"/>
        <v>987</v>
      </c>
      <c r="AF1232" s="225">
        <f t="shared" si="1086"/>
        <v>4</v>
      </c>
      <c r="AG1232" s="225">
        <f t="shared" si="1086"/>
        <v>0</v>
      </c>
      <c r="AH1232" s="225">
        <f t="shared" si="1086"/>
        <v>0</v>
      </c>
      <c r="AI1232" s="225">
        <f t="shared" si="1086"/>
        <v>0</v>
      </c>
      <c r="AJ1232" s="225">
        <f t="shared" si="1086"/>
        <v>0</v>
      </c>
      <c r="AK1232" s="225">
        <f t="shared" si="1086"/>
        <v>0</v>
      </c>
    </row>
    <row r="1233" spans="1:37" ht="14.25" hidden="1">
      <c r="A1233" s="43"/>
      <c r="B1233" s="25" t="s">
        <v>298</v>
      </c>
      <c r="C1233" s="26"/>
      <c r="D1233" s="191">
        <f t="shared" ref="D1233:J1234" si="1087">D1245+D1266</f>
        <v>0</v>
      </c>
      <c r="E1233" s="111">
        <f t="shared" si="1087"/>
        <v>0</v>
      </c>
      <c r="F1233" s="296">
        <f t="shared" si="1087"/>
        <v>0</v>
      </c>
      <c r="G1233" s="191">
        <f t="shared" si="1087"/>
        <v>0</v>
      </c>
      <c r="H1233" s="191">
        <f t="shared" si="1087"/>
        <v>0</v>
      </c>
      <c r="I1233" s="191">
        <f t="shared" si="1087"/>
        <v>0</v>
      </c>
      <c r="J1233" s="191">
        <f t="shared" si="1087"/>
        <v>0</v>
      </c>
      <c r="K1233" s="23">
        <f t="shared" si="1062"/>
        <v>0</v>
      </c>
      <c r="L1233" s="23">
        <f t="shared" si="1063"/>
        <v>0</v>
      </c>
      <c r="M1233" s="191">
        <f t="shared" ref="M1233:AK1234" si="1088">M1245+M1266</f>
        <v>0</v>
      </c>
      <c r="N1233" s="191">
        <f t="shared" si="1088"/>
        <v>0</v>
      </c>
      <c r="O1233" s="191">
        <f t="shared" si="1088"/>
        <v>0</v>
      </c>
      <c r="P1233" s="111">
        <f t="shared" si="1088"/>
        <v>0</v>
      </c>
      <c r="Q1233" s="111">
        <f t="shared" si="1088"/>
        <v>0</v>
      </c>
      <c r="R1233" s="111">
        <f t="shared" si="1088"/>
        <v>0</v>
      </c>
      <c r="S1233" s="111">
        <f t="shared" si="1088"/>
        <v>0</v>
      </c>
      <c r="T1233" s="111">
        <f t="shared" si="1088"/>
        <v>0</v>
      </c>
      <c r="U1233" s="111">
        <f t="shared" si="1088"/>
        <v>0</v>
      </c>
      <c r="V1233" s="111">
        <f t="shared" si="1088"/>
        <v>0</v>
      </c>
      <c r="W1233" s="111">
        <f t="shared" si="1088"/>
        <v>0</v>
      </c>
      <c r="X1233" s="111">
        <f t="shared" si="1088"/>
        <v>0</v>
      </c>
      <c r="Y1233" s="111">
        <f t="shared" si="1088"/>
        <v>0</v>
      </c>
      <c r="Z1233" s="111">
        <f t="shared" si="1088"/>
        <v>0</v>
      </c>
      <c r="AA1233" s="111">
        <f t="shared" si="1088"/>
        <v>0</v>
      </c>
      <c r="AB1233" s="111">
        <f t="shared" si="1088"/>
        <v>0</v>
      </c>
      <c r="AC1233" s="111">
        <f t="shared" si="1088"/>
        <v>0</v>
      </c>
      <c r="AD1233" s="292">
        <f t="shared" si="1037"/>
        <v>0</v>
      </c>
      <c r="AE1233" s="111">
        <f t="shared" si="1088"/>
        <v>0</v>
      </c>
      <c r="AF1233" s="111">
        <f t="shared" si="1088"/>
        <v>0</v>
      </c>
      <c r="AG1233" s="111">
        <f t="shared" si="1088"/>
        <v>0</v>
      </c>
      <c r="AH1233" s="111">
        <f t="shared" si="1088"/>
        <v>0</v>
      </c>
      <c r="AI1233" s="111">
        <f t="shared" si="1088"/>
        <v>0</v>
      </c>
      <c r="AJ1233" s="111">
        <f t="shared" si="1088"/>
        <v>0</v>
      </c>
      <c r="AK1233" s="111">
        <f t="shared" si="1088"/>
        <v>0</v>
      </c>
    </row>
    <row r="1234" spans="1:37" ht="14.25" hidden="1">
      <c r="A1234" s="43"/>
      <c r="B1234" s="28" t="s">
        <v>299</v>
      </c>
      <c r="C1234" s="26">
        <v>1</v>
      </c>
      <c r="D1234" s="191">
        <f t="shared" si="1087"/>
        <v>0</v>
      </c>
      <c r="E1234" s="111">
        <f t="shared" si="1087"/>
        <v>0</v>
      </c>
      <c r="F1234" s="296">
        <f t="shared" si="1087"/>
        <v>0</v>
      </c>
      <c r="G1234" s="191">
        <f t="shared" si="1087"/>
        <v>0</v>
      </c>
      <c r="H1234" s="191">
        <f t="shared" si="1087"/>
        <v>0</v>
      </c>
      <c r="I1234" s="191">
        <f t="shared" si="1087"/>
        <v>0</v>
      </c>
      <c r="J1234" s="191">
        <f t="shared" si="1087"/>
        <v>0</v>
      </c>
      <c r="K1234" s="23">
        <f t="shared" si="1062"/>
        <v>0</v>
      </c>
      <c r="L1234" s="23">
        <f t="shared" si="1063"/>
        <v>0</v>
      </c>
      <c r="M1234" s="191">
        <f t="shared" si="1088"/>
        <v>0</v>
      </c>
      <c r="N1234" s="191">
        <f t="shared" si="1088"/>
        <v>0</v>
      </c>
      <c r="O1234" s="191">
        <f t="shared" si="1088"/>
        <v>0</v>
      </c>
      <c r="P1234" s="111">
        <f t="shared" si="1088"/>
        <v>0</v>
      </c>
      <c r="Q1234" s="111">
        <f t="shared" si="1088"/>
        <v>0</v>
      </c>
      <c r="R1234" s="111">
        <f t="shared" si="1088"/>
        <v>0</v>
      </c>
      <c r="S1234" s="111">
        <f t="shared" si="1088"/>
        <v>0</v>
      </c>
      <c r="T1234" s="111">
        <f t="shared" si="1088"/>
        <v>0</v>
      </c>
      <c r="U1234" s="111">
        <f t="shared" si="1088"/>
        <v>0</v>
      </c>
      <c r="V1234" s="111">
        <f t="shared" si="1088"/>
        <v>0</v>
      </c>
      <c r="W1234" s="111">
        <f t="shared" si="1088"/>
        <v>0</v>
      </c>
      <c r="X1234" s="111">
        <f t="shared" si="1088"/>
        <v>0</v>
      </c>
      <c r="Y1234" s="111">
        <f t="shared" si="1088"/>
        <v>0</v>
      </c>
      <c r="Z1234" s="111">
        <f t="shared" si="1088"/>
        <v>0</v>
      </c>
      <c r="AA1234" s="111">
        <f t="shared" si="1088"/>
        <v>0</v>
      </c>
      <c r="AB1234" s="111">
        <f t="shared" si="1088"/>
        <v>0</v>
      </c>
      <c r="AC1234" s="111">
        <f t="shared" si="1088"/>
        <v>0</v>
      </c>
      <c r="AD1234" s="292">
        <f t="shared" si="1037"/>
        <v>0</v>
      </c>
      <c r="AE1234" s="111">
        <f t="shared" si="1088"/>
        <v>0</v>
      </c>
      <c r="AF1234" s="111">
        <f t="shared" si="1088"/>
        <v>0</v>
      </c>
      <c r="AG1234" s="111">
        <f t="shared" si="1088"/>
        <v>0</v>
      </c>
      <c r="AH1234" s="111">
        <f t="shared" si="1088"/>
        <v>0</v>
      </c>
      <c r="AI1234" s="111">
        <f t="shared" si="1088"/>
        <v>0</v>
      </c>
      <c r="AJ1234" s="111">
        <f t="shared" si="1088"/>
        <v>0</v>
      </c>
      <c r="AK1234" s="111">
        <f t="shared" si="1088"/>
        <v>0</v>
      </c>
    </row>
    <row r="1235" spans="1:37" ht="14.25" hidden="1">
      <c r="A1235" s="43"/>
      <c r="B1235" s="28" t="s">
        <v>300</v>
      </c>
      <c r="C1235" s="26">
        <v>10</v>
      </c>
      <c r="D1235" s="191">
        <f t="shared" ref="D1235:J1235" si="1089">D1247</f>
        <v>0</v>
      </c>
      <c r="E1235" s="111">
        <f t="shared" si="1089"/>
        <v>0</v>
      </c>
      <c r="F1235" s="296">
        <f t="shared" si="1089"/>
        <v>0</v>
      </c>
      <c r="G1235" s="191">
        <f t="shared" si="1089"/>
        <v>0</v>
      </c>
      <c r="H1235" s="191">
        <f t="shared" si="1089"/>
        <v>0</v>
      </c>
      <c r="I1235" s="191">
        <f t="shared" si="1089"/>
        <v>0</v>
      </c>
      <c r="J1235" s="191">
        <f t="shared" si="1089"/>
        <v>0</v>
      </c>
      <c r="K1235" s="23">
        <f t="shared" si="1062"/>
        <v>0</v>
      </c>
      <c r="L1235" s="23">
        <f t="shared" si="1063"/>
        <v>0</v>
      </c>
      <c r="M1235" s="191">
        <f t="shared" ref="M1235:AK1235" si="1090">M1247</f>
        <v>0</v>
      </c>
      <c r="N1235" s="191">
        <f t="shared" si="1090"/>
        <v>0</v>
      </c>
      <c r="O1235" s="191">
        <f t="shared" si="1090"/>
        <v>0</v>
      </c>
      <c r="P1235" s="111">
        <f t="shared" si="1090"/>
        <v>0</v>
      </c>
      <c r="Q1235" s="111">
        <f t="shared" si="1090"/>
        <v>0</v>
      </c>
      <c r="R1235" s="111">
        <f t="shared" si="1090"/>
        <v>0</v>
      </c>
      <c r="S1235" s="111">
        <f t="shared" si="1090"/>
        <v>0</v>
      </c>
      <c r="T1235" s="111">
        <f t="shared" si="1090"/>
        <v>0</v>
      </c>
      <c r="U1235" s="111">
        <f t="shared" si="1090"/>
        <v>0</v>
      </c>
      <c r="V1235" s="111">
        <f t="shared" si="1090"/>
        <v>0</v>
      </c>
      <c r="W1235" s="111">
        <f t="shared" si="1090"/>
        <v>0</v>
      </c>
      <c r="X1235" s="111">
        <f t="shared" si="1090"/>
        <v>0</v>
      </c>
      <c r="Y1235" s="111">
        <f t="shared" si="1090"/>
        <v>0</v>
      </c>
      <c r="Z1235" s="111">
        <f t="shared" si="1090"/>
        <v>0</v>
      </c>
      <c r="AA1235" s="111">
        <f t="shared" si="1090"/>
        <v>0</v>
      </c>
      <c r="AB1235" s="111">
        <f t="shared" si="1090"/>
        <v>0</v>
      </c>
      <c r="AC1235" s="111">
        <f t="shared" si="1090"/>
        <v>0</v>
      </c>
      <c r="AD1235" s="292">
        <f t="shared" si="1037"/>
        <v>0</v>
      </c>
      <c r="AE1235" s="111">
        <f t="shared" si="1090"/>
        <v>0</v>
      </c>
      <c r="AF1235" s="111">
        <f t="shared" si="1090"/>
        <v>0</v>
      </c>
      <c r="AG1235" s="111">
        <f t="shared" si="1090"/>
        <v>0</v>
      </c>
      <c r="AH1235" s="111">
        <f t="shared" si="1090"/>
        <v>0</v>
      </c>
      <c r="AI1235" s="111">
        <f t="shared" si="1090"/>
        <v>0</v>
      </c>
      <c r="AJ1235" s="111">
        <f t="shared" si="1090"/>
        <v>0</v>
      </c>
      <c r="AK1235" s="111">
        <f t="shared" si="1090"/>
        <v>0</v>
      </c>
    </row>
    <row r="1236" spans="1:37" ht="14.25" hidden="1">
      <c r="A1236" s="43"/>
      <c r="B1236" s="28" t="s">
        <v>301</v>
      </c>
      <c r="C1236" s="26">
        <v>20</v>
      </c>
      <c r="D1236" s="191">
        <f t="shared" ref="D1236:J1236" si="1091">D1248+D1268</f>
        <v>0</v>
      </c>
      <c r="E1236" s="111">
        <f t="shared" si="1091"/>
        <v>0</v>
      </c>
      <c r="F1236" s="296">
        <f t="shared" si="1091"/>
        <v>0</v>
      </c>
      <c r="G1236" s="191">
        <f t="shared" si="1091"/>
        <v>0</v>
      </c>
      <c r="H1236" s="191">
        <f t="shared" si="1091"/>
        <v>0</v>
      </c>
      <c r="I1236" s="191">
        <f t="shared" si="1091"/>
        <v>0</v>
      </c>
      <c r="J1236" s="191">
        <f t="shared" si="1091"/>
        <v>0</v>
      </c>
      <c r="K1236" s="23">
        <f t="shared" si="1062"/>
        <v>0</v>
      </c>
      <c r="L1236" s="23">
        <f t="shared" si="1063"/>
        <v>0</v>
      </c>
      <c r="M1236" s="191">
        <f t="shared" ref="M1236:AK1236" si="1092">M1248+M1268</f>
        <v>0</v>
      </c>
      <c r="N1236" s="191">
        <f t="shared" si="1092"/>
        <v>0</v>
      </c>
      <c r="O1236" s="191">
        <f t="shared" si="1092"/>
        <v>0</v>
      </c>
      <c r="P1236" s="111">
        <f t="shared" si="1092"/>
        <v>0</v>
      </c>
      <c r="Q1236" s="111">
        <f t="shared" si="1092"/>
        <v>0</v>
      </c>
      <c r="R1236" s="111">
        <f t="shared" si="1092"/>
        <v>0</v>
      </c>
      <c r="S1236" s="111">
        <f t="shared" si="1092"/>
        <v>0</v>
      </c>
      <c r="T1236" s="111">
        <f t="shared" si="1092"/>
        <v>0</v>
      </c>
      <c r="U1236" s="111">
        <f t="shared" si="1092"/>
        <v>0</v>
      </c>
      <c r="V1236" s="111">
        <f t="shared" si="1092"/>
        <v>0</v>
      </c>
      <c r="W1236" s="111">
        <f t="shared" si="1092"/>
        <v>0</v>
      </c>
      <c r="X1236" s="111">
        <f t="shared" si="1092"/>
        <v>0</v>
      </c>
      <c r="Y1236" s="111">
        <f t="shared" si="1092"/>
        <v>0</v>
      </c>
      <c r="Z1236" s="111">
        <f t="shared" si="1092"/>
        <v>0</v>
      </c>
      <c r="AA1236" s="111">
        <f t="shared" si="1092"/>
        <v>0</v>
      </c>
      <c r="AB1236" s="111">
        <f t="shared" si="1092"/>
        <v>0</v>
      </c>
      <c r="AC1236" s="111">
        <f t="shared" si="1092"/>
        <v>0</v>
      </c>
      <c r="AD1236" s="292">
        <f t="shared" si="1037"/>
        <v>0</v>
      </c>
      <c r="AE1236" s="111">
        <f t="shared" si="1092"/>
        <v>0</v>
      </c>
      <c r="AF1236" s="111">
        <f t="shared" si="1092"/>
        <v>0</v>
      </c>
      <c r="AG1236" s="111">
        <f t="shared" si="1092"/>
        <v>0</v>
      </c>
      <c r="AH1236" s="111">
        <f t="shared" si="1092"/>
        <v>0</v>
      </c>
      <c r="AI1236" s="111">
        <f t="shared" si="1092"/>
        <v>0</v>
      </c>
      <c r="AJ1236" s="111">
        <f t="shared" si="1092"/>
        <v>0</v>
      </c>
      <c r="AK1236" s="111">
        <f t="shared" si="1092"/>
        <v>0</v>
      </c>
    </row>
    <row r="1237" spans="1:37" ht="20.25" hidden="1" customHeight="1">
      <c r="A1237" s="43"/>
      <c r="B1237" s="28" t="s">
        <v>310</v>
      </c>
      <c r="C1237" s="29" t="s">
        <v>421</v>
      </c>
      <c r="D1237" s="191">
        <f t="shared" ref="D1237:J1237" si="1093">D1249</f>
        <v>0</v>
      </c>
      <c r="E1237" s="111">
        <f t="shared" si="1093"/>
        <v>0</v>
      </c>
      <c r="F1237" s="296">
        <f t="shared" si="1093"/>
        <v>0</v>
      </c>
      <c r="G1237" s="191">
        <f t="shared" si="1093"/>
        <v>0</v>
      </c>
      <c r="H1237" s="191">
        <f t="shared" si="1093"/>
        <v>0</v>
      </c>
      <c r="I1237" s="191">
        <f t="shared" si="1093"/>
        <v>0</v>
      </c>
      <c r="J1237" s="191">
        <f t="shared" si="1093"/>
        <v>0</v>
      </c>
      <c r="K1237" s="23">
        <f t="shared" si="1062"/>
        <v>0</v>
      </c>
      <c r="L1237" s="23">
        <f t="shared" si="1063"/>
        <v>0</v>
      </c>
      <c r="M1237" s="191">
        <f t="shared" ref="M1237:AK1237" si="1094">M1249</f>
        <v>0</v>
      </c>
      <c r="N1237" s="191">
        <f t="shared" si="1094"/>
        <v>0</v>
      </c>
      <c r="O1237" s="191">
        <f t="shared" si="1094"/>
        <v>0</v>
      </c>
      <c r="P1237" s="111">
        <f t="shared" si="1094"/>
        <v>0</v>
      </c>
      <c r="Q1237" s="111">
        <f t="shared" si="1094"/>
        <v>0</v>
      </c>
      <c r="R1237" s="111">
        <f t="shared" si="1094"/>
        <v>0</v>
      </c>
      <c r="S1237" s="111">
        <f t="shared" si="1094"/>
        <v>0</v>
      </c>
      <c r="T1237" s="111">
        <f t="shared" si="1094"/>
        <v>0</v>
      </c>
      <c r="U1237" s="111">
        <f t="shared" si="1094"/>
        <v>0</v>
      </c>
      <c r="V1237" s="111">
        <f t="shared" si="1094"/>
        <v>0</v>
      </c>
      <c r="W1237" s="111">
        <f t="shared" si="1094"/>
        <v>0</v>
      </c>
      <c r="X1237" s="111">
        <f t="shared" si="1094"/>
        <v>0</v>
      </c>
      <c r="Y1237" s="111">
        <f t="shared" si="1094"/>
        <v>0</v>
      </c>
      <c r="Z1237" s="111">
        <f t="shared" si="1094"/>
        <v>0</v>
      </c>
      <c r="AA1237" s="111">
        <f t="shared" si="1094"/>
        <v>0</v>
      </c>
      <c r="AB1237" s="111">
        <f t="shared" si="1094"/>
        <v>0</v>
      </c>
      <c r="AC1237" s="111">
        <f t="shared" si="1094"/>
        <v>0</v>
      </c>
      <c r="AD1237" s="292">
        <f t="shared" si="1037"/>
        <v>0</v>
      </c>
      <c r="AE1237" s="111">
        <f t="shared" si="1094"/>
        <v>0</v>
      </c>
      <c r="AF1237" s="111">
        <f t="shared" si="1094"/>
        <v>0</v>
      </c>
      <c r="AG1237" s="111">
        <f t="shared" si="1094"/>
        <v>0</v>
      </c>
      <c r="AH1237" s="111">
        <f t="shared" si="1094"/>
        <v>0</v>
      </c>
      <c r="AI1237" s="111">
        <f t="shared" si="1094"/>
        <v>0</v>
      </c>
      <c r="AJ1237" s="111">
        <f t="shared" si="1094"/>
        <v>0</v>
      </c>
      <c r="AK1237" s="111">
        <f t="shared" si="1094"/>
        <v>0</v>
      </c>
    </row>
    <row r="1238" spans="1:37" ht="19.5" customHeight="1">
      <c r="A1238" s="43"/>
      <c r="B1238" s="25" t="s">
        <v>311</v>
      </c>
      <c r="C1238" s="26"/>
      <c r="D1238" s="191">
        <f t="shared" ref="D1238:E1238" si="1095">D1250+D1256+D1262+D1269+D1253</f>
        <v>300</v>
      </c>
      <c r="E1238" s="111">
        <f t="shared" si="1095"/>
        <v>0</v>
      </c>
      <c r="F1238" s="111">
        <f t="shared" ref="F1238:AC1238" si="1096">F1250+F1256+F1262+F1269+F1253+F1277</f>
        <v>987</v>
      </c>
      <c r="G1238" s="111">
        <f t="shared" si="1096"/>
        <v>987</v>
      </c>
      <c r="H1238" s="111">
        <f t="shared" si="1096"/>
        <v>0</v>
      </c>
      <c r="I1238" s="111">
        <f t="shared" si="1096"/>
        <v>0</v>
      </c>
      <c r="J1238" s="111">
        <f t="shared" si="1096"/>
        <v>0</v>
      </c>
      <c r="K1238" s="111">
        <f t="shared" si="1096"/>
        <v>987</v>
      </c>
      <c r="L1238" s="111">
        <f t="shared" si="1096"/>
        <v>0</v>
      </c>
      <c r="M1238" s="111">
        <f t="shared" si="1096"/>
        <v>0</v>
      </c>
      <c r="N1238" s="111">
        <f t="shared" si="1096"/>
        <v>0</v>
      </c>
      <c r="O1238" s="111">
        <f t="shared" si="1096"/>
        <v>0</v>
      </c>
      <c r="P1238" s="111">
        <f t="shared" si="1096"/>
        <v>0</v>
      </c>
      <c r="Q1238" s="111">
        <f t="shared" si="1096"/>
        <v>0</v>
      </c>
      <c r="R1238" s="111">
        <f t="shared" si="1096"/>
        <v>0</v>
      </c>
      <c r="S1238" s="111">
        <f t="shared" si="1096"/>
        <v>0</v>
      </c>
      <c r="T1238" s="111">
        <f t="shared" si="1096"/>
        <v>0</v>
      </c>
      <c r="U1238" s="111">
        <f t="shared" si="1096"/>
        <v>0</v>
      </c>
      <c r="V1238" s="111">
        <f t="shared" si="1096"/>
        <v>0</v>
      </c>
      <c r="W1238" s="111">
        <f t="shared" si="1096"/>
        <v>0</v>
      </c>
      <c r="X1238" s="111">
        <f t="shared" si="1096"/>
        <v>0</v>
      </c>
      <c r="Y1238" s="111">
        <f t="shared" si="1096"/>
        <v>0</v>
      </c>
      <c r="Z1238" s="111">
        <f t="shared" si="1096"/>
        <v>0</v>
      </c>
      <c r="AA1238" s="111">
        <f t="shared" si="1096"/>
        <v>0</v>
      </c>
      <c r="AB1238" s="111">
        <f t="shared" si="1096"/>
        <v>0</v>
      </c>
      <c r="AC1238" s="111">
        <f t="shared" si="1096"/>
        <v>0</v>
      </c>
      <c r="AD1238" s="292">
        <f t="shared" ref="AD1238:AD1301" si="1097">F1238+P1238+Q1238+R1238+S1238+T1238+Z1238+U1238+V1238+W1238+X1238+Y1238+AA1238+AB1238+AC1238</f>
        <v>987</v>
      </c>
      <c r="AE1238" s="111">
        <f t="shared" ref="AE1238:AK1238" si="1098">AE1250+AE1256+AE1262+AE1269+AE1253+AE1277</f>
        <v>987</v>
      </c>
      <c r="AF1238" s="111">
        <f t="shared" si="1098"/>
        <v>4</v>
      </c>
      <c r="AG1238" s="111">
        <f t="shared" si="1098"/>
        <v>0</v>
      </c>
      <c r="AH1238" s="111">
        <f t="shared" si="1098"/>
        <v>0</v>
      </c>
      <c r="AI1238" s="111">
        <f t="shared" si="1098"/>
        <v>0</v>
      </c>
      <c r="AJ1238" s="111">
        <f t="shared" si="1098"/>
        <v>0</v>
      </c>
      <c r="AK1238" s="111">
        <f t="shared" si="1098"/>
        <v>0</v>
      </c>
    </row>
    <row r="1239" spans="1:37" ht="0.75" hidden="1" customHeight="1">
      <c r="A1239" s="43"/>
      <c r="B1239" s="25" t="s">
        <v>320</v>
      </c>
      <c r="C1239" s="26">
        <v>56</v>
      </c>
      <c r="D1239" s="186"/>
      <c r="E1239" s="30"/>
      <c r="F1239" s="93"/>
      <c r="G1239" s="186"/>
      <c r="H1239" s="186"/>
      <c r="I1239" s="186"/>
      <c r="J1239" s="186"/>
      <c r="K1239" s="23">
        <f t="shared" si="1062"/>
        <v>0</v>
      </c>
      <c r="L1239" s="23">
        <f t="shared" si="1063"/>
        <v>0</v>
      </c>
      <c r="M1239" s="186"/>
      <c r="N1239" s="186"/>
      <c r="O1239" s="186"/>
      <c r="P1239" s="30"/>
      <c r="Q1239" s="30"/>
      <c r="R1239" s="30"/>
      <c r="S1239" s="30"/>
      <c r="T1239" s="30"/>
      <c r="U1239" s="30"/>
      <c r="V1239" s="30"/>
      <c r="W1239" s="30"/>
      <c r="X1239" s="30"/>
      <c r="Y1239" s="30"/>
      <c r="Z1239" s="30"/>
      <c r="AA1239" s="30"/>
      <c r="AB1239" s="30"/>
      <c r="AC1239" s="30"/>
      <c r="AD1239" s="292">
        <f t="shared" si="1097"/>
        <v>0</v>
      </c>
      <c r="AE1239" s="30"/>
      <c r="AF1239" s="30"/>
      <c r="AG1239" s="30"/>
      <c r="AH1239" s="30"/>
      <c r="AI1239" s="30"/>
      <c r="AJ1239" s="30"/>
      <c r="AK1239" s="30"/>
    </row>
    <row r="1240" spans="1:37" ht="14.25" hidden="1" customHeight="1">
      <c r="A1240" s="43"/>
      <c r="B1240" s="25" t="s">
        <v>320</v>
      </c>
      <c r="C1240" s="26">
        <v>58</v>
      </c>
      <c r="D1240" s="186"/>
      <c r="E1240" s="30"/>
      <c r="F1240" s="93"/>
      <c r="G1240" s="186"/>
      <c r="H1240" s="186"/>
      <c r="I1240" s="186"/>
      <c r="J1240" s="186"/>
      <c r="K1240" s="23">
        <f t="shared" si="1062"/>
        <v>0</v>
      </c>
      <c r="L1240" s="23">
        <f t="shared" si="1063"/>
        <v>0</v>
      </c>
      <c r="M1240" s="186"/>
      <c r="N1240" s="186"/>
      <c r="O1240" s="186"/>
      <c r="P1240" s="30"/>
      <c r="Q1240" s="30"/>
      <c r="R1240" s="30"/>
      <c r="S1240" s="30"/>
      <c r="T1240" s="30"/>
      <c r="U1240" s="30"/>
      <c r="V1240" s="30"/>
      <c r="W1240" s="30"/>
      <c r="X1240" s="30"/>
      <c r="Y1240" s="30"/>
      <c r="Z1240" s="30"/>
      <c r="AA1240" s="30"/>
      <c r="AB1240" s="30"/>
      <c r="AC1240" s="30"/>
      <c r="AD1240" s="292">
        <f t="shared" si="1097"/>
        <v>0</v>
      </c>
      <c r="AE1240" s="30"/>
      <c r="AF1240" s="30"/>
      <c r="AG1240" s="30"/>
      <c r="AH1240" s="30"/>
      <c r="AI1240" s="30"/>
      <c r="AJ1240" s="30"/>
      <c r="AK1240" s="30"/>
    </row>
    <row r="1241" spans="1:37" ht="14.25" customHeight="1">
      <c r="A1241" s="43"/>
      <c r="B1241" s="25" t="s">
        <v>320</v>
      </c>
      <c r="C1241" s="29">
        <v>56</v>
      </c>
      <c r="D1241" s="186">
        <f t="shared" ref="D1241:E1241" si="1099">D1264</f>
        <v>0</v>
      </c>
      <c r="E1241" s="30">
        <f t="shared" si="1099"/>
        <v>0</v>
      </c>
      <c r="F1241" s="93">
        <f>F1264+F1278</f>
        <v>487</v>
      </c>
      <c r="G1241" s="93">
        <f t="shared" ref="G1241:AK1241" si="1100">G1264+G1278</f>
        <v>487</v>
      </c>
      <c r="H1241" s="93">
        <f t="shared" si="1100"/>
        <v>0</v>
      </c>
      <c r="I1241" s="93">
        <f t="shared" si="1100"/>
        <v>0</v>
      </c>
      <c r="J1241" s="93">
        <f t="shared" si="1100"/>
        <v>0</v>
      </c>
      <c r="K1241" s="93">
        <f t="shared" si="1100"/>
        <v>487</v>
      </c>
      <c r="L1241" s="93">
        <f t="shared" si="1100"/>
        <v>0</v>
      </c>
      <c r="M1241" s="93">
        <f t="shared" si="1100"/>
        <v>0</v>
      </c>
      <c r="N1241" s="93">
        <f t="shared" si="1100"/>
        <v>0</v>
      </c>
      <c r="O1241" s="93">
        <f t="shared" si="1100"/>
        <v>0</v>
      </c>
      <c r="P1241" s="93">
        <f t="shared" si="1100"/>
        <v>0</v>
      </c>
      <c r="Q1241" s="93">
        <f t="shared" si="1100"/>
        <v>0</v>
      </c>
      <c r="R1241" s="93">
        <f t="shared" si="1100"/>
        <v>0</v>
      </c>
      <c r="S1241" s="93">
        <f t="shared" si="1100"/>
        <v>0</v>
      </c>
      <c r="T1241" s="93">
        <f t="shared" si="1100"/>
        <v>0</v>
      </c>
      <c r="U1241" s="93">
        <f t="shared" si="1100"/>
        <v>0</v>
      </c>
      <c r="V1241" s="93">
        <f t="shared" si="1100"/>
        <v>0</v>
      </c>
      <c r="W1241" s="93">
        <f t="shared" si="1100"/>
        <v>0</v>
      </c>
      <c r="X1241" s="93">
        <f t="shared" si="1100"/>
        <v>0</v>
      </c>
      <c r="Y1241" s="93">
        <f t="shared" si="1100"/>
        <v>0</v>
      </c>
      <c r="Z1241" s="93">
        <f t="shared" si="1100"/>
        <v>0</v>
      </c>
      <c r="AA1241" s="93">
        <f t="shared" si="1100"/>
        <v>0</v>
      </c>
      <c r="AB1241" s="93">
        <f t="shared" si="1100"/>
        <v>0</v>
      </c>
      <c r="AC1241" s="93">
        <f t="shared" si="1100"/>
        <v>0</v>
      </c>
      <c r="AD1241" s="292">
        <f t="shared" si="1097"/>
        <v>487</v>
      </c>
      <c r="AE1241" s="93">
        <f t="shared" si="1100"/>
        <v>487</v>
      </c>
      <c r="AF1241" s="93">
        <f t="shared" si="1100"/>
        <v>4</v>
      </c>
      <c r="AG1241" s="93">
        <f t="shared" si="1100"/>
        <v>0</v>
      </c>
      <c r="AH1241" s="93">
        <f t="shared" si="1100"/>
        <v>0</v>
      </c>
      <c r="AI1241" s="93">
        <f t="shared" si="1100"/>
        <v>0</v>
      </c>
      <c r="AJ1241" s="93">
        <f t="shared" si="1100"/>
        <v>0</v>
      </c>
      <c r="AK1241" s="93">
        <f t="shared" si="1100"/>
        <v>0</v>
      </c>
    </row>
    <row r="1242" spans="1:37" ht="12.75" customHeight="1">
      <c r="A1242" s="43"/>
      <c r="B1242" s="28" t="s">
        <v>365</v>
      </c>
      <c r="C1242" s="26">
        <v>70</v>
      </c>
      <c r="D1242" s="191">
        <f t="shared" ref="D1242:J1242" si="1101">D1251+D1254</f>
        <v>300</v>
      </c>
      <c r="E1242" s="111">
        <f t="shared" si="1101"/>
        <v>0</v>
      </c>
      <c r="F1242" s="296">
        <f t="shared" si="1101"/>
        <v>500</v>
      </c>
      <c r="G1242" s="191">
        <f t="shared" si="1101"/>
        <v>500</v>
      </c>
      <c r="H1242" s="191">
        <f t="shared" si="1101"/>
        <v>0</v>
      </c>
      <c r="I1242" s="191">
        <f t="shared" si="1101"/>
        <v>0</v>
      </c>
      <c r="J1242" s="191">
        <f t="shared" si="1101"/>
        <v>0</v>
      </c>
      <c r="K1242" s="23">
        <f t="shared" si="1062"/>
        <v>500</v>
      </c>
      <c r="L1242" s="23">
        <f t="shared" si="1063"/>
        <v>0</v>
      </c>
      <c r="M1242" s="191">
        <f t="shared" ref="M1242:AK1242" si="1102">M1251+M1254</f>
        <v>0</v>
      </c>
      <c r="N1242" s="191">
        <f t="shared" si="1102"/>
        <v>0</v>
      </c>
      <c r="O1242" s="191">
        <f t="shared" si="1102"/>
        <v>0</v>
      </c>
      <c r="P1242" s="111">
        <f t="shared" si="1102"/>
        <v>0</v>
      </c>
      <c r="Q1242" s="111">
        <f t="shared" si="1102"/>
        <v>0</v>
      </c>
      <c r="R1242" s="111">
        <f t="shared" si="1102"/>
        <v>0</v>
      </c>
      <c r="S1242" s="111">
        <f t="shared" si="1102"/>
        <v>0</v>
      </c>
      <c r="T1242" s="111">
        <f t="shared" si="1102"/>
        <v>0</v>
      </c>
      <c r="U1242" s="111">
        <f t="shared" si="1102"/>
        <v>0</v>
      </c>
      <c r="V1242" s="111">
        <f t="shared" si="1102"/>
        <v>0</v>
      </c>
      <c r="W1242" s="111">
        <f t="shared" si="1102"/>
        <v>0</v>
      </c>
      <c r="X1242" s="111">
        <f t="shared" si="1102"/>
        <v>0</v>
      </c>
      <c r="Y1242" s="111">
        <f t="shared" si="1102"/>
        <v>0</v>
      </c>
      <c r="Z1242" s="111">
        <f t="shared" si="1102"/>
        <v>0</v>
      </c>
      <c r="AA1242" s="111">
        <f t="shared" si="1102"/>
        <v>0</v>
      </c>
      <c r="AB1242" s="111">
        <f t="shared" si="1102"/>
        <v>0</v>
      </c>
      <c r="AC1242" s="111">
        <f t="shared" si="1102"/>
        <v>0</v>
      </c>
      <c r="AD1242" s="292">
        <f t="shared" si="1097"/>
        <v>500</v>
      </c>
      <c r="AE1242" s="111">
        <f t="shared" si="1102"/>
        <v>500</v>
      </c>
      <c r="AF1242" s="111">
        <f t="shared" si="1102"/>
        <v>0</v>
      </c>
      <c r="AG1242" s="111">
        <f t="shared" si="1102"/>
        <v>0</v>
      </c>
      <c r="AH1242" s="111">
        <f t="shared" si="1102"/>
        <v>0</v>
      </c>
      <c r="AI1242" s="111">
        <f t="shared" si="1102"/>
        <v>0</v>
      </c>
      <c r="AJ1242" s="111">
        <f t="shared" si="1102"/>
        <v>0</v>
      </c>
      <c r="AK1242" s="111">
        <f t="shared" si="1102"/>
        <v>0</v>
      </c>
    </row>
    <row r="1243" spans="1:37" ht="29.25" hidden="1" customHeight="1">
      <c r="A1243" s="43"/>
      <c r="B1243" s="51" t="s">
        <v>332</v>
      </c>
      <c r="C1243" s="29" t="s">
        <v>713</v>
      </c>
      <c r="D1243" s="191">
        <f t="shared" ref="D1243:J1243" si="1103">D1275</f>
        <v>0</v>
      </c>
      <c r="E1243" s="111">
        <f t="shared" si="1103"/>
        <v>0</v>
      </c>
      <c r="F1243" s="296">
        <f t="shared" si="1103"/>
        <v>0</v>
      </c>
      <c r="G1243" s="191">
        <f t="shared" si="1103"/>
        <v>0</v>
      </c>
      <c r="H1243" s="191">
        <f t="shared" si="1103"/>
        <v>0</v>
      </c>
      <c r="I1243" s="191">
        <f t="shared" si="1103"/>
        <v>0</v>
      </c>
      <c r="J1243" s="191">
        <f t="shared" si="1103"/>
        <v>0</v>
      </c>
      <c r="K1243" s="23">
        <f t="shared" si="1062"/>
        <v>0</v>
      </c>
      <c r="L1243" s="23">
        <f t="shared" si="1063"/>
        <v>0</v>
      </c>
      <c r="M1243" s="191">
        <f t="shared" ref="M1243:AK1243" si="1104">M1275</f>
        <v>0</v>
      </c>
      <c r="N1243" s="191">
        <f t="shared" si="1104"/>
        <v>0</v>
      </c>
      <c r="O1243" s="191">
        <f t="shared" si="1104"/>
        <v>0</v>
      </c>
      <c r="P1243" s="111">
        <f t="shared" si="1104"/>
        <v>0</v>
      </c>
      <c r="Q1243" s="111">
        <f t="shared" si="1104"/>
        <v>0</v>
      </c>
      <c r="R1243" s="111">
        <f t="shared" si="1104"/>
        <v>0</v>
      </c>
      <c r="S1243" s="111">
        <f t="shared" si="1104"/>
        <v>0</v>
      </c>
      <c r="T1243" s="111">
        <f t="shared" si="1104"/>
        <v>0</v>
      </c>
      <c r="U1243" s="111">
        <f t="shared" si="1104"/>
        <v>0</v>
      </c>
      <c r="V1243" s="111">
        <f t="shared" si="1104"/>
        <v>0</v>
      </c>
      <c r="W1243" s="111">
        <f t="shared" si="1104"/>
        <v>0</v>
      </c>
      <c r="X1243" s="111">
        <f t="shared" si="1104"/>
        <v>0</v>
      </c>
      <c r="Y1243" s="111">
        <f t="shared" si="1104"/>
        <v>0</v>
      </c>
      <c r="Z1243" s="111">
        <f t="shared" si="1104"/>
        <v>0</v>
      </c>
      <c r="AA1243" s="111">
        <f t="shared" si="1104"/>
        <v>0</v>
      </c>
      <c r="AB1243" s="111">
        <f t="shared" si="1104"/>
        <v>0</v>
      </c>
      <c r="AC1243" s="111">
        <f t="shared" si="1104"/>
        <v>0</v>
      </c>
      <c r="AD1243" s="292">
        <f t="shared" si="1097"/>
        <v>0</v>
      </c>
      <c r="AE1243" s="111">
        <f t="shared" si="1104"/>
        <v>0</v>
      </c>
      <c r="AF1243" s="111">
        <f t="shared" si="1104"/>
        <v>0</v>
      </c>
      <c r="AG1243" s="111">
        <f t="shared" si="1104"/>
        <v>0</v>
      </c>
      <c r="AH1243" s="111">
        <f t="shared" si="1104"/>
        <v>0</v>
      </c>
      <c r="AI1243" s="111">
        <f t="shared" si="1104"/>
        <v>0</v>
      </c>
      <c r="AJ1243" s="111">
        <f t="shared" si="1104"/>
        <v>0</v>
      </c>
      <c r="AK1243" s="111">
        <f t="shared" si="1104"/>
        <v>0</v>
      </c>
    </row>
    <row r="1244" spans="1:37" ht="14.25" hidden="1">
      <c r="A1244" s="43" t="s">
        <v>473</v>
      </c>
      <c r="B1244" s="154" t="s">
        <v>463</v>
      </c>
      <c r="C1244" s="155" t="s">
        <v>716</v>
      </c>
      <c r="D1244" s="263">
        <f t="shared" ref="D1244:J1244" si="1105">D1245+D1250</f>
        <v>0</v>
      </c>
      <c r="E1244" s="156">
        <f t="shared" si="1105"/>
        <v>0</v>
      </c>
      <c r="F1244" s="300">
        <f t="shared" si="1105"/>
        <v>0</v>
      </c>
      <c r="G1244" s="263">
        <f t="shared" si="1105"/>
        <v>0</v>
      </c>
      <c r="H1244" s="263">
        <f t="shared" si="1105"/>
        <v>0</v>
      </c>
      <c r="I1244" s="263">
        <f t="shared" si="1105"/>
        <v>0</v>
      </c>
      <c r="J1244" s="263">
        <f t="shared" si="1105"/>
        <v>0</v>
      </c>
      <c r="K1244" s="23">
        <f t="shared" si="1062"/>
        <v>0</v>
      </c>
      <c r="L1244" s="23">
        <f t="shared" si="1063"/>
        <v>0</v>
      </c>
      <c r="M1244" s="263">
        <f t="shared" ref="M1244:AK1244" si="1106">M1245+M1250</f>
        <v>0</v>
      </c>
      <c r="N1244" s="263">
        <f t="shared" si="1106"/>
        <v>0</v>
      </c>
      <c r="O1244" s="263">
        <f t="shared" si="1106"/>
        <v>0</v>
      </c>
      <c r="P1244" s="156">
        <f t="shared" si="1106"/>
        <v>0</v>
      </c>
      <c r="Q1244" s="156">
        <f t="shared" si="1106"/>
        <v>0</v>
      </c>
      <c r="R1244" s="156">
        <f t="shared" si="1106"/>
        <v>0</v>
      </c>
      <c r="S1244" s="156">
        <f t="shared" si="1106"/>
        <v>0</v>
      </c>
      <c r="T1244" s="156">
        <f t="shared" si="1106"/>
        <v>0</v>
      </c>
      <c r="U1244" s="156">
        <f t="shared" si="1106"/>
        <v>0</v>
      </c>
      <c r="V1244" s="156">
        <f t="shared" si="1106"/>
        <v>0</v>
      </c>
      <c r="W1244" s="156">
        <f t="shared" si="1106"/>
        <v>0</v>
      </c>
      <c r="X1244" s="156">
        <f t="shared" si="1106"/>
        <v>0</v>
      </c>
      <c r="Y1244" s="156">
        <f t="shared" si="1106"/>
        <v>0</v>
      </c>
      <c r="Z1244" s="156">
        <f t="shared" si="1106"/>
        <v>0</v>
      </c>
      <c r="AA1244" s="156">
        <f t="shared" si="1106"/>
        <v>0</v>
      </c>
      <c r="AB1244" s="156">
        <f t="shared" si="1106"/>
        <v>0</v>
      </c>
      <c r="AC1244" s="156">
        <f t="shared" si="1106"/>
        <v>0</v>
      </c>
      <c r="AD1244" s="292">
        <f t="shared" si="1097"/>
        <v>0</v>
      </c>
      <c r="AE1244" s="156">
        <f t="shared" si="1106"/>
        <v>0</v>
      </c>
      <c r="AF1244" s="156">
        <f t="shared" si="1106"/>
        <v>0</v>
      </c>
      <c r="AG1244" s="156">
        <f t="shared" si="1106"/>
        <v>0</v>
      </c>
      <c r="AH1244" s="156">
        <f t="shared" si="1106"/>
        <v>0</v>
      </c>
      <c r="AI1244" s="156">
        <f t="shared" si="1106"/>
        <v>0</v>
      </c>
      <c r="AJ1244" s="156">
        <f t="shared" si="1106"/>
        <v>0</v>
      </c>
      <c r="AK1244" s="156">
        <f t="shared" si="1106"/>
        <v>0</v>
      </c>
    </row>
    <row r="1245" spans="1:37" ht="14.25" hidden="1">
      <c r="A1245" s="43"/>
      <c r="B1245" s="25" t="s">
        <v>298</v>
      </c>
      <c r="C1245" s="29"/>
      <c r="D1245" s="191">
        <f t="shared" ref="D1245:J1245" si="1107">D1246+D1249</f>
        <v>0</v>
      </c>
      <c r="E1245" s="111">
        <f t="shared" si="1107"/>
        <v>0</v>
      </c>
      <c r="F1245" s="296">
        <f t="shared" si="1107"/>
        <v>0</v>
      </c>
      <c r="G1245" s="191">
        <f t="shared" si="1107"/>
        <v>0</v>
      </c>
      <c r="H1245" s="191">
        <f t="shared" si="1107"/>
        <v>0</v>
      </c>
      <c r="I1245" s="191">
        <f t="shared" si="1107"/>
        <v>0</v>
      </c>
      <c r="J1245" s="191">
        <f t="shared" si="1107"/>
        <v>0</v>
      </c>
      <c r="K1245" s="23">
        <f t="shared" si="1062"/>
        <v>0</v>
      </c>
      <c r="L1245" s="23">
        <f t="shared" si="1063"/>
        <v>0</v>
      </c>
      <c r="M1245" s="191">
        <f t="shared" ref="M1245:AK1245" si="1108">M1246+M1249</f>
        <v>0</v>
      </c>
      <c r="N1245" s="191">
        <f t="shared" si="1108"/>
        <v>0</v>
      </c>
      <c r="O1245" s="191">
        <f t="shared" si="1108"/>
        <v>0</v>
      </c>
      <c r="P1245" s="111">
        <f t="shared" si="1108"/>
        <v>0</v>
      </c>
      <c r="Q1245" s="111">
        <f t="shared" si="1108"/>
        <v>0</v>
      </c>
      <c r="R1245" s="111">
        <f t="shared" si="1108"/>
        <v>0</v>
      </c>
      <c r="S1245" s="111">
        <f t="shared" si="1108"/>
        <v>0</v>
      </c>
      <c r="T1245" s="111">
        <f t="shared" si="1108"/>
        <v>0</v>
      </c>
      <c r="U1245" s="111">
        <f t="shared" si="1108"/>
        <v>0</v>
      </c>
      <c r="V1245" s="111">
        <f t="shared" si="1108"/>
        <v>0</v>
      </c>
      <c r="W1245" s="111">
        <f t="shared" si="1108"/>
        <v>0</v>
      </c>
      <c r="X1245" s="111">
        <f t="shared" si="1108"/>
        <v>0</v>
      </c>
      <c r="Y1245" s="111">
        <f t="shared" si="1108"/>
        <v>0</v>
      </c>
      <c r="Z1245" s="111">
        <f t="shared" si="1108"/>
        <v>0</v>
      </c>
      <c r="AA1245" s="111">
        <f t="shared" si="1108"/>
        <v>0</v>
      </c>
      <c r="AB1245" s="111">
        <f t="shared" si="1108"/>
        <v>0</v>
      </c>
      <c r="AC1245" s="111">
        <f t="shared" si="1108"/>
        <v>0</v>
      </c>
      <c r="AD1245" s="292">
        <f t="shared" si="1097"/>
        <v>0</v>
      </c>
      <c r="AE1245" s="111">
        <f t="shared" si="1108"/>
        <v>0</v>
      </c>
      <c r="AF1245" s="111">
        <f t="shared" si="1108"/>
        <v>0</v>
      </c>
      <c r="AG1245" s="111">
        <f t="shared" si="1108"/>
        <v>0</v>
      </c>
      <c r="AH1245" s="111">
        <f t="shared" si="1108"/>
        <v>0</v>
      </c>
      <c r="AI1245" s="111">
        <f t="shared" si="1108"/>
        <v>0</v>
      </c>
      <c r="AJ1245" s="111">
        <f t="shared" si="1108"/>
        <v>0</v>
      </c>
      <c r="AK1245" s="111">
        <f t="shared" si="1108"/>
        <v>0</v>
      </c>
    </row>
    <row r="1246" spans="1:37" ht="14.25" hidden="1">
      <c r="A1246" s="43"/>
      <c r="B1246" s="28" t="s">
        <v>299</v>
      </c>
      <c r="C1246" s="29">
        <v>1</v>
      </c>
      <c r="D1246" s="248">
        <f t="shared" ref="D1246:J1246" si="1109">D1247+D1248</f>
        <v>0</v>
      </c>
      <c r="E1246" s="38">
        <f t="shared" si="1109"/>
        <v>0</v>
      </c>
      <c r="F1246" s="286">
        <f t="shared" si="1109"/>
        <v>0</v>
      </c>
      <c r="G1246" s="248">
        <f t="shared" si="1109"/>
        <v>0</v>
      </c>
      <c r="H1246" s="248">
        <f t="shared" si="1109"/>
        <v>0</v>
      </c>
      <c r="I1246" s="248">
        <f t="shared" si="1109"/>
        <v>0</v>
      </c>
      <c r="J1246" s="248">
        <f t="shared" si="1109"/>
        <v>0</v>
      </c>
      <c r="K1246" s="23">
        <f t="shared" si="1062"/>
        <v>0</v>
      </c>
      <c r="L1246" s="23">
        <f t="shared" si="1063"/>
        <v>0</v>
      </c>
      <c r="M1246" s="248">
        <f t="shared" ref="M1246:AK1246" si="1110">M1247+M1248</f>
        <v>0</v>
      </c>
      <c r="N1246" s="248">
        <f t="shared" si="1110"/>
        <v>0</v>
      </c>
      <c r="O1246" s="248">
        <f t="shared" si="1110"/>
        <v>0</v>
      </c>
      <c r="P1246" s="38">
        <f t="shared" si="1110"/>
        <v>0</v>
      </c>
      <c r="Q1246" s="38">
        <f t="shared" si="1110"/>
        <v>0</v>
      </c>
      <c r="R1246" s="38">
        <f t="shared" si="1110"/>
        <v>0</v>
      </c>
      <c r="S1246" s="38">
        <f t="shared" si="1110"/>
        <v>0</v>
      </c>
      <c r="T1246" s="38">
        <f t="shared" si="1110"/>
        <v>0</v>
      </c>
      <c r="U1246" s="38">
        <f t="shared" si="1110"/>
        <v>0</v>
      </c>
      <c r="V1246" s="38">
        <f t="shared" si="1110"/>
        <v>0</v>
      </c>
      <c r="W1246" s="38">
        <f t="shared" si="1110"/>
        <v>0</v>
      </c>
      <c r="X1246" s="38">
        <f t="shared" si="1110"/>
        <v>0</v>
      </c>
      <c r="Y1246" s="38">
        <f t="shared" si="1110"/>
        <v>0</v>
      </c>
      <c r="Z1246" s="38">
        <f t="shared" si="1110"/>
        <v>0</v>
      </c>
      <c r="AA1246" s="38">
        <f t="shared" si="1110"/>
        <v>0</v>
      </c>
      <c r="AB1246" s="38">
        <f t="shared" si="1110"/>
        <v>0</v>
      </c>
      <c r="AC1246" s="38">
        <f t="shared" si="1110"/>
        <v>0</v>
      </c>
      <c r="AD1246" s="292">
        <f t="shared" si="1097"/>
        <v>0</v>
      </c>
      <c r="AE1246" s="38">
        <f t="shared" si="1110"/>
        <v>0</v>
      </c>
      <c r="AF1246" s="38">
        <f t="shared" si="1110"/>
        <v>0</v>
      </c>
      <c r="AG1246" s="38">
        <f t="shared" si="1110"/>
        <v>0</v>
      </c>
      <c r="AH1246" s="38">
        <f t="shared" si="1110"/>
        <v>0</v>
      </c>
      <c r="AI1246" s="38">
        <f t="shared" si="1110"/>
        <v>0</v>
      </c>
      <c r="AJ1246" s="38">
        <f t="shared" si="1110"/>
        <v>0</v>
      </c>
      <c r="AK1246" s="38">
        <f t="shared" si="1110"/>
        <v>0</v>
      </c>
    </row>
    <row r="1247" spans="1:37" ht="14.25" hidden="1">
      <c r="A1247" s="43"/>
      <c r="B1247" s="28" t="s">
        <v>300</v>
      </c>
      <c r="C1247" s="29">
        <v>10</v>
      </c>
      <c r="D1247" s="186"/>
      <c r="E1247" s="30"/>
      <c r="F1247" s="93"/>
      <c r="G1247" s="186"/>
      <c r="H1247" s="186"/>
      <c r="I1247" s="186"/>
      <c r="J1247" s="186"/>
      <c r="K1247" s="23">
        <f t="shared" si="1062"/>
        <v>0</v>
      </c>
      <c r="L1247" s="23">
        <f t="shared" si="1063"/>
        <v>0</v>
      </c>
      <c r="M1247" s="186"/>
      <c r="N1247" s="186"/>
      <c r="O1247" s="186"/>
      <c r="P1247" s="30"/>
      <c r="Q1247" s="30"/>
      <c r="R1247" s="30"/>
      <c r="S1247" s="30"/>
      <c r="T1247" s="30"/>
      <c r="U1247" s="30"/>
      <c r="V1247" s="30"/>
      <c r="W1247" s="30"/>
      <c r="X1247" s="30"/>
      <c r="Y1247" s="30"/>
      <c r="Z1247" s="30"/>
      <c r="AA1247" s="30"/>
      <c r="AB1247" s="30"/>
      <c r="AC1247" s="30"/>
      <c r="AD1247" s="292">
        <f t="shared" si="1097"/>
        <v>0</v>
      </c>
      <c r="AE1247" s="30"/>
      <c r="AF1247" s="30"/>
      <c r="AG1247" s="30"/>
      <c r="AH1247" s="30"/>
      <c r="AI1247" s="30"/>
      <c r="AJ1247" s="30"/>
      <c r="AK1247" s="30"/>
    </row>
    <row r="1248" spans="1:37" ht="17.25" hidden="1" customHeight="1">
      <c r="A1248" s="43"/>
      <c r="B1248" s="28" t="s">
        <v>301</v>
      </c>
      <c r="C1248" s="29">
        <v>20</v>
      </c>
      <c r="D1248" s="186"/>
      <c r="E1248" s="30"/>
      <c r="F1248" s="93"/>
      <c r="G1248" s="186"/>
      <c r="H1248" s="186"/>
      <c r="I1248" s="186"/>
      <c r="J1248" s="186"/>
      <c r="K1248" s="23">
        <f t="shared" si="1062"/>
        <v>0</v>
      </c>
      <c r="L1248" s="23">
        <f t="shared" si="1063"/>
        <v>0</v>
      </c>
      <c r="M1248" s="186"/>
      <c r="N1248" s="186"/>
      <c r="O1248" s="186"/>
      <c r="P1248" s="30"/>
      <c r="Q1248" s="30"/>
      <c r="R1248" s="30"/>
      <c r="S1248" s="30"/>
      <c r="T1248" s="30"/>
      <c r="U1248" s="30"/>
      <c r="V1248" s="30"/>
      <c r="W1248" s="30"/>
      <c r="X1248" s="30"/>
      <c r="Y1248" s="30"/>
      <c r="Z1248" s="30"/>
      <c r="AA1248" s="30"/>
      <c r="AB1248" s="30"/>
      <c r="AC1248" s="30"/>
      <c r="AD1248" s="292">
        <f t="shared" si="1097"/>
        <v>0</v>
      </c>
      <c r="AE1248" s="30"/>
      <c r="AF1248" s="30"/>
      <c r="AG1248" s="30"/>
      <c r="AH1248" s="30"/>
      <c r="AI1248" s="30"/>
      <c r="AJ1248" s="30"/>
      <c r="AK1248" s="30"/>
    </row>
    <row r="1249" spans="1:37" ht="15" hidden="1" customHeight="1">
      <c r="A1249" s="43"/>
      <c r="B1249" s="28" t="s">
        <v>310</v>
      </c>
      <c r="C1249" s="29" t="s">
        <v>421</v>
      </c>
      <c r="D1249" s="186"/>
      <c r="E1249" s="30"/>
      <c r="F1249" s="93"/>
      <c r="G1249" s="186"/>
      <c r="H1249" s="186"/>
      <c r="I1249" s="186"/>
      <c r="J1249" s="186"/>
      <c r="K1249" s="23">
        <f t="shared" si="1062"/>
        <v>0</v>
      </c>
      <c r="L1249" s="23">
        <f t="shared" si="1063"/>
        <v>0</v>
      </c>
      <c r="M1249" s="186"/>
      <c r="N1249" s="186"/>
      <c r="O1249" s="186"/>
      <c r="P1249" s="30"/>
      <c r="Q1249" s="30"/>
      <c r="R1249" s="30"/>
      <c r="S1249" s="30"/>
      <c r="T1249" s="30"/>
      <c r="U1249" s="30"/>
      <c r="V1249" s="30"/>
      <c r="W1249" s="30"/>
      <c r="X1249" s="30"/>
      <c r="Y1249" s="30"/>
      <c r="Z1249" s="30"/>
      <c r="AA1249" s="30"/>
      <c r="AB1249" s="30"/>
      <c r="AC1249" s="30"/>
      <c r="AD1249" s="292">
        <f t="shared" si="1097"/>
        <v>0</v>
      </c>
      <c r="AE1249" s="30"/>
      <c r="AF1249" s="30"/>
      <c r="AG1249" s="30"/>
      <c r="AH1249" s="30"/>
      <c r="AI1249" s="30"/>
      <c r="AJ1249" s="30"/>
      <c r="AK1249" s="30"/>
    </row>
    <row r="1250" spans="1:37" ht="18.75" customHeight="1">
      <c r="A1250" s="43"/>
      <c r="B1250" s="25" t="s">
        <v>311</v>
      </c>
      <c r="C1250" s="29"/>
      <c r="D1250" s="191">
        <f t="shared" ref="D1250:AK1250" si="1111">D1251</f>
        <v>0</v>
      </c>
      <c r="E1250" s="111">
        <f t="shared" si="1111"/>
        <v>0</v>
      </c>
      <c r="F1250" s="296">
        <f t="shared" si="1111"/>
        <v>0</v>
      </c>
      <c r="G1250" s="191">
        <f t="shared" si="1111"/>
        <v>0</v>
      </c>
      <c r="H1250" s="191">
        <f t="shared" si="1111"/>
        <v>0</v>
      </c>
      <c r="I1250" s="191">
        <f t="shared" si="1111"/>
        <v>0</v>
      </c>
      <c r="J1250" s="191">
        <f t="shared" si="1111"/>
        <v>0</v>
      </c>
      <c r="K1250" s="23">
        <f t="shared" si="1062"/>
        <v>0</v>
      </c>
      <c r="L1250" s="23">
        <f t="shared" si="1063"/>
        <v>0</v>
      </c>
      <c r="M1250" s="191">
        <f t="shared" si="1111"/>
        <v>0</v>
      </c>
      <c r="N1250" s="191">
        <f t="shared" si="1111"/>
        <v>0</v>
      </c>
      <c r="O1250" s="191">
        <f t="shared" si="1111"/>
        <v>0</v>
      </c>
      <c r="P1250" s="111">
        <f t="shared" si="1111"/>
        <v>0</v>
      </c>
      <c r="Q1250" s="111">
        <f t="shared" si="1111"/>
        <v>0</v>
      </c>
      <c r="R1250" s="111">
        <f t="shared" si="1111"/>
        <v>0</v>
      </c>
      <c r="S1250" s="111">
        <f t="shared" si="1111"/>
        <v>0</v>
      </c>
      <c r="T1250" s="111">
        <f t="shared" si="1111"/>
        <v>0</v>
      </c>
      <c r="U1250" s="111">
        <f t="shared" si="1111"/>
        <v>0</v>
      </c>
      <c r="V1250" s="111">
        <f t="shared" si="1111"/>
        <v>0</v>
      </c>
      <c r="W1250" s="111">
        <f t="shared" si="1111"/>
        <v>0</v>
      </c>
      <c r="X1250" s="111">
        <f t="shared" si="1111"/>
        <v>0</v>
      </c>
      <c r="Y1250" s="111">
        <f t="shared" si="1111"/>
        <v>0</v>
      </c>
      <c r="Z1250" s="111">
        <f t="shared" si="1111"/>
        <v>0</v>
      </c>
      <c r="AA1250" s="111">
        <f t="shared" si="1111"/>
        <v>0</v>
      </c>
      <c r="AB1250" s="111">
        <f t="shared" si="1111"/>
        <v>0</v>
      </c>
      <c r="AC1250" s="111">
        <f t="shared" si="1111"/>
        <v>0</v>
      </c>
      <c r="AD1250" s="292">
        <f t="shared" si="1097"/>
        <v>0</v>
      </c>
      <c r="AE1250" s="111">
        <f t="shared" si="1111"/>
        <v>0</v>
      </c>
      <c r="AF1250" s="111">
        <f t="shared" si="1111"/>
        <v>0</v>
      </c>
      <c r="AG1250" s="111">
        <f t="shared" si="1111"/>
        <v>0</v>
      </c>
      <c r="AH1250" s="111">
        <f t="shared" si="1111"/>
        <v>0</v>
      </c>
      <c r="AI1250" s="111">
        <f t="shared" si="1111"/>
        <v>0</v>
      </c>
      <c r="AJ1250" s="111">
        <f t="shared" si="1111"/>
        <v>0</v>
      </c>
      <c r="AK1250" s="111">
        <f t="shared" si="1111"/>
        <v>0</v>
      </c>
    </row>
    <row r="1251" spans="1:37" ht="0.75" customHeight="1">
      <c r="A1251" s="43"/>
      <c r="B1251" s="28" t="s">
        <v>365</v>
      </c>
      <c r="C1251" s="29">
        <v>70</v>
      </c>
      <c r="D1251" s="186"/>
      <c r="E1251" s="30"/>
      <c r="F1251" s="93"/>
      <c r="G1251" s="186"/>
      <c r="H1251" s="186"/>
      <c r="I1251" s="186"/>
      <c r="J1251" s="186"/>
      <c r="K1251" s="23">
        <f t="shared" si="1062"/>
        <v>0</v>
      </c>
      <c r="L1251" s="23">
        <f t="shared" si="1063"/>
        <v>0</v>
      </c>
      <c r="M1251" s="186"/>
      <c r="N1251" s="186"/>
      <c r="O1251" s="186"/>
      <c r="P1251" s="30"/>
      <c r="Q1251" s="30"/>
      <c r="R1251" s="30"/>
      <c r="S1251" s="30"/>
      <c r="T1251" s="30"/>
      <c r="U1251" s="30"/>
      <c r="V1251" s="30"/>
      <c r="W1251" s="30"/>
      <c r="X1251" s="30"/>
      <c r="Y1251" s="30"/>
      <c r="Z1251" s="30"/>
      <c r="AA1251" s="30"/>
      <c r="AB1251" s="30"/>
      <c r="AC1251" s="30"/>
      <c r="AD1251" s="292">
        <f t="shared" si="1097"/>
        <v>0</v>
      </c>
      <c r="AE1251" s="30"/>
      <c r="AF1251" s="30"/>
      <c r="AG1251" s="30"/>
      <c r="AH1251" s="30"/>
      <c r="AI1251" s="30"/>
      <c r="AJ1251" s="30"/>
      <c r="AK1251" s="30"/>
    </row>
    <row r="1252" spans="1:37" ht="17.25" customHeight="1">
      <c r="A1252" s="43"/>
      <c r="B1252" s="201" t="s">
        <v>717</v>
      </c>
      <c r="C1252" s="202" t="s">
        <v>716</v>
      </c>
      <c r="D1252" s="272">
        <f t="shared" ref="D1252:S1253" si="1112">D1253</f>
        <v>300</v>
      </c>
      <c r="E1252" s="222">
        <f t="shared" si="1112"/>
        <v>0</v>
      </c>
      <c r="F1252" s="312">
        <f t="shared" si="1112"/>
        <v>500</v>
      </c>
      <c r="G1252" s="272">
        <f t="shared" si="1112"/>
        <v>500</v>
      </c>
      <c r="H1252" s="272">
        <f t="shared" si="1112"/>
        <v>0</v>
      </c>
      <c r="I1252" s="272">
        <f t="shared" si="1112"/>
        <v>0</v>
      </c>
      <c r="J1252" s="272">
        <f t="shared" si="1112"/>
        <v>0</v>
      </c>
      <c r="K1252" s="23">
        <f t="shared" si="1062"/>
        <v>500</v>
      </c>
      <c r="L1252" s="23">
        <f t="shared" si="1063"/>
        <v>0</v>
      </c>
      <c r="M1252" s="272">
        <f t="shared" si="1112"/>
        <v>0</v>
      </c>
      <c r="N1252" s="272">
        <f t="shared" si="1112"/>
        <v>0</v>
      </c>
      <c r="O1252" s="272">
        <f t="shared" si="1112"/>
        <v>0</v>
      </c>
      <c r="P1252" s="222">
        <f t="shared" si="1112"/>
        <v>0</v>
      </c>
      <c r="Q1252" s="222">
        <f t="shared" si="1112"/>
        <v>0</v>
      </c>
      <c r="R1252" s="222">
        <f t="shared" si="1112"/>
        <v>0</v>
      </c>
      <c r="S1252" s="222">
        <f t="shared" si="1112"/>
        <v>0</v>
      </c>
      <c r="T1252" s="222">
        <f t="shared" ref="T1252:AK1253" si="1113">T1253</f>
        <v>0</v>
      </c>
      <c r="U1252" s="222">
        <f t="shared" si="1113"/>
        <v>0</v>
      </c>
      <c r="V1252" s="222">
        <f t="shared" si="1113"/>
        <v>0</v>
      </c>
      <c r="W1252" s="222">
        <f t="shared" si="1113"/>
        <v>0</v>
      </c>
      <c r="X1252" s="222">
        <f t="shared" si="1113"/>
        <v>0</v>
      </c>
      <c r="Y1252" s="222">
        <f t="shared" si="1113"/>
        <v>0</v>
      </c>
      <c r="Z1252" s="222">
        <f t="shared" si="1113"/>
        <v>0</v>
      </c>
      <c r="AA1252" s="222">
        <f t="shared" si="1113"/>
        <v>0</v>
      </c>
      <c r="AB1252" s="222">
        <f t="shared" si="1113"/>
        <v>0</v>
      </c>
      <c r="AC1252" s="222">
        <f t="shared" si="1113"/>
        <v>0</v>
      </c>
      <c r="AD1252" s="292">
        <f t="shared" si="1097"/>
        <v>500</v>
      </c>
      <c r="AE1252" s="222">
        <f t="shared" si="1113"/>
        <v>500</v>
      </c>
      <c r="AF1252" s="222">
        <f t="shared" si="1113"/>
        <v>0</v>
      </c>
      <c r="AG1252" s="222">
        <f t="shared" si="1113"/>
        <v>0</v>
      </c>
      <c r="AH1252" s="222">
        <f t="shared" si="1113"/>
        <v>0</v>
      </c>
      <c r="AI1252" s="222">
        <f t="shared" si="1113"/>
        <v>0</v>
      </c>
      <c r="AJ1252" s="222">
        <f t="shared" si="1113"/>
        <v>0</v>
      </c>
      <c r="AK1252" s="222">
        <f t="shared" si="1113"/>
        <v>0</v>
      </c>
    </row>
    <row r="1253" spans="1:37" ht="17.25" customHeight="1">
      <c r="A1253" s="43"/>
      <c r="B1253" s="25" t="s">
        <v>311</v>
      </c>
      <c r="C1253" s="29"/>
      <c r="D1253" s="186">
        <f t="shared" si="1112"/>
        <v>300</v>
      </c>
      <c r="E1253" s="30">
        <f t="shared" si="1112"/>
        <v>0</v>
      </c>
      <c r="F1253" s="93">
        <f t="shared" si="1112"/>
        <v>500</v>
      </c>
      <c r="G1253" s="186">
        <f t="shared" si="1112"/>
        <v>500</v>
      </c>
      <c r="H1253" s="186">
        <f t="shared" si="1112"/>
        <v>0</v>
      </c>
      <c r="I1253" s="186">
        <f t="shared" si="1112"/>
        <v>0</v>
      </c>
      <c r="J1253" s="186">
        <f t="shared" si="1112"/>
        <v>0</v>
      </c>
      <c r="K1253" s="23">
        <f t="shared" si="1062"/>
        <v>500</v>
      </c>
      <c r="L1253" s="23">
        <f t="shared" si="1063"/>
        <v>0</v>
      </c>
      <c r="M1253" s="186">
        <f t="shared" si="1112"/>
        <v>0</v>
      </c>
      <c r="N1253" s="186">
        <f t="shared" si="1112"/>
        <v>0</v>
      </c>
      <c r="O1253" s="186">
        <f t="shared" si="1112"/>
        <v>0</v>
      </c>
      <c r="P1253" s="30">
        <f t="shared" si="1112"/>
        <v>0</v>
      </c>
      <c r="Q1253" s="30">
        <f t="shared" si="1112"/>
        <v>0</v>
      </c>
      <c r="R1253" s="30">
        <f t="shared" si="1112"/>
        <v>0</v>
      </c>
      <c r="S1253" s="30">
        <f t="shared" si="1112"/>
        <v>0</v>
      </c>
      <c r="T1253" s="30">
        <f t="shared" si="1113"/>
        <v>0</v>
      </c>
      <c r="U1253" s="30">
        <f t="shared" si="1113"/>
        <v>0</v>
      </c>
      <c r="V1253" s="30">
        <f t="shared" si="1113"/>
        <v>0</v>
      </c>
      <c r="W1253" s="30">
        <f t="shared" si="1113"/>
        <v>0</v>
      </c>
      <c r="X1253" s="30">
        <f t="shared" si="1113"/>
        <v>0</v>
      </c>
      <c r="Y1253" s="30">
        <f t="shared" si="1113"/>
        <v>0</v>
      </c>
      <c r="Z1253" s="30">
        <f t="shared" si="1113"/>
        <v>0</v>
      </c>
      <c r="AA1253" s="30">
        <f t="shared" si="1113"/>
        <v>0</v>
      </c>
      <c r="AB1253" s="30">
        <f t="shared" si="1113"/>
        <v>0</v>
      </c>
      <c r="AC1253" s="30">
        <f t="shared" si="1113"/>
        <v>0</v>
      </c>
      <c r="AD1253" s="292">
        <f t="shared" si="1097"/>
        <v>500</v>
      </c>
      <c r="AE1253" s="30">
        <f t="shared" si="1113"/>
        <v>500</v>
      </c>
      <c r="AF1253" s="30">
        <f t="shared" si="1113"/>
        <v>0</v>
      </c>
      <c r="AG1253" s="30">
        <f t="shared" si="1113"/>
        <v>0</v>
      </c>
      <c r="AH1253" s="30">
        <f t="shared" si="1113"/>
        <v>0</v>
      </c>
      <c r="AI1253" s="30">
        <f t="shared" si="1113"/>
        <v>0</v>
      </c>
      <c r="AJ1253" s="30">
        <f t="shared" si="1113"/>
        <v>0</v>
      </c>
      <c r="AK1253" s="30">
        <f t="shared" si="1113"/>
        <v>0</v>
      </c>
    </row>
    <row r="1254" spans="1:37" ht="15.75" customHeight="1">
      <c r="A1254" s="43"/>
      <c r="B1254" s="28" t="s">
        <v>365</v>
      </c>
      <c r="C1254" s="29">
        <v>70</v>
      </c>
      <c r="D1254" s="186">
        <v>300</v>
      </c>
      <c r="E1254" s="30"/>
      <c r="F1254" s="93">
        <v>500</v>
      </c>
      <c r="G1254" s="186">
        <v>500</v>
      </c>
      <c r="H1254" s="186"/>
      <c r="I1254" s="186"/>
      <c r="J1254" s="186"/>
      <c r="K1254" s="23">
        <f t="shared" si="1062"/>
        <v>500</v>
      </c>
      <c r="L1254" s="23">
        <f t="shared" si="1063"/>
        <v>0</v>
      </c>
      <c r="M1254" s="186">
        <v>0</v>
      </c>
      <c r="N1254" s="186">
        <v>0</v>
      </c>
      <c r="O1254" s="186">
        <v>0</v>
      </c>
      <c r="P1254" s="30"/>
      <c r="Q1254" s="30"/>
      <c r="R1254" s="30"/>
      <c r="S1254" s="30"/>
      <c r="T1254" s="30"/>
      <c r="U1254" s="30"/>
      <c r="V1254" s="30"/>
      <c r="W1254" s="30"/>
      <c r="X1254" s="30"/>
      <c r="Y1254" s="30"/>
      <c r="Z1254" s="30"/>
      <c r="AA1254" s="30"/>
      <c r="AB1254" s="30"/>
      <c r="AC1254" s="30"/>
      <c r="AD1254" s="292">
        <f t="shared" si="1097"/>
        <v>500</v>
      </c>
      <c r="AE1254" s="30">
        <v>500</v>
      </c>
      <c r="AF1254" s="30"/>
      <c r="AG1254" s="30"/>
      <c r="AH1254" s="30"/>
      <c r="AI1254" s="30"/>
      <c r="AJ1254" s="30"/>
      <c r="AK1254" s="30"/>
    </row>
    <row r="1255" spans="1:37" ht="27" hidden="1" customHeight="1">
      <c r="A1255" s="43" t="s">
        <v>508</v>
      </c>
      <c r="B1255" s="31" t="s">
        <v>718</v>
      </c>
      <c r="C1255" s="26" t="s">
        <v>716</v>
      </c>
      <c r="D1255" s="186"/>
      <c r="E1255" s="30"/>
      <c r="F1255" s="93"/>
      <c r="G1255" s="186"/>
      <c r="H1255" s="186"/>
      <c r="I1255" s="186"/>
      <c r="J1255" s="186"/>
      <c r="K1255" s="23">
        <f t="shared" si="1062"/>
        <v>0</v>
      </c>
      <c r="L1255" s="23">
        <f t="shared" si="1063"/>
        <v>0</v>
      </c>
      <c r="M1255" s="186"/>
      <c r="N1255" s="186"/>
      <c r="O1255" s="186"/>
      <c r="P1255" s="30"/>
      <c r="Q1255" s="30"/>
      <c r="R1255" s="30"/>
      <c r="S1255" s="30"/>
      <c r="T1255" s="30"/>
      <c r="U1255" s="30"/>
      <c r="V1255" s="30"/>
      <c r="W1255" s="30"/>
      <c r="X1255" s="30"/>
      <c r="Y1255" s="30"/>
      <c r="Z1255" s="30"/>
      <c r="AA1255" s="30"/>
      <c r="AB1255" s="30"/>
      <c r="AC1255" s="30"/>
      <c r="AD1255" s="292">
        <f t="shared" si="1097"/>
        <v>0</v>
      </c>
      <c r="AE1255" s="30"/>
      <c r="AF1255" s="30"/>
      <c r="AG1255" s="30"/>
      <c r="AH1255" s="30"/>
      <c r="AI1255" s="30"/>
      <c r="AJ1255" s="30"/>
      <c r="AK1255" s="30"/>
    </row>
    <row r="1256" spans="1:37" ht="19.5" hidden="1" customHeight="1">
      <c r="A1256" s="43"/>
      <c r="B1256" s="25" t="s">
        <v>311</v>
      </c>
      <c r="C1256" s="29"/>
      <c r="D1256" s="186"/>
      <c r="E1256" s="30"/>
      <c r="F1256" s="93"/>
      <c r="G1256" s="186"/>
      <c r="H1256" s="186"/>
      <c r="I1256" s="186"/>
      <c r="J1256" s="186"/>
      <c r="K1256" s="23">
        <f t="shared" si="1062"/>
        <v>0</v>
      </c>
      <c r="L1256" s="23">
        <f t="shared" si="1063"/>
        <v>0</v>
      </c>
      <c r="M1256" s="186"/>
      <c r="N1256" s="186"/>
      <c r="O1256" s="186"/>
      <c r="P1256" s="30"/>
      <c r="Q1256" s="30"/>
      <c r="R1256" s="30"/>
      <c r="S1256" s="30"/>
      <c r="T1256" s="30"/>
      <c r="U1256" s="30"/>
      <c r="V1256" s="30"/>
      <c r="W1256" s="30"/>
      <c r="X1256" s="30"/>
      <c r="Y1256" s="30"/>
      <c r="Z1256" s="30"/>
      <c r="AA1256" s="30"/>
      <c r="AB1256" s="30"/>
      <c r="AC1256" s="30"/>
      <c r="AD1256" s="292">
        <f t="shared" si="1097"/>
        <v>0</v>
      </c>
      <c r="AE1256" s="30"/>
      <c r="AF1256" s="30"/>
      <c r="AG1256" s="30"/>
      <c r="AH1256" s="30"/>
      <c r="AI1256" s="30"/>
      <c r="AJ1256" s="30"/>
      <c r="AK1256" s="30"/>
    </row>
    <row r="1257" spans="1:37" ht="18" hidden="1" customHeight="1">
      <c r="A1257" s="43"/>
      <c r="B1257" s="28" t="s">
        <v>320</v>
      </c>
      <c r="C1257" s="29">
        <v>56</v>
      </c>
      <c r="D1257" s="186"/>
      <c r="E1257" s="30"/>
      <c r="F1257" s="93"/>
      <c r="G1257" s="186"/>
      <c r="H1257" s="186"/>
      <c r="I1257" s="186"/>
      <c r="J1257" s="186"/>
      <c r="K1257" s="23">
        <f t="shared" si="1062"/>
        <v>0</v>
      </c>
      <c r="L1257" s="23">
        <f t="shared" si="1063"/>
        <v>0</v>
      </c>
      <c r="M1257" s="186"/>
      <c r="N1257" s="186"/>
      <c r="O1257" s="186"/>
      <c r="P1257" s="30"/>
      <c r="Q1257" s="30"/>
      <c r="R1257" s="30"/>
      <c r="S1257" s="30"/>
      <c r="T1257" s="30"/>
      <c r="U1257" s="30"/>
      <c r="V1257" s="30"/>
      <c r="W1257" s="30"/>
      <c r="X1257" s="30"/>
      <c r="Y1257" s="30"/>
      <c r="Z1257" s="30"/>
      <c r="AA1257" s="30"/>
      <c r="AB1257" s="30"/>
      <c r="AC1257" s="30"/>
      <c r="AD1257" s="292">
        <f t="shared" si="1097"/>
        <v>0</v>
      </c>
      <c r="AE1257" s="30"/>
      <c r="AF1257" s="30"/>
      <c r="AG1257" s="30"/>
      <c r="AH1257" s="30"/>
      <c r="AI1257" s="30"/>
      <c r="AJ1257" s="30"/>
      <c r="AK1257" s="30"/>
    </row>
    <row r="1258" spans="1:37" ht="24" hidden="1" customHeight="1">
      <c r="A1258" s="43"/>
      <c r="B1258" s="28" t="s">
        <v>488</v>
      </c>
      <c r="C1258" s="29" t="s">
        <v>489</v>
      </c>
      <c r="D1258" s="186"/>
      <c r="E1258" s="30"/>
      <c r="F1258" s="93"/>
      <c r="G1258" s="186"/>
      <c r="H1258" s="186"/>
      <c r="I1258" s="186"/>
      <c r="J1258" s="186"/>
      <c r="K1258" s="23">
        <f t="shared" si="1062"/>
        <v>0</v>
      </c>
      <c r="L1258" s="23">
        <f t="shared" si="1063"/>
        <v>0</v>
      </c>
      <c r="M1258" s="186"/>
      <c r="N1258" s="186"/>
      <c r="O1258" s="186"/>
      <c r="P1258" s="30"/>
      <c r="Q1258" s="30"/>
      <c r="R1258" s="30"/>
      <c r="S1258" s="30"/>
      <c r="T1258" s="30"/>
      <c r="U1258" s="30"/>
      <c r="V1258" s="30"/>
      <c r="W1258" s="30"/>
      <c r="X1258" s="30"/>
      <c r="Y1258" s="30"/>
      <c r="Z1258" s="30"/>
      <c r="AA1258" s="30"/>
      <c r="AB1258" s="30"/>
      <c r="AC1258" s="30"/>
      <c r="AD1258" s="292">
        <f t="shared" si="1097"/>
        <v>0</v>
      </c>
      <c r="AE1258" s="30"/>
      <c r="AF1258" s="30"/>
      <c r="AG1258" s="30"/>
      <c r="AH1258" s="30"/>
      <c r="AI1258" s="30"/>
      <c r="AJ1258" s="30"/>
      <c r="AK1258" s="30"/>
    </row>
    <row r="1259" spans="1:37" ht="24" hidden="1" customHeight="1">
      <c r="A1259" s="43"/>
      <c r="B1259" s="28" t="s">
        <v>490</v>
      </c>
      <c r="C1259" s="29" t="s">
        <v>491</v>
      </c>
      <c r="D1259" s="186"/>
      <c r="E1259" s="30"/>
      <c r="F1259" s="93"/>
      <c r="G1259" s="186"/>
      <c r="H1259" s="186"/>
      <c r="I1259" s="186"/>
      <c r="J1259" s="186"/>
      <c r="K1259" s="23">
        <f t="shared" si="1062"/>
        <v>0</v>
      </c>
      <c r="L1259" s="23">
        <f t="shared" si="1063"/>
        <v>0</v>
      </c>
      <c r="M1259" s="186"/>
      <c r="N1259" s="186"/>
      <c r="O1259" s="186"/>
      <c r="P1259" s="30"/>
      <c r="Q1259" s="30"/>
      <c r="R1259" s="30"/>
      <c r="S1259" s="30"/>
      <c r="T1259" s="30"/>
      <c r="U1259" s="30"/>
      <c r="V1259" s="30"/>
      <c r="W1259" s="30"/>
      <c r="X1259" s="30"/>
      <c r="Y1259" s="30"/>
      <c r="Z1259" s="30"/>
      <c r="AA1259" s="30"/>
      <c r="AB1259" s="30"/>
      <c r="AC1259" s="30"/>
      <c r="AD1259" s="292">
        <f t="shared" si="1097"/>
        <v>0</v>
      </c>
      <c r="AE1259" s="30"/>
      <c r="AF1259" s="30"/>
      <c r="AG1259" s="30"/>
      <c r="AH1259" s="30"/>
      <c r="AI1259" s="30"/>
      <c r="AJ1259" s="30"/>
      <c r="AK1259" s="30"/>
    </row>
    <row r="1260" spans="1:37" ht="13.5" hidden="1" customHeight="1">
      <c r="A1260" s="43"/>
      <c r="B1260" s="28" t="s">
        <v>382</v>
      </c>
      <c r="C1260" s="29" t="s">
        <v>492</v>
      </c>
      <c r="D1260" s="186"/>
      <c r="E1260" s="30"/>
      <c r="F1260" s="93"/>
      <c r="G1260" s="186"/>
      <c r="H1260" s="186"/>
      <c r="I1260" s="186"/>
      <c r="J1260" s="186"/>
      <c r="K1260" s="23">
        <f t="shared" si="1062"/>
        <v>0</v>
      </c>
      <c r="L1260" s="23">
        <f t="shared" si="1063"/>
        <v>0</v>
      </c>
      <c r="M1260" s="186"/>
      <c r="N1260" s="186"/>
      <c r="O1260" s="186"/>
      <c r="P1260" s="30"/>
      <c r="Q1260" s="30"/>
      <c r="R1260" s="30"/>
      <c r="S1260" s="30"/>
      <c r="T1260" s="30"/>
      <c r="U1260" s="30"/>
      <c r="V1260" s="30"/>
      <c r="W1260" s="30"/>
      <c r="X1260" s="30"/>
      <c r="Y1260" s="30"/>
      <c r="Z1260" s="30"/>
      <c r="AA1260" s="30"/>
      <c r="AB1260" s="30"/>
      <c r="AC1260" s="30"/>
      <c r="AD1260" s="292">
        <f t="shared" si="1097"/>
        <v>0</v>
      </c>
      <c r="AE1260" s="30"/>
      <c r="AF1260" s="30"/>
      <c r="AG1260" s="30"/>
      <c r="AH1260" s="30"/>
      <c r="AI1260" s="30"/>
      <c r="AJ1260" s="30"/>
      <c r="AK1260" s="30"/>
    </row>
    <row r="1261" spans="1:37" ht="39.75" customHeight="1">
      <c r="A1261" s="43" t="s">
        <v>719</v>
      </c>
      <c r="B1261" s="154" t="s">
        <v>720</v>
      </c>
      <c r="C1261" s="155" t="s">
        <v>721</v>
      </c>
      <c r="D1261" s="263">
        <f t="shared" ref="D1261:J1261" si="1114">D1263+D1275</f>
        <v>0</v>
      </c>
      <c r="E1261" s="156">
        <f t="shared" si="1114"/>
        <v>0</v>
      </c>
      <c r="F1261" s="300">
        <f t="shared" si="1114"/>
        <v>487</v>
      </c>
      <c r="G1261" s="263">
        <f t="shared" si="1114"/>
        <v>487</v>
      </c>
      <c r="H1261" s="263">
        <f t="shared" si="1114"/>
        <v>0</v>
      </c>
      <c r="I1261" s="263">
        <f t="shared" si="1114"/>
        <v>0</v>
      </c>
      <c r="J1261" s="263">
        <f t="shared" si="1114"/>
        <v>0</v>
      </c>
      <c r="K1261" s="23">
        <f t="shared" si="1062"/>
        <v>487</v>
      </c>
      <c r="L1261" s="23">
        <f t="shared" si="1063"/>
        <v>0</v>
      </c>
      <c r="M1261" s="263">
        <f t="shared" ref="M1261:AK1261" si="1115">M1263+M1275</f>
        <v>0</v>
      </c>
      <c r="N1261" s="263">
        <f t="shared" si="1115"/>
        <v>0</v>
      </c>
      <c r="O1261" s="263">
        <f t="shared" si="1115"/>
        <v>0</v>
      </c>
      <c r="P1261" s="156">
        <f t="shared" si="1115"/>
        <v>0</v>
      </c>
      <c r="Q1261" s="156">
        <f t="shared" si="1115"/>
        <v>0</v>
      </c>
      <c r="R1261" s="156">
        <f t="shared" si="1115"/>
        <v>0</v>
      </c>
      <c r="S1261" s="156">
        <f t="shared" si="1115"/>
        <v>0</v>
      </c>
      <c r="T1261" s="156">
        <f t="shared" si="1115"/>
        <v>0</v>
      </c>
      <c r="U1261" s="156">
        <f t="shared" si="1115"/>
        <v>0</v>
      </c>
      <c r="V1261" s="156">
        <f t="shared" si="1115"/>
        <v>0</v>
      </c>
      <c r="W1261" s="156">
        <f t="shared" si="1115"/>
        <v>-487</v>
      </c>
      <c r="X1261" s="156">
        <f t="shared" si="1115"/>
        <v>0</v>
      </c>
      <c r="Y1261" s="156">
        <f t="shared" si="1115"/>
        <v>0</v>
      </c>
      <c r="Z1261" s="156">
        <f t="shared" si="1115"/>
        <v>0</v>
      </c>
      <c r="AA1261" s="156">
        <f t="shared" si="1115"/>
        <v>0</v>
      </c>
      <c r="AB1261" s="156">
        <f t="shared" si="1115"/>
        <v>0</v>
      </c>
      <c r="AC1261" s="156">
        <f t="shared" si="1115"/>
        <v>0</v>
      </c>
      <c r="AD1261" s="292">
        <f t="shared" si="1097"/>
        <v>0</v>
      </c>
      <c r="AE1261" s="156">
        <f t="shared" si="1115"/>
        <v>0</v>
      </c>
      <c r="AF1261" s="156">
        <f t="shared" si="1115"/>
        <v>0</v>
      </c>
      <c r="AG1261" s="156">
        <f t="shared" si="1115"/>
        <v>0</v>
      </c>
      <c r="AH1261" s="156">
        <f t="shared" si="1115"/>
        <v>0</v>
      </c>
      <c r="AI1261" s="156">
        <f t="shared" si="1115"/>
        <v>0</v>
      </c>
      <c r="AJ1261" s="156">
        <f t="shared" si="1115"/>
        <v>0</v>
      </c>
      <c r="AK1261" s="156">
        <f t="shared" si="1115"/>
        <v>0</v>
      </c>
    </row>
    <row r="1262" spans="1:37" ht="19.5" customHeight="1">
      <c r="A1262" s="43"/>
      <c r="B1262" s="25" t="s">
        <v>311</v>
      </c>
      <c r="C1262" s="29"/>
      <c r="D1262" s="248">
        <f t="shared" ref="D1262:J1262" si="1116">D1263+D1275</f>
        <v>0</v>
      </c>
      <c r="E1262" s="38">
        <f t="shared" si="1116"/>
        <v>0</v>
      </c>
      <c r="F1262" s="286">
        <f t="shared" si="1116"/>
        <v>487</v>
      </c>
      <c r="G1262" s="248">
        <f t="shared" si="1116"/>
        <v>487</v>
      </c>
      <c r="H1262" s="248">
        <f t="shared" si="1116"/>
        <v>0</v>
      </c>
      <c r="I1262" s="248">
        <f t="shared" si="1116"/>
        <v>0</v>
      </c>
      <c r="J1262" s="248">
        <f t="shared" si="1116"/>
        <v>0</v>
      </c>
      <c r="K1262" s="23">
        <f t="shared" si="1062"/>
        <v>487</v>
      </c>
      <c r="L1262" s="23">
        <f t="shared" si="1063"/>
        <v>0</v>
      </c>
      <c r="M1262" s="248">
        <f t="shared" ref="M1262:AK1262" si="1117">M1263+M1275</f>
        <v>0</v>
      </c>
      <c r="N1262" s="248">
        <f t="shared" si="1117"/>
        <v>0</v>
      </c>
      <c r="O1262" s="248">
        <f t="shared" si="1117"/>
        <v>0</v>
      </c>
      <c r="P1262" s="38">
        <f t="shared" si="1117"/>
        <v>0</v>
      </c>
      <c r="Q1262" s="38">
        <f t="shared" si="1117"/>
        <v>0</v>
      </c>
      <c r="R1262" s="38">
        <f t="shared" si="1117"/>
        <v>0</v>
      </c>
      <c r="S1262" s="38">
        <f t="shared" si="1117"/>
        <v>0</v>
      </c>
      <c r="T1262" s="38">
        <f t="shared" si="1117"/>
        <v>0</v>
      </c>
      <c r="U1262" s="38">
        <f t="shared" si="1117"/>
        <v>0</v>
      </c>
      <c r="V1262" s="38">
        <f t="shared" si="1117"/>
        <v>0</v>
      </c>
      <c r="W1262" s="38">
        <f t="shared" si="1117"/>
        <v>-487</v>
      </c>
      <c r="X1262" s="38">
        <f t="shared" si="1117"/>
        <v>0</v>
      </c>
      <c r="Y1262" s="38">
        <f t="shared" si="1117"/>
        <v>0</v>
      </c>
      <c r="Z1262" s="38">
        <f t="shared" si="1117"/>
        <v>0</v>
      </c>
      <c r="AA1262" s="38">
        <f t="shared" si="1117"/>
        <v>0</v>
      </c>
      <c r="AB1262" s="38">
        <f t="shared" si="1117"/>
        <v>0</v>
      </c>
      <c r="AC1262" s="38">
        <f t="shared" si="1117"/>
        <v>0</v>
      </c>
      <c r="AD1262" s="292">
        <f t="shared" si="1097"/>
        <v>0</v>
      </c>
      <c r="AE1262" s="38">
        <f t="shared" si="1117"/>
        <v>0</v>
      </c>
      <c r="AF1262" s="38">
        <f t="shared" si="1117"/>
        <v>0</v>
      </c>
      <c r="AG1262" s="38">
        <f t="shared" si="1117"/>
        <v>0</v>
      </c>
      <c r="AH1262" s="38">
        <f t="shared" si="1117"/>
        <v>0</v>
      </c>
      <c r="AI1262" s="38">
        <f t="shared" si="1117"/>
        <v>0</v>
      </c>
      <c r="AJ1262" s="38">
        <f t="shared" si="1117"/>
        <v>0</v>
      </c>
      <c r="AK1262" s="38">
        <f t="shared" si="1117"/>
        <v>0</v>
      </c>
    </row>
    <row r="1263" spans="1:37" ht="14.25" customHeight="1">
      <c r="A1263" s="43"/>
      <c r="B1263" s="28" t="s">
        <v>320</v>
      </c>
      <c r="C1263" s="29">
        <v>56</v>
      </c>
      <c r="D1263" s="248">
        <f t="shared" ref="D1263:AK1263" si="1118">D1264</f>
        <v>0</v>
      </c>
      <c r="E1263" s="38">
        <f t="shared" si="1118"/>
        <v>0</v>
      </c>
      <c r="F1263" s="286">
        <f t="shared" si="1118"/>
        <v>487</v>
      </c>
      <c r="G1263" s="248">
        <f t="shared" si="1118"/>
        <v>487</v>
      </c>
      <c r="H1263" s="248">
        <f t="shared" si="1118"/>
        <v>0</v>
      </c>
      <c r="I1263" s="248">
        <f t="shared" si="1118"/>
        <v>0</v>
      </c>
      <c r="J1263" s="248">
        <f t="shared" si="1118"/>
        <v>0</v>
      </c>
      <c r="K1263" s="23">
        <f t="shared" si="1062"/>
        <v>487</v>
      </c>
      <c r="L1263" s="23">
        <f t="shared" si="1063"/>
        <v>0</v>
      </c>
      <c r="M1263" s="248">
        <f t="shared" si="1118"/>
        <v>0</v>
      </c>
      <c r="N1263" s="248">
        <f t="shared" si="1118"/>
        <v>0</v>
      </c>
      <c r="O1263" s="248">
        <f t="shared" si="1118"/>
        <v>0</v>
      </c>
      <c r="P1263" s="38">
        <f t="shared" si="1118"/>
        <v>0</v>
      </c>
      <c r="Q1263" s="38">
        <f t="shared" si="1118"/>
        <v>0</v>
      </c>
      <c r="R1263" s="38">
        <f t="shared" si="1118"/>
        <v>0</v>
      </c>
      <c r="S1263" s="38">
        <f t="shared" si="1118"/>
        <v>0</v>
      </c>
      <c r="T1263" s="38">
        <f t="shared" si="1118"/>
        <v>0</v>
      </c>
      <c r="U1263" s="38">
        <f t="shared" si="1118"/>
        <v>0</v>
      </c>
      <c r="V1263" s="38">
        <f t="shared" si="1118"/>
        <v>0</v>
      </c>
      <c r="W1263" s="38">
        <f t="shared" si="1118"/>
        <v>-487</v>
      </c>
      <c r="X1263" s="38">
        <f t="shared" si="1118"/>
        <v>0</v>
      </c>
      <c r="Y1263" s="38">
        <f t="shared" si="1118"/>
        <v>0</v>
      </c>
      <c r="Z1263" s="38">
        <f t="shared" si="1118"/>
        <v>0</v>
      </c>
      <c r="AA1263" s="38">
        <f t="shared" si="1118"/>
        <v>0</v>
      </c>
      <c r="AB1263" s="38">
        <f t="shared" si="1118"/>
        <v>0</v>
      </c>
      <c r="AC1263" s="38">
        <f t="shared" si="1118"/>
        <v>0</v>
      </c>
      <c r="AD1263" s="292">
        <f t="shared" si="1097"/>
        <v>0</v>
      </c>
      <c r="AE1263" s="38">
        <f t="shared" si="1118"/>
        <v>0</v>
      </c>
      <c r="AF1263" s="38">
        <f t="shared" si="1118"/>
        <v>0</v>
      </c>
      <c r="AG1263" s="38">
        <f t="shared" si="1118"/>
        <v>0</v>
      </c>
      <c r="AH1263" s="38">
        <f t="shared" si="1118"/>
        <v>0</v>
      </c>
      <c r="AI1263" s="38">
        <f t="shared" si="1118"/>
        <v>0</v>
      </c>
      <c r="AJ1263" s="38">
        <f t="shared" si="1118"/>
        <v>0</v>
      </c>
      <c r="AK1263" s="38">
        <f t="shared" si="1118"/>
        <v>0</v>
      </c>
    </row>
    <row r="1264" spans="1:37" ht="16.5" customHeight="1">
      <c r="A1264" s="43"/>
      <c r="B1264" s="28" t="s">
        <v>382</v>
      </c>
      <c r="C1264" s="29" t="s">
        <v>722</v>
      </c>
      <c r="D1264" s="186"/>
      <c r="E1264" s="30"/>
      <c r="F1264" s="93">
        <v>487</v>
      </c>
      <c r="G1264" s="186">
        <v>487</v>
      </c>
      <c r="H1264" s="186"/>
      <c r="I1264" s="186"/>
      <c r="J1264" s="186"/>
      <c r="K1264" s="23">
        <f t="shared" si="1062"/>
        <v>487</v>
      </c>
      <c r="L1264" s="23">
        <f t="shared" si="1063"/>
        <v>0</v>
      </c>
      <c r="M1264" s="186">
        <v>0</v>
      </c>
      <c r="N1264" s="186">
        <v>0</v>
      </c>
      <c r="O1264" s="186">
        <v>0</v>
      </c>
      <c r="P1264" s="30"/>
      <c r="Q1264" s="30"/>
      <c r="R1264" s="30"/>
      <c r="S1264" s="30"/>
      <c r="T1264" s="30"/>
      <c r="U1264" s="30"/>
      <c r="V1264" s="30"/>
      <c r="W1264" s="30">
        <v>-487</v>
      </c>
      <c r="X1264" s="30"/>
      <c r="Y1264" s="30"/>
      <c r="Z1264" s="30"/>
      <c r="AA1264" s="30"/>
      <c r="AB1264" s="30"/>
      <c r="AC1264" s="30"/>
      <c r="AD1264" s="292">
        <f t="shared" si="1097"/>
        <v>0</v>
      </c>
      <c r="AE1264" s="30"/>
      <c r="AF1264" s="30"/>
      <c r="AG1264" s="30"/>
      <c r="AH1264" s="30"/>
      <c r="AI1264" s="30"/>
      <c r="AJ1264" s="30"/>
      <c r="AK1264" s="30"/>
    </row>
    <row r="1265" spans="1:37" ht="72" hidden="1" customHeight="1">
      <c r="A1265" s="43" t="s">
        <v>723</v>
      </c>
      <c r="B1265" s="31" t="s">
        <v>724</v>
      </c>
      <c r="C1265" s="26" t="s">
        <v>721</v>
      </c>
      <c r="D1265" s="186"/>
      <c r="E1265" s="30"/>
      <c r="F1265" s="93"/>
      <c r="G1265" s="186"/>
      <c r="H1265" s="186"/>
      <c r="I1265" s="186"/>
      <c r="J1265" s="186"/>
      <c r="K1265" s="23">
        <f t="shared" si="1062"/>
        <v>0</v>
      </c>
      <c r="L1265" s="23">
        <f t="shared" si="1063"/>
        <v>0</v>
      </c>
      <c r="M1265" s="186"/>
      <c r="N1265" s="186"/>
      <c r="O1265" s="186"/>
      <c r="P1265" s="30"/>
      <c r="Q1265" s="30"/>
      <c r="R1265" s="30"/>
      <c r="S1265" s="30"/>
      <c r="T1265" s="30"/>
      <c r="U1265" s="30"/>
      <c r="V1265" s="30"/>
      <c r="W1265" s="30"/>
      <c r="X1265" s="30"/>
      <c r="Y1265" s="30"/>
      <c r="Z1265" s="30"/>
      <c r="AA1265" s="30"/>
      <c r="AB1265" s="30"/>
      <c r="AC1265" s="30"/>
      <c r="AD1265" s="292">
        <f t="shared" si="1097"/>
        <v>0</v>
      </c>
      <c r="AE1265" s="30"/>
      <c r="AF1265" s="30"/>
      <c r="AG1265" s="30"/>
      <c r="AH1265" s="30"/>
      <c r="AI1265" s="30"/>
      <c r="AJ1265" s="30"/>
      <c r="AK1265" s="30"/>
    </row>
    <row r="1266" spans="1:37" ht="24.75" hidden="1" customHeight="1">
      <c r="A1266" s="43"/>
      <c r="B1266" s="25" t="s">
        <v>298</v>
      </c>
      <c r="C1266" s="26"/>
      <c r="D1266" s="186"/>
      <c r="E1266" s="30"/>
      <c r="F1266" s="93"/>
      <c r="G1266" s="186"/>
      <c r="H1266" s="186"/>
      <c r="I1266" s="186"/>
      <c r="J1266" s="186"/>
      <c r="K1266" s="23">
        <f t="shared" si="1062"/>
        <v>0</v>
      </c>
      <c r="L1266" s="23">
        <f t="shared" si="1063"/>
        <v>0</v>
      </c>
      <c r="M1266" s="186"/>
      <c r="N1266" s="186"/>
      <c r="O1266" s="186"/>
      <c r="P1266" s="30"/>
      <c r="Q1266" s="30"/>
      <c r="R1266" s="30"/>
      <c r="S1266" s="30"/>
      <c r="T1266" s="30"/>
      <c r="U1266" s="30"/>
      <c r="V1266" s="30"/>
      <c r="W1266" s="30"/>
      <c r="X1266" s="30"/>
      <c r="Y1266" s="30"/>
      <c r="Z1266" s="30"/>
      <c r="AA1266" s="30"/>
      <c r="AB1266" s="30"/>
      <c r="AC1266" s="30"/>
      <c r="AD1266" s="292">
        <f t="shared" si="1097"/>
        <v>0</v>
      </c>
      <c r="AE1266" s="30"/>
      <c r="AF1266" s="30"/>
      <c r="AG1266" s="30"/>
      <c r="AH1266" s="30"/>
      <c r="AI1266" s="30"/>
      <c r="AJ1266" s="30"/>
      <c r="AK1266" s="30"/>
    </row>
    <row r="1267" spans="1:37" s="4" customFormat="1" ht="24.75" hidden="1" customHeight="1">
      <c r="A1267" s="43"/>
      <c r="B1267" s="28" t="s">
        <v>299</v>
      </c>
      <c r="C1267" s="26">
        <v>1</v>
      </c>
      <c r="D1267" s="258"/>
      <c r="E1267" s="97"/>
      <c r="F1267" s="98"/>
      <c r="G1267" s="258"/>
      <c r="H1267" s="258"/>
      <c r="I1267" s="258"/>
      <c r="J1267" s="258"/>
      <c r="K1267" s="23">
        <f t="shared" ref="K1267:K1334" si="1119">G1267+H1267+I1267+J1267</f>
        <v>0</v>
      </c>
      <c r="L1267" s="23">
        <f t="shared" ref="L1267:L1334" si="1120">F1267-K1267</f>
        <v>0</v>
      </c>
      <c r="M1267" s="258"/>
      <c r="N1267" s="258"/>
      <c r="O1267" s="258"/>
      <c r="P1267" s="97"/>
      <c r="Q1267" s="97"/>
      <c r="R1267" s="97"/>
      <c r="S1267" s="97"/>
      <c r="T1267" s="97"/>
      <c r="U1267" s="97"/>
      <c r="V1267" s="97"/>
      <c r="W1267" s="97"/>
      <c r="X1267" s="97"/>
      <c r="Y1267" s="97"/>
      <c r="Z1267" s="97"/>
      <c r="AA1267" s="97"/>
      <c r="AB1267" s="97"/>
      <c r="AC1267" s="97"/>
      <c r="AD1267" s="292">
        <f t="shared" si="1097"/>
        <v>0</v>
      </c>
      <c r="AE1267" s="97"/>
      <c r="AF1267" s="97"/>
      <c r="AG1267" s="97"/>
      <c r="AH1267" s="97"/>
      <c r="AI1267" s="97"/>
      <c r="AJ1267" s="97"/>
      <c r="AK1267" s="97"/>
    </row>
    <row r="1268" spans="1:37" s="4" customFormat="1" ht="24.75" hidden="1" customHeight="1">
      <c r="A1268" s="43"/>
      <c r="B1268" s="28" t="s">
        <v>433</v>
      </c>
      <c r="C1268" s="26" t="s">
        <v>725</v>
      </c>
      <c r="D1268" s="258"/>
      <c r="E1268" s="97"/>
      <c r="F1268" s="98"/>
      <c r="G1268" s="258"/>
      <c r="H1268" s="258"/>
      <c r="I1268" s="258"/>
      <c r="J1268" s="258"/>
      <c r="K1268" s="23">
        <f t="shared" si="1119"/>
        <v>0</v>
      </c>
      <c r="L1268" s="23">
        <f t="shared" si="1120"/>
        <v>0</v>
      </c>
      <c r="M1268" s="258"/>
      <c r="N1268" s="258"/>
      <c r="O1268" s="258"/>
      <c r="P1268" s="97"/>
      <c r="Q1268" s="97"/>
      <c r="R1268" s="97"/>
      <c r="S1268" s="97"/>
      <c r="T1268" s="97"/>
      <c r="U1268" s="97"/>
      <c r="V1268" s="97"/>
      <c r="W1268" s="97"/>
      <c r="X1268" s="97"/>
      <c r="Y1268" s="97"/>
      <c r="Z1268" s="97"/>
      <c r="AA1268" s="97"/>
      <c r="AB1268" s="97"/>
      <c r="AC1268" s="97"/>
      <c r="AD1268" s="292">
        <f t="shared" si="1097"/>
        <v>0</v>
      </c>
      <c r="AE1268" s="97"/>
      <c r="AF1268" s="97"/>
      <c r="AG1268" s="97"/>
      <c r="AH1268" s="97"/>
      <c r="AI1268" s="97"/>
      <c r="AJ1268" s="97"/>
      <c r="AK1268" s="97"/>
    </row>
    <row r="1269" spans="1:37" s="4" customFormat="1" ht="24.75" hidden="1" customHeight="1">
      <c r="A1269" s="43"/>
      <c r="B1269" s="25" t="s">
        <v>311</v>
      </c>
      <c r="C1269" s="26"/>
      <c r="D1269" s="258"/>
      <c r="E1269" s="97"/>
      <c r="F1269" s="98"/>
      <c r="G1269" s="258"/>
      <c r="H1269" s="258"/>
      <c r="I1269" s="258"/>
      <c r="J1269" s="258"/>
      <c r="K1269" s="23">
        <f t="shared" si="1119"/>
        <v>0</v>
      </c>
      <c r="L1269" s="23">
        <f t="shared" si="1120"/>
        <v>0</v>
      </c>
      <c r="M1269" s="258"/>
      <c r="N1269" s="258"/>
      <c r="O1269" s="258"/>
      <c r="P1269" s="97"/>
      <c r="Q1269" s="97"/>
      <c r="R1269" s="97"/>
      <c r="S1269" s="97"/>
      <c r="T1269" s="97"/>
      <c r="U1269" s="97"/>
      <c r="V1269" s="97"/>
      <c r="W1269" s="97"/>
      <c r="X1269" s="97"/>
      <c r="Y1269" s="97"/>
      <c r="Z1269" s="97"/>
      <c r="AA1269" s="97"/>
      <c r="AB1269" s="97"/>
      <c r="AC1269" s="97"/>
      <c r="AD1269" s="292">
        <f t="shared" si="1097"/>
        <v>0</v>
      </c>
      <c r="AE1269" s="97"/>
      <c r="AF1269" s="97"/>
      <c r="AG1269" s="97"/>
      <c r="AH1269" s="97"/>
      <c r="AI1269" s="97"/>
      <c r="AJ1269" s="97"/>
      <c r="AK1269" s="97"/>
    </row>
    <row r="1270" spans="1:37" s="4" customFormat="1" ht="24.75" hidden="1" customHeight="1">
      <c r="A1270" s="43"/>
      <c r="B1270" s="28" t="s">
        <v>726</v>
      </c>
      <c r="C1270" s="26" t="s">
        <v>727</v>
      </c>
      <c r="D1270" s="258"/>
      <c r="E1270" s="97"/>
      <c r="F1270" s="98"/>
      <c r="G1270" s="258"/>
      <c r="H1270" s="258"/>
      <c r="I1270" s="258"/>
      <c r="J1270" s="258"/>
      <c r="K1270" s="23">
        <f t="shared" si="1119"/>
        <v>0</v>
      </c>
      <c r="L1270" s="23">
        <f t="shared" si="1120"/>
        <v>0</v>
      </c>
      <c r="M1270" s="258"/>
      <c r="N1270" s="258"/>
      <c r="O1270" s="258"/>
      <c r="P1270" s="97"/>
      <c r="Q1270" s="97"/>
      <c r="R1270" s="97"/>
      <c r="S1270" s="97"/>
      <c r="T1270" s="97"/>
      <c r="U1270" s="97"/>
      <c r="V1270" s="97"/>
      <c r="W1270" s="97"/>
      <c r="X1270" s="97"/>
      <c r="Y1270" s="97"/>
      <c r="Z1270" s="97"/>
      <c r="AA1270" s="97"/>
      <c r="AB1270" s="97"/>
      <c r="AC1270" s="97"/>
      <c r="AD1270" s="292">
        <f t="shared" si="1097"/>
        <v>0</v>
      </c>
      <c r="AE1270" s="97"/>
      <c r="AF1270" s="97"/>
      <c r="AG1270" s="97"/>
      <c r="AH1270" s="97"/>
      <c r="AI1270" s="97"/>
      <c r="AJ1270" s="97"/>
      <c r="AK1270" s="97"/>
    </row>
    <row r="1271" spans="1:37" s="4" customFormat="1" ht="2.25" hidden="1" customHeight="1">
      <c r="A1271" s="43"/>
      <c r="B1271" s="31" t="s">
        <v>728</v>
      </c>
      <c r="C1271" s="26" t="s">
        <v>721</v>
      </c>
      <c r="D1271" s="258">
        <f t="shared" ref="D1271:AK1271" si="1121">D1272</f>
        <v>0</v>
      </c>
      <c r="E1271" s="97">
        <f t="shared" si="1121"/>
        <v>0</v>
      </c>
      <c r="F1271" s="98">
        <f t="shared" si="1121"/>
        <v>0</v>
      </c>
      <c r="G1271" s="258">
        <f t="shared" si="1121"/>
        <v>0</v>
      </c>
      <c r="H1271" s="258">
        <f t="shared" si="1121"/>
        <v>0</v>
      </c>
      <c r="I1271" s="258">
        <f t="shared" si="1121"/>
        <v>0</v>
      </c>
      <c r="J1271" s="258">
        <f t="shared" si="1121"/>
        <v>0</v>
      </c>
      <c r="K1271" s="23">
        <f t="shared" si="1119"/>
        <v>0</v>
      </c>
      <c r="L1271" s="23">
        <f t="shared" si="1120"/>
        <v>0</v>
      </c>
      <c r="M1271" s="258">
        <f t="shared" si="1121"/>
        <v>0</v>
      </c>
      <c r="N1271" s="258">
        <f t="shared" si="1121"/>
        <v>0</v>
      </c>
      <c r="O1271" s="258">
        <f t="shared" si="1121"/>
        <v>0</v>
      </c>
      <c r="P1271" s="97">
        <f t="shared" si="1121"/>
        <v>0</v>
      </c>
      <c r="Q1271" s="97">
        <f t="shared" si="1121"/>
        <v>0</v>
      </c>
      <c r="R1271" s="97">
        <f t="shared" si="1121"/>
        <v>0</v>
      </c>
      <c r="S1271" s="97">
        <f t="shared" si="1121"/>
        <v>0</v>
      </c>
      <c r="T1271" s="97">
        <f t="shared" si="1121"/>
        <v>0</v>
      </c>
      <c r="U1271" s="97">
        <f t="shared" si="1121"/>
        <v>0</v>
      </c>
      <c r="V1271" s="97">
        <f t="shared" si="1121"/>
        <v>0</v>
      </c>
      <c r="W1271" s="97">
        <f t="shared" si="1121"/>
        <v>0</v>
      </c>
      <c r="X1271" s="97">
        <f t="shared" si="1121"/>
        <v>0</v>
      </c>
      <c r="Y1271" s="97">
        <f t="shared" si="1121"/>
        <v>0</v>
      </c>
      <c r="Z1271" s="97">
        <f t="shared" si="1121"/>
        <v>0</v>
      </c>
      <c r="AA1271" s="97">
        <f t="shared" si="1121"/>
        <v>0</v>
      </c>
      <c r="AB1271" s="97">
        <f t="shared" si="1121"/>
        <v>0</v>
      </c>
      <c r="AC1271" s="97">
        <f t="shared" si="1121"/>
        <v>0</v>
      </c>
      <c r="AD1271" s="292">
        <f t="shared" si="1097"/>
        <v>0</v>
      </c>
      <c r="AE1271" s="97">
        <f t="shared" si="1121"/>
        <v>0</v>
      </c>
      <c r="AF1271" s="97">
        <f t="shared" si="1121"/>
        <v>0</v>
      </c>
      <c r="AG1271" s="97">
        <f t="shared" si="1121"/>
        <v>0</v>
      </c>
      <c r="AH1271" s="97">
        <f t="shared" si="1121"/>
        <v>0</v>
      </c>
      <c r="AI1271" s="97">
        <f t="shared" si="1121"/>
        <v>0</v>
      </c>
      <c r="AJ1271" s="97">
        <f t="shared" si="1121"/>
        <v>0</v>
      </c>
      <c r="AK1271" s="97">
        <f t="shared" si="1121"/>
        <v>0</v>
      </c>
    </row>
    <row r="1272" spans="1:37" s="4" customFormat="1" ht="24.75" hidden="1" customHeight="1">
      <c r="A1272" s="43"/>
      <c r="B1272" s="28" t="s">
        <v>729</v>
      </c>
      <c r="C1272" s="26"/>
      <c r="D1272" s="258"/>
      <c r="E1272" s="97"/>
      <c r="F1272" s="98"/>
      <c r="G1272" s="258"/>
      <c r="H1272" s="258"/>
      <c r="I1272" s="258"/>
      <c r="J1272" s="258"/>
      <c r="K1272" s="23">
        <f t="shared" si="1119"/>
        <v>0</v>
      </c>
      <c r="L1272" s="23">
        <f t="shared" si="1120"/>
        <v>0</v>
      </c>
      <c r="M1272" s="258"/>
      <c r="N1272" s="258"/>
      <c r="O1272" s="258"/>
      <c r="P1272" s="97"/>
      <c r="Q1272" s="97"/>
      <c r="R1272" s="97"/>
      <c r="S1272" s="97"/>
      <c r="T1272" s="97"/>
      <c r="U1272" s="97"/>
      <c r="V1272" s="97"/>
      <c r="W1272" s="97"/>
      <c r="X1272" s="97"/>
      <c r="Y1272" s="97"/>
      <c r="Z1272" s="97"/>
      <c r="AA1272" s="97"/>
      <c r="AB1272" s="97"/>
      <c r="AC1272" s="97"/>
      <c r="AD1272" s="292">
        <f t="shared" si="1097"/>
        <v>0</v>
      </c>
      <c r="AE1272" s="97"/>
      <c r="AF1272" s="97"/>
      <c r="AG1272" s="97"/>
      <c r="AH1272" s="97"/>
      <c r="AI1272" s="97"/>
      <c r="AJ1272" s="97"/>
      <c r="AK1272" s="97"/>
    </row>
    <row r="1273" spans="1:37" s="4" customFormat="1" ht="22.5" hidden="1" customHeight="1">
      <c r="A1273" s="43"/>
      <c r="B1273" s="28" t="s">
        <v>730</v>
      </c>
      <c r="C1273" s="26" t="s">
        <v>731</v>
      </c>
      <c r="D1273" s="258"/>
      <c r="E1273" s="97"/>
      <c r="F1273" s="98"/>
      <c r="G1273" s="258"/>
      <c r="H1273" s="258"/>
      <c r="I1273" s="258"/>
      <c r="J1273" s="258"/>
      <c r="K1273" s="23">
        <f t="shared" si="1119"/>
        <v>0</v>
      </c>
      <c r="L1273" s="23">
        <f t="shared" si="1120"/>
        <v>0</v>
      </c>
      <c r="M1273" s="258"/>
      <c r="N1273" s="258"/>
      <c r="O1273" s="258"/>
      <c r="P1273" s="97"/>
      <c r="Q1273" s="97"/>
      <c r="R1273" s="97"/>
      <c r="S1273" s="97"/>
      <c r="T1273" s="97"/>
      <c r="U1273" s="97"/>
      <c r="V1273" s="97"/>
      <c r="W1273" s="97"/>
      <c r="X1273" s="97"/>
      <c r="Y1273" s="97"/>
      <c r="Z1273" s="97"/>
      <c r="AA1273" s="97"/>
      <c r="AB1273" s="97"/>
      <c r="AC1273" s="97"/>
      <c r="AD1273" s="292">
        <f t="shared" si="1097"/>
        <v>0</v>
      </c>
      <c r="AE1273" s="97"/>
      <c r="AF1273" s="97"/>
      <c r="AG1273" s="97"/>
      <c r="AH1273" s="97"/>
      <c r="AI1273" s="97"/>
      <c r="AJ1273" s="97"/>
      <c r="AK1273" s="97"/>
    </row>
    <row r="1274" spans="1:37" s="4" customFormat="1" ht="7.5" hidden="1" customHeight="1">
      <c r="A1274" s="43"/>
      <c r="B1274" s="28" t="s">
        <v>732</v>
      </c>
      <c r="C1274" s="26" t="s">
        <v>733</v>
      </c>
      <c r="D1274" s="258"/>
      <c r="E1274" s="97"/>
      <c r="F1274" s="98"/>
      <c r="G1274" s="258"/>
      <c r="H1274" s="258"/>
      <c r="I1274" s="258"/>
      <c r="J1274" s="258"/>
      <c r="K1274" s="23">
        <f t="shared" si="1119"/>
        <v>0</v>
      </c>
      <c r="L1274" s="23">
        <f t="shared" si="1120"/>
        <v>0</v>
      </c>
      <c r="M1274" s="258"/>
      <c r="N1274" s="258"/>
      <c r="O1274" s="258"/>
      <c r="P1274" s="97"/>
      <c r="Q1274" s="97"/>
      <c r="R1274" s="97"/>
      <c r="S1274" s="97"/>
      <c r="T1274" s="97"/>
      <c r="U1274" s="97"/>
      <c r="V1274" s="97"/>
      <c r="W1274" s="97"/>
      <c r="X1274" s="97"/>
      <c r="Y1274" s="97"/>
      <c r="Z1274" s="97"/>
      <c r="AA1274" s="97"/>
      <c r="AB1274" s="97"/>
      <c r="AC1274" s="97"/>
      <c r="AD1274" s="292">
        <f t="shared" si="1097"/>
        <v>0</v>
      </c>
      <c r="AE1274" s="97"/>
      <c r="AF1274" s="97"/>
      <c r="AG1274" s="97"/>
      <c r="AH1274" s="97"/>
      <c r="AI1274" s="97"/>
      <c r="AJ1274" s="97"/>
      <c r="AK1274" s="97"/>
    </row>
    <row r="1275" spans="1:37" s="4" customFormat="1" ht="26.25" hidden="1" customHeight="1">
      <c r="A1275" s="43"/>
      <c r="B1275" s="51" t="s">
        <v>332</v>
      </c>
      <c r="C1275" s="29" t="s">
        <v>713</v>
      </c>
      <c r="D1275" s="258"/>
      <c r="E1275" s="97"/>
      <c r="F1275" s="98"/>
      <c r="G1275" s="258"/>
      <c r="H1275" s="258"/>
      <c r="I1275" s="258"/>
      <c r="J1275" s="258"/>
      <c r="K1275" s="23">
        <f t="shared" si="1119"/>
        <v>0</v>
      </c>
      <c r="L1275" s="23">
        <f t="shared" si="1120"/>
        <v>0</v>
      </c>
      <c r="M1275" s="258"/>
      <c r="N1275" s="258"/>
      <c r="O1275" s="258"/>
      <c r="P1275" s="97"/>
      <c r="Q1275" s="97"/>
      <c r="R1275" s="97"/>
      <c r="S1275" s="97"/>
      <c r="T1275" s="97"/>
      <c r="U1275" s="97"/>
      <c r="V1275" s="97"/>
      <c r="W1275" s="97"/>
      <c r="X1275" s="97"/>
      <c r="Y1275" s="97"/>
      <c r="Z1275" s="97"/>
      <c r="AA1275" s="97"/>
      <c r="AB1275" s="97"/>
      <c r="AC1275" s="97"/>
      <c r="AD1275" s="292">
        <f t="shared" si="1097"/>
        <v>0</v>
      </c>
      <c r="AE1275" s="97"/>
      <c r="AF1275" s="97"/>
      <c r="AG1275" s="97"/>
      <c r="AH1275" s="97"/>
      <c r="AI1275" s="97"/>
      <c r="AJ1275" s="97"/>
      <c r="AK1275" s="97"/>
    </row>
    <row r="1276" spans="1:37" s="4" customFormat="1" ht="26.25" customHeight="1">
      <c r="A1276" s="43"/>
      <c r="B1276" s="342" t="s">
        <v>734</v>
      </c>
      <c r="C1276" s="343" t="s">
        <v>721</v>
      </c>
      <c r="D1276" s="349"/>
      <c r="E1276" s="350"/>
      <c r="F1276" s="351">
        <f>F1277</f>
        <v>0</v>
      </c>
      <c r="G1276" s="351">
        <f t="shared" ref="G1276:AK1278" si="1122">G1277</f>
        <v>0</v>
      </c>
      <c r="H1276" s="351">
        <f t="shared" si="1122"/>
        <v>0</v>
      </c>
      <c r="I1276" s="351">
        <f t="shared" si="1122"/>
        <v>0</v>
      </c>
      <c r="J1276" s="351">
        <f t="shared" si="1122"/>
        <v>0</v>
      </c>
      <c r="K1276" s="351">
        <f t="shared" si="1122"/>
        <v>0</v>
      </c>
      <c r="L1276" s="351">
        <f t="shared" si="1122"/>
        <v>0</v>
      </c>
      <c r="M1276" s="351">
        <f t="shared" si="1122"/>
        <v>0</v>
      </c>
      <c r="N1276" s="351">
        <f t="shared" si="1122"/>
        <v>0</v>
      </c>
      <c r="O1276" s="351">
        <f t="shared" si="1122"/>
        <v>0</v>
      </c>
      <c r="P1276" s="351">
        <f t="shared" si="1122"/>
        <v>0</v>
      </c>
      <c r="Q1276" s="351">
        <f t="shared" si="1122"/>
        <v>0</v>
      </c>
      <c r="R1276" s="351">
        <f t="shared" si="1122"/>
        <v>0</v>
      </c>
      <c r="S1276" s="351">
        <f t="shared" si="1122"/>
        <v>0</v>
      </c>
      <c r="T1276" s="351">
        <f t="shared" si="1122"/>
        <v>0</v>
      </c>
      <c r="U1276" s="351">
        <f t="shared" si="1122"/>
        <v>0</v>
      </c>
      <c r="V1276" s="351">
        <f t="shared" si="1122"/>
        <v>0</v>
      </c>
      <c r="W1276" s="351">
        <f t="shared" si="1122"/>
        <v>487</v>
      </c>
      <c r="X1276" s="351">
        <f t="shared" si="1122"/>
        <v>0</v>
      </c>
      <c r="Y1276" s="351">
        <f t="shared" si="1122"/>
        <v>0</v>
      </c>
      <c r="Z1276" s="351">
        <f t="shared" si="1122"/>
        <v>0</v>
      </c>
      <c r="AA1276" s="351">
        <f t="shared" si="1122"/>
        <v>0</v>
      </c>
      <c r="AB1276" s="351">
        <f t="shared" si="1122"/>
        <v>0</v>
      </c>
      <c r="AC1276" s="351">
        <f t="shared" si="1122"/>
        <v>0</v>
      </c>
      <c r="AD1276" s="292">
        <f t="shared" si="1097"/>
        <v>487</v>
      </c>
      <c r="AE1276" s="351">
        <f t="shared" si="1122"/>
        <v>487</v>
      </c>
      <c r="AF1276" s="351">
        <f t="shared" si="1122"/>
        <v>4</v>
      </c>
      <c r="AG1276" s="351">
        <f t="shared" si="1122"/>
        <v>0</v>
      </c>
      <c r="AH1276" s="351">
        <f t="shared" si="1122"/>
        <v>0</v>
      </c>
      <c r="AI1276" s="351">
        <f t="shared" si="1122"/>
        <v>0</v>
      </c>
      <c r="AJ1276" s="351">
        <f t="shared" si="1122"/>
        <v>0</v>
      </c>
      <c r="AK1276" s="351">
        <f t="shared" si="1122"/>
        <v>0</v>
      </c>
    </row>
    <row r="1277" spans="1:37" s="4" customFormat="1" ht="26.25" customHeight="1">
      <c r="A1277" s="43"/>
      <c r="B1277" s="352" t="s">
        <v>311</v>
      </c>
      <c r="C1277" s="353"/>
      <c r="D1277" s="349"/>
      <c r="E1277" s="350"/>
      <c r="F1277" s="351">
        <f>F1278</f>
        <v>0</v>
      </c>
      <c r="G1277" s="351">
        <f t="shared" si="1122"/>
        <v>0</v>
      </c>
      <c r="H1277" s="351">
        <f t="shared" si="1122"/>
        <v>0</v>
      </c>
      <c r="I1277" s="351">
        <f t="shared" si="1122"/>
        <v>0</v>
      </c>
      <c r="J1277" s="351">
        <f t="shared" si="1122"/>
        <v>0</v>
      </c>
      <c r="K1277" s="351">
        <f t="shared" si="1122"/>
        <v>0</v>
      </c>
      <c r="L1277" s="351">
        <f t="shared" si="1122"/>
        <v>0</v>
      </c>
      <c r="M1277" s="351">
        <f t="shared" si="1122"/>
        <v>0</v>
      </c>
      <c r="N1277" s="351">
        <f t="shared" si="1122"/>
        <v>0</v>
      </c>
      <c r="O1277" s="351">
        <f t="shared" si="1122"/>
        <v>0</v>
      </c>
      <c r="P1277" s="351">
        <f t="shared" si="1122"/>
        <v>0</v>
      </c>
      <c r="Q1277" s="351">
        <f t="shared" si="1122"/>
        <v>0</v>
      </c>
      <c r="R1277" s="351">
        <f t="shared" si="1122"/>
        <v>0</v>
      </c>
      <c r="S1277" s="351">
        <f t="shared" si="1122"/>
        <v>0</v>
      </c>
      <c r="T1277" s="351">
        <f t="shared" si="1122"/>
        <v>0</v>
      </c>
      <c r="U1277" s="351">
        <f t="shared" si="1122"/>
        <v>0</v>
      </c>
      <c r="V1277" s="351">
        <f t="shared" si="1122"/>
        <v>0</v>
      </c>
      <c r="W1277" s="351">
        <f t="shared" si="1122"/>
        <v>487</v>
      </c>
      <c r="X1277" s="351">
        <f t="shared" si="1122"/>
        <v>0</v>
      </c>
      <c r="Y1277" s="351">
        <f t="shared" si="1122"/>
        <v>0</v>
      </c>
      <c r="Z1277" s="351">
        <f t="shared" si="1122"/>
        <v>0</v>
      </c>
      <c r="AA1277" s="351">
        <f t="shared" si="1122"/>
        <v>0</v>
      </c>
      <c r="AB1277" s="351">
        <f t="shared" si="1122"/>
        <v>0</v>
      </c>
      <c r="AC1277" s="351">
        <f t="shared" si="1122"/>
        <v>0</v>
      </c>
      <c r="AD1277" s="292">
        <f t="shared" si="1097"/>
        <v>487</v>
      </c>
      <c r="AE1277" s="351">
        <f t="shared" si="1122"/>
        <v>487</v>
      </c>
      <c r="AF1277" s="351">
        <f t="shared" si="1122"/>
        <v>4</v>
      </c>
      <c r="AG1277" s="351">
        <f t="shared" si="1122"/>
        <v>0</v>
      </c>
      <c r="AH1277" s="351">
        <f t="shared" si="1122"/>
        <v>0</v>
      </c>
      <c r="AI1277" s="351">
        <f t="shared" si="1122"/>
        <v>0</v>
      </c>
      <c r="AJ1277" s="351">
        <f t="shared" si="1122"/>
        <v>0</v>
      </c>
      <c r="AK1277" s="351">
        <f t="shared" si="1122"/>
        <v>0</v>
      </c>
    </row>
    <row r="1278" spans="1:37" s="4" customFormat="1" ht="26.25" customHeight="1">
      <c r="A1278" s="43"/>
      <c r="B1278" s="346" t="s">
        <v>735</v>
      </c>
      <c r="C1278" s="347" t="s">
        <v>736</v>
      </c>
      <c r="D1278" s="349"/>
      <c r="E1278" s="350"/>
      <c r="F1278" s="351">
        <f>F1279</f>
        <v>0</v>
      </c>
      <c r="G1278" s="351">
        <f t="shared" si="1122"/>
        <v>0</v>
      </c>
      <c r="H1278" s="351">
        <f t="shared" si="1122"/>
        <v>0</v>
      </c>
      <c r="I1278" s="351">
        <f t="shared" si="1122"/>
        <v>0</v>
      </c>
      <c r="J1278" s="351">
        <f t="shared" si="1122"/>
        <v>0</v>
      </c>
      <c r="K1278" s="351">
        <f t="shared" si="1122"/>
        <v>0</v>
      </c>
      <c r="L1278" s="351">
        <f t="shared" si="1122"/>
        <v>0</v>
      </c>
      <c r="M1278" s="351">
        <f t="shared" si="1122"/>
        <v>0</v>
      </c>
      <c r="N1278" s="351">
        <f t="shared" si="1122"/>
        <v>0</v>
      </c>
      <c r="O1278" s="351">
        <f t="shared" si="1122"/>
        <v>0</v>
      </c>
      <c r="P1278" s="351">
        <f t="shared" si="1122"/>
        <v>0</v>
      </c>
      <c r="Q1278" s="351">
        <f t="shared" si="1122"/>
        <v>0</v>
      </c>
      <c r="R1278" s="351">
        <f t="shared" si="1122"/>
        <v>0</v>
      </c>
      <c r="S1278" s="351">
        <f t="shared" si="1122"/>
        <v>0</v>
      </c>
      <c r="T1278" s="351">
        <f t="shared" si="1122"/>
        <v>0</v>
      </c>
      <c r="U1278" s="351">
        <f t="shared" si="1122"/>
        <v>0</v>
      </c>
      <c r="V1278" s="351">
        <f t="shared" si="1122"/>
        <v>0</v>
      </c>
      <c r="W1278" s="351">
        <f t="shared" si="1122"/>
        <v>487</v>
      </c>
      <c r="X1278" s="351">
        <f t="shared" si="1122"/>
        <v>0</v>
      </c>
      <c r="Y1278" s="351">
        <f t="shared" si="1122"/>
        <v>0</v>
      </c>
      <c r="Z1278" s="351">
        <f t="shared" si="1122"/>
        <v>0</v>
      </c>
      <c r="AA1278" s="351">
        <f t="shared" si="1122"/>
        <v>0</v>
      </c>
      <c r="AB1278" s="351">
        <f t="shared" si="1122"/>
        <v>0</v>
      </c>
      <c r="AC1278" s="351">
        <f t="shared" si="1122"/>
        <v>0</v>
      </c>
      <c r="AD1278" s="292">
        <f t="shared" si="1097"/>
        <v>487</v>
      </c>
      <c r="AE1278" s="351">
        <f t="shared" si="1122"/>
        <v>487</v>
      </c>
      <c r="AF1278" s="351">
        <f t="shared" si="1122"/>
        <v>4</v>
      </c>
      <c r="AG1278" s="351">
        <f t="shared" si="1122"/>
        <v>0</v>
      </c>
      <c r="AH1278" s="351">
        <f t="shared" si="1122"/>
        <v>0</v>
      </c>
      <c r="AI1278" s="351">
        <f t="shared" si="1122"/>
        <v>0</v>
      </c>
      <c r="AJ1278" s="351">
        <f t="shared" si="1122"/>
        <v>0</v>
      </c>
      <c r="AK1278" s="351">
        <f t="shared" si="1122"/>
        <v>0</v>
      </c>
    </row>
    <row r="1279" spans="1:37" s="4" customFormat="1" ht="26.25" customHeight="1">
      <c r="A1279" s="43"/>
      <c r="B1279" s="354" t="s">
        <v>737</v>
      </c>
      <c r="C1279" s="345" t="s">
        <v>738</v>
      </c>
      <c r="D1279" s="349"/>
      <c r="E1279" s="350"/>
      <c r="F1279" s="351"/>
      <c r="G1279" s="349"/>
      <c r="H1279" s="349"/>
      <c r="I1279" s="349"/>
      <c r="J1279" s="349"/>
      <c r="K1279" s="355"/>
      <c r="L1279" s="355"/>
      <c r="M1279" s="349"/>
      <c r="N1279" s="349"/>
      <c r="O1279" s="349"/>
      <c r="P1279" s="350"/>
      <c r="Q1279" s="350"/>
      <c r="R1279" s="350"/>
      <c r="S1279" s="350"/>
      <c r="T1279" s="350"/>
      <c r="U1279" s="350"/>
      <c r="V1279" s="350"/>
      <c r="W1279" s="350">
        <v>487</v>
      </c>
      <c r="X1279" s="350"/>
      <c r="Y1279" s="350"/>
      <c r="Z1279" s="350"/>
      <c r="AA1279" s="350"/>
      <c r="AB1279" s="350"/>
      <c r="AC1279" s="350"/>
      <c r="AD1279" s="292">
        <f t="shared" si="1097"/>
        <v>487</v>
      </c>
      <c r="AE1279" s="350">
        <v>487</v>
      </c>
      <c r="AF1279" s="350">
        <v>4</v>
      </c>
      <c r="AG1279" s="350"/>
      <c r="AH1279" s="350"/>
      <c r="AI1279" s="350"/>
      <c r="AJ1279" s="350"/>
      <c r="AK1279" s="350"/>
    </row>
    <row r="1280" spans="1:37" ht="18" customHeight="1">
      <c r="A1280" s="110">
        <v>2</v>
      </c>
      <c r="B1280" s="121" t="s">
        <v>739</v>
      </c>
      <c r="C1280" s="122" t="s">
        <v>740</v>
      </c>
      <c r="D1280" s="260">
        <f t="shared" ref="D1280:J1280" si="1123">D1286+D1290+D1296</f>
        <v>181</v>
      </c>
      <c r="E1280" s="123">
        <f t="shared" si="1123"/>
        <v>336</v>
      </c>
      <c r="F1280" s="225">
        <f t="shared" si="1123"/>
        <v>336</v>
      </c>
      <c r="G1280" s="260">
        <f t="shared" si="1123"/>
        <v>84</v>
      </c>
      <c r="H1280" s="260">
        <f t="shared" si="1123"/>
        <v>84</v>
      </c>
      <c r="I1280" s="260">
        <f t="shared" si="1123"/>
        <v>84</v>
      </c>
      <c r="J1280" s="260">
        <f t="shared" si="1123"/>
        <v>84</v>
      </c>
      <c r="K1280" s="23">
        <f t="shared" si="1119"/>
        <v>336</v>
      </c>
      <c r="L1280" s="23">
        <f t="shared" si="1120"/>
        <v>0</v>
      </c>
      <c r="M1280" s="260">
        <f t="shared" ref="M1280:AK1280" si="1124">M1286+M1290+M1296</f>
        <v>336</v>
      </c>
      <c r="N1280" s="260">
        <f t="shared" si="1124"/>
        <v>336</v>
      </c>
      <c r="O1280" s="260">
        <f t="shared" si="1124"/>
        <v>336</v>
      </c>
      <c r="P1280" s="123">
        <f t="shared" si="1124"/>
        <v>0</v>
      </c>
      <c r="Q1280" s="123">
        <f t="shared" si="1124"/>
        <v>0</v>
      </c>
      <c r="R1280" s="123">
        <f t="shared" si="1124"/>
        <v>1095</v>
      </c>
      <c r="S1280" s="123">
        <f t="shared" si="1124"/>
        <v>0</v>
      </c>
      <c r="T1280" s="123">
        <f t="shared" si="1124"/>
        <v>0</v>
      </c>
      <c r="U1280" s="123">
        <f t="shared" si="1124"/>
        <v>0</v>
      </c>
      <c r="V1280" s="123">
        <f t="shared" si="1124"/>
        <v>0</v>
      </c>
      <c r="W1280" s="123">
        <f t="shared" si="1124"/>
        <v>0</v>
      </c>
      <c r="X1280" s="123">
        <f t="shared" si="1124"/>
        <v>0</v>
      </c>
      <c r="Y1280" s="123">
        <f t="shared" si="1124"/>
        <v>0</v>
      </c>
      <c r="Z1280" s="123">
        <f t="shared" si="1124"/>
        <v>0</v>
      </c>
      <c r="AA1280" s="123">
        <f t="shared" si="1124"/>
        <v>0</v>
      </c>
      <c r="AB1280" s="123">
        <f t="shared" si="1124"/>
        <v>0</v>
      </c>
      <c r="AC1280" s="123">
        <f t="shared" si="1124"/>
        <v>0</v>
      </c>
      <c r="AD1280" s="292">
        <f t="shared" si="1097"/>
        <v>1431</v>
      </c>
      <c r="AE1280" s="123">
        <f t="shared" si="1124"/>
        <v>1431</v>
      </c>
      <c r="AF1280" s="123">
        <f t="shared" si="1124"/>
        <v>0</v>
      </c>
      <c r="AG1280" s="123">
        <f t="shared" si="1124"/>
        <v>366</v>
      </c>
      <c r="AH1280" s="123">
        <f t="shared" si="1124"/>
        <v>366</v>
      </c>
      <c r="AI1280" s="123">
        <f t="shared" si="1124"/>
        <v>366</v>
      </c>
      <c r="AJ1280" s="123">
        <f t="shared" si="1124"/>
        <v>366</v>
      </c>
      <c r="AK1280" s="123">
        <f t="shared" si="1124"/>
        <v>0</v>
      </c>
    </row>
    <row r="1281" spans="1:37" ht="20.25" customHeight="1">
      <c r="A1281" s="43"/>
      <c r="B1281" s="25" t="s">
        <v>298</v>
      </c>
      <c r="C1281" s="26"/>
      <c r="D1281" s="191">
        <f t="shared" ref="D1281:J1283" si="1125">D1297</f>
        <v>181</v>
      </c>
      <c r="E1281" s="111">
        <f t="shared" si="1125"/>
        <v>336</v>
      </c>
      <c r="F1281" s="296">
        <f t="shared" si="1125"/>
        <v>336</v>
      </c>
      <c r="G1281" s="191">
        <f t="shared" si="1125"/>
        <v>84</v>
      </c>
      <c r="H1281" s="191">
        <f t="shared" si="1125"/>
        <v>84</v>
      </c>
      <c r="I1281" s="191">
        <f t="shared" si="1125"/>
        <v>84</v>
      </c>
      <c r="J1281" s="191">
        <f t="shared" si="1125"/>
        <v>84</v>
      </c>
      <c r="K1281" s="23">
        <f t="shared" si="1119"/>
        <v>336</v>
      </c>
      <c r="L1281" s="23">
        <f t="shared" si="1120"/>
        <v>0</v>
      </c>
      <c r="M1281" s="191">
        <f t="shared" ref="M1281:AK1283" si="1126">M1297</f>
        <v>336</v>
      </c>
      <c r="N1281" s="191">
        <f t="shared" si="1126"/>
        <v>336</v>
      </c>
      <c r="O1281" s="191">
        <f t="shared" si="1126"/>
        <v>336</v>
      </c>
      <c r="P1281" s="111">
        <f t="shared" si="1126"/>
        <v>0</v>
      </c>
      <c r="Q1281" s="111">
        <f t="shared" si="1126"/>
        <v>0</v>
      </c>
      <c r="R1281" s="111">
        <f t="shared" si="1126"/>
        <v>1095</v>
      </c>
      <c r="S1281" s="111">
        <f t="shared" si="1126"/>
        <v>0</v>
      </c>
      <c r="T1281" s="111">
        <f t="shared" si="1126"/>
        <v>0</v>
      </c>
      <c r="U1281" s="111">
        <f t="shared" si="1126"/>
        <v>0</v>
      </c>
      <c r="V1281" s="111">
        <f t="shared" si="1126"/>
        <v>0</v>
      </c>
      <c r="W1281" s="111">
        <f t="shared" si="1126"/>
        <v>0</v>
      </c>
      <c r="X1281" s="111">
        <f t="shared" si="1126"/>
        <v>0</v>
      </c>
      <c r="Y1281" s="111">
        <f t="shared" si="1126"/>
        <v>0</v>
      </c>
      <c r="Z1281" s="111">
        <f t="shared" si="1126"/>
        <v>0</v>
      </c>
      <c r="AA1281" s="111">
        <f t="shared" si="1126"/>
        <v>0</v>
      </c>
      <c r="AB1281" s="111">
        <f t="shared" si="1126"/>
        <v>0</v>
      </c>
      <c r="AC1281" s="111">
        <f t="shared" si="1126"/>
        <v>0</v>
      </c>
      <c r="AD1281" s="292">
        <f t="shared" si="1097"/>
        <v>1431</v>
      </c>
      <c r="AE1281" s="111">
        <f t="shared" si="1126"/>
        <v>1431</v>
      </c>
      <c r="AF1281" s="111">
        <f t="shared" si="1126"/>
        <v>0</v>
      </c>
      <c r="AG1281" s="111">
        <f t="shared" si="1126"/>
        <v>366</v>
      </c>
      <c r="AH1281" s="111">
        <f t="shared" si="1126"/>
        <v>366</v>
      </c>
      <c r="AI1281" s="111">
        <f t="shared" si="1126"/>
        <v>366</v>
      </c>
      <c r="AJ1281" s="111">
        <f t="shared" si="1126"/>
        <v>366</v>
      </c>
      <c r="AK1281" s="111">
        <f t="shared" si="1126"/>
        <v>0</v>
      </c>
    </row>
    <row r="1282" spans="1:37" ht="21" customHeight="1">
      <c r="A1282" s="43"/>
      <c r="B1282" s="28" t="s">
        <v>299</v>
      </c>
      <c r="C1282" s="26">
        <v>1</v>
      </c>
      <c r="D1282" s="191">
        <f t="shared" si="1125"/>
        <v>181</v>
      </c>
      <c r="E1282" s="111">
        <f t="shared" si="1125"/>
        <v>336</v>
      </c>
      <c r="F1282" s="296">
        <f t="shared" si="1125"/>
        <v>336</v>
      </c>
      <c r="G1282" s="191">
        <f t="shared" si="1125"/>
        <v>84</v>
      </c>
      <c r="H1282" s="191">
        <f t="shared" si="1125"/>
        <v>84</v>
      </c>
      <c r="I1282" s="191">
        <f t="shared" si="1125"/>
        <v>84</v>
      </c>
      <c r="J1282" s="191">
        <f t="shared" si="1125"/>
        <v>84</v>
      </c>
      <c r="K1282" s="23">
        <f t="shared" si="1119"/>
        <v>336</v>
      </c>
      <c r="L1282" s="23">
        <f t="shared" si="1120"/>
        <v>0</v>
      </c>
      <c r="M1282" s="191">
        <f t="shared" si="1126"/>
        <v>336</v>
      </c>
      <c r="N1282" s="191">
        <f t="shared" si="1126"/>
        <v>336</v>
      </c>
      <c r="O1282" s="191">
        <f t="shared" si="1126"/>
        <v>336</v>
      </c>
      <c r="P1282" s="111">
        <f t="shared" si="1126"/>
        <v>0</v>
      </c>
      <c r="Q1282" s="111">
        <f t="shared" si="1126"/>
        <v>0</v>
      </c>
      <c r="R1282" s="111">
        <f t="shared" si="1126"/>
        <v>1095</v>
      </c>
      <c r="S1282" s="111">
        <f t="shared" si="1126"/>
        <v>0</v>
      </c>
      <c r="T1282" s="111">
        <f t="shared" si="1126"/>
        <v>0</v>
      </c>
      <c r="U1282" s="111">
        <f t="shared" si="1126"/>
        <v>0</v>
      </c>
      <c r="V1282" s="111">
        <f t="shared" si="1126"/>
        <v>0</v>
      </c>
      <c r="W1282" s="111">
        <f t="shared" si="1126"/>
        <v>0</v>
      </c>
      <c r="X1282" s="111">
        <f t="shared" si="1126"/>
        <v>0</v>
      </c>
      <c r="Y1282" s="111">
        <f t="shared" si="1126"/>
        <v>0</v>
      </c>
      <c r="Z1282" s="111">
        <f t="shared" si="1126"/>
        <v>0</v>
      </c>
      <c r="AA1282" s="111">
        <f t="shared" si="1126"/>
        <v>0</v>
      </c>
      <c r="AB1282" s="111">
        <f t="shared" si="1126"/>
        <v>0</v>
      </c>
      <c r="AC1282" s="111">
        <f t="shared" si="1126"/>
        <v>0</v>
      </c>
      <c r="AD1282" s="292">
        <f t="shared" si="1097"/>
        <v>1431</v>
      </c>
      <c r="AE1282" s="111">
        <f t="shared" si="1126"/>
        <v>1431</v>
      </c>
      <c r="AF1282" s="111">
        <f t="shared" si="1126"/>
        <v>0</v>
      </c>
      <c r="AG1282" s="111">
        <f t="shared" si="1126"/>
        <v>366</v>
      </c>
      <c r="AH1282" s="111">
        <f t="shared" si="1126"/>
        <v>366</v>
      </c>
      <c r="AI1282" s="111">
        <f t="shared" si="1126"/>
        <v>366</v>
      </c>
      <c r="AJ1282" s="111">
        <f t="shared" si="1126"/>
        <v>366</v>
      </c>
      <c r="AK1282" s="111">
        <f t="shared" si="1126"/>
        <v>0</v>
      </c>
    </row>
    <row r="1283" spans="1:37" ht="20.25" customHeight="1">
      <c r="A1283" s="43"/>
      <c r="B1283" s="28" t="s">
        <v>741</v>
      </c>
      <c r="C1283" s="26">
        <v>20</v>
      </c>
      <c r="D1283" s="191">
        <f t="shared" si="1125"/>
        <v>181</v>
      </c>
      <c r="E1283" s="111">
        <f t="shared" si="1125"/>
        <v>336</v>
      </c>
      <c r="F1283" s="296">
        <f t="shared" si="1125"/>
        <v>336</v>
      </c>
      <c r="G1283" s="191">
        <f t="shared" si="1125"/>
        <v>84</v>
      </c>
      <c r="H1283" s="191">
        <f t="shared" si="1125"/>
        <v>84</v>
      </c>
      <c r="I1283" s="191">
        <f t="shared" si="1125"/>
        <v>84</v>
      </c>
      <c r="J1283" s="191">
        <f t="shared" si="1125"/>
        <v>84</v>
      </c>
      <c r="K1283" s="23">
        <f t="shared" si="1119"/>
        <v>336</v>
      </c>
      <c r="L1283" s="23">
        <f t="shared" si="1120"/>
        <v>0</v>
      </c>
      <c r="M1283" s="191">
        <f t="shared" si="1126"/>
        <v>336</v>
      </c>
      <c r="N1283" s="191">
        <f t="shared" si="1126"/>
        <v>336</v>
      </c>
      <c r="O1283" s="191">
        <f t="shared" si="1126"/>
        <v>336</v>
      </c>
      <c r="P1283" s="111">
        <f t="shared" si="1126"/>
        <v>0</v>
      </c>
      <c r="Q1283" s="111">
        <f t="shared" si="1126"/>
        <v>0</v>
      </c>
      <c r="R1283" s="111">
        <f t="shared" si="1126"/>
        <v>1095</v>
      </c>
      <c r="S1283" s="111">
        <f t="shared" si="1126"/>
        <v>0</v>
      </c>
      <c r="T1283" s="111">
        <f t="shared" si="1126"/>
        <v>0</v>
      </c>
      <c r="U1283" s="111">
        <f t="shared" si="1126"/>
        <v>0</v>
      </c>
      <c r="V1283" s="111">
        <f t="shared" si="1126"/>
        <v>0</v>
      </c>
      <c r="W1283" s="111">
        <f t="shared" si="1126"/>
        <v>0</v>
      </c>
      <c r="X1283" s="111">
        <f t="shared" si="1126"/>
        <v>0</v>
      </c>
      <c r="Y1283" s="111">
        <f t="shared" si="1126"/>
        <v>0</v>
      </c>
      <c r="Z1283" s="111">
        <f t="shared" si="1126"/>
        <v>0</v>
      </c>
      <c r="AA1283" s="111">
        <f t="shared" si="1126"/>
        <v>0</v>
      </c>
      <c r="AB1283" s="111">
        <f t="shared" si="1126"/>
        <v>0</v>
      </c>
      <c r="AC1283" s="111">
        <f t="shared" si="1126"/>
        <v>0</v>
      </c>
      <c r="AD1283" s="292">
        <f t="shared" si="1097"/>
        <v>1431</v>
      </c>
      <c r="AE1283" s="111">
        <f t="shared" si="1126"/>
        <v>1431</v>
      </c>
      <c r="AF1283" s="111">
        <f t="shared" si="1126"/>
        <v>0</v>
      </c>
      <c r="AG1283" s="111">
        <f t="shared" si="1126"/>
        <v>366</v>
      </c>
      <c r="AH1283" s="111">
        <f t="shared" si="1126"/>
        <v>366</v>
      </c>
      <c r="AI1283" s="111">
        <f t="shared" si="1126"/>
        <v>366</v>
      </c>
      <c r="AJ1283" s="111">
        <f t="shared" si="1126"/>
        <v>366</v>
      </c>
      <c r="AK1283" s="111">
        <f t="shared" si="1126"/>
        <v>0</v>
      </c>
    </row>
    <row r="1284" spans="1:37" ht="24.75" hidden="1" customHeight="1">
      <c r="A1284" s="43"/>
      <c r="B1284" s="25" t="s">
        <v>311</v>
      </c>
      <c r="C1284" s="26"/>
      <c r="D1284" s="186"/>
      <c r="E1284" s="30"/>
      <c r="F1284" s="93"/>
      <c r="G1284" s="186"/>
      <c r="H1284" s="186"/>
      <c r="I1284" s="186"/>
      <c r="J1284" s="186"/>
      <c r="K1284" s="23">
        <f t="shared" si="1119"/>
        <v>0</v>
      </c>
      <c r="L1284" s="23">
        <f t="shared" si="1120"/>
        <v>0</v>
      </c>
      <c r="M1284" s="186"/>
      <c r="N1284" s="186"/>
      <c r="O1284" s="186"/>
      <c r="P1284" s="30"/>
      <c r="Q1284" s="30"/>
      <c r="R1284" s="30"/>
      <c r="S1284" s="30"/>
      <c r="T1284" s="30"/>
      <c r="U1284" s="30"/>
      <c r="V1284" s="30"/>
      <c r="W1284" s="30"/>
      <c r="X1284" s="30"/>
      <c r="Y1284" s="30"/>
      <c r="Z1284" s="30"/>
      <c r="AA1284" s="30"/>
      <c r="AB1284" s="30"/>
      <c r="AC1284" s="30"/>
      <c r="AD1284" s="292">
        <f t="shared" si="1097"/>
        <v>0</v>
      </c>
      <c r="AE1284" s="30"/>
      <c r="AF1284" s="30"/>
      <c r="AG1284" s="30"/>
      <c r="AH1284" s="30"/>
      <c r="AI1284" s="30"/>
      <c r="AJ1284" s="30"/>
      <c r="AK1284" s="30"/>
    </row>
    <row r="1285" spans="1:37" ht="24.75" hidden="1" customHeight="1">
      <c r="A1285" s="43"/>
      <c r="B1285" s="28" t="s">
        <v>742</v>
      </c>
      <c r="C1285" s="26">
        <v>56</v>
      </c>
      <c r="D1285" s="186"/>
      <c r="E1285" s="30"/>
      <c r="F1285" s="93"/>
      <c r="G1285" s="186"/>
      <c r="H1285" s="186"/>
      <c r="I1285" s="186"/>
      <c r="J1285" s="186"/>
      <c r="K1285" s="23">
        <f t="shared" si="1119"/>
        <v>0</v>
      </c>
      <c r="L1285" s="23">
        <f t="shared" si="1120"/>
        <v>0</v>
      </c>
      <c r="M1285" s="186"/>
      <c r="N1285" s="186"/>
      <c r="O1285" s="186"/>
      <c r="P1285" s="30"/>
      <c r="Q1285" s="30"/>
      <c r="R1285" s="30"/>
      <c r="S1285" s="30"/>
      <c r="T1285" s="30"/>
      <c r="U1285" s="30"/>
      <c r="V1285" s="30"/>
      <c r="W1285" s="30"/>
      <c r="X1285" s="30"/>
      <c r="Y1285" s="30"/>
      <c r="Z1285" s="30"/>
      <c r="AA1285" s="30"/>
      <c r="AB1285" s="30"/>
      <c r="AC1285" s="30"/>
      <c r="AD1285" s="292">
        <f t="shared" si="1097"/>
        <v>0</v>
      </c>
      <c r="AE1285" s="30"/>
      <c r="AF1285" s="30"/>
      <c r="AG1285" s="30"/>
      <c r="AH1285" s="30"/>
      <c r="AI1285" s="30"/>
      <c r="AJ1285" s="30"/>
      <c r="AK1285" s="30"/>
    </row>
    <row r="1286" spans="1:37" ht="18.75" hidden="1" customHeight="1">
      <c r="A1286" s="43" t="s">
        <v>525</v>
      </c>
      <c r="B1286" s="25" t="s">
        <v>743</v>
      </c>
      <c r="C1286" s="26" t="s">
        <v>744</v>
      </c>
      <c r="D1286" s="186"/>
      <c r="E1286" s="30"/>
      <c r="F1286" s="93"/>
      <c r="G1286" s="186"/>
      <c r="H1286" s="186"/>
      <c r="I1286" s="186"/>
      <c r="J1286" s="186"/>
      <c r="K1286" s="23">
        <f t="shared" si="1119"/>
        <v>0</v>
      </c>
      <c r="L1286" s="23">
        <f t="shared" si="1120"/>
        <v>0</v>
      </c>
      <c r="M1286" s="186"/>
      <c r="N1286" s="186"/>
      <c r="O1286" s="186"/>
      <c r="P1286" s="30"/>
      <c r="Q1286" s="30"/>
      <c r="R1286" s="30"/>
      <c r="S1286" s="30"/>
      <c r="T1286" s="30"/>
      <c r="U1286" s="30"/>
      <c r="V1286" s="30"/>
      <c r="W1286" s="30"/>
      <c r="X1286" s="30"/>
      <c r="Y1286" s="30"/>
      <c r="Z1286" s="30"/>
      <c r="AA1286" s="30"/>
      <c r="AB1286" s="30"/>
      <c r="AC1286" s="30"/>
      <c r="AD1286" s="292">
        <f t="shared" si="1097"/>
        <v>0</v>
      </c>
      <c r="AE1286" s="30"/>
      <c r="AF1286" s="30"/>
      <c r="AG1286" s="30"/>
      <c r="AH1286" s="30"/>
      <c r="AI1286" s="30"/>
      <c r="AJ1286" s="30"/>
      <c r="AK1286" s="30"/>
    </row>
    <row r="1287" spans="1:37" ht="24.75" hidden="1" customHeight="1">
      <c r="A1287" s="43"/>
      <c r="B1287" s="25" t="s">
        <v>311</v>
      </c>
      <c r="C1287" s="26"/>
      <c r="D1287" s="186"/>
      <c r="E1287" s="30"/>
      <c r="F1287" s="93"/>
      <c r="G1287" s="186"/>
      <c r="H1287" s="186"/>
      <c r="I1287" s="186"/>
      <c r="J1287" s="186"/>
      <c r="K1287" s="23">
        <f t="shared" si="1119"/>
        <v>0</v>
      </c>
      <c r="L1287" s="23">
        <f t="shared" si="1120"/>
        <v>0</v>
      </c>
      <c r="M1287" s="186"/>
      <c r="N1287" s="186"/>
      <c r="O1287" s="186"/>
      <c r="P1287" s="30"/>
      <c r="Q1287" s="30"/>
      <c r="R1287" s="30"/>
      <c r="S1287" s="30"/>
      <c r="T1287" s="30"/>
      <c r="U1287" s="30"/>
      <c r="V1287" s="30"/>
      <c r="W1287" s="30"/>
      <c r="X1287" s="30"/>
      <c r="Y1287" s="30"/>
      <c r="Z1287" s="30"/>
      <c r="AA1287" s="30"/>
      <c r="AB1287" s="30"/>
      <c r="AC1287" s="30"/>
      <c r="AD1287" s="292">
        <f t="shared" si="1097"/>
        <v>0</v>
      </c>
      <c r="AE1287" s="30"/>
      <c r="AF1287" s="30"/>
      <c r="AG1287" s="30"/>
      <c r="AH1287" s="30"/>
      <c r="AI1287" s="30"/>
      <c r="AJ1287" s="30"/>
      <c r="AK1287" s="30"/>
    </row>
    <row r="1288" spans="1:37" ht="24" hidden="1" customHeight="1">
      <c r="A1288" s="43"/>
      <c r="B1288" s="28" t="s">
        <v>742</v>
      </c>
      <c r="C1288" s="29">
        <v>56.01</v>
      </c>
      <c r="D1288" s="186"/>
      <c r="E1288" s="30"/>
      <c r="F1288" s="93"/>
      <c r="G1288" s="186"/>
      <c r="H1288" s="186"/>
      <c r="I1288" s="186"/>
      <c r="J1288" s="186"/>
      <c r="K1288" s="23">
        <f t="shared" si="1119"/>
        <v>0</v>
      </c>
      <c r="L1288" s="23">
        <f t="shared" si="1120"/>
        <v>0</v>
      </c>
      <c r="M1288" s="186"/>
      <c r="N1288" s="186"/>
      <c r="O1288" s="186"/>
      <c r="P1288" s="30"/>
      <c r="Q1288" s="30"/>
      <c r="R1288" s="30"/>
      <c r="S1288" s="30"/>
      <c r="T1288" s="30"/>
      <c r="U1288" s="30"/>
      <c r="V1288" s="30"/>
      <c r="W1288" s="30"/>
      <c r="X1288" s="30"/>
      <c r="Y1288" s="30"/>
      <c r="Z1288" s="30"/>
      <c r="AA1288" s="30"/>
      <c r="AB1288" s="30"/>
      <c r="AC1288" s="30"/>
      <c r="AD1288" s="292">
        <f t="shared" si="1097"/>
        <v>0</v>
      </c>
      <c r="AE1288" s="30"/>
      <c r="AF1288" s="30"/>
      <c r="AG1288" s="30"/>
      <c r="AH1288" s="30"/>
      <c r="AI1288" s="30"/>
      <c r="AJ1288" s="30"/>
      <c r="AK1288" s="30"/>
    </row>
    <row r="1289" spans="1:37" ht="24.75" hidden="1" customHeight="1">
      <c r="A1289" s="43"/>
      <c r="B1289" s="28" t="s">
        <v>382</v>
      </c>
      <c r="C1289" s="29" t="s">
        <v>492</v>
      </c>
      <c r="D1289" s="186"/>
      <c r="E1289" s="30"/>
      <c r="F1289" s="93"/>
      <c r="G1289" s="186"/>
      <c r="H1289" s="186"/>
      <c r="I1289" s="186"/>
      <c r="J1289" s="186"/>
      <c r="K1289" s="23">
        <f t="shared" si="1119"/>
        <v>0</v>
      </c>
      <c r="L1289" s="23">
        <f t="shared" si="1120"/>
        <v>0</v>
      </c>
      <c r="M1289" s="186"/>
      <c r="N1289" s="186"/>
      <c r="O1289" s="186"/>
      <c r="P1289" s="30"/>
      <c r="Q1289" s="30"/>
      <c r="R1289" s="30"/>
      <c r="S1289" s="30"/>
      <c r="T1289" s="30"/>
      <c r="U1289" s="30"/>
      <c r="V1289" s="30"/>
      <c r="W1289" s="30"/>
      <c r="X1289" s="30"/>
      <c r="Y1289" s="30"/>
      <c r="Z1289" s="30"/>
      <c r="AA1289" s="30"/>
      <c r="AB1289" s="30"/>
      <c r="AC1289" s="30"/>
      <c r="AD1289" s="292">
        <f t="shared" si="1097"/>
        <v>0</v>
      </c>
      <c r="AE1289" s="30"/>
      <c r="AF1289" s="30"/>
      <c r="AG1289" s="30"/>
      <c r="AH1289" s="30"/>
      <c r="AI1289" s="30"/>
      <c r="AJ1289" s="30"/>
      <c r="AK1289" s="30"/>
    </row>
    <row r="1290" spans="1:37" ht="24.75" hidden="1" customHeight="1">
      <c r="A1290" s="43" t="s">
        <v>532</v>
      </c>
      <c r="B1290" s="31" t="s">
        <v>745</v>
      </c>
      <c r="C1290" s="26" t="s">
        <v>744</v>
      </c>
      <c r="D1290" s="186"/>
      <c r="E1290" s="30"/>
      <c r="F1290" s="93"/>
      <c r="G1290" s="186"/>
      <c r="H1290" s="186"/>
      <c r="I1290" s="186"/>
      <c r="J1290" s="186"/>
      <c r="K1290" s="23">
        <f t="shared" si="1119"/>
        <v>0</v>
      </c>
      <c r="L1290" s="23">
        <f t="shared" si="1120"/>
        <v>0</v>
      </c>
      <c r="M1290" s="186"/>
      <c r="N1290" s="186"/>
      <c r="O1290" s="186"/>
      <c r="P1290" s="30"/>
      <c r="Q1290" s="30"/>
      <c r="R1290" s="30"/>
      <c r="S1290" s="30"/>
      <c r="T1290" s="30"/>
      <c r="U1290" s="30"/>
      <c r="V1290" s="30"/>
      <c r="W1290" s="30"/>
      <c r="X1290" s="30"/>
      <c r="Y1290" s="30"/>
      <c r="Z1290" s="30"/>
      <c r="AA1290" s="30"/>
      <c r="AB1290" s="30"/>
      <c r="AC1290" s="30"/>
      <c r="AD1290" s="292">
        <f t="shared" si="1097"/>
        <v>0</v>
      </c>
      <c r="AE1290" s="30"/>
      <c r="AF1290" s="30"/>
      <c r="AG1290" s="30"/>
      <c r="AH1290" s="30"/>
      <c r="AI1290" s="30"/>
      <c r="AJ1290" s="30"/>
      <c r="AK1290" s="30"/>
    </row>
    <row r="1291" spans="1:37" ht="24.75" hidden="1" customHeight="1">
      <c r="A1291" s="43"/>
      <c r="B1291" s="25" t="s">
        <v>311</v>
      </c>
      <c r="C1291" s="29">
        <v>0</v>
      </c>
      <c r="D1291" s="186"/>
      <c r="E1291" s="30"/>
      <c r="F1291" s="93"/>
      <c r="G1291" s="186"/>
      <c r="H1291" s="186"/>
      <c r="I1291" s="186"/>
      <c r="J1291" s="186"/>
      <c r="K1291" s="23">
        <f t="shared" si="1119"/>
        <v>0</v>
      </c>
      <c r="L1291" s="23">
        <f t="shared" si="1120"/>
        <v>0</v>
      </c>
      <c r="M1291" s="186"/>
      <c r="N1291" s="186"/>
      <c r="O1291" s="186"/>
      <c r="P1291" s="30"/>
      <c r="Q1291" s="30"/>
      <c r="R1291" s="30"/>
      <c r="S1291" s="30"/>
      <c r="T1291" s="30"/>
      <c r="U1291" s="30"/>
      <c r="V1291" s="30"/>
      <c r="W1291" s="30"/>
      <c r="X1291" s="30"/>
      <c r="Y1291" s="30"/>
      <c r="Z1291" s="30"/>
      <c r="AA1291" s="30"/>
      <c r="AB1291" s="30"/>
      <c r="AC1291" s="30"/>
      <c r="AD1291" s="292">
        <f t="shared" si="1097"/>
        <v>0</v>
      </c>
      <c r="AE1291" s="30"/>
      <c r="AF1291" s="30"/>
      <c r="AG1291" s="30"/>
      <c r="AH1291" s="30"/>
      <c r="AI1291" s="30"/>
      <c r="AJ1291" s="30"/>
      <c r="AK1291" s="30"/>
    </row>
    <row r="1292" spans="1:37" ht="24.75" hidden="1" customHeight="1">
      <c r="A1292" s="43"/>
      <c r="B1292" s="28" t="s">
        <v>742</v>
      </c>
      <c r="C1292" s="29">
        <v>56.01</v>
      </c>
      <c r="D1292" s="186"/>
      <c r="E1292" s="30"/>
      <c r="F1292" s="93"/>
      <c r="G1292" s="186"/>
      <c r="H1292" s="186"/>
      <c r="I1292" s="186"/>
      <c r="J1292" s="186"/>
      <c r="K1292" s="23">
        <f t="shared" si="1119"/>
        <v>0</v>
      </c>
      <c r="L1292" s="23">
        <f t="shared" si="1120"/>
        <v>0</v>
      </c>
      <c r="M1292" s="186"/>
      <c r="N1292" s="186"/>
      <c r="O1292" s="186"/>
      <c r="P1292" s="30"/>
      <c r="Q1292" s="30"/>
      <c r="R1292" s="30"/>
      <c r="S1292" s="30"/>
      <c r="T1292" s="30"/>
      <c r="U1292" s="30"/>
      <c r="V1292" s="30"/>
      <c r="W1292" s="30"/>
      <c r="X1292" s="30"/>
      <c r="Y1292" s="30"/>
      <c r="Z1292" s="30"/>
      <c r="AA1292" s="30"/>
      <c r="AB1292" s="30"/>
      <c r="AC1292" s="30"/>
      <c r="AD1292" s="292">
        <f t="shared" si="1097"/>
        <v>0</v>
      </c>
      <c r="AE1292" s="30"/>
      <c r="AF1292" s="30"/>
      <c r="AG1292" s="30"/>
      <c r="AH1292" s="30"/>
      <c r="AI1292" s="30"/>
      <c r="AJ1292" s="30"/>
      <c r="AK1292" s="30"/>
    </row>
    <row r="1293" spans="1:37" ht="24.75" hidden="1" customHeight="1">
      <c r="A1293" s="43"/>
      <c r="B1293" s="28" t="s">
        <v>518</v>
      </c>
      <c r="C1293" s="29" t="s">
        <v>489</v>
      </c>
      <c r="D1293" s="186"/>
      <c r="E1293" s="30"/>
      <c r="F1293" s="93"/>
      <c r="G1293" s="186"/>
      <c r="H1293" s="186"/>
      <c r="I1293" s="186"/>
      <c r="J1293" s="186"/>
      <c r="K1293" s="23">
        <f t="shared" si="1119"/>
        <v>0</v>
      </c>
      <c r="L1293" s="23">
        <f t="shared" si="1120"/>
        <v>0</v>
      </c>
      <c r="M1293" s="186"/>
      <c r="N1293" s="186"/>
      <c r="O1293" s="186"/>
      <c r="P1293" s="30"/>
      <c r="Q1293" s="30"/>
      <c r="R1293" s="30"/>
      <c r="S1293" s="30"/>
      <c r="T1293" s="30"/>
      <c r="U1293" s="30"/>
      <c r="V1293" s="30"/>
      <c r="W1293" s="30"/>
      <c r="X1293" s="30"/>
      <c r="Y1293" s="30"/>
      <c r="Z1293" s="30"/>
      <c r="AA1293" s="30"/>
      <c r="AB1293" s="30"/>
      <c r="AC1293" s="30"/>
      <c r="AD1293" s="292">
        <f t="shared" si="1097"/>
        <v>0</v>
      </c>
      <c r="AE1293" s="30"/>
      <c r="AF1293" s="30"/>
      <c r="AG1293" s="30"/>
      <c r="AH1293" s="30"/>
      <c r="AI1293" s="30"/>
      <c r="AJ1293" s="30"/>
      <c r="AK1293" s="30"/>
    </row>
    <row r="1294" spans="1:37" ht="24.75" hidden="1" customHeight="1">
      <c r="A1294" s="43"/>
      <c r="B1294" s="28" t="s">
        <v>746</v>
      </c>
      <c r="C1294" s="29" t="s">
        <v>491</v>
      </c>
      <c r="D1294" s="186"/>
      <c r="E1294" s="30"/>
      <c r="F1294" s="93"/>
      <c r="G1294" s="186"/>
      <c r="H1294" s="186"/>
      <c r="I1294" s="186"/>
      <c r="J1294" s="186"/>
      <c r="K1294" s="23">
        <f t="shared" si="1119"/>
        <v>0</v>
      </c>
      <c r="L1294" s="23">
        <f t="shared" si="1120"/>
        <v>0</v>
      </c>
      <c r="M1294" s="186"/>
      <c r="N1294" s="186"/>
      <c r="O1294" s="186"/>
      <c r="P1294" s="30"/>
      <c r="Q1294" s="30"/>
      <c r="R1294" s="30"/>
      <c r="S1294" s="30"/>
      <c r="T1294" s="30"/>
      <c r="U1294" s="30"/>
      <c r="V1294" s="30"/>
      <c r="W1294" s="30"/>
      <c r="X1294" s="30"/>
      <c r="Y1294" s="30"/>
      <c r="Z1294" s="30"/>
      <c r="AA1294" s="30"/>
      <c r="AB1294" s="30"/>
      <c r="AC1294" s="30"/>
      <c r="AD1294" s="292">
        <f t="shared" si="1097"/>
        <v>0</v>
      </c>
      <c r="AE1294" s="30"/>
      <c r="AF1294" s="30"/>
      <c r="AG1294" s="30"/>
      <c r="AH1294" s="30"/>
      <c r="AI1294" s="30"/>
      <c r="AJ1294" s="30"/>
      <c r="AK1294" s="30"/>
    </row>
    <row r="1295" spans="1:37" ht="24.75" hidden="1" customHeight="1">
      <c r="A1295" s="43"/>
      <c r="B1295" s="28" t="s">
        <v>737</v>
      </c>
      <c r="C1295" s="29" t="s">
        <v>492</v>
      </c>
      <c r="D1295" s="186"/>
      <c r="E1295" s="30"/>
      <c r="F1295" s="93"/>
      <c r="G1295" s="186"/>
      <c r="H1295" s="186"/>
      <c r="I1295" s="186"/>
      <c r="J1295" s="186"/>
      <c r="K1295" s="23">
        <f t="shared" si="1119"/>
        <v>0</v>
      </c>
      <c r="L1295" s="23">
        <f t="shared" si="1120"/>
        <v>0</v>
      </c>
      <c r="M1295" s="186"/>
      <c r="N1295" s="186"/>
      <c r="O1295" s="186"/>
      <c r="P1295" s="30"/>
      <c r="Q1295" s="30"/>
      <c r="R1295" s="30"/>
      <c r="S1295" s="30"/>
      <c r="T1295" s="30"/>
      <c r="U1295" s="30"/>
      <c r="V1295" s="30"/>
      <c r="W1295" s="30"/>
      <c r="X1295" s="30"/>
      <c r="Y1295" s="30"/>
      <c r="Z1295" s="30"/>
      <c r="AA1295" s="30"/>
      <c r="AB1295" s="30"/>
      <c r="AC1295" s="30"/>
      <c r="AD1295" s="292">
        <f t="shared" si="1097"/>
        <v>0</v>
      </c>
      <c r="AE1295" s="30"/>
      <c r="AF1295" s="30"/>
      <c r="AG1295" s="30"/>
      <c r="AH1295" s="30"/>
      <c r="AI1295" s="30"/>
      <c r="AJ1295" s="30"/>
      <c r="AK1295" s="30"/>
    </row>
    <row r="1296" spans="1:37" ht="27" customHeight="1">
      <c r="A1296" s="43"/>
      <c r="B1296" s="154" t="s">
        <v>747</v>
      </c>
      <c r="C1296" s="129"/>
      <c r="D1296" s="261">
        <f t="shared" ref="D1296:S1298" si="1127">D1297</f>
        <v>181</v>
      </c>
      <c r="E1296" s="130">
        <f t="shared" si="1127"/>
        <v>336</v>
      </c>
      <c r="F1296" s="158">
        <f t="shared" si="1127"/>
        <v>336</v>
      </c>
      <c r="G1296" s="261">
        <f t="shared" si="1127"/>
        <v>84</v>
      </c>
      <c r="H1296" s="261">
        <f t="shared" si="1127"/>
        <v>84</v>
      </c>
      <c r="I1296" s="261">
        <f t="shared" si="1127"/>
        <v>84</v>
      </c>
      <c r="J1296" s="261">
        <f t="shared" si="1127"/>
        <v>84</v>
      </c>
      <c r="K1296" s="23">
        <f t="shared" si="1119"/>
        <v>336</v>
      </c>
      <c r="L1296" s="23">
        <f t="shared" si="1120"/>
        <v>0</v>
      </c>
      <c r="M1296" s="261">
        <f t="shared" si="1127"/>
        <v>336</v>
      </c>
      <c r="N1296" s="261">
        <f t="shared" si="1127"/>
        <v>336</v>
      </c>
      <c r="O1296" s="261">
        <f t="shared" si="1127"/>
        <v>336</v>
      </c>
      <c r="P1296" s="130">
        <f t="shared" si="1127"/>
        <v>0</v>
      </c>
      <c r="Q1296" s="130">
        <f t="shared" si="1127"/>
        <v>0</v>
      </c>
      <c r="R1296" s="130">
        <f t="shared" si="1127"/>
        <v>1095</v>
      </c>
      <c r="S1296" s="130">
        <f t="shared" si="1127"/>
        <v>0</v>
      </c>
      <c r="T1296" s="130">
        <f t="shared" ref="T1296:AK1298" si="1128">T1297</f>
        <v>0</v>
      </c>
      <c r="U1296" s="130">
        <f t="shared" si="1128"/>
        <v>0</v>
      </c>
      <c r="V1296" s="130">
        <f t="shared" si="1128"/>
        <v>0</v>
      </c>
      <c r="W1296" s="130">
        <f t="shared" si="1128"/>
        <v>0</v>
      </c>
      <c r="X1296" s="130">
        <f t="shared" si="1128"/>
        <v>0</v>
      </c>
      <c r="Y1296" s="130">
        <f t="shared" si="1128"/>
        <v>0</v>
      </c>
      <c r="Z1296" s="130">
        <f t="shared" si="1128"/>
        <v>0</v>
      </c>
      <c r="AA1296" s="130">
        <f t="shared" si="1128"/>
        <v>0</v>
      </c>
      <c r="AB1296" s="130">
        <f t="shared" si="1128"/>
        <v>0</v>
      </c>
      <c r="AC1296" s="130">
        <f t="shared" si="1128"/>
        <v>0</v>
      </c>
      <c r="AD1296" s="292">
        <f t="shared" si="1097"/>
        <v>1431</v>
      </c>
      <c r="AE1296" s="130">
        <f t="shared" si="1128"/>
        <v>1431</v>
      </c>
      <c r="AF1296" s="130">
        <f t="shared" si="1128"/>
        <v>0</v>
      </c>
      <c r="AG1296" s="130">
        <f t="shared" si="1128"/>
        <v>366</v>
      </c>
      <c r="AH1296" s="130">
        <f t="shared" si="1128"/>
        <v>366</v>
      </c>
      <c r="AI1296" s="130">
        <f t="shared" si="1128"/>
        <v>366</v>
      </c>
      <c r="AJ1296" s="130">
        <f t="shared" si="1128"/>
        <v>366</v>
      </c>
      <c r="AK1296" s="130">
        <f t="shared" si="1128"/>
        <v>0</v>
      </c>
    </row>
    <row r="1297" spans="1:37" ht="18.75" customHeight="1">
      <c r="A1297" s="43"/>
      <c r="B1297" s="25" t="s">
        <v>298</v>
      </c>
      <c r="C1297" s="29"/>
      <c r="D1297" s="253">
        <f t="shared" si="1127"/>
        <v>181</v>
      </c>
      <c r="E1297" s="45">
        <f t="shared" si="1127"/>
        <v>336</v>
      </c>
      <c r="F1297" s="289">
        <f t="shared" si="1127"/>
        <v>336</v>
      </c>
      <c r="G1297" s="253">
        <f t="shared" si="1127"/>
        <v>84</v>
      </c>
      <c r="H1297" s="253">
        <f t="shared" si="1127"/>
        <v>84</v>
      </c>
      <c r="I1297" s="253">
        <f t="shared" si="1127"/>
        <v>84</v>
      </c>
      <c r="J1297" s="253">
        <f t="shared" si="1127"/>
        <v>84</v>
      </c>
      <c r="K1297" s="23">
        <f t="shared" si="1119"/>
        <v>336</v>
      </c>
      <c r="L1297" s="23">
        <f t="shared" si="1120"/>
        <v>0</v>
      </c>
      <c r="M1297" s="253">
        <f t="shared" si="1127"/>
        <v>336</v>
      </c>
      <c r="N1297" s="253">
        <f t="shared" si="1127"/>
        <v>336</v>
      </c>
      <c r="O1297" s="253">
        <f t="shared" si="1127"/>
        <v>336</v>
      </c>
      <c r="P1297" s="45">
        <f t="shared" si="1127"/>
        <v>0</v>
      </c>
      <c r="Q1297" s="45">
        <f t="shared" si="1127"/>
        <v>0</v>
      </c>
      <c r="R1297" s="45">
        <f t="shared" si="1127"/>
        <v>1095</v>
      </c>
      <c r="S1297" s="45">
        <f t="shared" si="1127"/>
        <v>0</v>
      </c>
      <c r="T1297" s="45">
        <f t="shared" si="1128"/>
        <v>0</v>
      </c>
      <c r="U1297" s="45">
        <f t="shared" si="1128"/>
        <v>0</v>
      </c>
      <c r="V1297" s="45">
        <f t="shared" si="1128"/>
        <v>0</v>
      </c>
      <c r="W1297" s="45">
        <f t="shared" si="1128"/>
        <v>0</v>
      </c>
      <c r="X1297" s="45">
        <f t="shared" si="1128"/>
        <v>0</v>
      </c>
      <c r="Y1297" s="45">
        <f t="shared" si="1128"/>
        <v>0</v>
      </c>
      <c r="Z1297" s="45">
        <f t="shared" si="1128"/>
        <v>0</v>
      </c>
      <c r="AA1297" s="45">
        <f t="shared" si="1128"/>
        <v>0</v>
      </c>
      <c r="AB1297" s="45">
        <f t="shared" si="1128"/>
        <v>0</v>
      </c>
      <c r="AC1297" s="45">
        <f t="shared" si="1128"/>
        <v>0</v>
      </c>
      <c r="AD1297" s="292">
        <f t="shared" si="1097"/>
        <v>1431</v>
      </c>
      <c r="AE1297" s="45">
        <f t="shared" si="1128"/>
        <v>1431</v>
      </c>
      <c r="AF1297" s="45">
        <f t="shared" si="1128"/>
        <v>0</v>
      </c>
      <c r="AG1297" s="45">
        <f t="shared" si="1128"/>
        <v>366</v>
      </c>
      <c r="AH1297" s="45">
        <f t="shared" si="1128"/>
        <v>366</v>
      </c>
      <c r="AI1297" s="45">
        <f t="shared" si="1128"/>
        <v>366</v>
      </c>
      <c r="AJ1297" s="45">
        <f t="shared" si="1128"/>
        <v>366</v>
      </c>
      <c r="AK1297" s="45">
        <f t="shared" si="1128"/>
        <v>0</v>
      </c>
    </row>
    <row r="1298" spans="1:37" ht="17.25" customHeight="1">
      <c r="A1298" s="43"/>
      <c r="B1298" s="28" t="s">
        <v>299</v>
      </c>
      <c r="C1298" s="29"/>
      <c r="D1298" s="253">
        <f t="shared" si="1127"/>
        <v>181</v>
      </c>
      <c r="E1298" s="45">
        <f t="shared" si="1127"/>
        <v>336</v>
      </c>
      <c r="F1298" s="289">
        <f t="shared" si="1127"/>
        <v>336</v>
      </c>
      <c r="G1298" s="253">
        <f t="shared" si="1127"/>
        <v>84</v>
      </c>
      <c r="H1298" s="253">
        <f t="shared" si="1127"/>
        <v>84</v>
      </c>
      <c r="I1298" s="253">
        <f t="shared" si="1127"/>
        <v>84</v>
      </c>
      <c r="J1298" s="253">
        <f t="shared" si="1127"/>
        <v>84</v>
      </c>
      <c r="K1298" s="23">
        <f t="shared" si="1119"/>
        <v>336</v>
      </c>
      <c r="L1298" s="23">
        <f t="shared" si="1120"/>
        <v>0</v>
      </c>
      <c r="M1298" s="253">
        <f t="shared" si="1127"/>
        <v>336</v>
      </c>
      <c r="N1298" s="253">
        <f t="shared" si="1127"/>
        <v>336</v>
      </c>
      <c r="O1298" s="253">
        <f t="shared" si="1127"/>
        <v>336</v>
      </c>
      <c r="P1298" s="45">
        <f t="shared" si="1127"/>
        <v>0</v>
      </c>
      <c r="Q1298" s="45">
        <f t="shared" si="1127"/>
        <v>0</v>
      </c>
      <c r="R1298" s="45">
        <f t="shared" si="1127"/>
        <v>1095</v>
      </c>
      <c r="S1298" s="45">
        <f t="shared" si="1127"/>
        <v>0</v>
      </c>
      <c r="T1298" s="45">
        <f t="shared" si="1128"/>
        <v>0</v>
      </c>
      <c r="U1298" s="45">
        <f t="shared" si="1128"/>
        <v>0</v>
      </c>
      <c r="V1298" s="45">
        <f t="shared" si="1128"/>
        <v>0</v>
      </c>
      <c r="W1298" s="45">
        <f t="shared" si="1128"/>
        <v>0</v>
      </c>
      <c r="X1298" s="45">
        <f t="shared" si="1128"/>
        <v>0</v>
      </c>
      <c r="Y1298" s="45">
        <f t="shared" si="1128"/>
        <v>0</v>
      </c>
      <c r="Z1298" s="45">
        <f t="shared" si="1128"/>
        <v>0</v>
      </c>
      <c r="AA1298" s="45">
        <f t="shared" si="1128"/>
        <v>0</v>
      </c>
      <c r="AB1298" s="45">
        <f t="shared" si="1128"/>
        <v>0</v>
      </c>
      <c r="AC1298" s="45">
        <f t="shared" si="1128"/>
        <v>0</v>
      </c>
      <c r="AD1298" s="292">
        <f t="shared" si="1097"/>
        <v>1431</v>
      </c>
      <c r="AE1298" s="45">
        <f t="shared" si="1128"/>
        <v>1431</v>
      </c>
      <c r="AF1298" s="45">
        <f t="shared" si="1128"/>
        <v>0</v>
      </c>
      <c r="AG1298" s="45">
        <f t="shared" si="1128"/>
        <v>366</v>
      </c>
      <c r="AH1298" s="45">
        <f t="shared" si="1128"/>
        <v>366</v>
      </c>
      <c r="AI1298" s="45">
        <f t="shared" si="1128"/>
        <v>366</v>
      </c>
      <c r="AJ1298" s="45">
        <f t="shared" si="1128"/>
        <v>366</v>
      </c>
      <c r="AK1298" s="45">
        <f t="shared" si="1128"/>
        <v>0</v>
      </c>
    </row>
    <row r="1299" spans="1:37" ht="19.5" customHeight="1">
      <c r="A1299" s="43"/>
      <c r="B1299" s="28" t="s">
        <v>301</v>
      </c>
      <c r="C1299" s="29">
        <v>20</v>
      </c>
      <c r="D1299" s="186">
        <v>181</v>
      </c>
      <c r="E1299" s="30">
        <v>336</v>
      </c>
      <c r="F1299" s="93">
        <v>336</v>
      </c>
      <c r="G1299" s="186">
        <v>84</v>
      </c>
      <c r="H1299" s="186">
        <v>84</v>
      </c>
      <c r="I1299" s="186">
        <v>84</v>
      </c>
      <c r="J1299" s="186">
        <v>84</v>
      </c>
      <c r="K1299" s="23">
        <f t="shared" si="1119"/>
        <v>336</v>
      </c>
      <c r="L1299" s="23">
        <f t="shared" si="1120"/>
        <v>0</v>
      </c>
      <c r="M1299" s="186">
        <v>336</v>
      </c>
      <c r="N1299" s="186">
        <v>336</v>
      </c>
      <c r="O1299" s="186">
        <v>336</v>
      </c>
      <c r="P1299" s="30"/>
      <c r="Q1299" s="30"/>
      <c r="R1299" s="30">
        <v>1095</v>
      </c>
      <c r="S1299" s="30"/>
      <c r="T1299" s="30"/>
      <c r="U1299" s="30"/>
      <c r="V1299" s="30"/>
      <c r="W1299" s="30"/>
      <c r="X1299" s="30"/>
      <c r="Y1299" s="30"/>
      <c r="Z1299" s="30"/>
      <c r="AA1299" s="30"/>
      <c r="AB1299" s="30"/>
      <c r="AC1299" s="30"/>
      <c r="AD1299" s="292">
        <f t="shared" si="1097"/>
        <v>1431</v>
      </c>
      <c r="AE1299" s="30">
        <v>1431</v>
      </c>
      <c r="AF1299" s="30">
        <v>0</v>
      </c>
      <c r="AG1299" s="30">
        <v>366</v>
      </c>
      <c r="AH1299" s="30">
        <v>366</v>
      </c>
      <c r="AI1299" s="30">
        <v>366</v>
      </c>
      <c r="AJ1299" s="30">
        <v>366</v>
      </c>
      <c r="AK1299" s="30"/>
    </row>
    <row r="1300" spans="1:37" ht="24.75" customHeight="1">
      <c r="A1300" s="110" t="s">
        <v>748</v>
      </c>
      <c r="B1300" s="114" t="s">
        <v>749</v>
      </c>
      <c r="C1300" s="22">
        <v>79.02</v>
      </c>
      <c r="D1300" s="269">
        <f t="shared" ref="D1300:J1300" si="1129">D1315+D1333+D1346+D1418</f>
        <v>159260</v>
      </c>
      <c r="E1300" s="190">
        <f t="shared" si="1129"/>
        <v>241335</v>
      </c>
      <c r="F1300" s="307">
        <f t="shared" si="1129"/>
        <v>269149</v>
      </c>
      <c r="G1300" s="269">
        <f t="shared" si="1129"/>
        <v>63874</v>
      </c>
      <c r="H1300" s="269">
        <f t="shared" si="1129"/>
        <v>57840</v>
      </c>
      <c r="I1300" s="269">
        <f t="shared" si="1129"/>
        <v>72462</v>
      </c>
      <c r="J1300" s="269">
        <f t="shared" si="1129"/>
        <v>74973</v>
      </c>
      <c r="K1300" s="23">
        <f t="shared" si="1119"/>
        <v>269149</v>
      </c>
      <c r="L1300" s="23">
        <f t="shared" si="1120"/>
        <v>0</v>
      </c>
      <c r="M1300" s="269">
        <f t="shared" ref="M1300:AK1300" si="1130">M1315+M1333+M1346+M1418</f>
        <v>269303</v>
      </c>
      <c r="N1300" s="269">
        <f t="shared" si="1130"/>
        <v>242132</v>
      </c>
      <c r="O1300" s="269">
        <f t="shared" si="1130"/>
        <v>103831</v>
      </c>
      <c r="P1300" s="190">
        <f t="shared" si="1130"/>
        <v>1638</v>
      </c>
      <c r="Q1300" s="190">
        <f t="shared" si="1130"/>
        <v>0</v>
      </c>
      <c r="R1300" s="190">
        <f t="shared" si="1130"/>
        <v>0</v>
      </c>
      <c r="S1300" s="190">
        <f t="shared" si="1130"/>
        <v>0</v>
      </c>
      <c r="T1300" s="190">
        <f t="shared" si="1130"/>
        <v>0</v>
      </c>
      <c r="U1300" s="190">
        <f t="shared" si="1130"/>
        <v>1306</v>
      </c>
      <c r="V1300" s="190">
        <f t="shared" si="1130"/>
        <v>0</v>
      </c>
      <c r="W1300" s="190">
        <f t="shared" si="1130"/>
        <v>2143</v>
      </c>
      <c r="X1300" s="190">
        <f t="shared" si="1130"/>
        <v>0</v>
      </c>
      <c r="Y1300" s="190">
        <f t="shared" si="1130"/>
        <v>0</v>
      </c>
      <c r="Z1300" s="190">
        <f t="shared" si="1130"/>
        <v>6194</v>
      </c>
      <c r="AA1300" s="190">
        <f t="shared" si="1130"/>
        <v>265</v>
      </c>
      <c r="AB1300" s="190">
        <f t="shared" si="1130"/>
        <v>3017</v>
      </c>
      <c r="AC1300" s="190">
        <f t="shared" si="1130"/>
        <v>0</v>
      </c>
      <c r="AD1300" s="292">
        <f t="shared" si="1097"/>
        <v>283712</v>
      </c>
      <c r="AE1300" s="190">
        <f t="shared" si="1130"/>
        <v>283712</v>
      </c>
      <c r="AF1300" s="190">
        <f t="shared" si="1130"/>
        <v>135678</v>
      </c>
      <c r="AG1300" s="190">
        <f t="shared" si="1130"/>
        <v>288265</v>
      </c>
      <c r="AH1300" s="190">
        <f t="shared" si="1130"/>
        <v>272982</v>
      </c>
      <c r="AI1300" s="190">
        <f t="shared" si="1130"/>
        <v>212257</v>
      </c>
      <c r="AJ1300" s="190">
        <f t="shared" si="1130"/>
        <v>54220</v>
      </c>
      <c r="AK1300" s="190">
        <f t="shared" si="1130"/>
        <v>0</v>
      </c>
    </row>
    <row r="1301" spans="1:37" ht="20.25" customHeight="1">
      <c r="A1301" s="43"/>
      <c r="B1301" s="25" t="s">
        <v>298</v>
      </c>
      <c r="C1301" s="26"/>
      <c r="D1301" s="269">
        <f t="shared" ref="D1301:J1302" si="1131">D1316+D1339+D1347+D1335</f>
        <v>26542</v>
      </c>
      <c r="E1301" s="190">
        <f t="shared" si="1131"/>
        <v>27400</v>
      </c>
      <c r="F1301" s="307">
        <f t="shared" si="1131"/>
        <v>25300</v>
      </c>
      <c r="G1301" s="269">
        <f t="shared" si="1131"/>
        <v>9075</v>
      </c>
      <c r="H1301" s="269">
        <f t="shared" si="1131"/>
        <v>8075</v>
      </c>
      <c r="I1301" s="269">
        <f t="shared" si="1131"/>
        <v>5075</v>
      </c>
      <c r="J1301" s="269">
        <f t="shared" si="1131"/>
        <v>3075</v>
      </c>
      <c r="K1301" s="23">
        <f t="shared" si="1119"/>
        <v>25300</v>
      </c>
      <c r="L1301" s="23">
        <f t="shared" si="1120"/>
        <v>0</v>
      </c>
      <c r="M1301" s="269">
        <f t="shared" ref="M1301:AK1302" si="1132">M1316+M1339+M1347+M1335</f>
        <v>21996</v>
      </c>
      <c r="N1301" s="269">
        <f t="shared" si="1132"/>
        <v>22489</v>
      </c>
      <c r="O1301" s="269">
        <f t="shared" si="1132"/>
        <v>23721</v>
      </c>
      <c r="P1301" s="190">
        <f t="shared" si="1132"/>
        <v>0</v>
      </c>
      <c r="Q1301" s="190">
        <f t="shared" si="1132"/>
        <v>0</v>
      </c>
      <c r="R1301" s="190">
        <f t="shared" si="1132"/>
        <v>0</v>
      </c>
      <c r="S1301" s="190">
        <f t="shared" si="1132"/>
        <v>0</v>
      </c>
      <c r="T1301" s="190">
        <f t="shared" si="1132"/>
        <v>0</v>
      </c>
      <c r="U1301" s="190">
        <f t="shared" si="1132"/>
        <v>1000</v>
      </c>
      <c r="V1301" s="190">
        <f t="shared" si="1132"/>
        <v>0</v>
      </c>
      <c r="W1301" s="190">
        <f t="shared" si="1132"/>
        <v>2143</v>
      </c>
      <c r="X1301" s="190">
        <f t="shared" si="1132"/>
        <v>0</v>
      </c>
      <c r="Y1301" s="190">
        <f t="shared" si="1132"/>
        <v>0</v>
      </c>
      <c r="Z1301" s="190">
        <f t="shared" si="1132"/>
        <v>6188</v>
      </c>
      <c r="AA1301" s="190">
        <f t="shared" si="1132"/>
        <v>265</v>
      </c>
      <c r="AB1301" s="190">
        <f t="shared" si="1132"/>
        <v>221</v>
      </c>
      <c r="AC1301" s="190">
        <f t="shared" si="1132"/>
        <v>0</v>
      </c>
      <c r="AD1301" s="292">
        <f t="shared" si="1097"/>
        <v>35117</v>
      </c>
      <c r="AE1301" s="190">
        <f t="shared" si="1132"/>
        <v>35117</v>
      </c>
      <c r="AF1301" s="190">
        <f t="shared" si="1132"/>
        <v>34913</v>
      </c>
      <c r="AG1301" s="190">
        <f t="shared" si="1132"/>
        <v>39300</v>
      </c>
      <c r="AH1301" s="190">
        <f t="shared" si="1132"/>
        <v>39300</v>
      </c>
      <c r="AI1301" s="190">
        <f t="shared" si="1132"/>
        <v>39300</v>
      </c>
      <c r="AJ1301" s="190">
        <f t="shared" si="1132"/>
        <v>39300</v>
      </c>
      <c r="AK1301" s="190">
        <f t="shared" si="1132"/>
        <v>0</v>
      </c>
    </row>
    <row r="1302" spans="1:37" ht="14.25">
      <c r="A1302" s="43"/>
      <c r="B1302" s="28" t="s">
        <v>299</v>
      </c>
      <c r="C1302" s="29">
        <v>1</v>
      </c>
      <c r="D1302" s="248">
        <f t="shared" si="1131"/>
        <v>26542</v>
      </c>
      <c r="E1302" s="38">
        <f t="shared" si="1131"/>
        <v>27400</v>
      </c>
      <c r="F1302" s="286">
        <f t="shared" si="1131"/>
        <v>25300</v>
      </c>
      <c r="G1302" s="248">
        <f t="shared" si="1131"/>
        <v>9075</v>
      </c>
      <c r="H1302" s="248">
        <f t="shared" si="1131"/>
        <v>8075</v>
      </c>
      <c r="I1302" s="248">
        <f t="shared" si="1131"/>
        <v>5075</v>
      </c>
      <c r="J1302" s="248">
        <f t="shared" si="1131"/>
        <v>3075</v>
      </c>
      <c r="K1302" s="23">
        <f t="shared" si="1119"/>
        <v>25300</v>
      </c>
      <c r="L1302" s="23">
        <f t="shared" si="1120"/>
        <v>0</v>
      </c>
      <c r="M1302" s="248">
        <f t="shared" si="1132"/>
        <v>21996</v>
      </c>
      <c r="N1302" s="248">
        <f t="shared" si="1132"/>
        <v>22489</v>
      </c>
      <c r="O1302" s="248">
        <f t="shared" si="1132"/>
        <v>23721</v>
      </c>
      <c r="P1302" s="38">
        <f t="shared" si="1132"/>
        <v>0</v>
      </c>
      <c r="Q1302" s="38">
        <f t="shared" si="1132"/>
        <v>0</v>
      </c>
      <c r="R1302" s="38">
        <f t="shared" si="1132"/>
        <v>0</v>
      </c>
      <c r="S1302" s="38">
        <f t="shared" si="1132"/>
        <v>0</v>
      </c>
      <c r="T1302" s="38">
        <f t="shared" si="1132"/>
        <v>0</v>
      </c>
      <c r="U1302" s="38">
        <f t="shared" si="1132"/>
        <v>1000</v>
      </c>
      <c r="V1302" s="38">
        <f t="shared" si="1132"/>
        <v>0</v>
      </c>
      <c r="W1302" s="38">
        <f t="shared" si="1132"/>
        <v>2143</v>
      </c>
      <c r="X1302" s="38">
        <f t="shared" si="1132"/>
        <v>0</v>
      </c>
      <c r="Y1302" s="38">
        <f t="shared" si="1132"/>
        <v>0</v>
      </c>
      <c r="Z1302" s="38">
        <f t="shared" si="1132"/>
        <v>6188</v>
      </c>
      <c r="AA1302" s="38">
        <f t="shared" si="1132"/>
        <v>265</v>
      </c>
      <c r="AB1302" s="38">
        <f t="shared" si="1132"/>
        <v>221</v>
      </c>
      <c r="AC1302" s="38">
        <f t="shared" si="1132"/>
        <v>0</v>
      </c>
      <c r="AD1302" s="292">
        <f t="shared" ref="AD1302:AD1365" si="1133">F1302+P1302+Q1302+R1302+S1302+T1302+Z1302+U1302+V1302+W1302+X1302+Y1302+AA1302+AB1302+AC1302</f>
        <v>35117</v>
      </c>
      <c r="AE1302" s="38">
        <f t="shared" si="1132"/>
        <v>35117</v>
      </c>
      <c r="AF1302" s="38">
        <f t="shared" si="1132"/>
        <v>34913</v>
      </c>
      <c r="AG1302" s="38">
        <f t="shared" si="1132"/>
        <v>39300</v>
      </c>
      <c r="AH1302" s="38">
        <f t="shared" si="1132"/>
        <v>39300</v>
      </c>
      <c r="AI1302" s="38">
        <f t="shared" si="1132"/>
        <v>39300</v>
      </c>
      <c r="AJ1302" s="38">
        <f t="shared" si="1132"/>
        <v>39300</v>
      </c>
      <c r="AK1302" s="38">
        <f t="shared" si="1132"/>
        <v>0</v>
      </c>
    </row>
    <row r="1303" spans="1:37" ht="15" customHeight="1">
      <c r="A1303" s="43"/>
      <c r="B1303" s="28" t="s">
        <v>300</v>
      </c>
      <c r="C1303" s="29">
        <v>10</v>
      </c>
      <c r="D1303" s="186"/>
      <c r="E1303" s="30"/>
      <c r="F1303" s="93"/>
      <c r="G1303" s="186"/>
      <c r="H1303" s="186"/>
      <c r="I1303" s="186"/>
      <c r="J1303" s="186"/>
      <c r="K1303" s="23">
        <f t="shared" si="1119"/>
        <v>0</v>
      </c>
      <c r="L1303" s="23">
        <f t="shared" si="1120"/>
        <v>0</v>
      </c>
      <c r="M1303" s="186"/>
      <c r="N1303" s="186"/>
      <c r="O1303" s="186"/>
      <c r="P1303" s="30"/>
      <c r="Q1303" s="30"/>
      <c r="R1303" s="30"/>
      <c r="S1303" s="30"/>
      <c r="T1303" s="30"/>
      <c r="U1303" s="30"/>
      <c r="V1303" s="30"/>
      <c r="W1303" s="30"/>
      <c r="X1303" s="30"/>
      <c r="Y1303" s="30"/>
      <c r="Z1303" s="30"/>
      <c r="AA1303" s="30"/>
      <c r="AB1303" s="30"/>
      <c r="AC1303" s="30"/>
      <c r="AD1303" s="292">
        <f t="shared" si="1133"/>
        <v>0</v>
      </c>
      <c r="AE1303" s="30"/>
      <c r="AF1303" s="30"/>
      <c r="AG1303" s="30"/>
      <c r="AH1303" s="30"/>
      <c r="AI1303" s="30"/>
      <c r="AJ1303" s="30"/>
      <c r="AK1303" s="30"/>
    </row>
    <row r="1304" spans="1:37" ht="13.5" customHeight="1">
      <c r="A1304" s="43"/>
      <c r="B1304" s="28" t="s">
        <v>301</v>
      </c>
      <c r="C1304" s="29">
        <v>20</v>
      </c>
      <c r="D1304" s="248">
        <f t="shared" ref="D1304:J1304" si="1134">D1318+D1350+D1337</f>
        <v>26542</v>
      </c>
      <c r="E1304" s="38">
        <f t="shared" si="1134"/>
        <v>27400</v>
      </c>
      <c r="F1304" s="286">
        <f t="shared" si="1134"/>
        <v>25300</v>
      </c>
      <c r="G1304" s="248">
        <f t="shared" si="1134"/>
        <v>9075</v>
      </c>
      <c r="H1304" s="248">
        <f t="shared" si="1134"/>
        <v>8075</v>
      </c>
      <c r="I1304" s="248">
        <f t="shared" si="1134"/>
        <v>5075</v>
      </c>
      <c r="J1304" s="248">
        <f t="shared" si="1134"/>
        <v>3075</v>
      </c>
      <c r="K1304" s="23">
        <f t="shared" si="1119"/>
        <v>25300</v>
      </c>
      <c r="L1304" s="23">
        <f t="shared" si="1120"/>
        <v>0</v>
      </c>
      <c r="M1304" s="248">
        <f t="shared" ref="M1304:AK1304" si="1135">M1318+M1350+M1337</f>
        <v>21996</v>
      </c>
      <c r="N1304" s="248">
        <f t="shared" si="1135"/>
        <v>22489</v>
      </c>
      <c r="O1304" s="248">
        <f t="shared" si="1135"/>
        <v>23721</v>
      </c>
      <c r="P1304" s="38">
        <f t="shared" si="1135"/>
        <v>0</v>
      </c>
      <c r="Q1304" s="38">
        <f t="shared" si="1135"/>
        <v>0</v>
      </c>
      <c r="R1304" s="38">
        <f t="shared" si="1135"/>
        <v>0</v>
      </c>
      <c r="S1304" s="38">
        <f t="shared" si="1135"/>
        <v>0</v>
      </c>
      <c r="T1304" s="38">
        <f t="shared" si="1135"/>
        <v>0</v>
      </c>
      <c r="U1304" s="38">
        <f t="shared" si="1135"/>
        <v>1000</v>
      </c>
      <c r="V1304" s="38">
        <f t="shared" si="1135"/>
        <v>0</v>
      </c>
      <c r="W1304" s="38">
        <f t="shared" si="1135"/>
        <v>2143</v>
      </c>
      <c r="X1304" s="38">
        <f t="shared" si="1135"/>
        <v>0</v>
      </c>
      <c r="Y1304" s="38">
        <f t="shared" si="1135"/>
        <v>0</v>
      </c>
      <c r="Z1304" s="38">
        <f t="shared" si="1135"/>
        <v>6188</v>
      </c>
      <c r="AA1304" s="38">
        <f t="shared" si="1135"/>
        <v>265</v>
      </c>
      <c r="AB1304" s="38">
        <f t="shared" si="1135"/>
        <v>221</v>
      </c>
      <c r="AC1304" s="38">
        <f t="shared" si="1135"/>
        <v>0</v>
      </c>
      <c r="AD1304" s="292">
        <f t="shared" si="1133"/>
        <v>35117</v>
      </c>
      <c r="AE1304" s="38">
        <f t="shared" si="1135"/>
        <v>35117</v>
      </c>
      <c r="AF1304" s="38">
        <f t="shared" si="1135"/>
        <v>34913</v>
      </c>
      <c r="AG1304" s="38">
        <f t="shared" si="1135"/>
        <v>39300</v>
      </c>
      <c r="AH1304" s="38">
        <f t="shared" si="1135"/>
        <v>39300</v>
      </c>
      <c r="AI1304" s="38">
        <f t="shared" si="1135"/>
        <v>39300</v>
      </c>
      <c r="AJ1304" s="38">
        <f t="shared" si="1135"/>
        <v>39300</v>
      </c>
      <c r="AK1304" s="38">
        <f t="shared" si="1135"/>
        <v>0</v>
      </c>
    </row>
    <row r="1305" spans="1:37" ht="15" hidden="1" customHeight="1">
      <c r="A1305" s="43"/>
      <c r="B1305" s="28" t="s">
        <v>750</v>
      </c>
      <c r="C1305" s="29">
        <v>51</v>
      </c>
      <c r="D1305" s="186"/>
      <c r="E1305" s="30"/>
      <c r="F1305" s="93"/>
      <c r="G1305" s="186"/>
      <c r="H1305" s="186"/>
      <c r="I1305" s="186"/>
      <c r="J1305" s="186"/>
      <c r="K1305" s="23">
        <f t="shared" si="1119"/>
        <v>0</v>
      </c>
      <c r="L1305" s="23">
        <f t="shared" si="1120"/>
        <v>0</v>
      </c>
      <c r="M1305" s="186"/>
      <c r="N1305" s="186"/>
      <c r="O1305" s="186"/>
      <c r="P1305" s="30"/>
      <c r="Q1305" s="30"/>
      <c r="R1305" s="30"/>
      <c r="S1305" s="30"/>
      <c r="T1305" s="30"/>
      <c r="U1305" s="30"/>
      <c r="V1305" s="30"/>
      <c r="W1305" s="30"/>
      <c r="X1305" s="30"/>
      <c r="Y1305" s="30"/>
      <c r="Z1305" s="30"/>
      <c r="AA1305" s="30"/>
      <c r="AB1305" s="30"/>
      <c r="AC1305" s="30"/>
      <c r="AD1305" s="292">
        <f t="shared" si="1133"/>
        <v>0</v>
      </c>
      <c r="AE1305" s="30"/>
      <c r="AF1305" s="30"/>
      <c r="AG1305" s="30"/>
      <c r="AH1305" s="30"/>
      <c r="AI1305" s="30"/>
      <c r="AJ1305" s="30"/>
      <c r="AK1305" s="30"/>
    </row>
    <row r="1306" spans="1:37" ht="13.5" hidden="1" customHeight="1">
      <c r="A1306" s="43"/>
      <c r="B1306" s="28" t="s">
        <v>623</v>
      </c>
      <c r="C1306" s="29">
        <v>59.02</v>
      </c>
      <c r="D1306" s="186"/>
      <c r="E1306" s="30"/>
      <c r="F1306" s="93"/>
      <c r="G1306" s="186"/>
      <c r="H1306" s="186"/>
      <c r="I1306" s="186"/>
      <c r="J1306" s="186"/>
      <c r="K1306" s="23">
        <f t="shared" si="1119"/>
        <v>0</v>
      </c>
      <c r="L1306" s="23">
        <f t="shared" si="1120"/>
        <v>0</v>
      </c>
      <c r="M1306" s="186"/>
      <c r="N1306" s="186"/>
      <c r="O1306" s="186"/>
      <c r="P1306" s="30"/>
      <c r="Q1306" s="30"/>
      <c r="R1306" s="30"/>
      <c r="S1306" s="30"/>
      <c r="T1306" s="30"/>
      <c r="U1306" s="30"/>
      <c r="V1306" s="30"/>
      <c r="W1306" s="30"/>
      <c r="X1306" s="30"/>
      <c r="Y1306" s="30"/>
      <c r="Z1306" s="30"/>
      <c r="AA1306" s="30"/>
      <c r="AB1306" s="30"/>
      <c r="AC1306" s="30"/>
      <c r="AD1306" s="292">
        <f t="shared" si="1133"/>
        <v>0</v>
      </c>
      <c r="AE1306" s="30"/>
      <c r="AF1306" s="30"/>
      <c r="AG1306" s="30"/>
      <c r="AH1306" s="30"/>
      <c r="AI1306" s="30"/>
      <c r="AJ1306" s="30"/>
      <c r="AK1306" s="30"/>
    </row>
    <row r="1307" spans="1:37" ht="13.5" hidden="1" customHeight="1">
      <c r="A1307" s="43"/>
      <c r="B1307" s="28" t="s">
        <v>751</v>
      </c>
      <c r="C1307" s="29"/>
      <c r="D1307" s="186"/>
      <c r="E1307" s="30"/>
      <c r="F1307" s="93"/>
      <c r="G1307" s="186"/>
      <c r="H1307" s="186"/>
      <c r="I1307" s="186"/>
      <c r="J1307" s="186"/>
      <c r="K1307" s="23">
        <f t="shared" si="1119"/>
        <v>0</v>
      </c>
      <c r="L1307" s="23">
        <f t="shared" si="1120"/>
        <v>0</v>
      </c>
      <c r="M1307" s="186"/>
      <c r="N1307" s="186"/>
      <c r="O1307" s="186"/>
      <c r="P1307" s="30"/>
      <c r="Q1307" s="30"/>
      <c r="R1307" s="30"/>
      <c r="S1307" s="30"/>
      <c r="T1307" s="30"/>
      <c r="U1307" s="30"/>
      <c r="V1307" s="30"/>
      <c r="W1307" s="30"/>
      <c r="X1307" s="30"/>
      <c r="Y1307" s="30"/>
      <c r="Z1307" s="30"/>
      <c r="AA1307" s="30"/>
      <c r="AB1307" s="30"/>
      <c r="AC1307" s="30"/>
      <c r="AD1307" s="292">
        <f t="shared" si="1133"/>
        <v>0</v>
      </c>
      <c r="AE1307" s="30"/>
      <c r="AF1307" s="30"/>
      <c r="AG1307" s="30"/>
      <c r="AH1307" s="30"/>
      <c r="AI1307" s="30"/>
      <c r="AJ1307" s="30"/>
      <c r="AK1307" s="30"/>
    </row>
    <row r="1308" spans="1:37" ht="14.25">
      <c r="A1308" s="43"/>
      <c r="B1308" s="25" t="s">
        <v>311</v>
      </c>
      <c r="C1308" s="29"/>
      <c r="D1308" s="248">
        <f t="shared" ref="D1308:J1308" si="1136">D1320+D1352+D1420</f>
        <v>132718</v>
      </c>
      <c r="E1308" s="38">
        <f t="shared" si="1136"/>
        <v>213935</v>
      </c>
      <c r="F1308" s="286">
        <f t="shared" si="1136"/>
        <v>243849</v>
      </c>
      <c r="G1308" s="248">
        <f t="shared" si="1136"/>
        <v>54799</v>
      </c>
      <c r="H1308" s="248">
        <f t="shared" si="1136"/>
        <v>49765</v>
      </c>
      <c r="I1308" s="248">
        <f t="shared" si="1136"/>
        <v>67387</v>
      </c>
      <c r="J1308" s="248">
        <f t="shared" si="1136"/>
        <v>71898</v>
      </c>
      <c r="K1308" s="23">
        <f t="shared" si="1119"/>
        <v>243849</v>
      </c>
      <c r="L1308" s="23">
        <f t="shared" si="1120"/>
        <v>0</v>
      </c>
      <c r="M1308" s="248">
        <f t="shared" ref="M1308:AK1308" si="1137">M1320+M1352+M1420</f>
        <v>247307</v>
      </c>
      <c r="N1308" s="248">
        <f t="shared" si="1137"/>
        <v>219643</v>
      </c>
      <c r="O1308" s="248">
        <f t="shared" si="1137"/>
        <v>80110</v>
      </c>
      <c r="P1308" s="38">
        <f t="shared" si="1137"/>
        <v>1638</v>
      </c>
      <c r="Q1308" s="38">
        <f t="shared" si="1137"/>
        <v>0</v>
      </c>
      <c r="R1308" s="38">
        <f t="shared" si="1137"/>
        <v>0</v>
      </c>
      <c r="S1308" s="38">
        <f t="shared" si="1137"/>
        <v>0</v>
      </c>
      <c r="T1308" s="38">
        <f t="shared" si="1137"/>
        <v>0</v>
      </c>
      <c r="U1308" s="38">
        <f t="shared" si="1137"/>
        <v>306</v>
      </c>
      <c r="V1308" s="38">
        <f t="shared" si="1137"/>
        <v>0</v>
      </c>
      <c r="W1308" s="38">
        <f t="shared" si="1137"/>
        <v>0</v>
      </c>
      <c r="X1308" s="38">
        <f t="shared" si="1137"/>
        <v>0</v>
      </c>
      <c r="Y1308" s="38">
        <f t="shared" si="1137"/>
        <v>0</v>
      </c>
      <c r="Z1308" s="38">
        <f t="shared" si="1137"/>
        <v>6</v>
      </c>
      <c r="AA1308" s="38">
        <f t="shared" si="1137"/>
        <v>0</v>
      </c>
      <c r="AB1308" s="38">
        <f t="shared" si="1137"/>
        <v>2796</v>
      </c>
      <c r="AC1308" s="38">
        <f t="shared" si="1137"/>
        <v>0</v>
      </c>
      <c r="AD1308" s="292">
        <f t="shared" si="1133"/>
        <v>248595</v>
      </c>
      <c r="AE1308" s="38">
        <f t="shared" si="1137"/>
        <v>248595</v>
      </c>
      <c r="AF1308" s="38">
        <f t="shared" si="1137"/>
        <v>100765</v>
      </c>
      <c r="AG1308" s="38">
        <f t="shared" si="1137"/>
        <v>248965</v>
      </c>
      <c r="AH1308" s="38">
        <f t="shared" si="1137"/>
        <v>233682</v>
      </c>
      <c r="AI1308" s="38">
        <f t="shared" si="1137"/>
        <v>172957</v>
      </c>
      <c r="AJ1308" s="38">
        <f t="shared" si="1137"/>
        <v>14920</v>
      </c>
      <c r="AK1308" s="38">
        <f t="shared" si="1137"/>
        <v>0</v>
      </c>
    </row>
    <row r="1309" spans="1:37" ht="14.25">
      <c r="A1309" s="43"/>
      <c r="B1309" s="28" t="s">
        <v>752</v>
      </c>
      <c r="C1309" s="29">
        <v>55</v>
      </c>
      <c r="D1309" s="248">
        <f t="shared" ref="D1309:J1309" si="1138">D1321+D1421</f>
        <v>633</v>
      </c>
      <c r="E1309" s="38">
        <f t="shared" si="1138"/>
        <v>917</v>
      </c>
      <c r="F1309" s="286">
        <f t="shared" si="1138"/>
        <v>917</v>
      </c>
      <c r="G1309" s="248">
        <f t="shared" si="1138"/>
        <v>917</v>
      </c>
      <c r="H1309" s="248">
        <f t="shared" si="1138"/>
        <v>0</v>
      </c>
      <c r="I1309" s="248">
        <f t="shared" si="1138"/>
        <v>0</v>
      </c>
      <c r="J1309" s="248">
        <f t="shared" si="1138"/>
        <v>0</v>
      </c>
      <c r="K1309" s="23">
        <f t="shared" si="1119"/>
        <v>917</v>
      </c>
      <c r="L1309" s="23">
        <f t="shared" si="1120"/>
        <v>0</v>
      </c>
      <c r="M1309" s="248">
        <f t="shared" ref="M1309:AK1309" si="1139">M1321+M1421</f>
        <v>0</v>
      </c>
      <c r="N1309" s="248">
        <f t="shared" si="1139"/>
        <v>0</v>
      </c>
      <c r="O1309" s="248">
        <f t="shared" si="1139"/>
        <v>0</v>
      </c>
      <c r="P1309" s="38">
        <f t="shared" si="1139"/>
        <v>0</v>
      </c>
      <c r="Q1309" s="38">
        <f t="shared" si="1139"/>
        <v>0</v>
      </c>
      <c r="R1309" s="38">
        <f t="shared" si="1139"/>
        <v>0</v>
      </c>
      <c r="S1309" s="38">
        <f t="shared" si="1139"/>
        <v>0</v>
      </c>
      <c r="T1309" s="38">
        <f t="shared" si="1139"/>
        <v>0</v>
      </c>
      <c r="U1309" s="38">
        <f t="shared" si="1139"/>
        <v>0</v>
      </c>
      <c r="V1309" s="38">
        <f t="shared" si="1139"/>
        <v>0</v>
      </c>
      <c r="W1309" s="38">
        <f t="shared" si="1139"/>
        <v>0</v>
      </c>
      <c r="X1309" s="38">
        <f t="shared" si="1139"/>
        <v>0</v>
      </c>
      <c r="Y1309" s="38">
        <f t="shared" si="1139"/>
        <v>0</v>
      </c>
      <c r="Z1309" s="38">
        <f t="shared" si="1139"/>
        <v>0</v>
      </c>
      <c r="AA1309" s="38">
        <f t="shared" si="1139"/>
        <v>0</v>
      </c>
      <c r="AB1309" s="38">
        <f t="shared" si="1139"/>
        <v>0</v>
      </c>
      <c r="AC1309" s="38">
        <f t="shared" si="1139"/>
        <v>0</v>
      </c>
      <c r="AD1309" s="292">
        <f t="shared" si="1133"/>
        <v>917</v>
      </c>
      <c r="AE1309" s="38">
        <f t="shared" si="1139"/>
        <v>917</v>
      </c>
      <c r="AF1309" s="38">
        <f t="shared" si="1139"/>
        <v>916</v>
      </c>
      <c r="AG1309" s="38">
        <f t="shared" si="1139"/>
        <v>0</v>
      </c>
      <c r="AH1309" s="38">
        <f t="shared" si="1139"/>
        <v>0</v>
      </c>
      <c r="AI1309" s="38">
        <f t="shared" si="1139"/>
        <v>0</v>
      </c>
      <c r="AJ1309" s="38">
        <f t="shared" si="1139"/>
        <v>0</v>
      </c>
      <c r="AK1309" s="38">
        <f t="shared" si="1139"/>
        <v>0</v>
      </c>
    </row>
    <row r="1310" spans="1:37" ht="0.75" customHeight="1">
      <c r="A1310" s="43"/>
      <c r="B1310" s="223" t="s">
        <v>753</v>
      </c>
      <c r="C1310" s="224" t="s">
        <v>754</v>
      </c>
      <c r="D1310" s="186"/>
      <c r="E1310" s="30"/>
      <c r="F1310" s="93"/>
      <c r="G1310" s="186"/>
      <c r="H1310" s="186"/>
      <c r="I1310" s="186"/>
      <c r="J1310" s="186"/>
      <c r="K1310" s="23">
        <f t="shared" si="1119"/>
        <v>0</v>
      </c>
      <c r="L1310" s="23">
        <f t="shared" si="1120"/>
        <v>0</v>
      </c>
      <c r="M1310" s="186"/>
      <c r="N1310" s="186"/>
      <c r="O1310" s="186"/>
      <c r="P1310" s="30"/>
      <c r="Q1310" s="30"/>
      <c r="R1310" s="30"/>
      <c r="S1310" s="30"/>
      <c r="T1310" s="30"/>
      <c r="U1310" s="30"/>
      <c r="V1310" s="30"/>
      <c r="W1310" s="30"/>
      <c r="X1310" s="30"/>
      <c r="Y1310" s="30"/>
      <c r="Z1310" s="30"/>
      <c r="AA1310" s="30"/>
      <c r="AB1310" s="30"/>
      <c r="AC1310" s="30"/>
      <c r="AD1310" s="292">
        <f t="shared" si="1133"/>
        <v>0</v>
      </c>
      <c r="AE1310" s="30"/>
      <c r="AF1310" s="30"/>
      <c r="AG1310" s="30"/>
      <c r="AH1310" s="30"/>
      <c r="AI1310" s="30"/>
      <c r="AJ1310" s="30"/>
      <c r="AK1310" s="30"/>
    </row>
    <row r="1311" spans="1:37" ht="17.25" customHeight="1">
      <c r="A1311" s="43"/>
      <c r="B1311" s="25" t="s">
        <v>320</v>
      </c>
      <c r="C1311" s="29">
        <v>56</v>
      </c>
      <c r="D1311" s="30">
        <f t="shared" ref="D1311:J1311" si="1140">D1353</f>
        <v>16146</v>
      </c>
      <c r="E1311" s="30">
        <f t="shared" si="1140"/>
        <v>162120</v>
      </c>
      <c r="F1311" s="93">
        <f t="shared" si="1140"/>
        <v>184429</v>
      </c>
      <c r="G1311" s="186">
        <f t="shared" si="1140"/>
        <v>25249</v>
      </c>
      <c r="H1311" s="186">
        <f t="shared" si="1140"/>
        <v>41265</v>
      </c>
      <c r="I1311" s="186">
        <f t="shared" si="1140"/>
        <v>57487</v>
      </c>
      <c r="J1311" s="186">
        <f t="shared" si="1140"/>
        <v>60428</v>
      </c>
      <c r="K1311" s="23">
        <f t="shared" si="1119"/>
        <v>184429</v>
      </c>
      <c r="L1311" s="23">
        <f t="shared" si="1120"/>
        <v>0</v>
      </c>
      <c r="M1311" s="186">
        <f t="shared" ref="M1311:AK1311" si="1141">M1353</f>
        <v>195440</v>
      </c>
      <c r="N1311" s="186">
        <f t="shared" si="1141"/>
        <v>195440</v>
      </c>
      <c r="O1311" s="186">
        <f t="shared" si="1141"/>
        <v>80110</v>
      </c>
      <c r="P1311" s="30">
        <f t="shared" si="1141"/>
        <v>0</v>
      </c>
      <c r="Q1311" s="30">
        <f t="shared" si="1141"/>
        <v>0</v>
      </c>
      <c r="R1311" s="30">
        <f t="shared" si="1141"/>
        <v>0</v>
      </c>
      <c r="S1311" s="30">
        <f t="shared" si="1141"/>
        <v>0</v>
      </c>
      <c r="T1311" s="30">
        <f t="shared" si="1141"/>
        <v>0</v>
      </c>
      <c r="U1311" s="30">
        <f t="shared" si="1141"/>
        <v>0</v>
      </c>
      <c r="V1311" s="30">
        <f t="shared" si="1141"/>
        <v>0</v>
      </c>
      <c r="W1311" s="30">
        <f t="shared" si="1141"/>
        <v>0</v>
      </c>
      <c r="X1311" s="30">
        <f t="shared" si="1141"/>
        <v>0</v>
      </c>
      <c r="Y1311" s="30">
        <f t="shared" si="1141"/>
        <v>0</v>
      </c>
      <c r="Z1311" s="30">
        <f t="shared" si="1141"/>
        <v>0</v>
      </c>
      <c r="AA1311" s="30">
        <f t="shared" si="1141"/>
        <v>0</v>
      </c>
      <c r="AB1311" s="30">
        <f t="shared" si="1141"/>
        <v>0</v>
      </c>
      <c r="AC1311" s="30">
        <f t="shared" si="1141"/>
        <v>0</v>
      </c>
      <c r="AD1311" s="292">
        <f t="shared" si="1133"/>
        <v>184429</v>
      </c>
      <c r="AE1311" s="30">
        <f t="shared" si="1141"/>
        <v>184429</v>
      </c>
      <c r="AF1311" s="30">
        <f t="shared" si="1141"/>
        <v>99849</v>
      </c>
      <c r="AG1311" s="30">
        <f t="shared" si="1141"/>
        <v>196910</v>
      </c>
      <c r="AH1311" s="30">
        <f t="shared" si="1141"/>
        <v>196910</v>
      </c>
      <c r="AI1311" s="30">
        <f t="shared" si="1141"/>
        <v>140244</v>
      </c>
      <c r="AJ1311" s="30">
        <f t="shared" si="1141"/>
        <v>3920</v>
      </c>
      <c r="AK1311" s="30">
        <f t="shared" si="1141"/>
        <v>0</v>
      </c>
    </row>
    <row r="1312" spans="1:37" ht="15.75" customHeight="1">
      <c r="A1312" s="43"/>
      <c r="B1312" s="25" t="s">
        <v>320</v>
      </c>
      <c r="C1312" s="29">
        <v>58</v>
      </c>
      <c r="D1312" s="248">
        <f t="shared" ref="D1312:J1312" si="1142">D1385+D1391+D1398</f>
        <v>318</v>
      </c>
      <c r="E1312" s="38">
        <f t="shared" si="1142"/>
        <v>0</v>
      </c>
      <c r="F1312" s="286">
        <f t="shared" si="1142"/>
        <v>0</v>
      </c>
      <c r="G1312" s="248">
        <f t="shared" si="1142"/>
        <v>0</v>
      </c>
      <c r="H1312" s="248">
        <f t="shared" si="1142"/>
        <v>0</v>
      </c>
      <c r="I1312" s="248">
        <f t="shared" si="1142"/>
        <v>0</v>
      </c>
      <c r="J1312" s="248">
        <f t="shared" si="1142"/>
        <v>0</v>
      </c>
      <c r="K1312" s="23">
        <f t="shared" si="1119"/>
        <v>0</v>
      </c>
      <c r="L1312" s="23">
        <f t="shared" si="1120"/>
        <v>0</v>
      </c>
      <c r="M1312" s="248">
        <f t="shared" ref="M1312:AK1312" si="1143">M1385+M1391+M1398</f>
        <v>0</v>
      </c>
      <c r="N1312" s="248">
        <f t="shared" si="1143"/>
        <v>0</v>
      </c>
      <c r="O1312" s="248">
        <f t="shared" si="1143"/>
        <v>0</v>
      </c>
      <c r="P1312" s="38">
        <f t="shared" si="1143"/>
        <v>0</v>
      </c>
      <c r="Q1312" s="38">
        <f t="shared" si="1143"/>
        <v>0</v>
      </c>
      <c r="R1312" s="38">
        <f t="shared" si="1143"/>
        <v>0</v>
      </c>
      <c r="S1312" s="38">
        <f t="shared" si="1143"/>
        <v>0</v>
      </c>
      <c r="T1312" s="38">
        <f t="shared" si="1143"/>
        <v>0</v>
      </c>
      <c r="U1312" s="38">
        <f t="shared" si="1143"/>
        <v>0</v>
      </c>
      <c r="V1312" s="38">
        <f t="shared" si="1143"/>
        <v>0</v>
      </c>
      <c r="W1312" s="38">
        <f t="shared" si="1143"/>
        <v>0</v>
      </c>
      <c r="X1312" s="38">
        <f t="shared" si="1143"/>
        <v>0</v>
      </c>
      <c r="Y1312" s="38">
        <f t="shared" si="1143"/>
        <v>0</v>
      </c>
      <c r="Z1312" s="38">
        <f t="shared" si="1143"/>
        <v>0</v>
      </c>
      <c r="AA1312" s="38">
        <f t="shared" si="1143"/>
        <v>0</v>
      </c>
      <c r="AB1312" s="38">
        <f t="shared" si="1143"/>
        <v>0</v>
      </c>
      <c r="AC1312" s="38">
        <f t="shared" si="1143"/>
        <v>0</v>
      </c>
      <c r="AD1312" s="292">
        <f t="shared" si="1133"/>
        <v>0</v>
      </c>
      <c r="AE1312" s="38">
        <f t="shared" si="1143"/>
        <v>0</v>
      </c>
      <c r="AF1312" s="38">
        <f t="shared" si="1143"/>
        <v>0</v>
      </c>
      <c r="AG1312" s="38">
        <f t="shared" si="1143"/>
        <v>0</v>
      </c>
      <c r="AH1312" s="38">
        <f t="shared" si="1143"/>
        <v>0</v>
      </c>
      <c r="AI1312" s="38">
        <f t="shared" si="1143"/>
        <v>0</v>
      </c>
      <c r="AJ1312" s="38">
        <f t="shared" si="1143"/>
        <v>0</v>
      </c>
      <c r="AK1312" s="38">
        <f t="shared" si="1143"/>
        <v>0</v>
      </c>
    </row>
    <row r="1313" spans="1:37" ht="13.5" customHeight="1">
      <c r="A1313" s="43"/>
      <c r="B1313" s="28" t="s">
        <v>365</v>
      </c>
      <c r="C1313" s="29">
        <v>70</v>
      </c>
      <c r="D1313" s="248">
        <f t="shared" ref="D1313:J1314" si="1144">D1355</f>
        <v>115621</v>
      </c>
      <c r="E1313" s="38">
        <f t="shared" si="1144"/>
        <v>50898</v>
      </c>
      <c r="F1313" s="286">
        <f t="shared" si="1144"/>
        <v>58503</v>
      </c>
      <c r="G1313" s="248">
        <f t="shared" si="1144"/>
        <v>28633</v>
      </c>
      <c r="H1313" s="248">
        <f t="shared" si="1144"/>
        <v>8500</v>
      </c>
      <c r="I1313" s="248">
        <f t="shared" si="1144"/>
        <v>9900</v>
      </c>
      <c r="J1313" s="248">
        <f t="shared" si="1144"/>
        <v>11470</v>
      </c>
      <c r="K1313" s="23">
        <f t="shared" si="1119"/>
        <v>58503</v>
      </c>
      <c r="L1313" s="23">
        <f t="shared" si="1120"/>
        <v>0</v>
      </c>
      <c r="M1313" s="248">
        <f t="shared" ref="M1313:AK1314" si="1145">M1355</f>
        <v>51867</v>
      </c>
      <c r="N1313" s="248">
        <f t="shared" si="1145"/>
        <v>24203</v>
      </c>
      <c r="O1313" s="248">
        <f t="shared" si="1145"/>
        <v>0</v>
      </c>
      <c r="P1313" s="38">
        <f t="shared" si="1145"/>
        <v>1638</v>
      </c>
      <c r="Q1313" s="38">
        <f t="shared" si="1145"/>
        <v>0</v>
      </c>
      <c r="R1313" s="38">
        <f t="shared" si="1145"/>
        <v>0</v>
      </c>
      <c r="S1313" s="38">
        <f t="shared" si="1145"/>
        <v>0</v>
      </c>
      <c r="T1313" s="38">
        <f t="shared" si="1145"/>
        <v>0</v>
      </c>
      <c r="U1313" s="38">
        <f t="shared" si="1145"/>
        <v>306</v>
      </c>
      <c r="V1313" s="38">
        <f t="shared" si="1145"/>
        <v>0</v>
      </c>
      <c r="W1313" s="38">
        <f t="shared" si="1145"/>
        <v>0</v>
      </c>
      <c r="X1313" s="38">
        <f t="shared" si="1145"/>
        <v>0</v>
      </c>
      <c r="Y1313" s="38">
        <f t="shared" si="1145"/>
        <v>0</v>
      </c>
      <c r="Z1313" s="38">
        <f t="shared" si="1145"/>
        <v>6</v>
      </c>
      <c r="AA1313" s="38">
        <f t="shared" si="1145"/>
        <v>0</v>
      </c>
      <c r="AB1313" s="38">
        <f t="shared" si="1145"/>
        <v>2796</v>
      </c>
      <c r="AC1313" s="38">
        <f t="shared" si="1145"/>
        <v>0</v>
      </c>
      <c r="AD1313" s="292">
        <f t="shared" si="1133"/>
        <v>63249</v>
      </c>
      <c r="AE1313" s="38">
        <f t="shared" si="1145"/>
        <v>63249</v>
      </c>
      <c r="AF1313" s="38">
        <f t="shared" si="1145"/>
        <v>0</v>
      </c>
      <c r="AG1313" s="38">
        <f t="shared" si="1145"/>
        <v>52055</v>
      </c>
      <c r="AH1313" s="38">
        <f t="shared" si="1145"/>
        <v>36772</v>
      </c>
      <c r="AI1313" s="38">
        <f t="shared" si="1145"/>
        <v>32713</v>
      </c>
      <c r="AJ1313" s="38">
        <f t="shared" si="1145"/>
        <v>11000</v>
      </c>
      <c r="AK1313" s="38">
        <f t="shared" si="1145"/>
        <v>0</v>
      </c>
    </row>
    <row r="1314" spans="1:37" ht="15" hidden="1" customHeight="1">
      <c r="A1314" s="43"/>
      <c r="B1314" s="25" t="s">
        <v>310</v>
      </c>
      <c r="C1314" s="26">
        <v>85.01</v>
      </c>
      <c r="D1314" s="40">
        <f t="shared" si="1144"/>
        <v>0</v>
      </c>
      <c r="E1314" s="41">
        <f t="shared" si="1144"/>
        <v>0</v>
      </c>
      <c r="F1314" s="288">
        <f t="shared" si="1144"/>
        <v>0</v>
      </c>
      <c r="G1314" s="40">
        <f t="shared" si="1144"/>
        <v>0</v>
      </c>
      <c r="H1314" s="40">
        <f t="shared" si="1144"/>
        <v>0</v>
      </c>
      <c r="I1314" s="40">
        <f t="shared" si="1144"/>
        <v>0</v>
      </c>
      <c r="J1314" s="40">
        <f t="shared" si="1144"/>
        <v>0</v>
      </c>
      <c r="K1314" s="23">
        <f t="shared" si="1119"/>
        <v>0</v>
      </c>
      <c r="L1314" s="23">
        <f t="shared" si="1120"/>
        <v>0</v>
      </c>
      <c r="M1314" s="40">
        <f t="shared" si="1145"/>
        <v>0</v>
      </c>
      <c r="N1314" s="40">
        <f t="shared" si="1145"/>
        <v>0</v>
      </c>
      <c r="O1314" s="40">
        <f t="shared" si="1145"/>
        <v>0</v>
      </c>
      <c r="P1314" s="41">
        <f t="shared" si="1145"/>
        <v>0</v>
      </c>
      <c r="Q1314" s="41">
        <f t="shared" si="1145"/>
        <v>0</v>
      </c>
      <c r="R1314" s="41">
        <f t="shared" si="1145"/>
        <v>0</v>
      </c>
      <c r="S1314" s="41">
        <f t="shared" si="1145"/>
        <v>0</v>
      </c>
      <c r="T1314" s="41">
        <f t="shared" si="1145"/>
        <v>0</v>
      </c>
      <c r="U1314" s="41">
        <f t="shared" si="1145"/>
        <v>0</v>
      </c>
      <c r="V1314" s="41">
        <f t="shared" si="1145"/>
        <v>0</v>
      </c>
      <c r="W1314" s="41">
        <f t="shared" si="1145"/>
        <v>0</v>
      </c>
      <c r="X1314" s="41">
        <f t="shared" si="1145"/>
        <v>0</v>
      </c>
      <c r="Y1314" s="41">
        <f t="shared" si="1145"/>
        <v>0</v>
      </c>
      <c r="Z1314" s="41">
        <f t="shared" si="1145"/>
        <v>0</v>
      </c>
      <c r="AA1314" s="41">
        <f t="shared" si="1145"/>
        <v>0</v>
      </c>
      <c r="AB1314" s="41">
        <f t="shared" si="1145"/>
        <v>0</v>
      </c>
      <c r="AC1314" s="41">
        <f t="shared" si="1145"/>
        <v>0</v>
      </c>
      <c r="AD1314" s="292">
        <f t="shared" si="1133"/>
        <v>0</v>
      </c>
      <c r="AE1314" s="41">
        <f t="shared" si="1145"/>
        <v>0</v>
      </c>
      <c r="AF1314" s="41">
        <f t="shared" si="1145"/>
        <v>0</v>
      </c>
      <c r="AG1314" s="41">
        <f t="shared" si="1145"/>
        <v>0</v>
      </c>
      <c r="AH1314" s="41">
        <f t="shared" si="1145"/>
        <v>0</v>
      </c>
      <c r="AI1314" s="41">
        <f t="shared" si="1145"/>
        <v>0</v>
      </c>
      <c r="AJ1314" s="41">
        <f t="shared" si="1145"/>
        <v>0</v>
      </c>
      <c r="AK1314" s="41">
        <f t="shared" si="1145"/>
        <v>0</v>
      </c>
    </row>
    <row r="1315" spans="1:37" ht="22.5" customHeight="1">
      <c r="A1315" s="110">
        <v>1</v>
      </c>
      <c r="B1315" s="121" t="s">
        <v>755</v>
      </c>
      <c r="C1315" s="122" t="s">
        <v>756</v>
      </c>
      <c r="D1315" s="260">
        <f t="shared" ref="D1315:J1315" si="1146">D1322+D1325</f>
        <v>933</v>
      </c>
      <c r="E1315" s="123">
        <f t="shared" si="1146"/>
        <v>1317</v>
      </c>
      <c r="F1315" s="225">
        <f t="shared" si="1146"/>
        <v>1217</v>
      </c>
      <c r="G1315" s="260">
        <f t="shared" si="1146"/>
        <v>992</v>
      </c>
      <c r="H1315" s="260">
        <f t="shared" si="1146"/>
        <v>75</v>
      </c>
      <c r="I1315" s="260">
        <f t="shared" si="1146"/>
        <v>75</v>
      </c>
      <c r="J1315" s="260">
        <f t="shared" si="1146"/>
        <v>75</v>
      </c>
      <c r="K1315" s="23">
        <f t="shared" si="1119"/>
        <v>1217</v>
      </c>
      <c r="L1315" s="23">
        <f t="shared" si="1120"/>
        <v>0</v>
      </c>
      <c r="M1315" s="260">
        <f t="shared" ref="M1315:AK1315" si="1147">M1322+M1325</f>
        <v>300</v>
      </c>
      <c r="N1315" s="260">
        <f t="shared" si="1147"/>
        <v>300</v>
      </c>
      <c r="O1315" s="260">
        <f t="shared" si="1147"/>
        <v>300</v>
      </c>
      <c r="P1315" s="123">
        <f t="shared" si="1147"/>
        <v>0</v>
      </c>
      <c r="Q1315" s="123">
        <f t="shared" si="1147"/>
        <v>0</v>
      </c>
      <c r="R1315" s="123">
        <f t="shared" si="1147"/>
        <v>0</v>
      </c>
      <c r="S1315" s="123">
        <f t="shared" si="1147"/>
        <v>0</v>
      </c>
      <c r="T1315" s="123">
        <f t="shared" si="1147"/>
        <v>0</v>
      </c>
      <c r="U1315" s="123">
        <f t="shared" si="1147"/>
        <v>0</v>
      </c>
      <c r="V1315" s="123">
        <f t="shared" si="1147"/>
        <v>0</v>
      </c>
      <c r="W1315" s="123">
        <f t="shared" si="1147"/>
        <v>0</v>
      </c>
      <c r="X1315" s="123">
        <f t="shared" si="1147"/>
        <v>0</v>
      </c>
      <c r="Y1315" s="123">
        <f t="shared" si="1147"/>
        <v>0</v>
      </c>
      <c r="Z1315" s="123">
        <f t="shared" si="1147"/>
        <v>0</v>
      </c>
      <c r="AA1315" s="123">
        <f t="shared" si="1147"/>
        <v>0</v>
      </c>
      <c r="AB1315" s="123">
        <f t="shared" si="1147"/>
        <v>0</v>
      </c>
      <c r="AC1315" s="123">
        <f t="shared" si="1147"/>
        <v>0</v>
      </c>
      <c r="AD1315" s="292">
        <f t="shared" si="1133"/>
        <v>1217</v>
      </c>
      <c r="AE1315" s="123">
        <f t="shared" si="1147"/>
        <v>1217</v>
      </c>
      <c r="AF1315" s="123">
        <f t="shared" si="1147"/>
        <v>1027</v>
      </c>
      <c r="AG1315" s="123">
        <f t="shared" si="1147"/>
        <v>300</v>
      </c>
      <c r="AH1315" s="123">
        <f t="shared" si="1147"/>
        <v>300</v>
      </c>
      <c r="AI1315" s="123">
        <f t="shared" si="1147"/>
        <v>300</v>
      </c>
      <c r="AJ1315" s="123">
        <f t="shared" si="1147"/>
        <v>300</v>
      </c>
      <c r="AK1315" s="123">
        <f t="shared" si="1147"/>
        <v>0</v>
      </c>
    </row>
    <row r="1316" spans="1:37" ht="14.25">
      <c r="A1316" s="43"/>
      <c r="B1316" s="25" t="s">
        <v>298</v>
      </c>
      <c r="C1316" s="26"/>
      <c r="D1316" s="191">
        <f t="shared" ref="D1316:J1317" si="1148">D1326+D1330</f>
        <v>300</v>
      </c>
      <c r="E1316" s="111">
        <f t="shared" si="1148"/>
        <v>400</v>
      </c>
      <c r="F1316" s="296">
        <f t="shared" si="1148"/>
        <v>300</v>
      </c>
      <c r="G1316" s="191">
        <f t="shared" si="1148"/>
        <v>75</v>
      </c>
      <c r="H1316" s="191">
        <f t="shared" si="1148"/>
        <v>75</v>
      </c>
      <c r="I1316" s="191">
        <f t="shared" si="1148"/>
        <v>75</v>
      </c>
      <c r="J1316" s="191">
        <f t="shared" si="1148"/>
        <v>75</v>
      </c>
      <c r="K1316" s="23">
        <f t="shared" si="1119"/>
        <v>300</v>
      </c>
      <c r="L1316" s="23">
        <f t="shared" si="1120"/>
        <v>0</v>
      </c>
      <c r="M1316" s="191">
        <f t="shared" ref="M1316:AK1317" si="1149">M1326+M1330</f>
        <v>300</v>
      </c>
      <c r="N1316" s="191">
        <f t="shared" si="1149"/>
        <v>300</v>
      </c>
      <c r="O1316" s="191">
        <f t="shared" si="1149"/>
        <v>300</v>
      </c>
      <c r="P1316" s="111">
        <f t="shared" si="1149"/>
        <v>0</v>
      </c>
      <c r="Q1316" s="111">
        <f t="shared" si="1149"/>
        <v>0</v>
      </c>
      <c r="R1316" s="111">
        <f t="shared" si="1149"/>
        <v>0</v>
      </c>
      <c r="S1316" s="111">
        <f t="shared" si="1149"/>
        <v>0</v>
      </c>
      <c r="T1316" s="111">
        <f t="shared" si="1149"/>
        <v>0</v>
      </c>
      <c r="U1316" s="111">
        <f t="shared" si="1149"/>
        <v>0</v>
      </c>
      <c r="V1316" s="111">
        <f t="shared" si="1149"/>
        <v>0</v>
      </c>
      <c r="W1316" s="111">
        <f t="shared" si="1149"/>
        <v>0</v>
      </c>
      <c r="X1316" s="111">
        <f t="shared" si="1149"/>
        <v>0</v>
      </c>
      <c r="Y1316" s="111">
        <f t="shared" si="1149"/>
        <v>0</v>
      </c>
      <c r="Z1316" s="111">
        <f t="shared" si="1149"/>
        <v>0</v>
      </c>
      <c r="AA1316" s="111">
        <f t="shared" si="1149"/>
        <v>0</v>
      </c>
      <c r="AB1316" s="111">
        <f t="shared" si="1149"/>
        <v>0</v>
      </c>
      <c r="AC1316" s="111">
        <f t="shared" si="1149"/>
        <v>0</v>
      </c>
      <c r="AD1316" s="292">
        <f t="shared" si="1133"/>
        <v>300</v>
      </c>
      <c r="AE1316" s="111">
        <f t="shared" si="1149"/>
        <v>300</v>
      </c>
      <c r="AF1316" s="111">
        <f t="shared" si="1149"/>
        <v>111</v>
      </c>
      <c r="AG1316" s="111">
        <f t="shared" si="1149"/>
        <v>300</v>
      </c>
      <c r="AH1316" s="111">
        <f t="shared" si="1149"/>
        <v>300</v>
      </c>
      <c r="AI1316" s="111">
        <f t="shared" si="1149"/>
        <v>300</v>
      </c>
      <c r="AJ1316" s="111">
        <f t="shared" si="1149"/>
        <v>300</v>
      </c>
      <c r="AK1316" s="111">
        <f t="shared" si="1149"/>
        <v>0</v>
      </c>
    </row>
    <row r="1317" spans="1:37" ht="14.25">
      <c r="A1317" s="43"/>
      <c r="B1317" s="28" t="s">
        <v>299</v>
      </c>
      <c r="C1317" s="29">
        <v>1</v>
      </c>
      <c r="D1317" s="248">
        <f t="shared" si="1148"/>
        <v>300</v>
      </c>
      <c r="E1317" s="38">
        <f t="shared" si="1148"/>
        <v>400</v>
      </c>
      <c r="F1317" s="286">
        <f t="shared" si="1148"/>
        <v>300</v>
      </c>
      <c r="G1317" s="248">
        <f t="shared" si="1148"/>
        <v>75</v>
      </c>
      <c r="H1317" s="248">
        <f t="shared" si="1148"/>
        <v>75</v>
      </c>
      <c r="I1317" s="248">
        <f t="shared" si="1148"/>
        <v>75</v>
      </c>
      <c r="J1317" s="248">
        <f t="shared" si="1148"/>
        <v>75</v>
      </c>
      <c r="K1317" s="23">
        <f t="shared" si="1119"/>
        <v>300</v>
      </c>
      <c r="L1317" s="23">
        <f t="shared" si="1120"/>
        <v>0</v>
      </c>
      <c r="M1317" s="248">
        <f t="shared" si="1149"/>
        <v>300</v>
      </c>
      <c r="N1317" s="248">
        <f t="shared" si="1149"/>
        <v>300</v>
      </c>
      <c r="O1317" s="248">
        <f t="shared" si="1149"/>
        <v>300</v>
      </c>
      <c r="P1317" s="38">
        <f t="shared" si="1149"/>
        <v>0</v>
      </c>
      <c r="Q1317" s="38">
        <f t="shared" si="1149"/>
        <v>0</v>
      </c>
      <c r="R1317" s="38">
        <f t="shared" si="1149"/>
        <v>0</v>
      </c>
      <c r="S1317" s="38">
        <f t="shared" si="1149"/>
        <v>0</v>
      </c>
      <c r="T1317" s="38">
        <f t="shared" si="1149"/>
        <v>0</v>
      </c>
      <c r="U1317" s="38">
        <f t="shared" si="1149"/>
        <v>0</v>
      </c>
      <c r="V1317" s="38">
        <f t="shared" si="1149"/>
        <v>0</v>
      </c>
      <c r="W1317" s="38">
        <f t="shared" si="1149"/>
        <v>0</v>
      </c>
      <c r="X1317" s="38">
        <f t="shared" si="1149"/>
        <v>0</v>
      </c>
      <c r="Y1317" s="38">
        <f t="shared" si="1149"/>
        <v>0</v>
      </c>
      <c r="Z1317" s="38">
        <f t="shared" si="1149"/>
        <v>0</v>
      </c>
      <c r="AA1317" s="38">
        <f t="shared" si="1149"/>
        <v>0</v>
      </c>
      <c r="AB1317" s="38">
        <f t="shared" si="1149"/>
        <v>0</v>
      </c>
      <c r="AC1317" s="38">
        <f t="shared" si="1149"/>
        <v>0</v>
      </c>
      <c r="AD1317" s="292">
        <f t="shared" si="1133"/>
        <v>300</v>
      </c>
      <c r="AE1317" s="38">
        <f t="shared" si="1149"/>
        <v>300</v>
      </c>
      <c r="AF1317" s="38">
        <f t="shared" si="1149"/>
        <v>111</v>
      </c>
      <c r="AG1317" s="38">
        <f t="shared" si="1149"/>
        <v>300</v>
      </c>
      <c r="AH1317" s="38">
        <f t="shared" si="1149"/>
        <v>300</v>
      </c>
      <c r="AI1317" s="38">
        <f t="shared" si="1149"/>
        <v>300</v>
      </c>
      <c r="AJ1317" s="38">
        <f t="shared" si="1149"/>
        <v>300</v>
      </c>
      <c r="AK1317" s="38">
        <f t="shared" si="1149"/>
        <v>0</v>
      </c>
    </row>
    <row r="1318" spans="1:37" ht="14.25">
      <c r="A1318" s="43"/>
      <c r="B1318" s="28" t="s">
        <v>757</v>
      </c>
      <c r="C1318" s="29">
        <v>20</v>
      </c>
      <c r="D1318" s="248">
        <f t="shared" ref="D1318:J1318" si="1150">D1328</f>
        <v>300</v>
      </c>
      <c r="E1318" s="38">
        <f t="shared" si="1150"/>
        <v>400</v>
      </c>
      <c r="F1318" s="286">
        <f t="shared" si="1150"/>
        <v>300</v>
      </c>
      <c r="G1318" s="248">
        <f t="shared" si="1150"/>
        <v>75</v>
      </c>
      <c r="H1318" s="248">
        <f t="shared" si="1150"/>
        <v>75</v>
      </c>
      <c r="I1318" s="248">
        <f t="shared" si="1150"/>
        <v>75</v>
      </c>
      <c r="J1318" s="248">
        <f t="shared" si="1150"/>
        <v>75</v>
      </c>
      <c r="K1318" s="23">
        <f t="shared" si="1119"/>
        <v>300</v>
      </c>
      <c r="L1318" s="23">
        <f t="shared" si="1120"/>
        <v>0</v>
      </c>
      <c r="M1318" s="248">
        <f t="shared" ref="M1318:AK1318" si="1151">M1328</f>
        <v>300</v>
      </c>
      <c r="N1318" s="248">
        <f t="shared" si="1151"/>
        <v>300</v>
      </c>
      <c r="O1318" s="248">
        <f t="shared" si="1151"/>
        <v>300</v>
      </c>
      <c r="P1318" s="38">
        <f t="shared" si="1151"/>
        <v>0</v>
      </c>
      <c r="Q1318" s="38">
        <f t="shared" si="1151"/>
        <v>0</v>
      </c>
      <c r="R1318" s="38">
        <f t="shared" si="1151"/>
        <v>0</v>
      </c>
      <c r="S1318" s="38">
        <f t="shared" si="1151"/>
        <v>0</v>
      </c>
      <c r="T1318" s="38">
        <f t="shared" si="1151"/>
        <v>0</v>
      </c>
      <c r="U1318" s="38">
        <f t="shared" si="1151"/>
        <v>0</v>
      </c>
      <c r="V1318" s="38">
        <f t="shared" si="1151"/>
        <v>0</v>
      </c>
      <c r="W1318" s="38">
        <f t="shared" si="1151"/>
        <v>0</v>
      </c>
      <c r="X1318" s="38">
        <f t="shared" si="1151"/>
        <v>0</v>
      </c>
      <c r="Y1318" s="38">
        <f t="shared" si="1151"/>
        <v>0</v>
      </c>
      <c r="Z1318" s="38">
        <f t="shared" si="1151"/>
        <v>0</v>
      </c>
      <c r="AA1318" s="38">
        <f t="shared" si="1151"/>
        <v>0</v>
      </c>
      <c r="AB1318" s="38">
        <f t="shared" si="1151"/>
        <v>0</v>
      </c>
      <c r="AC1318" s="38">
        <f t="shared" si="1151"/>
        <v>0</v>
      </c>
      <c r="AD1318" s="292">
        <f t="shared" si="1133"/>
        <v>300</v>
      </c>
      <c r="AE1318" s="38">
        <f t="shared" si="1151"/>
        <v>300</v>
      </c>
      <c r="AF1318" s="38">
        <f t="shared" si="1151"/>
        <v>111</v>
      </c>
      <c r="AG1318" s="38">
        <f t="shared" si="1151"/>
        <v>300</v>
      </c>
      <c r="AH1318" s="38">
        <f t="shared" si="1151"/>
        <v>300</v>
      </c>
      <c r="AI1318" s="38">
        <f t="shared" si="1151"/>
        <v>300</v>
      </c>
      <c r="AJ1318" s="38">
        <f t="shared" si="1151"/>
        <v>300</v>
      </c>
      <c r="AK1318" s="38">
        <f t="shared" si="1151"/>
        <v>0</v>
      </c>
    </row>
    <row r="1319" spans="1:37" ht="0.75" customHeight="1">
      <c r="A1319" s="43"/>
      <c r="B1319" s="28" t="s">
        <v>623</v>
      </c>
      <c r="C1319" s="29">
        <v>59.02</v>
      </c>
      <c r="D1319" s="186"/>
      <c r="E1319" s="30"/>
      <c r="F1319" s="93"/>
      <c r="G1319" s="186"/>
      <c r="H1319" s="186"/>
      <c r="I1319" s="186"/>
      <c r="J1319" s="186"/>
      <c r="K1319" s="23">
        <f t="shared" si="1119"/>
        <v>0</v>
      </c>
      <c r="L1319" s="23">
        <f t="shared" si="1120"/>
        <v>0</v>
      </c>
      <c r="M1319" s="186"/>
      <c r="N1319" s="186"/>
      <c r="O1319" s="186"/>
      <c r="P1319" s="30"/>
      <c r="Q1319" s="30"/>
      <c r="R1319" s="30"/>
      <c r="S1319" s="30"/>
      <c r="T1319" s="30"/>
      <c r="U1319" s="30"/>
      <c r="V1319" s="30"/>
      <c r="W1319" s="30"/>
      <c r="X1319" s="30"/>
      <c r="Y1319" s="30"/>
      <c r="Z1319" s="30"/>
      <c r="AA1319" s="30"/>
      <c r="AB1319" s="30"/>
      <c r="AC1319" s="30"/>
      <c r="AD1319" s="292">
        <f t="shared" si="1133"/>
        <v>0</v>
      </c>
      <c r="AE1319" s="30"/>
      <c r="AF1319" s="30"/>
      <c r="AG1319" s="30"/>
      <c r="AH1319" s="30"/>
      <c r="AI1319" s="30"/>
      <c r="AJ1319" s="30"/>
      <c r="AK1319" s="30"/>
    </row>
    <row r="1320" spans="1:37" ht="14.25" customHeight="1">
      <c r="A1320" s="43"/>
      <c r="B1320" s="28" t="s">
        <v>311</v>
      </c>
      <c r="C1320" s="29"/>
      <c r="D1320" s="248">
        <f t="shared" ref="D1320:J1321" si="1152">D1323</f>
        <v>633</v>
      </c>
      <c r="E1320" s="38">
        <f t="shared" si="1152"/>
        <v>917</v>
      </c>
      <c r="F1320" s="286">
        <f t="shared" si="1152"/>
        <v>917</v>
      </c>
      <c r="G1320" s="248">
        <f t="shared" si="1152"/>
        <v>917</v>
      </c>
      <c r="H1320" s="248">
        <f t="shared" si="1152"/>
        <v>0</v>
      </c>
      <c r="I1320" s="248">
        <f t="shared" si="1152"/>
        <v>0</v>
      </c>
      <c r="J1320" s="248">
        <f t="shared" si="1152"/>
        <v>0</v>
      </c>
      <c r="K1320" s="23">
        <f t="shared" si="1119"/>
        <v>917</v>
      </c>
      <c r="L1320" s="23">
        <f t="shared" si="1120"/>
        <v>0</v>
      </c>
      <c r="M1320" s="248">
        <f t="shared" ref="M1320:AK1321" si="1153">M1323</f>
        <v>0</v>
      </c>
      <c r="N1320" s="248">
        <f t="shared" si="1153"/>
        <v>0</v>
      </c>
      <c r="O1320" s="248">
        <f t="shared" si="1153"/>
        <v>0</v>
      </c>
      <c r="P1320" s="38">
        <f t="shared" si="1153"/>
        <v>0</v>
      </c>
      <c r="Q1320" s="38">
        <f t="shared" si="1153"/>
        <v>0</v>
      </c>
      <c r="R1320" s="38">
        <f t="shared" si="1153"/>
        <v>0</v>
      </c>
      <c r="S1320" s="38">
        <f t="shared" si="1153"/>
        <v>0</v>
      </c>
      <c r="T1320" s="38">
        <f t="shared" si="1153"/>
        <v>0</v>
      </c>
      <c r="U1320" s="38">
        <f t="shared" si="1153"/>
        <v>0</v>
      </c>
      <c r="V1320" s="38">
        <f t="shared" si="1153"/>
        <v>0</v>
      </c>
      <c r="W1320" s="38">
        <f t="shared" si="1153"/>
        <v>0</v>
      </c>
      <c r="X1320" s="38">
        <f t="shared" si="1153"/>
        <v>0</v>
      </c>
      <c r="Y1320" s="38">
        <f t="shared" si="1153"/>
        <v>0</v>
      </c>
      <c r="Z1320" s="38">
        <f t="shared" si="1153"/>
        <v>0</v>
      </c>
      <c r="AA1320" s="38">
        <f t="shared" si="1153"/>
        <v>0</v>
      </c>
      <c r="AB1320" s="38">
        <f t="shared" si="1153"/>
        <v>0</v>
      </c>
      <c r="AC1320" s="38">
        <f t="shared" si="1153"/>
        <v>0</v>
      </c>
      <c r="AD1320" s="292">
        <f t="shared" si="1133"/>
        <v>917</v>
      </c>
      <c r="AE1320" s="38">
        <f t="shared" si="1153"/>
        <v>917</v>
      </c>
      <c r="AF1320" s="38">
        <f t="shared" si="1153"/>
        <v>916</v>
      </c>
      <c r="AG1320" s="38">
        <f t="shared" si="1153"/>
        <v>0</v>
      </c>
      <c r="AH1320" s="38">
        <f t="shared" si="1153"/>
        <v>0</v>
      </c>
      <c r="AI1320" s="38">
        <f t="shared" si="1153"/>
        <v>0</v>
      </c>
      <c r="AJ1320" s="38">
        <f t="shared" si="1153"/>
        <v>0</v>
      </c>
      <c r="AK1320" s="38">
        <f t="shared" si="1153"/>
        <v>0</v>
      </c>
    </row>
    <row r="1321" spans="1:37" ht="14.25">
      <c r="A1321" s="43"/>
      <c r="B1321" s="28" t="s">
        <v>752</v>
      </c>
      <c r="C1321" s="29">
        <v>55</v>
      </c>
      <c r="D1321" s="248">
        <f t="shared" si="1152"/>
        <v>633</v>
      </c>
      <c r="E1321" s="38">
        <f t="shared" si="1152"/>
        <v>917</v>
      </c>
      <c r="F1321" s="286">
        <f t="shared" si="1152"/>
        <v>917</v>
      </c>
      <c r="G1321" s="248">
        <f t="shared" si="1152"/>
        <v>917</v>
      </c>
      <c r="H1321" s="248">
        <f t="shared" si="1152"/>
        <v>0</v>
      </c>
      <c r="I1321" s="248">
        <f t="shared" si="1152"/>
        <v>0</v>
      </c>
      <c r="J1321" s="248">
        <f t="shared" si="1152"/>
        <v>0</v>
      </c>
      <c r="K1321" s="23">
        <f t="shared" si="1119"/>
        <v>917</v>
      </c>
      <c r="L1321" s="23">
        <f t="shared" si="1120"/>
        <v>0</v>
      </c>
      <c r="M1321" s="248">
        <f t="shared" si="1153"/>
        <v>0</v>
      </c>
      <c r="N1321" s="248">
        <f t="shared" si="1153"/>
        <v>0</v>
      </c>
      <c r="O1321" s="248">
        <f t="shared" si="1153"/>
        <v>0</v>
      </c>
      <c r="P1321" s="38">
        <f t="shared" si="1153"/>
        <v>0</v>
      </c>
      <c r="Q1321" s="38">
        <f t="shared" si="1153"/>
        <v>0</v>
      </c>
      <c r="R1321" s="38">
        <f t="shared" si="1153"/>
        <v>0</v>
      </c>
      <c r="S1321" s="38">
        <f t="shared" si="1153"/>
        <v>0</v>
      </c>
      <c r="T1321" s="38">
        <f t="shared" si="1153"/>
        <v>0</v>
      </c>
      <c r="U1321" s="38">
        <f t="shared" si="1153"/>
        <v>0</v>
      </c>
      <c r="V1321" s="38">
        <f t="shared" si="1153"/>
        <v>0</v>
      </c>
      <c r="W1321" s="38">
        <f t="shared" si="1153"/>
        <v>0</v>
      </c>
      <c r="X1321" s="38">
        <f t="shared" si="1153"/>
        <v>0</v>
      </c>
      <c r="Y1321" s="38">
        <f t="shared" si="1153"/>
        <v>0</v>
      </c>
      <c r="Z1321" s="38">
        <f t="shared" si="1153"/>
        <v>0</v>
      </c>
      <c r="AA1321" s="38">
        <f t="shared" si="1153"/>
        <v>0</v>
      </c>
      <c r="AB1321" s="38">
        <f t="shared" si="1153"/>
        <v>0</v>
      </c>
      <c r="AC1321" s="38">
        <f t="shared" si="1153"/>
        <v>0</v>
      </c>
      <c r="AD1321" s="292">
        <f t="shared" si="1133"/>
        <v>917</v>
      </c>
      <c r="AE1321" s="38">
        <f t="shared" si="1153"/>
        <v>917</v>
      </c>
      <c r="AF1321" s="38">
        <f t="shared" si="1153"/>
        <v>916</v>
      </c>
      <c r="AG1321" s="38">
        <f t="shared" si="1153"/>
        <v>0</v>
      </c>
      <c r="AH1321" s="38">
        <f t="shared" si="1153"/>
        <v>0</v>
      </c>
      <c r="AI1321" s="38">
        <f t="shared" si="1153"/>
        <v>0</v>
      </c>
      <c r="AJ1321" s="38">
        <f t="shared" si="1153"/>
        <v>0</v>
      </c>
      <c r="AK1321" s="38">
        <f t="shared" si="1153"/>
        <v>0</v>
      </c>
    </row>
    <row r="1322" spans="1:37" ht="14.25">
      <c r="A1322" s="43" t="s">
        <v>473</v>
      </c>
      <c r="B1322" s="188" t="s">
        <v>758</v>
      </c>
      <c r="C1322" s="129" t="s">
        <v>759</v>
      </c>
      <c r="D1322" s="263">
        <f t="shared" ref="D1322:S1323" si="1154">D1323</f>
        <v>633</v>
      </c>
      <c r="E1322" s="156">
        <f t="shared" si="1154"/>
        <v>917</v>
      </c>
      <c r="F1322" s="300">
        <f t="shared" si="1154"/>
        <v>917</v>
      </c>
      <c r="G1322" s="263">
        <f t="shared" si="1154"/>
        <v>917</v>
      </c>
      <c r="H1322" s="263">
        <f t="shared" si="1154"/>
        <v>0</v>
      </c>
      <c r="I1322" s="263">
        <f t="shared" si="1154"/>
        <v>0</v>
      </c>
      <c r="J1322" s="263">
        <f t="shared" si="1154"/>
        <v>0</v>
      </c>
      <c r="K1322" s="23">
        <f t="shared" si="1119"/>
        <v>917</v>
      </c>
      <c r="L1322" s="23">
        <f t="shared" si="1120"/>
        <v>0</v>
      </c>
      <c r="M1322" s="263">
        <f t="shared" si="1154"/>
        <v>0</v>
      </c>
      <c r="N1322" s="263">
        <f t="shared" si="1154"/>
        <v>0</v>
      </c>
      <c r="O1322" s="263">
        <f t="shared" si="1154"/>
        <v>0</v>
      </c>
      <c r="P1322" s="156">
        <f t="shared" si="1154"/>
        <v>0</v>
      </c>
      <c r="Q1322" s="156">
        <f t="shared" si="1154"/>
        <v>0</v>
      </c>
      <c r="R1322" s="156">
        <f t="shared" si="1154"/>
        <v>0</v>
      </c>
      <c r="S1322" s="156">
        <f t="shared" si="1154"/>
        <v>0</v>
      </c>
      <c r="T1322" s="156">
        <f t="shared" ref="T1322:AK1323" si="1155">T1323</f>
        <v>0</v>
      </c>
      <c r="U1322" s="156">
        <f t="shared" si="1155"/>
        <v>0</v>
      </c>
      <c r="V1322" s="156">
        <f t="shared" si="1155"/>
        <v>0</v>
      </c>
      <c r="W1322" s="156">
        <f t="shared" si="1155"/>
        <v>0</v>
      </c>
      <c r="X1322" s="156">
        <f t="shared" si="1155"/>
        <v>0</v>
      </c>
      <c r="Y1322" s="156">
        <f t="shared" si="1155"/>
        <v>0</v>
      </c>
      <c r="Z1322" s="156">
        <f t="shared" si="1155"/>
        <v>0</v>
      </c>
      <c r="AA1322" s="156">
        <f t="shared" si="1155"/>
        <v>0</v>
      </c>
      <c r="AB1322" s="156">
        <f t="shared" si="1155"/>
        <v>0</v>
      </c>
      <c r="AC1322" s="156">
        <f t="shared" si="1155"/>
        <v>0</v>
      </c>
      <c r="AD1322" s="292">
        <f t="shared" si="1133"/>
        <v>917</v>
      </c>
      <c r="AE1322" s="156">
        <f t="shared" si="1155"/>
        <v>917</v>
      </c>
      <c r="AF1322" s="156">
        <f t="shared" si="1155"/>
        <v>916</v>
      </c>
      <c r="AG1322" s="156">
        <f t="shared" si="1155"/>
        <v>0</v>
      </c>
      <c r="AH1322" s="156">
        <f t="shared" si="1155"/>
        <v>0</v>
      </c>
      <c r="AI1322" s="156">
        <f t="shared" si="1155"/>
        <v>0</v>
      </c>
      <c r="AJ1322" s="156">
        <f t="shared" si="1155"/>
        <v>0</v>
      </c>
      <c r="AK1322" s="156">
        <f t="shared" si="1155"/>
        <v>0</v>
      </c>
    </row>
    <row r="1323" spans="1:37" ht="14.25">
      <c r="A1323" s="43"/>
      <c r="B1323" s="25" t="s">
        <v>311</v>
      </c>
      <c r="C1323" s="26"/>
      <c r="D1323" s="191">
        <f t="shared" si="1154"/>
        <v>633</v>
      </c>
      <c r="E1323" s="111">
        <f t="shared" si="1154"/>
        <v>917</v>
      </c>
      <c r="F1323" s="296">
        <f t="shared" si="1154"/>
        <v>917</v>
      </c>
      <c r="G1323" s="191">
        <f t="shared" si="1154"/>
        <v>917</v>
      </c>
      <c r="H1323" s="191">
        <f t="shared" si="1154"/>
        <v>0</v>
      </c>
      <c r="I1323" s="191">
        <f t="shared" si="1154"/>
        <v>0</v>
      </c>
      <c r="J1323" s="191">
        <f t="shared" si="1154"/>
        <v>0</v>
      </c>
      <c r="K1323" s="23">
        <f t="shared" si="1119"/>
        <v>917</v>
      </c>
      <c r="L1323" s="23">
        <f t="shared" si="1120"/>
        <v>0</v>
      </c>
      <c r="M1323" s="191">
        <f t="shared" si="1154"/>
        <v>0</v>
      </c>
      <c r="N1323" s="191">
        <f t="shared" si="1154"/>
        <v>0</v>
      </c>
      <c r="O1323" s="191">
        <f t="shared" si="1154"/>
        <v>0</v>
      </c>
      <c r="P1323" s="111">
        <f t="shared" si="1154"/>
        <v>0</v>
      </c>
      <c r="Q1323" s="111">
        <f t="shared" si="1154"/>
        <v>0</v>
      </c>
      <c r="R1323" s="111">
        <f t="shared" si="1154"/>
        <v>0</v>
      </c>
      <c r="S1323" s="111">
        <f t="shared" si="1154"/>
        <v>0</v>
      </c>
      <c r="T1323" s="111">
        <f t="shared" si="1155"/>
        <v>0</v>
      </c>
      <c r="U1323" s="111">
        <f t="shared" si="1155"/>
        <v>0</v>
      </c>
      <c r="V1323" s="111">
        <f t="shared" si="1155"/>
        <v>0</v>
      </c>
      <c r="W1323" s="111">
        <f t="shared" si="1155"/>
        <v>0</v>
      </c>
      <c r="X1323" s="111">
        <f t="shared" si="1155"/>
        <v>0</v>
      </c>
      <c r="Y1323" s="111">
        <f t="shared" si="1155"/>
        <v>0</v>
      </c>
      <c r="Z1323" s="111">
        <f t="shared" si="1155"/>
        <v>0</v>
      </c>
      <c r="AA1323" s="111">
        <f t="shared" si="1155"/>
        <v>0</v>
      </c>
      <c r="AB1323" s="111">
        <f t="shared" si="1155"/>
        <v>0</v>
      </c>
      <c r="AC1323" s="111">
        <f t="shared" si="1155"/>
        <v>0</v>
      </c>
      <c r="AD1323" s="292">
        <f t="shared" si="1133"/>
        <v>917</v>
      </c>
      <c r="AE1323" s="111">
        <f t="shared" si="1155"/>
        <v>917</v>
      </c>
      <c r="AF1323" s="111">
        <f t="shared" si="1155"/>
        <v>916</v>
      </c>
      <c r="AG1323" s="111">
        <f t="shared" si="1155"/>
        <v>0</v>
      </c>
      <c r="AH1323" s="111">
        <f t="shared" si="1155"/>
        <v>0</v>
      </c>
      <c r="AI1323" s="111">
        <f t="shared" si="1155"/>
        <v>0</v>
      </c>
      <c r="AJ1323" s="111">
        <f t="shared" si="1155"/>
        <v>0</v>
      </c>
      <c r="AK1323" s="111">
        <f t="shared" si="1155"/>
        <v>0</v>
      </c>
    </row>
    <row r="1324" spans="1:37" ht="14.25">
      <c r="A1324" s="43"/>
      <c r="B1324" s="28" t="s">
        <v>752</v>
      </c>
      <c r="C1324" s="29" t="s">
        <v>348</v>
      </c>
      <c r="D1324" s="186">
        <v>633</v>
      </c>
      <c r="E1324" s="30">
        <v>917</v>
      </c>
      <c r="F1324" s="93">
        <v>917</v>
      </c>
      <c r="G1324" s="186">
        <v>917</v>
      </c>
      <c r="H1324" s="186"/>
      <c r="I1324" s="186"/>
      <c r="J1324" s="186"/>
      <c r="K1324" s="23">
        <f t="shared" si="1119"/>
        <v>917</v>
      </c>
      <c r="L1324" s="23">
        <f t="shared" si="1120"/>
        <v>0</v>
      </c>
      <c r="M1324" s="186"/>
      <c r="N1324" s="186"/>
      <c r="O1324" s="186"/>
      <c r="P1324" s="30"/>
      <c r="Q1324" s="30"/>
      <c r="R1324" s="30"/>
      <c r="S1324" s="30"/>
      <c r="T1324" s="30"/>
      <c r="U1324" s="30"/>
      <c r="V1324" s="30"/>
      <c r="W1324" s="30"/>
      <c r="X1324" s="30"/>
      <c r="Y1324" s="30"/>
      <c r="Z1324" s="30"/>
      <c r="AA1324" s="30"/>
      <c r="AB1324" s="30"/>
      <c r="AC1324" s="30"/>
      <c r="AD1324" s="292">
        <f t="shared" si="1133"/>
        <v>917</v>
      </c>
      <c r="AE1324" s="30">
        <v>917</v>
      </c>
      <c r="AF1324" s="30">
        <v>916</v>
      </c>
      <c r="AG1324" s="30"/>
      <c r="AH1324" s="30"/>
      <c r="AI1324" s="30"/>
      <c r="AJ1324" s="30"/>
      <c r="AK1324" s="30"/>
    </row>
    <row r="1325" spans="1:37" ht="29.25" customHeight="1">
      <c r="A1325" s="43" t="s">
        <v>508</v>
      </c>
      <c r="B1325" s="154" t="s">
        <v>760</v>
      </c>
      <c r="C1325" s="129" t="s">
        <v>761</v>
      </c>
      <c r="D1325" s="263">
        <f t="shared" ref="D1325:S1327" si="1156">D1326</f>
        <v>300</v>
      </c>
      <c r="E1325" s="156">
        <f t="shared" si="1156"/>
        <v>400</v>
      </c>
      <c r="F1325" s="300">
        <f t="shared" si="1156"/>
        <v>300</v>
      </c>
      <c r="G1325" s="263">
        <f t="shared" si="1156"/>
        <v>75</v>
      </c>
      <c r="H1325" s="263">
        <f t="shared" si="1156"/>
        <v>75</v>
      </c>
      <c r="I1325" s="263">
        <f t="shared" si="1156"/>
        <v>75</v>
      </c>
      <c r="J1325" s="263">
        <f t="shared" si="1156"/>
        <v>75</v>
      </c>
      <c r="K1325" s="23">
        <f t="shared" si="1119"/>
        <v>300</v>
      </c>
      <c r="L1325" s="23">
        <f t="shared" si="1120"/>
        <v>0</v>
      </c>
      <c r="M1325" s="263">
        <f t="shared" si="1156"/>
        <v>300</v>
      </c>
      <c r="N1325" s="263">
        <f t="shared" si="1156"/>
        <v>300</v>
      </c>
      <c r="O1325" s="263">
        <f t="shared" si="1156"/>
        <v>300</v>
      </c>
      <c r="P1325" s="156">
        <f t="shared" si="1156"/>
        <v>0</v>
      </c>
      <c r="Q1325" s="156">
        <f t="shared" si="1156"/>
        <v>0</v>
      </c>
      <c r="R1325" s="156">
        <f t="shared" si="1156"/>
        <v>0</v>
      </c>
      <c r="S1325" s="156">
        <f t="shared" si="1156"/>
        <v>0</v>
      </c>
      <c r="T1325" s="156">
        <f t="shared" ref="T1325:AK1327" si="1157">T1326</f>
        <v>0</v>
      </c>
      <c r="U1325" s="156">
        <f t="shared" si="1157"/>
        <v>0</v>
      </c>
      <c r="V1325" s="156">
        <f t="shared" si="1157"/>
        <v>0</v>
      </c>
      <c r="W1325" s="156">
        <f t="shared" si="1157"/>
        <v>0</v>
      </c>
      <c r="X1325" s="156">
        <f t="shared" si="1157"/>
        <v>0</v>
      </c>
      <c r="Y1325" s="156">
        <f t="shared" si="1157"/>
        <v>0</v>
      </c>
      <c r="Z1325" s="156">
        <f t="shared" si="1157"/>
        <v>0</v>
      </c>
      <c r="AA1325" s="156">
        <f t="shared" si="1157"/>
        <v>0</v>
      </c>
      <c r="AB1325" s="156">
        <f t="shared" si="1157"/>
        <v>0</v>
      </c>
      <c r="AC1325" s="156">
        <f t="shared" si="1157"/>
        <v>0</v>
      </c>
      <c r="AD1325" s="292">
        <f t="shared" si="1133"/>
        <v>300</v>
      </c>
      <c r="AE1325" s="156">
        <f t="shared" si="1157"/>
        <v>300</v>
      </c>
      <c r="AF1325" s="156">
        <f t="shared" si="1157"/>
        <v>111</v>
      </c>
      <c r="AG1325" s="156">
        <f t="shared" si="1157"/>
        <v>300</v>
      </c>
      <c r="AH1325" s="156">
        <f t="shared" si="1157"/>
        <v>300</v>
      </c>
      <c r="AI1325" s="156">
        <f t="shared" si="1157"/>
        <v>300</v>
      </c>
      <c r="AJ1325" s="156">
        <f t="shared" si="1157"/>
        <v>300</v>
      </c>
      <c r="AK1325" s="156">
        <f t="shared" si="1157"/>
        <v>0</v>
      </c>
    </row>
    <row r="1326" spans="1:37" ht="14.25">
      <c r="A1326" s="43"/>
      <c r="B1326" s="25" t="s">
        <v>298</v>
      </c>
      <c r="C1326" s="29"/>
      <c r="D1326" s="191">
        <f t="shared" si="1156"/>
        <v>300</v>
      </c>
      <c r="E1326" s="111">
        <f t="shared" si="1156"/>
        <v>400</v>
      </c>
      <c r="F1326" s="296">
        <f t="shared" si="1156"/>
        <v>300</v>
      </c>
      <c r="G1326" s="191">
        <f t="shared" si="1156"/>
        <v>75</v>
      </c>
      <c r="H1326" s="191">
        <f t="shared" si="1156"/>
        <v>75</v>
      </c>
      <c r="I1326" s="191">
        <f t="shared" si="1156"/>
        <v>75</v>
      </c>
      <c r="J1326" s="191">
        <f t="shared" si="1156"/>
        <v>75</v>
      </c>
      <c r="K1326" s="23">
        <f t="shared" si="1119"/>
        <v>300</v>
      </c>
      <c r="L1326" s="23">
        <f t="shared" si="1120"/>
        <v>0</v>
      </c>
      <c r="M1326" s="191">
        <f t="shared" si="1156"/>
        <v>300</v>
      </c>
      <c r="N1326" s="191">
        <f t="shared" si="1156"/>
        <v>300</v>
      </c>
      <c r="O1326" s="191">
        <f t="shared" si="1156"/>
        <v>300</v>
      </c>
      <c r="P1326" s="111">
        <f t="shared" si="1156"/>
        <v>0</v>
      </c>
      <c r="Q1326" s="111">
        <f t="shared" si="1156"/>
        <v>0</v>
      </c>
      <c r="R1326" s="111">
        <f t="shared" si="1156"/>
        <v>0</v>
      </c>
      <c r="S1326" s="111">
        <f t="shared" si="1156"/>
        <v>0</v>
      </c>
      <c r="T1326" s="111">
        <f t="shared" si="1157"/>
        <v>0</v>
      </c>
      <c r="U1326" s="111">
        <f t="shared" si="1157"/>
        <v>0</v>
      </c>
      <c r="V1326" s="111">
        <f t="shared" si="1157"/>
        <v>0</v>
      </c>
      <c r="W1326" s="111">
        <f t="shared" si="1157"/>
        <v>0</v>
      </c>
      <c r="X1326" s="111">
        <f t="shared" si="1157"/>
        <v>0</v>
      </c>
      <c r="Y1326" s="111">
        <f t="shared" si="1157"/>
        <v>0</v>
      </c>
      <c r="Z1326" s="111">
        <f t="shared" si="1157"/>
        <v>0</v>
      </c>
      <c r="AA1326" s="111">
        <f t="shared" si="1157"/>
        <v>0</v>
      </c>
      <c r="AB1326" s="111">
        <f t="shared" si="1157"/>
        <v>0</v>
      </c>
      <c r="AC1326" s="111">
        <f t="shared" si="1157"/>
        <v>0</v>
      </c>
      <c r="AD1326" s="292">
        <f t="shared" si="1133"/>
        <v>300</v>
      </c>
      <c r="AE1326" s="111">
        <f t="shared" si="1157"/>
        <v>300</v>
      </c>
      <c r="AF1326" s="111">
        <f t="shared" si="1157"/>
        <v>111</v>
      </c>
      <c r="AG1326" s="111">
        <f t="shared" si="1157"/>
        <v>300</v>
      </c>
      <c r="AH1326" s="111">
        <f t="shared" si="1157"/>
        <v>300</v>
      </c>
      <c r="AI1326" s="111">
        <f t="shared" si="1157"/>
        <v>300</v>
      </c>
      <c r="AJ1326" s="111">
        <f t="shared" si="1157"/>
        <v>300</v>
      </c>
      <c r="AK1326" s="111">
        <f t="shared" si="1157"/>
        <v>0</v>
      </c>
    </row>
    <row r="1327" spans="1:37" ht="17.25" customHeight="1">
      <c r="A1327" s="43"/>
      <c r="B1327" s="28" t="s">
        <v>299</v>
      </c>
      <c r="C1327" s="29">
        <v>1</v>
      </c>
      <c r="D1327" s="248">
        <f t="shared" si="1156"/>
        <v>300</v>
      </c>
      <c r="E1327" s="38">
        <f t="shared" si="1156"/>
        <v>400</v>
      </c>
      <c r="F1327" s="286">
        <f t="shared" si="1156"/>
        <v>300</v>
      </c>
      <c r="G1327" s="248">
        <f t="shared" si="1156"/>
        <v>75</v>
      </c>
      <c r="H1327" s="248">
        <f t="shared" si="1156"/>
        <v>75</v>
      </c>
      <c r="I1327" s="248">
        <f t="shared" si="1156"/>
        <v>75</v>
      </c>
      <c r="J1327" s="248">
        <f t="shared" si="1156"/>
        <v>75</v>
      </c>
      <c r="K1327" s="23">
        <f t="shared" si="1119"/>
        <v>300</v>
      </c>
      <c r="L1327" s="23">
        <f t="shared" si="1120"/>
        <v>0</v>
      </c>
      <c r="M1327" s="248">
        <f t="shared" si="1156"/>
        <v>300</v>
      </c>
      <c r="N1327" s="248">
        <f t="shared" si="1156"/>
        <v>300</v>
      </c>
      <c r="O1327" s="248">
        <f t="shared" si="1156"/>
        <v>300</v>
      </c>
      <c r="P1327" s="38">
        <f t="shared" si="1156"/>
        <v>0</v>
      </c>
      <c r="Q1327" s="38">
        <f t="shared" si="1156"/>
        <v>0</v>
      </c>
      <c r="R1327" s="38">
        <f t="shared" si="1156"/>
        <v>0</v>
      </c>
      <c r="S1327" s="38">
        <f t="shared" si="1156"/>
        <v>0</v>
      </c>
      <c r="T1327" s="38">
        <f t="shared" si="1157"/>
        <v>0</v>
      </c>
      <c r="U1327" s="38">
        <f t="shared" si="1157"/>
        <v>0</v>
      </c>
      <c r="V1327" s="38">
        <f t="shared" si="1157"/>
        <v>0</v>
      </c>
      <c r="W1327" s="38">
        <f t="shared" si="1157"/>
        <v>0</v>
      </c>
      <c r="X1327" s="38">
        <f t="shared" si="1157"/>
        <v>0</v>
      </c>
      <c r="Y1327" s="38">
        <f t="shared" si="1157"/>
        <v>0</v>
      </c>
      <c r="Z1327" s="38">
        <f t="shared" si="1157"/>
        <v>0</v>
      </c>
      <c r="AA1327" s="38">
        <f t="shared" si="1157"/>
        <v>0</v>
      </c>
      <c r="AB1327" s="38">
        <f t="shared" si="1157"/>
        <v>0</v>
      </c>
      <c r="AC1327" s="38">
        <f t="shared" si="1157"/>
        <v>0</v>
      </c>
      <c r="AD1327" s="292">
        <f t="shared" si="1133"/>
        <v>300</v>
      </c>
      <c r="AE1327" s="38">
        <f t="shared" si="1157"/>
        <v>300</v>
      </c>
      <c r="AF1327" s="38">
        <f t="shared" si="1157"/>
        <v>111</v>
      </c>
      <c r="AG1327" s="38">
        <f t="shared" si="1157"/>
        <v>300</v>
      </c>
      <c r="AH1327" s="38">
        <f t="shared" si="1157"/>
        <v>300</v>
      </c>
      <c r="AI1327" s="38">
        <f t="shared" si="1157"/>
        <v>300</v>
      </c>
      <c r="AJ1327" s="38">
        <f t="shared" si="1157"/>
        <v>300</v>
      </c>
      <c r="AK1327" s="38">
        <f t="shared" si="1157"/>
        <v>0</v>
      </c>
    </row>
    <row r="1328" spans="1:37" ht="14.25" customHeight="1">
      <c r="A1328" s="43"/>
      <c r="B1328" s="28" t="s">
        <v>301</v>
      </c>
      <c r="C1328" s="29" t="s">
        <v>762</v>
      </c>
      <c r="D1328" s="186">
        <v>300</v>
      </c>
      <c r="E1328" s="30">
        <v>400</v>
      </c>
      <c r="F1328" s="93">
        <v>300</v>
      </c>
      <c r="G1328" s="186">
        <v>75</v>
      </c>
      <c r="H1328" s="186">
        <v>75</v>
      </c>
      <c r="I1328" s="186">
        <v>75</v>
      </c>
      <c r="J1328" s="186">
        <v>75</v>
      </c>
      <c r="K1328" s="23">
        <f t="shared" si="1119"/>
        <v>300</v>
      </c>
      <c r="L1328" s="23">
        <f t="shared" si="1120"/>
        <v>0</v>
      </c>
      <c r="M1328" s="186">
        <v>300</v>
      </c>
      <c r="N1328" s="186">
        <v>300</v>
      </c>
      <c r="O1328" s="186">
        <v>300</v>
      </c>
      <c r="P1328" s="30"/>
      <c r="Q1328" s="30"/>
      <c r="R1328" s="30"/>
      <c r="S1328" s="30"/>
      <c r="T1328" s="30"/>
      <c r="U1328" s="30"/>
      <c r="V1328" s="30"/>
      <c r="W1328" s="30"/>
      <c r="X1328" s="30"/>
      <c r="Y1328" s="30"/>
      <c r="Z1328" s="30"/>
      <c r="AA1328" s="30"/>
      <c r="AB1328" s="30"/>
      <c r="AC1328" s="30"/>
      <c r="AD1328" s="292">
        <f t="shared" si="1133"/>
        <v>300</v>
      </c>
      <c r="AE1328" s="30">
        <v>300</v>
      </c>
      <c r="AF1328" s="30">
        <v>111</v>
      </c>
      <c r="AG1328" s="30">
        <v>300</v>
      </c>
      <c r="AH1328" s="30">
        <v>300</v>
      </c>
      <c r="AI1328" s="30">
        <v>300</v>
      </c>
      <c r="AJ1328" s="30">
        <v>300</v>
      </c>
      <c r="AK1328" s="30"/>
    </row>
    <row r="1329" spans="1:37" ht="15" hidden="1" customHeight="1">
      <c r="A1329" s="43" t="s">
        <v>719</v>
      </c>
      <c r="B1329" s="25" t="s">
        <v>763</v>
      </c>
      <c r="C1329" s="26" t="s">
        <v>764</v>
      </c>
      <c r="D1329" s="186"/>
      <c r="E1329" s="30"/>
      <c r="F1329" s="93"/>
      <c r="G1329" s="186"/>
      <c r="H1329" s="186"/>
      <c r="I1329" s="186"/>
      <c r="J1329" s="186"/>
      <c r="K1329" s="23">
        <f t="shared" si="1119"/>
        <v>0</v>
      </c>
      <c r="L1329" s="23">
        <f t="shared" si="1120"/>
        <v>0</v>
      </c>
      <c r="M1329" s="186"/>
      <c r="N1329" s="186"/>
      <c r="O1329" s="186"/>
      <c r="P1329" s="30"/>
      <c r="Q1329" s="30"/>
      <c r="R1329" s="30"/>
      <c r="S1329" s="30"/>
      <c r="T1329" s="30"/>
      <c r="U1329" s="30"/>
      <c r="V1329" s="30"/>
      <c r="W1329" s="30"/>
      <c r="X1329" s="30"/>
      <c r="Y1329" s="30"/>
      <c r="Z1329" s="30"/>
      <c r="AA1329" s="30"/>
      <c r="AB1329" s="30"/>
      <c r="AC1329" s="30"/>
      <c r="AD1329" s="292">
        <f t="shared" si="1133"/>
        <v>0</v>
      </c>
      <c r="AE1329" s="30"/>
      <c r="AF1329" s="30"/>
      <c r="AG1329" s="30"/>
      <c r="AH1329" s="30"/>
      <c r="AI1329" s="30"/>
      <c r="AJ1329" s="30"/>
      <c r="AK1329" s="30"/>
    </row>
    <row r="1330" spans="1:37" ht="15" hidden="1" customHeight="1">
      <c r="A1330" s="43"/>
      <c r="B1330" s="25" t="s">
        <v>298</v>
      </c>
      <c r="C1330" s="26"/>
      <c r="D1330" s="186"/>
      <c r="E1330" s="30"/>
      <c r="F1330" s="93"/>
      <c r="G1330" s="186"/>
      <c r="H1330" s="186"/>
      <c r="I1330" s="186"/>
      <c r="J1330" s="186"/>
      <c r="K1330" s="23">
        <f t="shared" si="1119"/>
        <v>0</v>
      </c>
      <c r="L1330" s="23">
        <f t="shared" si="1120"/>
        <v>0</v>
      </c>
      <c r="M1330" s="186"/>
      <c r="N1330" s="186"/>
      <c r="O1330" s="186"/>
      <c r="P1330" s="30"/>
      <c r="Q1330" s="30"/>
      <c r="R1330" s="30"/>
      <c r="S1330" s="30"/>
      <c r="T1330" s="30"/>
      <c r="U1330" s="30"/>
      <c r="V1330" s="30"/>
      <c r="W1330" s="30"/>
      <c r="X1330" s="30"/>
      <c r="Y1330" s="30"/>
      <c r="Z1330" s="30"/>
      <c r="AA1330" s="30"/>
      <c r="AB1330" s="30"/>
      <c r="AC1330" s="30"/>
      <c r="AD1330" s="292">
        <f t="shared" si="1133"/>
        <v>0</v>
      </c>
      <c r="AE1330" s="30"/>
      <c r="AF1330" s="30"/>
      <c r="AG1330" s="30"/>
      <c r="AH1330" s="30"/>
      <c r="AI1330" s="30"/>
      <c r="AJ1330" s="30"/>
      <c r="AK1330" s="30"/>
    </row>
    <row r="1331" spans="1:37" ht="15" hidden="1" customHeight="1">
      <c r="A1331" s="43"/>
      <c r="B1331" s="28" t="s">
        <v>299</v>
      </c>
      <c r="C1331" s="29">
        <v>1</v>
      </c>
      <c r="D1331" s="186"/>
      <c r="E1331" s="30"/>
      <c r="F1331" s="93"/>
      <c r="G1331" s="186"/>
      <c r="H1331" s="186"/>
      <c r="I1331" s="186"/>
      <c r="J1331" s="186"/>
      <c r="K1331" s="23">
        <f t="shared" si="1119"/>
        <v>0</v>
      </c>
      <c r="L1331" s="23">
        <f t="shared" si="1120"/>
        <v>0</v>
      </c>
      <c r="M1331" s="186"/>
      <c r="N1331" s="186"/>
      <c r="O1331" s="186"/>
      <c r="P1331" s="30"/>
      <c r="Q1331" s="30"/>
      <c r="R1331" s="30"/>
      <c r="S1331" s="30"/>
      <c r="T1331" s="30"/>
      <c r="U1331" s="30"/>
      <c r="V1331" s="30"/>
      <c r="W1331" s="30"/>
      <c r="X1331" s="30"/>
      <c r="Y1331" s="30"/>
      <c r="Z1331" s="30"/>
      <c r="AA1331" s="30"/>
      <c r="AB1331" s="30"/>
      <c r="AC1331" s="30"/>
      <c r="AD1331" s="292">
        <f t="shared" si="1133"/>
        <v>0</v>
      </c>
      <c r="AE1331" s="30"/>
      <c r="AF1331" s="30"/>
      <c r="AG1331" s="30"/>
      <c r="AH1331" s="30"/>
      <c r="AI1331" s="30"/>
      <c r="AJ1331" s="30"/>
      <c r="AK1331" s="30"/>
    </row>
    <row r="1332" spans="1:37" ht="15" hidden="1" customHeight="1">
      <c r="A1332" s="43"/>
      <c r="B1332" s="28" t="s">
        <v>765</v>
      </c>
      <c r="C1332" s="29">
        <v>59.02</v>
      </c>
      <c r="D1332" s="186"/>
      <c r="E1332" s="30"/>
      <c r="F1332" s="93"/>
      <c r="G1332" s="186"/>
      <c r="H1332" s="186"/>
      <c r="I1332" s="186"/>
      <c r="J1332" s="186"/>
      <c r="K1332" s="23">
        <f t="shared" si="1119"/>
        <v>0</v>
      </c>
      <c r="L1332" s="23">
        <f t="shared" si="1120"/>
        <v>0</v>
      </c>
      <c r="M1332" s="186"/>
      <c r="N1332" s="186"/>
      <c r="O1332" s="186"/>
      <c r="P1332" s="30"/>
      <c r="Q1332" s="30"/>
      <c r="R1332" s="30"/>
      <c r="S1332" s="30"/>
      <c r="T1332" s="30"/>
      <c r="U1332" s="30"/>
      <c r="V1332" s="30"/>
      <c r="W1332" s="30"/>
      <c r="X1332" s="30"/>
      <c r="Y1332" s="30"/>
      <c r="Z1332" s="30"/>
      <c r="AA1332" s="30"/>
      <c r="AB1332" s="30"/>
      <c r="AC1332" s="30"/>
      <c r="AD1332" s="292">
        <f t="shared" si="1133"/>
        <v>0</v>
      </c>
      <c r="AE1332" s="30"/>
      <c r="AF1332" s="30"/>
      <c r="AG1332" s="30"/>
      <c r="AH1332" s="30"/>
      <c r="AI1332" s="30"/>
      <c r="AJ1332" s="30"/>
      <c r="AK1332" s="30"/>
    </row>
    <row r="1333" spans="1:37" ht="15" hidden="1" customHeight="1">
      <c r="A1333" s="110">
        <v>2</v>
      </c>
      <c r="B1333" s="21" t="s">
        <v>766</v>
      </c>
      <c r="C1333" s="22">
        <v>83.02</v>
      </c>
      <c r="D1333" s="186"/>
      <c r="E1333" s="30"/>
      <c r="F1333" s="93"/>
      <c r="G1333" s="186"/>
      <c r="H1333" s="186"/>
      <c r="I1333" s="186"/>
      <c r="J1333" s="186"/>
      <c r="K1333" s="23">
        <f t="shared" si="1119"/>
        <v>0</v>
      </c>
      <c r="L1333" s="23">
        <f t="shared" si="1120"/>
        <v>0</v>
      </c>
      <c r="M1333" s="186"/>
      <c r="N1333" s="186"/>
      <c r="O1333" s="186"/>
      <c r="P1333" s="30"/>
      <c r="Q1333" s="30"/>
      <c r="R1333" s="30"/>
      <c r="S1333" s="30"/>
      <c r="T1333" s="30"/>
      <c r="U1333" s="30"/>
      <c r="V1333" s="30"/>
      <c r="W1333" s="30"/>
      <c r="X1333" s="30"/>
      <c r="Y1333" s="30"/>
      <c r="Z1333" s="30"/>
      <c r="AA1333" s="30"/>
      <c r="AB1333" s="30"/>
      <c r="AC1333" s="30"/>
      <c r="AD1333" s="292">
        <f t="shared" si="1133"/>
        <v>0</v>
      </c>
      <c r="AE1333" s="30"/>
      <c r="AF1333" s="30"/>
      <c r="AG1333" s="30"/>
      <c r="AH1333" s="30"/>
      <c r="AI1333" s="30"/>
      <c r="AJ1333" s="30"/>
      <c r="AK1333" s="30"/>
    </row>
    <row r="1334" spans="1:37" ht="15" hidden="1" customHeight="1">
      <c r="A1334" s="43"/>
      <c r="B1334" s="25" t="s">
        <v>767</v>
      </c>
      <c r="C1334" s="29" t="s">
        <v>768</v>
      </c>
      <c r="D1334" s="186"/>
      <c r="E1334" s="30"/>
      <c r="F1334" s="93"/>
      <c r="G1334" s="186"/>
      <c r="H1334" s="186"/>
      <c r="I1334" s="186"/>
      <c r="J1334" s="186"/>
      <c r="K1334" s="23">
        <f t="shared" si="1119"/>
        <v>0</v>
      </c>
      <c r="L1334" s="23">
        <f t="shared" si="1120"/>
        <v>0</v>
      </c>
      <c r="M1334" s="186"/>
      <c r="N1334" s="186"/>
      <c r="O1334" s="186"/>
      <c r="P1334" s="30"/>
      <c r="Q1334" s="30"/>
      <c r="R1334" s="30"/>
      <c r="S1334" s="30"/>
      <c r="T1334" s="30"/>
      <c r="U1334" s="30"/>
      <c r="V1334" s="30"/>
      <c r="W1334" s="30"/>
      <c r="X1334" s="30"/>
      <c r="Y1334" s="30"/>
      <c r="Z1334" s="30"/>
      <c r="AA1334" s="30"/>
      <c r="AB1334" s="30"/>
      <c r="AC1334" s="30"/>
      <c r="AD1334" s="292">
        <f t="shared" si="1133"/>
        <v>0</v>
      </c>
      <c r="AE1334" s="30"/>
      <c r="AF1334" s="30"/>
      <c r="AG1334" s="30"/>
      <c r="AH1334" s="30"/>
      <c r="AI1334" s="30"/>
      <c r="AJ1334" s="30"/>
      <c r="AK1334" s="30"/>
    </row>
    <row r="1335" spans="1:37" ht="15" hidden="1" customHeight="1">
      <c r="A1335" s="43"/>
      <c r="B1335" s="25" t="s">
        <v>298</v>
      </c>
      <c r="C1335" s="29"/>
      <c r="D1335" s="186"/>
      <c r="E1335" s="30"/>
      <c r="F1335" s="93"/>
      <c r="G1335" s="186"/>
      <c r="H1335" s="186"/>
      <c r="I1335" s="186"/>
      <c r="J1335" s="186"/>
      <c r="K1335" s="23">
        <f t="shared" ref="K1335:K1398" si="1158">G1335+H1335+I1335+J1335</f>
        <v>0</v>
      </c>
      <c r="L1335" s="23">
        <f t="shared" ref="L1335:L1398" si="1159">F1335-K1335</f>
        <v>0</v>
      </c>
      <c r="M1335" s="186"/>
      <c r="N1335" s="186"/>
      <c r="O1335" s="186"/>
      <c r="P1335" s="30"/>
      <c r="Q1335" s="30"/>
      <c r="R1335" s="30"/>
      <c r="S1335" s="30"/>
      <c r="T1335" s="30"/>
      <c r="U1335" s="30"/>
      <c r="V1335" s="30"/>
      <c r="W1335" s="30"/>
      <c r="X1335" s="30"/>
      <c r="Y1335" s="30"/>
      <c r="Z1335" s="30"/>
      <c r="AA1335" s="30"/>
      <c r="AB1335" s="30"/>
      <c r="AC1335" s="30"/>
      <c r="AD1335" s="292">
        <f t="shared" si="1133"/>
        <v>0</v>
      </c>
      <c r="AE1335" s="30"/>
      <c r="AF1335" s="30"/>
      <c r="AG1335" s="30"/>
      <c r="AH1335" s="30"/>
      <c r="AI1335" s="30"/>
      <c r="AJ1335" s="30"/>
      <c r="AK1335" s="30"/>
    </row>
    <row r="1336" spans="1:37" ht="15" hidden="1" customHeight="1">
      <c r="A1336" s="43"/>
      <c r="B1336" s="28" t="s">
        <v>299</v>
      </c>
      <c r="C1336" s="29"/>
      <c r="D1336" s="186"/>
      <c r="E1336" s="30"/>
      <c r="F1336" s="93"/>
      <c r="G1336" s="186"/>
      <c r="H1336" s="186"/>
      <c r="I1336" s="186"/>
      <c r="J1336" s="186"/>
      <c r="K1336" s="23">
        <f t="shared" si="1158"/>
        <v>0</v>
      </c>
      <c r="L1336" s="23">
        <f t="shared" si="1159"/>
        <v>0</v>
      </c>
      <c r="M1336" s="186"/>
      <c r="N1336" s="186"/>
      <c r="O1336" s="186"/>
      <c r="P1336" s="30"/>
      <c r="Q1336" s="30"/>
      <c r="R1336" s="30"/>
      <c r="S1336" s="30"/>
      <c r="T1336" s="30"/>
      <c r="U1336" s="30"/>
      <c r="V1336" s="30"/>
      <c r="W1336" s="30"/>
      <c r="X1336" s="30"/>
      <c r="Y1336" s="30"/>
      <c r="Z1336" s="30"/>
      <c r="AA1336" s="30"/>
      <c r="AB1336" s="30"/>
      <c r="AC1336" s="30"/>
      <c r="AD1336" s="292">
        <f t="shared" si="1133"/>
        <v>0</v>
      </c>
      <c r="AE1336" s="30"/>
      <c r="AF1336" s="30"/>
      <c r="AG1336" s="30"/>
      <c r="AH1336" s="30"/>
      <c r="AI1336" s="30"/>
      <c r="AJ1336" s="30"/>
      <c r="AK1336" s="30"/>
    </row>
    <row r="1337" spans="1:37" ht="14.25" hidden="1" customHeight="1">
      <c r="A1337" s="43"/>
      <c r="B1337" s="28" t="s">
        <v>433</v>
      </c>
      <c r="C1337" s="29"/>
      <c r="D1337" s="186"/>
      <c r="E1337" s="30"/>
      <c r="F1337" s="93"/>
      <c r="G1337" s="186"/>
      <c r="H1337" s="186"/>
      <c r="I1337" s="186"/>
      <c r="J1337" s="186"/>
      <c r="K1337" s="23">
        <f t="shared" si="1158"/>
        <v>0</v>
      </c>
      <c r="L1337" s="23">
        <f t="shared" si="1159"/>
        <v>0</v>
      </c>
      <c r="M1337" s="186"/>
      <c r="N1337" s="186"/>
      <c r="O1337" s="186"/>
      <c r="P1337" s="30"/>
      <c r="Q1337" s="30"/>
      <c r="R1337" s="30"/>
      <c r="S1337" s="30"/>
      <c r="T1337" s="30"/>
      <c r="U1337" s="30"/>
      <c r="V1337" s="30"/>
      <c r="W1337" s="30"/>
      <c r="X1337" s="30"/>
      <c r="Y1337" s="30"/>
      <c r="Z1337" s="30"/>
      <c r="AA1337" s="30"/>
      <c r="AB1337" s="30"/>
      <c r="AC1337" s="30"/>
      <c r="AD1337" s="292">
        <f t="shared" si="1133"/>
        <v>0</v>
      </c>
      <c r="AE1337" s="30"/>
      <c r="AF1337" s="30"/>
      <c r="AG1337" s="30"/>
      <c r="AH1337" s="30"/>
      <c r="AI1337" s="30"/>
      <c r="AJ1337" s="30"/>
      <c r="AK1337" s="30"/>
    </row>
    <row r="1338" spans="1:37" ht="0.75" hidden="1" customHeight="1">
      <c r="A1338" s="43"/>
      <c r="B1338" s="25" t="s">
        <v>769</v>
      </c>
      <c r="C1338" s="29" t="s">
        <v>770</v>
      </c>
      <c r="D1338" s="186"/>
      <c r="E1338" s="30"/>
      <c r="F1338" s="93"/>
      <c r="G1338" s="186"/>
      <c r="H1338" s="186"/>
      <c r="I1338" s="186"/>
      <c r="J1338" s="186"/>
      <c r="K1338" s="23">
        <f t="shared" si="1158"/>
        <v>0</v>
      </c>
      <c r="L1338" s="23">
        <f t="shared" si="1159"/>
        <v>0</v>
      </c>
      <c r="M1338" s="186"/>
      <c r="N1338" s="186"/>
      <c r="O1338" s="186"/>
      <c r="P1338" s="30"/>
      <c r="Q1338" s="30"/>
      <c r="R1338" s="30"/>
      <c r="S1338" s="30"/>
      <c r="T1338" s="30"/>
      <c r="U1338" s="30"/>
      <c r="V1338" s="30"/>
      <c r="W1338" s="30"/>
      <c r="X1338" s="30"/>
      <c r="Y1338" s="30"/>
      <c r="Z1338" s="30"/>
      <c r="AA1338" s="30"/>
      <c r="AB1338" s="30"/>
      <c r="AC1338" s="30"/>
      <c r="AD1338" s="292">
        <f t="shared" si="1133"/>
        <v>0</v>
      </c>
      <c r="AE1338" s="30"/>
      <c r="AF1338" s="30"/>
      <c r="AG1338" s="30"/>
      <c r="AH1338" s="30"/>
      <c r="AI1338" s="30"/>
      <c r="AJ1338" s="30"/>
      <c r="AK1338" s="30"/>
    </row>
    <row r="1339" spans="1:37" ht="15" hidden="1" customHeight="1">
      <c r="A1339" s="43"/>
      <c r="B1339" s="25" t="s">
        <v>298</v>
      </c>
      <c r="C1339" s="29"/>
      <c r="D1339" s="186"/>
      <c r="E1339" s="30"/>
      <c r="F1339" s="93"/>
      <c r="G1339" s="186"/>
      <c r="H1339" s="186"/>
      <c r="I1339" s="186"/>
      <c r="J1339" s="186"/>
      <c r="K1339" s="23">
        <f t="shared" si="1158"/>
        <v>0</v>
      </c>
      <c r="L1339" s="23">
        <f t="shared" si="1159"/>
        <v>0</v>
      </c>
      <c r="M1339" s="186"/>
      <c r="N1339" s="186"/>
      <c r="O1339" s="186"/>
      <c r="P1339" s="30"/>
      <c r="Q1339" s="30"/>
      <c r="R1339" s="30"/>
      <c r="S1339" s="30"/>
      <c r="T1339" s="30"/>
      <c r="U1339" s="30"/>
      <c r="V1339" s="30"/>
      <c r="W1339" s="30"/>
      <c r="X1339" s="30"/>
      <c r="Y1339" s="30"/>
      <c r="Z1339" s="30"/>
      <c r="AA1339" s="30"/>
      <c r="AB1339" s="30"/>
      <c r="AC1339" s="30"/>
      <c r="AD1339" s="292">
        <f t="shared" si="1133"/>
        <v>0</v>
      </c>
      <c r="AE1339" s="30"/>
      <c r="AF1339" s="30"/>
      <c r="AG1339" s="30"/>
      <c r="AH1339" s="30"/>
      <c r="AI1339" s="30"/>
      <c r="AJ1339" s="30"/>
      <c r="AK1339" s="30"/>
    </row>
    <row r="1340" spans="1:37" ht="15" hidden="1" customHeight="1">
      <c r="A1340" s="43"/>
      <c r="B1340" s="28" t="s">
        <v>299</v>
      </c>
      <c r="C1340" s="29">
        <v>1</v>
      </c>
      <c r="D1340" s="186"/>
      <c r="E1340" s="30"/>
      <c r="F1340" s="93"/>
      <c r="G1340" s="186"/>
      <c r="H1340" s="186"/>
      <c r="I1340" s="186"/>
      <c r="J1340" s="186"/>
      <c r="K1340" s="23">
        <f t="shared" si="1158"/>
        <v>0</v>
      </c>
      <c r="L1340" s="23">
        <f t="shared" si="1159"/>
        <v>0</v>
      </c>
      <c r="M1340" s="186"/>
      <c r="N1340" s="186"/>
      <c r="O1340" s="186"/>
      <c r="P1340" s="30"/>
      <c r="Q1340" s="30"/>
      <c r="R1340" s="30"/>
      <c r="S1340" s="30"/>
      <c r="T1340" s="30"/>
      <c r="U1340" s="30"/>
      <c r="V1340" s="30"/>
      <c r="W1340" s="30"/>
      <c r="X1340" s="30"/>
      <c r="Y1340" s="30"/>
      <c r="Z1340" s="30"/>
      <c r="AA1340" s="30"/>
      <c r="AB1340" s="30"/>
      <c r="AC1340" s="30"/>
      <c r="AD1340" s="292">
        <f t="shared" si="1133"/>
        <v>0</v>
      </c>
      <c r="AE1340" s="30"/>
      <c r="AF1340" s="30"/>
      <c r="AG1340" s="30"/>
      <c r="AH1340" s="30"/>
      <c r="AI1340" s="30"/>
      <c r="AJ1340" s="30"/>
      <c r="AK1340" s="30"/>
    </row>
    <row r="1341" spans="1:37" ht="15" hidden="1" customHeight="1">
      <c r="A1341" s="43"/>
      <c r="B1341" s="16" t="s">
        <v>771</v>
      </c>
      <c r="C1341" s="29" t="s">
        <v>772</v>
      </c>
      <c r="D1341" s="186"/>
      <c r="E1341" s="30"/>
      <c r="F1341" s="93"/>
      <c r="G1341" s="186"/>
      <c r="H1341" s="186"/>
      <c r="I1341" s="186"/>
      <c r="J1341" s="186"/>
      <c r="K1341" s="23">
        <f t="shared" si="1158"/>
        <v>0</v>
      </c>
      <c r="L1341" s="23">
        <f t="shared" si="1159"/>
        <v>0</v>
      </c>
      <c r="M1341" s="186"/>
      <c r="N1341" s="186"/>
      <c r="O1341" s="186"/>
      <c r="P1341" s="30"/>
      <c r="Q1341" s="30"/>
      <c r="R1341" s="30"/>
      <c r="S1341" s="30"/>
      <c r="T1341" s="30"/>
      <c r="U1341" s="30"/>
      <c r="V1341" s="30"/>
      <c r="W1341" s="30"/>
      <c r="X1341" s="30"/>
      <c r="Y1341" s="30"/>
      <c r="Z1341" s="30"/>
      <c r="AA1341" s="30"/>
      <c r="AB1341" s="30"/>
      <c r="AC1341" s="30"/>
      <c r="AD1341" s="292">
        <f t="shared" si="1133"/>
        <v>0</v>
      </c>
      <c r="AE1341" s="30"/>
      <c r="AF1341" s="30"/>
      <c r="AG1341" s="30"/>
      <c r="AH1341" s="30"/>
      <c r="AI1341" s="30"/>
      <c r="AJ1341" s="30"/>
      <c r="AK1341" s="30"/>
    </row>
    <row r="1342" spans="1:37" ht="15" hidden="1" customHeight="1">
      <c r="A1342" s="43"/>
      <c r="B1342" s="28" t="s">
        <v>300</v>
      </c>
      <c r="C1342" s="29">
        <v>10</v>
      </c>
      <c r="D1342" s="186"/>
      <c r="E1342" s="30"/>
      <c r="F1342" s="93"/>
      <c r="G1342" s="186"/>
      <c r="H1342" s="186"/>
      <c r="I1342" s="186"/>
      <c r="J1342" s="186"/>
      <c r="K1342" s="23">
        <f t="shared" si="1158"/>
        <v>0</v>
      </c>
      <c r="L1342" s="23">
        <f t="shared" si="1159"/>
        <v>0</v>
      </c>
      <c r="M1342" s="186"/>
      <c r="N1342" s="186"/>
      <c r="O1342" s="186"/>
      <c r="P1342" s="30"/>
      <c r="Q1342" s="30"/>
      <c r="R1342" s="30"/>
      <c r="S1342" s="30"/>
      <c r="T1342" s="30"/>
      <c r="U1342" s="30"/>
      <c r="V1342" s="30"/>
      <c r="W1342" s="30"/>
      <c r="X1342" s="30"/>
      <c r="Y1342" s="30"/>
      <c r="Z1342" s="30"/>
      <c r="AA1342" s="30"/>
      <c r="AB1342" s="30"/>
      <c r="AC1342" s="30"/>
      <c r="AD1342" s="292">
        <f t="shared" si="1133"/>
        <v>0</v>
      </c>
      <c r="AE1342" s="30"/>
      <c r="AF1342" s="30"/>
      <c r="AG1342" s="30"/>
      <c r="AH1342" s="30"/>
      <c r="AI1342" s="30"/>
      <c r="AJ1342" s="30"/>
      <c r="AK1342" s="30"/>
    </row>
    <row r="1343" spans="1:37" ht="15" hidden="1" customHeight="1">
      <c r="A1343" s="43"/>
      <c r="B1343" s="28" t="s">
        <v>433</v>
      </c>
      <c r="C1343" s="29">
        <v>20</v>
      </c>
      <c r="D1343" s="186"/>
      <c r="E1343" s="30"/>
      <c r="F1343" s="93"/>
      <c r="G1343" s="186"/>
      <c r="H1343" s="186"/>
      <c r="I1343" s="186"/>
      <c r="J1343" s="186"/>
      <c r="K1343" s="23">
        <f t="shared" si="1158"/>
        <v>0</v>
      </c>
      <c r="L1343" s="23">
        <f t="shared" si="1159"/>
        <v>0</v>
      </c>
      <c r="M1343" s="186"/>
      <c r="N1343" s="186"/>
      <c r="O1343" s="186"/>
      <c r="P1343" s="30"/>
      <c r="Q1343" s="30"/>
      <c r="R1343" s="30"/>
      <c r="S1343" s="30"/>
      <c r="T1343" s="30"/>
      <c r="U1343" s="30"/>
      <c r="V1343" s="30"/>
      <c r="W1343" s="30"/>
      <c r="X1343" s="30"/>
      <c r="Y1343" s="30"/>
      <c r="Z1343" s="30"/>
      <c r="AA1343" s="30"/>
      <c r="AB1343" s="30"/>
      <c r="AC1343" s="30"/>
      <c r="AD1343" s="292">
        <f t="shared" si="1133"/>
        <v>0</v>
      </c>
      <c r="AE1343" s="30"/>
      <c r="AF1343" s="30"/>
      <c r="AG1343" s="30"/>
      <c r="AH1343" s="30"/>
      <c r="AI1343" s="30"/>
      <c r="AJ1343" s="30"/>
      <c r="AK1343" s="30"/>
    </row>
    <row r="1344" spans="1:37" ht="15" hidden="1" customHeight="1">
      <c r="A1344" s="43"/>
      <c r="B1344" s="28" t="s">
        <v>311</v>
      </c>
      <c r="C1344" s="29"/>
      <c r="D1344" s="186"/>
      <c r="E1344" s="30"/>
      <c r="F1344" s="93"/>
      <c r="G1344" s="186"/>
      <c r="H1344" s="186"/>
      <c r="I1344" s="186"/>
      <c r="J1344" s="186"/>
      <c r="K1344" s="23">
        <f t="shared" si="1158"/>
        <v>0</v>
      </c>
      <c r="L1344" s="23">
        <f t="shared" si="1159"/>
        <v>0</v>
      </c>
      <c r="M1344" s="186"/>
      <c r="N1344" s="186"/>
      <c r="O1344" s="186"/>
      <c r="P1344" s="30"/>
      <c r="Q1344" s="30"/>
      <c r="R1344" s="30"/>
      <c r="S1344" s="30"/>
      <c r="T1344" s="30"/>
      <c r="U1344" s="30"/>
      <c r="V1344" s="30"/>
      <c r="W1344" s="30"/>
      <c r="X1344" s="30"/>
      <c r="Y1344" s="30"/>
      <c r="Z1344" s="30"/>
      <c r="AA1344" s="30"/>
      <c r="AB1344" s="30"/>
      <c r="AC1344" s="30"/>
      <c r="AD1344" s="292">
        <f t="shared" si="1133"/>
        <v>0</v>
      </c>
      <c r="AE1344" s="30"/>
      <c r="AF1344" s="30"/>
      <c r="AG1344" s="30"/>
      <c r="AH1344" s="30"/>
      <c r="AI1344" s="30"/>
      <c r="AJ1344" s="30"/>
      <c r="AK1344" s="30"/>
    </row>
    <row r="1345" spans="1:37" ht="15" hidden="1" customHeight="1">
      <c r="A1345" s="43"/>
      <c r="B1345" s="28" t="s">
        <v>365</v>
      </c>
      <c r="C1345" s="29">
        <v>70</v>
      </c>
      <c r="D1345" s="186"/>
      <c r="E1345" s="30"/>
      <c r="F1345" s="93"/>
      <c r="G1345" s="186"/>
      <c r="H1345" s="186"/>
      <c r="I1345" s="186"/>
      <c r="J1345" s="186"/>
      <c r="K1345" s="23">
        <f t="shared" si="1158"/>
        <v>0</v>
      </c>
      <c r="L1345" s="23">
        <f t="shared" si="1159"/>
        <v>0</v>
      </c>
      <c r="M1345" s="186"/>
      <c r="N1345" s="186"/>
      <c r="O1345" s="186"/>
      <c r="P1345" s="30"/>
      <c r="Q1345" s="30"/>
      <c r="R1345" s="30"/>
      <c r="S1345" s="30"/>
      <c r="T1345" s="30"/>
      <c r="U1345" s="30"/>
      <c r="V1345" s="30"/>
      <c r="W1345" s="30"/>
      <c r="X1345" s="30"/>
      <c r="Y1345" s="30"/>
      <c r="Z1345" s="30"/>
      <c r="AA1345" s="30"/>
      <c r="AB1345" s="30"/>
      <c r="AC1345" s="30"/>
      <c r="AD1345" s="292">
        <f t="shared" si="1133"/>
        <v>0</v>
      </c>
      <c r="AE1345" s="30"/>
      <c r="AF1345" s="30"/>
      <c r="AG1345" s="30"/>
      <c r="AH1345" s="30"/>
      <c r="AI1345" s="30"/>
      <c r="AJ1345" s="30"/>
      <c r="AK1345" s="30"/>
    </row>
    <row r="1346" spans="1:37" ht="15" customHeight="1">
      <c r="A1346" s="110">
        <v>2</v>
      </c>
      <c r="B1346" s="121" t="s">
        <v>773</v>
      </c>
      <c r="C1346" s="122">
        <v>84.02</v>
      </c>
      <c r="D1346" s="225">
        <f t="shared" ref="D1346:J1346" si="1160">D1357+D1385+D1391+D1398+D1380+D1404+D1410</f>
        <v>158327</v>
      </c>
      <c r="E1346" s="225">
        <f t="shared" si="1160"/>
        <v>240018</v>
      </c>
      <c r="F1346" s="225">
        <f t="shared" si="1160"/>
        <v>267932</v>
      </c>
      <c r="G1346" s="260">
        <f t="shared" si="1160"/>
        <v>62882</v>
      </c>
      <c r="H1346" s="260">
        <f t="shared" si="1160"/>
        <v>57765</v>
      </c>
      <c r="I1346" s="260">
        <f t="shared" si="1160"/>
        <v>72387</v>
      </c>
      <c r="J1346" s="260">
        <f t="shared" si="1160"/>
        <v>74898</v>
      </c>
      <c r="K1346" s="23">
        <f t="shared" si="1158"/>
        <v>267932</v>
      </c>
      <c r="L1346" s="23">
        <f t="shared" si="1159"/>
        <v>0</v>
      </c>
      <c r="M1346" s="260">
        <f t="shared" ref="M1346:AK1346" si="1161">M1357+M1385+M1391+M1398+M1380+M1404+M1410</f>
        <v>269003</v>
      </c>
      <c r="N1346" s="260">
        <f t="shared" si="1161"/>
        <v>241832</v>
      </c>
      <c r="O1346" s="260">
        <f t="shared" si="1161"/>
        <v>103531</v>
      </c>
      <c r="P1346" s="225">
        <f t="shared" si="1161"/>
        <v>1638</v>
      </c>
      <c r="Q1346" s="225">
        <f t="shared" si="1161"/>
        <v>0</v>
      </c>
      <c r="R1346" s="225">
        <f t="shared" si="1161"/>
        <v>0</v>
      </c>
      <c r="S1346" s="225">
        <f t="shared" si="1161"/>
        <v>0</v>
      </c>
      <c r="T1346" s="225">
        <f t="shared" si="1161"/>
        <v>0</v>
      </c>
      <c r="U1346" s="225">
        <f t="shared" si="1161"/>
        <v>1306</v>
      </c>
      <c r="V1346" s="225">
        <f t="shared" si="1161"/>
        <v>0</v>
      </c>
      <c r="W1346" s="225">
        <f t="shared" si="1161"/>
        <v>2143</v>
      </c>
      <c r="X1346" s="225">
        <f t="shared" si="1161"/>
        <v>0</v>
      </c>
      <c r="Y1346" s="225">
        <f t="shared" si="1161"/>
        <v>0</v>
      </c>
      <c r="Z1346" s="225">
        <f t="shared" si="1161"/>
        <v>6194</v>
      </c>
      <c r="AA1346" s="225">
        <f t="shared" si="1161"/>
        <v>265</v>
      </c>
      <c r="AB1346" s="225">
        <f t="shared" si="1161"/>
        <v>3017</v>
      </c>
      <c r="AC1346" s="225">
        <f t="shared" si="1161"/>
        <v>0</v>
      </c>
      <c r="AD1346" s="292">
        <f t="shared" si="1133"/>
        <v>282495</v>
      </c>
      <c r="AE1346" s="225">
        <f t="shared" si="1161"/>
        <v>282495</v>
      </c>
      <c r="AF1346" s="225">
        <f t="shared" si="1161"/>
        <v>134651</v>
      </c>
      <c r="AG1346" s="225">
        <f t="shared" si="1161"/>
        <v>287965</v>
      </c>
      <c r="AH1346" s="225">
        <f t="shared" si="1161"/>
        <v>272682</v>
      </c>
      <c r="AI1346" s="225">
        <f t="shared" si="1161"/>
        <v>211957</v>
      </c>
      <c r="AJ1346" s="225">
        <f t="shared" si="1161"/>
        <v>53920</v>
      </c>
      <c r="AK1346" s="225">
        <f t="shared" si="1161"/>
        <v>0</v>
      </c>
    </row>
    <row r="1347" spans="1:37" ht="14.25">
      <c r="A1347" s="43"/>
      <c r="B1347" s="25" t="s">
        <v>298</v>
      </c>
      <c r="C1347" s="29"/>
      <c r="D1347" s="191">
        <f t="shared" ref="D1347:J1348" si="1162">D1358</f>
        <v>26242</v>
      </c>
      <c r="E1347" s="111">
        <f t="shared" si="1162"/>
        <v>27000</v>
      </c>
      <c r="F1347" s="296">
        <f t="shared" si="1162"/>
        <v>25000</v>
      </c>
      <c r="G1347" s="191">
        <f t="shared" si="1162"/>
        <v>9000</v>
      </c>
      <c r="H1347" s="191">
        <f t="shared" si="1162"/>
        <v>8000</v>
      </c>
      <c r="I1347" s="191">
        <f t="shared" si="1162"/>
        <v>5000</v>
      </c>
      <c r="J1347" s="191">
        <f t="shared" si="1162"/>
        <v>3000</v>
      </c>
      <c r="K1347" s="23">
        <f t="shared" si="1158"/>
        <v>25000</v>
      </c>
      <c r="L1347" s="23">
        <f t="shared" si="1159"/>
        <v>0</v>
      </c>
      <c r="M1347" s="191">
        <f t="shared" ref="M1347:AK1348" si="1163">M1358</f>
        <v>21696</v>
      </c>
      <c r="N1347" s="191">
        <f t="shared" si="1163"/>
        <v>22189</v>
      </c>
      <c r="O1347" s="191">
        <f t="shared" si="1163"/>
        <v>23421</v>
      </c>
      <c r="P1347" s="111">
        <f t="shared" si="1163"/>
        <v>0</v>
      </c>
      <c r="Q1347" s="111">
        <f t="shared" si="1163"/>
        <v>0</v>
      </c>
      <c r="R1347" s="111">
        <f t="shared" si="1163"/>
        <v>0</v>
      </c>
      <c r="S1347" s="111">
        <f t="shared" si="1163"/>
        <v>0</v>
      </c>
      <c r="T1347" s="111">
        <f t="shared" si="1163"/>
        <v>0</v>
      </c>
      <c r="U1347" s="111">
        <f t="shared" si="1163"/>
        <v>1000</v>
      </c>
      <c r="V1347" s="111">
        <f t="shared" si="1163"/>
        <v>0</v>
      </c>
      <c r="W1347" s="111">
        <f t="shared" si="1163"/>
        <v>2143</v>
      </c>
      <c r="X1347" s="111">
        <f t="shared" si="1163"/>
        <v>0</v>
      </c>
      <c r="Y1347" s="111">
        <f t="shared" si="1163"/>
        <v>0</v>
      </c>
      <c r="Z1347" s="111">
        <f t="shared" si="1163"/>
        <v>6188</v>
      </c>
      <c r="AA1347" s="111">
        <f t="shared" si="1163"/>
        <v>265</v>
      </c>
      <c r="AB1347" s="111">
        <f t="shared" si="1163"/>
        <v>221</v>
      </c>
      <c r="AC1347" s="111">
        <f t="shared" si="1163"/>
        <v>0</v>
      </c>
      <c r="AD1347" s="292">
        <f t="shared" si="1133"/>
        <v>34817</v>
      </c>
      <c r="AE1347" s="111">
        <f t="shared" si="1163"/>
        <v>34817</v>
      </c>
      <c r="AF1347" s="111">
        <f t="shared" si="1163"/>
        <v>34802</v>
      </c>
      <c r="AG1347" s="111">
        <f t="shared" si="1163"/>
        <v>39000</v>
      </c>
      <c r="AH1347" s="111">
        <f t="shared" si="1163"/>
        <v>39000</v>
      </c>
      <c r="AI1347" s="111">
        <f t="shared" si="1163"/>
        <v>39000</v>
      </c>
      <c r="AJ1347" s="111">
        <f t="shared" si="1163"/>
        <v>39000</v>
      </c>
      <c r="AK1347" s="111">
        <f t="shared" si="1163"/>
        <v>0</v>
      </c>
    </row>
    <row r="1348" spans="1:37" ht="16.5" customHeight="1">
      <c r="A1348" s="43"/>
      <c r="B1348" s="28" t="s">
        <v>299</v>
      </c>
      <c r="C1348" s="29">
        <v>1</v>
      </c>
      <c r="D1348" s="191">
        <f t="shared" si="1162"/>
        <v>26242</v>
      </c>
      <c r="E1348" s="111">
        <f t="shared" si="1162"/>
        <v>27000</v>
      </c>
      <c r="F1348" s="296">
        <f t="shared" si="1162"/>
        <v>25000</v>
      </c>
      <c r="G1348" s="191">
        <f t="shared" si="1162"/>
        <v>9000</v>
      </c>
      <c r="H1348" s="191">
        <f t="shared" si="1162"/>
        <v>8000</v>
      </c>
      <c r="I1348" s="191">
        <f t="shared" si="1162"/>
        <v>5000</v>
      </c>
      <c r="J1348" s="191">
        <f t="shared" si="1162"/>
        <v>3000</v>
      </c>
      <c r="K1348" s="23">
        <f t="shared" si="1158"/>
        <v>25000</v>
      </c>
      <c r="L1348" s="23">
        <f t="shared" si="1159"/>
        <v>0</v>
      </c>
      <c r="M1348" s="191">
        <f t="shared" si="1163"/>
        <v>21696</v>
      </c>
      <c r="N1348" s="191">
        <f t="shared" si="1163"/>
        <v>22189</v>
      </c>
      <c r="O1348" s="191">
        <f t="shared" si="1163"/>
        <v>23421</v>
      </c>
      <c r="P1348" s="111">
        <f t="shared" si="1163"/>
        <v>0</v>
      </c>
      <c r="Q1348" s="111">
        <f t="shared" si="1163"/>
        <v>0</v>
      </c>
      <c r="R1348" s="111">
        <f t="shared" si="1163"/>
        <v>0</v>
      </c>
      <c r="S1348" s="111">
        <f t="shared" si="1163"/>
        <v>0</v>
      </c>
      <c r="T1348" s="111">
        <f t="shared" si="1163"/>
        <v>0</v>
      </c>
      <c r="U1348" s="111">
        <f t="shared" si="1163"/>
        <v>1000</v>
      </c>
      <c r="V1348" s="111">
        <f t="shared" si="1163"/>
        <v>0</v>
      </c>
      <c r="W1348" s="111">
        <f t="shared" si="1163"/>
        <v>2143</v>
      </c>
      <c r="X1348" s="111">
        <f t="shared" si="1163"/>
        <v>0</v>
      </c>
      <c r="Y1348" s="111">
        <f t="shared" si="1163"/>
        <v>0</v>
      </c>
      <c r="Z1348" s="111">
        <f t="shared" si="1163"/>
        <v>6188</v>
      </c>
      <c r="AA1348" s="111">
        <f t="shared" si="1163"/>
        <v>265</v>
      </c>
      <c r="AB1348" s="111">
        <f t="shared" si="1163"/>
        <v>221</v>
      </c>
      <c r="AC1348" s="111">
        <f t="shared" si="1163"/>
        <v>0</v>
      </c>
      <c r="AD1348" s="292">
        <f t="shared" si="1133"/>
        <v>34817</v>
      </c>
      <c r="AE1348" s="111">
        <f t="shared" si="1163"/>
        <v>34817</v>
      </c>
      <c r="AF1348" s="111">
        <f t="shared" si="1163"/>
        <v>34802</v>
      </c>
      <c r="AG1348" s="111">
        <f t="shared" si="1163"/>
        <v>39000</v>
      </c>
      <c r="AH1348" s="111">
        <f t="shared" si="1163"/>
        <v>39000</v>
      </c>
      <c r="AI1348" s="111">
        <f t="shared" si="1163"/>
        <v>39000</v>
      </c>
      <c r="AJ1348" s="111">
        <f t="shared" si="1163"/>
        <v>39000</v>
      </c>
      <c r="AK1348" s="111">
        <f t="shared" si="1163"/>
        <v>0</v>
      </c>
    </row>
    <row r="1349" spans="1:37" ht="15" hidden="1" customHeight="1">
      <c r="A1349" s="43"/>
      <c r="B1349" s="28" t="s">
        <v>300</v>
      </c>
      <c r="C1349" s="29">
        <v>10</v>
      </c>
      <c r="D1349" s="186"/>
      <c r="E1349" s="30"/>
      <c r="F1349" s="93"/>
      <c r="G1349" s="186"/>
      <c r="H1349" s="186"/>
      <c r="I1349" s="186"/>
      <c r="J1349" s="186"/>
      <c r="K1349" s="23">
        <f t="shared" si="1158"/>
        <v>0</v>
      </c>
      <c r="L1349" s="23">
        <f t="shared" si="1159"/>
        <v>0</v>
      </c>
      <c r="M1349" s="186"/>
      <c r="N1349" s="186"/>
      <c r="O1349" s="186"/>
      <c r="P1349" s="30"/>
      <c r="Q1349" s="30"/>
      <c r="R1349" s="30"/>
      <c r="S1349" s="30"/>
      <c r="T1349" s="30"/>
      <c r="U1349" s="30"/>
      <c r="V1349" s="30"/>
      <c r="W1349" s="30"/>
      <c r="X1349" s="30"/>
      <c r="Y1349" s="30"/>
      <c r="Z1349" s="30"/>
      <c r="AA1349" s="30"/>
      <c r="AB1349" s="30"/>
      <c r="AC1349" s="30"/>
      <c r="AD1349" s="292">
        <f t="shared" si="1133"/>
        <v>0</v>
      </c>
      <c r="AE1349" s="30"/>
      <c r="AF1349" s="30"/>
      <c r="AG1349" s="30"/>
      <c r="AH1349" s="30"/>
      <c r="AI1349" s="30"/>
      <c r="AJ1349" s="30"/>
      <c r="AK1349" s="30"/>
    </row>
    <row r="1350" spans="1:37" ht="14.25">
      <c r="A1350" s="43"/>
      <c r="B1350" s="28" t="s">
        <v>301</v>
      </c>
      <c r="C1350" s="29">
        <v>20</v>
      </c>
      <c r="D1350" s="191">
        <f t="shared" ref="D1350:J1350" si="1164">D1361</f>
        <v>26242</v>
      </c>
      <c r="E1350" s="111">
        <f t="shared" si="1164"/>
        <v>27000</v>
      </c>
      <c r="F1350" s="296">
        <f t="shared" si="1164"/>
        <v>25000</v>
      </c>
      <c r="G1350" s="191">
        <f t="shared" si="1164"/>
        <v>9000</v>
      </c>
      <c r="H1350" s="191">
        <f t="shared" si="1164"/>
        <v>8000</v>
      </c>
      <c r="I1350" s="191">
        <f t="shared" si="1164"/>
        <v>5000</v>
      </c>
      <c r="J1350" s="191">
        <f t="shared" si="1164"/>
        <v>3000</v>
      </c>
      <c r="K1350" s="23">
        <f t="shared" si="1158"/>
        <v>25000</v>
      </c>
      <c r="L1350" s="23">
        <f t="shared" si="1159"/>
        <v>0</v>
      </c>
      <c r="M1350" s="191">
        <f t="shared" ref="M1350:AK1350" si="1165">M1361</f>
        <v>21696</v>
      </c>
      <c r="N1350" s="191">
        <f t="shared" si="1165"/>
        <v>22189</v>
      </c>
      <c r="O1350" s="191">
        <f t="shared" si="1165"/>
        <v>23421</v>
      </c>
      <c r="P1350" s="111">
        <f t="shared" si="1165"/>
        <v>0</v>
      </c>
      <c r="Q1350" s="111">
        <f t="shared" si="1165"/>
        <v>0</v>
      </c>
      <c r="R1350" s="111">
        <f t="shared" si="1165"/>
        <v>0</v>
      </c>
      <c r="S1350" s="111">
        <f t="shared" si="1165"/>
        <v>0</v>
      </c>
      <c r="T1350" s="111">
        <f t="shared" si="1165"/>
        <v>0</v>
      </c>
      <c r="U1350" s="111">
        <f t="shared" si="1165"/>
        <v>1000</v>
      </c>
      <c r="V1350" s="111">
        <f t="shared" si="1165"/>
        <v>0</v>
      </c>
      <c r="W1350" s="111">
        <f t="shared" si="1165"/>
        <v>2143</v>
      </c>
      <c r="X1350" s="111">
        <f t="shared" si="1165"/>
        <v>0</v>
      </c>
      <c r="Y1350" s="111">
        <f t="shared" si="1165"/>
        <v>0</v>
      </c>
      <c r="Z1350" s="111">
        <f t="shared" si="1165"/>
        <v>6188</v>
      </c>
      <c r="AA1350" s="111">
        <f t="shared" si="1165"/>
        <v>265</v>
      </c>
      <c r="AB1350" s="111">
        <f t="shared" si="1165"/>
        <v>221</v>
      </c>
      <c r="AC1350" s="111">
        <f t="shared" si="1165"/>
        <v>0</v>
      </c>
      <c r="AD1350" s="292">
        <f t="shared" si="1133"/>
        <v>34817</v>
      </c>
      <c r="AE1350" s="111">
        <f t="shared" si="1165"/>
        <v>34817</v>
      </c>
      <c r="AF1350" s="111">
        <f t="shared" si="1165"/>
        <v>34802</v>
      </c>
      <c r="AG1350" s="111">
        <f t="shared" si="1165"/>
        <v>39000</v>
      </c>
      <c r="AH1350" s="111">
        <f t="shared" si="1165"/>
        <v>39000</v>
      </c>
      <c r="AI1350" s="111">
        <f t="shared" si="1165"/>
        <v>39000</v>
      </c>
      <c r="AJ1350" s="111">
        <f t="shared" si="1165"/>
        <v>39000</v>
      </c>
      <c r="AK1350" s="111">
        <f t="shared" si="1165"/>
        <v>0</v>
      </c>
    </row>
    <row r="1351" spans="1:37" ht="14.25">
      <c r="A1351" s="43"/>
      <c r="B1351" s="28" t="s">
        <v>751</v>
      </c>
      <c r="C1351" s="29">
        <v>40</v>
      </c>
      <c r="D1351" s="191">
        <f t="shared" ref="D1351:J1351" si="1166">D1364</f>
        <v>0</v>
      </c>
      <c r="E1351" s="111">
        <f t="shared" si="1166"/>
        <v>0</v>
      </c>
      <c r="F1351" s="296">
        <f t="shared" si="1166"/>
        <v>0</v>
      </c>
      <c r="G1351" s="191">
        <f t="shared" si="1166"/>
        <v>0</v>
      </c>
      <c r="H1351" s="191">
        <f t="shared" si="1166"/>
        <v>0</v>
      </c>
      <c r="I1351" s="191">
        <f t="shared" si="1166"/>
        <v>0</v>
      </c>
      <c r="J1351" s="191">
        <f t="shared" si="1166"/>
        <v>0</v>
      </c>
      <c r="K1351" s="23">
        <f t="shared" si="1158"/>
        <v>0</v>
      </c>
      <c r="L1351" s="23">
        <f t="shared" si="1159"/>
        <v>0</v>
      </c>
      <c r="M1351" s="191">
        <f t="shared" ref="M1351:AK1351" si="1167">M1364</f>
        <v>0</v>
      </c>
      <c r="N1351" s="191">
        <f t="shared" si="1167"/>
        <v>0</v>
      </c>
      <c r="O1351" s="191">
        <f t="shared" si="1167"/>
        <v>0</v>
      </c>
      <c r="P1351" s="111">
        <f t="shared" si="1167"/>
        <v>0</v>
      </c>
      <c r="Q1351" s="111">
        <f t="shared" si="1167"/>
        <v>0</v>
      </c>
      <c r="R1351" s="111">
        <f t="shared" si="1167"/>
        <v>0</v>
      </c>
      <c r="S1351" s="111">
        <f t="shared" si="1167"/>
        <v>0</v>
      </c>
      <c r="T1351" s="111">
        <f t="shared" si="1167"/>
        <v>0</v>
      </c>
      <c r="U1351" s="111">
        <f t="shared" si="1167"/>
        <v>0</v>
      </c>
      <c r="V1351" s="111">
        <f t="shared" si="1167"/>
        <v>0</v>
      </c>
      <c r="W1351" s="111">
        <f t="shared" si="1167"/>
        <v>0</v>
      </c>
      <c r="X1351" s="111">
        <f t="shared" si="1167"/>
        <v>0</v>
      </c>
      <c r="Y1351" s="111">
        <f t="shared" si="1167"/>
        <v>0</v>
      </c>
      <c r="Z1351" s="111">
        <f t="shared" si="1167"/>
        <v>0</v>
      </c>
      <c r="AA1351" s="111">
        <f t="shared" si="1167"/>
        <v>0</v>
      </c>
      <c r="AB1351" s="111">
        <f t="shared" si="1167"/>
        <v>0</v>
      </c>
      <c r="AC1351" s="111">
        <f t="shared" si="1167"/>
        <v>0</v>
      </c>
      <c r="AD1351" s="292">
        <f t="shared" si="1133"/>
        <v>0</v>
      </c>
      <c r="AE1351" s="111">
        <f t="shared" si="1167"/>
        <v>0</v>
      </c>
      <c r="AF1351" s="111">
        <f t="shared" si="1167"/>
        <v>0</v>
      </c>
      <c r="AG1351" s="111">
        <f t="shared" si="1167"/>
        <v>0</v>
      </c>
      <c r="AH1351" s="111">
        <f t="shared" si="1167"/>
        <v>0</v>
      </c>
      <c r="AI1351" s="111">
        <f t="shared" si="1167"/>
        <v>0</v>
      </c>
      <c r="AJ1351" s="111">
        <f t="shared" si="1167"/>
        <v>0</v>
      </c>
      <c r="AK1351" s="111">
        <f t="shared" si="1167"/>
        <v>0</v>
      </c>
    </row>
    <row r="1352" spans="1:37" ht="17.25" customHeight="1">
      <c r="A1352" s="43"/>
      <c r="B1352" s="25" t="s">
        <v>311</v>
      </c>
      <c r="C1352" s="29"/>
      <c r="D1352" s="191">
        <f t="shared" ref="D1352:J1352" si="1168">D1353+D1354+D1355+D1356</f>
        <v>132085</v>
      </c>
      <c r="E1352" s="111">
        <f t="shared" si="1168"/>
        <v>213018</v>
      </c>
      <c r="F1352" s="296">
        <f t="shared" si="1168"/>
        <v>242932</v>
      </c>
      <c r="G1352" s="191">
        <f t="shared" si="1168"/>
        <v>53882</v>
      </c>
      <c r="H1352" s="191">
        <f t="shared" si="1168"/>
        <v>49765</v>
      </c>
      <c r="I1352" s="191">
        <f t="shared" si="1168"/>
        <v>67387</v>
      </c>
      <c r="J1352" s="191">
        <f t="shared" si="1168"/>
        <v>71898</v>
      </c>
      <c r="K1352" s="23">
        <f t="shared" si="1158"/>
        <v>242932</v>
      </c>
      <c r="L1352" s="23">
        <f t="shared" si="1159"/>
        <v>0</v>
      </c>
      <c r="M1352" s="191">
        <f t="shared" ref="M1352:AK1352" si="1169">M1353+M1354+M1355+M1356</f>
        <v>247307</v>
      </c>
      <c r="N1352" s="191">
        <f t="shared" si="1169"/>
        <v>219643</v>
      </c>
      <c r="O1352" s="191">
        <f t="shared" si="1169"/>
        <v>80110</v>
      </c>
      <c r="P1352" s="111">
        <f t="shared" si="1169"/>
        <v>1638</v>
      </c>
      <c r="Q1352" s="111">
        <f t="shared" si="1169"/>
        <v>0</v>
      </c>
      <c r="R1352" s="111">
        <f t="shared" si="1169"/>
        <v>0</v>
      </c>
      <c r="S1352" s="111">
        <f t="shared" si="1169"/>
        <v>0</v>
      </c>
      <c r="T1352" s="111">
        <f t="shared" si="1169"/>
        <v>0</v>
      </c>
      <c r="U1352" s="111">
        <f t="shared" si="1169"/>
        <v>306</v>
      </c>
      <c r="V1352" s="111">
        <f t="shared" si="1169"/>
        <v>0</v>
      </c>
      <c r="W1352" s="111">
        <f t="shared" si="1169"/>
        <v>0</v>
      </c>
      <c r="X1352" s="111">
        <f t="shared" si="1169"/>
        <v>0</v>
      </c>
      <c r="Y1352" s="111">
        <f t="shared" si="1169"/>
        <v>0</v>
      </c>
      <c r="Z1352" s="111">
        <f t="shared" si="1169"/>
        <v>6</v>
      </c>
      <c r="AA1352" s="111">
        <f t="shared" si="1169"/>
        <v>0</v>
      </c>
      <c r="AB1352" s="111">
        <f t="shared" si="1169"/>
        <v>2796</v>
      </c>
      <c r="AC1352" s="111">
        <f t="shared" si="1169"/>
        <v>0</v>
      </c>
      <c r="AD1352" s="292">
        <f t="shared" si="1133"/>
        <v>247678</v>
      </c>
      <c r="AE1352" s="111">
        <f t="shared" si="1169"/>
        <v>247678</v>
      </c>
      <c r="AF1352" s="111">
        <f t="shared" si="1169"/>
        <v>99849</v>
      </c>
      <c r="AG1352" s="111">
        <f t="shared" si="1169"/>
        <v>248965</v>
      </c>
      <c r="AH1352" s="111">
        <f t="shared" si="1169"/>
        <v>233682</v>
      </c>
      <c r="AI1352" s="111">
        <f t="shared" si="1169"/>
        <v>172957</v>
      </c>
      <c r="AJ1352" s="111">
        <f t="shared" si="1169"/>
        <v>14920</v>
      </c>
      <c r="AK1352" s="111">
        <f t="shared" si="1169"/>
        <v>0</v>
      </c>
    </row>
    <row r="1353" spans="1:37" ht="18" customHeight="1">
      <c r="A1353" s="43"/>
      <c r="B1353" s="28" t="s">
        <v>320</v>
      </c>
      <c r="C1353" s="29">
        <v>56</v>
      </c>
      <c r="D1353" s="93">
        <f t="shared" ref="D1353:J1353" si="1170">D1406+D1412</f>
        <v>16146</v>
      </c>
      <c r="E1353" s="93">
        <f t="shared" si="1170"/>
        <v>162120</v>
      </c>
      <c r="F1353" s="93">
        <f t="shared" si="1170"/>
        <v>184429</v>
      </c>
      <c r="G1353" s="186">
        <f t="shared" si="1170"/>
        <v>25249</v>
      </c>
      <c r="H1353" s="186">
        <f t="shared" si="1170"/>
        <v>41265</v>
      </c>
      <c r="I1353" s="186">
        <f t="shared" si="1170"/>
        <v>57487</v>
      </c>
      <c r="J1353" s="186">
        <f t="shared" si="1170"/>
        <v>60428</v>
      </c>
      <c r="K1353" s="23">
        <f t="shared" si="1158"/>
        <v>184429</v>
      </c>
      <c r="L1353" s="23">
        <f t="shared" si="1159"/>
        <v>0</v>
      </c>
      <c r="M1353" s="186">
        <f t="shared" ref="M1353:AK1353" si="1171">M1406+M1412</f>
        <v>195440</v>
      </c>
      <c r="N1353" s="186">
        <f t="shared" si="1171"/>
        <v>195440</v>
      </c>
      <c r="O1353" s="186">
        <f t="shared" si="1171"/>
        <v>80110</v>
      </c>
      <c r="P1353" s="93">
        <f t="shared" si="1171"/>
        <v>0</v>
      </c>
      <c r="Q1353" s="93">
        <f t="shared" si="1171"/>
        <v>0</v>
      </c>
      <c r="R1353" s="93">
        <f t="shared" si="1171"/>
        <v>0</v>
      </c>
      <c r="S1353" s="93">
        <f t="shared" si="1171"/>
        <v>0</v>
      </c>
      <c r="T1353" s="93">
        <f t="shared" si="1171"/>
        <v>0</v>
      </c>
      <c r="U1353" s="93">
        <f t="shared" si="1171"/>
        <v>0</v>
      </c>
      <c r="V1353" s="93">
        <f t="shared" si="1171"/>
        <v>0</v>
      </c>
      <c r="W1353" s="93">
        <f t="shared" si="1171"/>
        <v>0</v>
      </c>
      <c r="X1353" s="93">
        <f t="shared" si="1171"/>
        <v>0</v>
      </c>
      <c r="Y1353" s="93">
        <f t="shared" si="1171"/>
        <v>0</v>
      </c>
      <c r="Z1353" s="93">
        <f t="shared" si="1171"/>
        <v>0</v>
      </c>
      <c r="AA1353" s="93">
        <f t="shared" si="1171"/>
        <v>0</v>
      </c>
      <c r="AB1353" s="93">
        <f t="shared" si="1171"/>
        <v>0</v>
      </c>
      <c r="AC1353" s="93">
        <f t="shared" si="1171"/>
        <v>0</v>
      </c>
      <c r="AD1353" s="292">
        <f t="shared" si="1133"/>
        <v>184429</v>
      </c>
      <c r="AE1353" s="93">
        <f t="shared" si="1171"/>
        <v>184429</v>
      </c>
      <c r="AF1353" s="93">
        <f t="shared" si="1171"/>
        <v>99849</v>
      </c>
      <c r="AG1353" s="93">
        <f t="shared" si="1171"/>
        <v>196910</v>
      </c>
      <c r="AH1353" s="93">
        <f t="shared" si="1171"/>
        <v>196910</v>
      </c>
      <c r="AI1353" s="93">
        <f t="shared" si="1171"/>
        <v>140244</v>
      </c>
      <c r="AJ1353" s="93">
        <f t="shared" si="1171"/>
        <v>3920</v>
      </c>
      <c r="AK1353" s="93">
        <f t="shared" si="1171"/>
        <v>0</v>
      </c>
    </row>
    <row r="1354" spans="1:37" ht="13.5" customHeight="1">
      <c r="A1354" s="43"/>
      <c r="B1354" s="28" t="s">
        <v>320</v>
      </c>
      <c r="C1354" s="29">
        <v>58</v>
      </c>
      <c r="D1354" s="191">
        <f t="shared" ref="D1354:J1354" si="1172">D1387+D1393+D1400</f>
        <v>318</v>
      </c>
      <c r="E1354" s="111">
        <f t="shared" si="1172"/>
        <v>0</v>
      </c>
      <c r="F1354" s="296">
        <f t="shared" si="1172"/>
        <v>0</v>
      </c>
      <c r="G1354" s="191">
        <f t="shared" si="1172"/>
        <v>0</v>
      </c>
      <c r="H1354" s="191">
        <f t="shared" si="1172"/>
        <v>0</v>
      </c>
      <c r="I1354" s="191">
        <f t="shared" si="1172"/>
        <v>0</v>
      </c>
      <c r="J1354" s="191">
        <f t="shared" si="1172"/>
        <v>0</v>
      </c>
      <c r="K1354" s="23">
        <f t="shared" si="1158"/>
        <v>0</v>
      </c>
      <c r="L1354" s="23">
        <f t="shared" si="1159"/>
        <v>0</v>
      </c>
      <c r="M1354" s="191">
        <f t="shared" ref="M1354:AK1354" si="1173">M1387+M1393+M1400</f>
        <v>0</v>
      </c>
      <c r="N1354" s="191">
        <f t="shared" si="1173"/>
        <v>0</v>
      </c>
      <c r="O1354" s="191">
        <f t="shared" si="1173"/>
        <v>0</v>
      </c>
      <c r="P1354" s="111">
        <f t="shared" si="1173"/>
        <v>0</v>
      </c>
      <c r="Q1354" s="111">
        <f t="shared" si="1173"/>
        <v>0</v>
      </c>
      <c r="R1354" s="111">
        <f t="shared" si="1173"/>
        <v>0</v>
      </c>
      <c r="S1354" s="111">
        <f t="shared" si="1173"/>
        <v>0</v>
      </c>
      <c r="T1354" s="111">
        <f t="shared" si="1173"/>
        <v>0</v>
      </c>
      <c r="U1354" s="111">
        <f t="shared" si="1173"/>
        <v>0</v>
      </c>
      <c r="V1354" s="111">
        <f t="shared" si="1173"/>
        <v>0</v>
      </c>
      <c r="W1354" s="111">
        <f t="shared" si="1173"/>
        <v>0</v>
      </c>
      <c r="X1354" s="111">
        <f t="shared" si="1173"/>
        <v>0</v>
      </c>
      <c r="Y1354" s="111">
        <f t="shared" si="1173"/>
        <v>0</v>
      </c>
      <c r="Z1354" s="111">
        <f t="shared" si="1173"/>
        <v>0</v>
      </c>
      <c r="AA1354" s="111">
        <f t="shared" si="1173"/>
        <v>0</v>
      </c>
      <c r="AB1354" s="111">
        <f t="shared" si="1173"/>
        <v>0</v>
      </c>
      <c r="AC1354" s="111">
        <f t="shared" si="1173"/>
        <v>0</v>
      </c>
      <c r="AD1354" s="292">
        <f t="shared" si="1133"/>
        <v>0</v>
      </c>
      <c r="AE1354" s="111">
        <f t="shared" si="1173"/>
        <v>0</v>
      </c>
      <c r="AF1354" s="111">
        <f t="shared" si="1173"/>
        <v>0</v>
      </c>
      <c r="AG1354" s="111">
        <f t="shared" si="1173"/>
        <v>0</v>
      </c>
      <c r="AH1354" s="111">
        <f t="shared" si="1173"/>
        <v>0</v>
      </c>
      <c r="AI1354" s="111">
        <f t="shared" si="1173"/>
        <v>0</v>
      </c>
      <c r="AJ1354" s="111">
        <f t="shared" si="1173"/>
        <v>0</v>
      </c>
      <c r="AK1354" s="111">
        <f t="shared" si="1173"/>
        <v>0</v>
      </c>
    </row>
    <row r="1355" spans="1:37" ht="18" customHeight="1">
      <c r="A1355" s="43"/>
      <c r="B1355" s="28" t="s">
        <v>365</v>
      </c>
      <c r="C1355" s="29">
        <v>70</v>
      </c>
      <c r="D1355" s="191">
        <f t="shared" ref="D1355:J1355" si="1174">D1366+D1381</f>
        <v>115621</v>
      </c>
      <c r="E1355" s="111">
        <f t="shared" si="1174"/>
        <v>50898</v>
      </c>
      <c r="F1355" s="296">
        <f t="shared" si="1174"/>
        <v>58503</v>
      </c>
      <c r="G1355" s="191">
        <f t="shared" si="1174"/>
        <v>28633</v>
      </c>
      <c r="H1355" s="191">
        <f t="shared" si="1174"/>
        <v>8500</v>
      </c>
      <c r="I1355" s="191">
        <f t="shared" si="1174"/>
        <v>9900</v>
      </c>
      <c r="J1355" s="191">
        <f t="shared" si="1174"/>
        <v>11470</v>
      </c>
      <c r="K1355" s="23">
        <f t="shared" si="1158"/>
        <v>58503</v>
      </c>
      <c r="L1355" s="23">
        <f t="shared" si="1159"/>
        <v>0</v>
      </c>
      <c r="M1355" s="191">
        <f t="shared" ref="M1355:AK1355" si="1175">M1366+M1381</f>
        <v>51867</v>
      </c>
      <c r="N1355" s="191">
        <f t="shared" si="1175"/>
        <v>24203</v>
      </c>
      <c r="O1355" s="191">
        <f t="shared" si="1175"/>
        <v>0</v>
      </c>
      <c r="P1355" s="111">
        <f t="shared" si="1175"/>
        <v>1638</v>
      </c>
      <c r="Q1355" s="111">
        <f t="shared" si="1175"/>
        <v>0</v>
      </c>
      <c r="R1355" s="111">
        <f t="shared" si="1175"/>
        <v>0</v>
      </c>
      <c r="S1355" s="111">
        <f t="shared" si="1175"/>
        <v>0</v>
      </c>
      <c r="T1355" s="111">
        <f t="shared" si="1175"/>
        <v>0</v>
      </c>
      <c r="U1355" s="111">
        <f t="shared" si="1175"/>
        <v>306</v>
      </c>
      <c r="V1355" s="111">
        <f t="shared" si="1175"/>
        <v>0</v>
      </c>
      <c r="W1355" s="111">
        <f t="shared" si="1175"/>
        <v>0</v>
      </c>
      <c r="X1355" s="111">
        <f t="shared" si="1175"/>
        <v>0</v>
      </c>
      <c r="Y1355" s="111">
        <f t="shared" si="1175"/>
        <v>0</v>
      </c>
      <c r="Z1355" s="111">
        <f t="shared" si="1175"/>
        <v>6</v>
      </c>
      <c r="AA1355" s="111">
        <f t="shared" si="1175"/>
        <v>0</v>
      </c>
      <c r="AB1355" s="111">
        <f t="shared" si="1175"/>
        <v>2796</v>
      </c>
      <c r="AC1355" s="111">
        <f t="shared" si="1175"/>
        <v>0</v>
      </c>
      <c r="AD1355" s="292">
        <f t="shared" si="1133"/>
        <v>63249</v>
      </c>
      <c r="AE1355" s="111">
        <f t="shared" si="1175"/>
        <v>63249</v>
      </c>
      <c r="AF1355" s="111">
        <f t="shared" si="1175"/>
        <v>0</v>
      </c>
      <c r="AG1355" s="111">
        <f t="shared" si="1175"/>
        <v>52055</v>
      </c>
      <c r="AH1355" s="111">
        <f t="shared" si="1175"/>
        <v>36772</v>
      </c>
      <c r="AI1355" s="111">
        <f t="shared" si="1175"/>
        <v>32713</v>
      </c>
      <c r="AJ1355" s="111">
        <f t="shared" si="1175"/>
        <v>11000</v>
      </c>
      <c r="AK1355" s="111">
        <f t="shared" si="1175"/>
        <v>0</v>
      </c>
    </row>
    <row r="1356" spans="1:37" ht="18.75" hidden="1" customHeight="1">
      <c r="A1356" s="43"/>
      <c r="B1356" s="28" t="s">
        <v>310</v>
      </c>
      <c r="C1356" s="29">
        <v>85.01</v>
      </c>
      <c r="D1356" s="186">
        <f t="shared" ref="D1356:J1356" si="1176">D1397</f>
        <v>0</v>
      </c>
      <c r="E1356" s="30">
        <f t="shared" si="1176"/>
        <v>0</v>
      </c>
      <c r="F1356" s="93">
        <f t="shared" si="1176"/>
        <v>0</v>
      </c>
      <c r="G1356" s="186">
        <f t="shared" si="1176"/>
        <v>0</v>
      </c>
      <c r="H1356" s="186">
        <f t="shared" si="1176"/>
        <v>0</v>
      </c>
      <c r="I1356" s="186">
        <f t="shared" si="1176"/>
        <v>0</v>
      </c>
      <c r="J1356" s="186">
        <f t="shared" si="1176"/>
        <v>0</v>
      </c>
      <c r="K1356" s="23">
        <f t="shared" si="1158"/>
        <v>0</v>
      </c>
      <c r="L1356" s="23">
        <f t="shared" si="1159"/>
        <v>0</v>
      </c>
      <c r="M1356" s="186">
        <f t="shared" ref="M1356:AK1356" si="1177">M1397</f>
        <v>0</v>
      </c>
      <c r="N1356" s="186">
        <f t="shared" si="1177"/>
        <v>0</v>
      </c>
      <c r="O1356" s="186">
        <f t="shared" si="1177"/>
        <v>0</v>
      </c>
      <c r="P1356" s="30">
        <f t="shared" si="1177"/>
        <v>0</v>
      </c>
      <c r="Q1356" s="30">
        <f t="shared" si="1177"/>
        <v>0</v>
      </c>
      <c r="R1356" s="30">
        <f t="shared" si="1177"/>
        <v>0</v>
      </c>
      <c r="S1356" s="30">
        <f t="shared" si="1177"/>
        <v>0</v>
      </c>
      <c r="T1356" s="30">
        <f t="shared" si="1177"/>
        <v>0</v>
      </c>
      <c r="U1356" s="30">
        <f t="shared" si="1177"/>
        <v>0</v>
      </c>
      <c r="V1356" s="30">
        <f t="shared" si="1177"/>
        <v>0</v>
      </c>
      <c r="W1356" s="30">
        <f t="shared" si="1177"/>
        <v>0</v>
      </c>
      <c r="X1356" s="30">
        <f t="shared" si="1177"/>
        <v>0</v>
      </c>
      <c r="Y1356" s="30">
        <f t="shared" si="1177"/>
        <v>0</v>
      </c>
      <c r="Z1356" s="30">
        <f t="shared" si="1177"/>
        <v>0</v>
      </c>
      <c r="AA1356" s="30">
        <f t="shared" si="1177"/>
        <v>0</v>
      </c>
      <c r="AB1356" s="30">
        <f t="shared" si="1177"/>
        <v>0</v>
      </c>
      <c r="AC1356" s="30">
        <f t="shared" si="1177"/>
        <v>0</v>
      </c>
      <c r="AD1356" s="292">
        <f t="shared" si="1133"/>
        <v>0</v>
      </c>
      <c r="AE1356" s="30">
        <f t="shared" si="1177"/>
        <v>0</v>
      </c>
      <c r="AF1356" s="30">
        <f t="shared" si="1177"/>
        <v>0</v>
      </c>
      <c r="AG1356" s="30">
        <f t="shared" si="1177"/>
        <v>0</v>
      </c>
      <c r="AH1356" s="30">
        <f t="shared" si="1177"/>
        <v>0</v>
      </c>
      <c r="AI1356" s="30">
        <f t="shared" si="1177"/>
        <v>0</v>
      </c>
      <c r="AJ1356" s="30">
        <f t="shared" si="1177"/>
        <v>0</v>
      </c>
      <c r="AK1356" s="30">
        <f t="shared" si="1177"/>
        <v>0</v>
      </c>
    </row>
    <row r="1357" spans="1:37" ht="18.75" customHeight="1">
      <c r="A1357" s="195" t="s">
        <v>774</v>
      </c>
      <c r="B1357" s="188" t="s">
        <v>775</v>
      </c>
      <c r="C1357" s="129" t="s">
        <v>776</v>
      </c>
      <c r="D1357" s="263">
        <f t="shared" ref="D1357:J1357" si="1178">D1358+D1365</f>
        <v>141863</v>
      </c>
      <c r="E1357" s="156">
        <f t="shared" si="1178"/>
        <v>77898</v>
      </c>
      <c r="F1357" s="300">
        <f t="shared" si="1178"/>
        <v>83503</v>
      </c>
      <c r="G1357" s="263">
        <f t="shared" si="1178"/>
        <v>37633</v>
      </c>
      <c r="H1357" s="263">
        <f t="shared" si="1178"/>
        <v>16500</v>
      </c>
      <c r="I1357" s="263">
        <f t="shared" si="1178"/>
        <v>14900</v>
      </c>
      <c r="J1357" s="263">
        <f t="shared" si="1178"/>
        <v>14470</v>
      </c>
      <c r="K1357" s="23">
        <f t="shared" si="1158"/>
        <v>83503</v>
      </c>
      <c r="L1357" s="23">
        <f t="shared" si="1159"/>
        <v>0</v>
      </c>
      <c r="M1357" s="263">
        <f t="shared" ref="M1357:AK1357" si="1179">M1358+M1365</f>
        <v>73563</v>
      </c>
      <c r="N1357" s="263">
        <f t="shared" si="1179"/>
        <v>46392</v>
      </c>
      <c r="O1357" s="263">
        <f t="shared" si="1179"/>
        <v>23421</v>
      </c>
      <c r="P1357" s="156">
        <f t="shared" si="1179"/>
        <v>1638</v>
      </c>
      <c r="Q1357" s="156">
        <f t="shared" si="1179"/>
        <v>0</v>
      </c>
      <c r="R1357" s="156">
        <f t="shared" si="1179"/>
        <v>0</v>
      </c>
      <c r="S1357" s="156">
        <f t="shared" si="1179"/>
        <v>0</v>
      </c>
      <c r="T1357" s="156">
        <f t="shared" si="1179"/>
        <v>0</v>
      </c>
      <c r="U1357" s="156">
        <f t="shared" si="1179"/>
        <v>1306</v>
      </c>
      <c r="V1357" s="156">
        <f t="shared" si="1179"/>
        <v>0</v>
      </c>
      <c r="W1357" s="156">
        <f t="shared" si="1179"/>
        <v>2143</v>
      </c>
      <c r="X1357" s="156">
        <f t="shared" si="1179"/>
        <v>0</v>
      </c>
      <c r="Y1357" s="156">
        <f t="shared" si="1179"/>
        <v>0</v>
      </c>
      <c r="Z1357" s="156">
        <f t="shared" si="1179"/>
        <v>6194</v>
      </c>
      <c r="AA1357" s="156">
        <f t="shared" si="1179"/>
        <v>265</v>
      </c>
      <c r="AB1357" s="156">
        <f t="shared" si="1179"/>
        <v>3017</v>
      </c>
      <c r="AC1357" s="156">
        <f t="shared" si="1179"/>
        <v>0</v>
      </c>
      <c r="AD1357" s="292">
        <f t="shared" si="1133"/>
        <v>98066</v>
      </c>
      <c r="AE1357" s="156">
        <f t="shared" si="1179"/>
        <v>98066</v>
      </c>
      <c r="AF1357" s="156">
        <f t="shared" si="1179"/>
        <v>34802</v>
      </c>
      <c r="AG1357" s="156">
        <f t="shared" si="1179"/>
        <v>91055</v>
      </c>
      <c r="AH1357" s="156">
        <f t="shared" si="1179"/>
        <v>75772</v>
      </c>
      <c r="AI1357" s="156">
        <f t="shared" si="1179"/>
        <v>71713</v>
      </c>
      <c r="AJ1357" s="156">
        <f t="shared" si="1179"/>
        <v>50000</v>
      </c>
      <c r="AK1357" s="156">
        <f t="shared" si="1179"/>
        <v>0</v>
      </c>
    </row>
    <row r="1358" spans="1:37" ht="14.25">
      <c r="A1358" s="43"/>
      <c r="B1358" s="25" t="s">
        <v>298</v>
      </c>
      <c r="C1358" s="29"/>
      <c r="D1358" s="191">
        <f t="shared" ref="D1358:AK1358" si="1180">D1359</f>
        <v>26242</v>
      </c>
      <c r="E1358" s="111">
        <f t="shared" si="1180"/>
        <v>27000</v>
      </c>
      <c r="F1358" s="296">
        <f t="shared" si="1180"/>
        <v>25000</v>
      </c>
      <c r="G1358" s="191">
        <f t="shared" si="1180"/>
        <v>9000</v>
      </c>
      <c r="H1358" s="191">
        <f t="shared" si="1180"/>
        <v>8000</v>
      </c>
      <c r="I1358" s="191">
        <f t="shared" si="1180"/>
        <v>5000</v>
      </c>
      <c r="J1358" s="191">
        <f t="shared" si="1180"/>
        <v>3000</v>
      </c>
      <c r="K1358" s="23">
        <f t="shared" si="1158"/>
        <v>25000</v>
      </c>
      <c r="L1358" s="23">
        <f t="shared" si="1159"/>
        <v>0</v>
      </c>
      <c r="M1358" s="191">
        <f t="shared" si="1180"/>
        <v>21696</v>
      </c>
      <c r="N1358" s="191">
        <f t="shared" si="1180"/>
        <v>22189</v>
      </c>
      <c r="O1358" s="191">
        <f t="shared" si="1180"/>
        <v>23421</v>
      </c>
      <c r="P1358" s="111">
        <f t="shared" si="1180"/>
        <v>0</v>
      </c>
      <c r="Q1358" s="111">
        <f t="shared" si="1180"/>
        <v>0</v>
      </c>
      <c r="R1358" s="111">
        <f t="shared" si="1180"/>
        <v>0</v>
      </c>
      <c r="S1358" s="111">
        <f t="shared" si="1180"/>
        <v>0</v>
      </c>
      <c r="T1358" s="111">
        <f t="shared" si="1180"/>
        <v>0</v>
      </c>
      <c r="U1358" s="111">
        <f t="shared" si="1180"/>
        <v>1000</v>
      </c>
      <c r="V1358" s="111">
        <f t="shared" si="1180"/>
        <v>0</v>
      </c>
      <c r="W1358" s="111">
        <f t="shared" si="1180"/>
        <v>2143</v>
      </c>
      <c r="X1358" s="111">
        <f t="shared" si="1180"/>
        <v>0</v>
      </c>
      <c r="Y1358" s="111">
        <f t="shared" si="1180"/>
        <v>0</v>
      </c>
      <c r="Z1358" s="111">
        <f t="shared" si="1180"/>
        <v>6188</v>
      </c>
      <c r="AA1358" s="111">
        <f t="shared" si="1180"/>
        <v>265</v>
      </c>
      <c r="AB1358" s="111">
        <f t="shared" si="1180"/>
        <v>221</v>
      </c>
      <c r="AC1358" s="111">
        <f t="shared" si="1180"/>
        <v>0</v>
      </c>
      <c r="AD1358" s="292">
        <f t="shared" si="1133"/>
        <v>34817</v>
      </c>
      <c r="AE1358" s="111">
        <f t="shared" si="1180"/>
        <v>34817</v>
      </c>
      <c r="AF1358" s="111">
        <f t="shared" si="1180"/>
        <v>34802</v>
      </c>
      <c r="AG1358" s="111">
        <f t="shared" si="1180"/>
        <v>39000</v>
      </c>
      <c r="AH1358" s="111">
        <f t="shared" si="1180"/>
        <v>39000</v>
      </c>
      <c r="AI1358" s="111">
        <f t="shared" si="1180"/>
        <v>39000</v>
      </c>
      <c r="AJ1358" s="111">
        <f t="shared" si="1180"/>
        <v>39000</v>
      </c>
      <c r="AK1358" s="111">
        <f t="shared" si="1180"/>
        <v>0</v>
      </c>
    </row>
    <row r="1359" spans="1:37" ht="14.25" customHeight="1">
      <c r="A1359" s="43"/>
      <c r="B1359" s="28" t="s">
        <v>299</v>
      </c>
      <c r="C1359" s="29">
        <v>1</v>
      </c>
      <c r="D1359" s="248">
        <f t="shared" ref="D1359:J1359" si="1181">D1360+D1361+D1362+D1363+D1364</f>
        <v>26242</v>
      </c>
      <c r="E1359" s="38">
        <f t="shared" si="1181"/>
        <v>27000</v>
      </c>
      <c r="F1359" s="286">
        <f t="shared" si="1181"/>
        <v>25000</v>
      </c>
      <c r="G1359" s="248">
        <f t="shared" si="1181"/>
        <v>9000</v>
      </c>
      <c r="H1359" s="248">
        <f t="shared" si="1181"/>
        <v>8000</v>
      </c>
      <c r="I1359" s="248">
        <f t="shared" si="1181"/>
        <v>5000</v>
      </c>
      <c r="J1359" s="248">
        <f t="shared" si="1181"/>
        <v>3000</v>
      </c>
      <c r="K1359" s="23">
        <f t="shared" si="1158"/>
        <v>25000</v>
      </c>
      <c r="L1359" s="23">
        <f t="shared" si="1159"/>
        <v>0</v>
      </c>
      <c r="M1359" s="248">
        <f t="shared" ref="M1359:AK1359" si="1182">M1360+M1361+M1362+M1363+M1364</f>
        <v>21696</v>
      </c>
      <c r="N1359" s="248">
        <f t="shared" si="1182"/>
        <v>22189</v>
      </c>
      <c r="O1359" s="248">
        <f t="shared" si="1182"/>
        <v>23421</v>
      </c>
      <c r="P1359" s="38">
        <f t="shared" si="1182"/>
        <v>0</v>
      </c>
      <c r="Q1359" s="38">
        <f t="shared" si="1182"/>
        <v>0</v>
      </c>
      <c r="R1359" s="38">
        <f t="shared" si="1182"/>
        <v>0</v>
      </c>
      <c r="S1359" s="38">
        <f t="shared" si="1182"/>
        <v>0</v>
      </c>
      <c r="T1359" s="38">
        <f t="shared" si="1182"/>
        <v>0</v>
      </c>
      <c r="U1359" s="38">
        <f t="shared" si="1182"/>
        <v>1000</v>
      </c>
      <c r="V1359" s="38">
        <f t="shared" si="1182"/>
        <v>0</v>
      </c>
      <c r="W1359" s="38">
        <f t="shared" si="1182"/>
        <v>2143</v>
      </c>
      <c r="X1359" s="38">
        <f t="shared" si="1182"/>
        <v>0</v>
      </c>
      <c r="Y1359" s="38">
        <f t="shared" si="1182"/>
        <v>0</v>
      </c>
      <c r="Z1359" s="38">
        <f t="shared" si="1182"/>
        <v>6188</v>
      </c>
      <c r="AA1359" s="38">
        <f t="shared" si="1182"/>
        <v>265</v>
      </c>
      <c r="AB1359" s="38">
        <f t="shared" si="1182"/>
        <v>221</v>
      </c>
      <c r="AC1359" s="38">
        <f t="shared" si="1182"/>
        <v>0</v>
      </c>
      <c r="AD1359" s="292">
        <f t="shared" si="1133"/>
        <v>34817</v>
      </c>
      <c r="AE1359" s="38">
        <f t="shared" si="1182"/>
        <v>34817</v>
      </c>
      <c r="AF1359" s="38">
        <f t="shared" si="1182"/>
        <v>34802</v>
      </c>
      <c r="AG1359" s="38">
        <f t="shared" si="1182"/>
        <v>39000</v>
      </c>
      <c r="AH1359" s="38">
        <f t="shared" si="1182"/>
        <v>39000</v>
      </c>
      <c r="AI1359" s="38">
        <f t="shared" si="1182"/>
        <v>39000</v>
      </c>
      <c r="AJ1359" s="38">
        <f t="shared" si="1182"/>
        <v>39000</v>
      </c>
      <c r="AK1359" s="38">
        <f t="shared" si="1182"/>
        <v>0</v>
      </c>
    </row>
    <row r="1360" spans="1:37" ht="16.5" hidden="1" customHeight="1">
      <c r="A1360" s="43"/>
      <c r="B1360" s="28" t="s">
        <v>300</v>
      </c>
      <c r="C1360" s="29">
        <v>10</v>
      </c>
      <c r="D1360" s="186"/>
      <c r="E1360" s="30"/>
      <c r="F1360" s="93"/>
      <c r="G1360" s="186"/>
      <c r="H1360" s="186"/>
      <c r="I1360" s="186"/>
      <c r="J1360" s="186"/>
      <c r="K1360" s="23">
        <f t="shared" si="1158"/>
        <v>0</v>
      </c>
      <c r="L1360" s="23">
        <f t="shared" si="1159"/>
        <v>0</v>
      </c>
      <c r="M1360" s="186"/>
      <c r="N1360" s="186"/>
      <c r="O1360" s="186"/>
      <c r="P1360" s="30"/>
      <c r="Q1360" s="30"/>
      <c r="R1360" s="30"/>
      <c r="S1360" s="30"/>
      <c r="T1360" s="30"/>
      <c r="U1360" s="30"/>
      <c r="V1360" s="30"/>
      <c r="W1360" s="30"/>
      <c r="X1360" s="30"/>
      <c r="Y1360" s="30"/>
      <c r="Z1360" s="30"/>
      <c r="AA1360" s="30"/>
      <c r="AB1360" s="30"/>
      <c r="AC1360" s="30"/>
      <c r="AD1360" s="292">
        <f t="shared" si="1133"/>
        <v>0</v>
      </c>
      <c r="AE1360" s="30"/>
      <c r="AF1360" s="30"/>
      <c r="AG1360" s="30"/>
      <c r="AH1360" s="30"/>
      <c r="AI1360" s="30"/>
      <c r="AJ1360" s="30"/>
      <c r="AK1360" s="30"/>
    </row>
    <row r="1361" spans="1:37" ht="13.5" customHeight="1">
      <c r="A1361" s="43"/>
      <c r="B1361" s="28" t="s">
        <v>301</v>
      </c>
      <c r="C1361" s="29">
        <v>20</v>
      </c>
      <c r="D1361" s="252">
        <v>26242</v>
      </c>
      <c r="E1361" s="47">
        <v>27000</v>
      </c>
      <c r="F1361" s="291">
        <f>34313-7000-2313</f>
        <v>25000</v>
      </c>
      <c r="G1361" s="252">
        <v>9000</v>
      </c>
      <c r="H1361" s="252">
        <v>8000</v>
      </c>
      <c r="I1361" s="252">
        <v>5000</v>
      </c>
      <c r="J1361" s="252">
        <v>3000</v>
      </c>
      <c r="K1361" s="23">
        <f t="shared" si="1158"/>
        <v>25000</v>
      </c>
      <c r="L1361" s="23">
        <f t="shared" si="1159"/>
        <v>0</v>
      </c>
      <c r="M1361" s="252">
        <v>21696</v>
      </c>
      <c r="N1361" s="252">
        <v>22189</v>
      </c>
      <c r="O1361" s="252">
        <v>23421</v>
      </c>
      <c r="P1361" s="47"/>
      <c r="Q1361" s="47"/>
      <c r="R1361" s="47"/>
      <c r="S1361" s="47"/>
      <c r="T1361" s="47"/>
      <c r="U1361" s="47">
        <f>2000-1000</f>
        <v>1000</v>
      </c>
      <c r="V1361" s="47"/>
      <c r="W1361" s="47">
        <v>2143</v>
      </c>
      <c r="X1361" s="47"/>
      <c r="Y1361" s="47"/>
      <c r="Z1361" s="47">
        <f>76+6112</f>
        <v>6188</v>
      </c>
      <c r="AA1361" s="47">
        <v>265</v>
      </c>
      <c r="AB1361" s="47">
        <v>221</v>
      </c>
      <c r="AC1361" s="47"/>
      <c r="AD1361" s="292">
        <f t="shared" si="1133"/>
        <v>34817</v>
      </c>
      <c r="AE1361" s="47">
        <v>34817</v>
      </c>
      <c r="AF1361" s="47">
        <v>34802</v>
      </c>
      <c r="AG1361" s="47">
        <v>39000</v>
      </c>
      <c r="AH1361" s="47">
        <v>39000</v>
      </c>
      <c r="AI1361" s="47">
        <v>39000</v>
      </c>
      <c r="AJ1361" s="47">
        <v>39000</v>
      </c>
      <c r="AK1361" s="47"/>
    </row>
    <row r="1362" spans="1:37" ht="13.5" hidden="1" customHeight="1">
      <c r="A1362" s="43"/>
      <c r="B1362" s="28" t="s">
        <v>777</v>
      </c>
      <c r="C1362" s="29">
        <v>59</v>
      </c>
      <c r="D1362" s="186"/>
      <c r="E1362" s="30"/>
      <c r="F1362" s="93"/>
      <c r="G1362" s="186"/>
      <c r="H1362" s="186"/>
      <c r="I1362" s="186"/>
      <c r="J1362" s="186"/>
      <c r="K1362" s="23">
        <f t="shared" si="1158"/>
        <v>0</v>
      </c>
      <c r="L1362" s="23">
        <f t="shared" si="1159"/>
        <v>0</v>
      </c>
      <c r="M1362" s="186"/>
      <c r="N1362" s="186"/>
      <c r="O1362" s="186"/>
      <c r="P1362" s="30"/>
      <c r="Q1362" s="30"/>
      <c r="R1362" s="30"/>
      <c r="S1362" s="30"/>
      <c r="T1362" s="30"/>
      <c r="U1362" s="30"/>
      <c r="V1362" s="30"/>
      <c r="W1362" s="30"/>
      <c r="X1362" s="30"/>
      <c r="Y1362" s="30"/>
      <c r="Z1362" s="30"/>
      <c r="AA1362" s="30"/>
      <c r="AB1362" s="30"/>
      <c r="AC1362" s="30"/>
      <c r="AD1362" s="292">
        <f t="shared" si="1133"/>
        <v>0</v>
      </c>
      <c r="AE1362" s="30"/>
      <c r="AF1362" s="30"/>
      <c r="AG1362" s="30"/>
      <c r="AH1362" s="30"/>
      <c r="AI1362" s="30"/>
      <c r="AJ1362" s="30"/>
      <c r="AK1362" s="30"/>
    </row>
    <row r="1363" spans="1:37" ht="13.5" hidden="1" customHeight="1">
      <c r="A1363" s="43"/>
      <c r="B1363" s="28" t="s">
        <v>310</v>
      </c>
      <c r="C1363" s="29">
        <v>85</v>
      </c>
      <c r="D1363" s="186"/>
      <c r="E1363" s="30"/>
      <c r="F1363" s="93"/>
      <c r="G1363" s="186"/>
      <c r="H1363" s="186"/>
      <c r="I1363" s="186"/>
      <c r="J1363" s="186"/>
      <c r="K1363" s="23">
        <f t="shared" si="1158"/>
        <v>0</v>
      </c>
      <c r="L1363" s="23">
        <f t="shared" si="1159"/>
        <v>0</v>
      </c>
      <c r="M1363" s="186"/>
      <c r="N1363" s="186"/>
      <c r="O1363" s="186"/>
      <c r="P1363" s="30"/>
      <c r="Q1363" s="30"/>
      <c r="R1363" s="30"/>
      <c r="S1363" s="30"/>
      <c r="T1363" s="30"/>
      <c r="U1363" s="30"/>
      <c r="V1363" s="30"/>
      <c r="W1363" s="30"/>
      <c r="X1363" s="30"/>
      <c r="Y1363" s="30"/>
      <c r="Z1363" s="30"/>
      <c r="AA1363" s="30"/>
      <c r="AB1363" s="30"/>
      <c r="AC1363" s="30"/>
      <c r="AD1363" s="292">
        <f t="shared" si="1133"/>
        <v>0</v>
      </c>
      <c r="AE1363" s="30"/>
      <c r="AF1363" s="30"/>
      <c r="AG1363" s="30"/>
      <c r="AH1363" s="30"/>
      <c r="AI1363" s="30"/>
      <c r="AJ1363" s="30"/>
      <c r="AK1363" s="30"/>
    </row>
    <row r="1364" spans="1:37" ht="13.5" hidden="1" customHeight="1">
      <c r="A1364" s="43"/>
      <c r="B1364" s="28" t="s">
        <v>751</v>
      </c>
      <c r="C1364" s="29">
        <v>40.299999999999997</v>
      </c>
      <c r="D1364" s="186"/>
      <c r="E1364" s="30"/>
      <c r="F1364" s="93"/>
      <c r="G1364" s="186"/>
      <c r="H1364" s="186"/>
      <c r="I1364" s="186"/>
      <c r="J1364" s="186"/>
      <c r="K1364" s="23">
        <f t="shared" si="1158"/>
        <v>0</v>
      </c>
      <c r="L1364" s="23">
        <f t="shared" si="1159"/>
        <v>0</v>
      </c>
      <c r="M1364" s="186"/>
      <c r="N1364" s="186"/>
      <c r="O1364" s="186"/>
      <c r="P1364" s="30"/>
      <c r="Q1364" s="30"/>
      <c r="R1364" s="30"/>
      <c r="S1364" s="30"/>
      <c r="T1364" s="30"/>
      <c r="U1364" s="30"/>
      <c r="V1364" s="30"/>
      <c r="W1364" s="30"/>
      <c r="X1364" s="30"/>
      <c r="Y1364" s="30"/>
      <c r="Z1364" s="30"/>
      <c r="AA1364" s="30"/>
      <c r="AB1364" s="30"/>
      <c r="AC1364" s="30"/>
      <c r="AD1364" s="292">
        <f t="shared" si="1133"/>
        <v>0</v>
      </c>
      <c r="AE1364" s="30"/>
      <c r="AF1364" s="30"/>
      <c r="AG1364" s="30"/>
      <c r="AH1364" s="30"/>
      <c r="AI1364" s="30"/>
      <c r="AJ1364" s="30"/>
      <c r="AK1364" s="30"/>
    </row>
    <row r="1365" spans="1:37" ht="15" customHeight="1">
      <c r="A1365" s="43"/>
      <c r="B1365" s="25" t="s">
        <v>311</v>
      </c>
      <c r="C1365" s="26"/>
      <c r="D1365" s="191">
        <f t="shared" ref="D1365:AK1365" si="1183">D1366</f>
        <v>115621</v>
      </c>
      <c r="E1365" s="111">
        <f t="shared" si="1183"/>
        <v>50898</v>
      </c>
      <c r="F1365" s="296">
        <f t="shared" si="1183"/>
        <v>58503</v>
      </c>
      <c r="G1365" s="191">
        <f t="shared" si="1183"/>
        <v>28633</v>
      </c>
      <c r="H1365" s="191">
        <f t="shared" si="1183"/>
        <v>8500</v>
      </c>
      <c r="I1365" s="191">
        <f t="shared" si="1183"/>
        <v>9900</v>
      </c>
      <c r="J1365" s="191">
        <f t="shared" si="1183"/>
        <v>11470</v>
      </c>
      <c r="K1365" s="23">
        <f t="shared" si="1158"/>
        <v>58503</v>
      </c>
      <c r="L1365" s="23">
        <f t="shared" si="1159"/>
        <v>0</v>
      </c>
      <c r="M1365" s="191">
        <f t="shared" si="1183"/>
        <v>51867</v>
      </c>
      <c r="N1365" s="191">
        <f t="shared" si="1183"/>
        <v>24203</v>
      </c>
      <c r="O1365" s="191">
        <f t="shared" si="1183"/>
        <v>0</v>
      </c>
      <c r="P1365" s="111">
        <f t="shared" si="1183"/>
        <v>1638</v>
      </c>
      <c r="Q1365" s="111">
        <f t="shared" si="1183"/>
        <v>0</v>
      </c>
      <c r="R1365" s="111">
        <f t="shared" si="1183"/>
        <v>0</v>
      </c>
      <c r="S1365" s="111">
        <f t="shared" si="1183"/>
        <v>0</v>
      </c>
      <c r="T1365" s="111">
        <f t="shared" si="1183"/>
        <v>0</v>
      </c>
      <c r="U1365" s="111">
        <f t="shared" si="1183"/>
        <v>306</v>
      </c>
      <c r="V1365" s="111">
        <f t="shared" si="1183"/>
        <v>0</v>
      </c>
      <c r="W1365" s="111">
        <f t="shared" si="1183"/>
        <v>0</v>
      </c>
      <c r="X1365" s="111">
        <f t="shared" si="1183"/>
        <v>0</v>
      </c>
      <c r="Y1365" s="111">
        <f t="shared" si="1183"/>
        <v>0</v>
      </c>
      <c r="Z1365" s="111">
        <f t="shared" si="1183"/>
        <v>6</v>
      </c>
      <c r="AA1365" s="111">
        <f t="shared" si="1183"/>
        <v>0</v>
      </c>
      <c r="AB1365" s="111">
        <f t="shared" si="1183"/>
        <v>2796</v>
      </c>
      <c r="AC1365" s="111">
        <f t="shared" si="1183"/>
        <v>0</v>
      </c>
      <c r="AD1365" s="292">
        <f t="shared" si="1133"/>
        <v>63249</v>
      </c>
      <c r="AE1365" s="111">
        <f t="shared" si="1183"/>
        <v>63249</v>
      </c>
      <c r="AF1365" s="111">
        <f t="shared" si="1183"/>
        <v>0</v>
      </c>
      <c r="AG1365" s="111">
        <f t="shared" si="1183"/>
        <v>52055</v>
      </c>
      <c r="AH1365" s="111">
        <f t="shared" si="1183"/>
        <v>36772</v>
      </c>
      <c r="AI1365" s="111">
        <f t="shared" si="1183"/>
        <v>32713</v>
      </c>
      <c r="AJ1365" s="111">
        <f t="shared" si="1183"/>
        <v>11000</v>
      </c>
      <c r="AK1365" s="111">
        <f t="shared" si="1183"/>
        <v>0</v>
      </c>
    </row>
    <row r="1366" spans="1:37" ht="15" customHeight="1">
      <c r="A1366" s="43"/>
      <c r="B1366" s="28" t="s">
        <v>778</v>
      </c>
      <c r="C1366" s="29">
        <v>70</v>
      </c>
      <c r="D1366" s="252">
        <f t="shared" ref="D1366:J1366" si="1184">D1368+D1371+D1374+D1375+D1384</f>
        <v>115621</v>
      </c>
      <c r="E1366" s="47">
        <f t="shared" si="1184"/>
        <v>50898</v>
      </c>
      <c r="F1366" s="291">
        <f t="shared" si="1184"/>
        <v>58503</v>
      </c>
      <c r="G1366" s="252">
        <f t="shared" si="1184"/>
        <v>28633</v>
      </c>
      <c r="H1366" s="252">
        <f t="shared" si="1184"/>
        <v>8500</v>
      </c>
      <c r="I1366" s="252">
        <f t="shared" si="1184"/>
        <v>9900</v>
      </c>
      <c r="J1366" s="252">
        <f t="shared" si="1184"/>
        <v>11470</v>
      </c>
      <c r="K1366" s="23">
        <f t="shared" si="1158"/>
        <v>58503</v>
      </c>
      <c r="L1366" s="23">
        <f t="shared" si="1159"/>
        <v>0</v>
      </c>
      <c r="M1366" s="252">
        <f t="shared" ref="M1366:AK1366" si="1185">M1368+M1371+M1374+M1375+M1384</f>
        <v>51867</v>
      </c>
      <c r="N1366" s="252">
        <f t="shared" si="1185"/>
        <v>24203</v>
      </c>
      <c r="O1366" s="252">
        <f t="shared" si="1185"/>
        <v>0</v>
      </c>
      <c r="P1366" s="47">
        <f t="shared" si="1185"/>
        <v>1638</v>
      </c>
      <c r="Q1366" s="47">
        <f t="shared" si="1185"/>
        <v>0</v>
      </c>
      <c r="R1366" s="47">
        <f t="shared" si="1185"/>
        <v>0</v>
      </c>
      <c r="S1366" s="47">
        <f t="shared" si="1185"/>
        <v>0</v>
      </c>
      <c r="T1366" s="47">
        <f t="shared" si="1185"/>
        <v>0</v>
      </c>
      <c r="U1366" s="47">
        <f t="shared" si="1185"/>
        <v>306</v>
      </c>
      <c r="V1366" s="47">
        <f t="shared" si="1185"/>
        <v>0</v>
      </c>
      <c r="W1366" s="47">
        <f t="shared" si="1185"/>
        <v>0</v>
      </c>
      <c r="X1366" s="47">
        <f t="shared" si="1185"/>
        <v>0</v>
      </c>
      <c r="Y1366" s="47">
        <f t="shared" si="1185"/>
        <v>0</v>
      </c>
      <c r="Z1366" s="47">
        <f t="shared" si="1185"/>
        <v>6</v>
      </c>
      <c r="AA1366" s="47">
        <f t="shared" si="1185"/>
        <v>0</v>
      </c>
      <c r="AB1366" s="47">
        <f t="shared" si="1185"/>
        <v>2796</v>
      </c>
      <c r="AC1366" s="47">
        <f t="shared" si="1185"/>
        <v>0</v>
      </c>
      <c r="AD1366" s="292">
        <f t="shared" ref="AD1366:AD1423" si="1186">F1366+P1366+Q1366+R1366+S1366+T1366+Z1366+U1366+V1366+W1366+X1366+Y1366+AA1366+AB1366+AC1366</f>
        <v>63249</v>
      </c>
      <c r="AE1366" s="47">
        <f t="shared" si="1185"/>
        <v>63249</v>
      </c>
      <c r="AF1366" s="47">
        <f t="shared" si="1185"/>
        <v>0</v>
      </c>
      <c r="AG1366" s="47">
        <f t="shared" si="1185"/>
        <v>52055</v>
      </c>
      <c r="AH1366" s="47">
        <f t="shared" si="1185"/>
        <v>36772</v>
      </c>
      <c r="AI1366" s="47">
        <f t="shared" si="1185"/>
        <v>32713</v>
      </c>
      <c r="AJ1366" s="47">
        <f t="shared" si="1185"/>
        <v>11000</v>
      </c>
      <c r="AK1366" s="47">
        <f t="shared" si="1185"/>
        <v>0</v>
      </c>
    </row>
    <row r="1367" spans="1:37" ht="15" customHeight="1">
      <c r="A1367" s="43"/>
      <c r="B1367" s="226" t="s">
        <v>779</v>
      </c>
      <c r="C1367" s="227"/>
      <c r="D1367" s="273">
        <f t="shared" ref="D1367:J1367" si="1187">D1368+D1371+D1374+D1375+D1384</f>
        <v>115621</v>
      </c>
      <c r="E1367" s="228">
        <f t="shared" si="1187"/>
        <v>50898</v>
      </c>
      <c r="F1367" s="313">
        <f t="shared" si="1187"/>
        <v>58503</v>
      </c>
      <c r="G1367" s="273">
        <f t="shared" si="1187"/>
        <v>28633</v>
      </c>
      <c r="H1367" s="273">
        <f t="shared" si="1187"/>
        <v>8500</v>
      </c>
      <c r="I1367" s="273">
        <f t="shared" si="1187"/>
        <v>9900</v>
      </c>
      <c r="J1367" s="273">
        <f t="shared" si="1187"/>
        <v>11470</v>
      </c>
      <c r="K1367" s="23">
        <f t="shared" si="1158"/>
        <v>58503</v>
      </c>
      <c r="L1367" s="23">
        <f t="shared" si="1159"/>
        <v>0</v>
      </c>
      <c r="M1367" s="273">
        <f t="shared" ref="M1367:AK1367" si="1188">M1368+M1371+M1374+M1375+M1384</f>
        <v>51867</v>
      </c>
      <c r="N1367" s="273">
        <f t="shared" si="1188"/>
        <v>24203</v>
      </c>
      <c r="O1367" s="273">
        <f t="shared" si="1188"/>
        <v>0</v>
      </c>
      <c r="P1367" s="228">
        <f t="shared" si="1188"/>
        <v>1638</v>
      </c>
      <c r="Q1367" s="228">
        <f t="shared" si="1188"/>
        <v>0</v>
      </c>
      <c r="R1367" s="228">
        <f t="shared" si="1188"/>
        <v>0</v>
      </c>
      <c r="S1367" s="228">
        <f t="shared" si="1188"/>
        <v>0</v>
      </c>
      <c r="T1367" s="228">
        <f t="shared" si="1188"/>
        <v>0</v>
      </c>
      <c r="U1367" s="228">
        <f t="shared" si="1188"/>
        <v>306</v>
      </c>
      <c r="V1367" s="228">
        <f t="shared" si="1188"/>
        <v>0</v>
      </c>
      <c r="W1367" s="228">
        <f t="shared" si="1188"/>
        <v>0</v>
      </c>
      <c r="X1367" s="228">
        <f t="shared" si="1188"/>
        <v>0</v>
      </c>
      <c r="Y1367" s="228">
        <f t="shared" si="1188"/>
        <v>0</v>
      </c>
      <c r="Z1367" s="228">
        <f t="shared" si="1188"/>
        <v>6</v>
      </c>
      <c r="AA1367" s="228">
        <f t="shared" si="1188"/>
        <v>0</v>
      </c>
      <c r="AB1367" s="228">
        <f t="shared" si="1188"/>
        <v>2796</v>
      </c>
      <c r="AC1367" s="228">
        <f t="shared" si="1188"/>
        <v>0</v>
      </c>
      <c r="AD1367" s="292">
        <f t="shared" si="1186"/>
        <v>63249</v>
      </c>
      <c r="AE1367" s="228">
        <f t="shared" si="1188"/>
        <v>63249</v>
      </c>
      <c r="AF1367" s="228">
        <f t="shared" si="1188"/>
        <v>0</v>
      </c>
      <c r="AG1367" s="228">
        <f t="shared" si="1188"/>
        <v>52055</v>
      </c>
      <c r="AH1367" s="228">
        <f t="shared" si="1188"/>
        <v>36772</v>
      </c>
      <c r="AI1367" s="228">
        <f t="shared" si="1188"/>
        <v>32713</v>
      </c>
      <c r="AJ1367" s="228">
        <f t="shared" si="1188"/>
        <v>11000</v>
      </c>
      <c r="AK1367" s="228">
        <f t="shared" si="1188"/>
        <v>0</v>
      </c>
    </row>
    <row r="1368" spans="1:37" ht="15" customHeight="1">
      <c r="A1368" s="43"/>
      <c r="B1368" s="83" t="s">
        <v>780</v>
      </c>
      <c r="C1368" s="87"/>
      <c r="D1368" s="185">
        <f t="shared" ref="D1368:AK1368" si="1189">D1369+D1370</f>
        <v>54757</v>
      </c>
      <c r="E1368" s="229">
        <f t="shared" si="1189"/>
        <v>25500</v>
      </c>
      <c r="F1368" s="306">
        <f t="shared" si="1189"/>
        <v>28350</v>
      </c>
      <c r="G1368" s="185">
        <f t="shared" si="1189"/>
        <v>2850</v>
      </c>
      <c r="H1368" s="185">
        <f t="shared" si="1189"/>
        <v>8500</v>
      </c>
      <c r="I1368" s="185">
        <f t="shared" si="1189"/>
        <v>8500</v>
      </c>
      <c r="J1368" s="185">
        <f t="shared" si="1189"/>
        <v>8500</v>
      </c>
      <c r="K1368" s="23">
        <f t="shared" si="1158"/>
        <v>28350</v>
      </c>
      <c r="L1368" s="23">
        <f t="shared" si="1159"/>
        <v>0</v>
      </c>
      <c r="M1368" s="185">
        <f t="shared" si="1189"/>
        <v>51867</v>
      </c>
      <c r="N1368" s="185">
        <f t="shared" si="1189"/>
        <v>24203</v>
      </c>
      <c r="O1368" s="185">
        <f t="shared" si="1189"/>
        <v>0</v>
      </c>
      <c r="P1368" s="229">
        <f t="shared" si="1189"/>
        <v>0</v>
      </c>
      <c r="Q1368" s="229">
        <f t="shared" si="1189"/>
        <v>0</v>
      </c>
      <c r="R1368" s="229">
        <f t="shared" si="1189"/>
        <v>0</v>
      </c>
      <c r="S1368" s="229">
        <f t="shared" si="1189"/>
        <v>0</v>
      </c>
      <c r="T1368" s="229">
        <f t="shared" si="1189"/>
        <v>0</v>
      </c>
      <c r="U1368" s="229">
        <f t="shared" si="1189"/>
        <v>0</v>
      </c>
      <c r="V1368" s="229">
        <f t="shared" si="1189"/>
        <v>0</v>
      </c>
      <c r="W1368" s="229">
        <f t="shared" si="1189"/>
        <v>0</v>
      </c>
      <c r="X1368" s="229">
        <f t="shared" si="1189"/>
        <v>0</v>
      </c>
      <c r="Y1368" s="229">
        <f t="shared" si="1189"/>
        <v>0</v>
      </c>
      <c r="Z1368" s="229">
        <f t="shared" si="1189"/>
        <v>0</v>
      </c>
      <c r="AA1368" s="229">
        <f t="shared" si="1189"/>
        <v>0</v>
      </c>
      <c r="AB1368" s="229">
        <f t="shared" si="1189"/>
        <v>0</v>
      </c>
      <c r="AC1368" s="229">
        <f t="shared" si="1189"/>
        <v>0</v>
      </c>
      <c r="AD1368" s="292">
        <f t="shared" si="1186"/>
        <v>28350</v>
      </c>
      <c r="AE1368" s="229">
        <f t="shared" si="1189"/>
        <v>28350</v>
      </c>
      <c r="AF1368" s="229">
        <f t="shared" si="1189"/>
        <v>0</v>
      </c>
      <c r="AG1368" s="229">
        <f t="shared" si="1189"/>
        <v>41055</v>
      </c>
      <c r="AH1368" s="229">
        <f t="shared" si="1189"/>
        <v>25772</v>
      </c>
      <c r="AI1368" s="229">
        <f t="shared" si="1189"/>
        <v>21713</v>
      </c>
      <c r="AJ1368" s="229">
        <f t="shared" si="1189"/>
        <v>0</v>
      </c>
      <c r="AK1368" s="229">
        <f t="shared" si="1189"/>
        <v>0</v>
      </c>
    </row>
    <row r="1369" spans="1:37" ht="15" customHeight="1">
      <c r="A1369" s="43"/>
      <c r="B1369" s="28" t="s">
        <v>781</v>
      </c>
      <c r="C1369" s="29"/>
      <c r="D1369" s="186">
        <v>48506</v>
      </c>
      <c r="E1369" s="30">
        <v>25500</v>
      </c>
      <c r="F1369" s="93">
        <v>25500</v>
      </c>
      <c r="G1369" s="186">
        <v>0</v>
      </c>
      <c r="H1369" s="186">
        <v>8500</v>
      </c>
      <c r="I1369" s="186">
        <v>8500</v>
      </c>
      <c r="J1369" s="186">
        <v>8500</v>
      </c>
      <c r="K1369" s="23">
        <f t="shared" si="1158"/>
        <v>25500</v>
      </c>
      <c r="L1369" s="23">
        <f t="shared" si="1159"/>
        <v>0</v>
      </c>
      <c r="M1369" s="186">
        <v>51867</v>
      </c>
      <c r="N1369" s="186">
        <v>24203</v>
      </c>
      <c r="O1369" s="186"/>
      <c r="P1369" s="30"/>
      <c r="Q1369" s="30"/>
      <c r="R1369" s="30"/>
      <c r="S1369" s="30"/>
      <c r="T1369" s="30"/>
      <c r="U1369" s="30"/>
      <c r="V1369" s="30"/>
      <c r="W1369" s="30"/>
      <c r="X1369" s="30"/>
      <c r="Y1369" s="30"/>
      <c r="Z1369" s="30"/>
      <c r="AA1369" s="30"/>
      <c r="AB1369" s="30"/>
      <c r="AC1369" s="30"/>
      <c r="AD1369" s="292">
        <f t="shared" si="1186"/>
        <v>25500</v>
      </c>
      <c r="AE1369" s="30">
        <v>25500</v>
      </c>
      <c r="AF1369" s="30"/>
      <c r="AG1369" s="30">
        <v>41055</v>
      </c>
      <c r="AH1369" s="30">
        <v>25772</v>
      </c>
      <c r="AI1369" s="30">
        <v>21713</v>
      </c>
      <c r="AJ1369" s="30"/>
      <c r="AK1369" s="30"/>
    </row>
    <row r="1370" spans="1:37" ht="15" customHeight="1">
      <c r="A1370" s="43"/>
      <c r="B1370" s="28" t="s">
        <v>782</v>
      </c>
      <c r="C1370" s="29"/>
      <c r="D1370" s="186">
        <v>6251</v>
      </c>
      <c r="E1370" s="30"/>
      <c r="F1370" s="93">
        <f>3750-500-200-200</f>
        <v>2850</v>
      </c>
      <c r="G1370" s="186">
        <v>2850</v>
      </c>
      <c r="H1370" s="186"/>
      <c r="I1370" s="186"/>
      <c r="J1370" s="186"/>
      <c r="K1370" s="23">
        <f t="shared" si="1158"/>
        <v>2850</v>
      </c>
      <c r="L1370" s="23">
        <f t="shared" si="1159"/>
        <v>0</v>
      </c>
      <c r="M1370" s="186"/>
      <c r="N1370" s="186"/>
      <c r="O1370" s="186"/>
      <c r="P1370" s="30"/>
      <c r="Q1370" s="30"/>
      <c r="R1370" s="30"/>
      <c r="S1370" s="30"/>
      <c r="T1370" s="30"/>
      <c r="U1370" s="30"/>
      <c r="V1370" s="30"/>
      <c r="W1370" s="30"/>
      <c r="X1370" s="30"/>
      <c r="Y1370" s="30"/>
      <c r="Z1370" s="30"/>
      <c r="AA1370" s="30"/>
      <c r="AB1370" s="30"/>
      <c r="AC1370" s="30"/>
      <c r="AD1370" s="292">
        <f t="shared" si="1186"/>
        <v>2850</v>
      </c>
      <c r="AE1370" s="30">
        <v>2850</v>
      </c>
      <c r="AF1370" s="30"/>
      <c r="AG1370" s="30"/>
      <c r="AH1370" s="30"/>
      <c r="AI1370" s="30"/>
      <c r="AJ1370" s="30"/>
      <c r="AK1370" s="30"/>
    </row>
    <row r="1371" spans="1:37" ht="20.25" customHeight="1">
      <c r="A1371" s="43"/>
      <c r="B1371" s="230" t="s">
        <v>783</v>
      </c>
      <c r="C1371" s="87"/>
      <c r="D1371" s="185">
        <f t="shared" ref="D1371:AK1371" si="1190">D1372+D1373</f>
        <v>18205</v>
      </c>
      <c r="E1371" s="229">
        <f t="shared" si="1190"/>
        <v>101</v>
      </c>
      <c r="F1371" s="306">
        <f t="shared" si="1190"/>
        <v>101</v>
      </c>
      <c r="G1371" s="185">
        <f t="shared" si="1190"/>
        <v>101</v>
      </c>
      <c r="H1371" s="185">
        <f t="shared" si="1190"/>
        <v>0</v>
      </c>
      <c r="I1371" s="185">
        <f t="shared" si="1190"/>
        <v>0</v>
      </c>
      <c r="J1371" s="185">
        <f t="shared" si="1190"/>
        <v>0</v>
      </c>
      <c r="K1371" s="23">
        <f t="shared" si="1158"/>
        <v>101</v>
      </c>
      <c r="L1371" s="23">
        <f t="shared" si="1159"/>
        <v>0</v>
      </c>
      <c r="M1371" s="185">
        <f t="shared" si="1190"/>
        <v>0</v>
      </c>
      <c r="N1371" s="185">
        <f t="shared" si="1190"/>
        <v>0</v>
      </c>
      <c r="O1371" s="185">
        <f t="shared" si="1190"/>
        <v>0</v>
      </c>
      <c r="P1371" s="229">
        <f t="shared" si="1190"/>
        <v>0</v>
      </c>
      <c r="Q1371" s="229">
        <f t="shared" si="1190"/>
        <v>0</v>
      </c>
      <c r="R1371" s="229">
        <f t="shared" si="1190"/>
        <v>0</v>
      </c>
      <c r="S1371" s="229">
        <f t="shared" si="1190"/>
        <v>0</v>
      </c>
      <c r="T1371" s="229">
        <f t="shared" si="1190"/>
        <v>0</v>
      </c>
      <c r="U1371" s="229">
        <f t="shared" si="1190"/>
        <v>0</v>
      </c>
      <c r="V1371" s="229">
        <f t="shared" si="1190"/>
        <v>0</v>
      </c>
      <c r="W1371" s="229">
        <f t="shared" si="1190"/>
        <v>0</v>
      </c>
      <c r="X1371" s="229">
        <f t="shared" si="1190"/>
        <v>0</v>
      </c>
      <c r="Y1371" s="229">
        <f t="shared" si="1190"/>
        <v>0</v>
      </c>
      <c r="Z1371" s="229">
        <f t="shared" si="1190"/>
        <v>0</v>
      </c>
      <c r="AA1371" s="229">
        <f t="shared" si="1190"/>
        <v>0</v>
      </c>
      <c r="AB1371" s="229">
        <f t="shared" si="1190"/>
        <v>0</v>
      </c>
      <c r="AC1371" s="229">
        <f t="shared" si="1190"/>
        <v>0</v>
      </c>
      <c r="AD1371" s="292">
        <f t="shared" si="1186"/>
        <v>101</v>
      </c>
      <c r="AE1371" s="229">
        <f t="shared" si="1190"/>
        <v>101</v>
      </c>
      <c r="AF1371" s="229">
        <f t="shared" si="1190"/>
        <v>0</v>
      </c>
      <c r="AG1371" s="229">
        <f t="shared" si="1190"/>
        <v>0</v>
      </c>
      <c r="AH1371" s="229">
        <f t="shared" si="1190"/>
        <v>0</v>
      </c>
      <c r="AI1371" s="229">
        <f t="shared" si="1190"/>
        <v>0</v>
      </c>
      <c r="AJ1371" s="229">
        <f t="shared" si="1190"/>
        <v>0</v>
      </c>
      <c r="AK1371" s="229">
        <f t="shared" si="1190"/>
        <v>0</v>
      </c>
    </row>
    <row r="1372" spans="1:37" ht="23.25" hidden="1" customHeight="1">
      <c r="A1372" s="43"/>
      <c r="B1372" s="131" t="s">
        <v>781</v>
      </c>
      <c r="C1372" s="29"/>
      <c r="D1372" s="186">
        <v>16831</v>
      </c>
      <c r="E1372" s="30"/>
      <c r="F1372" s="93"/>
      <c r="G1372" s="186"/>
      <c r="H1372" s="186"/>
      <c r="I1372" s="186"/>
      <c r="J1372" s="186"/>
      <c r="K1372" s="23">
        <f t="shared" si="1158"/>
        <v>0</v>
      </c>
      <c r="L1372" s="23">
        <f t="shared" si="1159"/>
        <v>0</v>
      </c>
      <c r="M1372" s="186"/>
      <c r="N1372" s="186"/>
      <c r="O1372" s="186"/>
      <c r="P1372" s="30"/>
      <c r="Q1372" s="30"/>
      <c r="R1372" s="30"/>
      <c r="S1372" s="30"/>
      <c r="T1372" s="30"/>
      <c r="U1372" s="30"/>
      <c r="V1372" s="30"/>
      <c r="W1372" s="30"/>
      <c r="X1372" s="30"/>
      <c r="Y1372" s="30"/>
      <c r="Z1372" s="30"/>
      <c r="AA1372" s="30"/>
      <c r="AB1372" s="30"/>
      <c r="AC1372" s="30"/>
      <c r="AD1372" s="292">
        <f t="shared" si="1186"/>
        <v>0</v>
      </c>
      <c r="AE1372" s="30"/>
      <c r="AF1372" s="30"/>
      <c r="AG1372" s="30"/>
      <c r="AH1372" s="30"/>
      <c r="AI1372" s="30"/>
      <c r="AJ1372" s="30"/>
      <c r="AK1372" s="30"/>
    </row>
    <row r="1373" spans="1:37" ht="17.25" customHeight="1">
      <c r="A1373" s="43"/>
      <c r="B1373" s="131" t="s">
        <v>784</v>
      </c>
      <c r="C1373" s="29"/>
      <c r="D1373" s="186">
        <v>1374</v>
      </c>
      <c r="E1373" s="30">
        <v>101</v>
      </c>
      <c r="F1373" s="93">
        <v>101</v>
      </c>
      <c r="G1373" s="186">
        <v>101</v>
      </c>
      <c r="H1373" s="186"/>
      <c r="I1373" s="186"/>
      <c r="J1373" s="186"/>
      <c r="K1373" s="23">
        <f t="shared" si="1158"/>
        <v>101</v>
      </c>
      <c r="L1373" s="23">
        <f t="shared" si="1159"/>
        <v>0</v>
      </c>
      <c r="M1373" s="186"/>
      <c r="N1373" s="186"/>
      <c r="O1373" s="186"/>
      <c r="P1373" s="30"/>
      <c r="Q1373" s="30"/>
      <c r="R1373" s="30"/>
      <c r="S1373" s="30"/>
      <c r="T1373" s="30"/>
      <c r="U1373" s="30"/>
      <c r="V1373" s="30"/>
      <c r="W1373" s="30"/>
      <c r="X1373" s="30"/>
      <c r="Y1373" s="30"/>
      <c r="Z1373" s="30"/>
      <c r="AA1373" s="30"/>
      <c r="AB1373" s="30"/>
      <c r="AC1373" s="30"/>
      <c r="AD1373" s="292">
        <f t="shared" si="1186"/>
        <v>101</v>
      </c>
      <c r="AE1373" s="30">
        <v>101</v>
      </c>
      <c r="AF1373" s="30"/>
      <c r="AG1373" s="30"/>
      <c r="AH1373" s="30"/>
      <c r="AI1373" s="30"/>
      <c r="AJ1373" s="30"/>
      <c r="AK1373" s="30"/>
    </row>
    <row r="1374" spans="1:37" ht="21" customHeight="1">
      <c r="A1374" s="43"/>
      <c r="B1374" s="230" t="s">
        <v>785</v>
      </c>
      <c r="C1374" s="87"/>
      <c r="D1374" s="185">
        <v>3913</v>
      </c>
      <c r="E1374" s="229">
        <f>5000+2047-167</f>
        <v>6880</v>
      </c>
      <c r="F1374" s="306">
        <f>8180-2000-300</f>
        <v>5880</v>
      </c>
      <c r="G1374" s="185">
        <v>5880</v>
      </c>
      <c r="H1374" s="185"/>
      <c r="I1374" s="185"/>
      <c r="J1374" s="185"/>
      <c r="K1374" s="23">
        <f t="shared" si="1158"/>
        <v>5880</v>
      </c>
      <c r="L1374" s="23">
        <f t="shared" si="1159"/>
        <v>0</v>
      </c>
      <c r="M1374" s="185"/>
      <c r="N1374" s="185"/>
      <c r="O1374" s="185"/>
      <c r="P1374" s="229">
        <v>1300</v>
      </c>
      <c r="Q1374" s="229"/>
      <c r="R1374" s="229"/>
      <c r="S1374" s="229"/>
      <c r="T1374" s="229"/>
      <c r="U1374" s="229">
        <v>300</v>
      </c>
      <c r="V1374" s="229"/>
      <c r="W1374" s="229"/>
      <c r="X1374" s="229"/>
      <c r="Y1374" s="229"/>
      <c r="Z1374" s="229"/>
      <c r="AA1374" s="229"/>
      <c r="AB1374" s="229">
        <v>2796</v>
      </c>
      <c r="AC1374" s="229"/>
      <c r="AD1374" s="292">
        <f t="shared" si="1186"/>
        <v>10276</v>
      </c>
      <c r="AE1374" s="229">
        <v>10276</v>
      </c>
      <c r="AF1374" s="229"/>
      <c r="AG1374" s="229">
        <v>11000</v>
      </c>
      <c r="AH1374" s="229">
        <v>11000</v>
      </c>
      <c r="AI1374" s="229">
        <v>11000</v>
      </c>
      <c r="AJ1374" s="229">
        <v>11000</v>
      </c>
      <c r="AK1374" s="229"/>
    </row>
    <row r="1375" spans="1:37" ht="23.25" customHeight="1">
      <c r="A1375" s="125"/>
      <c r="B1375" s="83" t="s">
        <v>786</v>
      </c>
      <c r="C1375" s="83">
        <v>70</v>
      </c>
      <c r="D1375" s="185">
        <v>33294</v>
      </c>
      <c r="E1375" s="229">
        <f>15000+167</f>
        <v>15167</v>
      </c>
      <c r="F1375" s="306">
        <f>21298-493+117</f>
        <v>20922</v>
      </c>
      <c r="G1375" s="185">
        <f>20805-5270+117+600+300</f>
        <v>16552</v>
      </c>
      <c r="H1375" s="185"/>
      <c r="I1375" s="185">
        <f>2000-300-300</f>
        <v>1400</v>
      </c>
      <c r="J1375" s="185">
        <f>3270-300</f>
        <v>2970</v>
      </c>
      <c r="K1375" s="23">
        <f t="shared" si="1158"/>
        <v>20922</v>
      </c>
      <c r="L1375" s="23">
        <f t="shared" si="1159"/>
        <v>0</v>
      </c>
      <c r="M1375" s="185"/>
      <c r="N1375" s="185"/>
      <c r="O1375" s="185"/>
      <c r="P1375" s="229">
        <f>338</f>
        <v>338</v>
      </c>
      <c r="Q1375" s="229"/>
      <c r="R1375" s="229"/>
      <c r="S1375" s="229"/>
      <c r="T1375" s="229"/>
      <c r="U1375" s="229">
        <v>6</v>
      </c>
      <c r="V1375" s="229"/>
      <c r="W1375" s="229"/>
      <c r="X1375" s="229"/>
      <c r="Y1375" s="229"/>
      <c r="Z1375" s="229">
        <v>6</v>
      </c>
      <c r="AA1375" s="229"/>
      <c r="AB1375" s="229"/>
      <c r="AC1375" s="229"/>
      <c r="AD1375" s="292">
        <f t="shared" si="1186"/>
        <v>21272</v>
      </c>
      <c r="AE1375" s="229">
        <v>21272</v>
      </c>
      <c r="AF1375" s="229"/>
      <c r="AG1375" s="229"/>
      <c r="AH1375" s="229"/>
      <c r="AI1375" s="229"/>
      <c r="AJ1375" s="229"/>
      <c r="AK1375" s="229"/>
    </row>
    <row r="1376" spans="1:37" ht="1.5" customHeight="1">
      <c r="A1376" s="125"/>
      <c r="B1376" s="25" t="s">
        <v>787</v>
      </c>
      <c r="C1376" s="26"/>
      <c r="D1376" s="262"/>
      <c r="E1376" s="153"/>
      <c r="F1376" s="234"/>
      <c r="G1376" s="262"/>
      <c r="H1376" s="262"/>
      <c r="I1376" s="262"/>
      <c r="J1376" s="262"/>
      <c r="K1376" s="23">
        <f t="shared" si="1158"/>
        <v>0</v>
      </c>
      <c r="L1376" s="23">
        <f t="shared" si="1159"/>
        <v>0</v>
      </c>
      <c r="M1376" s="262"/>
      <c r="N1376" s="262"/>
      <c r="O1376" s="262"/>
      <c r="P1376" s="153"/>
      <c r="Q1376" s="153"/>
      <c r="R1376" s="153"/>
      <c r="S1376" s="153"/>
      <c r="T1376" s="153"/>
      <c r="U1376" s="153"/>
      <c r="V1376" s="153"/>
      <c r="W1376" s="153"/>
      <c r="X1376" s="153"/>
      <c r="Y1376" s="153"/>
      <c r="Z1376" s="153"/>
      <c r="AA1376" s="153"/>
      <c r="AB1376" s="153"/>
      <c r="AC1376" s="153"/>
      <c r="AD1376" s="292">
        <f t="shared" si="1186"/>
        <v>0</v>
      </c>
      <c r="AE1376" s="153"/>
      <c r="AF1376" s="153"/>
      <c r="AG1376" s="153"/>
      <c r="AH1376" s="153"/>
      <c r="AI1376" s="153"/>
      <c r="AJ1376" s="153"/>
      <c r="AK1376" s="153"/>
    </row>
    <row r="1377" spans="1:37" ht="16.5" hidden="1" customHeight="1">
      <c r="A1377" s="125"/>
      <c r="B1377" s="25" t="s">
        <v>788</v>
      </c>
      <c r="C1377" s="26"/>
      <c r="D1377" s="262"/>
      <c r="E1377" s="153"/>
      <c r="F1377" s="234"/>
      <c r="G1377" s="262"/>
      <c r="H1377" s="262"/>
      <c r="I1377" s="262"/>
      <c r="J1377" s="262"/>
      <c r="K1377" s="23">
        <f t="shared" si="1158"/>
        <v>0</v>
      </c>
      <c r="L1377" s="23">
        <f t="shared" si="1159"/>
        <v>0</v>
      </c>
      <c r="M1377" s="262"/>
      <c r="N1377" s="262"/>
      <c r="O1377" s="262"/>
      <c r="P1377" s="153"/>
      <c r="Q1377" s="153"/>
      <c r="R1377" s="153"/>
      <c r="S1377" s="153"/>
      <c r="T1377" s="153"/>
      <c r="U1377" s="153"/>
      <c r="V1377" s="153"/>
      <c r="W1377" s="153"/>
      <c r="X1377" s="153"/>
      <c r="Y1377" s="153"/>
      <c r="Z1377" s="153"/>
      <c r="AA1377" s="153"/>
      <c r="AB1377" s="153"/>
      <c r="AC1377" s="153"/>
      <c r="AD1377" s="292">
        <f t="shared" si="1186"/>
        <v>0</v>
      </c>
      <c r="AE1377" s="153"/>
      <c r="AF1377" s="153"/>
      <c r="AG1377" s="153"/>
      <c r="AH1377" s="153"/>
      <c r="AI1377" s="153"/>
      <c r="AJ1377" s="153"/>
      <c r="AK1377" s="153"/>
    </row>
    <row r="1378" spans="1:37" ht="21" hidden="1" customHeight="1">
      <c r="A1378" s="125"/>
      <c r="B1378" s="25" t="s">
        <v>789</v>
      </c>
      <c r="C1378" s="26"/>
      <c r="D1378" s="262"/>
      <c r="E1378" s="153"/>
      <c r="F1378" s="234"/>
      <c r="G1378" s="262"/>
      <c r="H1378" s="262"/>
      <c r="I1378" s="262"/>
      <c r="J1378" s="262"/>
      <c r="K1378" s="23">
        <f t="shared" si="1158"/>
        <v>0</v>
      </c>
      <c r="L1378" s="23">
        <f t="shared" si="1159"/>
        <v>0</v>
      </c>
      <c r="M1378" s="262"/>
      <c r="N1378" s="262"/>
      <c r="O1378" s="262"/>
      <c r="P1378" s="153"/>
      <c r="Q1378" s="153"/>
      <c r="R1378" s="153"/>
      <c r="S1378" s="153"/>
      <c r="T1378" s="153"/>
      <c r="U1378" s="153"/>
      <c r="V1378" s="153"/>
      <c r="W1378" s="153"/>
      <c r="X1378" s="153"/>
      <c r="Y1378" s="153"/>
      <c r="Z1378" s="153"/>
      <c r="AA1378" s="153"/>
      <c r="AB1378" s="153"/>
      <c r="AC1378" s="153"/>
      <c r="AD1378" s="292">
        <f t="shared" si="1186"/>
        <v>0</v>
      </c>
      <c r="AE1378" s="153"/>
      <c r="AF1378" s="153"/>
      <c r="AG1378" s="153"/>
      <c r="AH1378" s="153"/>
      <c r="AI1378" s="153"/>
      <c r="AJ1378" s="153"/>
      <c r="AK1378" s="153"/>
    </row>
    <row r="1379" spans="1:37" ht="21" hidden="1" customHeight="1">
      <c r="A1379" s="125"/>
      <c r="B1379" s="25" t="s">
        <v>790</v>
      </c>
      <c r="C1379" s="26"/>
      <c r="D1379" s="186"/>
      <c r="E1379" s="30"/>
      <c r="F1379" s="93"/>
      <c r="G1379" s="186"/>
      <c r="H1379" s="186"/>
      <c r="I1379" s="186"/>
      <c r="J1379" s="186"/>
      <c r="K1379" s="23">
        <f t="shared" si="1158"/>
        <v>0</v>
      </c>
      <c r="L1379" s="23">
        <f t="shared" si="1159"/>
        <v>0</v>
      </c>
      <c r="M1379" s="186"/>
      <c r="N1379" s="186"/>
      <c r="O1379" s="186"/>
      <c r="P1379" s="30"/>
      <c r="Q1379" s="30"/>
      <c r="R1379" s="30"/>
      <c r="S1379" s="30"/>
      <c r="T1379" s="30"/>
      <c r="U1379" s="30"/>
      <c r="V1379" s="30"/>
      <c r="W1379" s="30"/>
      <c r="X1379" s="30"/>
      <c r="Y1379" s="30"/>
      <c r="Z1379" s="30"/>
      <c r="AA1379" s="30"/>
      <c r="AB1379" s="30"/>
      <c r="AC1379" s="30"/>
      <c r="AD1379" s="292">
        <f t="shared" si="1186"/>
        <v>0</v>
      </c>
      <c r="AE1379" s="30"/>
      <c r="AF1379" s="30"/>
      <c r="AG1379" s="30"/>
      <c r="AH1379" s="30"/>
      <c r="AI1379" s="30"/>
      <c r="AJ1379" s="30"/>
      <c r="AK1379" s="30"/>
    </row>
    <row r="1380" spans="1:37" ht="58.5" hidden="1" customHeight="1">
      <c r="A1380" s="196" t="s">
        <v>791</v>
      </c>
      <c r="B1380" s="151" t="s">
        <v>792</v>
      </c>
      <c r="C1380" s="155" t="s">
        <v>793</v>
      </c>
      <c r="D1380" s="60">
        <f t="shared" ref="D1380:S1382" si="1191">D1381</f>
        <v>0</v>
      </c>
      <c r="E1380" s="149">
        <f t="shared" si="1191"/>
        <v>0</v>
      </c>
      <c r="F1380" s="235">
        <f t="shared" si="1191"/>
        <v>0</v>
      </c>
      <c r="G1380" s="60">
        <f t="shared" si="1191"/>
        <v>0</v>
      </c>
      <c r="H1380" s="60">
        <f t="shared" si="1191"/>
        <v>0</v>
      </c>
      <c r="I1380" s="60">
        <f t="shared" si="1191"/>
        <v>0</v>
      </c>
      <c r="J1380" s="60">
        <f t="shared" si="1191"/>
        <v>0</v>
      </c>
      <c r="K1380" s="23">
        <f t="shared" si="1158"/>
        <v>0</v>
      </c>
      <c r="L1380" s="23">
        <f t="shared" si="1159"/>
        <v>0</v>
      </c>
      <c r="M1380" s="60">
        <f t="shared" si="1191"/>
        <v>0</v>
      </c>
      <c r="N1380" s="60">
        <f t="shared" si="1191"/>
        <v>0</v>
      </c>
      <c r="O1380" s="60">
        <f t="shared" si="1191"/>
        <v>0</v>
      </c>
      <c r="P1380" s="149">
        <f t="shared" si="1191"/>
        <v>0</v>
      </c>
      <c r="Q1380" s="149">
        <f t="shared" si="1191"/>
        <v>0</v>
      </c>
      <c r="R1380" s="149">
        <f t="shared" si="1191"/>
        <v>0</v>
      </c>
      <c r="S1380" s="149">
        <f t="shared" si="1191"/>
        <v>0</v>
      </c>
      <c r="T1380" s="149">
        <f t="shared" ref="T1380:AK1382" si="1192">T1381</f>
        <v>0</v>
      </c>
      <c r="U1380" s="149">
        <f t="shared" si="1192"/>
        <v>0</v>
      </c>
      <c r="V1380" s="149">
        <f t="shared" si="1192"/>
        <v>0</v>
      </c>
      <c r="W1380" s="149">
        <f t="shared" si="1192"/>
        <v>0</v>
      </c>
      <c r="X1380" s="149">
        <f t="shared" si="1192"/>
        <v>0</v>
      </c>
      <c r="Y1380" s="149">
        <f t="shared" si="1192"/>
        <v>0</v>
      </c>
      <c r="Z1380" s="149">
        <f t="shared" si="1192"/>
        <v>0</v>
      </c>
      <c r="AA1380" s="149">
        <f t="shared" si="1192"/>
        <v>0</v>
      </c>
      <c r="AB1380" s="149">
        <f t="shared" si="1192"/>
        <v>0</v>
      </c>
      <c r="AC1380" s="149">
        <f t="shared" si="1192"/>
        <v>0</v>
      </c>
      <c r="AD1380" s="292">
        <f t="shared" si="1186"/>
        <v>0</v>
      </c>
      <c r="AE1380" s="149">
        <f t="shared" si="1192"/>
        <v>0</v>
      </c>
      <c r="AF1380" s="149">
        <f t="shared" si="1192"/>
        <v>0</v>
      </c>
      <c r="AG1380" s="149">
        <f t="shared" si="1192"/>
        <v>0</v>
      </c>
      <c r="AH1380" s="149">
        <f t="shared" si="1192"/>
        <v>0</v>
      </c>
      <c r="AI1380" s="149">
        <f t="shared" si="1192"/>
        <v>0</v>
      </c>
      <c r="AJ1380" s="149">
        <f t="shared" si="1192"/>
        <v>0</v>
      </c>
      <c r="AK1380" s="149">
        <f t="shared" si="1192"/>
        <v>0</v>
      </c>
    </row>
    <row r="1381" spans="1:37" ht="18.75" hidden="1" customHeight="1">
      <c r="A1381" s="196"/>
      <c r="B1381" s="112" t="s">
        <v>311</v>
      </c>
      <c r="C1381" s="26"/>
      <c r="D1381" s="186">
        <f t="shared" si="1191"/>
        <v>0</v>
      </c>
      <c r="E1381" s="30">
        <f t="shared" si="1191"/>
        <v>0</v>
      </c>
      <c r="F1381" s="93">
        <f t="shared" si="1191"/>
        <v>0</v>
      </c>
      <c r="G1381" s="186">
        <f t="shared" si="1191"/>
        <v>0</v>
      </c>
      <c r="H1381" s="186">
        <f t="shared" si="1191"/>
        <v>0</v>
      </c>
      <c r="I1381" s="186">
        <f t="shared" si="1191"/>
        <v>0</v>
      </c>
      <c r="J1381" s="186">
        <f t="shared" si="1191"/>
        <v>0</v>
      </c>
      <c r="K1381" s="23">
        <f t="shared" si="1158"/>
        <v>0</v>
      </c>
      <c r="L1381" s="23">
        <f t="shared" si="1159"/>
        <v>0</v>
      </c>
      <c r="M1381" s="186">
        <f t="shared" si="1191"/>
        <v>0</v>
      </c>
      <c r="N1381" s="186">
        <f t="shared" si="1191"/>
        <v>0</v>
      </c>
      <c r="O1381" s="186">
        <f t="shared" si="1191"/>
        <v>0</v>
      </c>
      <c r="P1381" s="30">
        <f t="shared" si="1191"/>
        <v>0</v>
      </c>
      <c r="Q1381" s="30">
        <f t="shared" si="1191"/>
        <v>0</v>
      </c>
      <c r="R1381" s="30">
        <f t="shared" si="1191"/>
        <v>0</v>
      </c>
      <c r="S1381" s="30">
        <f t="shared" si="1191"/>
        <v>0</v>
      </c>
      <c r="T1381" s="30">
        <f t="shared" si="1192"/>
        <v>0</v>
      </c>
      <c r="U1381" s="30">
        <f t="shared" si="1192"/>
        <v>0</v>
      </c>
      <c r="V1381" s="30">
        <f t="shared" si="1192"/>
        <v>0</v>
      </c>
      <c r="W1381" s="30">
        <f t="shared" si="1192"/>
        <v>0</v>
      </c>
      <c r="X1381" s="30">
        <f t="shared" si="1192"/>
        <v>0</v>
      </c>
      <c r="Y1381" s="30">
        <f t="shared" si="1192"/>
        <v>0</v>
      </c>
      <c r="Z1381" s="30">
        <f t="shared" si="1192"/>
        <v>0</v>
      </c>
      <c r="AA1381" s="30">
        <f t="shared" si="1192"/>
        <v>0</v>
      </c>
      <c r="AB1381" s="30">
        <f t="shared" si="1192"/>
        <v>0</v>
      </c>
      <c r="AC1381" s="30">
        <f t="shared" si="1192"/>
        <v>0</v>
      </c>
      <c r="AD1381" s="292">
        <f t="shared" si="1186"/>
        <v>0</v>
      </c>
      <c r="AE1381" s="30">
        <f t="shared" si="1192"/>
        <v>0</v>
      </c>
      <c r="AF1381" s="30">
        <f t="shared" si="1192"/>
        <v>0</v>
      </c>
      <c r="AG1381" s="30">
        <f t="shared" si="1192"/>
        <v>0</v>
      </c>
      <c r="AH1381" s="30">
        <f t="shared" si="1192"/>
        <v>0</v>
      </c>
      <c r="AI1381" s="30">
        <f t="shared" si="1192"/>
        <v>0</v>
      </c>
      <c r="AJ1381" s="30">
        <f t="shared" si="1192"/>
        <v>0</v>
      </c>
      <c r="AK1381" s="30">
        <f t="shared" si="1192"/>
        <v>0</v>
      </c>
    </row>
    <row r="1382" spans="1:37" ht="21" hidden="1" customHeight="1">
      <c r="A1382" s="196"/>
      <c r="B1382" s="51" t="s">
        <v>730</v>
      </c>
      <c r="C1382" s="29" t="s">
        <v>731</v>
      </c>
      <c r="D1382" s="186">
        <f t="shared" si="1191"/>
        <v>0</v>
      </c>
      <c r="E1382" s="30">
        <f t="shared" si="1191"/>
        <v>0</v>
      </c>
      <c r="F1382" s="93">
        <f t="shared" si="1191"/>
        <v>0</v>
      </c>
      <c r="G1382" s="186">
        <f t="shared" si="1191"/>
        <v>0</v>
      </c>
      <c r="H1382" s="186">
        <f t="shared" si="1191"/>
        <v>0</v>
      </c>
      <c r="I1382" s="186">
        <f t="shared" si="1191"/>
        <v>0</v>
      </c>
      <c r="J1382" s="186">
        <f t="shared" si="1191"/>
        <v>0</v>
      </c>
      <c r="K1382" s="23">
        <f t="shared" si="1158"/>
        <v>0</v>
      </c>
      <c r="L1382" s="23">
        <f t="shared" si="1159"/>
        <v>0</v>
      </c>
      <c r="M1382" s="186">
        <f t="shared" si="1191"/>
        <v>0</v>
      </c>
      <c r="N1382" s="186">
        <f t="shared" si="1191"/>
        <v>0</v>
      </c>
      <c r="O1382" s="186">
        <f t="shared" si="1191"/>
        <v>0</v>
      </c>
      <c r="P1382" s="30">
        <f t="shared" si="1191"/>
        <v>0</v>
      </c>
      <c r="Q1382" s="30">
        <f t="shared" si="1191"/>
        <v>0</v>
      </c>
      <c r="R1382" s="30">
        <f t="shared" si="1191"/>
        <v>0</v>
      </c>
      <c r="S1382" s="30">
        <f t="shared" si="1191"/>
        <v>0</v>
      </c>
      <c r="T1382" s="30">
        <f t="shared" si="1192"/>
        <v>0</v>
      </c>
      <c r="U1382" s="30">
        <f t="shared" si="1192"/>
        <v>0</v>
      </c>
      <c r="V1382" s="30">
        <f t="shared" si="1192"/>
        <v>0</v>
      </c>
      <c r="W1382" s="30">
        <f t="shared" si="1192"/>
        <v>0</v>
      </c>
      <c r="X1382" s="30">
        <f t="shared" si="1192"/>
        <v>0</v>
      </c>
      <c r="Y1382" s="30">
        <f t="shared" si="1192"/>
        <v>0</v>
      </c>
      <c r="Z1382" s="30">
        <f t="shared" si="1192"/>
        <v>0</v>
      </c>
      <c r="AA1382" s="30">
        <f t="shared" si="1192"/>
        <v>0</v>
      </c>
      <c r="AB1382" s="30">
        <f t="shared" si="1192"/>
        <v>0</v>
      </c>
      <c r="AC1382" s="30">
        <f t="shared" si="1192"/>
        <v>0</v>
      </c>
      <c r="AD1382" s="292">
        <f t="shared" si="1186"/>
        <v>0</v>
      </c>
      <c r="AE1382" s="30">
        <f t="shared" si="1192"/>
        <v>0</v>
      </c>
      <c r="AF1382" s="30">
        <f t="shared" si="1192"/>
        <v>0</v>
      </c>
      <c r="AG1382" s="30">
        <f t="shared" si="1192"/>
        <v>0</v>
      </c>
      <c r="AH1382" s="30">
        <f t="shared" si="1192"/>
        <v>0</v>
      </c>
      <c r="AI1382" s="30">
        <f t="shared" si="1192"/>
        <v>0</v>
      </c>
      <c r="AJ1382" s="30">
        <f t="shared" si="1192"/>
        <v>0</v>
      </c>
      <c r="AK1382" s="30">
        <f t="shared" si="1192"/>
        <v>0</v>
      </c>
    </row>
    <row r="1383" spans="1:37" ht="28.5" hidden="1" customHeight="1">
      <c r="A1383" s="196"/>
      <c r="B1383" s="51" t="s">
        <v>732</v>
      </c>
      <c r="C1383" s="29" t="s">
        <v>733</v>
      </c>
      <c r="D1383" s="186"/>
      <c r="E1383" s="30"/>
      <c r="F1383" s="93"/>
      <c r="G1383" s="186"/>
      <c r="H1383" s="186"/>
      <c r="I1383" s="186"/>
      <c r="J1383" s="186"/>
      <c r="K1383" s="23">
        <f t="shared" si="1158"/>
        <v>0</v>
      </c>
      <c r="L1383" s="23">
        <f t="shared" si="1159"/>
        <v>0</v>
      </c>
      <c r="M1383" s="186"/>
      <c r="N1383" s="186"/>
      <c r="O1383" s="186"/>
      <c r="P1383" s="30"/>
      <c r="Q1383" s="30"/>
      <c r="R1383" s="30"/>
      <c r="S1383" s="30"/>
      <c r="T1383" s="30"/>
      <c r="U1383" s="30"/>
      <c r="V1383" s="30"/>
      <c r="W1383" s="30"/>
      <c r="X1383" s="30"/>
      <c r="Y1383" s="30"/>
      <c r="Z1383" s="30"/>
      <c r="AA1383" s="30"/>
      <c r="AB1383" s="30"/>
      <c r="AC1383" s="30"/>
      <c r="AD1383" s="292">
        <f t="shared" si="1186"/>
        <v>0</v>
      </c>
      <c r="AE1383" s="30"/>
      <c r="AF1383" s="30"/>
      <c r="AG1383" s="30"/>
      <c r="AH1383" s="30"/>
      <c r="AI1383" s="30"/>
      <c r="AJ1383" s="30"/>
      <c r="AK1383" s="30"/>
    </row>
    <row r="1384" spans="1:37" ht="26.25" customHeight="1">
      <c r="A1384" s="196"/>
      <c r="B1384" s="230" t="s">
        <v>794</v>
      </c>
      <c r="C1384" s="29"/>
      <c r="D1384" s="186">
        <v>5452</v>
      </c>
      <c r="E1384" s="30">
        <f>3250</f>
        <v>3250</v>
      </c>
      <c r="F1384" s="93">
        <f>3250</f>
        <v>3250</v>
      </c>
      <c r="G1384" s="186">
        <v>3250</v>
      </c>
      <c r="H1384" s="186"/>
      <c r="I1384" s="186"/>
      <c r="J1384" s="186"/>
      <c r="K1384" s="23">
        <f t="shared" si="1158"/>
        <v>3250</v>
      </c>
      <c r="L1384" s="23">
        <f t="shared" si="1159"/>
        <v>0</v>
      </c>
      <c r="M1384" s="186"/>
      <c r="N1384" s="186"/>
      <c r="O1384" s="186"/>
      <c r="P1384" s="30"/>
      <c r="Q1384" s="30"/>
      <c r="R1384" s="30"/>
      <c r="S1384" s="30"/>
      <c r="T1384" s="30"/>
      <c r="U1384" s="30"/>
      <c r="V1384" s="30"/>
      <c r="W1384" s="30"/>
      <c r="X1384" s="30"/>
      <c r="Y1384" s="30"/>
      <c r="Z1384" s="30"/>
      <c r="AA1384" s="30"/>
      <c r="AB1384" s="30"/>
      <c r="AC1384" s="30"/>
      <c r="AD1384" s="292">
        <f t="shared" si="1186"/>
        <v>3250</v>
      </c>
      <c r="AE1384" s="30">
        <v>3250</v>
      </c>
      <c r="AF1384" s="30"/>
      <c r="AG1384" s="30"/>
      <c r="AH1384" s="30"/>
      <c r="AI1384" s="30"/>
      <c r="AJ1384" s="30"/>
      <c r="AK1384" s="30"/>
    </row>
    <row r="1385" spans="1:37" ht="63.75" hidden="1" customHeight="1">
      <c r="A1385" s="125" t="s">
        <v>795</v>
      </c>
      <c r="B1385" s="154" t="s">
        <v>796</v>
      </c>
      <c r="C1385" s="155">
        <f>C1386</f>
        <v>58</v>
      </c>
      <c r="D1385" s="274">
        <f t="shared" ref="D1385:S1386" si="1193">D1386</f>
        <v>0</v>
      </c>
      <c r="E1385" s="231">
        <f t="shared" si="1193"/>
        <v>0</v>
      </c>
      <c r="F1385" s="314">
        <f t="shared" si="1193"/>
        <v>0</v>
      </c>
      <c r="G1385" s="274">
        <f t="shared" si="1193"/>
        <v>0</v>
      </c>
      <c r="H1385" s="274">
        <f t="shared" si="1193"/>
        <v>0</v>
      </c>
      <c r="I1385" s="274">
        <f t="shared" si="1193"/>
        <v>0</v>
      </c>
      <c r="J1385" s="274">
        <f t="shared" si="1193"/>
        <v>0</v>
      </c>
      <c r="K1385" s="23">
        <f t="shared" si="1158"/>
        <v>0</v>
      </c>
      <c r="L1385" s="23">
        <f t="shared" si="1159"/>
        <v>0</v>
      </c>
      <c r="M1385" s="274">
        <f t="shared" si="1193"/>
        <v>0</v>
      </c>
      <c r="N1385" s="274">
        <f t="shared" si="1193"/>
        <v>0</v>
      </c>
      <c r="O1385" s="274">
        <f t="shared" si="1193"/>
        <v>0</v>
      </c>
      <c r="P1385" s="231">
        <f t="shared" si="1193"/>
        <v>0</v>
      </c>
      <c r="Q1385" s="231">
        <f t="shared" si="1193"/>
        <v>0</v>
      </c>
      <c r="R1385" s="231">
        <f t="shared" si="1193"/>
        <v>0</v>
      </c>
      <c r="S1385" s="231">
        <f t="shared" si="1193"/>
        <v>0</v>
      </c>
      <c r="T1385" s="231">
        <f t="shared" ref="T1385:AK1386" si="1194">T1386</f>
        <v>0</v>
      </c>
      <c r="U1385" s="231">
        <f t="shared" si="1194"/>
        <v>0</v>
      </c>
      <c r="V1385" s="231">
        <f t="shared" si="1194"/>
        <v>0</v>
      </c>
      <c r="W1385" s="231">
        <f t="shared" si="1194"/>
        <v>0</v>
      </c>
      <c r="X1385" s="231">
        <f t="shared" si="1194"/>
        <v>0</v>
      </c>
      <c r="Y1385" s="231">
        <f t="shared" si="1194"/>
        <v>0</v>
      </c>
      <c r="Z1385" s="231">
        <f t="shared" si="1194"/>
        <v>0</v>
      </c>
      <c r="AA1385" s="231">
        <f t="shared" si="1194"/>
        <v>0</v>
      </c>
      <c r="AB1385" s="231">
        <f t="shared" si="1194"/>
        <v>0</v>
      </c>
      <c r="AC1385" s="231">
        <f t="shared" si="1194"/>
        <v>0</v>
      </c>
      <c r="AD1385" s="292">
        <f t="shared" si="1186"/>
        <v>0</v>
      </c>
      <c r="AE1385" s="231">
        <f t="shared" si="1194"/>
        <v>0</v>
      </c>
      <c r="AF1385" s="231">
        <f t="shared" si="1194"/>
        <v>0</v>
      </c>
      <c r="AG1385" s="231">
        <f t="shared" si="1194"/>
        <v>0</v>
      </c>
      <c r="AH1385" s="231">
        <f t="shared" si="1194"/>
        <v>0</v>
      </c>
      <c r="AI1385" s="231">
        <f t="shared" si="1194"/>
        <v>0</v>
      </c>
      <c r="AJ1385" s="231">
        <f t="shared" si="1194"/>
        <v>0</v>
      </c>
      <c r="AK1385" s="231">
        <f t="shared" si="1194"/>
        <v>0</v>
      </c>
    </row>
    <row r="1386" spans="1:37" ht="15.75" hidden="1" customHeight="1">
      <c r="A1386" s="125"/>
      <c r="B1386" s="28" t="s">
        <v>311</v>
      </c>
      <c r="C1386" s="26">
        <f>C1387</f>
        <v>58</v>
      </c>
      <c r="D1386" s="275">
        <f t="shared" si="1193"/>
        <v>0</v>
      </c>
      <c r="E1386" s="232">
        <f t="shared" si="1193"/>
        <v>0</v>
      </c>
      <c r="F1386" s="315">
        <f t="shared" si="1193"/>
        <v>0</v>
      </c>
      <c r="G1386" s="275">
        <f t="shared" si="1193"/>
        <v>0</v>
      </c>
      <c r="H1386" s="275">
        <f t="shared" si="1193"/>
        <v>0</v>
      </c>
      <c r="I1386" s="275">
        <f t="shared" si="1193"/>
        <v>0</v>
      </c>
      <c r="J1386" s="275">
        <f t="shared" si="1193"/>
        <v>0</v>
      </c>
      <c r="K1386" s="23">
        <f t="shared" si="1158"/>
        <v>0</v>
      </c>
      <c r="L1386" s="23">
        <f t="shared" si="1159"/>
        <v>0</v>
      </c>
      <c r="M1386" s="275">
        <f t="shared" si="1193"/>
        <v>0</v>
      </c>
      <c r="N1386" s="275">
        <f t="shared" si="1193"/>
        <v>0</v>
      </c>
      <c r="O1386" s="275">
        <f t="shared" si="1193"/>
        <v>0</v>
      </c>
      <c r="P1386" s="232">
        <f t="shared" si="1193"/>
        <v>0</v>
      </c>
      <c r="Q1386" s="232">
        <f t="shared" si="1193"/>
        <v>0</v>
      </c>
      <c r="R1386" s="232">
        <f t="shared" si="1193"/>
        <v>0</v>
      </c>
      <c r="S1386" s="232">
        <f t="shared" si="1193"/>
        <v>0</v>
      </c>
      <c r="T1386" s="232">
        <f t="shared" si="1194"/>
        <v>0</v>
      </c>
      <c r="U1386" s="232">
        <f t="shared" si="1194"/>
        <v>0</v>
      </c>
      <c r="V1386" s="232">
        <f t="shared" si="1194"/>
        <v>0</v>
      </c>
      <c r="W1386" s="232">
        <f t="shared" si="1194"/>
        <v>0</v>
      </c>
      <c r="X1386" s="232">
        <f t="shared" si="1194"/>
        <v>0</v>
      </c>
      <c r="Y1386" s="232">
        <f t="shared" si="1194"/>
        <v>0</v>
      </c>
      <c r="Z1386" s="232">
        <f t="shared" si="1194"/>
        <v>0</v>
      </c>
      <c r="AA1386" s="232">
        <f t="shared" si="1194"/>
        <v>0</v>
      </c>
      <c r="AB1386" s="232">
        <f t="shared" si="1194"/>
        <v>0</v>
      </c>
      <c r="AC1386" s="232">
        <f t="shared" si="1194"/>
        <v>0</v>
      </c>
      <c r="AD1386" s="292">
        <f t="shared" si="1186"/>
        <v>0</v>
      </c>
      <c r="AE1386" s="232">
        <f t="shared" si="1194"/>
        <v>0</v>
      </c>
      <c r="AF1386" s="232">
        <f t="shared" si="1194"/>
        <v>0</v>
      </c>
      <c r="AG1386" s="232">
        <f t="shared" si="1194"/>
        <v>0</v>
      </c>
      <c r="AH1386" s="232">
        <f t="shared" si="1194"/>
        <v>0</v>
      </c>
      <c r="AI1386" s="232">
        <f t="shared" si="1194"/>
        <v>0</v>
      </c>
      <c r="AJ1386" s="232">
        <f t="shared" si="1194"/>
        <v>0</v>
      </c>
      <c r="AK1386" s="232">
        <f t="shared" si="1194"/>
        <v>0</v>
      </c>
    </row>
    <row r="1387" spans="1:37" ht="21" hidden="1" customHeight="1">
      <c r="A1387" s="125"/>
      <c r="B1387" s="28" t="s">
        <v>320</v>
      </c>
      <c r="C1387" s="29">
        <v>58</v>
      </c>
      <c r="D1387" s="252">
        <f t="shared" ref="D1387:J1387" si="1195">D1388+D1389+D1390</f>
        <v>0</v>
      </c>
      <c r="E1387" s="47">
        <f t="shared" si="1195"/>
        <v>0</v>
      </c>
      <c r="F1387" s="291">
        <f t="shared" si="1195"/>
        <v>0</v>
      </c>
      <c r="G1387" s="252">
        <f t="shared" si="1195"/>
        <v>0</v>
      </c>
      <c r="H1387" s="252">
        <f t="shared" si="1195"/>
        <v>0</v>
      </c>
      <c r="I1387" s="252">
        <f t="shared" si="1195"/>
        <v>0</v>
      </c>
      <c r="J1387" s="252">
        <f t="shared" si="1195"/>
        <v>0</v>
      </c>
      <c r="K1387" s="23">
        <f t="shared" si="1158"/>
        <v>0</v>
      </c>
      <c r="L1387" s="23">
        <f t="shared" si="1159"/>
        <v>0</v>
      </c>
      <c r="M1387" s="252">
        <f t="shared" ref="M1387:AK1387" si="1196">M1388+M1389+M1390</f>
        <v>0</v>
      </c>
      <c r="N1387" s="252">
        <f t="shared" si="1196"/>
        <v>0</v>
      </c>
      <c r="O1387" s="252">
        <f t="shared" si="1196"/>
        <v>0</v>
      </c>
      <c r="P1387" s="47">
        <f t="shared" si="1196"/>
        <v>0</v>
      </c>
      <c r="Q1387" s="47">
        <f t="shared" si="1196"/>
        <v>0</v>
      </c>
      <c r="R1387" s="47">
        <f t="shared" si="1196"/>
        <v>0</v>
      </c>
      <c r="S1387" s="47">
        <f t="shared" si="1196"/>
        <v>0</v>
      </c>
      <c r="T1387" s="47">
        <f t="shared" si="1196"/>
        <v>0</v>
      </c>
      <c r="U1387" s="47">
        <f t="shared" si="1196"/>
        <v>0</v>
      </c>
      <c r="V1387" s="47">
        <f t="shared" si="1196"/>
        <v>0</v>
      </c>
      <c r="W1387" s="47">
        <f t="shared" si="1196"/>
        <v>0</v>
      </c>
      <c r="X1387" s="47">
        <f t="shared" si="1196"/>
        <v>0</v>
      </c>
      <c r="Y1387" s="47">
        <f t="shared" si="1196"/>
        <v>0</v>
      </c>
      <c r="Z1387" s="47">
        <f t="shared" si="1196"/>
        <v>0</v>
      </c>
      <c r="AA1387" s="47">
        <f t="shared" si="1196"/>
        <v>0</v>
      </c>
      <c r="AB1387" s="47">
        <f t="shared" si="1196"/>
        <v>0</v>
      </c>
      <c r="AC1387" s="47">
        <f t="shared" si="1196"/>
        <v>0</v>
      </c>
      <c r="AD1387" s="292">
        <f t="shared" si="1186"/>
        <v>0</v>
      </c>
      <c r="AE1387" s="47">
        <f t="shared" si="1196"/>
        <v>0</v>
      </c>
      <c r="AF1387" s="47">
        <f t="shared" si="1196"/>
        <v>0</v>
      </c>
      <c r="AG1387" s="47">
        <f t="shared" si="1196"/>
        <v>0</v>
      </c>
      <c r="AH1387" s="47">
        <f t="shared" si="1196"/>
        <v>0</v>
      </c>
      <c r="AI1387" s="47">
        <f t="shared" si="1196"/>
        <v>0</v>
      </c>
      <c r="AJ1387" s="47">
        <f t="shared" si="1196"/>
        <v>0</v>
      </c>
      <c r="AK1387" s="47">
        <f t="shared" si="1196"/>
        <v>0</v>
      </c>
    </row>
    <row r="1388" spans="1:37" ht="18.75" hidden="1" customHeight="1">
      <c r="A1388" s="125"/>
      <c r="B1388" s="28" t="s">
        <v>378</v>
      </c>
      <c r="C1388" s="29" t="s">
        <v>352</v>
      </c>
      <c r="D1388" s="186"/>
      <c r="E1388" s="30"/>
      <c r="F1388" s="93"/>
      <c r="G1388" s="186"/>
      <c r="H1388" s="186"/>
      <c r="I1388" s="186"/>
      <c r="J1388" s="186"/>
      <c r="K1388" s="23">
        <f t="shared" si="1158"/>
        <v>0</v>
      </c>
      <c r="L1388" s="23">
        <f t="shared" si="1159"/>
        <v>0</v>
      </c>
      <c r="M1388" s="186"/>
      <c r="N1388" s="186"/>
      <c r="O1388" s="186"/>
      <c r="P1388" s="30"/>
      <c r="Q1388" s="30"/>
      <c r="R1388" s="30"/>
      <c r="S1388" s="30"/>
      <c r="T1388" s="30"/>
      <c r="U1388" s="30"/>
      <c r="V1388" s="30"/>
      <c r="W1388" s="30"/>
      <c r="X1388" s="30"/>
      <c r="Y1388" s="30"/>
      <c r="Z1388" s="30"/>
      <c r="AA1388" s="30"/>
      <c r="AB1388" s="30"/>
      <c r="AC1388" s="30"/>
      <c r="AD1388" s="292">
        <f t="shared" si="1186"/>
        <v>0</v>
      </c>
      <c r="AE1388" s="30"/>
      <c r="AF1388" s="30"/>
      <c r="AG1388" s="30"/>
      <c r="AH1388" s="30"/>
      <c r="AI1388" s="30"/>
      <c r="AJ1388" s="30"/>
      <c r="AK1388" s="30"/>
    </row>
    <row r="1389" spans="1:37" ht="16.5" hidden="1" customHeight="1">
      <c r="A1389" s="125"/>
      <c r="B1389" s="28" t="s">
        <v>380</v>
      </c>
      <c r="C1389" s="29" t="s">
        <v>354</v>
      </c>
      <c r="D1389" s="186"/>
      <c r="E1389" s="30"/>
      <c r="F1389" s="93"/>
      <c r="G1389" s="186"/>
      <c r="H1389" s="186"/>
      <c r="I1389" s="186"/>
      <c r="J1389" s="186"/>
      <c r="K1389" s="23">
        <f t="shared" si="1158"/>
        <v>0</v>
      </c>
      <c r="L1389" s="23">
        <f t="shared" si="1159"/>
        <v>0</v>
      </c>
      <c r="M1389" s="186"/>
      <c r="N1389" s="186"/>
      <c r="O1389" s="186"/>
      <c r="P1389" s="30"/>
      <c r="Q1389" s="30"/>
      <c r="R1389" s="30"/>
      <c r="S1389" s="30"/>
      <c r="T1389" s="30"/>
      <c r="U1389" s="30"/>
      <c r="V1389" s="30"/>
      <c r="W1389" s="30"/>
      <c r="X1389" s="30"/>
      <c r="Y1389" s="30"/>
      <c r="Z1389" s="30"/>
      <c r="AA1389" s="30"/>
      <c r="AB1389" s="30"/>
      <c r="AC1389" s="30"/>
      <c r="AD1389" s="292">
        <f t="shared" si="1186"/>
        <v>0</v>
      </c>
      <c r="AE1389" s="30"/>
      <c r="AF1389" s="30"/>
      <c r="AG1389" s="30"/>
      <c r="AH1389" s="30"/>
      <c r="AI1389" s="30"/>
      <c r="AJ1389" s="30"/>
      <c r="AK1389" s="30"/>
    </row>
    <row r="1390" spans="1:37" ht="23.25" hidden="1" customHeight="1">
      <c r="A1390" s="125"/>
      <c r="B1390" s="28" t="s">
        <v>382</v>
      </c>
      <c r="C1390" s="29" t="s">
        <v>356</v>
      </c>
      <c r="D1390" s="186">
        <v>0</v>
      </c>
      <c r="E1390" s="30">
        <v>0</v>
      </c>
      <c r="F1390" s="93">
        <v>0</v>
      </c>
      <c r="G1390" s="186">
        <v>0</v>
      </c>
      <c r="H1390" s="186">
        <v>0</v>
      </c>
      <c r="I1390" s="186">
        <v>0</v>
      </c>
      <c r="J1390" s="186">
        <v>0</v>
      </c>
      <c r="K1390" s="23">
        <f t="shared" si="1158"/>
        <v>0</v>
      </c>
      <c r="L1390" s="23">
        <f t="shared" si="1159"/>
        <v>0</v>
      </c>
      <c r="M1390" s="186">
        <v>0</v>
      </c>
      <c r="N1390" s="186">
        <v>0</v>
      </c>
      <c r="O1390" s="186">
        <v>0</v>
      </c>
      <c r="P1390" s="30">
        <v>0</v>
      </c>
      <c r="Q1390" s="30">
        <v>0</v>
      </c>
      <c r="R1390" s="30">
        <v>0</v>
      </c>
      <c r="S1390" s="30">
        <v>0</v>
      </c>
      <c r="T1390" s="30">
        <v>0</v>
      </c>
      <c r="U1390" s="30">
        <v>0</v>
      </c>
      <c r="V1390" s="30">
        <v>0</v>
      </c>
      <c r="W1390" s="30">
        <v>0</v>
      </c>
      <c r="X1390" s="30">
        <v>0</v>
      </c>
      <c r="Y1390" s="30">
        <v>0</v>
      </c>
      <c r="Z1390" s="30">
        <v>0</v>
      </c>
      <c r="AA1390" s="30">
        <v>0</v>
      </c>
      <c r="AB1390" s="30">
        <v>0</v>
      </c>
      <c r="AC1390" s="30">
        <v>0</v>
      </c>
      <c r="AD1390" s="292">
        <f t="shared" si="1186"/>
        <v>0</v>
      </c>
      <c r="AE1390" s="30">
        <v>0</v>
      </c>
      <c r="AF1390" s="30">
        <v>0</v>
      </c>
      <c r="AG1390" s="30">
        <v>0</v>
      </c>
      <c r="AH1390" s="30">
        <v>0</v>
      </c>
      <c r="AI1390" s="30">
        <v>0</v>
      </c>
      <c r="AJ1390" s="30">
        <v>0</v>
      </c>
      <c r="AK1390" s="30">
        <v>0</v>
      </c>
    </row>
    <row r="1391" spans="1:37" ht="57.75" hidden="1" customHeight="1">
      <c r="A1391" s="125" t="s">
        <v>797</v>
      </c>
      <c r="B1391" s="154" t="s">
        <v>798</v>
      </c>
      <c r="C1391" s="155">
        <f>C1392</f>
        <v>58</v>
      </c>
      <c r="D1391" s="261">
        <f t="shared" ref="D1391:AK1391" si="1197">D1392</f>
        <v>69</v>
      </c>
      <c r="E1391" s="130">
        <f t="shared" si="1197"/>
        <v>0</v>
      </c>
      <c r="F1391" s="158">
        <f t="shared" si="1197"/>
        <v>0</v>
      </c>
      <c r="G1391" s="261">
        <f t="shared" si="1197"/>
        <v>0</v>
      </c>
      <c r="H1391" s="261">
        <f t="shared" si="1197"/>
        <v>0</v>
      </c>
      <c r="I1391" s="261">
        <f t="shared" si="1197"/>
        <v>0</v>
      </c>
      <c r="J1391" s="261">
        <f t="shared" si="1197"/>
        <v>0</v>
      </c>
      <c r="K1391" s="23">
        <f t="shared" si="1158"/>
        <v>0</v>
      </c>
      <c r="L1391" s="23">
        <f t="shared" si="1159"/>
        <v>0</v>
      </c>
      <c r="M1391" s="261">
        <f t="shared" si="1197"/>
        <v>0</v>
      </c>
      <c r="N1391" s="261">
        <f t="shared" si="1197"/>
        <v>0</v>
      </c>
      <c r="O1391" s="261">
        <f t="shared" si="1197"/>
        <v>0</v>
      </c>
      <c r="P1391" s="130">
        <f t="shared" si="1197"/>
        <v>0</v>
      </c>
      <c r="Q1391" s="130">
        <f t="shared" si="1197"/>
        <v>0</v>
      </c>
      <c r="R1391" s="130">
        <f t="shared" si="1197"/>
        <v>0</v>
      </c>
      <c r="S1391" s="130">
        <f t="shared" si="1197"/>
        <v>0</v>
      </c>
      <c r="T1391" s="130">
        <f t="shared" si="1197"/>
        <v>0</v>
      </c>
      <c r="U1391" s="130">
        <f t="shared" si="1197"/>
        <v>0</v>
      </c>
      <c r="V1391" s="130">
        <f t="shared" si="1197"/>
        <v>0</v>
      </c>
      <c r="W1391" s="130">
        <f t="shared" si="1197"/>
        <v>0</v>
      </c>
      <c r="X1391" s="130">
        <f t="shared" si="1197"/>
        <v>0</v>
      </c>
      <c r="Y1391" s="130">
        <f t="shared" si="1197"/>
        <v>0</v>
      </c>
      <c r="Z1391" s="130">
        <f t="shared" si="1197"/>
        <v>0</v>
      </c>
      <c r="AA1391" s="130">
        <f t="shared" si="1197"/>
        <v>0</v>
      </c>
      <c r="AB1391" s="130">
        <f t="shared" si="1197"/>
        <v>0</v>
      </c>
      <c r="AC1391" s="130">
        <f t="shared" si="1197"/>
        <v>0</v>
      </c>
      <c r="AD1391" s="292">
        <f t="shared" si="1186"/>
        <v>0</v>
      </c>
      <c r="AE1391" s="130">
        <f t="shared" si="1197"/>
        <v>0</v>
      </c>
      <c r="AF1391" s="130">
        <f t="shared" si="1197"/>
        <v>0</v>
      </c>
      <c r="AG1391" s="130">
        <f t="shared" si="1197"/>
        <v>0</v>
      </c>
      <c r="AH1391" s="130">
        <f t="shared" si="1197"/>
        <v>0</v>
      </c>
      <c r="AI1391" s="130">
        <f t="shared" si="1197"/>
        <v>0</v>
      </c>
      <c r="AJ1391" s="130">
        <f t="shared" si="1197"/>
        <v>0</v>
      </c>
      <c r="AK1391" s="130">
        <f t="shared" si="1197"/>
        <v>0</v>
      </c>
    </row>
    <row r="1392" spans="1:37" ht="19.5" hidden="1" customHeight="1">
      <c r="A1392" s="125"/>
      <c r="B1392" s="28" t="s">
        <v>311</v>
      </c>
      <c r="C1392" s="26">
        <f>C1393</f>
        <v>58</v>
      </c>
      <c r="D1392" s="252">
        <f t="shared" ref="D1392:J1392" si="1198">D1393+D1397</f>
        <v>69</v>
      </c>
      <c r="E1392" s="47">
        <f t="shared" si="1198"/>
        <v>0</v>
      </c>
      <c r="F1392" s="291">
        <f t="shared" si="1198"/>
        <v>0</v>
      </c>
      <c r="G1392" s="252">
        <f t="shared" si="1198"/>
        <v>0</v>
      </c>
      <c r="H1392" s="252">
        <f t="shared" si="1198"/>
        <v>0</v>
      </c>
      <c r="I1392" s="252">
        <f t="shared" si="1198"/>
        <v>0</v>
      </c>
      <c r="J1392" s="252">
        <f t="shared" si="1198"/>
        <v>0</v>
      </c>
      <c r="K1392" s="23">
        <f t="shared" si="1158"/>
        <v>0</v>
      </c>
      <c r="L1392" s="23">
        <f t="shared" si="1159"/>
        <v>0</v>
      </c>
      <c r="M1392" s="252">
        <f t="shared" ref="M1392:AK1392" si="1199">M1393+M1397</f>
        <v>0</v>
      </c>
      <c r="N1392" s="252">
        <f t="shared" si="1199"/>
        <v>0</v>
      </c>
      <c r="O1392" s="252">
        <f t="shared" si="1199"/>
        <v>0</v>
      </c>
      <c r="P1392" s="47">
        <f t="shared" si="1199"/>
        <v>0</v>
      </c>
      <c r="Q1392" s="47">
        <f t="shared" si="1199"/>
        <v>0</v>
      </c>
      <c r="R1392" s="47">
        <f t="shared" si="1199"/>
        <v>0</v>
      </c>
      <c r="S1392" s="47">
        <f t="shared" si="1199"/>
        <v>0</v>
      </c>
      <c r="T1392" s="47">
        <f t="shared" si="1199"/>
        <v>0</v>
      </c>
      <c r="U1392" s="47">
        <f t="shared" si="1199"/>
        <v>0</v>
      </c>
      <c r="V1392" s="47">
        <f t="shared" si="1199"/>
        <v>0</v>
      </c>
      <c r="W1392" s="47">
        <f t="shared" si="1199"/>
        <v>0</v>
      </c>
      <c r="X1392" s="47">
        <f t="shared" si="1199"/>
        <v>0</v>
      </c>
      <c r="Y1392" s="47">
        <f t="shared" si="1199"/>
        <v>0</v>
      </c>
      <c r="Z1392" s="47">
        <f t="shared" si="1199"/>
        <v>0</v>
      </c>
      <c r="AA1392" s="47">
        <f t="shared" si="1199"/>
        <v>0</v>
      </c>
      <c r="AB1392" s="47">
        <f t="shared" si="1199"/>
        <v>0</v>
      </c>
      <c r="AC1392" s="47">
        <f t="shared" si="1199"/>
        <v>0</v>
      </c>
      <c r="AD1392" s="292">
        <f t="shared" si="1186"/>
        <v>0</v>
      </c>
      <c r="AE1392" s="47">
        <f t="shared" si="1199"/>
        <v>0</v>
      </c>
      <c r="AF1392" s="47">
        <f t="shared" si="1199"/>
        <v>0</v>
      </c>
      <c r="AG1392" s="47">
        <f t="shared" si="1199"/>
        <v>0</v>
      </c>
      <c r="AH1392" s="47">
        <f t="shared" si="1199"/>
        <v>0</v>
      </c>
      <c r="AI1392" s="47">
        <f t="shared" si="1199"/>
        <v>0</v>
      </c>
      <c r="AJ1392" s="47">
        <f t="shared" si="1199"/>
        <v>0</v>
      </c>
      <c r="AK1392" s="47">
        <f t="shared" si="1199"/>
        <v>0</v>
      </c>
    </row>
    <row r="1393" spans="1:37" ht="19.5" hidden="1" customHeight="1">
      <c r="A1393" s="125"/>
      <c r="B1393" s="28" t="s">
        <v>320</v>
      </c>
      <c r="C1393" s="29">
        <v>58</v>
      </c>
      <c r="D1393" s="248">
        <f t="shared" ref="D1393:J1393" si="1200">D1394+D1395+D1396</f>
        <v>69</v>
      </c>
      <c r="E1393" s="38">
        <f t="shared" si="1200"/>
        <v>0</v>
      </c>
      <c r="F1393" s="286">
        <f t="shared" si="1200"/>
        <v>0</v>
      </c>
      <c r="G1393" s="248">
        <f t="shared" si="1200"/>
        <v>0</v>
      </c>
      <c r="H1393" s="248">
        <f t="shared" si="1200"/>
        <v>0</v>
      </c>
      <c r="I1393" s="248">
        <f t="shared" si="1200"/>
        <v>0</v>
      </c>
      <c r="J1393" s="248">
        <f t="shared" si="1200"/>
        <v>0</v>
      </c>
      <c r="K1393" s="23">
        <f t="shared" si="1158"/>
        <v>0</v>
      </c>
      <c r="L1393" s="23">
        <f t="shared" si="1159"/>
        <v>0</v>
      </c>
      <c r="M1393" s="248">
        <f t="shared" ref="M1393:AK1393" si="1201">M1394+M1395+M1396</f>
        <v>0</v>
      </c>
      <c r="N1393" s="248">
        <f t="shared" si="1201"/>
        <v>0</v>
      </c>
      <c r="O1393" s="248">
        <f t="shared" si="1201"/>
        <v>0</v>
      </c>
      <c r="P1393" s="38">
        <f t="shared" si="1201"/>
        <v>0</v>
      </c>
      <c r="Q1393" s="38">
        <f t="shared" si="1201"/>
        <v>0</v>
      </c>
      <c r="R1393" s="38">
        <f t="shared" si="1201"/>
        <v>0</v>
      </c>
      <c r="S1393" s="38">
        <f t="shared" si="1201"/>
        <v>0</v>
      </c>
      <c r="T1393" s="38">
        <f t="shared" si="1201"/>
        <v>0</v>
      </c>
      <c r="U1393" s="38">
        <f t="shared" si="1201"/>
        <v>0</v>
      </c>
      <c r="V1393" s="38">
        <f t="shared" si="1201"/>
        <v>0</v>
      </c>
      <c r="W1393" s="38">
        <f t="shared" si="1201"/>
        <v>0</v>
      </c>
      <c r="X1393" s="38">
        <f t="shared" si="1201"/>
        <v>0</v>
      </c>
      <c r="Y1393" s="38">
        <f t="shared" si="1201"/>
        <v>0</v>
      </c>
      <c r="Z1393" s="38">
        <f t="shared" si="1201"/>
        <v>0</v>
      </c>
      <c r="AA1393" s="38">
        <f t="shared" si="1201"/>
        <v>0</v>
      </c>
      <c r="AB1393" s="38">
        <f t="shared" si="1201"/>
        <v>0</v>
      </c>
      <c r="AC1393" s="38">
        <f t="shared" si="1201"/>
        <v>0</v>
      </c>
      <c r="AD1393" s="292">
        <f t="shared" si="1186"/>
        <v>0</v>
      </c>
      <c r="AE1393" s="38">
        <f t="shared" si="1201"/>
        <v>0</v>
      </c>
      <c r="AF1393" s="38">
        <f t="shared" si="1201"/>
        <v>0</v>
      </c>
      <c r="AG1393" s="38">
        <f t="shared" si="1201"/>
        <v>0</v>
      </c>
      <c r="AH1393" s="38">
        <f t="shared" si="1201"/>
        <v>0</v>
      </c>
      <c r="AI1393" s="38">
        <f t="shared" si="1201"/>
        <v>0</v>
      </c>
      <c r="AJ1393" s="38">
        <f t="shared" si="1201"/>
        <v>0</v>
      </c>
      <c r="AK1393" s="38">
        <f t="shared" si="1201"/>
        <v>0</v>
      </c>
    </row>
    <row r="1394" spans="1:37" ht="19.5" hidden="1" customHeight="1">
      <c r="A1394" s="125"/>
      <c r="B1394" s="28" t="s">
        <v>378</v>
      </c>
      <c r="C1394" s="29" t="s">
        <v>352</v>
      </c>
      <c r="D1394" s="186"/>
      <c r="E1394" s="30"/>
      <c r="F1394" s="93"/>
      <c r="G1394" s="186"/>
      <c r="H1394" s="186"/>
      <c r="I1394" s="186"/>
      <c r="J1394" s="186"/>
      <c r="K1394" s="23">
        <f t="shared" si="1158"/>
        <v>0</v>
      </c>
      <c r="L1394" s="23">
        <f t="shared" si="1159"/>
        <v>0</v>
      </c>
      <c r="M1394" s="186"/>
      <c r="N1394" s="186"/>
      <c r="O1394" s="186"/>
      <c r="P1394" s="30"/>
      <c r="Q1394" s="30"/>
      <c r="R1394" s="30"/>
      <c r="S1394" s="30"/>
      <c r="T1394" s="30"/>
      <c r="U1394" s="30"/>
      <c r="V1394" s="30"/>
      <c r="W1394" s="30"/>
      <c r="X1394" s="30"/>
      <c r="Y1394" s="30"/>
      <c r="Z1394" s="30"/>
      <c r="AA1394" s="30"/>
      <c r="AB1394" s="30"/>
      <c r="AC1394" s="30"/>
      <c r="AD1394" s="292">
        <f t="shared" si="1186"/>
        <v>0</v>
      </c>
      <c r="AE1394" s="30"/>
      <c r="AF1394" s="30"/>
      <c r="AG1394" s="30"/>
      <c r="AH1394" s="30"/>
      <c r="AI1394" s="30"/>
      <c r="AJ1394" s="30"/>
      <c r="AK1394" s="30"/>
    </row>
    <row r="1395" spans="1:37" ht="18.75" hidden="1" customHeight="1">
      <c r="A1395" s="125"/>
      <c r="B1395" s="28" t="s">
        <v>380</v>
      </c>
      <c r="C1395" s="29" t="s">
        <v>354</v>
      </c>
      <c r="D1395" s="186"/>
      <c r="E1395" s="30"/>
      <c r="F1395" s="93"/>
      <c r="G1395" s="186"/>
      <c r="H1395" s="186"/>
      <c r="I1395" s="186"/>
      <c r="J1395" s="186"/>
      <c r="K1395" s="23">
        <f t="shared" si="1158"/>
        <v>0</v>
      </c>
      <c r="L1395" s="23">
        <f t="shared" si="1159"/>
        <v>0</v>
      </c>
      <c r="M1395" s="186"/>
      <c r="N1395" s="186"/>
      <c r="O1395" s="186"/>
      <c r="P1395" s="30"/>
      <c r="Q1395" s="30"/>
      <c r="R1395" s="30"/>
      <c r="S1395" s="30"/>
      <c r="T1395" s="30"/>
      <c r="U1395" s="30"/>
      <c r="V1395" s="30"/>
      <c r="W1395" s="30"/>
      <c r="X1395" s="30"/>
      <c r="Y1395" s="30"/>
      <c r="Z1395" s="30"/>
      <c r="AA1395" s="30"/>
      <c r="AB1395" s="30"/>
      <c r="AC1395" s="30"/>
      <c r="AD1395" s="292">
        <f t="shared" si="1186"/>
        <v>0</v>
      </c>
      <c r="AE1395" s="30"/>
      <c r="AF1395" s="30"/>
      <c r="AG1395" s="30"/>
      <c r="AH1395" s="30"/>
      <c r="AI1395" s="30"/>
      <c r="AJ1395" s="30"/>
      <c r="AK1395" s="30"/>
    </row>
    <row r="1396" spans="1:37" ht="13.5" hidden="1" customHeight="1">
      <c r="A1396" s="125"/>
      <c r="B1396" s="28" t="s">
        <v>382</v>
      </c>
      <c r="C1396" s="29" t="s">
        <v>356</v>
      </c>
      <c r="D1396" s="186">
        <v>69</v>
      </c>
      <c r="E1396" s="30"/>
      <c r="F1396" s="93"/>
      <c r="G1396" s="186"/>
      <c r="H1396" s="186"/>
      <c r="I1396" s="186"/>
      <c r="J1396" s="186"/>
      <c r="K1396" s="23">
        <f t="shared" si="1158"/>
        <v>0</v>
      </c>
      <c r="L1396" s="23">
        <f t="shared" si="1159"/>
        <v>0</v>
      </c>
      <c r="M1396" s="186"/>
      <c r="N1396" s="186"/>
      <c r="O1396" s="186"/>
      <c r="P1396" s="30"/>
      <c r="Q1396" s="30"/>
      <c r="R1396" s="30"/>
      <c r="S1396" s="30"/>
      <c r="T1396" s="30"/>
      <c r="U1396" s="30"/>
      <c r="V1396" s="30"/>
      <c r="W1396" s="30"/>
      <c r="X1396" s="30"/>
      <c r="Y1396" s="30"/>
      <c r="Z1396" s="30"/>
      <c r="AA1396" s="30"/>
      <c r="AB1396" s="30"/>
      <c r="AC1396" s="30"/>
      <c r="AD1396" s="292">
        <f t="shared" si="1186"/>
        <v>0</v>
      </c>
      <c r="AE1396" s="30"/>
      <c r="AF1396" s="30"/>
      <c r="AG1396" s="30"/>
      <c r="AH1396" s="30"/>
      <c r="AI1396" s="30"/>
      <c r="AJ1396" s="30"/>
      <c r="AK1396" s="30"/>
    </row>
    <row r="1397" spans="1:37" ht="35.25" hidden="1" customHeight="1">
      <c r="A1397" s="125"/>
      <c r="B1397" s="51" t="s">
        <v>799</v>
      </c>
      <c r="C1397" s="29" t="s">
        <v>800</v>
      </c>
      <c r="D1397" s="186"/>
      <c r="E1397" s="30"/>
      <c r="F1397" s="93"/>
      <c r="G1397" s="186"/>
      <c r="H1397" s="186"/>
      <c r="I1397" s="186"/>
      <c r="J1397" s="186"/>
      <c r="K1397" s="23">
        <f t="shared" si="1158"/>
        <v>0</v>
      </c>
      <c r="L1397" s="23">
        <f t="shared" si="1159"/>
        <v>0</v>
      </c>
      <c r="M1397" s="186"/>
      <c r="N1397" s="186"/>
      <c r="O1397" s="186"/>
      <c r="P1397" s="30"/>
      <c r="Q1397" s="30"/>
      <c r="R1397" s="30"/>
      <c r="S1397" s="30"/>
      <c r="T1397" s="30"/>
      <c r="U1397" s="30"/>
      <c r="V1397" s="30"/>
      <c r="W1397" s="30"/>
      <c r="X1397" s="30"/>
      <c r="Y1397" s="30"/>
      <c r="Z1397" s="30"/>
      <c r="AA1397" s="30"/>
      <c r="AB1397" s="30"/>
      <c r="AC1397" s="30"/>
      <c r="AD1397" s="292">
        <f t="shared" si="1186"/>
        <v>0</v>
      </c>
      <c r="AE1397" s="30"/>
      <c r="AF1397" s="30"/>
      <c r="AG1397" s="30"/>
      <c r="AH1397" s="30"/>
      <c r="AI1397" s="30"/>
      <c r="AJ1397" s="30"/>
      <c r="AK1397" s="30"/>
    </row>
    <row r="1398" spans="1:37" ht="105" hidden="1" customHeight="1">
      <c r="A1398" s="125"/>
      <c r="B1398" s="154" t="s">
        <v>801</v>
      </c>
      <c r="C1398" s="155">
        <f>C1399</f>
        <v>58</v>
      </c>
      <c r="D1398" s="261">
        <f t="shared" ref="D1398:S1399" si="1202">D1399</f>
        <v>249</v>
      </c>
      <c r="E1398" s="130">
        <f t="shared" si="1202"/>
        <v>0</v>
      </c>
      <c r="F1398" s="158">
        <f t="shared" si="1202"/>
        <v>0</v>
      </c>
      <c r="G1398" s="261">
        <f t="shared" si="1202"/>
        <v>0</v>
      </c>
      <c r="H1398" s="261">
        <f t="shared" si="1202"/>
        <v>0</v>
      </c>
      <c r="I1398" s="261">
        <f t="shared" si="1202"/>
        <v>0</v>
      </c>
      <c r="J1398" s="261">
        <f t="shared" si="1202"/>
        <v>0</v>
      </c>
      <c r="K1398" s="23">
        <f t="shared" si="1158"/>
        <v>0</v>
      </c>
      <c r="L1398" s="23">
        <f t="shared" si="1159"/>
        <v>0</v>
      </c>
      <c r="M1398" s="261">
        <f t="shared" si="1202"/>
        <v>0</v>
      </c>
      <c r="N1398" s="261">
        <f t="shared" si="1202"/>
        <v>0</v>
      </c>
      <c r="O1398" s="261">
        <f t="shared" si="1202"/>
        <v>0</v>
      </c>
      <c r="P1398" s="130">
        <f t="shared" si="1202"/>
        <v>0</v>
      </c>
      <c r="Q1398" s="130">
        <f t="shared" si="1202"/>
        <v>0</v>
      </c>
      <c r="R1398" s="130">
        <f t="shared" si="1202"/>
        <v>0</v>
      </c>
      <c r="S1398" s="130">
        <f t="shared" si="1202"/>
        <v>0</v>
      </c>
      <c r="T1398" s="130">
        <f t="shared" ref="T1398:AK1399" si="1203">T1399</f>
        <v>0</v>
      </c>
      <c r="U1398" s="130">
        <f t="shared" si="1203"/>
        <v>0</v>
      </c>
      <c r="V1398" s="130">
        <f t="shared" si="1203"/>
        <v>0</v>
      </c>
      <c r="W1398" s="130">
        <f t="shared" si="1203"/>
        <v>0</v>
      </c>
      <c r="X1398" s="130">
        <f t="shared" si="1203"/>
        <v>0</v>
      </c>
      <c r="Y1398" s="130">
        <f t="shared" si="1203"/>
        <v>0</v>
      </c>
      <c r="Z1398" s="130">
        <f t="shared" si="1203"/>
        <v>0</v>
      </c>
      <c r="AA1398" s="130">
        <f t="shared" si="1203"/>
        <v>0</v>
      </c>
      <c r="AB1398" s="130">
        <f t="shared" si="1203"/>
        <v>0</v>
      </c>
      <c r="AC1398" s="130">
        <f t="shared" si="1203"/>
        <v>0</v>
      </c>
      <c r="AD1398" s="292">
        <f t="shared" si="1186"/>
        <v>0</v>
      </c>
      <c r="AE1398" s="130">
        <f t="shared" si="1203"/>
        <v>0</v>
      </c>
      <c r="AF1398" s="130">
        <f t="shared" si="1203"/>
        <v>0</v>
      </c>
      <c r="AG1398" s="130">
        <f t="shared" si="1203"/>
        <v>0</v>
      </c>
      <c r="AH1398" s="130">
        <f t="shared" si="1203"/>
        <v>0</v>
      </c>
      <c r="AI1398" s="130">
        <f t="shared" si="1203"/>
        <v>0</v>
      </c>
      <c r="AJ1398" s="130">
        <f t="shared" si="1203"/>
        <v>0</v>
      </c>
      <c r="AK1398" s="130">
        <f t="shared" si="1203"/>
        <v>0</v>
      </c>
    </row>
    <row r="1399" spans="1:37" ht="13.5" hidden="1" customHeight="1">
      <c r="A1399" s="125"/>
      <c r="B1399" s="28" t="s">
        <v>311</v>
      </c>
      <c r="C1399" s="26">
        <f>C1400</f>
        <v>58</v>
      </c>
      <c r="D1399" s="248">
        <f t="shared" si="1202"/>
        <v>249</v>
      </c>
      <c r="E1399" s="38">
        <f t="shared" si="1202"/>
        <v>0</v>
      </c>
      <c r="F1399" s="286">
        <f t="shared" si="1202"/>
        <v>0</v>
      </c>
      <c r="G1399" s="248">
        <f t="shared" si="1202"/>
        <v>0</v>
      </c>
      <c r="H1399" s="248">
        <f t="shared" si="1202"/>
        <v>0</v>
      </c>
      <c r="I1399" s="248">
        <f t="shared" si="1202"/>
        <v>0</v>
      </c>
      <c r="J1399" s="248">
        <f t="shared" si="1202"/>
        <v>0</v>
      </c>
      <c r="K1399" s="23">
        <f t="shared" ref="K1399:K1423" si="1204">G1399+H1399+I1399+J1399</f>
        <v>0</v>
      </c>
      <c r="L1399" s="23">
        <f t="shared" ref="L1399:L1423" si="1205">F1399-K1399</f>
        <v>0</v>
      </c>
      <c r="M1399" s="248">
        <f t="shared" si="1202"/>
        <v>0</v>
      </c>
      <c r="N1399" s="248">
        <f t="shared" si="1202"/>
        <v>0</v>
      </c>
      <c r="O1399" s="248">
        <f t="shared" si="1202"/>
        <v>0</v>
      </c>
      <c r="P1399" s="38">
        <f t="shared" si="1202"/>
        <v>0</v>
      </c>
      <c r="Q1399" s="38">
        <f t="shared" si="1202"/>
        <v>0</v>
      </c>
      <c r="R1399" s="38">
        <f t="shared" si="1202"/>
        <v>0</v>
      </c>
      <c r="S1399" s="38">
        <f t="shared" si="1202"/>
        <v>0</v>
      </c>
      <c r="T1399" s="38">
        <f t="shared" si="1203"/>
        <v>0</v>
      </c>
      <c r="U1399" s="38">
        <f t="shared" si="1203"/>
        <v>0</v>
      </c>
      <c r="V1399" s="38">
        <f t="shared" si="1203"/>
        <v>0</v>
      </c>
      <c r="W1399" s="38">
        <f t="shared" si="1203"/>
        <v>0</v>
      </c>
      <c r="X1399" s="38">
        <f t="shared" si="1203"/>
        <v>0</v>
      </c>
      <c r="Y1399" s="38">
        <f t="shared" si="1203"/>
        <v>0</v>
      </c>
      <c r="Z1399" s="38">
        <f t="shared" si="1203"/>
        <v>0</v>
      </c>
      <c r="AA1399" s="38">
        <f t="shared" si="1203"/>
        <v>0</v>
      </c>
      <c r="AB1399" s="38">
        <f t="shared" si="1203"/>
        <v>0</v>
      </c>
      <c r="AC1399" s="38">
        <f t="shared" si="1203"/>
        <v>0</v>
      </c>
      <c r="AD1399" s="292">
        <f t="shared" si="1186"/>
        <v>0</v>
      </c>
      <c r="AE1399" s="38">
        <f t="shared" si="1203"/>
        <v>0</v>
      </c>
      <c r="AF1399" s="38">
        <f t="shared" si="1203"/>
        <v>0</v>
      </c>
      <c r="AG1399" s="38">
        <f t="shared" si="1203"/>
        <v>0</v>
      </c>
      <c r="AH1399" s="38">
        <f t="shared" si="1203"/>
        <v>0</v>
      </c>
      <c r="AI1399" s="38">
        <f t="shared" si="1203"/>
        <v>0</v>
      </c>
      <c r="AJ1399" s="38">
        <f t="shared" si="1203"/>
        <v>0</v>
      </c>
      <c r="AK1399" s="38">
        <f t="shared" si="1203"/>
        <v>0</v>
      </c>
    </row>
    <row r="1400" spans="1:37" ht="13.5" hidden="1" customHeight="1">
      <c r="A1400" s="125"/>
      <c r="B1400" s="16" t="s">
        <v>376</v>
      </c>
      <c r="C1400" s="29">
        <v>58</v>
      </c>
      <c r="D1400" s="248">
        <f t="shared" ref="D1400:J1400" si="1206">D1401+D1402+D1403</f>
        <v>249</v>
      </c>
      <c r="E1400" s="38">
        <f t="shared" si="1206"/>
        <v>0</v>
      </c>
      <c r="F1400" s="286">
        <f t="shared" si="1206"/>
        <v>0</v>
      </c>
      <c r="G1400" s="248">
        <f t="shared" si="1206"/>
        <v>0</v>
      </c>
      <c r="H1400" s="248">
        <f t="shared" si="1206"/>
        <v>0</v>
      </c>
      <c r="I1400" s="248">
        <f t="shared" si="1206"/>
        <v>0</v>
      </c>
      <c r="J1400" s="248">
        <f t="shared" si="1206"/>
        <v>0</v>
      </c>
      <c r="K1400" s="23">
        <f t="shared" si="1204"/>
        <v>0</v>
      </c>
      <c r="L1400" s="23">
        <f t="shared" si="1205"/>
        <v>0</v>
      </c>
      <c r="M1400" s="248">
        <f t="shared" ref="M1400:AK1400" si="1207">M1401+M1402+M1403</f>
        <v>0</v>
      </c>
      <c r="N1400" s="248">
        <f t="shared" si="1207"/>
        <v>0</v>
      </c>
      <c r="O1400" s="248">
        <f t="shared" si="1207"/>
        <v>0</v>
      </c>
      <c r="P1400" s="38">
        <f t="shared" si="1207"/>
        <v>0</v>
      </c>
      <c r="Q1400" s="38">
        <f t="shared" si="1207"/>
        <v>0</v>
      </c>
      <c r="R1400" s="38">
        <f t="shared" si="1207"/>
        <v>0</v>
      </c>
      <c r="S1400" s="38">
        <f t="shared" si="1207"/>
        <v>0</v>
      </c>
      <c r="T1400" s="38">
        <f t="shared" si="1207"/>
        <v>0</v>
      </c>
      <c r="U1400" s="38">
        <f t="shared" si="1207"/>
        <v>0</v>
      </c>
      <c r="V1400" s="38">
        <f t="shared" si="1207"/>
        <v>0</v>
      </c>
      <c r="W1400" s="38">
        <f t="shared" si="1207"/>
        <v>0</v>
      </c>
      <c r="X1400" s="38">
        <f t="shared" si="1207"/>
        <v>0</v>
      </c>
      <c r="Y1400" s="38">
        <f t="shared" si="1207"/>
        <v>0</v>
      </c>
      <c r="Z1400" s="38">
        <f t="shared" si="1207"/>
        <v>0</v>
      </c>
      <c r="AA1400" s="38">
        <f t="shared" si="1207"/>
        <v>0</v>
      </c>
      <c r="AB1400" s="38">
        <f t="shared" si="1207"/>
        <v>0</v>
      </c>
      <c r="AC1400" s="38">
        <f t="shared" si="1207"/>
        <v>0</v>
      </c>
      <c r="AD1400" s="292">
        <f t="shared" si="1186"/>
        <v>0</v>
      </c>
      <c r="AE1400" s="38">
        <f t="shared" si="1207"/>
        <v>0</v>
      </c>
      <c r="AF1400" s="38">
        <f t="shared" si="1207"/>
        <v>0</v>
      </c>
      <c r="AG1400" s="38">
        <f t="shared" si="1207"/>
        <v>0</v>
      </c>
      <c r="AH1400" s="38">
        <f t="shared" si="1207"/>
        <v>0</v>
      </c>
      <c r="AI1400" s="38">
        <f t="shared" si="1207"/>
        <v>0</v>
      </c>
      <c r="AJ1400" s="38">
        <f t="shared" si="1207"/>
        <v>0</v>
      </c>
      <c r="AK1400" s="38">
        <f t="shared" si="1207"/>
        <v>0</v>
      </c>
    </row>
    <row r="1401" spans="1:37" ht="13.5" hidden="1" customHeight="1">
      <c r="A1401" s="125"/>
      <c r="B1401" s="28" t="s">
        <v>378</v>
      </c>
      <c r="C1401" s="29" t="s">
        <v>640</v>
      </c>
      <c r="D1401" s="186"/>
      <c r="E1401" s="30"/>
      <c r="F1401" s="93"/>
      <c r="G1401" s="186"/>
      <c r="H1401" s="186"/>
      <c r="I1401" s="186"/>
      <c r="J1401" s="186"/>
      <c r="K1401" s="23">
        <f t="shared" si="1204"/>
        <v>0</v>
      </c>
      <c r="L1401" s="23">
        <f t="shared" si="1205"/>
        <v>0</v>
      </c>
      <c r="M1401" s="186"/>
      <c r="N1401" s="186"/>
      <c r="O1401" s="186"/>
      <c r="P1401" s="30"/>
      <c r="Q1401" s="30"/>
      <c r="R1401" s="30"/>
      <c r="S1401" s="30"/>
      <c r="T1401" s="30"/>
      <c r="U1401" s="30"/>
      <c r="V1401" s="30"/>
      <c r="W1401" s="30"/>
      <c r="X1401" s="30"/>
      <c r="Y1401" s="30"/>
      <c r="Z1401" s="30"/>
      <c r="AA1401" s="30"/>
      <c r="AB1401" s="30"/>
      <c r="AC1401" s="30"/>
      <c r="AD1401" s="292">
        <f t="shared" si="1186"/>
        <v>0</v>
      </c>
      <c r="AE1401" s="30"/>
      <c r="AF1401" s="30"/>
      <c r="AG1401" s="30"/>
      <c r="AH1401" s="30"/>
      <c r="AI1401" s="30"/>
      <c r="AJ1401" s="30"/>
      <c r="AK1401" s="30"/>
    </row>
    <row r="1402" spans="1:37" ht="13.5" hidden="1" customHeight="1">
      <c r="A1402" s="125"/>
      <c r="B1402" s="28" t="s">
        <v>380</v>
      </c>
      <c r="C1402" s="29" t="s">
        <v>566</v>
      </c>
      <c r="D1402" s="186"/>
      <c r="E1402" s="30"/>
      <c r="F1402" s="93"/>
      <c r="G1402" s="186"/>
      <c r="H1402" s="186"/>
      <c r="I1402" s="186"/>
      <c r="J1402" s="186"/>
      <c r="K1402" s="23">
        <f t="shared" si="1204"/>
        <v>0</v>
      </c>
      <c r="L1402" s="23">
        <f t="shared" si="1205"/>
        <v>0</v>
      </c>
      <c r="M1402" s="186"/>
      <c r="N1402" s="186"/>
      <c r="O1402" s="186"/>
      <c r="P1402" s="30"/>
      <c r="Q1402" s="30"/>
      <c r="R1402" s="30"/>
      <c r="S1402" s="30"/>
      <c r="T1402" s="30"/>
      <c r="U1402" s="30"/>
      <c r="V1402" s="30"/>
      <c r="W1402" s="30"/>
      <c r="X1402" s="30"/>
      <c r="Y1402" s="30"/>
      <c r="Z1402" s="30"/>
      <c r="AA1402" s="30"/>
      <c r="AB1402" s="30"/>
      <c r="AC1402" s="30"/>
      <c r="AD1402" s="292">
        <f t="shared" si="1186"/>
        <v>0</v>
      </c>
      <c r="AE1402" s="30"/>
      <c r="AF1402" s="30"/>
      <c r="AG1402" s="30"/>
      <c r="AH1402" s="30"/>
      <c r="AI1402" s="30"/>
      <c r="AJ1402" s="30"/>
      <c r="AK1402" s="30"/>
    </row>
    <row r="1403" spans="1:37" ht="13.5" hidden="1" customHeight="1">
      <c r="A1403" s="125"/>
      <c r="B1403" s="28" t="s">
        <v>382</v>
      </c>
      <c r="C1403" s="29" t="s">
        <v>567</v>
      </c>
      <c r="D1403" s="186">
        <v>249</v>
      </c>
      <c r="E1403" s="30"/>
      <c r="F1403" s="93"/>
      <c r="G1403" s="186"/>
      <c r="H1403" s="186"/>
      <c r="I1403" s="186"/>
      <c r="J1403" s="186"/>
      <c r="K1403" s="23">
        <f t="shared" si="1204"/>
        <v>0</v>
      </c>
      <c r="L1403" s="23">
        <f t="shared" si="1205"/>
        <v>0</v>
      </c>
      <c r="M1403" s="186"/>
      <c r="N1403" s="186"/>
      <c r="O1403" s="186"/>
      <c r="P1403" s="30"/>
      <c r="Q1403" s="30"/>
      <c r="R1403" s="30"/>
      <c r="S1403" s="30"/>
      <c r="T1403" s="30"/>
      <c r="U1403" s="30"/>
      <c r="V1403" s="30"/>
      <c r="W1403" s="30"/>
      <c r="X1403" s="30"/>
      <c r="Y1403" s="30"/>
      <c r="Z1403" s="30"/>
      <c r="AA1403" s="30"/>
      <c r="AB1403" s="30"/>
      <c r="AC1403" s="30"/>
      <c r="AD1403" s="292">
        <f t="shared" si="1186"/>
        <v>0</v>
      </c>
      <c r="AE1403" s="30"/>
      <c r="AF1403" s="30"/>
      <c r="AG1403" s="30"/>
      <c r="AH1403" s="30"/>
      <c r="AI1403" s="30"/>
      <c r="AJ1403" s="30"/>
      <c r="AK1403" s="30"/>
    </row>
    <row r="1404" spans="1:37" ht="55.5" customHeight="1">
      <c r="A1404" s="125"/>
      <c r="B1404" s="211" t="s">
        <v>802</v>
      </c>
      <c r="C1404" s="127" t="s">
        <v>776</v>
      </c>
      <c r="D1404" s="233">
        <f t="shared" ref="D1404:S1405" si="1208">D1405</f>
        <v>13176</v>
      </c>
      <c r="E1404" s="233">
        <f t="shared" si="1208"/>
        <v>83403</v>
      </c>
      <c r="F1404" s="233">
        <f t="shared" si="1208"/>
        <v>95105</v>
      </c>
      <c r="G1404" s="324">
        <f t="shared" si="1208"/>
        <v>13172</v>
      </c>
      <c r="H1404" s="324">
        <f t="shared" si="1208"/>
        <v>21341</v>
      </c>
      <c r="I1404" s="324">
        <f t="shared" si="1208"/>
        <v>29560</v>
      </c>
      <c r="J1404" s="324">
        <f t="shared" si="1208"/>
        <v>31032</v>
      </c>
      <c r="K1404" s="23">
        <f t="shared" si="1204"/>
        <v>95105</v>
      </c>
      <c r="L1404" s="23">
        <f t="shared" si="1205"/>
        <v>0</v>
      </c>
      <c r="M1404" s="324">
        <f t="shared" si="1208"/>
        <v>95653</v>
      </c>
      <c r="N1404" s="324">
        <f t="shared" si="1208"/>
        <v>95653</v>
      </c>
      <c r="O1404" s="324">
        <f t="shared" si="1208"/>
        <v>42820</v>
      </c>
      <c r="P1404" s="233">
        <f t="shared" si="1208"/>
        <v>0</v>
      </c>
      <c r="Q1404" s="233">
        <f t="shared" si="1208"/>
        <v>0</v>
      </c>
      <c r="R1404" s="233">
        <f t="shared" si="1208"/>
        <v>0</v>
      </c>
      <c r="S1404" s="233">
        <f t="shared" si="1208"/>
        <v>0</v>
      </c>
      <c r="T1404" s="233">
        <f t="shared" ref="T1404:AK1405" si="1209">T1405</f>
        <v>0</v>
      </c>
      <c r="U1404" s="233">
        <f t="shared" si="1209"/>
        <v>0</v>
      </c>
      <c r="V1404" s="233">
        <f t="shared" si="1209"/>
        <v>0</v>
      </c>
      <c r="W1404" s="233">
        <f t="shared" si="1209"/>
        <v>0</v>
      </c>
      <c r="X1404" s="233">
        <f t="shared" si="1209"/>
        <v>0</v>
      </c>
      <c r="Y1404" s="233">
        <f t="shared" si="1209"/>
        <v>0</v>
      </c>
      <c r="Z1404" s="233">
        <f t="shared" si="1209"/>
        <v>0</v>
      </c>
      <c r="AA1404" s="233">
        <f t="shared" si="1209"/>
        <v>0</v>
      </c>
      <c r="AB1404" s="233">
        <f t="shared" si="1209"/>
        <v>0</v>
      </c>
      <c r="AC1404" s="233">
        <f t="shared" si="1209"/>
        <v>0</v>
      </c>
      <c r="AD1404" s="292">
        <f t="shared" si="1186"/>
        <v>95105</v>
      </c>
      <c r="AE1404" s="233">
        <f t="shared" si="1209"/>
        <v>95105</v>
      </c>
      <c r="AF1404" s="233">
        <f t="shared" si="1209"/>
        <v>43398</v>
      </c>
      <c r="AG1404" s="233">
        <f t="shared" si="1209"/>
        <v>97123</v>
      </c>
      <c r="AH1404" s="233">
        <f t="shared" si="1209"/>
        <v>97123</v>
      </c>
      <c r="AI1404" s="233">
        <f t="shared" si="1209"/>
        <v>79177</v>
      </c>
      <c r="AJ1404" s="233">
        <f t="shared" si="1209"/>
        <v>0</v>
      </c>
      <c r="AK1404" s="233">
        <f t="shared" si="1209"/>
        <v>0</v>
      </c>
    </row>
    <row r="1405" spans="1:37" ht="13.5" customHeight="1">
      <c r="A1405" s="125"/>
      <c r="B1405" s="28" t="s">
        <v>311</v>
      </c>
      <c r="C1405" s="132"/>
      <c r="D1405" s="234">
        <f t="shared" si="1208"/>
        <v>13176</v>
      </c>
      <c r="E1405" s="234">
        <f t="shared" si="1208"/>
        <v>83403</v>
      </c>
      <c r="F1405" s="234">
        <f t="shared" si="1208"/>
        <v>95105</v>
      </c>
      <c r="G1405" s="262">
        <f t="shared" si="1208"/>
        <v>13172</v>
      </c>
      <c r="H1405" s="262">
        <f t="shared" si="1208"/>
        <v>21341</v>
      </c>
      <c r="I1405" s="262">
        <f t="shared" si="1208"/>
        <v>29560</v>
      </c>
      <c r="J1405" s="262">
        <f t="shared" si="1208"/>
        <v>31032</v>
      </c>
      <c r="K1405" s="23">
        <f t="shared" si="1204"/>
        <v>95105</v>
      </c>
      <c r="L1405" s="23">
        <f t="shared" si="1205"/>
        <v>0</v>
      </c>
      <c r="M1405" s="262">
        <f t="shared" si="1208"/>
        <v>95653</v>
      </c>
      <c r="N1405" s="262">
        <f t="shared" si="1208"/>
        <v>95653</v>
      </c>
      <c r="O1405" s="262">
        <f t="shared" si="1208"/>
        <v>42820</v>
      </c>
      <c r="P1405" s="234">
        <f t="shared" si="1208"/>
        <v>0</v>
      </c>
      <c r="Q1405" s="234">
        <f t="shared" si="1208"/>
        <v>0</v>
      </c>
      <c r="R1405" s="234">
        <f t="shared" si="1208"/>
        <v>0</v>
      </c>
      <c r="S1405" s="234">
        <f t="shared" si="1208"/>
        <v>0</v>
      </c>
      <c r="T1405" s="234">
        <f t="shared" si="1209"/>
        <v>0</v>
      </c>
      <c r="U1405" s="234">
        <f t="shared" si="1209"/>
        <v>0</v>
      </c>
      <c r="V1405" s="234">
        <f t="shared" si="1209"/>
        <v>0</v>
      </c>
      <c r="W1405" s="234">
        <f t="shared" si="1209"/>
        <v>0</v>
      </c>
      <c r="X1405" s="234">
        <f t="shared" si="1209"/>
        <v>0</v>
      </c>
      <c r="Y1405" s="234">
        <f t="shared" si="1209"/>
        <v>0</v>
      </c>
      <c r="Z1405" s="234">
        <f t="shared" si="1209"/>
        <v>0</v>
      </c>
      <c r="AA1405" s="234">
        <f t="shared" si="1209"/>
        <v>0</v>
      </c>
      <c r="AB1405" s="234">
        <f t="shared" si="1209"/>
        <v>0</v>
      </c>
      <c r="AC1405" s="234">
        <f t="shared" si="1209"/>
        <v>0</v>
      </c>
      <c r="AD1405" s="292">
        <f t="shared" si="1186"/>
        <v>95105</v>
      </c>
      <c r="AE1405" s="234">
        <f t="shared" si="1209"/>
        <v>95105</v>
      </c>
      <c r="AF1405" s="234">
        <f t="shared" si="1209"/>
        <v>43398</v>
      </c>
      <c r="AG1405" s="234">
        <f t="shared" si="1209"/>
        <v>97123</v>
      </c>
      <c r="AH1405" s="234">
        <f t="shared" si="1209"/>
        <v>97123</v>
      </c>
      <c r="AI1405" s="234">
        <f t="shared" si="1209"/>
        <v>79177</v>
      </c>
      <c r="AJ1405" s="234">
        <f t="shared" si="1209"/>
        <v>0</v>
      </c>
      <c r="AK1405" s="234">
        <f t="shared" si="1209"/>
        <v>0</v>
      </c>
    </row>
    <row r="1406" spans="1:37" ht="27.75" customHeight="1">
      <c r="A1406" s="125"/>
      <c r="B1406" s="16" t="s">
        <v>376</v>
      </c>
      <c r="C1406" s="132">
        <v>56.48</v>
      </c>
      <c r="D1406" s="234">
        <f t="shared" ref="D1406:J1406" si="1210">D1407+D1408+D1409</f>
        <v>13176</v>
      </c>
      <c r="E1406" s="234">
        <f t="shared" si="1210"/>
        <v>83403</v>
      </c>
      <c r="F1406" s="234">
        <f t="shared" si="1210"/>
        <v>95105</v>
      </c>
      <c r="G1406" s="262">
        <f t="shared" si="1210"/>
        <v>13172</v>
      </c>
      <c r="H1406" s="262">
        <f t="shared" si="1210"/>
        <v>21341</v>
      </c>
      <c r="I1406" s="262">
        <f t="shared" si="1210"/>
        <v>29560</v>
      </c>
      <c r="J1406" s="262">
        <f t="shared" si="1210"/>
        <v>31032</v>
      </c>
      <c r="K1406" s="23">
        <f t="shared" si="1204"/>
        <v>95105</v>
      </c>
      <c r="L1406" s="23">
        <f t="shared" si="1205"/>
        <v>0</v>
      </c>
      <c r="M1406" s="262">
        <f t="shared" ref="M1406:AK1406" si="1211">M1407+M1408+M1409</f>
        <v>95653</v>
      </c>
      <c r="N1406" s="262">
        <f t="shared" si="1211"/>
        <v>95653</v>
      </c>
      <c r="O1406" s="262">
        <f t="shared" si="1211"/>
        <v>42820</v>
      </c>
      <c r="P1406" s="234">
        <f t="shared" si="1211"/>
        <v>0</v>
      </c>
      <c r="Q1406" s="234">
        <f t="shared" si="1211"/>
        <v>0</v>
      </c>
      <c r="R1406" s="234">
        <f t="shared" si="1211"/>
        <v>0</v>
      </c>
      <c r="S1406" s="234">
        <f t="shared" si="1211"/>
        <v>0</v>
      </c>
      <c r="T1406" s="234">
        <f t="shared" si="1211"/>
        <v>0</v>
      </c>
      <c r="U1406" s="234">
        <f t="shared" si="1211"/>
        <v>0</v>
      </c>
      <c r="V1406" s="234">
        <f t="shared" si="1211"/>
        <v>0</v>
      </c>
      <c r="W1406" s="234">
        <f t="shared" si="1211"/>
        <v>0</v>
      </c>
      <c r="X1406" s="234">
        <f t="shared" si="1211"/>
        <v>0</v>
      </c>
      <c r="Y1406" s="234">
        <f t="shared" si="1211"/>
        <v>0</v>
      </c>
      <c r="Z1406" s="234">
        <f t="shared" si="1211"/>
        <v>0</v>
      </c>
      <c r="AA1406" s="234">
        <f t="shared" si="1211"/>
        <v>0</v>
      </c>
      <c r="AB1406" s="234">
        <f t="shared" si="1211"/>
        <v>0</v>
      </c>
      <c r="AC1406" s="234">
        <f t="shared" si="1211"/>
        <v>0</v>
      </c>
      <c r="AD1406" s="292">
        <f t="shared" si="1186"/>
        <v>95105</v>
      </c>
      <c r="AE1406" s="234">
        <f t="shared" si="1211"/>
        <v>95105</v>
      </c>
      <c r="AF1406" s="234">
        <f t="shared" si="1211"/>
        <v>43398</v>
      </c>
      <c r="AG1406" s="234">
        <f t="shared" si="1211"/>
        <v>97123</v>
      </c>
      <c r="AH1406" s="234">
        <f t="shared" si="1211"/>
        <v>97123</v>
      </c>
      <c r="AI1406" s="234">
        <f t="shared" si="1211"/>
        <v>79177</v>
      </c>
      <c r="AJ1406" s="234">
        <f t="shared" si="1211"/>
        <v>0</v>
      </c>
      <c r="AK1406" s="234">
        <f t="shared" si="1211"/>
        <v>0</v>
      </c>
    </row>
    <row r="1407" spans="1:37" ht="13.5" customHeight="1">
      <c r="A1407" s="125"/>
      <c r="B1407" s="28" t="s">
        <v>378</v>
      </c>
      <c r="C1407" s="132" t="s">
        <v>379</v>
      </c>
      <c r="D1407" s="262">
        <v>1672</v>
      </c>
      <c r="E1407" s="153">
        <v>11064</v>
      </c>
      <c r="F1407" s="234">
        <f>11064+1702</f>
        <v>12766</v>
      </c>
      <c r="G1407" s="262">
        <f>1702+195</f>
        <v>1897</v>
      </c>
      <c r="H1407" s="262">
        <v>2831</v>
      </c>
      <c r="I1407" s="262">
        <v>3921</v>
      </c>
      <c r="J1407" s="262">
        <v>4117</v>
      </c>
      <c r="K1407" s="23">
        <f t="shared" si="1204"/>
        <v>12766</v>
      </c>
      <c r="L1407" s="23">
        <f t="shared" si="1205"/>
        <v>0</v>
      </c>
      <c r="M1407" s="262">
        <v>12689</v>
      </c>
      <c r="N1407" s="262">
        <v>12689</v>
      </c>
      <c r="O1407" s="262">
        <v>5680</v>
      </c>
      <c r="P1407" s="153"/>
      <c r="Q1407" s="153"/>
      <c r="R1407" s="153"/>
      <c r="S1407" s="153"/>
      <c r="T1407" s="153"/>
      <c r="U1407" s="153"/>
      <c r="V1407" s="153"/>
      <c r="W1407" s="153"/>
      <c r="X1407" s="153"/>
      <c r="Y1407" s="153"/>
      <c r="Z1407" s="153"/>
      <c r="AA1407" s="153"/>
      <c r="AB1407" s="153"/>
      <c r="AC1407" s="153"/>
      <c r="AD1407" s="292">
        <f t="shared" si="1186"/>
        <v>12766</v>
      </c>
      <c r="AE1407" s="153">
        <v>12766</v>
      </c>
      <c r="AF1407" s="153">
        <v>6001</v>
      </c>
      <c r="AG1407" s="153">
        <v>12884</v>
      </c>
      <c r="AH1407" s="153">
        <f>12884</f>
        <v>12884</v>
      </c>
      <c r="AI1407" s="153">
        <f>10503</f>
        <v>10503</v>
      </c>
      <c r="AJ1407" s="153"/>
      <c r="AK1407" s="153"/>
    </row>
    <row r="1408" spans="1:37" ht="13.5" customHeight="1">
      <c r="A1408" s="125"/>
      <c r="B1408" s="28" t="s">
        <v>380</v>
      </c>
      <c r="C1408" s="29" t="s">
        <v>381</v>
      </c>
      <c r="D1408" s="186">
        <v>9474</v>
      </c>
      <c r="E1408" s="30">
        <v>72339</v>
      </c>
      <c r="F1408" s="93">
        <v>72339</v>
      </c>
      <c r="G1408" s="186">
        <v>1275</v>
      </c>
      <c r="H1408" s="186">
        <v>18510</v>
      </c>
      <c r="I1408" s="186">
        <v>25639</v>
      </c>
      <c r="J1408" s="186">
        <v>26915</v>
      </c>
      <c r="K1408" s="23">
        <f t="shared" si="1204"/>
        <v>72339</v>
      </c>
      <c r="L1408" s="23">
        <f t="shared" si="1205"/>
        <v>0</v>
      </c>
      <c r="M1408" s="186">
        <v>82964</v>
      </c>
      <c r="N1408" s="186">
        <v>82964</v>
      </c>
      <c r="O1408" s="186">
        <v>37140</v>
      </c>
      <c r="P1408" s="30"/>
      <c r="Q1408" s="30"/>
      <c r="R1408" s="30"/>
      <c r="S1408" s="30"/>
      <c r="T1408" s="30"/>
      <c r="U1408" s="30"/>
      <c r="V1408" s="30"/>
      <c r="W1408" s="30"/>
      <c r="X1408" s="30"/>
      <c r="Y1408" s="30"/>
      <c r="Z1408" s="30"/>
      <c r="AA1408" s="30"/>
      <c r="AB1408" s="30"/>
      <c r="AC1408" s="30"/>
      <c r="AD1408" s="292">
        <f t="shared" si="1186"/>
        <v>72339</v>
      </c>
      <c r="AE1408" s="30">
        <v>72339</v>
      </c>
      <c r="AF1408" s="30">
        <v>34005</v>
      </c>
      <c r="AG1408" s="30">
        <f>84239</f>
        <v>84239</v>
      </c>
      <c r="AH1408" s="30">
        <f>84239</f>
        <v>84239</v>
      </c>
      <c r="AI1408" s="30">
        <f>68674</f>
        <v>68674</v>
      </c>
      <c r="AJ1408" s="30"/>
      <c r="AK1408" s="30"/>
    </row>
    <row r="1409" spans="1:37" ht="13.5" customHeight="1">
      <c r="A1409" s="125"/>
      <c r="B1409" s="28" t="s">
        <v>382</v>
      </c>
      <c r="C1409" s="29" t="s">
        <v>383</v>
      </c>
      <c r="D1409" s="186">
        <v>2030</v>
      </c>
      <c r="E1409" s="30"/>
      <c r="F1409" s="93">
        <v>10000</v>
      </c>
      <c r="G1409" s="186">
        <v>10000</v>
      </c>
      <c r="H1409" s="186"/>
      <c r="I1409" s="186"/>
      <c r="J1409" s="186"/>
      <c r="K1409" s="23">
        <f t="shared" si="1204"/>
        <v>10000</v>
      </c>
      <c r="L1409" s="23">
        <f t="shared" si="1205"/>
        <v>0</v>
      </c>
      <c r="M1409" s="186"/>
      <c r="N1409" s="186"/>
      <c r="O1409" s="186"/>
      <c r="P1409" s="30"/>
      <c r="Q1409" s="30"/>
      <c r="R1409" s="30"/>
      <c r="S1409" s="30"/>
      <c r="T1409" s="30"/>
      <c r="U1409" s="30"/>
      <c r="V1409" s="30"/>
      <c r="W1409" s="30"/>
      <c r="X1409" s="30"/>
      <c r="Y1409" s="30"/>
      <c r="Z1409" s="30"/>
      <c r="AA1409" s="30"/>
      <c r="AB1409" s="30"/>
      <c r="AC1409" s="30"/>
      <c r="AD1409" s="292">
        <f t="shared" si="1186"/>
        <v>10000</v>
      </c>
      <c r="AE1409" s="30">
        <v>10000</v>
      </c>
      <c r="AF1409" s="30">
        <v>3392</v>
      </c>
      <c r="AG1409" s="30"/>
      <c r="AH1409" s="30"/>
      <c r="AI1409" s="30"/>
      <c r="AJ1409" s="30"/>
      <c r="AK1409" s="30"/>
    </row>
    <row r="1410" spans="1:37" ht="42.75" customHeight="1">
      <c r="A1410" s="125"/>
      <c r="B1410" s="154" t="s">
        <v>803</v>
      </c>
      <c r="C1410" s="127" t="s">
        <v>776</v>
      </c>
      <c r="D1410" s="235">
        <f t="shared" ref="D1410:S1411" si="1212">D1411</f>
        <v>2970</v>
      </c>
      <c r="E1410" s="235">
        <f t="shared" si="1212"/>
        <v>78717</v>
      </c>
      <c r="F1410" s="235">
        <f t="shared" si="1212"/>
        <v>89324</v>
      </c>
      <c r="G1410" s="60">
        <f t="shared" si="1212"/>
        <v>12077</v>
      </c>
      <c r="H1410" s="60">
        <f t="shared" si="1212"/>
        <v>19924</v>
      </c>
      <c r="I1410" s="60">
        <f t="shared" si="1212"/>
        <v>27927</v>
      </c>
      <c r="J1410" s="60">
        <f t="shared" si="1212"/>
        <v>29396</v>
      </c>
      <c r="K1410" s="23">
        <f t="shared" si="1204"/>
        <v>89324</v>
      </c>
      <c r="L1410" s="23">
        <f t="shared" si="1205"/>
        <v>0</v>
      </c>
      <c r="M1410" s="60">
        <f t="shared" si="1212"/>
        <v>99787</v>
      </c>
      <c r="N1410" s="60">
        <f t="shared" si="1212"/>
        <v>99787</v>
      </c>
      <c r="O1410" s="60">
        <f t="shared" si="1212"/>
        <v>37290</v>
      </c>
      <c r="P1410" s="235">
        <f t="shared" si="1212"/>
        <v>0</v>
      </c>
      <c r="Q1410" s="235">
        <f t="shared" si="1212"/>
        <v>0</v>
      </c>
      <c r="R1410" s="235">
        <f t="shared" si="1212"/>
        <v>0</v>
      </c>
      <c r="S1410" s="235">
        <f t="shared" si="1212"/>
        <v>0</v>
      </c>
      <c r="T1410" s="235">
        <f t="shared" ref="T1410:AK1411" si="1213">T1411</f>
        <v>0</v>
      </c>
      <c r="U1410" s="235">
        <f t="shared" si="1213"/>
        <v>0</v>
      </c>
      <c r="V1410" s="235">
        <f t="shared" si="1213"/>
        <v>0</v>
      </c>
      <c r="W1410" s="235">
        <f t="shared" si="1213"/>
        <v>0</v>
      </c>
      <c r="X1410" s="235">
        <f t="shared" si="1213"/>
        <v>0</v>
      </c>
      <c r="Y1410" s="235">
        <f t="shared" si="1213"/>
        <v>0</v>
      </c>
      <c r="Z1410" s="235">
        <f t="shared" si="1213"/>
        <v>0</v>
      </c>
      <c r="AA1410" s="235">
        <f t="shared" si="1213"/>
        <v>0</v>
      </c>
      <c r="AB1410" s="235">
        <f t="shared" si="1213"/>
        <v>0</v>
      </c>
      <c r="AC1410" s="235">
        <f t="shared" si="1213"/>
        <v>0</v>
      </c>
      <c r="AD1410" s="292">
        <f t="shared" si="1186"/>
        <v>89324</v>
      </c>
      <c r="AE1410" s="235">
        <f t="shared" si="1213"/>
        <v>89324</v>
      </c>
      <c r="AF1410" s="235">
        <f t="shared" si="1213"/>
        <v>56451</v>
      </c>
      <c r="AG1410" s="235">
        <f t="shared" si="1213"/>
        <v>99787</v>
      </c>
      <c r="AH1410" s="235">
        <f t="shared" si="1213"/>
        <v>99787</v>
      </c>
      <c r="AI1410" s="235">
        <f t="shared" si="1213"/>
        <v>61067</v>
      </c>
      <c r="AJ1410" s="235">
        <f t="shared" si="1213"/>
        <v>3920</v>
      </c>
      <c r="AK1410" s="235">
        <f t="shared" si="1213"/>
        <v>0</v>
      </c>
    </row>
    <row r="1411" spans="1:37" ht="13.5" customHeight="1">
      <c r="A1411" s="125"/>
      <c r="B1411" s="28" t="s">
        <v>311</v>
      </c>
      <c r="C1411" s="29"/>
      <c r="D1411" s="93">
        <f t="shared" si="1212"/>
        <v>2970</v>
      </c>
      <c r="E1411" s="93">
        <f t="shared" si="1212"/>
        <v>78717</v>
      </c>
      <c r="F1411" s="93">
        <f t="shared" si="1212"/>
        <v>89324</v>
      </c>
      <c r="G1411" s="186">
        <f t="shared" si="1212"/>
        <v>12077</v>
      </c>
      <c r="H1411" s="186">
        <f t="shared" si="1212"/>
        <v>19924</v>
      </c>
      <c r="I1411" s="186">
        <f t="shared" si="1212"/>
        <v>27927</v>
      </c>
      <c r="J1411" s="186">
        <f t="shared" si="1212"/>
        <v>29396</v>
      </c>
      <c r="K1411" s="23">
        <f t="shared" si="1204"/>
        <v>89324</v>
      </c>
      <c r="L1411" s="23">
        <f t="shared" si="1205"/>
        <v>0</v>
      </c>
      <c r="M1411" s="186">
        <f t="shared" si="1212"/>
        <v>99787</v>
      </c>
      <c r="N1411" s="186">
        <f t="shared" si="1212"/>
        <v>99787</v>
      </c>
      <c r="O1411" s="186">
        <f t="shared" si="1212"/>
        <v>37290</v>
      </c>
      <c r="P1411" s="93">
        <f t="shared" si="1212"/>
        <v>0</v>
      </c>
      <c r="Q1411" s="93">
        <f t="shared" si="1212"/>
        <v>0</v>
      </c>
      <c r="R1411" s="93">
        <f t="shared" si="1212"/>
        <v>0</v>
      </c>
      <c r="S1411" s="93">
        <f t="shared" si="1212"/>
        <v>0</v>
      </c>
      <c r="T1411" s="93">
        <f t="shared" si="1213"/>
        <v>0</v>
      </c>
      <c r="U1411" s="93">
        <f t="shared" si="1213"/>
        <v>0</v>
      </c>
      <c r="V1411" s="93">
        <f t="shared" si="1213"/>
        <v>0</v>
      </c>
      <c r="W1411" s="93">
        <f t="shared" si="1213"/>
        <v>0</v>
      </c>
      <c r="X1411" s="93">
        <f t="shared" si="1213"/>
        <v>0</v>
      </c>
      <c r="Y1411" s="93">
        <f t="shared" si="1213"/>
        <v>0</v>
      </c>
      <c r="Z1411" s="93">
        <f t="shared" si="1213"/>
        <v>0</v>
      </c>
      <c r="AA1411" s="93">
        <f t="shared" si="1213"/>
        <v>0</v>
      </c>
      <c r="AB1411" s="93">
        <f t="shared" si="1213"/>
        <v>0</v>
      </c>
      <c r="AC1411" s="93">
        <f t="shared" si="1213"/>
        <v>0</v>
      </c>
      <c r="AD1411" s="292">
        <f t="shared" si="1186"/>
        <v>89324</v>
      </c>
      <c r="AE1411" s="93">
        <f t="shared" si="1213"/>
        <v>89324</v>
      </c>
      <c r="AF1411" s="93">
        <f t="shared" si="1213"/>
        <v>56451</v>
      </c>
      <c r="AG1411" s="93">
        <f t="shared" si="1213"/>
        <v>99787</v>
      </c>
      <c r="AH1411" s="93">
        <f t="shared" si="1213"/>
        <v>99787</v>
      </c>
      <c r="AI1411" s="93">
        <f t="shared" si="1213"/>
        <v>61067</v>
      </c>
      <c r="AJ1411" s="93">
        <f t="shared" si="1213"/>
        <v>3920</v>
      </c>
      <c r="AK1411" s="93">
        <f t="shared" si="1213"/>
        <v>0</v>
      </c>
    </row>
    <row r="1412" spans="1:37" ht="30.75" customHeight="1">
      <c r="A1412" s="125"/>
      <c r="B1412" s="16" t="s">
        <v>376</v>
      </c>
      <c r="C1412" s="26" t="s">
        <v>377</v>
      </c>
      <c r="D1412" s="93">
        <f t="shared" ref="D1412:J1412" si="1214">D1413+D1414+D1415</f>
        <v>2970</v>
      </c>
      <c r="E1412" s="93">
        <f t="shared" si="1214"/>
        <v>78717</v>
      </c>
      <c r="F1412" s="93">
        <f t="shared" si="1214"/>
        <v>89324</v>
      </c>
      <c r="G1412" s="186">
        <f t="shared" si="1214"/>
        <v>12077</v>
      </c>
      <c r="H1412" s="186">
        <f t="shared" si="1214"/>
        <v>19924</v>
      </c>
      <c r="I1412" s="186">
        <f t="shared" si="1214"/>
        <v>27927</v>
      </c>
      <c r="J1412" s="186">
        <f t="shared" si="1214"/>
        <v>29396</v>
      </c>
      <c r="K1412" s="23">
        <f t="shared" si="1204"/>
        <v>89324</v>
      </c>
      <c r="L1412" s="23">
        <f t="shared" si="1205"/>
        <v>0</v>
      </c>
      <c r="M1412" s="186">
        <f t="shared" ref="M1412:AK1412" si="1215">M1413+M1414+M1415</f>
        <v>99787</v>
      </c>
      <c r="N1412" s="186">
        <f t="shared" si="1215"/>
        <v>99787</v>
      </c>
      <c r="O1412" s="186">
        <f t="shared" si="1215"/>
        <v>37290</v>
      </c>
      <c r="P1412" s="93">
        <f t="shared" si="1215"/>
        <v>0</v>
      </c>
      <c r="Q1412" s="93">
        <f t="shared" si="1215"/>
        <v>0</v>
      </c>
      <c r="R1412" s="93">
        <f t="shared" si="1215"/>
        <v>0</v>
      </c>
      <c r="S1412" s="93">
        <f t="shared" si="1215"/>
        <v>0</v>
      </c>
      <c r="T1412" s="93">
        <f t="shared" si="1215"/>
        <v>0</v>
      </c>
      <c r="U1412" s="93">
        <f t="shared" si="1215"/>
        <v>0</v>
      </c>
      <c r="V1412" s="93">
        <f t="shared" si="1215"/>
        <v>0</v>
      </c>
      <c r="W1412" s="93">
        <f t="shared" si="1215"/>
        <v>0</v>
      </c>
      <c r="X1412" s="93">
        <f t="shared" si="1215"/>
        <v>0</v>
      </c>
      <c r="Y1412" s="93">
        <f t="shared" si="1215"/>
        <v>0</v>
      </c>
      <c r="Z1412" s="93">
        <f t="shared" si="1215"/>
        <v>0</v>
      </c>
      <c r="AA1412" s="93">
        <f t="shared" si="1215"/>
        <v>0</v>
      </c>
      <c r="AB1412" s="93">
        <f t="shared" si="1215"/>
        <v>0</v>
      </c>
      <c r="AC1412" s="93">
        <f t="shared" si="1215"/>
        <v>0</v>
      </c>
      <c r="AD1412" s="292">
        <f t="shared" si="1186"/>
        <v>89324</v>
      </c>
      <c r="AE1412" s="93">
        <f t="shared" si="1215"/>
        <v>89324</v>
      </c>
      <c r="AF1412" s="93">
        <f t="shared" si="1215"/>
        <v>56451</v>
      </c>
      <c r="AG1412" s="93">
        <f t="shared" si="1215"/>
        <v>99787</v>
      </c>
      <c r="AH1412" s="93">
        <f t="shared" si="1215"/>
        <v>99787</v>
      </c>
      <c r="AI1412" s="93">
        <f t="shared" si="1215"/>
        <v>61067</v>
      </c>
      <c r="AJ1412" s="93">
        <f t="shared" si="1215"/>
        <v>3920</v>
      </c>
      <c r="AK1412" s="93">
        <f t="shared" si="1215"/>
        <v>0</v>
      </c>
    </row>
    <row r="1413" spans="1:37" ht="13.5" customHeight="1">
      <c r="A1413" s="125"/>
      <c r="B1413" s="28" t="s">
        <v>518</v>
      </c>
      <c r="C1413" s="29" t="s">
        <v>379</v>
      </c>
      <c r="D1413" s="186">
        <v>431</v>
      </c>
      <c r="E1413" s="30">
        <v>10442</v>
      </c>
      <c r="F1413" s="93">
        <f>10442+1607</f>
        <v>12049</v>
      </c>
      <c r="G1413" s="186">
        <f>1607+195</f>
        <v>1802</v>
      </c>
      <c r="H1413" s="186">
        <v>2643</v>
      </c>
      <c r="I1413" s="186">
        <v>3705</v>
      </c>
      <c r="J1413" s="186">
        <v>3899</v>
      </c>
      <c r="K1413" s="23">
        <f t="shared" si="1204"/>
        <v>12049</v>
      </c>
      <c r="L1413" s="23">
        <f t="shared" si="1205"/>
        <v>0</v>
      </c>
      <c r="M1413" s="186">
        <v>13237</v>
      </c>
      <c r="N1413" s="186">
        <v>13237</v>
      </c>
      <c r="O1413" s="186">
        <v>4947</v>
      </c>
      <c r="P1413" s="30"/>
      <c r="Q1413" s="30"/>
      <c r="R1413" s="30"/>
      <c r="S1413" s="30"/>
      <c r="T1413" s="30"/>
      <c r="U1413" s="30"/>
      <c r="V1413" s="30"/>
      <c r="W1413" s="30"/>
      <c r="X1413" s="30"/>
      <c r="Y1413" s="30"/>
      <c r="Z1413" s="30"/>
      <c r="AA1413" s="30"/>
      <c r="AB1413" s="30"/>
      <c r="AC1413" s="30"/>
      <c r="AD1413" s="292">
        <f t="shared" si="1186"/>
        <v>12049</v>
      </c>
      <c r="AE1413" s="30">
        <v>12049</v>
      </c>
      <c r="AF1413" s="30">
        <v>7809</v>
      </c>
      <c r="AG1413" s="30">
        <f>13237</f>
        <v>13237</v>
      </c>
      <c r="AH1413" s="30">
        <f>13237</f>
        <v>13237</v>
      </c>
      <c r="AI1413" s="30">
        <f>8101</f>
        <v>8101</v>
      </c>
      <c r="AJ1413" s="30">
        <v>520</v>
      </c>
      <c r="AK1413" s="30"/>
    </row>
    <row r="1414" spans="1:37" ht="13.5" customHeight="1">
      <c r="A1414" s="125"/>
      <c r="B1414" s="28" t="s">
        <v>520</v>
      </c>
      <c r="C1414" s="29" t="s">
        <v>381</v>
      </c>
      <c r="D1414" s="186">
        <v>2438</v>
      </c>
      <c r="E1414" s="30">
        <v>68275</v>
      </c>
      <c r="F1414" s="93">
        <v>68275</v>
      </c>
      <c r="G1414" s="186">
        <v>1275</v>
      </c>
      <c r="H1414" s="186">
        <v>17281</v>
      </c>
      <c r="I1414" s="186">
        <v>24222</v>
      </c>
      <c r="J1414" s="186">
        <v>25497</v>
      </c>
      <c r="K1414" s="23">
        <f t="shared" si="1204"/>
        <v>68275</v>
      </c>
      <c r="L1414" s="23">
        <f t="shared" si="1205"/>
        <v>0</v>
      </c>
      <c r="M1414" s="186">
        <v>86550</v>
      </c>
      <c r="N1414" s="186">
        <v>86550</v>
      </c>
      <c r="O1414" s="186">
        <v>32343</v>
      </c>
      <c r="P1414" s="30"/>
      <c r="Q1414" s="30"/>
      <c r="R1414" s="30"/>
      <c r="S1414" s="30"/>
      <c r="T1414" s="30"/>
      <c r="U1414" s="30"/>
      <c r="V1414" s="30"/>
      <c r="W1414" s="30"/>
      <c r="X1414" s="30"/>
      <c r="Y1414" s="30"/>
      <c r="Z1414" s="30"/>
      <c r="AA1414" s="30"/>
      <c r="AB1414" s="30"/>
      <c r="AC1414" s="30"/>
      <c r="AD1414" s="292">
        <f t="shared" si="1186"/>
        <v>68275</v>
      </c>
      <c r="AE1414" s="30">
        <v>68275</v>
      </c>
      <c r="AF1414" s="30">
        <v>44253</v>
      </c>
      <c r="AG1414" s="30">
        <f>86550</f>
        <v>86550</v>
      </c>
      <c r="AH1414" s="30">
        <v>86550</v>
      </c>
      <c r="AI1414" s="30">
        <v>52966</v>
      </c>
      <c r="AJ1414" s="30">
        <v>3400</v>
      </c>
      <c r="AK1414" s="30"/>
    </row>
    <row r="1415" spans="1:37" ht="13.5" customHeight="1">
      <c r="A1415" s="125"/>
      <c r="B1415" s="28" t="s">
        <v>382</v>
      </c>
      <c r="C1415" s="29" t="s">
        <v>383</v>
      </c>
      <c r="D1415" s="186">
        <v>101</v>
      </c>
      <c r="E1415" s="30">
        <v>0</v>
      </c>
      <c r="F1415" s="93">
        <v>9000</v>
      </c>
      <c r="G1415" s="186">
        <v>9000</v>
      </c>
      <c r="H1415" s="186"/>
      <c r="I1415" s="186">
        <v>0</v>
      </c>
      <c r="J1415" s="186">
        <v>0</v>
      </c>
      <c r="K1415" s="23">
        <f t="shared" si="1204"/>
        <v>9000</v>
      </c>
      <c r="L1415" s="23">
        <f t="shared" si="1205"/>
        <v>0</v>
      </c>
      <c r="M1415" s="186">
        <v>0</v>
      </c>
      <c r="N1415" s="186">
        <v>0</v>
      </c>
      <c r="O1415" s="186">
        <v>0</v>
      </c>
      <c r="P1415" s="30">
        <v>0</v>
      </c>
      <c r="Q1415" s="30">
        <v>0</v>
      </c>
      <c r="R1415" s="30">
        <v>0</v>
      </c>
      <c r="S1415" s="30">
        <v>0</v>
      </c>
      <c r="T1415" s="30">
        <v>0</v>
      </c>
      <c r="U1415" s="30">
        <v>0</v>
      </c>
      <c r="V1415" s="30">
        <v>0</v>
      </c>
      <c r="W1415" s="30">
        <v>0</v>
      </c>
      <c r="X1415" s="30">
        <v>0</v>
      </c>
      <c r="Y1415" s="30">
        <v>0</v>
      </c>
      <c r="Z1415" s="30">
        <v>0</v>
      </c>
      <c r="AA1415" s="30">
        <v>0</v>
      </c>
      <c r="AB1415" s="30">
        <v>0</v>
      </c>
      <c r="AC1415" s="30">
        <v>0</v>
      </c>
      <c r="AD1415" s="292">
        <f t="shared" si="1186"/>
        <v>9000</v>
      </c>
      <c r="AE1415" s="30">
        <v>9000</v>
      </c>
      <c r="AF1415" s="30">
        <v>4389</v>
      </c>
      <c r="AG1415" s="30">
        <v>0</v>
      </c>
      <c r="AH1415" s="30">
        <v>0</v>
      </c>
      <c r="AI1415" s="30">
        <v>0</v>
      </c>
      <c r="AJ1415" s="30">
        <v>0</v>
      </c>
      <c r="AK1415" s="30">
        <v>0</v>
      </c>
    </row>
    <row r="1416" spans="1:37" ht="0.75" customHeight="1">
      <c r="A1416" s="125"/>
      <c r="B1416" s="28"/>
      <c r="C1416" s="29"/>
      <c r="D1416" s="186"/>
      <c r="E1416" s="30"/>
      <c r="F1416" s="93"/>
      <c r="G1416" s="186"/>
      <c r="H1416" s="186"/>
      <c r="I1416" s="186"/>
      <c r="J1416" s="186"/>
      <c r="K1416" s="23">
        <f t="shared" si="1204"/>
        <v>0</v>
      </c>
      <c r="L1416" s="23">
        <f t="shared" si="1205"/>
        <v>0</v>
      </c>
      <c r="M1416" s="186"/>
      <c r="N1416" s="186"/>
      <c r="O1416" s="186"/>
      <c r="P1416" s="30"/>
      <c r="Q1416" s="30"/>
      <c r="R1416" s="30"/>
      <c r="S1416" s="30"/>
      <c r="T1416" s="30"/>
      <c r="U1416" s="30"/>
      <c r="V1416" s="30"/>
      <c r="W1416" s="30"/>
      <c r="X1416" s="30"/>
      <c r="Y1416" s="30"/>
      <c r="Z1416" s="30"/>
      <c r="AA1416" s="30"/>
      <c r="AB1416" s="30"/>
      <c r="AC1416" s="30"/>
      <c r="AD1416" s="292">
        <f t="shared" si="1186"/>
        <v>0</v>
      </c>
      <c r="AE1416" s="30"/>
      <c r="AF1416" s="30"/>
      <c r="AG1416" s="30"/>
      <c r="AH1416" s="30"/>
      <c r="AI1416" s="30"/>
      <c r="AJ1416" s="30"/>
      <c r="AK1416" s="30"/>
    </row>
    <row r="1417" spans="1:37" ht="13.5" hidden="1" customHeight="1">
      <c r="A1417" s="125"/>
      <c r="B1417" s="28"/>
      <c r="C1417" s="29"/>
      <c r="D1417" s="186"/>
      <c r="E1417" s="30"/>
      <c r="F1417" s="93"/>
      <c r="G1417" s="186"/>
      <c r="H1417" s="186"/>
      <c r="I1417" s="186"/>
      <c r="J1417" s="186"/>
      <c r="K1417" s="23">
        <f t="shared" si="1204"/>
        <v>0</v>
      </c>
      <c r="L1417" s="23">
        <f t="shared" si="1205"/>
        <v>0</v>
      </c>
      <c r="M1417" s="186"/>
      <c r="N1417" s="186"/>
      <c r="O1417" s="186"/>
      <c r="P1417" s="30"/>
      <c r="Q1417" s="30"/>
      <c r="R1417" s="30"/>
      <c r="S1417" s="30"/>
      <c r="T1417" s="30"/>
      <c r="U1417" s="30"/>
      <c r="V1417" s="30"/>
      <c r="W1417" s="30"/>
      <c r="X1417" s="30"/>
      <c r="Y1417" s="30"/>
      <c r="Z1417" s="30"/>
      <c r="AA1417" s="30"/>
      <c r="AB1417" s="30"/>
      <c r="AC1417" s="30"/>
      <c r="AD1417" s="292">
        <f t="shared" si="1186"/>
        <v>0</v>
      </c>
      <c r="AE1417" s="30"/>
      <c r="AF1417" s="30"/>
      <c r="AG1417" s="30"/>
      <c r="AH1417" s="30"/>
      <c r="AI1417" s="30"/>
      <c r="AJ1417" s="30"/>
      <c r="AK1417" s="30"/>
    </row>
    <row r="1418" spans="1:37" ht="13.5" hidden="1" customHeight="1">
      <c r="A1418" s="125">
        <v>3</v>
      </c>
      <c r="B1418" s="236" t="s">
        <v>804</v>
      </c>
      <c r="C1418" s="237">
        <v>87.02</v>
      </c>
      <c r="D1418" s="276">
        <f t="shared" ref="D1418:S1420" si="1216">D1419</f>
        <v>0</v>
      </c>
      <c r="E1418" s="238">
        <f t="shared" si="1216"/>
        <v>0</v>
      </c>
      <c r="F1418" s="316">
        <f t="shared" si="1216"/>
        <v>0</v>
      </c>
      <c r="G1418" s="276">
        <f t="shared" si="1216"/>
        <v>0</v>
      </c>
      <c r="H1418" s="276">
        <f t="shared" si="1216"/>
        <v>0</v>
      </c>
      <c r="I1418" s="276">
        <f t="shared" si="1216"/>
        <v>0</v>
      </c>
      <c r="J1418" s="276">
        <f t="shared" si="1216"/>
        <v>0</v>
      </c>
      <c r="K1418" s="23">
        <f t="shared" si="1204"/>
        <v>0</v>
      </c>
      <c r="L1418" s="23">
        <f t="shared" si="1205"/>
        <v>0</v>
      </c>
      <c r="M1418" s="276">
        <f t="shared" si="1216"/>
        <v>0</v>
      </c>
      <c r="N1418" s="276">
        <f t="shared" si="1216"/>
        <v>0</v>
      </c>
      <c r="O1418" s="276">
        <f t="shared" si="1216"/>
        <v>0</v>
      </c>
      <c r="P1418" s="238">
        <f t="shared" si="1216"/>
        <v>0</v>
      </c>
      <c r="Q1418" s="238">
        <f t="shared" si="1216"/>
        <v>0</v>
      </c>
      <c r="R1418" s="238">
        <f t="shared" si="1216"/>
        <v>0</v>
      </c>
      <c r="S1418" s="238">
        <f t="shared" si="1216"/>
        <v>0</v>
      </c>
      <c r="T1418" s="238">
        <f t="shared" ref="T1418:AK1420" si="1217">T1419</f>
        <v>0</v>
      </c>
      <c r="U1418" s="238">
        <f t="shared" si="1217"/>
        <v>0</v>
      </c>
      <c r="V1418" s="238">
        <f t="shared" si="1217"/>
        <v>0</v>
      </c>
      <c r="W1418" s="238">
        <f t="shared" si="1217"/>
        <v>0</v>
      </c>
      <c r="X1418" s="238">
        <f t="shared" si="1217"/>
        <v>0</v>
      </c>
      <c r="Y1418" s="238">
        <f t="shared" si="1217"/>
        <v>0</v>
      </c>
      <c r="Z1418" s="238">
        <f t="shared" si="1217"/>
        <v>0</v>
      </c>
      <c r="AA1418" s="238">
        <f t="shared" si="1217"/>
        <v>0</v>
      </c>
      <c r="AB1418" s="238">
        <f t="shared" si="1217"/>
        <v>0</v>
      </c>
      <c r="AC1418" s="238">
        <f t="shared" si="1217"/>
        <v>0</v>
      </c>
      <c r="AD1418" s="292">
        <f t="shared" si="1186"/>
        <v>0</v>
      </c>
      <c r="AE1418" s="238">
        <f t="shared" si="1217"/>
        <v>0</v>
      </c>
      <c r="AF1418" s="238">
        <f t="shared" si="1217"/>
        <v>0</v>
      </c>
      <c r="AG1418" s="238">
        <f t="shared" si="1217"/>
        <v>0</v>
      </c>
      <c r="AH1418" s="238">
        <f t="shared" si="1217"/>
        <v>0</v>
      </c>
      <c r="AI1418" s="238">
        <f t="shared" si="1217"/>
        <v>0</v>
      </c>
      <c r="AJ1418" s="238">
        <f t="shared" si="1217"/>
        <v>0</v>
      </c>
      <c r="AK1418" s="238">
        <f t="shared" si="1217"/>
        <v>0</v>
      </c>
    </row>
    <row r="1419" spans="1:37" ht="32.25" hidden="1" customHeight="1">
      <c r="A1419" s="125" t="s">
        <v>805</v>
      </c>
      <c r="B1419" s="154" t="s">
        <v>806</v>
      </c>
      <c r="C1419" s="155" t="s">
        <v>807</v>
      </c>
      <c r="D1419" s="263">
        <f t="shared" si="1216"/>
        <v>0</v>
      </c>
      <c r="E1419" s="156">
        <f t="shared" si="1216"/>
        <v>0</v>
      </c>
      <c r="F1419" s="300">
        <f t="shared" si="1216"/>
        <v>0</v>
      </c>
      <c r="G1419" s="263">
        <f t="shared" si="1216"/>
        <v>0</v>
      </c>
      <c r="H1419" s="263">
        <f t="shared" si="1216"/>
        <v>0</v>
      </c>
      <c r="I1419" s="263">
        <f t="shared" si="1216"/>
        <v>0</v>
      </c>
      <c r="J1419" s="263">
        <f t="shared" si="1216"/>
        <v>0</v>
      </c>
      <c r="K1419" s="23">
        <f t="shared" si="1204"/>
        <v>0</v>
      </c>
      <c r="L1419" s="23">
        <f t="shared" si="1205"/>
        <v>0</v>
      </c>
      <c r="M1419" s="263">
        <f t="shared" si="1216"/>
        <v>0</v>
      </c>
      <c r="N1419" s="263">
        <f t="shared" si="1216"/>
        <v>0</v>
      </c>
      <c r="O1419" s="263">
        <f t="shared" si="1216"/>
        <v>0</v>
      </c>
      <c r="P1419" s="156">
        <f t="shared" si="1216"/>
        <v>0</v>
      </c>
      <c r="Q1419" s="156">
        <f t="shared" si="1216"/>
        <v>0</v>
      </c>
      <c r="R1419" s="156">
        <f t="shared" si="1216"/>
        <v>0</v>
      </c>
      <c r="S1419" s="156">
        <f t="shared" si="1216"/>
        <v>0</v>
      </c>
      <c r="T1419" s="156">
        <f t="shared" si="1217"/>
        <v>0</v>
      </c>
      <c r="U1419" s="156">
        <f t="shared" si="1217"/>
        <v>0</v>
      </c>
      <c r="V1419" s="156">
        <f t="shared" si="1217"/>
        <v>0</v>
      </c>
      <c r="W1419" s="156">
        <f t="shared" si="1217"/>
        <v>0</v>
      </c>
      <c r="X1419" s="156">
        <f t="shared" si="1217"/>
        <v>0</v>
      </c>
      <c r="Y1419" s="156">
        <f t="shared" si="1217"/>
        <v>0</v>
      </c>
      <c r="Z1419" s="156">
        <f t="shared" si="1217"/>
        <v>0</v>
      </c>
      <c r="AA1419" s="156">
        <f t="shared" si="1217"/>
        <v>0</v>
      </c>
      <c r="AB1419" s="156">
        <f t="shared" si="1217"/>
        <v>0</v>
      </c>
      <c r="AC1419" s="156">
        <f t="shared" si="1217"/>
        <v>0</v>
      </c>
      <c r="AD1419" s="292">
        <f t="shared" si="1186"/>
        <v>0</v>
      </c>
      <c r="AE1419" s="156">
        <f t="shared" si="1217"/>
        <v>0</v>
      </c>
      <c r="AF1419" s="156">
        <f t="shared" si="1217"/>
        <v>0</v>
      </c>
      <c r="AG1419" s="156">
        <f t="shared" si="1217"/>
        <v>0</v>
      </c>
      <c r="AH1419" s="156">
        <f t="shared" si="1217"/>
        <v>0</v>
      </c>
      <c r="AI1419" s="156">
        <f t="shared" si="1217"/>
        <v>0</v>
      </c>
      <c r="AJ1419" s="156">
        <f t="shared" si="1217"/>
        <v>0</v>
      </c>
      <c r="AK1419" s="156">
        <f t="shared" si="1217"/>
        <v>0</v>
      </c>
    </row>
    <row r="1420" spans="1:37" ht="22.5" hidden="1" customHeight="1">
      <c r="A1420" s="125"/>
      <c r="B1420" s="28" t="s">
        <v>311</v>
      </c>
      <c r="C1420" s="26"/>
      <c r="D1420" s="252">
        <f t="shared" si="1216"/>
        <v>0</v>
      </c>
      <c r="E1420" s="47">
        <f t="shared" si="1216"/>
        <v>0</v>
      </c>
      <c r="F1420" s="291">
        <f t="shared" si="1216"/>
        <v>0</v>
      </c>
      <c r="G1420" s="252">
        <f t="shared" si="1216"/>
        <v>0</v>
      </c>
      <c r="H1420" s="252">
        <f t="shared" si="1216"/>
        <v>0</v>
      </c>
      <c r="I1420" s="252">
        <f t="shared" si="1216"/>
        <v>0</v>
      </c>
      <c r="J1420" s="252">
        <f t="shared" si="1216"/>
        <v>0</v>
      </c>
      <c r="K1420" s="23">
        <f t="shared" si="1204"/>
        <v>0</v>
      </c>
      <c r="L1420" s="23">
        <f t="shared" si="1205"/>
        <v>0</v>
      </c>
      <c r="M1420" s="252">
        <f t="shared" si="1216"/>
        <v>0</v>
      </c>
      <c r="N1420" s="252">
        <f t="shared" si="1216"/>
        <v>0</v>
      </c>
      <c r="O1420" s="252">
        <f t="shared" si="1216"/>
        <v>0</v>
      </c>
      <c r="P1420" s="47">
        <f t="shared" si="1216"/>
        <v>0</v>
      </c>
      <c r="Q1420" s="47">
        <f t="shared" si="1216"/>
        <v>0</v>
      </c>
      <c r="R1420" s="47">
        <f t="shared" si="1216"/>
        <v>0</v>
      </c>
      <c r="S1420" s="47">
        <f t="shared" si="1216"/>
        <v>0</v>
      </c>
      <c r="T1420" s="47">
        <f t="shared" si="1217"/>
        <v>0</v>
      </c>
      <c r="U1420" s="47">
        <f t="shared" si="1217"/>
        <v>0</v>
      </c>
      <c r="V1420" s="47">
        <f t="shared" si="1217"/>
        <v>0</v>
      </c>
      <c r="W1420" s="47">
        <f t="shared" si="1217"/>
        <v>0</v>
      </c>
      <c r="X1420" s="47">
        <f t="shared" si="1217"/>
        <v>0</v>
      </c>
      <c r="Y1420" s="47">
        <f t="shared" si="1217"/>
        <v>0</v>
      </c>
      <c r="Z1420" s="47">
        <f t="shared" si="1217"/>
        <v>0</v>
      </c>
      <c r="AA1420" s="47">
        <f t="shared" si="1217"/>
        <v>0</v>
      </c>
      <c r="AB1420" s="47">
        <f t="shared" si="1217"/>
        <v>0</v>
      </c>
      <c r="AC1420" s="47">
        <f t="shared" si="1217"/>
        <v>0</v>
      </c>
      <c r="AD1420" s="292">
        <f t="shared" si="1186"/>
        <v>0</v>
      </c>
      <c r="AE1420" s="47">
        <f t="shared" si="1217"/>
        <v>0</v>
      </c>
      <c r="AF1420" s="47">
        <f t="shared" si="1217"/>
        <v>0</v>
      </c>
      <c r="AG1420" s="47">
        <f t="shared" si="1217"/>
        <v>0</v>
      </c>
      <c r="AH1420" s="47">
        <f t="shared" si="1217"/>
        <v>0</v>
      </c>
      <c r="AI1420" s="47">
        <f t="shared" si="1217"/>
        <v>0</v>
      </c>
      <c r="AJ1420" s="47">
        <f t="shared" si="1217"/>
        <v>0</v>
      </c>
      <c r="AK1420" s="47">
        <f t="shared" si="1217"/>
        <v>0</v>
      </c>
    </row>
    <row r="1421" spans="1:37" ht="27.75" hidden="1" customHeight="1">
      <c r="A1421" s="125"/>
      <c r="B1421" s="223" t="s">
        <v>753</v>
      </c>
      <c r="C1421" s="224" t="s">
        <v>754</v>
      </c>
      <c r="D1421" s="186"/>
      <c r="E1421" s="30"/>
      <c r="F1421" s="93"/>
      <c r="G1421" s="186"/>
      <c r="H1421" s="186"/>
      <c r="I1421" s="186"/>
      <c r="J1421" s="186"/>
      <c r="K1421" s="23">
        <f t="shared" si="1204"/>
        <v>0</v>
      </c>
      <c r="L1421" s="23">
        <f t="shared" si="1205"/>
        <v>0</v>
      </c>
      <c r="M1421" s="186"/>
      <c r="N1421" s="186"/>
      <c r="O1421" s="186"/>
      <c r="P1421" s="30"/>
      <c r="Q1421" s="30"/>
      <c r="R1421" s="30"/>
      <c r="S1421" s="30"/>
      <c r="T1421" s="30"/>
      <c r="U1421" s="30"/>
      <c r="V1421" s="30"/>
      <c r="W1421" s="30"/>
      <c r="X1421" s="30"/>
      <c r="Y1421" s="30"/>
      <c r="Z1421" s="30"/>
      <c r="AA1421" s="30"/>
      <c r="AB1421" s="30"/>
      <c r="AC1421" s="30"/>
      <c r="AD1421" s="292">
        <f t="shared" si="1186"/>
        <v>0</v>
      </c>
      <c r="AE1421" s="30"/>
      <c r="AF1421" s="30"/>
      <c r="AG1421" s="30"/>
      <c r="AH1421" s="30"/>
      <c r="AI1421" s="30"/>
      <c r="AJ1421" s="30"/>
      <c r="AK1421" s="30"/>
    </row>
    <row r="1422" spans="1:37" ht="22.5" hidden="1" customHeight="1">
      <c r="A1422" s="125"/>
      <c r="B1422" s="239" t="s">
        <v>808</v>
      </c>
      <c r="C1422" s="224"/>
      <c r="D1422" s="186">
        <v>0</v>
      </c>
      <c r="E1422" s="30">
        <v>0</v>
      </c>
      <c r="F1422" s="93">
        <v>0</v>
      </c>
      <c r="G1422" s="186">
        <v>0</v>
      </c>
      <c r="H1422" s="186">
        <v>0</v>
      </c>
      <c r="I1422" s="186">
        <v>0</v>
      </c>
      <c r="J1422" s="186">
        <v>0</v>
      </c>
      <c r="K1422" s="23">
        <f t="shared" si="1204"/>
        <v>0</v>
      </c>
      <c r="L1422" s="23">
        <f t="shared" si="1205"/>
        <v>0</v>
      </c>
      <c r="M1422" s="186">
        <v>0</v>
      </c>
      <c r="N1422" s="186">
        <v>0</v>
      </c>
      <c r="O1422" s="186">
        <v>0</v>
      </c>
      <c r="P1422" s="30">
        <v>0</v>
      </c>
      <c r="Q1422" s="30">
        <v>0</v>
      </c>
      <c r="R1422" s="30">
        <v>0</v>
      </c>
      <c r="S1422" s="30">
        <v>0</v>
      </c>
      <c r="T1422" s="30">
        <v>0</v>
      </c>
      <c r="U1422" s="30">
        <v>0</v>
      </c>
      <c r="V1422" s="30">
        <v>0</v>
      </c>
      <c r="W1422" s="30">
        <v>0</v>
      </c>
      <c r="X1422" s="30">
        <v>0</v>
      </c>
      <c r="Y1422" s="30">
        <v>0</v>
      </c>
      <c r="Z1422" s="30">
        <v>0</v>
      </c>
      <c r="AA1422" s="30">
        <v>0</v>
      </c>
      <c r="AB1422" s="30">
        <v>0</v>
      </c>
      <c r="AC1422" s="30">
        <v>0</v>
      </c>
      <c r="AD1422" s="292">
        <f t="shared" si="1186"/>
        <v>0</v>
      </c>
      <c r="AE1422" s="30">
        <v>0</v>
      </c>
      <c r="AF1422" s="30">
        <v>0</v>
      </c>
      <c r="AG1422" s="30">
        <v>0</v>
      </c>
      <c r="AH1422" s="30">
        <v>0</v>
      </c>
      <c r="AI1422" s="30">
        <v>0</v>
      </c>
      <c r="AJ1422" s="30">
        <v>0</v>
      </c>
      <c r="AK1422" s="30">
        <v>0</v>
      </c>
    </row>
    <row r="1423" spans="1:37" ht="22.5" customHeight="1">
      <c r="A1423" s="240"/>
      <c r="B1423" s="241" t="s">
        <v>809</v>
      </c>
      <c r="C1423" s="242"/>
      <c r="D1423" s="277">
        <f t="shared" ref="D1423:J1423" si="1218">D9-D293</f>
        <v>-133351</v>
      </c>
      <c r="E1423" s="243">
        <f t="shared" si="1218"/>
        <v>0</v>
      </c>
      <c r="F1423" s="317">
        <f t="shared" si="1218"/>
        <v>-139793</v>
      </c>
      <c r="G1423" s="277">
        <f t="shared" si="1218"/>
        <v>-139793</v>
      </c>
      <c r="H1423" s="277">
        <f t="shared" si="1218"/>
        <v>0</v>
      </c>
      <c r="I1423" s="277">
        <f t="shared" si="1218"/>
        <v>0</v>
      </c>
      <c r="J1423" s="277">
        <f t="shared" si="1218"/>
        <v>0</v>
      </c>
      <c r="K1423" s="23">
        <f t="shared" si="1204"/>
        <v>-139793</v>
      </c>
      <c r="L1423" s="23">
        <f t="shared" si="1205"/>
        <v>0</v>
      </c>
      <c r="M1423" s="277">
        <f t="shared" ref="M1423:AK1423" si="1219">M9-M293</f>
        <v>0</v>
      </c>
      <c r="N1423" s="277">
        <f t="shared" si="1219"/>
        <v>0</v>
      </c>
      <c r="O1423" s="277">
        <f t="shared" si="1219"/>
        <v>0</v>
      </c>
      <c r="P1423" s="243">
        <f t="shared" si="1219"/>
        <v>-1760</v>
      </c>
      <c r="Q1423" s="243">
        <f t="shared" si="1219"/>
        <v>0</v>
      </c>
      <c r="R1423" s="243">
        <f t="shared" si="1219"/>
        <v>-1145.9999999999982</v>
      </c>
      <c r="S1423" s="243">
        <f t="shared" si="1219"/>
        <v>-275</v>
      </c>
      <c r="T1423" s="243">
        <f t="shared" si="1219"/>
        <v>-462</v>
      </c>
      <c r="U1423" s="243">
        <f t="shared" si="1219"/>
        <v>-913</v>
      </c>
      <c r="V1423" s="243">
        <f t="shared" si="1219"/>
        <v>-112.23999999999998</v>
      </c>
      <c r="W1423" s="243">
        <f t="shared" si="1219"/>
        <v>-73</v>
      </c>
      <c r="X1423" s="243">
        <f t="shared" si="1219"/>
        <v>0</v>
      </c>
      <c r="Y1423" s="243">
        <f t="shared" si="1219"/>
        <v>0</v>
      </c>
      <c r="Z1423" s="243">
        <f t="shared" si="1219"/>
        <v>-9535</v>
      </c>
      <c r="AA1423" s="243">
        <f t="shared" si="1219"/>
        <v>-109.00000000000006</v>
      </c>
      <c r="AB1423" s="243">
        <f t="shared" si="1219"/>
        <v>-7543</v>
      </c>
      <c r="AC1423" s="243">
        <f t="shared" si="1219"/>
        <v>0</v>
      </c>
      <c r="AD1423" s="292">
        <f t="shared" si="1186"/>
        <v>-161721.24</v>
      </c>
      <c r="AE1423" s="243">
        <f t="shared" si="1219"/>
        <v>-161721.24</v>
      </c>
      <c r="AF1423" s="243">
        <f t="shared" si="1219"/>
        <v>30750</v>
      </c>
      <c r="AG1423" s="243">
        <f t="shared" si="1219"/>
        <v>0</v>
      </c>
      <c r="AH1423" s="243">
        <f t="shared" si="1219"/>
        <v>0</v>
      </c>
      <c r="AI1423" s="243">
        <f t="shared" si="1219"/>
        <v>0</v>
      </c>
      <c r="AJ1423" s="243">
        <f t="shared" si="1219"/>
        <v>0</v>
      </c>
      <c r="AK1423" s="243">
        <f t="shared" si="1219"/>
        <v>0</v>
      </c>
    </row>
    <row r="1425" spans="7:7" ht="10.5" customHeight="1">
      <c r="G1425" s="319"/>
    </row>
  </sheetData>
  <mergeCells count="2">
    <mergeCell ref="B4:O4"/>
    <mergeCell ref="B5:O5"/>
  </mergeCells>
  <pageMargins left="0.86614173228346458" right="0.15748031496062992" top="0.27559055118110237" bottom="0.43307086614173229" header="0.15748031496062992" footer="0.27559055118110237"/>
  <pageSetup paperSize="9" scale="85" orientation="landscape" r:id="rId1"/>
  <headerFooter alignWithMargins="0">
    <oddFooter>Page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607"/>
  <sheetViews>
    <sheetView zoomScaleNormal="100" workbookViewId="0">
      <pane xSplit="3" ySplit="9" topLeftCell="F1438" activePane="bottomRight" state="frozen"/>
      <selection pane="bottomRight" activeCell="AG510" sqref="AG510"/>
      <selection pane="bottomLeft" activeCell="AB578" sqref="AB578"/>
      <selection pane="topRight" activeCell="AB578" sqref="AB578"/>
    </sheetView>
  </sheetViews>
  <sheetFormatPr defaultRowHeight="12.75"/>
  <cols>
    <col min="1" max="1" width="4.7109375" style="7" hidden="1" customWidth="1"/>
    <col min="2" max="2" width="47.7109375" style="7" customWidth="1"/>
    <col min="3" max="3" width="12.140625" style="6" customWidth="1"/>
    <col min="4" max="4" width="0.140625" style="140" hidden="1" customWidth="1"/>
    <col min="5" max="5" width="11.28515625" style="7" hidden="1" customWidth="1"/>
    <col min="6" max="6" width="14.140625" customWidth="1"/>
    <col min="7" max="9" width="10.28515625" style="7" hidden="1" customWidth="1"/>
    <col min="10" max="10" width="13.140625" style="7" hidden="1" customWidth="1"/>
    <col min="11" max="11" width="0.140625" style="7" hidden="1" customWidth="1"/>
    <col min="12" max="12" width="8.7109375" style="7" hidden="1" customWidth="1"/>
    <col min="13" max="13" width="11.7109375" style="7" hidden="1" customWidth="1"/>
    <col min="14" max="14" width="11.42578125" style="7" hidden="1" customWidth="1"/>
    <col min="15" max="15" width="10.140625" style="7" hidden="1" customWidth="1"/>
    <col min="16" max="21" width="10.5703125" style="7" hidden="1" customWidth="1"/>
    <col min="22" max="22" width="0.140625" style="7" customWidth="1"/>
    <col min="23" max="23" width="7.85546875" style="7" hidden="1" customWidth="1"/>
    <col min="24" max="24" width="5.140625" style="7" hidden="1" customWidth="1"/>
    <col min="25" max="25" width="5.5703125" style="7" hidden="1" customWidth="1"/>
    <col min="26" max="26" width="11" style="7" hidden="1" customWidth="1"/>
    <col min="27" max="27" width="8.42578125" style="7" hidden="1" customWidth="1"/>
    <col min="28" max="28" width="7.7109375" style="7" hidden="1" customWidth="1"/>
    <col min="29" max="29" width="8.42578125" style="7" hidden="1" customWidth="1"/>
    <col min="30" max="30" width="11.85546875" style="7" hidden="1" customWidth="1"/>
    <col min="31" max="32" width="10.42578125" style="7" customWidth="1"/>
    <col min="33" max="33" width="12" style="7" customWidth="1"/>
    <col min="34" max="34" width="9.140625" style="7" customWidth="1"/>
    <col min="35" max="35" width="5.28515625" style="7" hidden="1" customWidth="1"/>
    <col min="36" max="36" width="3.85546875" style="7" customWidth="1"/>
    <col min="37" max="40" width="10.42578125" style="7" customWidth="1"/>
    <col min="41" max="41" width="5.28515625" style="7" customWidth="1"/>
    <col min="42" max="16384" width="9.140625" style="7"/>
  </cols>
  <sheetData>
    <row r="1" spans="1:41" s="4" customFormat="1" ht="15.75">
      <c r="A1" s="1" t="s">
        <v>0</v>
      </c>
      <c r="B1" s="2" t="s">
        <v>0</v>
      </c>
      <c r="C1" s="3"/>
      <c r="D1" s="244"/>
      <c r="J1" s="4" t="s">
        <v>1</v>
      </c>
    </row>
    <row r="2" spans="1:41" ht="15.75">
      <c r="A2" s="5" t="s">
        <v>2</v>
      </c>
      <c r="B2" s="3" t="s">
        <v>2</v>
      </c>
    </row>
    <row r="3" spans="1:41" ht="18" customHeight="1">
      <c r="A3" s="8"/>
      <c r="B3" s="2" t="s">
        <v>3</v>
      </c>
      <c r="C3" s="9"/>
    </row>
    <row r="4" spans="1:41" ht="18" customHeight="1">
      <c r="A4" s="8"/>
      <c r="B4" s="559" t="s">
        <v>4</v>
      </c>
      <c r="C4" s="560"/>
      <c r="D4" s="560"/>
      <c r="E4" s="560"/>
      <c r="F4" s="560"/>
      <c r="G4" s="560"/>
      <c r="H4" s="560"/>
      <c r="I4" s="560"/>
      <c r="J4" s="560"/>
      <c r="K4" s="560"/>
      <c r="L4" s="560"/>
      <c r="M4" s="560"/>
      <c r="N4" s="560"/>
      <c r="O4" s="560"/>
    </row>
    <row r="5" spans="1:41" ht="18" customHeight="1">
      <c r="A5" s="8"/>
      <c r="B5" s="559" t="s">
        <v>5</v>
      </c>
      <c r="C5" s="560"/>
      <c r="D5" s="560"/>
      <c r="E5" s="560"/>
      <c r="F5" s="560"/>
      <c r="G5" s="560"/>
      <c r="H5" s="560"/>
      <c r="I5" s="560"/>
      <c r="J5" s="560"/>
      <c r="K5" s="560"/>
      <c r="L5" s="560"/>
      <c r="M5" s="560"/>
      <c r="N5" s="560"/>
      <c r="O5" s="560"/>
    </row>
    <row r="6" spans="1:41" ht="18" customHeight="1">
      <c r="A6" s="8"/>
      <c r="B6" s="10"/>
      <c r="C6" s="11"/>
      <c r="D6" s="245"/>
      <c r="E6" s="12"/>
      <c r="F6" s="12"/>
      <c r="G6" s="12"/>
      <c r="H6" s="12"/>
      <c r="I6" s="12"/>
      <c r="J6" s="12"/>
      <c r="K6" s="12"/>
      <c r="L6" s="12"/>
      <c r="M6" s="12"/>
      <c r="N6" s="12"/>
      <c r="O6" s="12"/>
      <c r="P6" s="12"/>
      <c r="Q6" s="12"/>
      <c r="R6" s="12"/>
      <c r="S6" s="12"/>
      <c r="T6" s="12"/>
      <c r="U6" s="12"/>
      <c r="V6" s="12"/>
      <c r="W6" s="12"/>
      <c r="X6" s="12"/>
      <c r="Y6" s="12"/>
      <c r="Z6" s="12"/>
      <c r="AA6" s="12"/>
      <c r="AB6" s="12"/>
      <c r="AC6" s="12"/>
      <c r="AE6" s="12"/>
      <c r="AF6" s="12"/>
      <c r="AG6" s="12"/>
      <c r="AH6" s="12"/>
      <c r="AI6" s="12"/>
      <c r="AJ6" s="12"/>
      <c r="AK6" s="12"/>
      <c r="AL6" s="12"/>
      <c r="AM6" s="12"/>
      <c r="AN6" s="12"/>
      <c r="AO6" s="12"/>
    </row>
    <row r="7" spans="1:41" ht="14.25" customHeight="1">
      <c r="A7" s="13"/>
      <c r="B7" s="14"/>
      <c r="C7" s="15"/>
      <c r="N7" t="s">
        <v>6</v>
      </c>
    </row>
    <row r="8" spans="1:41" ht="63.75" customHeight="1">
      <c r="A8" s="16"/>
      <c r="B8" s="17" t="s">
        <v>7</v>
      </c>
      <c r="C8" s="18" t="s">
        <v>8</v>
      </c>
      <c r="D8" s="246" t="s">
        <v>9</v>
      </c>
      <c r="E8" s="19" t="s">
        <v>10</v>
      </c>
      <c r="F8" s="19" t="s">
        <v>10</v>
      </c>
      <c r="G8" s="19" t="s">
        <v>11</v>
      </c>
      <c r="H8" s="19" t="s">
        <v>12</v>
      </c>
      <c r="I8" s="19" t="s">
        <v>13</v>
      </c>
      <c r="J8" s="19" t="s">
        <v>14</v>
      </c>
      <c r="K8" s="19"/>
      <c r="L8" s="19"/>
      <c r="M8" s="19" t="s">
        <v>15</v>
      </c>
      <c r="N8" s="19" t="s">
        <v>16</v>
      </c>
      <c r="O8" s="19" t="s">
        <v>17</v>
      </c>
      <c r="P8" s="19" t="s">
        <v>18</v>
      </c>
      <c r="Q8" s="19" t="s">
        <v>19</v>
      </c>
      <c r="R8" s="19" t="s">
        <v>20</v>
      </c>
      <c r="S8" s="19" t="s">
        <v>21</v>
      </c>
      <c r="T8" s="19" t="s">
        <v>22</v>
      </c>
      <c r="U8" s="19" t="s">
        <v>23</v>
      </c>
      <c r="V8" s="19" t="s">
        <v>24</v>
      </c>
      <c r="W8" s="19" t="s">
        <v>25</v>
      </c>
      <c r="X8" s="19"/>
      <c r="Y8" s="19"/>
      <c r="Z8" s="19" t="s">
        <v>26</v>
      </c>
      <c r="AA8" s="19" t="s">
        <v>27</v>
      </c>
      <c r="AB8" s="19" t="s">
        <v>28</v>
      </c>
      <c r="AC8" s="19" t="s">
        <v>29</v>
      </c>
      <c r="AD8" t="s">
        <v>30</v>
      </c>
      <c r="AE8" s="19" t="s">
        <v>31</v>
      </c>
      <c r="AF8" s="19" t="s">
        <v>32</v>
      </c>
      <c r="AG8" s="19">
        <v>2026</v>
      </c>
      <c r="AH8" s="19" t="s">
        <v>810</v>
      </c>
      <c r="AI8" s="19"/>
      <c r="AJ8" s="19"/>
      <c r="AK8" s="19">
        <v>2026</v>
      </c>
      <c r="AL8" s="19">
        <v>2027</v>
      </c>
      <c r="AM8" s="19">
        <v>2028</v>
      </c>
      <c r="AN8" s="19">
        <v>2029</v>
      </c>
      <c r="AO8" s="19"/>
    </row>
    <row r="9" spans="1:41" ht="21.75" customHeight="1">
      <c r="A9" s="20"/>
      <c r="B9" s="21" t="s">
        <v>33</v>
      </c>
      <c r="C9" s="22"/>
      <c r="D9" s="23">
        <f>D12+D16+D39+D78+D139+D137+D125+D66+D74</f>
        <v>718572.21</v>
      </c>
      <c r="E9" s="23">
        <f>E12+E16+E39+E78+E139+E137+E125+E66+E74</f>
        <v>781317</v>
      </c>
      <c r="F9" s="48">
        <f t="shared" ref="F9:AC9" si="0">F12+F16+F39+F78+F139+F137+F124+F66+F74</f>
        <v>728879</v>
      </c>
      <c r="G9" s="48">
        <f t="shared" si="0"/>
        <v>161157</v>
      </c>
      <c r="H9" s="48">
        <f t="shared" si="0"/>
        <v>199088</v>
      </c>
      <c r="I9" s="48">
        <f t="shared" si="0"/>
        <v>187095</v>
      </c>
      <c r="J9" s="48">
        <f t="shared" si="0"/>
        <v>181539</v>
      </c>
      <c r="K9" s="48">
        <f t="shared" si="0"/>
        <v>728879</v>
      </c>
      <c r="L9" s="48">
        <f t="shared" si="0"/>
        <v>0</v>
      </c>
      <c r="M9" s="48">
        <f t="shared" si="0"/>
        <v>666189</v>
      </c>
      <c r="N9" s="48">
        <f t="shared" si="0"/>
        <v>636781</v>
      </c>
      <c r="O9" s="48">
        <f t="shared" si="0"/>
        <v>488377</v>
      </c>
      <c r="P9" s="48">
        <f t="shared" si="0"/>
        <v>6.8</v>
      </c>
      <c r="Q9" s="48">
        <f t="shared" si="0"/>
        <v>0</v>
      </c>
      <c r="R9" s="48">
        <f t="shared" si="0"/>
        <v>11416.28</v>
      </c>
      <c r="S9" s="48">
        <f t="shared" si="0"/>
        <v>0</v>
      </c>
      <c r="T9" s="48">
        <f t="shared" si="0"/>
        <v>12</v>
      </c>
      <c r="U9" s="48">
        <f t="shared" si="0"/>
        <v>-990</v>
      </c>
      <c r="V9" s="48">
        <f t="shared" si="0"/>
        <v>109.96000000000001</v>
      </c>
      <c r="W9" s="48">
        <f t="shared" si="0"/>
        <v>9681.869999999999</v>
      </c>
      <c r="X9" s="48">
        <f t="shared" si="0"/>
        <v>0</v>
      </c>
      <c r="Y9" s="48">
        <f t="shared" si="0"/>
        <v>0</v>
      </c>
      <c r="Z9" s="48">
        <f t="shared" si="0"/>
        <v>12012</v>
      </c>
      <c r="AA9" s="48">
        <f t="shared" si="0"/>
        <v>265</v>
      </c>
      <c r="AB9" s="48">
        <f t="shared" si="0"/>
        <v>2310</v>
      </c>
      <c r="AC9" s="48">
        <f t="shared" si="0"/>
        <v>4922.84</v>
      </c>
      <c r="AD9" s="292">
        <f>F9+P9+Q9+R9+S9+T9+Z9+U9+V9+W9+X9+Y9+AA9+AB9+AC9</f>
        <v>768625.75</v>
      </c>
      <c r="AE9" s="48">
        <f t="shared" ref="AE9:AO9" si="1">AE12+AE16+AE39+AE78+AE139+AE137+AE124+AE66+AE74</f>
        <v>768625.75</v>
      </c>
      <c r="AF9" s="48">
        <f t="shared" si="1"/>
        <v>625141</v>
      </c>
      <c r="AG9" s="48">
        <f t="shared" si="1"/>
        <v>742716</v>
      </c>
      <c r="AH9" s="48">
        <f t="shared" si="1"/>
        <v>0</v>
      </c>
      <c r="AI9" s="48">
        <f t="shared" si="1"/>
        <v>0</v>
      </c>
      <c r="AJ9" s="48">
        <f t="shared" si="1"/>
        <v>0</v>
      </c>
      <c r="AK9" s="48">
        <f t="shared" si="1"/>
        <v>742704</v>
      </c>
      <c r="AL9" s="48">
        <f t="shared" si="1"/>
        <v>447642</v>
      </c>
      <c r="AM9" s="48">
        <f t="shared" si="1"/>
        <v>380676</v>
      </c>
      <c r="AN9" s="48">
        <f t="shared" si="1"/>
        <v>214495</v>
      </c>
      <c r="AO9" s="48">
        <f t="shared" si="1"/>
        <v>0</v>
      </c>
    </row>
    <row r="10" spans="1:41" ht="14.25" hidden="1">
      <c r="A10" s="24" t="s">
        <v>34</v>
      </c>
      <c r="B10" s="25" t="s">
        <v>35</v>
      </c>
      <c r="C10" s="26">
        <v>1.02</v>
      </c>
      <c r="D10" s="23">
        <f t="shared" ref="D10:E10" si="2">D11</f>
        <v>2</v>
      </c>
      <c r="E10" s="27">
        <f t="shared" si="2"/>
        <v>0</v>
      </c>
      <c r="F10" s="48">
        <f t="shared" ref="F10:AO10" si="3">F11</f>
        <v>0</v>
      </c>
      <c r="G10" s="27">
        <f t="shared" si="3"/>
        <v>0</v>
      </c>
      <c r="H10" s="27">
        <f t="shared" si="3"/>
        <v>0</v>
      </c>
      <c r="I10" s="27">
        <f t="shared" si="3"/>
        <v>0</v>
      </c>
      <c r="J10" s="27">
        <f t="shared" si="3"/>
        <v>0</v>
      </c>
      <c r="K10" s="23">
        <f t="shared" ref="K10:K73" si="4">G10+H10+I10+J10</f>
        <v>0</v>
      </c>
      <c r="L10" s="23">
        <f t="shared" ref="L10:L73" si="5">F10-K10</f>
        <v>0</v>
      </c>
      <c r="M10" s="27">
        <f t="shared" si="3"/>
        <v>0</v>
      </c>
      <c r="N10" s="27">
        <f t="shared" si="3"/>
        <v>0</v>
      </c>
      <c r="O10" s="27">
        <f t="shared" si="3"/>
        <v>0</v>
      </c>
      <c r="P10" s="27">
        <f t="shared" si="3"/>
        <v>0</v>
      </c>
      <c r="Q10" s="27">
        <f t="shared" si="3"/>
        <v>0</v>
      </c>
      <c r="R10" s="27">
        <f t="shared" si="3"/>
        <v>0</v>
      </c>
      <c r="S10" s="27">
        <f t="shared" si="3"/>
        <v>0</v>
      </c>
      <c r="T10" s="27">
        <f t="shared" si="3"/>
        <v>0</v>
      </c>
      <c r="U10" s="27">
        <f t="shared" si="3"/>
        <v>0</v>
      </c>
      <c r="V10" s="27">
        <f t="shared" si="3"/>
        <v>0</v>
      </c>
      <c r="W10" s="27">
        <f t="shared" si="3"/>
        <v>0</v>
      </c>
      <c r="X10" s="27">
        <f t="shared" si="3"/>
        <v>0</v>
      </c>
      <c r="Y10" s="27">
        <f t="shared" si="3"/>
        <v>0</v>
      </c>
      <c r="Z10" s="27">
        <f t="shared" si="3"/>
        <v>0</v>
      </c>
      <c r="AA10" s="27">
        <f t="shared" si="3"/>
        <v>0</v>
      </c>
      <c r="AB10" s="27">
        <f t="shared" si="3"/>
        <v>0</v>
      </c>
      <c r="AC10" s="27">
        <f t="shared" si="3"/>
        <v>0</v>
      </c>
      <c r="AD10" s="292">
        <f t="shared" ref="AD10:AD73" si="6">F10+P10+Q10+R10+S10+T10+Z10+U10+V10+W10+X10+Y10+AA10+AB10+AC10</f>
        <v>0</v>
      </c>
      <c r="AE10" s="27">
        <f t="shared" si="3"/>
        <v>0</v>
      </c>
      <c r="AF10" s="27">
        <f t="shared" si="3"/>
        <v>0</v>
      </c>
      <c r="AG10" s="27">
        <f t="shared" si="3"/>
        <v>0</v>
      </c>
      <c r="AH10" s="27">
        <f t="shared" si="3"/>
        <v>0</v>
      </c>
      <c r="AI10" s="27">
        <f t="shared" si="3"/>
        <v>0</v>
      </c>
      <c r="AJ10" s="27">
        <f t="shared" si="3"/>
        <v>0</v>
      </c>
      <c r="AK10" s="27">
        <f t="shared" si="3"/>
        <v>0</v>
      </c>
      <c r="AL10" s="27">
        <f t="shared" si="3"/>
        <v>0</v>
      </c>
      <c r="AM10" s="27">
        <f t="shared" si="3"/>
        <v>0</v>
      </c>
      <c r="AN10" s="27">
        <f t="shared" si="3"/>
        <v>0</v>
      </c>
      <c r="AO10" s="27">
        <f t="shared" si="3"/>
        <v>0</v>
      </c>
    </row>
    <row r="11" spans="1:41" ht="17.25" hidden="1" customHeight="1">
      <c r="A11" s="24"/>
      <c r="B11" s="28" t="s">
        <v>36</v>
      </c>
      <c r="C11" s="29" t="s">
        <v>37</v>
      </c>
      <c r="D11" s="186">
        <v>2</v>
      </c>
      <c r="E11" s="30"/>
      <c r="F11" s="93">
        <v>0</v>
      </c>
      <c r="G11" s="30"/>
      <c r="H11" s="30"/>
      <c r="I11" s="30"/>
      <c r="J11" s="30"/>
      <c r="K11" s="23">
        <f t="shared" si="4"/>
        <v>0</v>
      </c>
      <c r="L11" s="23">
        <f t="shared" si="5"/>
        <v>0</v>
      </c>
      <c r="M11" s="30"/>
      <c r="N11" s="30"/>
      <c r="O11" s="30"/>
      <c r="P11" s="30"/>
      <c r="Q11" s="30"/>
      <c r="R11" s="30"/>
      <c r="S11" s="30"/>
      <c r="T11" s="30"/>
      <c r="U11" s="30"/>
      <c r="V11" s="30"/>
      <c r="W11" s="30"/>
      <c r="X11" s="30"/>
      <c r="Y11" s="30"/>
      <c r="Z11" s="30"/>
      <c r="AA11" s="30"/>
      <c r="AB11" s="30"/>
      <c r="AC11" s="30"/>
      <c r="AD11" s="292">
        <f t="shared" si="6"/>
        <v>0</v>
      </c>
      <c r="AE11" s="30"/>
      <c r="AF11" s="30"/>
      <c r="AG11" s="30"/>
      <c r="AH11" s="30"/>
      <c r="AI11" s="30"/>
      <c r="AJ11" s="30"/>
      <c r="AK11" s="30"/>
      <c r="AL11" s="30"/>
      <c r="AM11" s="30"/>
      <c r="AN11" s="30"/>
      <c r="AO11" s="30"/>
    </row>
    <row r="12" spans="1:41" ht="21.75" customHeight="1">
      <c r="A12" s="24" t="s">
        <v>38</v>
      </c>
      <c r="B12" s="31" t="s">
        <v>39</v>
      </c>
      <c r="C12" s="26">
        <v>4.0199999999999996</v>
      </c>
      <c r="D12" s="247">
        <f t="shared" ref="D12:E12" si="7">D13+D14+D15</f>
        <v>180806.03</v>
      </c>
      <c r="E12" s="32">
        <f t="shared" si="7"/>
        <v>189591</v>
      </c>
      <c r="F12" s="285">
        <f t="shared" ref="F12:J12" si="8">F13+F14+F15</f>
        <v>205194</v>
      </c>
      <c r="G12" s="247">
        <f t="shared" si="8"/>
        <v>53000</v>
      </c>
      <c r="H12" s="247">
        <f t="shared" si="8"/>
        <v>52500</v>
      </c>
      <c r="I12" s="247">
        <f t="shared" si="8"/>
        <v>51445</v>
      </c>
      <c r="J12" s="247">
        <f t="shared" si="8"/>
        <v>48249</v>
      </c>
      <c r="K12" s="23">
        <f t="shared" si="4"/>
        <v>205194</v>
      </c>
      <c r="L12" s="23">
        <f t="shared" si="5"/>
        <v>0</v>
      </c>
      <c r="M12" s="247">
        <f t="shared" ref="M12:O12" si="9">M13+M14+M15</f>
        <v>195307</v>
      </c>
      <c r="N12" s="247">
        <f t="shared" si="9"/>
        <v>200329</v>
      </c>
      <c r="O12" s="247">
        <f t="shared" si="9"/>
        <v>205297</v>
      </c>
      <c r="P12" s="32">
        <f t="shared" ref="P12:Q12" si="10">P13+P14+P15</f>
        <v>0</v>
      </c>
      <c r="Q12" s="32">
        <f t="shared" si="10"/>
        <v>0</v>
      </c>
      <c r="R12" s="32">
        <f t="shared" ref="R12:Z12" si="11">R13+R14+R15</f>
        <v>0</v>
      </c>
      <c r="S12" s="32">
        <f t="shared" si="11"/>
        <v>0</v>
      </c>
      <c r="T12" s="32">
        <f t="shared" si="11"/>
        <v>0</v>
      </c>
      <c r="U12" s="32">
        <f t="shared" ref="U12:V12" si="12">U13+U14+U15</f>
        <v>0</v>
      </c>
      <c r="V12" s="32">
        <f t="shared" si="12"/>
        <v>0</v>
      </c>
      <c r="W12" s="32">
        <f t="shared" ref="W12:Y12" si="13">W13+W14+W15</f>
        <v>4795.87</v>
      </c>
      <c r="X12" s="32">
        <f t="shared" si="13"/>
        <v>0</v>
      </c>
      <c r="Y12" s="32">
        <f t="shared" si="13"/>
        <v>0</v>
      </c>
      <c r="Z12" s="32">
        <f t="shared" si="11"/>
        <v>0</v>
      </c>
      <c r="AA12" s="32">
        <f t="shared" ref="AA12:AB12" si="14">AA13+AA14+AA15</f>
        <v>0</v>
      </c>
      <c r="AB12" s="32">
        <f t="shared" si="14"/>
        <v>0</v>
      </c>
      <c r="AC12" s="32">
        <f t="shared" ref="AC12:AE12" si="15">AC13+AC14+AC15</f>
        <v>4922.84</v>
      </c>
      <c r="AD12" s="292">
        <f t="shared" si="6"/>
        <v>214912.71</v>
      </c>
      <c r="AE12" s="32">
        <f t="shared" si="15"/>
        <v>214912.71</v>
      </c>
      <c r="AF12" s="32">
        <f t="shared" ref="AF12:AK12" si="16">AF13+AF14+AF15</f>
        <v>210111</v>
      </c>
      <c r="AG12" s="32">
        <f t="shared" si="16"/>
        <v>202162</v>
      </c>
      <c r="AH12" s="32">
        <f t="shared" ref="AH12:AJ12" si="17">AH13+AH14+AH15</f>
        <v>0</v>
      </c>
      <c r="AI12" s="32">
        <f t="shared" si="17"/>
        <v>0</v>
      </c>
      <c r="AJ12" s="32">
        <f t="shared" si="17"/>
        <v>0</v>
      </c>
      <c r="AK12" s="32">
        <f t="shared" si="16"/>
        <v>202162</v>
      </c>
      <c r="AL12" s="32">
        <f t="shared" ref="AL12:AM12" si="18">AL13+AL14+AL15</f>
        <v>0</v>
      </c>
      <c r="AM12" s="32">
        <f t="shared" si="18"/>
        <v>0</v>
      </c>
      <c r="AN12" s="32">
        <f t="shared" ref="AN12:AO12" si="19">AN13+AN14+AN15</f>
        <v>0</v>
      </c>
      <c r="AO12" s="32">
        <f t="shared" si="19"/>
        <v>0</v>
      </c>
    </row>
    <row r="13" spans="1:41" ht="19.5" customHeight="1">
      <c r="A13" s="24"/>
      <c r="B13" s="33" t="s">
        <v>40</v>
      </c>
      <c r="C13" s="29" t="s">
        <v>41</v>
      </c>
      <c r="D13" s="186">
        <v>147742.84</v>
      </c>
      <c r="E13" s="30">
        <v>151437</v>
      </c>
      <c r="F13" s="93">
        <v>168445</v>
      </c>
      <c r="G13" s="186">
        <v>43000</v>
      </c>
      <c r="H13" s="186">
        <v>43000</v>
      </c>
      <c r="I13" s="186">
        <v>42445</v>
      </c>
      <c r="J13" s="186">
        <v>40000</v>
      </c>
      <c r="K13" s="23">
        <f t="shared" si="4"/>
        <v>168445</v>
      </c>
      <c r="L13" s="23">
        <f t="shared" si="5"/>
        <v>0</v>
      </c>
      <c r="M13" s="186">
        <v>156000</v>
      </c>
      <c r="N13" s="186">
        <v>160000</v>
      </c>
      <c r="O13" s="186">
        <v>164000</v>
      </c>
      <c r="P13" s="30"/>
      <c r="Q13" s="30"/>
      <c r="R13" s="30"/>
      <c r="S13" s="30"/>
      <c r="T13" s="30"/>
      <c r="U13" s="30"/>
      <c r="V13" s="30"/>
      <c r="W13" s="30">
        <v>4080</v>
      </c>
      <c r="X13" s="30"/>
      <c r="Y13" s="30"/>
      <c r="Z13" s="30"/>
      <c r="AA13" s="30"/>
      <c r="AB13" s="30"/>
      <c r="AC13" s="30"/>
      <c r="AD13" s="292">
        <f t="shared" si="6"/>
        <v>172525</v>
      </c>
      <c r="AE13" s="30">
        <v>172525</v>
      </c>
      <c r="AF13" s="30">
        <v>169103</v>
      </c>
      <c r="AG13" s="30">
        <v>173194</v>
      </c>
      <c r="AH13" s="30"/>
      <c r="AI13" s="30"/>
      <c r="AJ13" s="30"/>
      <c r="AK13" s="30">
        <v>173194</v>
      </c>
      <c r="AL13" s="30"/>
      <c r="AM13" s="30"/>
      <c r="AN13" s="30"/>
      <c r="AO13" s="30"/>
    </row>
    <row r="14" spans="1:41" ht="23.25" customHeight="1">
      <c r="A14" s="24"/>
      <c r="B14" s="34" t="s">
        <v>42</v>
      </c>
      <c r="C14" s="29" t="s">
        <v>43</v>
      </c>
      <c r="D14" s="186">
        <v>20684</v>
      </c>
      <c r="E14" s="30">
        <v>38154</v>
      </c>
      <c r="F14" s="93">
        <v>36749</v>
      </c>
      <c r="G14" s="186">
        <v>10000</v>
      </c>
      <c r="H14" s="186">
        <v>9500</v>
      </c>
      <c r="I14" s="186">
        <v>9000</v>
      </c>
      <c r="J14" s="186">
        <v>8249</v>
      </c>
      <c r="K14" s="23">
        <f t="shared" si="4"/>
        <v>36749</v>
      </c>
      <c r="L14" s="23">
        <f t="shared" si="5"/>
        <v>0</v>
      </c>
      <c r="M14" s="186">
        <v>39307</v>
      </c>
      <c r="N14" s="186">
        <v>40329</v>
      </c>
      <c r="O14" s="186">
        <v>41297</v>
      </c>
      <c r="P14" s="30"/>
      <c r="Q14" s="30"/>
      <c r="R14" s="30"/>
      <c r="S14" s="30"/>
      <c r="T14" s="30"/>
      <c r="U14" s="30"/>
      <c r="V14" s="30"/>
      <c r="W14" s="30">
        <v>-3673</v>
      </c>
      <c r="X14" s="30"/>
      <c r="Y14" s="30"/>
      <c r="Z14" s="30"/>
      <c r="AA14" s="30"/>
      <c r="AB14" s="30"/>
      <c r="AC14" s="30"/>
      <c r="AD14" s="292">
        <f t="shared" si="6"/>
        <v>33076</v>
      </c>
      <c r="AE14" s="30">
        <v>33076</v>
      </c>
      <c r="AF14" s="30">
        <v>31696</v>
      </c>
      <c r="AG14" s="30">
        <v>28968</v>
      </c>
      <c r="AH14" s="30"/>
      <c r="AI14" s="30"/>
      <c r="AJ14" s="30"/>
      <c r="AK14" s="30">
        <v>28968</v>
      </c>
      <c r="AL14" s="30"/>
      <c r="AM14" s="30"/>
      <c r="AN14" s="30"/>
      <c r="AO14" s="30"/>
    </row>
    <row r="15" spans="1:41" ht="27.75" customHeight="1">
      <c r="A15" s="24"/>
      <c r="B15" s="34" t="s">
        <v>44</v>
      </c>
      <c r="C15" s="29" t="s">
        <v>45</v>
      </c>
      <c r="D15" s="186">
        <v>12379.19</v>
      </c>
      <c r="E15" s="30">
        <v>0</v>
      </c>
      <c r="F15" s="93">
        <v>0</v>
      </c>
      <c r="G15" s="186">
        <v>0</v>
      </c>
      <c r="H15" s="186">
        <v>0</v>
      </c>
      <c r="I15" s="186">
        <v>0</v>
      </c>
      <c r="J15" s="186">
        <v>0</v>
      </c>
      <c r="K15" s="23">
        <f t="shared" si="4"/>
        <v>0</v>
      </c>
      <c r="L15" s="23">
        <f t="shared" si="5"/>
        <v>0</v>
      </c>
      <c r="M15" s="186">
        <v>0</v>
      </c>
      <c r="N15" s="186">
        <v>0</v>
      </c>
      <c r="O15" s="186">
        <v>0</v>
      </c>
      <c r="P15" s="30">
        <v>0</v>
      </c>
      <c r="Q15" s="30">
        <v>0</v>
      </c>
      <c r="R15" s="30">
        <v>0</v>
      </c>
      <c r="S15" s="30">
        <v>0</v>
      </c>
      <c r="T15" s="30">
        <v>0</v>
      </c>
      <c r="U15" s="30">
        <v>0</v>
      </c>
      <c r="V15" s="30">
        <v>0</v>
      </c>
      <c r="W15" s="30">
        <v>4388.87</v>
      </c>
      <c r="X15" s="30">
        <v>0</v>
      </c>
      <c r="Y15" s="30">
        <v>0</v>
      </c>
      <c r="Z15" s="30">
        <v>0</v>
      </c>
      <c r="AA15" s="30">
        <v>0</v>
      </c>
      <c r="AB15" s="30">
        <v>0</v>
      </c>
      <c r="AC15" s="30">
        <v>4922.84</v>
      </c>
      <c r="AD15" s="292">
        <f t="shared" si="6"/>
        <v>9311.7099999999991</v>
      </c>
      <c r="AE15" s="30">
        <v>9311.7099999999991</v>
      </c>
      <c r="AF15" s="30">
        <v>9312</v>
      </c>
      <c r="AG15" s="30">
        <v>0</v>
      </c>
      <c r="AH15" s="30"/>
      <c r="AI15" s="30"/>
      <c r="AJ15" s="30"/>
      <c r="AK15" s="30">
        <v>0</v>
      </c>
      <c r="AL15" s="30"/>
      <c r="AM15" s="30"/>
      <c r="AN15" s="30"/>
      <c r="AO15" s="30"/>
    </row>
    <row r="16" spans="1:41" ht="15.75" customHeight="1">
      <c r="A16" s="24" t="s">
        <v>46</v>
      </c>
      <c r="B16" s="25" t="s">
        <v>47</v>
      </c>
      <c r="C16" s="29" t="s">
        <v>48</v>
      </c>
      <c r="D16" s="247">
        <f t="shared" ref="D16:E16" si="20">D17+D36+D37</f>
        <v>244022</v>
      </c>
      <c r="E16" s="32">
        <f t="shared" si="20"/>
        <v>220979</v>
      </c>
      <c r="F16" s="285">
        <f t="shared" ref="F16:J16" si="21">F17+F36+F37</f>
        <v>158233</v>
      </c>
      <c r="G16" s="247">
        <f t="shared" si="21"/>
        <v>45000</v>
      </c>
      <c r="H16" s="247">
        <f t="shared" si="21"/>
        <v>43900</v>
      </c>
      <c r="I16" s="247">
        <f t="shared" si="21"/>
        <v>38800</v>
      </c>
      <c r="J16" s="247">
        <f t="shared" si="21"/>
        <v>30533</v>
      </c>
      <c r="K16" s="23">
        <f t="shared" si="4"/>
        <v>158233</v>
      </c>
      <c r="L16" s="23">
        <f t="shared" si="5"/>
        <v>0</v>
      </c>
      <c r="M16" s="247">
        <f t="shared" ref="M16:O16" si="22">M17+M36+M37</f>
        <v>146652</v>
      </c>
      <c r="N16" s="247">
        <f t="shared" si="22"/>
        <v>148522</v>
      </c>
      <c r="O16" s="247">
        <f t="shared" si="22"/>
        <v>151081</v>
      </c>
      <c r="P16" s="32">
        <f t="shared" ref="P16:Q16" si="23">P17+P36+P37</f>
        <v>0</v>
      </c>
      <c r="Q16" s="32">
        <f t="shared" si="23"/>
        <v>0</v>
      </c>
      <c r="R16" s="32">
        <f t="shared" ref="R16:Z16" si="24">R17+R36+R37</f>
        <v>0</v>
      </c>
      <c r="S16" s="32">
        <f t="shared" si="24"/>
        <v>0</v>
      </c>
      <c r="T16" s="32">
        <f t="shared" si="24"/>
        <v>0</v>
      </c>
      <c r="U16" s="32">
        <f t="shared" ref="U16:V16" si="25">U17+U36+U37</f>
        <v>-1000</v>
      </c>
      <c r="V16" s="32">
        <f t="shared" si="25"/>
        <v>0</v>
      </c>
      <c r="W16" s="32">
        <f t="shared" ref="W16:Y16" si="26">W17+W36+W37</f>
        <v>3562</v>
      </c>
      <c r="X16" s="32">
        <f t="shared" si="26"/>
        <v>0</v>
      </c>
      <c r="Y16" s="32">
        <f t="shared" si="26"/>
        <v>0</v>
      </c>
      <c r="Z16" s="32">
        <f t="shared" si="24"/>
        <v>10212</v>
      </c>
      <c r="AA16" s="32">
        <f t="shared" ref="AA16:AB16" si="27">AA17+AA36+AA37</f>
        <v>265</v>
      </c>
      <c r="AB16" s="32">
        <f t="shared" si="27"/>
        <v>221</v>
      </c>
      <c r="AC16" s="32">
        <f t="shared" ref="AC16:AE16" si="28">AC17+AC36+AC37</f>
        <v>0</v>
      </c>
      <c r="AD16" s="292">
        <f t="shared" si="6"/>
        <v>171493</v>
      </c>
      <c r="AE16" s="32">
        <f t="shared" si="28"/>
        <v>171493</v>
      </c>
      <c r="AF16" s="32">
        <f t="shared" ref="AF16:AK16" si="29">AF17+AF36+AF37</f>
        <v>164133</v>
      </c>
      <c r="AG16" s="32">
        <f t="shared" si="29"/>
        <v>186074</v>
      </c>
      <c r="AH16" s="32">
        <f t="shared" ref="AH16:AJ16" si="30">AH17+AH36+AH37</f>
        <v>0</v>
      </c>
      <c r="AI16" s="32">
        <f t="shared" si="30"/>
        <v>0</v>
      </c>
      <c r="AJ16" s="32">
        <f t="shared" si="30"/>
        <v>0</v>
      </c>
      <c r="AK16" s="32">
        <f t="shared" si="29"/>
        <v>186074</v>
      </c>
      <c r="AL16" s="32">
        <f t="shared" ref="AL16:AM16" si="31">AL17+AL36+AL37</f>
        <v>160625</v>
      </c>
      <c r="AM16" s="32">
        <f t="shared" si="31"/>
        <v>162854</v>
      </c>
      <c r="AN16" s="32">
        <f t="shared" ref="AN16:AO16" si="32">AN17+AN36+AN37</f>
        <v>163083</v>
      </c>
      <c r="AO16" s="32">
        <f t="shared" si="32"/>
        <v>0</v>
      </c>
    </row>
    <row r="17" spans="1:41" ht="24.75" customHeight="1">
      <c r="A17" s="35">
        <v>1</v>
      </c>
      <c r="B17" s="31" t="s">
        <v>49</v>
      </c>
      <c r="C17" s="29" t="s">
        <v>50</v>
      </c>
      <c r="D17" s="23">
        <f t="shared" ref="D17:E17" si="33">D18+D19+D22+D23+D24+D31+D34+D35+D20+D21</f>
        <v>122583</v>
      </c>
      <c r="E17" s="27">
        <f t="shared" si="33"/>
        <v>161737</v>
      </c>
      <c r="F17" s="48">
        <f t="shared" ref="F17:J17" si="34">F18+F19+F22+F23+F24+F31+F34+F35+F20+F21</f>
        <v>102341</v>
      </c>
      <c r="G17" s="23">
        <f t="shared" si="34"/>
        <v>28000</v>
      </c>
      <c r="H17" s="23">
        <f t="shared" si="34"/>
        <v>27900</v>
      </c>
      <c r="I17" s="23">
        <f t="shared" si="34"/>
        <v>24400</v>
      </c>
      <c r="J17" s="23">
        <f t="shared" si="34"/>
        <v>22041</v>
      </c>
      <c r="K17" s="23">
        <f t="shared" si="4"/>
        <v>102341</v>
      </c>
      <c r="L17" s="23">
        <f t="shared" si="5"/>
        <v>0</v>
      </c>
      <c r="M17" s="23">
        <f t="shared" ref="M17:O17" si="35">M18+M19+M22+M23+M24+M31+M34+M35+M20+M21</f>
        <v>102541</v>
      </c>
      <c r="N17" s="23">
        <f t="shared" si="35"/>
        <v>102729</v>
      </c>
      <c r="O17" s="23">
        <f t="shared" si="35"/>
        <v>102922</v>
      </c>
      <c r="P17" s="27">
        <f t="shared" ref="P17:Q17" si="36">P18+P19+P22+P23+P24+P31+P34+P35+P20+P21</f>
        <v>0</v>
      </c>
      <c r="Q17" s="27">
        <f t="shared" si="36"/>
        <v>0</v>
      </c>
      <c r="R17" s="27">
        <f t="shared" ref="R17:Z17" si="37">R18+R19+R22+R23+R24+R31+R34+R35+R20+R21</f>
        <v>0</v>
      </c>
      <c r="S17" s="27">
        <f t="shared" si="37"/>
        <v>0</v>
      </c>
      <c r="T17" s="27">
        <f t="shared" si="37"/>
        <v>0</v>
      </c>
      <c r="U17" s="27">
        <f t="shared" ref="U17:V17" si="38">U18+U19+U22+U23+U24+U31+U34+U35+U20+U21</f>
        <v>0</v>
      </c>
      <c r="V17" s="27">
        <f t="shared" si="38"/>
        <v>0</v>
      </c>
      <c r="W17" s="27">
        <f t="shared" ref="W17:Y17" si="39">W18+W19+W22+W23+W24+W31+W34+W35+W20+W21</f>
        <v>3467</v>
      </c>
      <c r="X17" s="27">
        <f t="shared" si="39"/>
        <v>0</v>
      </c>
      <c r="Y17" s="27">
        <f t="shared" si="39"/>
        <v>0</v>
      </c>
      <c r="Z17" s="27">
        <f t="shared" si="37"/>
        <v>0</v>
      </c>
      <c r="AA17" s="27">
        <f t="shared" ref="AA17:AB17" si="40">AA18+AA19+AA22+AA23+AA24+AA31+AA34+AA35+AA20+AA21</f>
        <v>0</v>
      </c>
      <c r="AB17" s="27">
        <f t="shared" si="40"/>
        <v>0</v>
      </c>
      <c r="AC17" s="27">
        <f t="shared" ref="AC17:AE17" si="41">AC18+AC19+AC22+AC23+AC24+AC31+AC34+AC35+AC20+AC21</f>
        <v>0</v>
      </c>
      <c r="AD17" s="292">
        <f t="shared" si="6"/>
        <v>105808</v>
      </c>
      <c r="AE17" s="27">
        <f t="shared" si="41"/>
        <v>105808</v>
      </c>
      <c r="AF17" s="27">
        <f t="shared" ref="AF17:AK17" si="42">AF18+AF19+AF22+AF23+AF24+AF31+AF34+AF35+AF20+AF21</f>
        <v>98448</v>
      </c>
      <c r="AG17" s="27">
        <f t="shared" si="42"/>
        <v>125217</v>
      </c>
      <c r="AH17" s="27">
        <f t="shared" ref="AH17:AJ17" si="43">AH18+AH19+AH22+AH23+AH24+AH31+AH34+AH35+AH20+AH21</f>
        <v>0</v>
      </c>
      <c r="AI17" s="27">
        <f t="shared" si="43"/>
        <v>0</v>
      </c>
      <c r="AJ17" s="27">
        <f t="shared" si="43"/>
        <v>0</v>
      </c>
      <c r="AK17" s="27">
        <f t="shared" si="42"/>
        <v>125217</v>
      </c>
      <c r="AL17" s="27">
        <f t="shared" ref="AL17:AM17" si="44">AL18+AL19+AL22+AL23+AL24+AL31+AL34+AL35+AL20+AL21</f>
        <v>124782</v>
      </c>
      <c r="AM17" s="27">
        <f t="shared" si="44"/>
        <v>125020</v>
      </c>
      <c r="AN17" s="27">
        <f t="shared" ref="AN17:AO17" si="45">AN18+AN19+AN22+AN23+AN24+AN31+AN34+AN35+AN20+AN21</f>
        <v>125249</v>
      </c>
      <c r="AO17" s="27">
        <f t="shared" si="45"/>
        <v>0</v>
      </c>
    </row>
    <row r="18" spans="1:41" ht="22.5" customHeight="1">
      <c r="A18" s="35"/>
      <c r="B18" s="16" t="s">
        <v>51</v>
      </c>
      <c r="C18" s="29" t="s">
        <v>50</v>
      </c>
      <c r="D18" s="186">
        <v>37698</v>
      </c>
      <c r="E18" s="30">
        <v>70000</v>
      </c>
      <c r="F18" s="93">
        <v>36686</v>
      </c>
      <c r="G18" s="186">
        <v>10144</v>
      </c>
      <c r="H18" s="186">
        <f>10000-1500</f>
        <v>8500</v>
      </c>
      <c r="I18" s="186">
        <f>10000-1544-250</f>
        <v>8206</v>
      </c>
      <c r="J18" s="186">
        <f>6542+3044+250</f>
        <v>9836</v>
      </c>
      <c r="K18" s="23">
        <f t="shared" si="4"/>
        <v>36686</v>
      </c>
      <c r="L18" s="23">
        <f t="shared" si="5"/>
        <v>0</v>
      </c>
      <c r="M18" s="186">
        <v>36686</v>
      </c>
      <c r="N18" s="186">
        <v>36686</v>
      </c>
      <c r="O18" s="186">
        <v>36686</v>
      </c>
      <c r="P18" s="30"/>
      <c r="Q18" s="30"/>
      <c r="R18" s="30"/>
      <c r="S18" s="30"/>
      <c r="T18" s="30"/>
      <c r="U18" s="30"/>
      <c r="V18" s="30"/>
      <c r="W18" s="30"/>
      <c r="X18" s="30"/>
      <c r="Y18" s="30"/>
      <c r="Z18" s="30"/>
      <c r="AA18" s="30"/>
      <c r="AB18" s="30"/>
      <c r="AC18" s="30"/>
      <c r="AD18" s="292">
        <f t="shared" si="6"/>
        <v>36686</v>
      </c>
      <c r="AE18" s="30">
        <v>36686</v>
      </c>
      <c r="AF18" s="30">
        <v>36686</v>
      </c>
      <c r="AG18" s="378">
        <v>43754</v>
      </c>
      <c r="AH18" s="378"/>
      <c r="AI18" s="378"/>
      <c r="AJ18" s="378"/>
      <c r="AK18" s="378">
        <v>43754</v>
      </c>
      <c r="AL18" s="378">
        <v>43754</v>
      </c>
      <c r="AM18" s="378">
        <v>43754</v>
      </c>
      <c r="AN18" s="378">
        <v>43754</v>
      </c>
      <c r="AO18" s="30"/>
    </row>
    <row r="19" spans="1:41" ht="21" customHeight="1">
      <c r="A19" s="35"/>
      <c r="B19" s="28" t="s">
        <v>52</v>
      </c>
      <c r="C19" s="29" t="s">
        <v>50</v>
      </c>
      <c r="D19" s="186">
        <v>44248</v>
      </c>
      <c r="E19" s="30">
        <v>65000</v>
      </c>
      <c r="F19" s="93">
        <v>44402</v>
      </c>
      <c r="G19" s="186">
        <f>11608+450-150</f>
        <v>11908</v>
      </c>
      <c r="H19" s="186">
        <f>11000-150-150+1500</f>
        <v>12200</v>
      </c>
      <c r="I19" s="186">
        <f>9500-150+150+1544+250</f>
        <v>11294</v>
      </c>
      <c r="J19" s="186">
        <f>12294-150+150-3044-250</f>
        <v>9000</v>
      </c>
      <c r="K19" s="23">
        <f t="shared" si="4"/>
        <v>44402</v>
      </c>
      <c r="L19" s="23">
        <f t="shared" si="5"/>
        <v>0</v>
      </c>
      <c r="M19" s="186">
        <v>44402</v>
      </c>
      <c r="N19" s="186">
        <v>44402</v>
      </c>
      <c r="O19" s="186">
        <v>44402</v>
      </c>
      <c r="P19" s="30"/>
      <c r="Q19" s="30"/>
      <c r="R19" s="30"/>
      <c r="S19" s="30"/>
      <c r="T19" s="30"/>
      <c r="U19" s="30"/>
      <c r="V19" s="30"/>
      <c r="W19" s="30"/>
      <c r="X19" s="30"/>
      <c r="Y19" s="30"/>
      <c r="Z19" s="30"/>
      <c r="AA19" s="30"/>
      <c r="AB19" s="30"/>
      <c r="AC19" s="30"/>
      <c r="AD19" s="292">
        <f t="shared" si="6"/>
        <v>44402</v>
      </c>
      <c r="AE19" s="30">
        <v>44402</v>
      </c>
      <c r="AF19" s="30">
        <v>44402</v>
      </c>
      <c r="AG19" s="378">
        <v>58021</v>
      </c>
      <c r="AH19" s="378"/>
      <c r="AI19" s="378"/>
      <c r="AJ19" s="378"/>
      <c r="AK19" s="378">
        <v>58021</v>
      </c>
      <c r="AL19" s="378">
        <v>58021</v>
      </c>
      <c r="AM19" s="378">
        <v>58021</v>
      </c>
      <c r="AN19" s="378">
        <v>58021</v>
      </c>
      <c r="AO19" s="30"/>
    </row>
    <row r="20" spans="1:41" ht="19.5" customHeight="1">
      <c r="A20" s="35"/>
      <c r="B20" s="28" t="s">
        <v>53</v>
      </c>
      <c r="C20" s="29" t="s">
        <v>50</v>
      </c>
      <c r="D20" s="186">
        <v>606</v>
      </c>
      <c r="E20" s="30">
        <v>2000</v>
      </c>
      <c r="F20" s="93">
        <v>606</v>
      </c>
      <c r="G20" s="186">
        <f>606-450+150</f>
        <v>306</v>
      </c>
      <c r="H20" s="186">
        <f>150+150</f>
        <v>300</v>
      </c>
      <c r="I20" s="186">
        <v>0</v>
      </c>
      <c r="J20" s="186">
        <v>0</v>
      </c>
      <c r="K20" s="23">
        <f t="shared" si="4"/>
        <v>606</v>
      </c>
      <c r="L20" s="23">
        <f t="shared" si="5"/>
        <v>0</v>
      </c>
      <c r="M20" s="186">
        <v>606</v>
      </c>
      <c r="N20" s="186">
        <v>606</v>
      </c>
      <c r="O20" s="186">
        <v>606</v>
      </c>
      <c r="P20" s="30"/>
      <c r="Q20" s="30"/>
      <c r="R20" s="30"/>
      <c r="S20" s="30"/>
      <c r="T20" s="30"/>
      <c r="U20" s="30"/>
      <c r="V20" s="30"/>
      <c r="W20" s="30"/>
      <c r="X20" s="30"/>
      <c r="Y20" s="30"/>
      <c r="Z20" s="30"/>
      <c r="AA20" s="30"/>
      <c r="AB20" s="30"/>
      <c r="AC20" s="30"/>
      <c r="AD20" s="292">
        <f t="shared" si="6"/>
        <v>606</v>
      </c>
      <c r="AE20" s="30">
        <v>606</v>
      </c>
      <c r="AF20" s="30">
        <v>606</v>
      </c>
      <c r="AG20" s="378">
        <v>681</v>
      </c>
      <c r="AH20" s="378"/>
      <c r="AI20" s="378"/>
      <c r="AJ20" s="378"/>
      <c r="AK20" s="378">
        <v>681</v>
      </c>
      <c r="AL20" s="378">
        <v>0</v>
      </c>
      <c r="AM20" s="378">
        <v>0</v>
      </c>
      <c r="AN20" s="378">
        <v>0</v>
      </c>
      <c r="AO20" s="30"/>
    </row>
    <row r="21" spans="1:41" ht="17.25" customHeight="1">
      <c r="A21" s="35"/>
      <c r="B21" s="16" t="s">
        <v>54</v>
      </c>
      <c r="C21" s="37">
        <v>36933</v>
      </c>
      <c r="D21" s="186">
        <v>42</v>
      </c>
      <c r="E21" s="30">
        <v>500</v>
      </c>
      <c r="F21" s="93">
        <v>42</v>
      </c>
      <c r="G21" s="186">
        <v>42</v>
      </c>
      <c r="H21" s="186">
        <v>0</v>
      </c>
      <c r="I21" s="186">
        <v>0</v>
      </c>
      <c r="J21" s="186">
        <v>0</v>
      </c>
      <c r="K21" s="23">
        <f t="shared" si="4"/>
        <v>42</v>
      </c>
      <c r="L21" s="23">
        <f t="shared" si="5"/>
        <v>0</v>
      </c>
      <c r="M21" s="186">
        <v>42</v>
      </c>
      <c r="N21" s="186">
        <v>42</v>
      </c>
      <c r="O21" s="186">
        <v>42</v>
      </c>
      <c r="P21" s="30"/>
      <c r="Q21" s="30"/>
      <c r="R21" s="30"/>
      <c r="S21" s="30"/>
      <c r="T21" s="30"/>
      <c r="U21" s="30"/>
      <c r="V21" s="30"/>
      <c r="W21" s="30"/>
      <c r="X21" s="30"/>
      <c r="Y21" s="30"/>
      <c r="Z21" s="30"/>
      <c r="AA21" s="30"/>
      <c r="AB21" s="30"/>
      <c r="AC21" s="30"/>
      <c r="AD21" s="292">
        <f t="shared" si="6"/>
        <v>42</v>
      </c>
      <c r="AE21" s="30">
        <v>42</v>
      </c>
      <c r="AF21" s="30">
        <v>42</v>
      </c>
      <c r="AG21" s="378"/>
      <c r="AH21" s="378"/>
      <c r="AI21" s="378"/>
      <c r="AJ21" s="378"/>
      <c r="AK21" s="378"/>
      <c r="AL21" s="378"/>
      <c r="AM21" s="378"/>
      <c r="AN21" s="378"/>
      <c r="AO21" s="30"/>
    </row>
    <row r="22" spans="1:41" ht="17.25" customHeight="1">
      <c r="A22" s="35"/>
      <c r="B22" s="152" t="s">
        <v>55</v>
      </c>
      <c r="C22" s="132" t="s">
        <v>50</v>
      </c>
      <c r="D22" s="253">
        <f>D714</f>
        <v>9480</v>
      </c>
      <c r="E22" s="45">
        <f>E714</f>
        <v>18000</v>
      </c>
      <c r="F22" s="289">
        <v>14546</v>
      </c>
      <c r="G22" s="253">
        <f t="shared" ref="G22:J22" si="46">G714</f>
        <v>4000</v>
      </c>
      <c r="H22" s="253">
        <f t="shared" si="46"/>
        <v>5300</v>
      </c>
      <c r="I22" s="253">
        <f t="shared" si="46"/>
        <v>3600</v>
      </c>
      <c r="J22" s="253">
        <f t="shared" si="46"/>
        <v>1646</v>
      </c>
      <c r="K22" s="249">
        <f t="shared" si="4"/>
        <v>14546</v>
      </c>
      <c r="L22" s="249">
        <f t="shared" si="5"/>
        <v>0</v>
      </c>
      <c r="M22" s="253">
        <v>14546</v>
      </c>
      <c r="N22" s="253">
        <v>14546</v>
      </c>
      <c r="O22" s="253">
        <v>14546</v>
      </c>
      <c r="P22" s="45">
        <f t="shared" ref="P22:Q22" si="47">P714</f>
        <v>0</v>
      </c>
      <c r="Q22" s="45">
        <f t="shared" si="47"/>
        <v>0</v>
      </c>
      <c r="R22" s="45">
        <f t="shared" ref="R22:Z22" si="48">R714</f>
        <v>0</v>
      </c>
      <c r="S22" s="45">
        <f t="shared" si="48"/>
        <v>0</v>
      </c>
      <c r="T22" s="45">
        <f t="shared" si="48"/>
        <v>0</v>
      </c>
      <c r="U22" s="45">
        <f t="shared" ref="U22:V22" si="49">U714</f>
        <v>0</v>
      </c>
      <c r="V22" s="45">
        <f t="shared" si="49"/>
        <v>0</v>
      </c>
      <c r="W22" s="45">
        <v>3713</v>
      </c>
      <c r="X22" s="45">
        <f>X714</f>
        <v>0</v>
      </c>
      <c r="Y22" s="45">
        <f>Y714</f>
        <v>0</v>
      </c>
      <c r="Z22" s="45">
        <f t="shared" si="48"/>
        <v>0</v>
      </c>
      <c r="AA22" s="45">
        <f t="shared" ref="AA22:AB22" si="50">AA714</f>
        <v>0</v>
      </c>
      <c r="AB22" s="45">
        <f t="shared" si="50"/>
        <v>0</v>
      </c>
      <c r="AC22" s="45">
        <f t="shared" ref="AC22" si="51">AC714</f>
        <v>0</v>
      </c>
      <c r="AD22" s="356">
        <f t="shared" si="6"/>
        <v>18259</v>
      </c>
      <c r="AE22" s="45">
        <v>18259</v>
      </c>
      <c r="AF22" s="45">
        <v>10953</v>
      </c>
      <c r="AG22" s="377">
        <v>15081</v>
      </c>
      <c r="AH22" s="377">
        <v>0</v>
      </c>
      <c r="AI22" s="377">
        <v>0</v>
      </c>
      <c r="AJ22" s="377">
        <v>0</v>
      </c>
      <c r="AK22" s="377">
        <v>15081</v>
      </c>
      <c r="AL22" s="377">
        <v>15081</v>
      </c>
      <c r="AM22" s="377">
        <v>15081</v>
      </c>
      <c r="AN22" s="377">
        <v>15081</v>
      </c>
      <c r="AO22" s="45">
        <v>0</v>
      </c>
    </row>
    <row r="23" spans="1:41" ht="17.25" hidden="1" customHeight="1">
      <c r="A23" s="35"/>
      <c r="B23" s="28" t="s">
        <v>56</v>
      </c>
      <c r="C23" s="29"/>
      <c r="D23" s="186"/>
      <c r="E23" s="30"/>
      <c r="F23" s="93"/>
      <c r="G23" s="186"/>
      <c r="H23" s="186"/>
      <c r="I23" s="186"/>
      <c r="J23" s="186"/>
      <c r="K23" s="23">
        <f t="shared" si="4"/>
        <v>0</v>
      </c>
      <c r="L23" s="23">
        <f t="shared" si="5"/>
        <v>0</v>
      </c>
      <c r="M23" s="186"/>
      <c r="N23" s="186"/>
      <c r="O23" s="186"/>
      <c r="P23" s="30"/>
      <c r="Q23" s="30"/>
      <c r="R23" s="30"/>
      <c r="S23" s="30"/>
      <c r="T23" s="30"/>
      <c r="U23" s="30"/>
      <c r="V23" s="30"/>
      <c r="W23" s="30"/>
      <c r="X23" s="30"/>
      <c r="Y23" s="30"/>
      <c r="Z23" s="30"/>
      <c r="AA23" s="30"/>
      <c r="AB23" s="30"/>
      <c r="AC23" s="30"/>
      <c r="AD23" s="292">
        <f t="shared" si="6"/>
        <v>0</v>
      </c>
      <c r="AE23" s="30"/>
      <c r="AF23" s="30"/>
      <c r="AG23" s="378"/>
      <c r="AH23" s="378"/>
      <c r="AI23" s="378"/>
      <c r="AJ23" s="378"/>
      <c r="AK23" s="378"/>
      <c r="AL23" s="378"/>
      <c r="AM23" s="378"/>
      <c r="AN23" s="378"/>
      <c r="AO23" s="30"/>
    </row>
    <row r="24" spans="1:41" ht="17.25" customHeight="1">
      <c r="A24" s="35"/>
      <c r="B24" s="199" t="s">
        <v>57</v>
      </c>
      <c r="C24" s="198" t="s">
        <v>50</v>
      </c>
      <c r="D24" s="191">
        <f t="shared" ref="D24:E24" si="52">D25+D26+D27+D28+D29+D30</f>
        <v>5538</v>
      </c>
      <c r="E24" s="111">
        <f t="shared" si="52"/>
        <v>6237</v>
      </c>
      <c r="F24" s="296">
        <f t="shared" ref="F24:J24" si="53">F25+F26+F27+F28+F29+F30</f>
        <v>6059</v>
      </c>
      <c r="G24" s="191">
        <f t="shared" si="53"/>
        <v>1600</v>
      </c>
      <c r="H24" s="191">
        <f t="shared" si="53"/>
        <v>1600</v>
      </c>
      <c r="I24" s="191">
        <f t="shared" si="53"/>
        <v>1300</v>
      </c>
      <c r="J24" s="191">
        <f t="shared" si="53"/>
        <v>1559</v>
      </c>
      <c r="K24" s="191">
        <f t="shared" si="4"/>
        <v>6059</v>
      </c>
      <c r="L24" s="191">
        <f t="shared" si="5"/>
        <v>0</v>
      </c>
      <c r="M24" s="191">
        <f t="shared" ref="M24:O24" si="54">M25+M26+M27+M28+M29+M30</f>
        <v>6259</v>
      </c>
      <c r="N24" s="191">
        <f t="shared" si="54"/>
        <v>6447</v>
      </c>
      <c r="O24" s="191">
        <f t="shared" si="54"/>
        <v>6640</v>
      </c>
      <c r="P24" s="111">
        <f t="shared" ref="P24:Q24" si="55">P25+P26+P27+P28+P29+P30</f>
        <v>0</v>
      </c>
      <c r="Q24" s="111">
        <f t="shared" si="55"/>
        <v>0</v>
      </c>
      <c r="R24" s="111">
        <f t="shared" ref="R24:Z24" si="56">R25+R26+R27+R28+R29+R30</f>
        <v>0</v>
      </c>
      <c r="S24" s="111">
        <f t="shared" si="56"/>
        <v>0</v>
      </c>
      <c r="T24" s="111">
        <f t="shared" si="56"/>
        <v>0</v>
      </c>
      <c r="U24" s="111">
        <f t="shared" ref="U24:V24" si="57">U25+U26+U27+U28+U29+U30</f>
        <v>0</v>
      </c>
      <c r="V24" s="111">
        <f t="shared" si="57"/>
        <v>0</v>
      </c>
      <c r="W24" s="111">
        <f t="shared" ref="W24:Y24" si="58">W25+W26+W27+W28+W29+W30</f>
        <v>-246</v>
      </c>
      <c r="X24" s="111">
        <f t="shared" si="58"/>
        <v>0</v>
      </c>
      <c r="Y24" s="111">
        <f t="shared" si="58"/>
        <v>0</v>
      </c>
      <c r="Z24" s="111">
        <f t="shared" si="56"/>
        <v>0</v>
      </c>
      <c r="AA24" s="111">
        <f t="shared" ref="AA24:AB24" si="59">AA25+AA26+AA27+AA28+AA29+AA30</f>
        <v>0</v>
      </c>
      <c r="AB24" s="111">
        <f t="shared" si="59"/>
        <v>0</v>
      </c>
      <c r="AC24" s="111">
        <f t="shared" ref="AC24:AE24" si="60">AC25+AC26+AC27+AC28+AC29+AC30</f>
        <v>0</v>
      </c>
      <c r="AD24" s="292">
        <f t="shared" si="6"/>
        <v>5813</v>
      </c>
      <c r="AE24" s="111">
        <f t="shared" si="60"/>
        <v>5813</v>
      </c>
      <c r="AF24" s="111">
        <f t="shared" ref="AF24:AK24" si="61">AF25+AF26+AF27+AF28+AF29+AF30</f>
        <v>5759</v>
      </c>
      <c r="AG24" s="376">
        <f t="shared" si="61"/>
        <v>7680</v>
      </c>
      <c r="AH24" s="376">
        <f t="shared" ref="AH24:AJ24" si="62">AH25+AH26+AH27+AH28+AH29+AH30</f>
        <v>0</v>
      </c>
      <c r="AI24" s="376">
        <f t="shared" si="62"/>
        <v>0</v>
      </c>
      <c r="AJ24" s="376">
        <f t="shared" si="62"/>
        <v>0</v>
      </c>
      <c r="AK24" s="376">
        <f t="shared" si="61"/>
        <v>7680</v>
      </c>
      <c r="AL24" s="376">
        <f t="shared" ref="AL24:AM24" si="63">AL25+AL26+AL27+AL28+AL29+AL30</f>
        <v>7926</v>
      </c>
      <c r="AM24" s="376">
        <f t="shared" si="63"/>
        <v>8164</v>
      </c>
      <c r="AN24" s="376">
        <f t="shared" ref="AN24:AO24" si="64">AN25+AN26+AN27+AN28+AN29+AN30</f>
        <v>8393</v>
      </c>
      <c r="AO24" s="111">
        <f t="shared" si="64"/>
        <v>0</v>
      </c>
    </row>
    <row r="25" spans="1:41" ht="17.25" hidden="1" customHeight="1">
      <c r="A25" s="35"/>
      <c r="B25" s="28" t="s">
        <v>58</v>
      </c>
      <c r="C25" s="29"/>
      <c r="D25" s="186"/>
      <c r="E25" s="30"/>
      <c r="F25" s="93"/>
      <c r="G25" s="186"/>
      <c r="H25" s="186"/>
      <c r="I25" s="186"/>
      <c r="J25" s="186"/>
      <c r="K25" s="23">
        <f t="shared" si="4"/>
        <v>0</v>
      </c>
      <c r="L25" s="23">
        <f t="shared" si="5"/>
        <v>0</v>
      </c>
      <c r="M25" s="186"/>
      <c r="N25" s="186"/>
      <c r="O25" s="186"/>
      <c r="P25" s="30"/>
      <c r="Q25" s="30"/>
      <c r="R25" s="30"/>
      <c r="S25" s="30"/>
      <c r="T25" s="30"/>
      <c r="U25" s="30"/>
      <c r="V25" s="30"/>
      <c r="W25" s="30"/>
      <c r="X25" s="30"/>
      <c r="Y25" s="30"/>
      <c r="Z25" s="30"/>
      <c r="AA25" s="30"/>
      <c r="AB25" s="30"/>
      <c r="AC25" s="30"/>
      <c r="AD25" s="292">
        <f t="shared" si="6"/>
        <v>0</v>
      </c>
      <c r="AE25" s="30"/>
      <c r="AF25" s="30"/>
      <c r="AG25" s="378"/>
      <c r="AH25" s="378"/>
      <c r="AI25" s="378"/>
      <c r="AJ25" s="378"/>
      <c r="AK25" s="378"/>
      <c r="AL25" s="378"/>
      <c r="AM25" s="378"/>
      <c r="AN25" s="378"/>
      <c r="AO25" s="30"/>
    </row>
    <row r="26" spans="1:41" ht="18.75" customHeight="1">
      <c r="A26" s="35"/>
      <c r="B26" s="28" t="s">
        <v>59</v>
      </c>
      <c r="C26" s="29" t="s">
        <v>50</v>
      </c>
      <c r="D26" s="186">
        <v>2589</v>
      </c>
      <c r="E26" s="30">
        <v>3000</v>
      </c>
      <c r="F26" s="93">
        <v>2823</v>
      </c>
      <c r="G26" s="186">
        <v>700</v>
      </c>
      <c r="H26" s="186">
        <v>700</v>
      </c>
      <c r="I26" s="186">
        <v>700</v>
      </c>
      <c r="J26" s="186">
        <v>723</v>
      </c>
      <c r="K26" s="23">
        <f t="shared" si="4"/>
        <v>2823</v>
      </c>
      <c r="L26" s="23">
        <f t="shared" si="5"/>
        <v>0</v>
      </c>
      <c r="M26" s="186">
        <v>2916</v>
      </c>
      <c r="N26" s="186">
        <v>3004</v>
      </c>
      <c r="O26" s="186">
        <v>3094</v>
      </c>
      <c r="P26" s="30"/>
      <c r="Q26" s="30"/>
      <c r="R26" s="30"/>
      <c r="S26" s="30"/>
      <c r="T26" s="30"/>
      <c r="U26" s="30"/>
      <c r="V26" s="30"/>
      <c r="W26" s="30">
        <v>0</v>
      </c>
      <c r="X26" s="30"/>
      <c r="Y26" s="30"/>
      <c r="Z26" s="30"/>
      <c r="AA26" s="30"/>
      <c r="AB26" s="30"/>
      <c r="AC26" s="30"/>
      <c r="AD26" s="356">
        <f t="shared" si="6"/>
        <v>2823</v>
      </c>
      <c r="AE26" s="30">
        <v>2823</v>
      </c>
      <c r="AF26" s="30">
        <v>2823</v>
      </c>
      <c r="AG26" s="378">
        <v>3007</v>
      </c>
      <c r="AH26" s="378"/>
      <c r="AI26" s="378"/>
      <c r="AJ26" s="378"/>
      <c r="AK26" s="378">
        <v>3007</v>
      </c>
      <c r="AL26" s="378">
        <v>3103</v>
      </c>
      <c r="AM26" s="378">
        <v>3197</v>
      </c>
      <c r="AN26" s="378">
        <v>3287</v>
      </c>
      <c r="AO26" s="30"/>
    </row>
    <row r="27" spans="1:41" ht="2.25" hidden="1" customHeight="1">
      <c r="A27" s="35"/>
      <c r="B27" s="28" t="s">
        <v>60</v>
      </c>
      <c r="C27" s="29"/>
      <c r="D27" s="186"/>
      <c r="E27" s="30"/>
      <c r="F27" s="93"/>
      <c r="G27" s="186"/>
      <c r="H27" s="186"/>
      <c r="I27" s="186"/>
      <c r="J27" s="186"/>
      <c r="K27" s="23">
        <f t="shared" si="4"/>
        <v>0</v>
      </c>
      <c r="L27" s="23">
        <f t="shared" si="5"/>
        <v>0</v>
      </c>
      <c r="M27" s="186"/>
      <c r="N27" s="186"/>
      <c r="O27" s="186"/>
      <c r="P27" s="30"/>
      <c r="Q27" s="30"/>
      <c r="R27" s="30"/>
      <c r="S27" s="30"/>
      <c r="T27" s="30"/>
      <c r="U27" s="30"/>
      <c r="V27" s="30"/>
      <c r="W27" s="30"/>
      <c r="X27" s="30"/>
      <c r="Y27" s="30"/>
      <c r="Z27" s="30"/>
      <c r="AA27" s="30"/>
      <c r="AB27" s="30"/>
      <c r="AC27" s="30"/>
      <c r="AD27" s="292">
        <f t="shared" si="6"/>
        <v>0</v>
      </c>
      <c r="AE27" s="30"/>
      <c r="AF27" s="30"/>
      <c r="AG27" s="378"/>
      <c r="AH27" s="378"/>
      <c r="AI27" s="378"/>
      <c r="AJ27" s="378"/>
      <c r="AK27" s="378"/>
      <c r="AL27" s="378"/>
      <c r="AM27" s="378"/>
      <c r="AN27" s="378"/>
      <c r="AO27" s="30"/>
    </row>
    <row r="28" spans="1:41" ht="28.5" customHeight="1">
      <c r="A28" s="35"/>
      <c r="B28" s="16" t="s">
        <v>61</v>
      </c>
      <c r="C28" s="29" t="s">
        <v>50</v>
      </c>
      <c r="D28" s="40">
        <f>D647-D700-D30</f>
        <v>2940</v>
      </c>
      <c r="E28" s="40">
        <f>E647-E700-E30</f>
        <v>3237</v>
      </c>
      <c r="F28" s="234">
        <v>3236</v>
      </c>
      <c r="G28" s="262">
        <f>G647-G700-G30</f>
        <v>900</v>
      </c>
      <c r="H28" s="262">
        <f>H647-H700-H30</f>
        <v>900</v>
      </c>
      <c r="I28" s="262">
        <f>I647-I700-I30</f>
        <v>600</v>
      </c>
      <c r="J28" s="262">
        <f>J647-J700-J30</f>
        <v>836</v>
      </c>
      <c r="K28" s="249">
        <f t="shared" si="4"/>
        <v>3236</v>
      </c>
      <c r="L28" s="249">
        <f t="shared" si="5"/>
        <v>0</v>
      </c>
      <c r="M28" s="262">
        <v>3343</v>
      </c>
      <c r="N28" s="262">
        <v>3443</v>
      </c>
      <c r="O28" s="262">
        <v>3546</v>
      </c>
      <c r="P28" s="262">
        <f t="shared" ref="P28:AC28" si="65">P647-P700-P30</f>
        <v>0</v>
      </c>
      <c r="Q28" s="262">
        <f t="shared" si="65"/>
        <v>0</v>
      </c>
      <c r="R28" s="262">
        <f t="shared" si="65"/>
        <v>0</v>
      </c>
      <c r="S28" s="262">
        <f t="shared" si="65"/>
        <v>0</v>
      </c>
      <c r="T28" s="262">
        <f t="shared" si="65"/>
        <v>0</v>
      </c>
      <c r="U28" s="262">
        <f t="shared" si="65"/>
        <v>0</v>
      </c>
      <c r="V28" s="262">
        <f t="shared" si="65"/>
        <v>0</v>
      </c>
      <c r="W28" s="262">
        <f t="shared" si="65"/>
        <v>-246</v>
      </c>
      <c r="X28" s="262">
        <f t="shared" si="65"/>
        <v>0</v>
      </c>
      <c r="Y28" s="262">
        <f t="shared" si="65"/>
        <v>0</v>
      </c>
      <c r="Z28" s="262">
        <f t="shared" si="65"/>
        <v>0</v>
      </c>
      <c r="AA28" s="262">
        <f t="shared" si="65"/>
        <v>0</v>
      </c>
      <c r="AB28" s="262">
        <f t="shared" si="65"/>
        <v>0</v>
      </c>
      <c r="AC28" s="262">
        <f t="shared" si="65"/>
        <v>0</v>
      </c>
      <c r="AD28" s="356">
        <f t="shared" si="6"/>
        <v>2990</v>
      </c>
      <c r="AE28" s="262">
        <v>2990</v>
      </c>
      <c r="AF28" s="262">
        <v>2936</v>
      </c>
      <c r="AG28" s="379">
        <v>4673</v>
      </c>
      <c r="AH28" s="379">
        <v>0</v>
      </c>
      <c r="AI28" s="379">
        <v>0</v>
      </c>
      <c r="AJ28" s="379">
        <v>0</v>
      </c>
      <c r="AK28" s="379">
        <v>4673</v>
      </c>
      <c r="AL28" s="379">
        <v>4823</v>
      </c>
      <c r="AM28" s="379">
        <v>4967</v>
      </c>
      <c r="AN28" s="379">
        <v>5106</v>
      </c>
      <c r="AO28" s="262">
        <v>0</v>
      </c>
    </row>
    <row r="29" spans="1:41" ht="15" hidden="1" customHeight="1">
      <c r="A29" s="35"/>
      <c r="B29" s="16" t="s">
        <v>62</v>
      </c>
      <c r="C29" s="29" t="s">
        <v>50</v>
      </c>
      <c r="D29" s="40">
        <f>D648</f>
        <v>0</v>
      </c>
      <c r="E29" s="41">
        <f t="shared" ref="E29" si="66">E648</f>
        <v>0</v>
      </c>
      <c r="F29" s="288">
        <f>F648</f>
        <v>0</v>
      </c>
      <c r="G29" s="40">
        <f t="shared" ref="G29:J29" si="67">G648</f>
        <v>0</v>
      </c>
      <c r="H29" s="40">
        <f t="shared" si="67"/>
        <v>0</v>
      </c>
      <c r="I29" s="40">
        <f t="shared" si="67"/>
        <v>0</v>
      </c>
      <c r="J29" s="40">
        <f t="shared" si="67"/>
        <v>0</v>
      </c>
      <c r="K29" s="23">
        <f t="shared" si="4"/>
        <v>0</v>
      </c>
      <c r="L29" s="23">
        <f t="shared" si="5"/>
        <v>0</v>
      </c>
      <c r="M29" s="40">
        <f t="shared" ref="M29:O29" si="68">M648</f>
        <v>0</v>
      </c>
      <c r="N29" s="40">
        <f t="shared" si="68"/>
        <v>0</v>
      </c>
      <c r="O29" s="40">
        <f t="shared" si="68"/>
        <v>0</v>
      </c>
      <c r="P29" s="41">
        <f t="shared" ref="P29:Q29" si="69">P648</f>
        <v>0</v>
      </c>
      <c r="Q29" s="41">
        <f t="shared" si="69"/>
        <v>0</v>
      </c>
      <c r="R29" s="41">
        <f t="shared" ref="R29:Z29" si="70">R648</f>
        <v>0</v>
      </c>
      <c r="S29" s="41">
        <f t="shared" si="70"/>
        <v>0</v>
      </c>
      <c r="T29" s="41">
        <f t="shared" si="70"/>
        <v>0</v>
      </c>
      <c r="U29" s="41">
        <f t="shared" ref="U29:V29" si="71">U648</f>
        <v>0</v>
      </c>
      <c r="V29" s="41">
        <f t="shared" si="71"/>
        <v>0</v>
      </c>
      <c r="W29" s="41">
        <f t="shared" ref="W29:Y29" si="72">W648</f>
        <v>0</v>
      </c>
      <c r="X29" s="41">
        <f t="shared" si="72"/>
        <v>0</v>
      </c>
      <c r="Y29" s="41">
        <f t="shared" si="72"/>
        <v>0</v>
      </c>
      <c r="Z29" s="41">
        <f t="shared" si="70"/>
        <v>0</v>
      </c>
      <c r="AA29" s="41">
        <f t="shared" ref="AA29:AB29" si="73">AA648</f>
        <v>0</v>
      </c>
      <c r="AB29" s="41">
        <f t="shared" si="73"/>
        <v>0</v>
      </c>
      <c r="AC29" s="41">
        <f t="shared" ref="AC29:AE29" si="74">AC648</f>
        <v>0</v>
      </c>
      <c r="AD29" s="292">
        <f t="shared" si="6"/>
        <v>0</v>
      </c>
      <c r="AE29" s="41">
        <f t="shared" si="74"/>
        <v>0</v>
      </c>
      <c r="AF29" s="41">
        <f t="shared" ref="AF29:AK29" si="75">AF648</f>
        <v>0</v>
      </c>
      <c r="AG29" s="380">
        <f t="shared" si="75"/>
        <v>0</v>
      </c>
      <c r="AH29" s="380">
        <f t="shared" ref="AH29:AJ29" si="76">AH648</f>
        <v>0</v>
      </c>
      <c r="AI29" s="380">
        <f t="shared" si="76"/>
        <v>0</v>
      </c>
      <c r="AJ29" s="380">
        <f t="shared" si="76"/>
        <v>0</v>
      </c>
      <c r="AK29" s="380">
        <f t="shared" si="75"/>
        <v>0</v>
      </c>
      <c r="AL29" s="380">
        <f t="shared" ref="AL29:AM29" si="77">AL648</f>
        <v>0</v>
      </c>
      <c r="AM29" s="380">
        <f t="shared" si="77"/>
        <v>0</v>
      </c>
      <c r="AN29" s="380">
        <f t="shared" ref="AN29:AO29" si="78">AN648</f>
        <v>0</v>
      </c>
      <c r="AO29" s="41">
        <f t="shared" si="78"/>
        <v>0</v>
      </c>
    </row>
    <row r="30" spans="1:41" ht="15" hidden="1" customHeight="1">
      <c r="A30" s="35"/>
      <c r="B30" s="42" t="s">
        <v>63</v>
      </c>
      <c r="C30" s="37">
        <v>36933</v>
      </c>
      <c r="D30" s="40">
        <v>9</v>
      </c>
      <c r="E30" s="41">
        <v>0</v>
      </c>
      <c r="F30" s="288">
        <v>0</v>
      </c>
      <c r="G30" s="40">
        <v>0</v>
      </c>
      <c r="H30" s="40">
        <v>0</v>
      </c>
      <c r="I30" s="40">
        <v>0</v>
      </c>
      <c r="J30" s="40">
        <v>0</v>
      </c>
      <c r="K30" s="23">
        <f t="shared" si="4"/>
        <v>0</v>
      </c>
      <c r="L30" s="23">
        <f t="shared" si="5"/>
        <v>0</v>
      </c>
      <c r="M30" s="40">
        <v>0</v>
      </c>
      <c r="N30" s="40">
        <v>0</v>
      </c>
      <c r="O30" s="40">
        <v>0</v>
      </c>
      <c r="P30" s="41">
        <v>0</v>
      </c>
      <c r="Q30" s="41">
        <v>0</v>
      </c>
      <c r="R30" s="41">
        <v>0</v>
      </c>
      <c r="S30" s="41">
        <v>0</v>
      </c>
      <c r="T30" s="41">
        <v>0</v>
      </c>
      <c r="U30" s="41">
        <v>0</v>
      </c>
      <c r="V30" s="41">
        <v>0</v>
      </c>
      <c r="W30" s="41">
        <v>0</v>
      </c>
      <c r="X30" s="41">
        <v>0</v>
      </c>
      <c r="Y30" s="41">
        <v>0</v>
      </c>
      <c r="Z30" s="41">
        <v>0</v>
      </c>
      <c r="AA30" s="41">
        <v>0</v>
      </c>
      <c r="AB30" s="41">
        <v>0</v>
      </c>
      <c r="AC30" s="41">
        <v>0</v>
      </c>
      <c r="AD30" s="292">
        <f t="shared" si="6"/>
        <v>0</v>
      </c>
      <c r="AE30" s="41">
        <v>0</v>
      </c>
      <c r="AF30" s="41">
        <v>0</v>
      </c>
      <c r="AG30" s="380">
        <v>0</v>
      </c>
      <c r="AH30" s="380">
        <v>0</v>
      </c>
      <c r="AI30" s="380">
        <v>0</v>
      </c>
      <c r="AJ30" s="380">
        <v>0</v>
      </c>
      <c r="AK30" s="380">
        <v>0</v>
      </c>
      <c r="AL30" s="380">
        <v>0</v>
      </c>
      <c r="AM30" s="380">
        <v>0</v>
      </c>
      <c r="AN30" s="380">
        <v>0</v>
      </c>
      <c r="AO30" s="41">
        <v>0</v>
      </c>
    </row>
    <row r="31" spans="1:41" ht="14.25" hidden="1">
      <c r="A31" s="35"/>
      <c r="B31" s="28" t="s">
        <v>64</v>
      </c>
      <c r="C31" s="29" t="s">
        <v>50</v>
      </c>
      <c r="D31" s="249">
        <f t="shared" ref="D31:E31" si="79">D32+D33</f>
        <v>24971</v>
      </c>
      <c r="E31" s="39">
        <f t="shared" si="79"/>
        <v>0</v>
      </c>
      <c r="F31" s="287">
        <f t="shared" ref="F31:J31" si="80">F32+F33</f>
        <v>0</v>
      </c>
      <c r="G31" s="249">
        <f t="shared" si="80"/>
        <v>0</v>
      </c>
      <c r="H31" s="249">
        <f t="shared" si="80"/>
        <v>0</v>
      </c>
      <c r="I31" s="249">
        <f t="shared" si="80"/>
        <v>0</v>
      </c>
      <c r="J31" s="249">
        <f t="shared" si="80"/>
        <v>0</v>
      </c>
      <c r="K31" s="23">
        <f t="shared" si="4"/>
        <v>0</v>
      </c>
      <c r="L31" s="23">
        <f t="shared" si="5"/>
        <v>0</v>
      </c>
      <c r="M31" s="249">
        <f t="shared" ref="M31:O31" si="81">M32+M33</f>
        <v>0</v>
      </c>
      <c r="N31" s="249">
        <f t="shared" si="81"/>
        <v>0</v>
      </c>
      <c r="O31" s="249">
        <f t="shared" si="81"/>
        <v>0</v>
      </c>
      <c r="P31" s="39">
        <f t="shared" ref="P31:Q31" si="82">P32+P33</f>
        <v>0</v>
      </c>
      <c r="Q31" s="39">
        <f t="shared" si="82"/>
        <v>0</v>
      </c>
      <c r="R31" s="39">
        <f t="shared" ref="R31:Z31" si="83">R32+R33</f>
        <v>0</v>
      </c>
      <c r="S31" s="39">
        <f t="shared" si="83"/>
        <v>0</v>
      </c>
      <c r="T31" s="39">
        <f t="shared" si="83"/>
        <v>0</v>
      </c>
      <c r="U31" s="39">
        <f t="shared" ref="U31:V31" si="84">U32+U33</f>
        <v>0</v>
      </c>
      <c r="V31" s="39">
        <f t="shared" si="84"/>
        <v>0</v>
      </c>
      <c r="W31" s="39">
        <f t="shared" ref="W31:Y31" si="85">W32+W33</f>
        <v>0</v>
      </c>
      <c r="X31" s="39">
        <f t="shared" si="85"/>
        <v>0</v>
      </c>
      <c r="Y31" s="39">
        <f t="shared" si="85"/>
        <v>0</v>
      </c>
      <c r="Z31" s="39">
        <f t="shared" si="83"/>
        <v>0</v>
      </c>
      <c r="AA31" s="39">
        <f t="shared" ref="AA31:AB31" si="86">AA32+AA33</f>
        <v>0</v>
      </c>
      <c r="AB31" s="39">
        <f t="shared" si="86"/>
        <v>0</v>
      </c>
      <c r="AC31" s="39">
        <f t="shared" ref="AC31:AE31" si="87">AC32+AC33</f>
        <v>0</v>
      </c>
      <c r="AD31" s="292">
        <f t="shared" si="6"/>
        <v>0</v>
      </c>
      <c r="AE31" s="39">
        <f t="shared" si="87"/>
        <v>0</v>
      </c>
      <c r="AF31" s="39">
        <f t="shared" ref="AF31:AK31" si="88">AF32+AF33</f>
        <v>0</v>
      </c>
      <c r="AG31" s="377">
        <f t="shared" si="88"/>
        <v>0</v>
      </c>
      <c r="AH31" s="377">
        <f t="shared" ref="AH31:AJ31" si="89">AH32+AH33</f>
        <v>0</v>
      </c>
      <c r="AI31" s="377">
        <f t="shared" si="89"/>
        <v>0</v>
      </c>
      <c r="AJ31" s="377">
        <f t="shared" si="89"/>
        <v>0</v>
      </c>
      <c r="AK31" s="377">
        <f t="shared" si="88"/>
        <v>0</v>
      </c>
      <c r="AL31" s="377">
        <f t="shared" ref="AL31:AM31" si="90">AL32+AL33</f>
        <v>0</v>
      </c>
      <c r="AM31" s="377">
        <f t="shared" si="90"/>
        <v>0</v>
      </c>
      <c r="AN31" s="377">
        <f t="shared" ref="AN31:AO31" si="91">AN32+AN33</f>
        <v>0</v>
      </c>
      <c r="AO31" s="39">
        <f t="shared" si="91"/>
        <v>0</v>
      </c>
    </row>
    <row r="32" spans="1:41" ht="20.25" hidden="1" customHeight="1">
      <c r="A32" s="35"/>
      <c r="B32" s="28" t="s">
        <v>65</v>
      </c>
      <c r="C32" s="29" t="s">
        <v>50</v>
      </c>
      <c r="D32" s="186">
        <v>24971</v>
      </c>
      <c r="E32" s="30">
        <v>0</v>
      </c>
      <c r="F32" s="93">
        <v>0</v>
      </c>
      <c r="G32" s="186">
        <v>0</v>
      </c>
      <c r="H32" s="186">
        <v>0</v>
      </c>
      <c r="I32" s="186">
        <v>0</v>
      </c>
      <c r="J32" s="186">
        <v>0</v>
      </c>
      <c r="K32" s="23">
        <f t="shared" si="4"/>
        <v>0</v>
      </c>
      <c r="L32" s="23">
        <f t="shared" si="5"/>
        <v>0</v>
      </c>
      <c r="M32" s="186">
        <v>0</v>
      </c>
      <c r="N32" s="186">
        <v>0</v>
      </c>
      <c r="O32" s="186">
        <v>0</v>
      </c>
      <c r="P32" s="30">
        <v>0</v>
      </c>
      <c r="Q32" s="30">
        <v>0</v>
      </c>
      <c r="R32" s="30">
        <v>0</v>
      </c>
      <c r="S32" s="30">
        <v>0</v>
      </c>
      <c r="T32" s="30">
        <v>0</v>
      </c>
      <c r="U32" s="30">
        <v>0</v>
      </c>
      <c r="V32" s="30">
        <v>0</v>
      </c>
      <c r="W32" s="30">
        <v>0</v>
      </c>
      <c r="X32" s="30">
        <v>0</v>
      </c>
      <c r="Y32" s="30">
        <v>0</v>
      </c>
      <c r="Z32" s="30">
        <v>0</v>
      </c>
      <c r="AA32" s="30">
        <v>0</v>
      </c>
      <c r="AB32" s="30">
        <v>0</v>
      </c>
      <c r="AC32" s="30">
        <v>0</v>
      </c>
      <c r="AD32" s="292">
        <f t="shared" si="6"/>
        <v>0</v>
      </c>
      <c r="AE32" s="30">
        <v>0</v>
      </c>
      <c r="AF32" s="30">
        <v>0</v>
      </c>
      <c r="AG32" s="378">
        <v>0</v>
      </c>
      <c r="AH32" s="378">
        <v>0</v>
      </c>
      <c r="AI32" s="378">
        <v>0</v>
      </c>
      <c r="AJ32" s="378">
        <v>0</v>
      </c>
      <c r="AK32" s="378">
        <v>0</v>
      </c>
      <c r="AL32" s="378">
        <v>0</v>
      </c>
      <c r="AM32" s="378">
        <v>0</v>
      </c>
      <c r="AN32" s="378">
        <v>0</v>
      </c>
      <c r="AO32" s="30">
        <v>0</v>
      </c>
    </row>
    <row r="33" spans="1:41" ht="5.25" hidden="1" customHeight="1">
      <c r="A33" s="35"/>
      <c r="B33" s="28" t="s">
        <v>66</v>
      </c>
      <c r="C33" s="29" t="s">
        <v>50</v>
      </c>
      <c r="D33" s="186"/>
      <c r="E33" s="30"/>
      <c r="F33" s="93"/>
      <c r="G33" s="186"/>
      <c r="H33" s="186"/>
      <c r="I33" s="186"/>
      <c r="J33" s="186"/>
      <c r="K33" s="23">
        <f t="shared" si="4"/>
        <v>0</v>
      </c>
      <c r="L33" s="23">
        <f t="shared" si="5"/>
        <v>0</v>
      </c>
      <c r="M33" s="186"/>
      <c r="N33" s="186"/>
      <c r="O33" s="186"/>
      <c r="P33" s="30"/>
      <c r="Q33" s="30"/>
      <c r="R33" s="30"/>
      <c r="S33" s="30"/>
      <c r="T33" s="30"/>
      <c r="U33" s="30"/>
      <c r="V33" s="30"/>
      <c r="W33" s="30"/>
      <c r="X33" s="30"/>
      <c r="Y33" s="30"/>
      <c r="Z33" s="30"/>
      <c r="AA33" s="30"/>
      <c r="AB33" s="30"/>
      <c r="AC33" s="30"/>
      <c r="AD33" s="292">
        <f t="shared" si="6"/>
        <v>0</v>
      </c>
      <c r="AE33" s="30"/>
      <c r="AF33" s="30"/>
      <c r="AG33" s="378"/>
      <c r="AH33" s="378"/>
      <c r="AI33" s="378"/>
      <c r="AJ33" s="378"/>
      <c r="AK33" s="378"/>
      <c r="AL33" s="378"/>
      <c r="AM33" s="378"/>
      <c r="AN33" s="378"/>
      <c r="AO33" s="30"/>
    </row>
    <row r="34" spans="1:41" ht="26.25" hidden="1" customHeight="1">
      <c r="A34" s="35"/>
      <c r="B34" s="28" t="s">
        <v>67</v>
      </c>
      <c r="C34" s="29" t="s">
        <v>50</v>
      </c>
      <c r="D34" s="186"/>
      <c r="E34" s="30"/>
      <c r="F34" s="93"/>
      <c r="G34" s="186"/>
      <c r="H34" s="186"/>
      <c r="I34" s="186"/>
      <c r="J34" s="186"/>
      <c r="K34" s="23">
        <f t="shared" si="4"/>
        <v>0</v>
      </c>
      <c r="L34" s="23">
        <f t="shared" si="5"/>
        <v>0</v>
      </c>
      <c r="M34" s="186"/>
      <c r="N34" s="186"/>
      <c r="O34" s="186"/>
      <c r="P34" s="30"/>
      <c r="Q34" s="30"/>
      <c r="R34" s="30"/>
      <c r="S34" s="30"/>
      <c r="T34" s="30"/>
      <c r="U34" s="30"/>
      <c r="V34" s="30"/>
      <c r="W34" s="30"/>
      <c r="X34" s="30"/>
      <c r="Y34" s="30"/>
      <c r="Z34" s="30"/>
      <c r="AA34" s="30"/>
      <c r="AB34" s="30"/>
      <c r="AC34" s="30"/>
      <c r="AD34" s="292">
        <f t="shared" si="6"/>
        <v>0</v>
      </c>
      <c r="AE34" s="30"/>
      <c r="AF34" s="30"/>
      <c r="AG34" s="378"/>
      <c r="AH34" s="378"/>
      <c r="AI34" s="378"/>
      <c r="AJ34" s="378"/>
      <c r="AK34" s="378"/>
      <c r="AL34" s="378"/>
      <c r="AM34" s="378"/>
      <c r="AN34" s="378"/>
      <c r="AO34" s="30"/>
    </row>
    <row r="35" spans="1:41" ht="26.25" hidden="1" customHeight="1">
      <c r="A35" s="35"/>
      <c r="B35" s="16" t="s">
        <v>68</v>
      </c>
      <c r="C35" s="29"/>
      <c r="D35" s="186"/>
      <c r="E35" s="30"/>
      <c r="F35" s="93"/>
      <c r="G35" s="186"/>
      <c r="H35" s="186"/>
      <c r="I35" s="186"/>
      <c r="J35" s="186"/>
      <c r="K35" s="23">
        <f t="shared" si="4"/>
        <v>0</v>
      </c>
      <c r="L35" s="23">
        <f t="shared" si="5"/>
        <v>0</v>
      </c>
      <c r="M35" s="186"/>
      <c r="N35" s="186"/>
      <c r="O35" s="186"/>
      <c r="P35" s="30"/>
      <c r="Q35" s="30"/>
      <c r="R35" s="30"/>
      <c r="S35" s="30"/>
      <c r="T35" s="30"/>
      <c r="U35" s="30"/>
      <c r="V35" s="30"/>
      <c r="W35" s="30"/>
      <c r="X35" s="30"/>
      <c r="Y35" s="30"/>
      <c r="Z35" s="30"/>
      <c r="AA35" s="30"/>
      <c r="AB35" s="30"/>
      <c r="AC35" s="30"/>
      <c r="AD35" s="292">
        <f t="shared" si="6"/>
        <v>0</v>
      </c>
      <c r="AE35" s="30"/>
      <c r="AF35" s="30"/>
      <c r="AG35" s="378"/>
      <c r="AH35" s="378"/>
      <c r="AI35" s="378"/>
      <c r="AJ35" s="378"/>
      <c r="AK35" s="378"/>
      <c r="AL35" s="378"/>
      <c r="AM35" s="378"/>
      <c r="AN35" s="378"/>
      <c r="AO35" s="30"/>
    </row>
    <row r="36" spans="1:41" ht="18.75" customHeight="1">
      <c r="A36" s="43">
        <v>2</v>
      </c>
      <c r="B36" s="25" t="s">
        <v>69</v>
      </c>
      <c r="C36" s="29" t="s">
        <v>70</v>
      </c>
      <c r="D36" s="186">
        <v>24226</v>
      </c>
      <c r="E36" s="30">
        <v>50000</v>
      </c>
      <c r="F36" s="93">
        <f>34313-2313-1730-600-300</f>
        <v>29370</v>
      </c>
      <c r="G36" s="186">
        <v>9000</v>
      </c>
      <c r="H36" s="186">
        <v>8000</v>
      </c>
      <c r="I36" s="186">
        <f>7000-300-300</f>
        <v>6400</v>
      </c>
      <c r="J36" s="186">
        <f>6270-300</f>
        <v>5970</v>
      </c>
      <c r="K36" s="23">
        <f t="shared" si="4"/>
        <v>29370</v>
      </c>
      <c r="L36" s="23">
        <f t="shared" si="5"/>
        <v>0</v>
      </c>
      <c r="M36" s="186">
        <v>21696</v>
      </c>
      <c r="N36" s="186">
        <v>22189</v>
      </c>
      <c r="O36" s="186">
        <v>23421</v>
      </c>
      <c r="P36" s="30"/>
      <c r="Q36" s="30"/>
      <c r="R36" s="30"/>
      <c r="S36" s="30"/>
      <c r="T36" s="30"/>
      <c r="U36" s="30">
        <v>-1000</v>
      </c>
      <c r="V36" s="30"/>
      <c r="W36" s="30"/>
      <c r="X36" s="30"/>
      <c r="Y36" s="30"/>
      <c r="Z36" s="30"/>
      <c r="AA36" s="30">
        <v>265</v>
      </c>
      <c r="AB36" s="30">
        <v>221</v>
      </c>
      <c r="AC36" s="30"/>
      <c r="AD36" s="292">
        <f t="shared" si="6"/>
        <v>28856</v>
      </c>
      <c r="AE36" s="30">
        <v>28856</v>
      </c>
      <c r="AF36" s="30">
        <v>28856</v>
      </c>
      <c r="AG36" s="378">
        <v>35046</v>
      </c>
      <c r="AH36" s="378"/>
      <c r="AI36" s="378"/>
      <c r="AJ36" s="378"/>
      <c r="AK36" s="378">
        <v>35046</v>
      </c>
      <c r="AL36" s="378">
        <v>35843</v>
      </c>
      <c r="AM36" s="378">
        <v>37834</v>
      </c>
      <c r="AN36" s="378">
        <v>37834</v>
      </c>
      <c r="AO36" s="30"/>
    </row>
    <row r="37" spans="1:41" ht="17.25" customHeight="1">
      <c r="A37" s="43">
        <v>3</v>
      </c>
      <c r="B37" s="31" t="s">
        <v>71</v>
      </c>
      <c r="C37" s="29" t="s">
        <v>72</v>
      </c>
      <c r="D37" s="186">
        <v>97213</v>
      </c>
      <c r="E37" s="30">
        <v>9242</v>
      </c>
      <c r="F37" s="93">
        <f>14230+1500+1500+9292</f>
        <v>26522</v>
      </c>
      <c r="G37" s="186">
        <v>8000</v>
      </c>
      <c r="H37" s="186">
        <v>8000</v>
      </c>
      <c r="I37" s="186">
        <v>8000</v>
      </c>
      <c r="J37" s="186">
        <v>2522</v>
      </c>
      <c r="K37" s="23">
        <f t="shared" si="4"/>
        <v>26522</v>
      </c>
      <c r="L37" s="23">
        <f t="shared" si="5"/>
        <v>0</v>
      </c>
      <c r="M37" s="186">
        <v>22415</v>
      </c>
      <c r="N37" s="186">
        <v>23604</v>
      </c>
      <c r="O37" s="186">
        <v>24738</v>
      </c>
      <c r="P37" s="30"/>
      <c r="Q37" s="30"/>
      <c r="R37" s="30"/>
      <c r="S37" s="30"/>
      <c r="T37" s="30"/>
      <c r="U37" s="30"/>
      <c r="V37" s="30"/>
      <c r="W37" s="30">
        <v>95</v>
      </c>
      <c r="X37" s="30"/>
      <c r="Y37" s="30"/>
      <c r="Z37" s="30">
        <v>10212</v>
      </c>
      <c r="AA37" s="30"/>
      <c r="AB37" s="30"/>
      <c r="AC37" s="30"/>
      <c r="AD37" s="292">
        <f t="shared" si="6"/>
        <v>36829</v>
      </c>
      <c r="AE37" s="30">
        <v>36829</v>
      </c>
      <c r="AF37" s="30">
        <v>36829</v>
      </c>
      <c r="AG37" s="375">
        <v>25811</v>
      </c>
      <c r="AH37" s="375"/>
      <c r="AI37" s="375"/>
      <c r="AJ37" s="375"/>
      <c r="AK37" s="375">
        <v>25811</v>
      </c>
      <c r="AL37" s="375"/>
      <c r="AM37" s="375"/>
      <c r="AN37" s="375"/>
      <c r="AO37" s="30"/>
    </row>
    <row r="38" spans="1:41" ht="0.75" customHeight="1">
      <c r="A38" s="43"/>
      <c r="B38" s="28"/>
      <c r="C38" s="29"/>
      <c r="D38" s="186"/>
      <c r="E38" s="30"/>
      <c r="F38" s="93"/>
      <c r="G38" s="186"/>
      <c r="H38" s="186"/>
      <c r="I38" s="186"/>
      <c r="J38" s="186"/>
      <c r="K38" s="23">
        <f t="shared" si="4"/>
        <v>0</v>
      </c>
      <c r="L38" s="23">
        <f t="shared" si="5"/>
        <v>0</v>
      </c>
      <c r="M38" s="186"/>
      <c r="N38" s="186"/>
      <c r="O38" s="186"/>
      <c r="P38" s="30"/>
      <c r="Q38" s="30"/>
      <c r="R38" s="30"/>
      <c r="S38" s="30"/>
      <c r="T38" s="30"/>
      <c r="U38" s="30"/>
      <c r="V38" s="30"/>
      <c r="W38" s="30"/>
      <c r="X38" s="30"/>
      <c r="Y38" s="30"/>
      <c r="Z38" s="30"/>
      <c r="AA38" s="30"/>
      <c r="AB38" s="30"/>
      <c r="AC38" s="30"/>
      <c r="AD38" s="292">
        <f t="shared" si="6"/>
        <v>0</v>
      </c>
      <c r="AE38" s="30"/>
      <c r="AF38" s="30"/>
      <c r="AG38" s="30"/>
      <c r="AH38" s="30"/>
      <c r="AI38" s="30"/>
      <c r="AJ38" s="30"/>
      <c r="AK38" s="30"/>
      <c r="AL38" s="30"/>
      <c r="AM38" s="30"/>
      <c r="AN38" s="30"/>
      <c r="AO38" s="30"/>
    </row>
    <row r="39" spans="1:41" ht="20.25" customHeight="1">
      <c r="A39" s="24" t="s">
        <v>73</v>
      </c>
      <c r="B39" s="25" t="s">
        <v>74</v>
      </c>
      <c r="C39" s="26"/>
      <c r="D39" s="32">
        <f t="shared" ref="D39:E39" si="92">D40+D44+D53+D62+D71+D60+D75+D51+D11</f>
        <v>15000</v>
      </c>
      <c r="E39" s="32">
        <f t="shared" si="92"/>
        <v>12617</v>
      </c>
      <c r="F39" s="285">
        <f t="shared" ref="F39:J39" si="93">F40+F44+F53+F62+F71+F60+F75+F51+F11</f>
        <v>14000</v>
      </c>
      <c r="G39" s="247">
        <f t="shared" si="93"/>
        <v>3650</v>
      </c>
      <c r="H39" s="247">
        <f t="shared" si="93"/>
        <v>3550</v>
      </c>
      <c r="I39" s="247">
        <f t="shared" si="93"/>
        <v>3450</v>
      </c>
      <c r="J39" s="247">
        <f t="shared" si="93"/>
        <v>3350</v>
      </c>
      <c r="K39" s="23">
        <f t="shared" si="4"/>
        <v>14000</v>
      </c>
      <c r="L39" s="23">
        <f t="shared" si="5"/>
        <v>0</v>
      </c>
      <c r="M39" s="247">
        <f t="shared" ref="M39:O39" si="94">M40+M44+M53+M62+M71+M60+M75+M51+M11</f>
        <v>14000</v>
      </c>
      <c r="N39" s="247">
        <f t="shared" si="94"/>
        <v>14000</v>
      </c>
      <c r="O39" s="247">
        <f t="shared" si="94"/>
        <v>14000</v>
      </c>
      <c r="P39" s="32">
        <f t="shared" ref="P39:Q39" si="95">P40+P44+P53+P62+P71+P60+P75+P51+P11</f>
        <v>0</v>
      </c>
      <c r="Q39" s="32">
        <f t="shared" si="95"/>
        <v>0</v>
      </c>
      <c r="R39" s="32">
        <f t="shared" ref="R39:Z39" si="96">R40+R44+R53+R62+R71+R60+R75+R51+R11</f>
        <v>0</v>
      </c>
      <c r="S39" s="32">
        <f t="shared" si="96"/>
        <v>0</v>
      </c>
      <c r="T39" s="32">
        <f t="shared" si="96"/>
        <v>0</v>
      </c>
      <c r="U39" s="32">
        <f t="shared" ref="U39:V39" si="97">U40+U44+U53+U62+U71+U60+U75+U51+U11</f>
        <v>0</v>
      </c>
      <c r="V39" s="32">
        <f t="shared" si="97"/>
        <v>0</v>
      </c>
      <c r="W39" s="32">
        <f t="shared" ref="W39:Y39" si="98">W40+W44+W53+W62+W71+W60+W75+W51+W11</f>
        <v>0</v>
      </c>
      <c r="X39" s="32">
        <f t="shared" si="98"/>
        <v>0</v>
      </c>
      <c r="Y39" s="32">
        <f t="shared" si="98"/>
        <v>0</v>
      </c>
      <c r="Z39" s="32">
        <f t="shared" si="96"/>
        <v>0</v>
      </c>
      <c r="AA39" s="32">
        <f t="shared" ref="AA39:AB39" si="99">AA40+AA44+AA53+AA62+AA71+AA60+AA75+AA51+AA11</f>
        <v>0</v>
      </c>
      <c r="AB39" s="32">
        <f t="shared" si="99"/>
        <v>0</v>
      </c>
      <c r="AC39" s="32">
        <f t="shared" ref="AC39:AE39" si="100">AC40+AC44+AC53+AC62+AC71+AC60+AC75+AC51+AC11</f>
        <v>0</v>
      </c>
      <c r="AD39" s="292">
        <f t="shared" si="6"/>
        <v>14000</v>
      </c>
      <c r="AE39" s="32">
        <f t="shared" si="100"/>
        <v>14000</v>
      </c>
      <c r="AF39" s="32">
        <f t="shared" ref="AF39:AK39" si="101">AF40+AF44+AF53+AF62+AF71+AF60+AF75+AF51+AF11</f>
        <v>13209</v>
      </c>
      <c r="AG39" s="32">
        <f t="shared" si="101"/>
        <v>14000</v>
      </c>
      <c r="AH39" s="32">
        <f t="shared" ref="AH39:AJ39" si="102">AH40+AH44+AH53+AH62+AH71+AH60+AH75+AH51+AH11</f>
        <v>0</v>
      </c>
      <c r="AI39" s="32">
        <f t="shared" si="102"/>
        <v>0</v>
      </c>
      <c r="AJ39" s="32">
        <f t="shared" si="102"/>
        <v>0</v>
      </c>
      <c r="AK39" s="32">
        <f t="shared" si="101"/>
        <v>14000</v>
      </c>
      <c r="AL39" s="32">
        <f t="shared" ref="AL39:AM39" si="103">AL40+AL44+AL53+AL62+AL71+AL60+AL75+AL51+AL11</f>
        <v>14500</v>
      </c>
      <c r="AM39" s="32">
        <f t="shared" si="103"/>
        <v>15000</v>
      </c>
      <c r="AN39" s="32">
        <f t="shared" ref="AN39:AO39" si="104">AN40+AN44+AN53+AN62+AN71+AN60+AN75+AN51+AN11</f>
        <v>15000</v>
      </c>
      <c r="AO39" s="32">
        <f t="shared" si="104"/>
        <v>0</v>
      </c>
    </row>
    <row r="40" spans="1:41" ht="27.75" customHeight="1">
      <c r="A40" s="43">
        <v>1</v>
      </c>
      <c r="B40" s="31" t="s">
        <v>75</v>
      </c>
      <c r="C40" s="29">
        <v>16.02</v>
      </c>
      <c r="D40" s="250">
        <f t="shared" ref="D40:E40" si="105">D41+D43+D42</f>
        <v>3268</v>
      </c>
      <c r="E40" s="44">
        <f t="shared" si="105"/>
        <v>3792</v>
      </c>
      <c r="F40" s="90">
        <f t="shared" ref="F40:J40" si="106">F41+F43+F42</f>
        <v>3950</v>
      </c>
      <c r="G40" s="250">
        <f t="shared" si="106"/>
        <v>972</v>
      </c>
      <c r="H40" s="250">
        <f t="shared" si="106"/>
        <v>1018</v>
      </c>
      <c r="I40" s="250">
        <f t="shared" si="106"/>
        <v>972</v>
      </c>
      <c r="J40" s="250">
        <f t="shared" si="106"/>
        <v>988</v>
      </c>
      <c r="K40" s="23">
        <f t="shared" si="4"/>
        <v>3950</v>
      </c>
      <c r="L40" s="23">
        <f t="shared" si="5"/>
        <v>0</v>
      </c>
      <c r="M40" s="250">
        <f t="shared" ref="M40:O40" si="107">M41+M43+M42</f>
        <v>4310</v>
      </c>
      <c r="N40" s="250">
        <f t="shared" si="107"/>
        <v>4310</v>
      </c>
      <c r="O40" s="250">
        <f t="shared" si="107"/>
        <v>4310</v>
      </c>
      <c r="P40" s="44">
        <f t="shared" ref="P40:Q40" si="108">P41+P43+P42</f>
        <v>0</v>
      </c>
      <c r="Q40" s="44">
        <f t="shared" si="108"/>
        <v>0</v>
      </c>
      <c r="R40" s="44">
        <f t="shared" ref="R40:Z40" si="109">R41+R43+R42</f>
        <v>0</v>
      </c>
      <c r="S40" s="44">
        <f t="shared" si="109"/>
        <v>0</v>
      </c>
      <c r="T40" s="44">
        <f t="shared" si="109"/>
        <v>0</v>
      </c>
      <c r="U40" s="44">
        <f t="shared" ref="U40:V40" si="110">U41+U43+U42</f>
        <v>0</v>
      </c>
      <c r="V40" s="44">
        <f t="shared" si="110"/>
        <v>0</v>
      </c>
      <c r="W40" s="44">
        <f t="shared" ref="W40:Y40" si="111">W41+W43+W42</f>
        <v>0</v>
      </c>
      <c r="X40" s="44">
        <f t="shared" si="111"/>
        <v>0</v>
      </c>
      <c r="Y40" s="44">
        <f t="shared" si="111"/>
        <v>0</v>
      </c>
      <c r="Z40" s="44">
        <f t="shared" si="109"/>
        <v>0</v>
      </c>
      <c r="AA40" s="44">
        <f t="shared" ref="AA40:AB40" si="112">AA41+AA43+AA42</f>
        <v>0</v>
      </c>
      <c r="AB40" s="44">
        <f t="shared" si="112"/>
        <v>0</v>
      </c>
      <c r="AC40" s="44">
        <f t="shared" ref="AC40:AE40" si="113">AC41+AC43+AC42</f>
        <v>0</v>
      </c>
      <c r="AD40" s="292">
        <f t="shared" si="6"/>
        <v>3950</v>
      </c>
      <c r="AE40" s="44">
        <f t="shared" si="113"/>
        <v>3950</v>
      </c>
      <c r="AF40" s="44">
        <f t="shared" ref="AF40:AK40" si="114">AF41+AF43+AF42</f>
        <v>4125</v>
      </c>
      <c r="AG40" s="44">
        <f t="shared" si="114"/>
        <v>4690</v>
      </c>
      <c r="AH40" s="44">
        <f t="shared" ref="AH40:AJ40" si="115">AH41+AH43+AH42</f>
        <v>0</v>
      </c>
      <c r="AI40" s="44">
        <f t="shared" si="115"/>
        <v>0</v>
      </c>
      <c r="AJ40" s="44">
        <f t="shared" si="115"/>
        <v>0</v>
      </c>
      <c r="AK40" s="44">
        <f t="shared" si="114"/>
        <v>4690</v>
      </c>
      <c r="AL40" s="44">
        <f t="shared" ref="AL40:AM40" si="116">AL41+AL43+AL42</f>
        <v>4870</v>
      </c>
      <c r="AM40" s="44">
        <f t="shared" si="116"/>
        <v>4905</v>
      </c>
      <c r="AN40" s="44">
        <f t="shared" ref="AN40:AO40" si="117">AN41+AN43+AN42</f>
        <v>4855</v>
      </c>
      <c r="AO40" s="44">
        <f t="shared" si="117"/>
        <v>0</v>
      </c>
    </row>
    <row r="41" spans="1:41" ht="14.25" customHeight="1">
      <c r="A41" s="43"/>
      <c r="B41" s="28" t="s">
        <v>76</v>
      </c>
      <c r="C41" s="29" t="s">
        <v>77</v>
      </c>
      <c r="D41" s="186">
        <v>250</v>
      </c>
      <c r="E41" s="30">
        <v>365</v>
      </c>
      <c r="F41" s="93">
        <v>365</v>
      </c>
      <c r="G41" s="186">
        <v>100</v>
      </c>
      <c r="H41" s="186">
        <v>100</v>
      </c>
      <c r="I41" s="186">
        <v>100</v>
      </c>
      <c r="J41" s="186">
        <v>65</v>
      </c>
      <c r="K41" s="23">
        <f t="shared" si="4"/>
        <v>365</v>
      </c>
      <c r="L41" s="23">
        <f t="shared" si="5"/>
        <v>0</v>
      </c>
      <c r="M41" s="186">
        <v>460</v>
      </c>
      <c r="N41" s="186">
        <v>460</v>
      </c>
      <c r="O41" s="186">
        <v>460</v>
      </c>
      <c r="P41" s="30"/>
      <c r="Q41" s="30"/>
      <c r="R41" s="30"/>
      <c r="S41" s="30"/>
      <c r="T41" s="30"/>
      <c r="U41" s="30"/>
      <c r="V41" s="30"/>
      <c r="W41" s="30"/>
      <c r="X41" s="30"/>
      <c r="Y41" s="30"/>
      <c r="Z41" s="30"/>
      <c r="AA41" s="30"/>
      <c r="AB41" s="30"/>
      <c r="AC41" s="30"/>
      <c r="AD41" s="292">
        <f t="shared" si="6"/>
        <v>365</v>
      </c>
      <c r="AE41" s="30">
        <v>365</v>
      </c>
      <c r="AF41" s="30">
        <v>358</v>
      </c>
      <c r="AG41" s="375">
        <v>400</v>
      </c>
      <c r="AH41" s="375"/>
      <c r="AI41" s="375"/>
      <c r="AJ41" s="375"/>
      <c r="AK41" s="375">
        <v>400</v>
      </c>
      <c r="AL41" s="375">
        <v>420</v>
      </c>
      <c r="AM41" s="375">
        <v>455</v>
      </c>
      <c r="AN41" s="375">
        <v>455</v>
      </c>
      <c r="AO41" s="30"/>
    </row>
    <row r="42" spans="1:41" ht="24.75" customHeight="1">
      <c r="A42" s="43"/>
      <c r="B42" s="16" t="s">
        <v>78</v>
      </c>
      <c r="C42" s="29" t="s">
        <v>79</v>
      </c>
      <c r="D42" s="186">
        <v>2900</v>
      </c>
      <c r="E42" s="30">
        <v>3217</v>
      </c>
      <c r="F42" s="93">
        <f>3217+383-225</f>
        <v>3375</v>
      </c>
      <c r="G42" s="186">
        <f>850-28</f>
        <v>822</v>
      </c>
      <c r="H42" s="186">
        <f>850+18</f>
        <v>868</v>
      </c>
      <c r="I42" s="186">
        <f>850-28</f>
        <v>822</v>
      </c>
      <c r="J42" s="186">
        <f>825+38</f>
        <v>863</v>
      </c>
      <c r="K42" s="23">
        <f t="shared" si="4"/>
        <v>3375</v>
      </c>
      <c r="L42" s="23">
        <f t="shared" si="5"/>
        <v>0</v>
      </c>
      <c r="M42" s="186">
        <v>3600</v>
      </c>
      <c r="N42" s="186">
        <v>3600</v>
      </c>
      <c r="O42" s="186">
        <v>3600</v>
      </c>
      <c r="P42" s="30"/>
      <c r="Q42" s="30"/>
      <c r="R42" s="30"/>
      <c r="S42" s="30"/>
      <c r="T42" s="30"/>
      <c r="U42" s="30"/>
      <c r="V42" s="30"/>
      <c r="W42" s="30"/>
      <c r="X42" s="30"/>
      <c r="Y42" s="30"/>
      <c r="Z42" s="30"/>
      <c r="AA42" s="30"/>
      <c r="AB42" s="30"/>
      <c r="AC42" s="30"/>
      <c r="AD42" s="292">
        <f t="shared" si="6"/>
        <v>3375</v>
      </c>
      <c r="AE42" s="30">
        <v>3375</v>
      </c>
      <c r="AF42" s="30">
        <v>3393</v>
      </c>
      <c r="AG42" s="375">
        <v>3890</v>
      </c>
      <c r="AH42" s="375"/>
      <c r="AI42" s="375"/>
      <c r="AJ42" s="375"/>
      <c r="AK42" s="375">
        <v>3890</v>
      </c>
      <c r="AL42" s="375">
        <v>4000</v>
      </c>
      <c r="AM42" s="375">
        <v>4000</v>
      </c>
      <c r="AN42" s="375">
        <v>4000</v>
      </c>
      <c r="AO42" s="30"/>
    </row>
    <row r="43" spans="1:41" ht="21" customHeight="1">
      <c r="A43" s="43"/>
      <c r="B43" s="16" t="s">
        <v>80</v>
      </c>
      <c r="C43" s="29" t="s">
        <v>81</v>
      </c>
      <c r="D43" s="186">
        <v>118</v>
      </c>
      <c r="E43" s="30">
        <v>210</v>
      </c>
      <c r="F43" s="93">
        <v>210</v>
      </c>
      <c r="G43" s="186">
        <v>50</v>
      </c>
      <c r="H43" s="186">
        <v>50</v>
      </c>
      <c r="I43" s="186">
        <v>50</v>
      </c>
      <c r="J43" s="186">
        <v>60</v>
      </c>
      <c r="K43" s="23">
        <f t="shared" si="4"/>
        <v>210</v>
      </c>
      <c r="L43" s="23">
        <f t="shared" si="5"/>
        <v>0</v>
      </c>
      <c r="M43" s="186">
        <v>250</v>
      </c>
      <c r="N43" s="186">
        <v>250</v>
      </c>
      <c r="O43" s="186">
        <v>250</v>
      </c>
      <c r="P43" s="30"/>
      <c r="Q43" s="30"/>
      <c r="R43" s="30"/>
      <c r="S43" s="30"/>
      <c r="T43" s="30"/>
      <c r="U43" s="30"/>
      <c r="V43" s="30"/>
      <c r="W43" s="30"/>
      <c r="X43" s="30"/>
      <c r="Y43" s="30"/>
      <c r="Z43" s="30"/>
      <c r="AA43" s="30"/>
      <c r="AB43" s="30"/>
      <c r="AC43" s="30"/>
      <c r="AD43" s="292">
        <f t="shared" si="6"/>
        <v>210</v>
      </c>
      <c r="AE43" s="30">
        <v>210</v>
      </c>
      <c r="AF43" s="30">
        <v>374</v>
      </c>
      <c r="AG43" s="375">
        <v>400</v>
      </c>
      <c r="AH43" s="375"/>
      <c r="AI43" s="375"/>
      <c r="AJ43" s="375"/>
      <c r="AK43" s="375">
        <v>400</v>
      </c>
      <c r="AL43" s="375">
        <v>450</v>
      </c>
      <c r="AM43" s="375">
        <v>450</v>
      </c>
      <c r="AN43" s="375">
        <v>400</v>
      </c>
      <c r="AO43" s="30"/>
    </row>
    <row r="44" spans="1:41" ht="12" customHeight="1">
      <c r="A44" s="43">
        <v>2</v>
      </c>
      <c r="B44" s="25" t="s">
        <v>82</v>
      </c>
      <c r="C44" s="29" t="s">
        <v>83</v>
      </c>
      <c r="D44" s="44">
        <f t="shared" ref="D44:E44" si="118">D45+D46+D50+D47</f>
        <v>10194</v>
      </c>
      <c r="E44" s="44">
        <f t="shared" si="118"/>
        <v>6710</v>
      </c>
      <c r="F44" s="90">
        <f t="shared" ref="F44:J44" si="119">F45+F46+F50+F47</f>
        <v>7935</v>
      </c>
      <c r="G44" s="250">
        <f t="shared" si="119"/>
        <v>2150</v>
      </c>
      <c r="H44" s="250">
        <f t="shared" si="119"/>
        <v>2000</v>
      </c>
      <c r="I44" s="250">
        <f t="shared" si="119"/>
        <v>1950</v>
      </c>
      <c r="J44" s="250">
        <f t="shared" si="119"/>
        <v>1835</v>
      </c>
      <c r="K44" s="23">
        <f t="shared" si="4"/>
        <v>7935</v>
      </c>
      <c r="L44" s="23">
        <f t="shared" si="5"/>
        <v>0</v>
      </c>
      <c r="M44" s="250">
        <f t="shared" ref="M44:O44" si="120">M45+M46+M50+M47</f>
        <v>7300</v>
      </c>
      <c r="N44" s="250">
        <f t="shared" si="120"/>
        <v>7300</v>
      </c>
      <c r="O44" s="250">
        <f t="shared" si="120"/>
        <v>7300</v>
      </c>
      <c r="P44" s="44">
        <f t="shared" ref="P44:Q44" si="121">P45+P46+P50+P47</f>
        <v>0</v>
      </c>
      <c r="Q44" s="44">
        <f t="shared" si="121"/>
        <v>0</v>
      </c>
      <c r="R44" s="44">
        <f t="shared" ref="R44:Z44" si="122">R45+R46+R50+R47</f>
        <v>0</v>
      </c>
      <c r="S44" s="44">
        <f t="shared" si="122"/>
        <v>0</v>
      </c>
      <c r="T44" s="44">
        <f t="shared" si="122"/>
        <v>0</v>
      </c>
      <c r="U44" s="44">
        <f t="shared" ref="U44:V44" si="123">U45+U46+U50+U47</f>
        <v>0</v>
      </c>
      <c r="V44" s="44">
        <f t="shared" si="123"/>
        <v>0</v>
      </c>
      <c r="W44" s="44">
        <f t="shared" ref="W44:Y44" si="124">W45+W46+W50+W47</f>
        <v>0</v>
      </c>
      <c r="X44" s="44">
        <f t="shared" si="124"/>
        <v>0</v>
      </c>
      <c r="Y44" s="44">
        <f t="shared" si="124"/>
        <v>0</v>
      </c>
      <c r="Z44" s="44">
        <f t="shared" si="122"/>
        <v>0</v>
      </c>
      <c r="AA44" s="44">
        <f t="shared" ref="AA44:AB44" si="125">AA45+AA46+AA50+AA47</f>
        <v>0</v>
      </c>
      <c r="AB44" s="44">
        <f t="shared" si="125"/>
        <v>0</v>
      </c>
      <c r="AC44" s="44">
        <f t="shared" ref="AC44:AE44" si="126">AC45+AC46+AC50+AC47</f>
        <v>0</v>
      </c>
      <c r="AD44" s="292">
        <f t="shared" si="6"/>
        <v>7935</v>
      </c>
      <c r="AE44" s="44">
        <f t="shared" si="126"/>
        <v>7935</v>
      </c>
      <c r="AF44" s="44">
        <f t="shared" ref="AF44:AK44" si="127">AF45+AF46+AF50+AF47</f>
        <v>7003</v>
      </c>
      <c r="AG44" s="44">
        <f t="shared" si="127"/>
        <v>7380</v>
      </c>
      <c r="AH44" s="44">
        <f t="shared" ref="AH44:AJ44" si="128">AH45+AH46+AH50+AH47</f>
        <v>0</v>
      </c>
      <c r="AI44" s="44">
        <f t="shared" si="128"/>
        <v>0</v>
      </c>
      <c r="AJ44" s="44">
        <f t="shared" si="128"/>
        <v>0</v>
      </c>
      <c r="AK44" s="44">
        <f t="shared" si="127"/>
        <v>7380</v>
      </c>
      <c r="AL44" s="44">
        <f t="shared" ref="AL44:AM44" si="129">AL45+AL46+AL50+AL47</f>
        <v>7530</v>
      </c>
      <c r="AM44" s="44">
        <f t="shared" si="129"/>
        <v>7850</v>
      </c>
      <c r="AN44" s="44">
        <f t="shared" ref="AN44:AO44" si="130">AN45+AN46+AN50+AN47</f>
        <v>7850</v>
      </c>
      <c r="AO44" s="44">
        <f t="shared" si="130"/>
        <v>0</v>
      </c>
    </row>
    <row r="45" spans="1:41" ht="15" customHeight="1">
      <c r="A45" s="43"/>
      <c r="B45" s="28" t="s">
        <v>84</v>
      </c>
      <c r="C45" s="29" t="s">
        <v>85</v>
      </c>
      <c r="D45" s="186"/>
      <c r="E45" s="30">
        <v>25</v>
      </c>
      <c r="F45" s="93">
        <v>250</v>
      </c>
      <c r="G45" s="186">
        <v>200</v>
      </c>
      <c r="H45" s="186">
        <v>50</v>
      </c>
      <c r="I45" s="186">
        <v>0</v>
      </c>
      <c r="J45" s="186">
        <v>0</v>
      </c>
      <c r="K45" s="23">
        <f t="shared" si="4"/>
        <v>250</v>
      </c>
      <c r="L45" s="23">
        <f t="shared" si="5"/>
        <v>0</v>
      </c>
      <c r="M45" s="186">
        <v>300</v>
      </c>
      <c r="N45" s="186">
        <v>300</v>
      </c>
      <c r="O45" s="186">
        <v>300</v>
      </c>
      <c r="P45" s="30"/>
      <c r="Q45" s="30"/>
      <c r="R45" s="30"/>
      <c r="S45" s="30"/>
      <c r="T45" s="30"/>
      <c r="U45" s="30"/>
      <c r="V45" s="30"/>
      <c r="W45" s="30"/>
      <c r="X45" s="30"/>
      <c r="Y45" s="30"/>
      <c r="Z45" s="30"/>
      <c r="AA45" s="30"/>
      <c r="AB45" s="30"/>
      <c r="AC45" s="30"/>
      <c r="AD45" s="292">
        <f t="shared" si="6"/>
        <v>250</v>
      </c>
      <c r="AE45" s="30">
        <v>250</v>
      </c>
      <c r="AF45" s="30">
        <v>229</v>
      </c>
      <c r="AG45" s="375">
        <v>430</v>
      </c>
      <c r="AH45" s="375"/>
      <c r="AI45" s="375"/>
      <c r="AJ45" s="375"/>
      <c r="AK45" s="375">
        <f>230+200</f>
        <v>430</v>
      </c>
      <c r="AL45" s="375">
        <v>430</v>
      </c>
      <c r="AM45" s="375">
        <v>400</v>
      </c>
      <c r="AN45" s="375">
        <v>400</v>
      </c>
      <c r="AO45" s="30"/>
    </row>
    <row r="46" spans="1:41" ht="19.5" customHeight="1">
      <c r="A46" s="43"/>
      <c r="B46" s="28" t="s">
        <v>86</v>
      </c>
      <c r="C46" s="29" t="s">
        <v>87</v>
      </c>
      <c r="D46" s="186"/>
      <c r="E46" s="30"/>
      <c r="F46" s="93"/>
      <c r="G46" s="186"/>
      <c r="H46" s="186"/>
      <c r="I46" s="186"/>
      <c r="J46" s="186"/>
      <c r="K46" s="23">
        <f t="shared" si="4"/>
        <v>0</v>
      </c>
      <c r="L46" s="23">
        <f t="shared" si="5"/>
        <v>0</v>
      </c>
      <c r="M46" s="186"/>
      <c r="N46" s="186"/>
      <c r="O46" s="186"/>
      <c r="P46" s="30"/>
      <c r="Q46" s="30"/>
      <c r="R46" s="30"/>
      <c r="S46" s="30"/>
      <c r="T46" s="30"/>
      <c r="U46" s="30"/>
      <c r="V46" s="30"/>
      <c r="W46" s="30"/>
      <c r="X46" s="30"/>
      <c r="Y46" s="30"/>
      <c r="Z46" s="30"/>
      <c r="AA46" s="30"/>
      <c r="AB46" s="30"/>
      <c r="AC46" s="30"/>
      <c r="AD46" s="292">
        <f t="shared" si="6"/>
        <v>0</v>
      </c>
      <c r="AE46" s="30"/>
      <c r="AF46" s="30"/>
      <c r="AG46" s="30"/>
      <c r="AH46" s="30"/>
      <c r="AI46" s="30"/>
      <c r="AJ46" s="30"/>
      <c r="AK46" s="30"/>
      <c r="AL46" s="30"/>
      <c r="AM46" s="30"/>
      <c r="AN46" s="30"/>
      <c r="AO46" s="30"/>
    </row>
    <row r="47" spans="1:41" ht="19.5" customHeight="1">
      <c r="A47" s="43"/>
      <c r="B47" s="16" t="s">
        <v>88</v>
      </c>
      <c r="C47" s="29" t="s">
        <v>89</v>
      </c>
      <c r="D47" s="30">
        <f t="shared" ref="D47:E47" si="131">D48+D49</f>
        <v>10194</v>
      </c>
      <c r="E47" s="30">
        <f t="shared" si="131"/>
        <v>6685</v>
      </c>
      <c r="F47" s="288">
        <f t="shared" ref="F47:J47" si="132">F48+F49</f>
        <v>7685</v>
      </c>
      <c r="G47" s="40">
        <f t="shared" si="132"/>
        <v>1950</v>
      </c>
      <c r="H47" s="40">
        <f t="shared" si="132"/>
        <v>1950</v>
      </c>
      <c r="I47" s="40">
        <f t="shared" si="132"/>
        <v>1950</v>
      </c>
      <c r="J47" s="40">
        <f t="shared" si="132"/>
        <v>1835</v>
      </c>
      <c r="K47" s="23">
        <f t="shared" si="4"/>
        <v>7685</v>
      </c>
      <c r="L47" s="23">
        <f t="shared" si="5"/>
        <v>0</v>
      </c>
      <c r="M47" s="40">
        <f t="shared" ref="M47:O47" si="133">M48+M49</f>
        <v>7000</v>
      </c>
      <c r="N47" s="40">
        <f t="shared" si="133"/>
        <v>7000</v>
      </c>
      <c r="O47" s="40">
        <f t="shared" si="133"/>
        <v>7000</v>
      </c>
      <c r="P47" s="41">
        <f t="shared" ref="P47:Q47" si="134">P48+P49</f>
        <v>0</v>
      </c>
      <c r="Q47" s="41">
        <f t="shared" si="134"/>
        <v>0</v>
      </c>
      <c r="R47" s="41">
        <f t="shared" ref="R47:Z47" si="135">R48+R49</f>
        <v>0</v>
      </c>
      <c r="S47" s="41">
        <f t="shared" si="135"/>
        <v>0</v>
      </c>
      <c r="T47" s="41">
        <f t="shared" si="135"/>
        <v>0</v>
      </c>
      <c r="U47" s="41">
        <f t="shared" ref="U47:V47" si="136">U48+U49</f>
        <v>0</v>
      </c>
      <c r="V47" s="41">
        <f t="shared" si="136"/>
        <v>0</v>
      </c>
      <c r="W47" s="41">
        <f t="shared" ref="W47:Y47" si="137">W48+W49</f>
        <v>0</v>
      </c>
      <c r="X47" s="41">
        <f t="shared" si="137"/>
        <v>0</v>
      </c>
      <c r="Y47" s="41">
        <f t="shared" si="137"/>
        <v>0</v>
      </c>
      <c r="Z47" s="41">
        <f t="shared" si="135"/>
        <v>0</v>
      </c>
      <c r="AA47" s="41">
        <f t="shared" ref="AA47:AB47" si="138">AA48+AA49</f>
        <v>0</v>
      </c>
      <c r="AB47" s="41">
        <f t="shared" si="138"/>
        <v>0</v>
      </c>
      <c r="AC47" s="41">
        <f t="shared" ref="AC47:AE47" si="139">AC48+AC49</f>
        <v>0</v>
      </c>
      <c r="AD47" s="292">
        <f t="shared" si="6"/>
        <v>7685</v>
      </c>
      <c r="AE47" s="41">
        <f t="shared" si="139"/>
        <v>7685</v>
      </c>
      <c r="AF47" s="41">
        <f t="shared" ref="AF47:AK47" si="140">AF48+AF49</f>
        <v>6774</v>
      </c>
      <c r="AG47" s="41">
        <f t="shared" si="140"/>
        <v>6950</v>
      </c>
      <c r="AH47" s="41">
        <f t="shared" ref="AH47:AJ47" si="141">AH48+AH49</f>
        <v>0</v>
      </c>
      <c r="AI47" s="41">
        <f t="shared" si="141"/>
        <v>0</v>
      </c>
      <c r="AJ47" s="41">
        <f t="shared" si="141"/>
        <v>0</v>
      </c>
      <c r="AK47" s="41">
        <f t="shared" si="140"/>
        <v>6950</v>
      </c>
      <c r="AL47" s="41">
        <f t="shared" ref="AL47:AM47" si="142">AL48+AL49</f>
        <v>7100</v>
      </c>
      <c r="AM47" s="41">
        <f t="shared" si="142"/>
        <v>7450</v>
      </c>
      <c r="AN47" s="41">
        <f t="shared" ref="AN47:AO47" si="143">AN48+AN49</f>
        <v>7450</v>
      </c>
      <c r="AO47" s="41">
        <f t="shared" si="143"/>
        <v>0</v>
      </c>
    </row>
    <row r="48" spans="1:41" ht="28.5" customHeight="1">
      <c r="A48" s="43"/>
      <c r="B48" s="16" t="s">
        <v>90</v>
      </c>
      <c r="C48" s="29" t="s">
        <v>91</v>
      </c>
      <c r="D48" s="186">
        <v>600</v>
      </c>
      <c r="E48" s="30">
        <v>385</v>
      </c>
      <c r="F48" s="93">
        <v>385</v>
      </c>
      <c r="G48" s="186">
        <v>100</v>
      </c>
      <c r="H48" s="186">
        <v>100</v>
      </c>
      <c r="I48" s="186">
        <v>100</v>
      </c>
      <c r="J48" s="186">
        <v>85</v>
      </c>
      <c r="K48" s="23">
        <f t="shared" si="4"/>
        <v>385</v>
      </c>
      <c r="L48" s="23">
        <f t="shared" si="5"/>
        <v>0</v>
      </c>
      <c r="M48" s="186">
        <v>400</v>
      </c>
      <c r="N48" s="186">
        <v>400</v>
      </c>
      <c r="O48" s="186">
        <v>400</v>
      </c>
      <c r="P48" s="30"/>
      <c r="Q48" s="30"/>
      <c r="R48" s="30"/>
      <c r="S48" s="30"/>
      <c r="T48" s="30"/>
      <c r="U48" s="30"/>
      <c r="V48" s="30"/>
      <c r="W48" s="30"/>
      <c r="X48" s="30"/>
      <c r="Y48" s="30"/>
      <c r="Z48" s="30"/>
      <c r="AA48" s="30"/>
      <c r="AB48" s="30"/>
      <c r="AC48" s="30"/>
      <c r="AD48" s="292">
        <f t="shared" si="6"/>
        <v>385</v>
      </c>
      <c r="AE48" s="30">
        <v>385</v>
      </c>
      <c r="AF48" s="30">
        <v>401</v>
      </c>
      <c r="AG48" s="375">
        <v>450</v>
      </c>
      <c r="AH48" s="375"/>
      <c r="AI48" s="375"/>
      <c r="AJ48" s="375"/>
      <c r="AK48" s="375">
        <v>450</v>
      </c>
      <c r="AL48" s="375">
        <v>450</v>
      </c>
      <c r="AM48" s="375">
        <v>450</v>
      </c>
      <c r="AN48" s="375">
        <v>450</v>
      </c>
      <c r="AO48" s="30"/>
    </row>
    <row r="49" spans="1:41" ht="16.5" customHeight="1">
      <c r="A49" s="43"/>
      <c r="B49" s="28" t="s">
        <v>92</v>
      </c>
      <c r="C49" s="29" t="s">
        <v>93</v>
      </c>
      <c r="D49" s="186">
        <f>9600-6</f>
        <v>9594</v>
      </c>
      <c r="E49" s="30">
        <v>6300</v>
      </c>
      <c r="F49" s="93">
        <f>6300+1000</f>
        <v>7300</v>
      </c>
      <c r="G49" s="186">
        <f>1600+250</f>
        <v>1850</v>
      </c>
      <c r="H49" s="186">
        <f>1600+250</f>
        <v>1850</v>
      </c>
      <c r="I49" s="186">
        <f>1600+250</f>
        <v>1850</v>
      </c>
      <c r="J49" s="186">
        <f>1500+250</f>
        <v>1750</v>
      </c>
      <c r="K49" s="23">
        <f t="shared" si="4"/>
        <v>7300</v>
      </c>
      <c r="L49" s="23">
        <f t="shared" si="5"/>
        <v>0</v>
      </c>
      <c r="M49" s="186">
        <v>6600</v>
      </c>
      <c r="N49" s="186">
        <v>6600</v>
      </c>
      <c r="O49" s="186">
        <v>6600</v>
      </c>
      <c r="P49" s="30"/>
      <c r="Q49" s="30"/>
      <c r="R49" s="30"/>
      <c r="S49" s="30"/>
      <c r="T49" s="30"/>
      <c r="U49" s="30"/>
      <c r="V49" s="30"/>
      <c r="W49" s="30"/>
      <c r="X49" s="30"/>
      <c r="Y49" s="30"/>
      <c r="Z49" s="30"/>
      <c r="AA49" s="30"/>
      <c r="AB49" s="30"/>
      <c r="AC49" s="30"/>
      <c r="AD49" s="292">
        <f t="shared" si="6"/>
        <v>7300</v>
      </c>
      <c r="AE49" s="30">
        <v>7300</v>
      </c>
      <c r="AF49" s="30">
        <v>6373</v>
      </c>
      <c r="AG49" s="375">
        <v>6500</v>
      </c>
      <c r="AH49" s="375"/>
      <c r="AI49" s="375"/>
      <c r="AJ49" s="375"/>
      <c r="AK49" s="375">
        <v>6500</v>
      </c>
      <c r="AL49" s="375">
        <v>6650</v>
      </c>
      <c r="AM49" s="375">
        <v>7000</v>
      </c>
      <c r="AN49" s="375">
        <v>7000</v>
      </c>
      <c r="AO49" s="30"/>
    </row>
    <row r="50" spans="1:41" ht="12.75" customHeight="1">
      <c r="A50" s="43"/>
      <c r="B50" s="28" t="s">
        <v>94</v>
      </c>
      <c r="C50" s="29" t="s">
        <v>95</v>
      </c>
      <c r="D50" s="186"/>
      <c r="E50" s="30"/>
      <c r="F50" s="93"/>
      <c r="G50" s="186"/>
      <c r="H50" s="186"/>
      <c r="I50" s="186"/>
      <c r="J50" s="186"/>
      <c r="K50" s="23">
        <f t="shared" si="4"/>
        <v>0</v>
      </c>
      <c r="L50" s="23">
        <f t="shared" si="5"/>
        <v>0</v>
      </c>
      <c r="M50" s="186"/>
      <c r="N50" s="186"/>
      <c r="O50" s="186"/>
      <c r="P50" s="30"/>
      <c r="Q50" s="30"/>
      <c r="R50" s="30"/>
      <c r="S50" s="30"/>
      <c r="T50" s="30"/>
      <c r="U50" s="30"/>
      <c r="V50" s="30"/>
      <c r="W50" s="30"/>
      <c r="X50" s="30"/>
      <c r="Y50" s="30"/>
      <c r="Z50" s="30"/>
      <c r="AA50" s="30"/>
      <c r="AB50" s="30"/>
      <c r="AC50" s="30"/>
      <c r="AD50" s="292">
        <f t="shared" si="6"/>
        <v>0</v>
      </c>
      <c r="AE50" s="30"/>
      <c r="AF50" s="30"/>
      <c r="AG50" s="30"/>
      <c r="AH50" s="30"/>
      <c r="AI50" s="30"/>
      <c r="AJ50" s="30"/>
      <c r="AK50" s="30"/>
      <c r="AL50" s="30"/>
      <c r="AM50" s="30"/>
      <c r="AN50" s="30"/>
      <c r="AO50" s="30"/>
    </row>
    <row r="51" spans="1:41" ht="15" customHeight="1">
      <c r="A51" s="43"/>
      <c r="B51" s="28" t="s">
        <v>96</v>
      </c>
      <c r="C51" s="29" t="s">
        <v>97</v>
      </c>
      <c r="D51" s="250">
        <f t="shared" ref="D51:E51" si="144">D52</f>
        <v>130</v>
      </c>
      <c r="E51" s="44">
        <f t="shared" si="144"/>
        <v>75</v>
      </c>
      <c r="F51" s="90">
        <f t="shared" ref="F51:AO51" si="145">F52</f>
        <v>75</v>
      </c>
      <c r="G51" s="250">
        <f t="shared" si="145"/>
        <v>20</v>
      </c>
      <c r="H51" s="250">
        <f t="shared" si="145"/>
        <v>20</v>
      </c>
      <c r="I51" s="250">
        <f t="shared" si="145"/>
        <v>20</v>
      </c>
      <c r="J51" s="250">
        <f t="shared" si="145"/>
        <v>15</v>
      </c>
      <c r="K51" s="23">
        <f t="shared" si="4"/>
        <v>75</v>
      </c>
      <c r="L51" s="23">
        <f t="shared" si="5"/>
        <v>0</v>
      </c>
      <c r="M51" s="250">
        <f t="shared" si="145"/>
        <v>100</v>
      </c>
      <c r="N51" s="250">
        <f t="shared" si="145"/>
        <v>100</v>
      </c>
      <c r="O51" s="250">
        <f t="shared" si="145"/>
        <v>100</v>
      </c>
      <c r="P51" s="44">
        <f t="shared" si="145"/>
        <v>0</v>
      </c>
      <c r="Q51" s="44">
        <f t="shared" si="145"/>
        <v>0</v>
      </c>
      <c r="R51" s="44">
        <f t="shared" si="145"/>
        <v>0</v>
      </c>
      <c r="S51" s="44">
        <f t="shared" si="145"/>
        <v>0</v>
      </c>
      <c r="T51" s="44">
        <f t="shared" si="145"/>
        <v>0</v>
      </c>
      <c r="U51" s="44">
        <f t="shared" si="145"/>
        <v>0</v>
      </c>
      <c r="V51" s="44">
        <f t="shared" si="145"/>
        <v>0</v>
      </c>
      <c r="W51" s="44">
        <f t="shared" si="145"/>
        <v>0</v>
      </c>
      <c r="X51" s="44">
        <f t="shared" si="145"/>
        <v>0</v>
      </c>
      <c r="Y51" s="44">
        <f t="shared" si="145"/>
        <v>0</v>
      </c>
      <c r="Z51" s="44">
        <f t="shared" si="145"/>
        <v>0</v>
      </c>
      <c r="AA51" s="44">
        <f t="shared" si="145"/>
        <v>0</v>
      </c>
      <c r="AB51" s="44">
        <f t="shared" si="145"/>
        <v>0</v>
      </c>
      <c r="AC51" s="44">
        <f t="shared" si="145"/>
        <v>0</v>
      </c>
      <c r="AD51" s="292">
        <f t="shared" si="6"/>
        <v>75</v>
      </c>
      <c r="AE51" s="44">
        <f t="shared" si="145"/>
        <v>75</v>
      </c>
      <c r="AF51" s="44">
        <f t="shared" si="145"/>
        <v>48</v>
      </c>
      <c r="AG51" s="44">
        <f t="shared" si="145"/>
        <v>50</v>
      </c>
      <c r="AH51" s="44">
        <f t="shared" si="145"/>
        <v>0</v>
      </c>
      <c r="AI51" s="44">
        <f t="shared" si="145"/>
        <v>0</v>
      </c>
      <c r="AJ51" s="44">
        <f t="shared" si="145"/>
        <v>0</v>
      </c>
      <c r="AK51" s="44">
        <f t="shared" si="145"/>
        <v>50</v>
      </c>
      <c r="AL51" s="44">
        <f t="shared" si="145"/>
        <v>50</v>
      </c>
      <c r="AM51" s="44">
        <f t="shared" si="145"/>
        <v>50</v>
      </c>
      <c r="AN51" s="44">
        <f t="shared" si="145"/>
        <v>50</v>
      </c>
      <c r="AO51" s="44">
        <f t="shared" si="145"/>
        <v>0</v>
      </c>
    </row>
    <row r="52" spans="1:41" ht="12.75" customHeight="1">
      <c r="A52" s="43"/>
      <c r="B52" s="28" t="s">
        <v>98</v>
      </c>
      <c r="C52" s="29" t="s">
        <v>99</v>
      </c>
      <c r="D52" s="186">
        <v>130</v>
      </c>
      <c r="E52" s="30">
        <v>75</v>
      </c>
      <c r="F52" s="93">
        <v>75</v>
      </c>
      <c r="G52" s="186">
        <v>20</v>
      </c>
      <c r="H52" s="186">
        <v>20</v>
      </c>
      <c r="I52" s="186">
        <v>20</v>
      </c>
      <c r="J52" s="186">
        <v>15</v>
      </c>
      <c r="K52" s="23">
        <f t="shared" si="4"/>
        <v>75</v>
      </c>
      <c r="L52" s="23">
        <f t="shared" si="5"/>
        <v>0</v>
      </c>
      <c r="M52" s="186">
        <v>100</v>
      </c>
      <c r="N52" s="186">
        <v>100</v>
      </c>
      <c r="O52" s="186">
        <v>100</v>
      </c>
      <c r="P52" s="30"/>
      <c r="Q52" s="30"/>
      <c r="R52" s="30"/>
      <c r="S52" s="30"/>
      <c r="T52" s="30"/>
      <c r="U52" s="30"/>
      <c r="V52" s="30"/>
      <c r="W52" s="30"/>
      <c r="X52" s="30"/>
      <c r="Y52" s="30"/>
      <c r="Z52" s="30"/>
      <c r="AA52" s="30"/>
      <c r="AB52" s="30"/>
      <c r="AC52" s="30"/>
      <c r="AD52" s="292">
        <f t="shared" si="6"/>
        <v>75</v>
      </c>
      <c r="AE52" s="30">
        <v>75</v>
      </c>
      <c r="AF52" s="30">
        <v>48</v>
      </c>
      <c r="AG52" s="375">
        <v>50</v>
      </c>
      <c r="AH52" s="375"/>
      <c r="AI52" s="375"/>
      <c r="AJ52" s="375"/>
      <c r="AK52" s="375">
        <v>50</v>
      </c>
      <c r="AL52" s="375">
        <v>50</v>
      </c>
      <c r="AM52" s="375">
        <v>50</v>
      </c>
      <c r="AN52" s="375">
        <v>50</v>
      </c>
      <c r="AO52" s="375"/>
    </row>
    <row r="53" spans="1:41" ht="14.25">
      <c r="A53" s="43">
        <v>3</v>
      </c>
      <c r="B53" s="25" t="s">
        <v>100</v>
      </c>
      <c r="C53" s="29">
        <v>33.020000000000003</v>
      </c>
      <c r="D53" s="44">
        <f t="shared" ref="D53:E53" si="146">D56+D57+D59+D55+D58+D54</f>
        <v>1327</v>
      </c>
      <c r="E53" s="44">
        <f t="shared" si="146"/>
        <v>1610</v>
      </c>
      <c r="F53" s="90">
        <f t="shared" ref="F53:J53" si="147">F56+F57+F59+F55+F58+F54</f>
        <v>1610</v>
      </c>
      <c r="G53" s="250">
        <f t="shared" si="147"/>
        <v>401</v>
      </c>
      <c r="H53" s="250">
        <f t="shared" si="147"/>
        <v>404</v>
      </c>
      <c r="I53" s="250">
        <f t="shared" si="147"/>
        <v>401</v>
      </c>
      <c r="J53" s="250">
        <f t="shared" si="147"/>
        <v>404</v>
      </c>
      <c r="K53" s="23">
        <f t="shared" si="4"/>
        <v>1610</v>
      </c>
      <c r="L53" s="23">
        <f t="shared" si="5"/>
        <v>0</v>
      </c>
      <c r="M53" s="250">
        <f t="shared" ref="M53:O53" si="148">M56+M57+M59+M55+M58+M54</f>
        <v>1760</v>
      </c>
      <c r="N53" s="250">
        <f t="shared" si="148"/>
        <v>1760</v>
      </c>
      <c r="O53" s="250">
        <f t="shared" si="148"/>
        <v>1760</v>
      </c>
      <c r="P53" s="44">
        <f t="shared" ref="P53:Q53" si="149">P56+P57+P59+P55+P58+P54</f>
        <v>0</v>
      </c>
      <c r="Q53" s="44">
        <f t="shared" si="149"/>
        <v>0</v>
      </c>
      <c r="R53" s="44">
        <f t="shared" ref="R53:Z53" si="150">R56+R57+R59+R55+R58+R54</f>
        <v>0</v>
      </c>
      <c r="S53" s="44">
        <f t="shared" si="150"/>
        <v>0</v>
      </c>
      <c r="T53" s="44">
        <f t="shared" si="150"/>
        <v>0</v>
      </c>
      <c r="U53" s="44">
        <f t="shared" ref="U53:V53" si="151">U56+U57+U59+U55+U58+U54</f>
        <v>0</v>
      </c>
      <c r="V53" s="44">
        <f t="shared" si="151"/>
        <v>0</v>
      </c>
      <c r="W53" s="44">
        <f t="shared" ref="W53:Y53" si="152">W56+W57+W59+W55+W58+W54</f>
        <v>0</v>
      </c>
      <c r="X53" s="44">
        <f t="shared" si="152"/>
        <v>0</v>
      </c>
      <c r="Y53" s="44">
        <f t="shared" si="152"/>
        <v>0</v>
      </c>
      <c r="Z53" s="44">
        <f t="shared" si="150"/>
        <v>0</v>
      </c>
      <c r="AA53" s="44">
        <f t="shared" ref="AA53:AB53" si="153">AA56+AA57+AA59+AA55+AA58+AA54</f>
        <v>0</v>
      </c>
      <c r="AB53" s="44">
        <f t="shared" si="153"/>
        <v>0</v>
      </c>
      <c r="AC53" s="44">
        <f t="shared" ref="AC53:AE53" si="154">AC56+AC57+AC59+AC55+AC58+AC54</f>
        <v>0</v>
      </c>
      <c r="AD53" s="292">
        <f t="shared" si="6"/>
        <v>1610</v>
      </c>
      <c r="AE53" s="44">
        <f t="shared" si="154"/>
        <v>1610</v>
      </c>
      <c r="AF53" s="44">
        <f t="shared" ref="AF53:AK53" si="155">AF56+AF57+AF59+AF55+AF58+AF54</f>
        <v>1198</v>
      </c>
      <c r="AG53" s="44">
        <f t="shared" si="155"/>
        <v>1255</v>
      </c>
      <c r="AH53" s="44">
        <f t="shared" ref="AH53:AJ53" si="156">AH56+AH57+AH59+AH55+AH58+AH54</f>
        <v>0</v>
      </c>
      <c r="AI53" s="44">
        <f t="shared" si="156"/>
        <v>0</v>
      </c>
      <c r="AJ53" s="44">
        <f t="shared" si="156"/>
        <v>0</v>
      </c>
      <c r="AK53" s="44">
        <f t="shared" si="155"/>
        <v>1255</v>
      </c>
      <c r="AL53" s="44">
        <f t="shared" ref="AL53:AM53" si="157">AL56+AL57+AL59+AL55+AL58+AL54</f>
        <v>1325</v>
      </c>
      <c r="AM53" s="44">
        <f t="shared" si="157"/>
        <v>1365</v>
      </c>
      <c r="AN53" s="44">
        <f t="shared" ref="AN53:AO53" si="158">AN56+AN57+AN59+AN55+AN58+AN54</f>
        <v>1365</v>
      </c>
      <c r="AO53" s="44">
        <f t="shared" si="158"/>
        <v>0</v>
      </c>
    </row>
    <row r="54" spans="1:41" ht="14.25">
      <c r="A54" s="43"/>
      <c r="B54" s="25" t="s">
        <v>101</v>
      </c>
      <c r="C54" s="29" t="s">
        <v>102</v>
      </c>
      <c r="D54" s="45"/>
      <c r="E54" s="45">
        <v>250</v>
      </c>
      <c r="F54" s="289">
        <v>250</v>
      </c>
      <c r="G54" s="253">
        <v>62</v>
      </c>
      <c r="H54" s="253">
        <v>63</v>
      </c>
      <c r="I54" s="253">
        <v>62</v>
      </c>
      <c r="J54" s="253">
        <v>63</v>
      </c>
      <c r="K54" s="23">
        <f t="shared" si="4"/>
        <v>250</v>
      </c>
      <c r="L54" s="23">
        <f t="shared" si="5"/>
        <v>0</v>
      </c>
      <c r="M54" s="253">
        <v>300</v>
      </c>
      <c r="N54" s="253">
        <v>300</v>
      </c>
      <c r="O54" s="253">
        <v>300</v>
      </c>
      <c r="P54" s="45"/>
      <c r="Q54" s="45"/>
      <c r="R54" s="45"/>
      <c r="S54" s="45"/>
      <c r="T54" s="45"/>
      <c r="U54" s="45"/>
      <c r="V54" s="45"/>
      <c r="W54" s="45"/>
      <c r="X54" s="45"/>
      <c r="Y54" s="45"/>
      <c r="Z54" s="45"/>
      <c r="AA54" s="45"/>
      <c r="AB54" s="45"/>
      <c r="AC54" s="45"/>
      <c r="AD54" s="292">
        <f t="shared" si="6"/>
        <v>250</v>
      </c>
      <c r="AE54" s="45">
        <v>250</v>
      </c>
      <c r="AF54" s="45">
        <v>253</v>
      </c>
      <c r="AG54" s="381">
        <v>300</v>
      </c>
      <c r="AH54" s="381"/>
      <c r="AI54" s="381"/>
      <c r="AJ54" s="381"/>
      <c r="AK54" s="381">
        <v>300</v>
      </c>
      <c r="AL54" s="381">
        <v>300</v>
      </c>
      <c r="AM54" s="381">
        <v>300</v>
      </c>
      <c r="AN54" s="381">
        <v>300</v>
      </c>
      <c r="AO54" s="45"/>
    </row>
    <row r="55" spans="1:41" ht="14.25">
      <c r="A55" s="43"/>
      <c r="B55" s="28" t="s">
        <v>103</v>
      </c>
      <c r="C55" s="29" t="s">
        <v>104</v>
      </c>
      <c r="D55" s="186">
        <v>1300</v>
      </c>
      <c r="E55" s="30">
        <v>1300</v>
      </c>
      <c r="F55" s="93">
        <v>1300</v>
      </c>
      <c r="G55" s="186">
        <v>325</v>
      </c>
      <c r="H55" s="186">
        <v>325</v>
      </c>
      <c r="I55" s="186">
        <v>325</v>
      </c>
      <c r="J55" s="186">
        <v>325</v>
      </c>
      <c r="K55" s="23">
        <f t="shared" si="4"/>
        <v>1300</v>
      </c>
      <c r="L55" s="23">
        <f t="shared" si="5"/>
        <v>0</v>
      </c>
      <c r="M55" s="186">
        <v>1400</v>
      </c>
      <c r="N55" s="186">
        <v>1400</v>
      </c>
      <c r="O55" s="186">
        <v>1400</v>
      </c>
      <c r="P55" s="30"/>
      <c r="Q55" s="30"/>
      <c r="R55" s="30"/>
      <c r="S55" s="30"/>
      <c r="T55" s="30"/>
      <c r="U55" s="30"/>
      <c r="V55" s="30"/>
      <c r="W55" s="30"/>
      <c r="X55" s="30"/>
      <c r="Y55" s="30"/>
      <c r="Z55" s="30"/>
      <c r="AA55" s="30"/>
      <c r="AB55" s="30"/>
      <c r="AC55" s="30"/>
      <c r="AD55" s="292">
        <f t="shared" si="6"/>
        <v>1300</v>
      </c>
      <c r="AE55" s="30">
        <v>1300</v>
      </c>
      <c r="AF55" s="30">
        <v>843</v>
      </c>
      <c r="AG55" s="375">
        <v>850</v>
      </c>
      <c r="AH55" s="375"/>
      <c r="AI55" s="375"/>
      <c r="AJ55" s="375"/>
      <c r="AK55" s="375">
        <v>850</v>
      </c>
      <c r="AL55" s="375">
        <v>920</v>
      </c>
      <c r="AM55" s="375">
        <v>960</v>
      </c>
      <c r="AN55" s="375">
        <v>960</v>
      </c>
      <c r="AO55" s="30"/>
    </row>
    <row r="56" spans="1:41" ht="13.5" customHeight="1">
      <c r="A56" s="43"/>
      <c r="B56" s="28" t="s">
        <v>105</v>
      </c>
      <c r="C56" s="29" t="s">
        <v>106</v>
      </c>
      <c r="D56" s="186">
        <v>20</v>
      </c>
      <c r="E56" s="30">
        <v>50</v>
      </c>
      <c r="F56" s="93">
        <v>50</v>
      </c>
      <c r="G56" s="186">
        <v>12</v>
      </c>
      <c r="H56" s="186">
        <v>13</v>
      </c>
      <c r="I56" s="186">
        <v>12</v>
      </c>
      <c r="J56" s="186">
        <v>13</v>
      </c>
      <c r="K56" s="23">
        <f t="shared" si="4"/>
        <v>50</v>
      </c>
      <c r="L56" s="23">
        <f t="shared" si="5"/>
        <v>0</v>
      </c>
      <c r="M56" s="186">
        <v>50</v>
      </c>
      <c r="N56" s="186">
        <v>50</v>
      </c>
      <c r="O56" s="186">
        <v>50</v>
      </c>
      <c r="P56" s="30"/>
      <c r="Q56" s="30"/>
      <c r="R56" s="30"/>
      <c r="S56" s="30"/>
      <c r="T56" s="30"/>
      <c r="U56" s="30"/>
      <c r="V56" s="30"/>
      <c r="W56" s="30"/>
      <c r="X56" s="30"/>
      <c r="Y56" s="30"/>
      <c r="Z56" s="30"/>
      <c r="AA56" s="30"/>
      <c r="AB56" s="30"/>
      <c r="AC56" s="30"/>
      <c r="AD56" s="292">
        <f t="shared" si="6"/>
        <v>50</v>
      </c>
      <c r="AE56" s="30">
        <v>50</v>
      </c>
      <c r="AF56" s="30">
        <v>97</v>
      </c>
      <c r="AG56" s="375">
        <v>100</v>
      </c>
      <c r="AH56" s="375"/>
      <c r="AI56" s="375"/>
      <c r="AJ56" s="375"/>
      <c r="AK56" s="375">
        <v>100</v>
      </c>
      <c r="AL56" s="375">
        <v>100</v>
      </c>
      <c r="AM56" s="375">
        <v>100</v>
      </c>
      <c r="AN56" s="375">
        <v>100</v>
      </c>
      <c r="AO56" s="30"/>
    </row>
    <row r="57" spans="1:41" ht="15" hidden="1" customHeight="1">
      <c r="A57" s="43"/>
      <c r="B57" s="28" t="s">
        <v>107</v>
      </c>
      <c r="C57" s="29" t="s">
        <v>108</v>
      </c>
      <c r="D57" s="186"/>
      <c r="E57" s="30"/>
      <c r="F57" s="93"/>
      <c r="G57" s="186"/>
      <c r="H57" s="186"/>
      <c r="I57" s="186"/>
      <c r="J57" s="186"/>
      <c r="K57" s="23">
        <f t="shared" si="4"/>
        <v>0</v>
      </c>
      <c r="L57" s="23">
        <f t="shared" si="5"/>
        <v>0</v>
      </c>
      <c r="M57" s="186"/>
      <c r="N57" s="186"/>
      <c r="O57" s="186"/>
      <c r="P57" s="30"/>
      <c r="Q57" s="30"/>
      <c r="R57" s="30"/>
      <c r="S57" s="30"/>
      <c r="T57" s="30"/>
      <c r="U57" s="30"/>
      <c r="V57" s="30"/>
      <c r="W57" s="30"/>
      <c r="X57" s="30"/>
      <c r="Y57" s="30"/>
      <c r="Z57" s="30"/>
      <c r="AA57" s="30"/>
      <c r="AB57" s="30"/>
      <c r="AC57" s="30"/>
      <c r="AD57" s="292">
        <f t="shared" si="6"/>
        <v>0</v>
      </c>
      <c r="AE57" s="30"/>
      <c r="AF57" s="30"/>
      <c r="AG57" s="375"/>
      <c r="AH57" s="375"/>
      <c r="AI57" s="375"/>
      <c r="AJ57" s="375"/>
      <c r="AK57" s="375"/>
      <c r="AL57" s="375"/>
      <c r="AM57" s="375"/>
      <c r="AN57" s="375"/>
      <c r="AO57" s="30"/>
    </row>
    <row r="58" spans="1:41" ht="15" customHeight="1">
      <c r="A58" s="43"/>
      <c r="B58" s="28" t="s">
        <v>109</v>
      </c>
      <c r="C58" s="29" t="s">
        <v>108</v>
      </c>
      <c r="D58" s="186"/>
      <c r="E58" s="30"/>
      <c r="F58" s="93"/>
      <c r="G58" s="186"/>
      <c r="H58" s="186"/>
      <c r="I58" s="186"/>
      <c r="J58" s="186"/>
      <c r="K58" s="23">
        <f t="shared" si="4"/>
        <v>0</v>
      </c>
      <c r="L58" s="23">
        <f t="shared" si="5"/>
        <v>0</v>
      </c>
      <c r="M58" s="186"/>
      <c r="N58" s="186"/>
      <c r="O58" s="186"/>
      <c r="P58" s="30"/>
      <c r="Q58" s="30"/>
      <c r="R58" s="30"/>
      <c r="S58" s="30"/>
      <c r="T58" s="30"/>
      <c r="U58" s="30"/>
      <c r="V58" s="30"/>
      <c r="W58" s="30"/>
      <c r="X58" s="30"/>
      <c r="Y58" s="30"/>
      <c r="Z58" s="30"/>
      <c r="AA58" s="30"/>
      <c r="AB58" s="30"/>
      <c r="AC58" s="30"/>
      <c r="AD58" s="292">
        <f t="shared" si="6"/>
        <v>0</v>
      </c>
      <c r="AE58" s="30"/>
      <c r="AF58" s="30">
        <v>5</v>
      </c>
      <c r="AG58" s="375">
        <v>5</v>
      </c>
      <c r="AH58" s="375"/>
      <c r="AI58" s="375"/>
      <c r="AJ58" s="375"/>
      <c r="AK58" s="375">
        <v>5</v>
      </c>
      <c r="AL58" s="375">
        <v>5</v>
      </c>
      <c r="AM58" s="375">
        <v>5</v>
      </c>
      <c r="AN58" s="375">
        <v>5</v>
      </c>
      <c r="AO58" s="30"/>
    </row>
    <row r="59" spans="1:41" ht="15.75" customHeight="1">
      <c r="A59" s="43"/>
      <c r="B59" s="28" t="s">
        <v>100</v>
      </c>
      <c r="C59" s="29" t="s">
        <v>110</v>
      </c>
      <c r="D59" s="186">
        <v>7</v>
      </c>
      <c r="E59" s="30">
        <v>10</v>
      </c>
      <c r="F59" s="93">
        <v>10</v>
      </c>
      <c r="G59" s="186">
        <v>2</v>
      </c>
      <c r="H59" s="186">
        <v>3</v>
      </c>
      <c r="I59" s="186">
        <v>2</v>
      </c>
      <c r="J59" s="186">
        <v>3</v>
      </c>
      <c r="K59" s="23">
        <f t="shared" si="4"/>
        <v>10</v>
      </c>
      <c r="L59" s="23">
        <f t="shared" si="5"/>
        <v>0</v>
      </c>
      <c r="M59" s="186">
        <v>10</v>
      </c>
      <c r="N59" s="186">
        <v>10</v>
      </c>
      <c r="O59" s="186">
        <v>10</v>
      </c>
      <c r="P59" s="30"/>
      <c r="Q59" s="30"/>
      <c r="R59" s="30"/>
      <c r="S59" s="30"/>
      <c r="T59" s="30"/>
      <c r="U59" s="30"/>
      <c r="V59" s="30"/>
      <c r="W59" s="30"/>
      <c r="X59" s="30"/>
      <c r="Y59" s="30"/>
      <c r="Z59" s="30"/>
      <c r="AA59" s="30"/>
      <c r="AB59" s="30"/>
      <c r="AC59" s="30"/>
      <c r="AD59" s="292">
        <f t="shared" si="6"/>
        <v>10</v>
      </c>
      <c r="AE59" s="30">
        <v>10</v>
      </c>
      <c r="AF59" s="30">
        <v>0</v>
      </c>
      <c r="AG59" s="375"/>
      <c r="AH59" s="375"/>
      <c r="AI59" s="375"/>
      <c r="AJ59" s="375"/>
      <c r="AK59" s="375"/>
      <c r="AL59" s="375"/>
      <c r="AM59" s="375"/>
      <c r="AN59" s="375"/>
      <c r="AO59" s="30"/>
    </row>
    <row r="60" spans="1:41" ht="14.25" customHeight="1">
      <c r="A60" s="43">
        <v>4</v>
      </c>
      <c r="B60" s="25" t="s">
        <v>111</v>
      </c>
      <c r="C60" s="29">
        <v>35.020000000000003</v>
      </c>
      <c r="D60" s="251">
        <f t="shared" ref="D60:E60" si="159">D61</f>
        <v>4</v>
      </c>
      <c r="E60" s="46">
        <f t="shared" si="159"/>
        <v>30</v>
      </c>
      <c r="F60" s="290">
        <f t="shared" ref="F60:AO60" si="160">F61</f>
        <v>30</v>
      </c>
      <c r="G60" s="251">
        <f t="shared" si="160"/>
        <v>7</v>
      </c>
      <c r="H60" s="251">
        <f t="shared" si="160"/>
        <v>8</v>
      </c>
      <c r="I60" s="251">
        <f t="shared" si="160"/>
        <v>7</v>
      </c>
      <c r="J60" s="251">
        <f t="shared" si="160"/>
        <v>8</v>
      </c>
      <c r="K60" s="23">
        <f t="shared" si="4"/>
        <v>30</v>
      </c>
      <c r="L60" s="23">
        <f t="shared" si="5"/>
        <v>0</v>
      </c>
      <c r="M60" s="251">
        <f t="shared" si="160"/>
        <v>30</v>
      </c>
      <c r="N60" s="251">
        <f t="shared" si="160"/>
        <v>30</v>
      </c>
      <c r="O60" s="251">
        <f t="shared" si="160"/>
        <v>30</v>
      </c>
      <c r="P60" s="46">
        <f t="shared" si="160"/>
        <v>0</v>
      </c>
      <c r="Q60" s="46">
        <f t="shared" si="160"/>
        <v>0</v>
      </c>
      <c r="R60" s="46">
        <f t="shared" si="160"/>
        <v>0</v>
      </c>
      <c r="S60" s="46">
        <f t="shared" si="160"/>
        <v>0</v>
      </c>
      <c r="T60" s="46">
        <f t="shared" si="160"/>
        <v>0</v>
      </c>
      <c r="U60" s="46">
        <f t="shared" si="160"/>
        <v>0</v>
      </c>
      <c r="V60" s="46">
        <f t="shared" si="160"/>
        <v>0</v>
      </c>
      <c r="W60" s="46">
        <f t="shared" si="160"/>
        <v>0</v>
      </c>
      <c r="X60" s="46">
        <f t="shared" si="160"/>
        <v>0</v>
      </c>
      <c r="Y60" s="46">
        <f t="shared" si="160"/>
        <v>0</v>
      </c>
      <c r="Z60" s="46">
        <f t="shared" si="160"/>
        <v>0</v>
      </c>
      <c r="AA60" s="46">
        <f t="shared" si="160"/>
        <v>0</v>
      </c>
      <c r="AB60" s="46">
        <f t="shared" si="160"/>
        <v>0</v>
      </c>
      <c r="AC60" s="46">
        <f t="shared" si="160"/>
        <v>0</v>
      </c>
      <c r="AD60" s="292">
        <f t="shared" si="6"/>
        <v>30</v>
      </c>
      <c r="AE60" s="46">
        <f t="shared" si="160"/>
        <v>30</v>
      </c>
      <c r="AF60" s="46">
        <f t="shared" si="160"/>
        <v>22</v>
      </c>
      <c r="AG60" s="46">
        <f t="shared" si="160"/>
        <v>25</v>
      </c>
      <c r="AH60" s="46">
        <f t="shared" si="160"/>
        <v>0</v>
      </c>
      <c r="AI60" s="46">
        <f t="shared" si="160"/>
        <v>0</v>
      </c>
      <c r="AJ60" s="46">
        <f t="shared" si="160"/>
        <v>0</v>
      </c>
      <c r="AK60" s="46">
        <f t="shared" si="160"/>
        <v>25</v>
      </c>
      <c r="AL60" s="46">
        <f t="shared" si="160"/>
        <v>25</v>
      </c>
      <c r="AM60" s="46">
        <f t="shared" si="160"/>
        <v>30</v>
      </c>
      <c r="AN60" s="46">
        <f t="shared" si="160"/>
        <v>30</v>
      </c>
      <c r="AO60" s="46">
        <f t="shared" si="160"/>
        <v>0</v>
      </c>
    </row>
    <row r="61" spans="1:41" ht="15" customHeight="1">
      <c r="A61" s="43"/>
      <c r="B61" s="28" t="s">
        <v>112</v>
      </c>
      <c r="C61" s="29" t="s">
        <v>113</v>
      </c>
      <c r="D61" s="186">
        <v>4</v>
      </c>
      <c r="E61" s="30">
        <v>30</v>
      </c>
      <c r="F61" s="93">
        <v>30</v>
      </c>
      <c r="G61" s="186">
        <v>7</v>
      </c>
      <c r="H61" s="186">
        <v>8</v>
      </c>
      <c r="I61" s="186">
        <v>7</v>
      </c>
      <c r="J61" s="186">
        <v>8</v>
      </c>
      <c r="K61" s="23">
        <f t="shared" si="4"/>
        <v>30</v>
      </c>
      <c r="L61" s="23">
        <f t="shared" si="5"/>
        <v>0</v>
      </c>
      <c r="M61" s="186">
        <v>30</v>
      </c>
      <c r="N61" s="186">
        <v>30</v>
      </c>
      <c r="O61" s="186">
        <v>30</v>
      </c>
      <c r="P61" s="30"/>
      <c r="Q61" s="30"/>
      <c r="R61" s="30"/>
      <c r="S61" s="30"/>
      <c r="T61" s="30"/>
      <c r="U61" s="30"/>
      <c r="V61" s="30"/>
      <c r="W61" s="30"/>
      <c r="X61" s="30"/>
      <c r="Y61" s="30"/>
      <c r="Z61" s="30"/>
      <c r="AA61" s="30"/>
      <c r="AB61" s="30"/>
      <c r="AC61" s="30"/>
      <c r="AD61" s="292">
        <f t="shared" si="6"/>
        <v>30</v>
      </c>
      <c r="AE61" s="30">
        <v>30</v>
      </c>
      <c r="AF61" s="30">
        <v>22</v>
      </c>
      <c r="AG61" s="375">
        <v>25</v>
      </c>
      <c r="AH61" s="375"/>
      <c r="AI61" s="375"/>
      <c r="AJ61" s="375"/>
      <c r="AK61" s="375">
        <v>25</v>
      </c>
      <c r="AL61" s="375">
        <v>25</v>
      </c>
      <c r="AM61" s="375">
        <v>30</v>
      </c>
      <c r="AN61" s="375">
        <v>30</v>
      </c>
      <c r="AO61" s="30"/>
    </row>
    <row r="62" spans="1:41" ht="13.5" customHeight="1">
      <c r="A62" s="43">
        <v>5</v>
      </c>
      <c r="B62" s="25" t="s">
        <v>114</v>
      </c>
      <c r="C62" s="29">
        <v>36.020000000000003</v>
      </c>
      <c r="D62" s="251">
        <f t="shared" ref="D62:E62" si="161">D63++D64+D65</f>
        <v>75</v>
      </c>
      <c r="E62" s="46">
        <f t="shared" si="161"/>
        <v>400</v>
      </c>
      <c r="F62" s="290">
        <f t="shared" ref="F62:J62" si="162">F63++F64+F65</f>
        <v>400</v>
      </c>
      <c r="G62" s="251">
        <f t="shared" si="162"/>
        <v>100</v>
      </c>
      <c r="H62" s="251">
        <f t="shared" si="162"/>
        <v>100</v>
      </c>
      <c r="I62" s="251">
        <f t="shared" si="162"/>
        <v>100</v>
      </c>
      <c r="J62" s="251">
        <f t="shared" si="162"/>
        <v>100</v>
      </c>
      <c r="K62" s="23">
        <f t="shared" si="4"/>
        <v>400</v>
      </c>
      <c r="L62" s="23">
        <f t="shared" si="5"/>
        <v>0</v>
      </c>
      <c r="M62" s="251">
        <f t="shared" ref="M62:O62" si="163">M63++M64+M65</f>
        <v>500</v>
      </c>
      <c r="N62" s="251">
        <f t="shared" si="163"/>
        <v>500</v>
      </c>
      <c r="O62" s="251">
        <f t="shared" si="163"/>
        <v>500</v>
      </c>
      <c r="P62" s="46">
        <f t="shared" ref="P62:Q62" si="164">P63++P64+P65</f>
        <v>0</v>
      </c>
      <c r="Q62" s="46">
        <f t="shared" si="164"/>
        <v>0</v>
      </c>
      <c r="R62" s="46">
        <f t="shared" ref="R62:Z62" si="165">R63++R64+R65</f>
        <v>0</v>
      </c>
      <c r="S62" s="46">
        <f t="shared" si="165"/>
        <v>0</v>
      </c>
      <c r="T62" s="46">
        <f t="shared" si="165"/>
        <v>0</v>
      </c>
      <c r="U62" s="46">
        <f t="shared" ref="U62:V62" si="166">U63++U64+U65</f>
        <v>0</v>
      </c>
      <c r="V62" s="46">
        <f t="shared" si="166"/>
        <v>0</v>
      </c>
      <c r="W62" s="46">
        <f t="shared" ref="W62:Y62" si="167">W63++W64+W65</f>
        <v>0</v>
      </c>
      <c r="X62" s="46">
        <f t="shared" si="167"/>
        <v>0</v>
      </c>
      <c r="Y62" s="46">
        <f t="shared" si="167"/>
        <v>0</v>
      </c>
      <c r="Z62" s="46">
        <f t="shared" si="165"/>
        <v>0</v>
      </c>
      <c r="AA62" s="46">
        <f t="shared" ref="AA62:AB62" si="168">AA63++AA64+AA65</f>
        <v>0</v>
      </c>
      <c r="AB62" s="46">
        <f t="shared" si="168"/>
        <v>0</v>
      </c>
      <c r="AC62" s="46">
        <f t="shared" ref="AC62:AE62" si="169">AC63++AC64+AC65</f>
        <v>0</v>
      </c>
      <c r="AD62" s="292">
        <f t="shared" si="6"/>
        <v>400</v>
      </c>
      <c r="AE62" s="46">
        <f t="shared" si="169"/>
        <v>400</v>
      </c>
      <c r="AF62" s="46">
        <f t="shared" ref="AF62:AK62" si="170">AF63++AF64+AF65</f>
        <v>585</v>
      </c>
      <c r="AG62" s="382">
        <f t="shared" si="170"/>
        <v>600</v>
      </c>
      <c r="AH62" s="382">
        <f t="shared" ref="AH62:AJ62" si="171">AH63++AH64+AH65</f>
        <v>0</v>
      </c>
      <c r="AI62" s="382">
        <f t="shared" si="171"/>
        <v>0</v>
      </c>
      <c r="AJ62" s="382">
        <f t="shared" si="171"/>
        <v>0</v>
      </c>
      <c r="AK62" s="382">
        <f t="shared" si="170"/>
        <v>600</v>
      </c>
      <c r="AL62" s="382">
        <f t="shared" ref="AL62:AM62" si="172">AL63++AL64+AL65</f>
        <v>700</v>
      </c>
      <c r="AM62" s="382">
        <f t="shared" si="172"/>
        <v>800</v>
      </c>
      <c r="AN62" s="382">
        <f t="shared" ref="AN62:AO62" si="173">AN63++AN64+AN65</f>
        <v>850</v>
      </c>
      <c r="AO62" s="46">
        <f t="shared" si="173"/>
        <v>0</v>
      </c>
    </row>
    <row r="63" spans="1:41" ht="15.75" customHeight="1">
      <c r="A63" s="43"/>
      <c r="B63" s="28" t="s">
        <v>115</v>
      </c>
      <c r="C63" s="29" t="s">
        <v>116</v>
      </c>
      <c r="D63" s="186"/>
      <c r="E63" s="30"/>
      <c r="F63" s="93"/>
      <c r="G63" s="186"/>
      <c r="H63" s="186"/>
      <c r="I63" s="186"/>
      <c r="J63" s="186"/>
      <c r="K63" s="23">
        <f t="shared" si="4"/>
        <v>0</v>
      </c>
      <c r="L63" s="23">
        <f t="shared" si="5"/>
        <v>0</v>
      </c>
      <c r="M63" s="186"/>
      <c r="N63" s="186"/>
      <c r="O63" s="186"/>
      <c r="P63" s="30"/>
      <c r="Q63" s="30"/>
      <c r="R63" s="30"/>
      <c r="S63" s="30"/>
      <c r="T63" s="30"/>
      <c r="U63" s="30"/>
      <c r="V63" s="30"/>
      <c r="W63" s="30"/>
      <c r="X63" s="30"/>
      <c r="Y63" s="30"/>
      <c r="Z63" s="30"/>
      <c r="AA63" s="30"/>
      <c r="AB63" s="30"/>
      <c r="AC63" s="30"/>
      <c r="AD63" s="292">
        <f t="shared" si="6"/>
        <v>0</v>
      </c>
      <c r="AE63" s="30"/>
      <c r="AF63" s="30"/>
      <c r="AG63" s="375"/>
      <c r="AH63" s="375"/>
      <c r="AI63" s="375"/>
      <c r="AJ63" s="375"/>
      <c r="AK63" s="375"/>
      <c r="AL63" s="375"/>
      <c r="AM63" s="375"/>
      <c r="AN63" s="375"/>
      <c r="AO63" s="30"/>
    </row>
    <row r="64" spans="1:41" ht="18" customHeight="1">
      <c r="A64" s="43"/>
      <c r="B64" s="28" t="s">
        <v>117</v>
      </c>
      <c r="C64" s="29" t="s">
        <v>118</v>
      </c>
      <c r="D64" s="186"/>
      <c r="E64" s="30"/>
      <c r="F64" s="93"/>
      <c r="G64" s="186"/>
      <c r="H64" s="186"/>
      <c r="I64" s="186"/>
      <c r="J64" s="186"/>
      <c r="K64" s="23">
        <f t="shared" si="4"/>
        <v>0</v>
      </c>
      <c r="L64" s="23">
        <f t="shared" si="5"/>
        <v>0</v>
      </c>
      <c r="M64" s="186"/>
      <c r="N64" s="186"/>
      <c r="O64" s="186"/>
      <c r="P64" s="30"/>
      <c r="Q64" s="30"/>
      <c r="R64" s="30"/>
      <c r="S64" s="30"/>
      <c r="T64" s="30"/>
      <c r="U64" s="30"/>
      <c r="V64" s="30"/>
      <c r="W64" s="30"/>
      <c r="X64" s="30"/>
      <c r="Y64" s="30"/>
      <c r="Z64" s="30"/>
      <c r="AA64" s="30"/>
      <c r="AB64" s="30"/>
      <c r="AC64" s="30"/>
      <c r="AD64" s="292">
        <f t="shared" si="6"/>
        <v>0</v>
      </c>
      <c r="AE64" s="30"/>
      <c r="AF64" s="30"/>
      <c r="AG64" s="375"/>
      <c r="AH64" s="375"/>
      <c r="AI64" s="375"/>
      <c r="AJ64" s="375"/>
      <c r="AK64" s="375"/>
      <c r="AL64" s="375"/>
      <c r="AM64" s="375"/>
      <c r="AN64" s="375"/>
      <c r="AO64" s="30"/>
    </row>
    <row r="65" spans="1:41" ht="16.5" customHeight="1">
      <c r="A65" s="43"/>
      <c r="B65" s="28" t="s">
        <v>119</v>
      </c>
      <c r="C65" s="29" t="s">
        <v>120</v>
      </c>
      <c r="D65" s="186">
        <v>75</v>
      </c>
      <c r="E65" s="30">
        <v>400</v>
      </c>
      <c r="F65" s="93">
        <v>400</v>
      </c>
      <c r="G65" s="186">
        <v>100</v>
      </c>
      <c r="H65" s="186">
        <v>100</v>
      </c>
      <c r="I65" s="186">
        <v>100</v>
      </c>
      <c r="J65" s="186">
        <v>100</v>
      </c>
      <c r="K65" s="23">
        <f t="shared" si="4"/>
        <v>400</v>
      </c>
      <c r="L65" s="23">
        <f t="shared" si="5"/>
        <v>0</v>
      </c>
      <c r="M65" s="186">
        <v>500</v>
      </c>
      <c r="N65" s="186">
        <v>500</v>
      </c>
      <c r="O65" s="186">
        <v>500</v>
      </c>
      <c r="P65" s="30"/>
      <c r="Q65" s="30"/>
      <c r="R65" s="30"/>
      <c r="S65" s="30"/>
      <c r="T65" s="30"/>
      <c r="U65" s="30"/>
      <c r="V65" s="30"/>
      <c r="W65" s="30"/>
      <c r="X65" s="30"/>
      <c r="Y65" s="30"/>
      <c r="Z65" s="30"/>
      <c r="AA65" s="30"/>
      <c r="AB65" s="30"/>
      <c r="AC65" s="30"/>
      <c r="AD65" s="292">
        <f t="shared" si="6"/>
        <v>400</v>
      </c>
      <c r="AE65" s="30">
        <v>400</v>
      </c>
      <c r="AF65" s="30">
        <v>585</v>
      </c>
      <c r="AG65" s="375">
        <v>600</v>
      </c>
      <c r="AH65" s="375"/>
      <c r="AI65" s="375"/>
      <c r="AJ65" s="375"/>
      <c r="AK65" s="375">
        <v>600</v>
      </c>
      <c r="AL65" s="375">
        <v>700</v>
      </c>
      <c r="AM65" s="375">
        <v>800</v>
      </c>
      <c r="AN65" s="375">
        <v>850</v>
      </c>
      <c r="AO65" s="30"/>
    </row>
    <row r="66" spans="1:41" ht="0.75" customHeight="1">
      <c r="A66" s="43">
        <v>6</v>
      </c>
      <c r="B66" s="25" t="s">
        <v>121</v>
      </c>
      <c r="C66" s="29">
        <v>37.020000000000003</v>
      </c>
      <c r="D66" s="251">
        <f t="shared" ref="D66:E66" si="174">D67+D70</f>
        <v>76.98</v>
      </c>
      <c r="E66" s="46">
        <f t="shared" si="174"/>
        <v>0</v>
      </c>
      <c r="F66" s="290">
        <f t="shared" ref="F66:J66" si="175">F67+F70</f>
        <v>0</v>
      </c>
      <c r="G66" s="251">
        <f t="shared" si="175"/>
        <v>0</v>
      </c>
      <c r="H66" s="251">
        <f t="shared" si="175"/>
        <v>0</v>
      </c>
      <c r="I66" s="251">
        <f t="shared" si="175"/>
        <v>0</v>
      </c>
      <c r="J66" s="251">
        <f t="shared" si="175"/>
        <v>0</v>
      </c>
      <c r="K66" s="23">
        <f t="shared" si="4"/>
        <v>0</v>
      </c>
      <c r="L66" s="23">
        <f t="shared" si="5"/>
        <v>0</v>
      </c>
      <c r="M66" s="251">
        <f t="shared" ref="M66:O66" si="176">M67+M70</f>
        <v>0</v>
      </c>
      <c r="N66" s="251">
        <f t="shared" si="176"/>
        <v>0</v>
      </c>
      <c r="O66" s="251">
        <f t="shared" si="176"/>
        <v>0</v>
      </c>
      <c r="P66" s="46">
        <f t="shared" ref="P66:Q66" si="177">P67+P70</f>
        <v>0</v>
      </c>
      <c r="Q66" s="46">
        <f t="shared" si="177"/>
        <v>0</v>
      </c>
      <c r="R66" s="46">
        <f t="shared" ref="R66:Z66" si="178">R67+R70</f>
        <v>49.28</v>
      </c>
      <c r="S66" s="46">
        <f t="shared" si="178"/>
        <v>0</v>
      </c>
      <c r="T66" s="46">
        <f t="shared" si="178"/>
        <v>0</v>
      </c>
      <c r="U66" s="46">
        <f t="shared" ref="U66:V66" si="179">U67+U70</f>
        <v>10</v>
      </c>
      <c r="V66" s="46">
        <f t="shared" si="179"/>
        <v>0</v>
      </c>
      <c r="W66" s="46">
        <f t="shared" ref="W66:Y66" si="180">W67+W70</f>
        <v>0</v>
      </c>
      <c r="X66" s="46">
        <f t="shared" si="180"/>
        <v>0</v>
      </c>
      <c r="Y66" s="46">
        <f t="shared" si="180"/>
        <v>0</v>
      </c>
      <c r="Z66" s="46">
        <f t="shared" si="178"/>
        <v>0</v>
      </c>
      <c r="AA66" s="46">
        <f t="shared" ref="AA66:AB66" si="181">AA67+AA70</f>
        <v>0</v>
      </c>
      <c r="AB66" s="46">
        <f t="shared" si="181"/>
        <v>0</v>
      </c>
      <c r="AC66" s="46">
        <f t="shared" ref="AC66:AE66" si="182">AC67+AC70</f>
        <v>0</v>
      </c>
      <c r="AD66" s="292">
        <f t="shared" si="6"/>
        <v>59.28</v>
      </c>
      <c r="AE66" s="46">
        <f t="shared" si="182"/>
        <v>59.28</v>
      </c>
      <c r="AF66" s="46">
        <f t="shared" ref="AF66:AK66" si="183">AF67+AF70</f>
        <v>59</v>
      </c>
      <c r="AG66" s="46">
        <f t="shared" si="183"/>
        <v>0</v>
      </c>
      <c r="AH66" s="46">
        <f t="shared" ref="AH66:AJ66" si="184">AH67+AH70</f>
        <v>0</v>
      </c>
      <c r="AI66" s="46">
        <f t="shared" si="184"/>
        <v>0</v>
      </c>
      <c r="AJ66" s="46">
        <f t="shared" si="184"/>
        <v>0</v>
      </c>
      <c r="AK66" s="46">
        <f t="shared" si="183"/>
        <v>0</v>
      </c>
      <c r="AL66" s="46">
        <f t="shared" ref="AL66:AM66" si="185">AL67+AL70</f>
        <v>0</v>
      </c>
      <c r="AM66" s="46">
        <f t="shared" si="185"/>
        <v>0</v>
      </c>
      <c r="AN66" s="46">
        <f t="shared" ref="AN66:AO66" si="186">AN67+AN70</f>
        <v>0</v>
      </c>
      <c r="AO66" s="46">
        <f t="shared" si="186"/>
        <v>0</v>
      </c>
    </row>
    <row r="67" spans="1:41" ht="18" customHeight="1">
      <c r="A67" s="43"/>
      <c r="B67" s="28" t="s">
        <v>122</v>
      </c>
      <c r="C67" s="29" t="s">
        <v>123</v>
      </c>
      <c r="D67" s="186">
        <v>76.98</v>
      </c>
      <c r="E67" s="30"/>
      <c r="F67" s="93"/>
      <c r="G67" s="186"/>
      <c r="H67" s="186"/>
      <c r="I67" s="186"/>
      <c r="J67" s="186"/>
      <c r="K67" s="23">
        <f t="shared" si="4"/>
        <v>0</v>
      </c>
      <c r="L67" s="23">
        <f t="shared" si="5"/>
        <v>0</v>
      </c>
      <c r="M67" s="186"/>
      <c r="N67" s="186"/>
      <c r="O67" s="186"/>
      <c r="P67" s="30"/>
      <c r="Q67" s="30"/>
      <c r="R67" s="30">
        <v>49.28</v>
      </c>
      <c r="S67" s="30"/>
      <c r="T67" s="30"/>
      <c r="U67" s="30">
        <v>10</v>
      </c>
      <c r="V67" s="30"/>
      <c r="W67" s="30"/>
      <c r="X67" s="30"/>
      <c r="Y67" s="30"/>
      <c r="Z67" s="30"/>
      <c r="AA67" s="30"/>
      <c r="AB67" s="30"/>
      <c r="AC67" s="30"/>
      <c r="AD67" s="292">
        <f t="shared" si="6"/>
        <v>59.28</v>
      </c>
      <c r="AE67" s="30">
        <v>59.28</v>
      </c>
      <c r="AF67" s="30">
        <v>59</v>
      </c>
      <c r="AG67" s="30"/>
      <c r="AH67" s="30"/>
      <c r="AI67" s="30"/>
      <c r="AJ67" s="30"/>
      <c r="AK67" s="30">
        <v>0</v>
      </c>
      <c r="AL67" s="30">
        <v>0</v>
      </c>
      <c r="AM67" s="30">
        <v>0</v>
      </c>
      <c r="AN67" s="30">
        <v>0</v>
      </c>
      <c r="AO67" s="30"/>
    </row>
    <row r="68" spans="1:41" ht="36" customHeight="1">
      <c r="A68" s="43"/>
      <c r="B68" s="16" t="s">
        <v>124</v>
      </c>
      <c r="C68" s="29" t="s">
        <v>125</v>
      </c>
      <c r="D68" s="186">
        <v>-21613.69</v>
      </c>
      <c r="E68" s="30">
        <f>324834-363231</f>
        <v>-38397</v>
      </c>
      <c r="F68" s="93">
        <f>-7000+1730+600-3000+300</f>
        <v>-7370</v>
      </c>
      <c r="G68" s="186">
        <v>0</v>
      </c>
      <c r="H68" s="186"/>
      <c r="I68" s="186">
        <f>-2000+300-1500+300</f>
        <v>-2900</v>
      </c>
      <c r="J68" s="186">
        <f>-3270+300-1500</f>
        <v>-4470</v>
      </c>
      <c r="K68" s="23">
        <f t="shared" si="4"/>
        <v>-7370</v>
      </c>
      <c r="L68" s="23">
        <f t="shared" si="5"/>
        <v>0</v>
      </c>
      <c r="M68" s="186"/>
      <c r="N68" s="186"/>
      <c r="O68" s="186"/>
      <c r="P68" s="30"/>
      <c r="Q68" s="30"/>
      <c r="R68" s="30"/>
      <c r="S68" s="30"/>
      <c r="T68" s="30"/>
      <c r="U68" s="30">
        <v>-10</v>
      </c>
      <c r="V68" s="30">
        <v>-155</v>
      </c>
      <c r="W68" s="30">
        <v>-3638.87</v>
      </c>
      <c r="X68" s="30"/>
      <c r="Y68" s="30"/>
      <c r="Z68" s="30"/>
      <c r="AA68" s="30">
        <v>-15</v>
      </c>
      <c r="AB68" s="30"/>
      <c r="AC68" s="30">
        <v>-4922.84</v>
      </c>
      <c r="AD68" s="292">
        <f t="shared" si="6"/>
        <v>-16111.71</v>
      </c>
      <c r="AE68" s="30">
        <v>-16111.71</v>
      </c>
      <c r="AF68" s="30"/>
      <c r="AG68" s="30"/>
      <c r="AH68" s="30"/>
      <c r="AI68" s="30"/>
      <c r="AJ68" s="30"/>
      <c r="AK68" s="30"/>
      <c r="AL68" s="30"/>
      <c r="AM68" s="30"/>
      <c r="AN68" s="30"/>
      <c r="AO68" s="30"/>
    </row>
    <row r="69" spans="1:41" ht="16.5" customHeight="1">
      <c r="A69" s="43"/>
      <c r="B69" s="28" t="s">
        <v>126</v>
      </c>
      <c r="C69" s="29" t="s">
        <v>127</v>
      </c>
      <c r="D69" s="252">
        <f t="shared" ref="D69:E69" si="187">-D68</f>
        <v>21613.69</v>
      </c>
      <c r="E69" s="47">
        <f t="shared" si="187"/>
        <v>38397</v>
      </c>
      <c r="F69" s="291">
        <f t="shared" ref="F69:J69" si="188">-F68</f>
        <v>7370</v>
      </c>
      <c r="G69" s="252">
        <v>0</v>
      </c>
      <c r="H69" s="252">
        <f t="shared" si="188"/>
        <v>0</v>
      </c>
      <c r="I69" s="252">
        <f t="shared" si="188"/>
        <v>2900</v>
      </c>
      <c r="J69" s="252">
        <f t="shared" si="188"/>
        <v>4470</v>
      </c>
      <c r="K69" s="23">
        <f t="shared" si="4"/>
        <v>7370</v>
      </c>
      <c r="L69" s="23">
        <f t="shared" si="5"/>
        <v>0</v>
      </c>
      <c r="M69" s="252">
        <f t="shared" ref="M69:O69" si="189">-M68</f>
        <v>0</v>
      </c>
      <c r="N69" s="252">
        <f t="shared" si="189"/>
        <v>0</v>
      </c>
      <c r="O69" s="252">
        <f t="shared" si="189"/>
        <v>0</v>
      </c>
      <c r="P69" s="47">
        <f t="shared" ref="P69:Q69" si="190">-P68</f>
        <v>0</v>
      </c>
      <c r="Q69" s="47">
        <f t="shared" si="190"/>
        <v>0</v>
      </c>
      <c r="R69" s="47">
        <f t="shared" ref="R69:Z69" si="191">-R68</f>
        <v>0</v>
      </c>
      <c r="S69" s="47">
        <f t="shared" si="191"/>
        <v>0</v>
      </c>
      <c r="T69" s="47">
        <f t="shared" si="191"/>
        <v>0</v>
      </c>
      <c r="U69" s="47">
        <f t="shared" ref="U69:V69" si="192">-U68</f>
        <v>10</v>
      </c>
      <c r="V69" s="47">
        <f t="shared" si="192"/>
        <v>155</v>
      </c>
      <c r="W69" s="47">
        <f t="shared" ref="W69:Y69" si="193">-W68</f>
        <v>3638.87</v>
      </c>
      <c r="X69" s="47">
        <f t="shared" si="193"/>
        <v>0</v>
      </c>
      <c r="Y69" s="47">
        <f t="shared" si="193"/>
        <v>0</v>
      </c>
      <c r="Z69" s="47">
        <f t="shared" si="191"/>
        <v>0</v>
      </c>
      <c r="AA69" s="47">
        <f t="shared" ref="AA69:AB69" si="194">-AA68</f>
        <v>15</v>
      </c>
      <c r="AB69" s="47">
        <f t="shared" si="194"/>
        <v>0</v>
      </c>
      <c r="AC69" s="47">
        <f t="shared" ref="AC69:AE69" si="195">-AC68</f>
        <v>4922.84</v>
      </c>
      <c r="AD69" s="292">
        <f t="shared" si="6"/>
        <v>16111.71</v>
      </c>
      <c r="AE69" s="47">
        <f t="shared" si="195"/>
        <v>16111.71</v>
      </c>
      <c r="AF69" s="47">
        <f t="shared" ref="AF69:AK69" si="196">-AF68</f>
        <v>0</v>
      </c>
      <c r="AG69" s="47">
        <f t="shared" si="196"/>
        <v>0</v>
      </c>
      <c r="AH69" s="47">
        <f t="shared" ref="AH69:AJ69" si="197">-AH68</f>
        <v>0</v>
      </c>
      <c r="AI69" s="47">
        <f t="shared" si="197"/>
        <v>0</v>
      </c>
      <c r="AJ69" s="47">
        <f t="shared" si="197"/>
        <v>0</v>
      </c>
      <c r="AK69" s="47">
        <f t="shared" si="196"/>
        <v>0</v>
      </c>
      <c r="AL69" s="47">
        <f t="shared" ref="AL69:AM69" si="198">-AL68</f>
        <v>0</v>
      </c>
      <c r="AM69" s="47">
        <f t="shared" si="198"/>
        <v>0</v>
      </c>
      <c r="AN69" s="47">
        <f t="shared" ref="AN69:AO69" si="199">-AN68</f>
        <v>0</v>
      </c>
      <c r="AO69" s="47">
        <f t="shared" si="199"/>
        <v>0</v>
      </c>
    </row>
    <row r="70" spans="1:41" ht="15.75" customHeight="1">
      <c r="A70" s="43"/>
      <c r="B70" s="28" t="s">
        <v>128</v>
      </c>
      <c r="C70" s="29" t="s">
        <v>129</v>
      </c>
      <c r="D70" s="186"/>
      <c r="E70" s="30"/>
      <c r="F70" s="93"/>
      <c r="G70" s="186"/>
      <c r="H70" s="186"/>
      <c r="I70" s="186"/>
      <c r="J70" s="186"/>
      <c r="K70" s="23">
        <f t="shared" si="4"/>
        <v>0</v>
      </c>
      <c r="L70" s="23">
        <f t="shared" si="5"/>
        <v>0</v>
      </c>
      <c r="M70" s="186"/>
      <c r="N70" s="186"/>
      <c r="O70" s="186"/>
      <c r="P70" s="30"/>
      <c r="Q70" s="30"/>
      <c r="R70" s="30"/>
      <c r="S70" s="30"/>
      <c r="T70" s="30"/>
      <c r="U70" s="30"/>
      <c r="V70" s="30"/>
      <c r="W70" s="30"/>
      <c r="X70" s="30"/>
      <c r="Y70" s="30"/>
      <c r="Z70" s="30"/>
      <c r="AA70" s="30"/>
      <c r="AB70" s="30"/>
      <c r="AC70" s="30"/>
      <c r="AD70" s="292">
        <f t="shared" si="6"/>
        <v>0</v>
      </c>
      <c r="AE70" s="30"/>
      <c r="AF70" s="30"/>
      <c r="AG70" s="30"/>
      <c r="AH70" s="30"/>
      <c r="AI70" s="30"/>
      <c r="AJ70" s="30"/>
      <c r="AK70" s="30"/>
      <c r="AL70" s="30"/>
      <c r="AM70" s="30"/>
      <c r="AN70" s="30"/>
      <c r="AO70" s="30"/>
    </row>
    <row r="71" spans="1:41" ht="15" customHeight="1">
      <c r="A71" s="43">
        <v>7</v>
      </c>
      <c r="B71" s="25" t="s">
        <v>130</v>
      </c>
      <c r="C71" s="29">
        <v>39</v>
      </c>
      <c r="D71" s="186">
        <f t="shared" ref="D71:E71" si="200">D72+D73</f>
        <v>0</v>
      </c>
      <c r="E71" s="30">
        <f t="shared" si="200"/>
        <v>0</v>
      </c>
      <c r="F71" s="93">
        <f t="shared" ref="F71:J71" si="201">F72+F73</f>
        <v>0</v>
      </c>
      <c r="G71" s="186">
        <f t="shared" si="201"/>
        <v>0</v>
      </c>
      <c r="H71" s="186">
        <f t="shared" si="201"/>
        <v>0</v>
      </c>
      <c r="I71" s="186">
        <f t="shared" si="201"/>
        <v>0</v>
      </c>
      <c r="J71" s="186">
        <f t="shared" si="201"/>
        <v>0</v>
      </c>
      <c r="K71" s="23">
        <f t="shared" si="4"/>
        <v>0</v>
      </c>
      <c r="L71" s="23">
        <f t="shared" si="5"/>
        <v>0</v>
      </c>
      <c r="M71" s="186">
        <f t="shared" ref="M71:O71" si="202">M72+M73</f>
        <v>0</v>
      </c>
      <c r="N71" s="186">
        <f t="shared" si="202"/>
        <v>0</v>
      </c>
      <c r="O71" s="186">
        <f t="shared" si="202"/>
        <v>0</v>
      </c>
      <c r="P71" s="30">
        <f t="shared" ref="P71:Q71" si="203">P72+P73</f>
        <v>0</v>
      </c>
      <c r="Q71" s="30">
        <f t="shared" si="203"/>
        <v>0</v>
      </c>
      <c r="R71" s="30">
        <f t="shared" ref="R71:Z71" si="204">R72+R73</f>
        <v>0</v>
      </c>
      <c r="S71" s="30">
        <f t="shared" si="204"/>
        <v>0</v>
      </c>
      <c r="T71" s="30">
        <f t="shared" si="204"/>
        <v>0</v>
      </c>
      <c r="U71" s="30">
        <f t="shared" ref="U71:V71" si="205">U72+U73</f>
        <v>0</v>
      </c>
      <c r="V71" s="30">
        <f t="shared" si="205"/>
        <v>0</v>
      </c>
      <c r="W71" s="30">
        <f t="shared" ref="W71:Y71" si="206">W72+W73</f>
        <v>0</v>
      </c>
      <c r="X71" s="30">
        <f t="shared" si="206"/>
        <v>0</v>
      </c>
      <c r="Y71" s="30">
        <f t="shared" si="206"/>
        <v>0</v>
      </c>
      <c r="Z71" s="30">
        <f t="shared" si="204"/>
        <v>0</v>
      </c>
      <c r="AA71" s="30">
        <f t="shared" ref="AA71:AB71" si="207">AA72+AA73</f>
        <v>0</v>
      </c>
      <c r="AB71" s="30">
        <f t="shared" si="207"/>
        <v>0</v>
      </c>
      <c r="AC71" s="30">
        <f t="shared" ref="AC71:AE71" si="208">AC72+AC73</f>
        <v>0</v>
      </c>
      <c r="AD71" s="292">
        <f t="shared" si="6"/>
        <v>0</v>
      </c>
      <c r="AE71" s="30">
        <f t="shared" si="208"/>
        <v>0</v>
      </c>
      <c r="AF71" s="30">
        <f t="shared" ref="AF71:AK71" si="209">AF72+AF73</f>
        <v>228</v>
      </c>
      <c r="AG71" s="30">
        <f t="shared" si="209"/>
        <v>0</v>
      </c>
      <c r="AH71" s="30">
        <f t="shared" ref="AH71:AJ71" si="210">AH72+AH73</f>
        <v>0</v>
      </c>
      <c r="AI71" s="30">
        <f t="shared" si="210"/>
        <v>0</v>
      </c>
      <c r="AJ71" s="30">
        <f t="shared" si="210"/>
        <v>0</v>
      </c>
      <c r="AK71" s="30">
        <f t="shared" si="209"/>
        <v>0</v>
      </c>
      <c r="AL71" s="30">
        <f t="shared" ref="AL71:AM71" si="211">AL72+AL73</f>
        <v>0</v>
      </c>
      <c r="AM71" s="30">
        <f t="shared" si="211"/>
        <v>0</v>
      </c>
      <c r="AN71" s="30">
        <f t="shared" ref="AN71:AO71" si="212">AN72+AN73</f>
        <v>0</v>
      </c>
      <c r="AO71" s="30">
        <f t="shared" si="212"/>
        <v>0</v>
      </c>
    </row>
    <row r="72" spans="1:41" ht="15.75" customHeight="1">
      <c r="A72" s="43"/>
      <c r="B72" s="28" t="s">
        <v>131</v>
      </c>
      <c r="C72" s="29" t="s">
        <v>132</v>
      </c>
      <c r="D72" s="186"/>
      <c r="E72" s="30"/>
      <c r="F72" s="93"/>
      <c r="G72" s="186"/>
      <c r="H72" s="186"/>
      <c r="I72" s="186"/>
      <c r="J72" s="186"/>
      <c r="K72" s="23">
        <f t="shared" si="4"/>
        <v>0</v>
      </c>
      <c r="L72" s="23">
        <f t="shared" si="5"/>
        <v>0</v>
      </c>
      <c r="M72" s="186"/>
      <c r="N72" s="186"/>
      <c r="O72" s="186"/>
      <c r="P72" s="30"/>
      <c r="Q72" s="30"/>
      <c r="R72" s="30"/>
      <c r="S72" s="30"/>
      <c r="T72" s="30"/>
      <c r="U72" s="30"/>
      <c r="V72" s="30"/>
      <c r="W72" s="30"/>
      <c r="X72" s="30"/>
      <c r="Y72" s="30"/>
      <c r="Z72" s="30"/>
      <c r="AA72" s="30"/>
      <c r="AB72" s="30"/>
      <c r="AC72" s="30"/>
      <c r="AD72" s="292">
        <f t="shared" si="6"/>
        <v>0</v>
      </c>
      <c r="AE72" s="30"/>
      <c r="AF72" s="30">
        <v>16</v>
      </c>
      <c r="AG72" s="30"/>
      <c r="AH72" s="30"/>
      <c r="AI72" s="30"/>
      <c r="AJ72" s="30"/>
      <c r="AK72" s="30">
        <v>0</v>
      </c>
      <c r="AL72" s="30">
        <v>0</v>
      </c>
      <c r="AM72" s="30">
        <v>0</v>
      </c>
      <c r="AN72" s="30">
        <v>0</v>
      </c>
      <c r="AO72" s="30"/>
    </row>
    <row r="73" spans="1:41" ht="15" customHeight="1">
      <c r="A73" s="43"/>
      <c r="B73" s="28" t="s">
        <v>133</v>
      </c>
      <c r="C73" s="29" t="s">
        <v>134</v>
      </c>
      <c r="D73" s="186"/>
      <c r="E73" s="30"/>
      <c r="F73" s="93"/>
      <c r="G73" s="186"/>
      <c r="H73" s="186"/>
      <c r="I73" s="186"/>
      <c r="J73" s="186"/>
      <c r="K73" s="23">
        <f t="shared" si="4"/>
        <v>0</v>
      </c>
      <c r="L73" s="23">
        <f t="shared" si="5"/>
        <v>0</v>
      </c>
      <c r="M73" s="186"/>
      <c r="N73" s="186"/>
      <c r="O73" s="186"/>
      <c r="P73" s="30"/>
      <c r="Q73" s="30"/>
      <c r="R73" s="30"/>
      <c r="S73" s="30"/>
      <c r="T73" s="30"/>
      <c r="U73" s="30"/>
      <c r="V73" s="30"/>
      <c r="W73" s="30"/>
      <c r="X73" s="30"/>
      <c r="Y73" s="30"/>
      <c r="Z73" s="30"/>
      <c r="AA73" s="30"/>
      <c r="AB73" s="30"/>
      <c r="AC73" s="30"/>
      <c r="AD73" s="292">
        <f t="shared" si="6"/>
        <v>0</v>
      </c>
      <c r="AE73" s="30"/>
      <c r="AF73" s="30">
        <v>212</v>
      </c>
      <c r="AG73" s="30"/>
      <c r="AH73" s="30"/>
      <c r="AI73" s="30"/>
      <c r="AJ73" s="30"/>
      <c r="AK73" s="30">
        <v>0</v>
      </c>
      <c r="AL73" s="30">
        <v>0</v>
      </c>
      <c r="AM73" s="30">
        <v>0</v>
      </c>
      <c r="AN73" s="30">
        <v>0</v>
      </c>
      <c r="AO73" s="30"/>
    </row>
    <row r="74" spans="1:41" ht="15" customHeight="1">
      <c r="A74" s="43"/>
      <c r="B74" s="25" t="s">
        <v>135</v>
      </c>
      <c r="C74" s="29"/>
      <c r="D74" s="30">
        <f t="shared" ref="D74:E74" si="213">D77</f>
        <v>0</v>
      </c>
      <c r="E74" s="30">
        <f t="shared" si="213"/>
        <v>0</v>
      </c>
      <c r="F74" s="93">
        <f t="shared" ref="F74:J74" si="214">F77</f>
        <v>0</v>
      </c>
      <c r="G74" s="186">
        <f t="shared" si="214"/>
        <v>0</v>
      </c>
      <c r="H74" s="186">
        <f t="shared" si="214"/>
        <v>0</v>
      </c>
      <c r="I74" s="186">
        <f t="shared" si="214"/>
        <v>0</v>
      </c>
      <c r="J74" s="186">
        <f t="shared" si="214"/>
        <v>0</v>
      </c>
      <c r="K74" s="23">
        <f t="shared" ref="K74:K145" si="215">G74+H74+I74+J74</f>
        <v>0</v>
      </c>
      <c r="L74" s="23">
        <f t="shared" ref="L74:L145" si="216">F74-K74</f>
        <v>0</v>
      </c>
      <c r="M74" s="186">
        <f t="shared" ref="M74:O74" si="217">M77</f>
        <v>0</v>
      </c>
      <c r="N74" s="186">
        <f t="shared" si="217"/>
        <v>0</v>
      </c>
      <c r="O74" s="186">
        <f t="shared" si="217"/>
        <v>0</v>
      </c>
      <c r="P74" s="30">
        <f t="shared" ref="P74:Q74" si="218">P77</f>
        <v>0</v>
      </c>
      <c r="Q74" s="30">
        <f t="shared" si="218"/>
        <v>0</v>
      </c>
      <c r="R74" s="30">
        <f t="shared" ref="R74:Z74" si="219">R77</f>
        <v>0</v>
      </c>
      <c r="S74" s="30">
        <f t="shared" si="219"/>
        <v>0</v>
      </c>
      <c r="T74" s="30">
        <f t="shared" si="219"/>
        <v>0</v>
      </c>
      <c r="U74" s="30">
        <f t="shared" ref="U74:V74" si="220">U77</f>
        <v>0</v>
      </c>
      <c r="V74" s="30">
        <f t="shared" si="220"/>
        <v>0</v>
      </c>
      <c r="W74" s="30">
        <f t="shared" ref="W74:Y74" si="221">W77</f>
        <v>0</v>
      </c>
      <c r="X74" s="30">
        <f t="shared" si="221"/>
        <v>0</v>
      </c>
      <c r="Y74" s="30">
        <f t="shared" si="221"/>
        <v>0</v>
      </c>
      <c r="Z74" s="30">
        <f t="shared" si="219"/>
        <v>0</v>
      </c>
      <c r="AA74" s="30">
        <f t="shared" ref="AA74:AB74" si="222">AA77</f>
        <v>0</v>
      </c>
      <c r="AB74" s="30">
        <f t="shared" si="222"/>
        <v>0</v>
      </c>
      <c r="AC74" s="30">
        <f t="shared" ref="AC74:AE74" si="223">AC77</f>
        <v>0</v>
      </c>
      <c r="AD74" s="292">
        <f t="shared" ref="AD74:AD141" si="224">F74+P74+Q74+R74+S74+T74+Z74+U74+V74+W74+X74+Y74+AA74+AB74+AC74</f>
        <v>0</v>
      </c>
      <c r="AE74" s="30">
        <f t="shared" si="223"/>
        <v>0</v>
      </c>
      <c r="AF74" s="30">
        <f t="shared" ref="AF74:AK74" si="225">AF77</f>
        <v>0</v>
      </c>
      <c r="AG74" s="30">
        <f t="shared" si="225"/>
        <v>0</v>
      </c>
      <c r="AH74" s="30">
        <f t="shared" ref="AH74:AJ74" si="226">AH77</f>
        <v>0</v>
      </c>
      <c r="AI74" s="30">
        <f t="shared" si="226"/>
        <v>0</v>
      </c>
      <c r="AJ74" s="30">
        <f t="shared" si="226"/>
        <v>0</v>
      </c>
      <c r="AK74" s="30">
        <f t="shared" si="225"/>
        <v>0</v>
      </c>
      <c r="AL74" s="30">
        <f t="shared" ref="AL74:AM74" si="227">AL77</f>
        <v>0</v>
      </c>
      <c r="AM74" s="30">
        <f t="shared" si="227"/>
        <v>0</v>
      </c>
      <c r="AN74" s="30">
        <f t="shared" ref="AN74:AO74" si="228">AN77</f>
        <v>0</v>
      </c>
      <c r="AO74" s="30">
        <f t="shared" si="228"/>
        <v>0</v>
      </c>
    </row>
    <row r="75" spans="1:41" ht="15.75" customHeight="1">
      <c r="A75" s="43">
        <v>8</v>
      </c>
      <c r="B75" s="28" t="s">
        <v>136</v>
      </c>
      <c r="C75" s="29">
        <v>40</v>
      </c>
      <c r="D75" s="186"/>
      <c r="E75" s="30"/>
      <c r="F75" s="93"/>
      <c r="G75" s="186"/>
      <c r="H75" s="186"/>
      <c r="I75" s="186"/>
      <c r="J75" s="186"/>
      <c r="K75" s="23">
        <f t="shared" si="215"/>
        <v>0</v>
      </c>
      <c r="L75" s="23">
        <f t="shared" si="216"/>
        <v>0</v>
      </c>
      <c r="M75" s="186"/>
      <c r="N75" s="186"/>
      <c r="O75" s="186"/>
      <c r="P75" s="30"/>
      <c r="Q75" s="30"/>
      <c r="R75" s="30"/>
      <c r="S75" s="30"/>
      <c r="T75" s="30"/>
      <c r="U75" s="30"/>
      <c r="V75" s="30"/>
      <c r="W75" s="30"/>
      <c r="X75" s="30"/>
      <c r="Y75" s="30"/>
      <c r="Z75" s="30"/>
      <c r="AA75" s="30"/>
      <c r="AB75" s="30"/>
      <c r="AC75" s="30"/>
      <c r="AD75" s="292">
        <f t="shared" si="224"/>
        <v>0</v>
      </c>
      <c r="AE75" s="30"/>
      <c r="AF75" s="30"/>
      <c r="AG75" s="30"/>
      <c r="AH75" s="30"/>
      <c r="AI75" s="30"/>
      <c r="AJ75" s="30"/>
      <c r="AK75" s="30"/>
      <c r="AL75" s="30"/>
      <c r="AM75" s="30"/>
      <c r="AN75" s="30"/>
      <c r="AO75" s="30"/>
    </row>
    <row r="76" spans="1:41" ht="16.5" customHeight="1">
      <c r="A76" s="43"/>
      <c r="B76" s="28" t="s">
        <v>137</v>
      </c>
      <c r="C76" s="29">
        <v>4014</v>
      </c>
      <c r="D76" s="186"/>
      <c r="E76" s="30"/>
      <c r="F76" s="93"/>
      <c r="G76" s="186"/>
      <c r="H76" s="186"/>
      <c r="I76" s="186"/>
      <c r="J76" s="186"/>
      <c r="K76" s="23">
        <f t="shared" si="215"/>
        <v>0</v>
      </c>
      <c r="L76" s="23">
        <f t="shared" si="216"/>
        <v>0</v>
      </c>
      <c r="M76" s="186"/>
      <c r="N76" s="186"/>
      <c r="O76" s="186"/>
      <c r="P76" s="30"/>
      <c r="Q76" s="30"/>
      <c r="R76" s="30"/>
      <c r="S76" s="30"/>
      <c r="T76" s="30"/>
      <c r="U76" s="30"/>
      <c r="V76" s="30"/>
      <c r="W76" s="30"/>
      <c r="X76" s="30"/>
      <c r="Y76" s="30"/>
      <c r="Z76" s="30"/>
      <c r="AA76" s="30"/>
      <c r="AB76" s="30"/>
      <c r="AC76" s="30"/>
      <c r="AD76" s="292">
        <f t="shared" si="224"/>
        <v>0</v>
      </c>
      <c r="AE76" s="30"/>
      <c r="AF76" s="30"/>
      <c r="AG76" s="30"/>
      <c r="AH76" s="30"/>
      <c r="AI76" s="30"/>
      <c r="AJ76" s="30"/>
      <c r="AK76" s="30"/>
      <c r="AL76" s="30"/>
      <c r="AM76" s="30"/>
      <c r="AN76" s="30"/>
      <c r="AO76" s="30"/>
    </row>
    <row r="77" spans="1:41" ht="16.5" customHeight="1">
      <c r="A77" s="43"/>
      <c r="B77" s="28" t="s">
        <v>138</v>
      </c>
      <c r="C77" s="29">
        <v>41</v>
      </c>
      <c r="D77" s="186"/>
      <c r="E77" s="30"/>
      <c r="F77" s="93"/>
      <c r="G77" s="186"/>
      <c r="H77" s="186"/>
      <c r="I77" s="186"/>
      <c r="J77" s="186"/>
      <c r="K77" s="23">
        <f t="shared" si="215"/>
        <v>0</v>
      </c>
      <c r="L77" s="23">
        <f t="shared" si="216"/>
        <v>0</v>
      </c>
      <c r="M77" s="186"/>
      <c r="N77" s="186"/>
      <c r="O77" s="186"/>
      <c r="P77" s="30"/>
      <c r="Q77" s="30"/>
      <c r="R77" s="30"/>
      <c r="S77" s="30"/>
      <c r="T77" s="30"/>
      <c r="U77" s="30"/>
      <c r="V77" s="30"/>
      <c r="W77" s="30"/>
      <c r="X77" s="30"/>
      <c r="Y77" s="30"/>
      <c r="Z77" s="30"/>
      <c r="AA77" s="30"/>
      <c r="AB77" s="30"/>
      <c r="AC77" s="30"/>
      <c r="AD77" s="292">
        <f t="shared" si="224"/>
        <v>0</v>
      </c>
      <c r="AE77" s="30"/>
      <c r="AF77" s="30"/>
      <c r="AG77" s="30"/>
      <c r="AH77" s="30"/>
      <c r="AI77" s="30"/>
      <c r="AJ77" s="30"/>
      <c r="AK77" s="30"/>
      <c r="AL77" s="30"/>
      <c r="AM77" s="30"/>
      <c r="AN77" s="30"/>
      <c r="AO77" s="30"/>
    </row>
    <row r="78" spans="1:41" ht="18.75" customHeight="1">
      <c r="A78" s="24" t="s">
        <v>139</v>
      </c>
      <c r="B78" s="25" t="s">
        <v>140</v>
      </c>
      <c r="C78" s="29" t="s">
        <v>141</v>
      </c>
      <c r="D78" s="32">
        <f t="shared" ref="D78:E78" si="229">D79+D117</f>
        <v>266605.2</v>
      </c>
      <c r="E78" s="32">
        <f t="shared" si="229"/>
        <v>211556</v>
      </c>
      <c r="F78" s="285">
        <f t="shared" ref="F78:J78" si="230">F79+F117</f>
        <v>205648</v>
      </c>
      <c r="G78" s="247">
        <f t="shared" si="230"/>
        <v>56743</v>
      </c>
      <c r="H78" s="247">
        <f t="shared" si="230"/>
        <v>63298</v>
      </c>
      <c r="I78" s="247">
        <f t="shared" si="230"/>
        <v>43490</v>
      </c>
      <c r="J78" s="247">
        <f t="shared" si="230"/>
        <v>42117</v>
      </c>
      <c r="K78" s="23">
        <f t="shared" si="215"/>
        <v>205648</v>
      </c>
      <c r="L78" s="23">
        <f t="shared" si="216"/>
        <v>0</v>
      </c>
      <c r="M78" s="247">
        <f t="shared" ref="M78:O78" si="231">M79+M117</f>
        <v>140434</v>
      </c>
      <c r="N78" s="247">
        <f t="shared" si="231"/>
        <v>104263</v>
      </c>
      <c r="O78" s="247">
        <f t="shared" si="231"/>
        <v>48363</v>
      </c>
      <c r="P78" s="32">
        <f t="shared" ref="P78:Q78" si="232">P79+P117</f>
        <v>6.8</v>
      </c>
      <c r="Q78" s="32">
        <f t="shared" si="232"/>
        <v>0</v>
      </c>
      <c r="R78" s="32">
        <f t="shared" ref="R78:Z78" si="233">R79+R117</f>
        <v>11367</v>
      </c>
      <c r="S78" s="32">
        <f t="shared" si="233"/>
        <v>0</v>
      </c>
      <c r="T78" s="32">
        <f t="shared" si="233"/>
        <v>12</v>
      </c>
      <c r="U78" s="32">
        <f t="shared" ref="U78:V78" si="234">U79+U117</f>
        <v>0</v>
      </c>
      <c r="V78" s="32">
        <f t="shared" si="234"/>
        <v>14.589999999999998</v>
      </c>
      <c r="W78" s="32">
        <f t="shared" ref="W78:Y78" si="235">W79+W117</f>
        <v>904</v>
      </c>
      <c r="X78" s="32">
        <f t="shared" si="235"/>
        <v>0</v>
      </c>
      <c r="Y78" s="32">
        <f t="shared" si="235"/>
        <v>0</v>
      </c>
      <c r="Z78" s="32">
        <f t="shared" si="233"/>
        <v>1800</v>
      </c>
      <c r="AA78" s="32">
        <f t="shared" ref="AA78:AB78" si="236">AA79+AA117</f>
        <v>0</v>
      </c>
      <c r="AB78" s="32">
        <f t="shared" si="236"/>
        <v>2089</v>
      </c>
      <c r="AC78" s="32">
        <f t="shared" ref="AC78:AE78" si="237">AC79+AC117</f>
        <v>0</v>
      </c>
      <c r="AD78" s="292">
        <f t="shared" si="224"/>
        <v>221841.38999999998</v>
      </c>
      <c r="AE78" s="32">
        <f t="shared" si="237"/>
        <v>221841.38999999998</v>
      </c>
      <c r="AF78" s="32">
        <f t="shared" ref="AF78:AK78" si="238">AF79+AF117</f>
        <v>106643</v>
      </c>
      <c r="AG78" s="32">
        <f t="shared" si="238"/>
        <v>163564</v>
      </c>
      <c r="AH78" s="32">
        <f t="shared" ref="AH78:AJ78" si="239">AH79+AH117</f>
        <v>0</v>
      </c>
      <c r="AI78" s="32">
        <f t="shared" si="239"/>
        <v>0</v>
      </c>
      <c r="AJ78" s="32">
        <f t="shared" si="239"/>
        <v>0</v>
      </c>
      <c r="AK78" s="32">
        <f t="shared" si="238"/>
        <v>163552</v>
      </c>
      <c r="AL78" s="32">
        <f t="shared" ref="AL78:AM78" si="240">AL79+AL117</f>
        <v>99542</v>
      </c>
      <c r="AM78" s="32">
        <f t="shared" si="240"/>
        <v>79799</v>
      </c>
      <c r="AN78" s="32">
        <f t="shared" ref="AN78:AO78" si="241">AN79+AN117</f>
        <v>32842</v>
      </c>
      <c r="AO78" s="32">
        <f t="shared" si="241"/>
        <v>0</v>
      </c>
    </row>
    <row r="79" spans="1:41" ht="14.25" customHeight="1">
      <c r="A79" s="43"/>
      <c r="B79" s="28" t="s">
        <v>142</v>
      </c>
      <c r="C79" s="29">
        <v>42.02</v>
      </c>
      <c r="D79" s="48">
        <f>D80+D82+D86+D87+D88+D89+D91+D92+D93+D94+D97+D98+D99+D90+D101+D102+D103+D96+D104+D106+D105+D114+D110+D81</f>
        <v>257681.2</v>
      </c>
      <c r="E79" s="48">
        <f t="shared" ref="E79:O79" si="242">E80+E82+E86+E87+E88+E89+E91+E92+E93+E94+E97+E98+E99+E90+E101+E102+E103+E96+E104+E106+E105+E114+E110+E81</f>
        <v>184916</v>
      </c>
      <c r="F79" s="48">
        <f t="shared" si="242"/>
        <v>179008</v>
      </c>
      <c r="G79" s="23">
        <f t="shared" si="242"/>
        <v>55888</v>
      </c>
      <c r="H79" s="23">
        <f t="shared" si="242"/>
        <v>55513</v>
      </c>
      <c r="I79" s="23">
        <f t="shared" si="242"/>
        <v>34490</v>
      </c>
      <c r="J79" s="23">
        <f t="shared" si="242"/>
        <v>33117</v>
      </c>
      <c r="K79" s="23">
        <f t="shared" si="215"/>
        <v>179008</v>
      </c>
      <c r="L79" s="23">
        <f t="shared" si="216"/>
        <v>0</v>
      </c>
      <c r="M79" s="23">
        <f t="shared" si="242"/>
        <v>140434</v>
      </c>
      <c r="N79" s="23">
        <f t="shared" si="242"/>
        <v>104263</v>
      </c>
      <c r="O79" s="23">
        <f t="shared" si="242"/>
        <v>48363</v>
      </c>
      <c r="P79" s="48">
        <f t="shared" ref="P79:Q79" si="243">P80+P82+P86+P87+P88+P89+P91+P92+P93+P94+P97+P98+P99+P90+P101+P102+P103+P96+P104+P106+P105+P114+P110+P81</f>
        <v>6.8</v>
      </c>
      <c r="Q79" s="48">
        <f t="shared" si="243"/>
        <v>0</v>
      </c>
      <c r="R79" s="48">
        <f t="shared" ref="R79:Z79" si="244">R80+R82+R86+R87+R88+R89+R91+R92+R93+R94+R97+R98+R99+R90+R101+R102+R103+R96+R104+R106+R105+R114+R110+R81</f>
        <v>11367</v>
      </c>
      <c r="S79" s="48">
        <f t="shared" si="244"/>
        <v>0</v>
      </c>
      <c r="T79" s="48">
        <f t="shared" si="244"/>
        <v>12</v>
      </c>
      <c r="U79" s="48">
        <f t="shared" ref="U79:V79" si="245">U80+U82+U86+U87+U88+U89+U91+U92+U93+U94+U97+U98+U99+U90+U101+U102+U103+U96+U104+U106+U105+U114+U110+U81</f>
        <v>0</v>
      </c>
      <c r="V79" s="48">
        <f t="shared" si="245"/>
        <v>14.589999999999998</v>
      </c>
      <c r="W79" s="48">
        <f t="shared" ref="W79:Y79" si="246">W80+W82+W86+W87+W88+W89+W91+W92+W93+W94+W97+W98+W99+W90+W101+W102+W103+W96+W104+W106+W105+W114+W110+W81</f>
        <v>904</v>
      </c>
      <c r="X79" s="48">
        <f t="shared" si="246"/>
        <v>0</v>
      </c>
      <c r="Y79" s="48">
        <f t="shared" si="246"/>
        <v>0</v>
      </c>
      <c r="Z79" s="48">
        <f t="shared" si="244"/>
        <v>1800</v>
      </c>
      <c r="AA79" s="48">
        <f t="shared" ref="AA79:AB79" si="247">AA80+AA82+AA86+AA87+AA88+AA89+AA91+AA92+AA93+AA94+AA97+AA98+AA99+AA90+AA101+AA102+AA103+AA96+AA104+AA106+AA105+AA114+AA110+AA81</f>
        <v>0</v>
      </c>
      <c r="AB79" s="48">
        <f t="shared" si="247"/>
        <v>2089</v>
      </c>
      <c r="AC79" s="48">
        <f t="shared" ref="AC79:AE79" si="248">AC80+AC82+AC86+AC87+AC88+AC89+AC91+AC92+AC93+AC94+AC97+AC98+AC99+AC90+AC101+AC102+AC103+AC96+AC104+AC106+AC105+AC114+AC110+AC81</f>
        <v>0</v>
      </c>
      <c r="AD79" s="292">
        <f t="shared" si="224"/>
        <v>195201.38999999998</v>
      </c>
      <c r="AE79" s="48">
        <f t="shared" si="248"/>
        <v>195201.38999999998</v>
      </c>
      <c r="AF79" s="48">
        <f t="shared" ref="AF79:AK79" si="249">AF80+AF82+AF86+AF87+AF88+AF89+AF91+AF92+AF93+AF94+AF97+AF98+AF99+AF90+AF101+AF102+AF103+AF96+AF104+AF106+AF105+AF114+AF110+AF81</f>
        <v>80817</v>
      </c>
      <c r="AG79" s="48">
        <f t="shared" si="249"/>
        <v>163564</v>
      </c>
      <c r="AH79" s="48">
        <f t="shared" ref="AH79:AJ79" si="250">AH80+AH82+AH86+AH87+AH88+AH89+AH91+AH92+AH93+AH94+AH97+AH98+AH99+AH90+AH101+AH102+AH103+AH96+AH104+AH106+AH105+AH114+AH110+AH81</f>
        <v>0</v>
      </c>
      <c r="AI79" s="48">
        <f t="shared" si="250"/>
        <v>0</v>
      </c>
      <c r="AJ79" s="48">
        <f t="shared" si="250"/>
        <v>0</v>
      </c>
      <c r="AK79" s="48">
        <f t="shared" si="249"/>
        <v>163552</v>
      </c>
      <c r="AL79" s="48">
        <f t="shared" ref="AL79:AM79" si="251">AL80+AL82+AL86+AL87+AL88+AL89+AL91+AL92+AL93+AL94+AL97+AL98+AL99+AL90+AL101+AL102+AL103+AL96+AL104+AL106+AL105+AL114+AL110+AL81</f>
        <v>99542</v>
      </c>
      <c r="AM79" s="48">
        <f t="shared" si="251"/>
        <v>79799</v>
      </c>
      <c r="AN79" s="48">
        <f t="shared" ref="AN79:AO79" si="252">AN80+AN82+AN86+AN87+AN88+AN89+AN91+AN92+AN93+AN94+AN97+AN98+AN99+AN90+AN101+AN102+AN103+AN96+AN104+AN106+AN105+AN114+AN110+AN81</f>
        <v>32842</v>
      </c>
      <c r="AO79" s="48">
        <f t="shared" si="252"/>
        <v>0</v>
      </c>
    </row>
    <row r="80" spans="1:41" ht="17.25" customHeight="1">
      <c r="A80" s="43"/>
      <c r="B80" s="28" t="s">
        <v>143</v>
      </c>
      <c r="C80" s="29" t="s">
        <v>144</v>
      </c>
      <c r="D80" s="186"/>
      <c r="E80" s="30"/>
      <c r="F80" s="93"/>
      <c r="G80" s="186"/>
      <c r="H80" s="186"/>
      <c r="I80" s="186"/>
      <c r="J80" s="186"/>
      <c r="K80" s="23">
        <f t="shared" si="215"/>
        <v>0</v>
      </c>
      <c r="L80" s="23">
        <f t="shared" si="216"/>
        <v>0</v>
      </c>
      <c r="M80" s="186"/>
      <c r="N80" s="186"/>
      <c r="O80" s="186"/>
      <c r="P80" s="30"/>
      <c r="Q80" s="30"/>
      <c r="R80" s="30"/>
      <c r="S80" s="30"/>
      <c r="T80" s="30"/>
      <c r="U80" s="30"/>
      <c r="V80" s="30"/>
      <c r="W80" s="30"/>
      <c r="X80" s="30"/>
      <c r="Y80" s="30"/>
      <c r="Z80" s="30"/>
      <c r="AA80" s="30"/>
      <c r="AB80" s="30"/>
      <c r="AC80" s="30"/>
      <c r="AD80" s="292">
        <f t="shared" si="224"/>
        <v>0</v>
      </c>
      <c r="AE80" s="30"/>
      <c r="AF80" s="30"/>
      <c r="AG80" s="30"/>
      <c r="AH80" s="30"/>
      <c r="AI80" s="30"/>
      <c r="AJ80" s="30"/>
      <c r="AK80" s="30"/>
      <c r="AL80" s="30"/>
      <c r="AM80" s="30"/>
      <c r="AN80" s="30"/>
      <c r="AO80" s="30"/>
    </row>
    <row r="81" spans="1:41" ht="18" customHeight="1">
      <c r="A81" s="43"/>
      <c r="B81" s="28" t="s">
        <v>145</v>
      </c>
      <c r="C81" s="29" t="s">
        <v>146</v>
      </c>
      <c r="D81" s="30">
        <f t="shared" ref="D81:E81" si="253">D391</f>
        <v>0</v>
      </c>
      <c r="E81" s="30">
        <f t="shared" si="253"/>
        <v>0</v>
      </c>
      <c r="F81" s="93">
        <f>F391</f>
        <v>4000</v>
      </c>
      <c r="G81" s="186">
        <f t="shared" ref="G81:J81" si="254">G391</f>
        <v>0</v>
      </c>
      <c r="H81" s="186">
        <f t="shared" si="254"/>
        <v>2000</v>
      </c>
      <c r="I81" s="186">
        <f t="shared" si="254"/>
        <v>2000</v>
      </c>
      <c r="J81" s="186">
        <f t="shared" si="254"/>
        <v>0</v>
      </c>
      <c r="K81" s="23">
        <f t="shared" si="215"/>
        <v>4000</v>
      </c>
      <c r="L81" s="23">
        <f t="shared" si="216"/>
        <v>0</v>
      </c>
      <c r="M81" s="186">
        <f t="shared" ref="M81:O81" si="255">M391</f>
        <v>24597</v>
      </c>
      <c r="N81" s="186">
        <f t="shared" si="255"/>
        <v>16398</v>
      </c>
      <c r="O81" s="186">
        <f t="shared" si="255"/>
        <v>0</v>
      </c>
      <c r="P81" s="30">
        <f t="shared" ref="P81:Q81" si="256">P391</f>
        <v>0</v>
      </c>
      <c r="Q81" s="30">
        <f t="shared" si="256"/>
        <v>0</v>
      </c>
      <c r="R81" s="30">
        <f t="shared" ref="R81:Z81" si="257">R391</f>
        <v>0</v>
      </c>
      <c r="S81" s="30">
        <f t="shared" si="257"/>
        <v>0</v>
      </c>
      <c r="T81" s="30">
        <f t="shared" si="257"/>
        <v>0</v>
      </c>
      <c r="U81" s="30">
        <f t="shared" ref="U81:V81" si="258">U391</f>
        <v>0</v>
      </c>
      <c r="V81" s="30">
        <f t="shared" si="258"/>
        <v>0</v>
      </c>
      <c r="W81" s="30">
        <f t="shared" ref="W81:Y81" si="259">W391</f>
        <v>0</v>
      </c>
      <c r="X81" s="30">
        <f t="shared" si="259"/>
        <v>0</v>
      </c>
      <c r="Y81" s="30">
        <f t="shared" si="259"/>
        <v>0</v>
      </c>
      <c r="Z81" s="30">
        <f t="shared" si="257"/>
        <v>0</v>
      </c>
      <c r="AA81" s="30">
        <f t="shared" ref="AA81:AB81" si="260">AA391</f>
        <v>0</v>
      </c>
      <c r="AB81" s="30">
        <f t="shared" si="260"/>
        <v>0</v>
      </c>
      <c r="AC81" s="30">
        <f t="shared" ref="AC81" si="261">AC391</f>
        <v>0</v>
      </c>
      <c r="AD81" s="292">
        <f t="shared" si="224"/>
        <v>4000</v>
      </c>
      <c r="AE81" s="30">
        <v>4000</v>
      </c>
      <c r="AF81" s="30">
        <f t="shared" ref="AF81:AK81" si="262">AF391</f>
        <v>49</v>
      </c>
      <c r="AG81" s="375">
        <f t="shared" si="262"/>
        <v>15000</v>
      </c>
      <c r="AH81" s="375">
        <f t="shared" ref="AH81:AJ81" si="263">AH391</f>
        <v>0</v>
      </c>
      <c r="AI81" s="375">
        <f t="shared" si="263"/>
        <v>0</v>
      </c>
      <c r="AJ81" s="375">
        <f t="shared" si="263"/>
        <v>0</v>
      </c>
      <c r="AK81" s="375">
        <f t="shared" si="262"/>
        <v>15000</v>
      </c>
      <c r="AL81" s="375">
        <f t="shared" ref="AL81:AM81" si="264">AL391</f>
        <v>15000</v>
      </c>
      <c r="AM81" s="375">
        <f t="shared" si="264"/>
        <v>6975</v>
      </c>
      <c r="AN81" s="30">
        <f t="shared" ref="AN81:AO81" si="265">AN391</f>
        <v>0</v>
      </c>
      <c r="AO81" s="30">
        <f t="shared" si="265"/>
        <v>0</v>
      </c>
    </row>
    <row r="82" spans="1:41" ht="18.75" hidden="1" customHeight="1">
      <c r="A82" s="43"/>
      <c r="B82" s="28" t="s">
        <v>147</v>
      </c>
      <c r="C82" s="26" t="s">
        <v>148</v>
      </c>
      <c r="D82" s="249">
        <f t="shared" ref="D82:E82" si="266">D83+D84+D85</f>
        <v>11745</v>
      </c>
      <c r="E82" s="39">
        <f t="shared" si="266"/>
        <v>0</v>
      </c>
      <c r="F82" s="287">
        <f t="shared" ref="F82:J82" si="267">F83+F84+F85</f>
        <v>0</v>
      </c>
      <c r="G82" s="249">
        <f t="shared" si="267"/>
        <v>0</v>
      </c>
      <c r="H82" s="249">
        <f t="shared" si="267"/>
        <v>0</v>
      </c>
      <c r="I82" s="249">
        <f t="shared" si="267"/>
        <v>0</v>
      </c>
      <c r="J82" s="249">
        <f t="shared" si="267"/>
        <v>0</v>
      </c>
      <c r="K82" s="23">
        <f t="shared" si="215"/>
        <v>0</v>
      </c>
      <c r="L82" s="23">
        <f t="shared" si="216"/>
        <v>0</v>
      </c>
      <c r="M82" s="249">
        <f t="shared" ref="M82:O82" si="268">M83+M84+M85</f>
        <v>0</v>
      </c>
      <c r="N82" s="249">
        <f t="shared" si="268"/>
        <v>0</v>
      </c>
      <c r="O82" s="249">
        <f t="shared" si="268"/>
        <v>0</v>
      </c>
      <c r="P82" s="39">
        <f t="shared" ref="P82:Q82" si="269">P83+P84+P85</f>
        <v>0</v>
      </c>
      <c r="Q82" s="39">
        <f t="shared" si="269"/>
        <v>0</v>
      </c>
      <c r="R82" s="39">
        <f t="shared" ref="R82:Z82" si="270">R83+R84+R85</f>
        <v>10272</v>
      </c>
      <c r="S82" s="39">
        <f t="shared" si="270"/>
        <v>0</v>
      </c>
      <c r="T82" s="39">
        <f t="shared" si="270"/>
        <v>0</v>
      </c>
      <c r="U82" s="39">
        <f t="shared" ref="U82:V82" si="271">U83+U84+U85</f>
        <v>0</v>
      </c>
      <c r="V82" s="39">
        <f t="shared" si="271"/>
        <v>0</v>
      </c>
      <c r="W82" s="39">
        <f t="shared" ref="W82:Y82" si="272">W83+W84+W85</f>
        <v>0</v>
      </c>
      <c r="X82" s="39">
        <f t="shared" si="272"/>
        <v>0</v>
      </c>
      <c r="Y82" s="39">
        <f t="shared" si="272"/>
        <v>0</v>
      </c>
      <c r="Z82" s="39">
        <f t="shared" si="270"/>
        <v>0</v>
      </c>
      <c r="AA82" s="39">
        <f t="shared" ref="AA82:AB82" si="273">AA83+AA84+AA85</f>
        <v>0</v>
      </c>
      <c r="AB82" s="39">
        <f t="shared" si="273"/>
        <v>0</v>
      </c>
      <c r="AC82" s="39">
        <f t="shared" ref="AC82:AE82" si="274">AC83+AC84+AC85</f>
        <v>0</v>
      </c>
      <c r="AD82" s="292">
        <f t="shared" si="224"/>
        <v>10272</v>
      </c>
      <c r="AE82" s="39">
        <f t="shared" si="274"/>
        <v>10272</v>
      </c>
      <c r="AF82" s="39">
        <f t="shared" ref="AF82:AK82" si="275">AF83+AF84+AF85</f>
        <v>4950</v>
      </c>
      <c r="AG82" s="39">
        <f t="shared" si="275"/>
        <v>0</v>
      </c>
      <c r="AH82" s="39">
        <f t="shared" ref="AH82:AJ82" si="276">AH83+AH84+AH85</f>
        <v>0</v>
      </c>
      <c r="AI82" s="39">
        <f t="shared" si="276"/>
        <v>0</v>
      </c>
      <c r="AJ82" s="39">
        <f t="shared" si="276"/>
        <v>0</v>
      </c>
      <c r="AK82" s="39">
        <f t="shared" si="275"/>
        <v>0</v>
      </c>
      <c r="AL82" s="39">
        <f t="shared" ref="AL82:AM82" si="277">AL83+AL84+AL85</f>
        <v>0</v>
      </c>
      <c r="AM82" s="39">
        <f t="shared" si="277"/>
        <v>0</v>
      </c>
      <c r="AN82" s="39">
        <f t="shared" ref="AN82:AO82" si="278">AN83+AN84+AN85</f>
        <v>0</v>
      </c>
      <c r="AO82" s="39">
        <f t="shared" si="278"/>
        <v>0</v>
      </c>
    </row>
    <row r="83" spans="1:41" ht="30" customHeight="1">
      <c r="A83" s="43"/>
      <c r="B83" s="16" t="s">
        <v>149</v>
      </c>
      <c r="C83" s="29" t="s">
        <v>150</v>
      </c>
      <c r="D83" s="186">
        <v>11745</v>
      </c>
      <c r="E83" s="30"/>
      <c r="F83" s="93"/>
      <c r="G83" s="186"/>
      <c r="H83" s="186"/>
      <c r="I83" s="186"/>
      <c r="J83" s="186"/>
      <c r="K83" s="23">
        <f t="shared" si="215"/>
        <v>0</v>
      </c>
      <c r="L83" s="23">
        <f t="shared" si="216"/>
        <v>0</v>
      </c>
      <c r="M83" s="186"/>
      <c r="N83" s="186"/>
      <c r="O83" s="186"/>
      <c r="P83" s="30"/>
      <c r="Q83" s="30"/>
      <c r="R83" s="30">
        <v>10272</v>
      </c>
      <c r="S83" s="30"/>
      <c r="T83" s="30"/>
      <c r="U83" s="30"/>
      <c r="V83" s="30"/>
      <c r="W83" s="30"/>
      <c r="X83" s="30"/>
      <c r="Y83" s="30"/>
      <c r="Z83" s="30"/>
      <c r="AA83" s="30"/>
      <c r="AB83" s="30"/>
      <c r="AC83" s="30"/>
      <c r="AD83" s="292">
        <f t="shared" si="224"/>
        <v>10272</v>
      </c>
      <c r="AE83" s="30">
        <v>10272</v>
      </c>
      <c r="AF83" s="30">
        <v>4950</v>
      </c>
      <c r="AG83" s="30"/>
      <c r="AH83" s="30"/>
      <c r="AI83" s="30"/>
      <c r="AJ83" s="30"/>
      <c r="AK83" s="30">
        <v>0</v>
      </c>
      <c r="AL83" s="30">
        <v>0</v>
      </c>
      <c r="AM83" s="30">
        <v>0</v>
      </c>
      <c r="AN83" s="30">
        <v>0</v>
      </c>
      <c r="AO83" s="30"/>
    </row>
    <row r="84" spans="1:41" ht="16.5" customHeight="1">
      <c r="A84" s="43"/>
      <c r="B84" s="28" t="s">
        <v>151</v>
      </c>
      <c r="C84" s="29" t="s">
        <v>152</v>
      </c>
      <c r="D84" s="186"/>
      <c r="E84" s="30"/>
      <c r="F84" s="93"/>
      <c r="G84" s="186"/>
      <c r="H84" s="186"/>
      <c r="I84" s="186"/>
      <c r="J84" s="186"/>
      <c r="K84" s="23">
        <f t="shared" si="215"/>
        <v>0</v>
      </c>
      <c r="L84" s="23">
        <f t="shared" si="216"/>
        <v>0</v>
      </c>
      <c r="M84" s="186"/>
      <c r="N84" s="186"/>
      <c r="O84" s="186"/>
      <c r="P84" s="30"/>
      <c r="Q84" s="30"/>
      <c r="R84" s="30"/>
      <c r="S84" s="30"/>
      <c r="T84" s="30"/>
      <c r="U84" s="30"/>
      <c r="V84" s="30"/>
      <c r="W84" s="30"/>
      <c r="X84" s="30"/>
      <c r="Y84" s="30"/>
      <c r="Z84" s="30"/>
      <c r="AA84" s="30"/>
      <c r="AB84" s="30"/>
      <c r="AC84" s="30"/>
      <c r="AD84" s="292">
        <f t="shared" si="224"/>
        <v>0</v>
      </c>
      <c r="AE84" s="30"/>
      <c r="AF84" s="30"/>
      <c r="AG84" s="30"/>
      <c r="AH84" s="30"/>
      <c r="AI84" s="30"/>
      <c r="AJ84" s="30"/>
      <c r="AK84" s="30"/>
      <c r="AL84" s="30"/>
      <c r="AM84" s="30"/>
      <c r="AN84" s="30"/>
      <c r="AO84" s="30"/>
    </row>
    <row r="85" spans="1:41" ht="16.5" customHeight="1">
      <c r="A85" s="43"/>
      <c r="B85" s="28" t="s">
        <v>153</v>
      </c>
      <c r="C85" s="29" t="s">
        <v>154</v>
      </c>
      <c r="D85" s="186"/>
      <c r="E85" s="30"/>
      <c r="F85" s="93"/>
      <c r="G85" s="186"/>
      <c r="H85" s="186"/>
      <c r="I85" s="186"/>
      <c r="J85" s="186"/>
      <c r="K85" s="23">
        <f t="shared" si="215"/>
        <v>0</v>
      </c>
      <c r="L85" s="23">
        <f t="shared" si="216"/>
        <v>0</v>
      </c>
      <c r="M85" s="186"/>
      <c r="N85" s="186"/>
      <c r="O85" s="186"/>
      <c r="P85" s="30"/>
      <c r="Q85" s="30"/>
      <c r="R85" s="30"/>
      <c r="S85" s="30"/>
      <c r="T85" s="30"/>
      <c r="U85" s="30"/>
      <c r="V85" s="30"/>
      <c r="W85" s="30"/>
      <c r="X85" s="30"/>
      <c r="Y85" s="30"/>
      <c r="Z85" s="30"/>
      <c r="AA85" s="30"/>
      <c r="AB85" s="30"/>
      <c r="AC85" s="30"/>
      <c r="AD85" s="292">
        <f t="shared" si="224"/>
        <v>0</v>
      </c>
      <c r="AE85" s="30"/>
      <c r="AF85" s="30"/>
      <c r="AG85" s="30"/>
      <c r="AH85" s="30"/>
      <c r="AI85" s="30"/>
      <c r="AJ85" s="30"/>
      <c r="AK85" s="30"/>
      <c r="AL85" s="30"/>
      <c r="AM85" s="30"/>
      <c r="AN85" s="30"/>
      <c r="AO85" s="30"/>
    </row>
    <row r="86" spans="1:41" ht="12" customHeight="1">
      <c r="A86" s="43"/>
      <c r="B86" s="16" t="s">
        <v>155</v>
      </c>
      <c r="C86" s="29" t="s">
        <v>156</v>
      </c>
      <c r="D86" s="186"/>
      <c r="E86" s="30"/>
      <c r="F86" s="93"/>
      <c r="G86" s="186"/>
      <c r="H86" s="186"/>
      <c r="I86" s="186"/>
      <c r="J86" s="186"/>
      <c r="K86" s="23">
        <f t="shared" si="215"/>
        <v>0</v>
      </c>
      <c r="L86" s="23">
        <f t="shared" si="216"/>
        <v>0</v>
      </c>
      <c r="M86" s="186"/>
      <c r="N86" s="186"/>
      <c r="O86" s="186"/>
      <c r="P86" s="30"/>
      <c r="Q86" s="30"/>
      <c r="R86" s="30"/>
      <c r="S86" s="30"/>
      <c r="T86" s="30"/>
      <c r="U86" s="30"/>
      <c r="V86" s="30"/>
      <c r="W86" s="30"/>
      <c r="X86" s="30"/>
      <c r="Y86" s="30"/>
      <c r="Z86" s="30"/>
      <c r="AA86" s="30"/>
      <c r="AB86" s="30"/>
      <c r="AC86" s="30"/>
      <c r="AD86" s="292">
        <f t="shared" si="224"/>
        <v>0</v>
      </c>
      <c r="AE86" s="30"/>
      <c r="AF86" s="30"/>
      <c r="AG86" s="30"/>
      <c r="AH86" s="30"/>
      <c r="AI86" s="30"/>
      <c r="AJ86" s="30"/>
      <c r="AK86" s="30"/>
      <c r="AL86" s="30"/>
      <c r="AM86" s="30"/>
      <c r="AN86" s="30"/>
      <c r="AO86" s="30"/>
    </row>
    <row r="87" spans="1:41" ht="29.25" customHeight="1">
      <c r="A87" s="43"/>
      <c r="B87" s="16" t="s">
        <v>157</v>
      </c>
      <c r="C87" s="29" t="s">
        <v>158</v>
      </c>
      <c r="D87" s="186"/>
      <c r="E87" s="30"/>
      <c r="F87" s="93"/>
      <c r="G87" s="186"/>
      <c r="H87" s="186"/>
      <c r="I87" s="186"/>
      <c r="J87" s="186"/>
      <c r="K87" s="23">
        <f t="shared" si="215"/>
        <v>0</v>
      </c>
      <c r="L87" s="23">
        <f t="shared" si="216"/>
        <v>0</v>
      </c>
      <c r="M87" s="186"/>
      <c r="N87" s="186"/>
      <c r="O87" s="186"/>
      <c r="P87" s="30"/>
      <c r="Q87" s="30"/>
      <c r="R87" s="30"/>
      <c r="S87" s="30"/>
      <c r="T87" s="30"/>
      <c r="U87" s="30"/>
      <c r="V87" s="30"/>
      <c r="W87" s="30"/>
      <c r="X87" s="30"/>
      <c r="Y87" s="30"/>
      <c r="Z87" s="30"/>
      <c r="AA87" s="30"/>
      <c r="AB87" s="30"/>
      <c r="AC87" s="30"/>
      <c r="AD87" s="292">
        <f t="shared" si="224"/>
        <v>0</v>
      </c>
      <c r="AE87" s="30"/>
      <c r="AF87" s="30"/>
      <c r="AG87" s="30"/>
      <c r="AH87" s="30"/>
      <c r="AI87" s="30"/>
      <c r="AJ87" s="30"/>
      <c r="AK87" s="30"/>
      <c r="AL87" s="30"/>
      <c r="AM87" s="30"/>
      <c r="AN87" s="30"/>
      <c r="AO87" s="30"/>
    </row>
    <row r="88" spans="1:41" ht="15" customHeight="1">
      <c r="A88" s="43"/>
      <c r="B88" s="28" t="s">
        <v>159</v>
      </c>
      <c r="C88" s="29" t="s">
        <v>160</v>
      </c>
      <c r="D88" s="186"/>
      <c r="E88" s="30"/>
      <c r="F88" s="93"/>
      <c r="G88" s="186"/>
      <c r="H88" s="186"/>
      <c r="I88" s="186"/>
      <c r="J88" s="186"/>
      <c r="K88" s="23">
        <f t="shared" si="215"/>
        <v>0</v>
      </c>
      <c r="L88" s="23">
        <f t="shared" si="216"/>
        <v>0</v>
      </c>
      <c r="M88" s="186"/>
      <c r="N88" s="186"/>
      <c r="O88" s="186"/>
      <c r="P88" s="30"/>
      <c r="Q88" s="30"/>
      <c r="R88" s="30"/>
      <c r="S88" s="30"/>
      <c r="T88" s="30"/>
      <c r="U88" s="30"/>
      <c r="V88" s="30"/>
      <c r="W88" s="30"/>
      <c r="X88" s="30"/>
      <c r="Y88" s="30"/>
      <c r="Z88" s="30"/>
      <c r="AA88" s="30"/>
      <c r="AB88" s="30"/>
      <c r="AC88" s="30"/>
      <c r="AD88" s="292">
        <f t="shared" si="224"/>
        <v>0</v>
      </c>
      <c r="AE88" s="30"/>
      <c r="AF88" s="30"/>
      <c r="AG88" s="30"/>
      <c r="AH88" s="30"/>
      <c r="AI88" s="30"/>
      <c r="AJ88" s="30"/>
      <c r="AK88" s="30"/>
      <c r="AL88" s="30"/>
      <c r="AM88" s="30"/>
      <c r="AN88" s="30"/>
      <c r="AO88" s="30"/>
    </row>
    <row r="89" spans="1:41" ht="14.25" customHeight="1">
      <c r="A89" s="43"/>
      <c r="B89" s="28" t="s">
        <v>161</v>
      </c>
      <c r="C89" s="29" t="s">
        <v>162</v>
      </c>
      <c r="D89" s="253">
        <v>12663.2</v>
      </c>
      <c r="E89" s="45">
        <f t="shared" ref="E89" si="279">E977</f>
        <v>25360</v>
      </c>
      <c r="F89" s="289">
        <v>14513</v>
      </c>
      <c r="G89" s="253">
        <f t="shared" ref="G89:J89" si="280">G977</f>
        <v>6570</v>
      </c>
      <c r="H89" s="253">
        <f t="shared" si="280"/>
        <v>7580</v>
      </c>
      <c r="I89" s="253">
        <f t="shared" si="280"/>
        <v>340</v>
      </c>
      <c r="J89" s="253">
        <f t="shared" si="280"/>
        <v>23</v>
      </c>
      <c r="K89" s="23">
        <f t="shared" si="215"/>
        <v>14513</v>
      </c>
      <c r="L89" s="23">
        <f t="shared" si="216"/>
        <v>0</v>
      </c>
      <c r="M89" s="253">
        <f t="shared" ref="M89:O89" si="281">M977</f>
        <v>30400</v>
      </c>
      <c r="N89" s="253">
        <f t="shared" si="281"/>
        <v>30400</v>
      </c>
      <c r="O89" s="253">
        <f t="shared" si="281"/>
        <v>30400</v>
      </c>
      <c r="P89" s="45">
        <v>6.8</v>
      </c>
      <c r="Q89" s="45"/>
      <c r="R89" s="45"/>
      <c r="S89" s="45"/>
      <c r="T89" s="45">
        <v>12</v>
      </c>
      <c r="U89" s="45"/>
      <c r="V89" s="45"/>
      <c r="W89" s="45">
        <v>904</v>
      </c>
      <c r="X89" s="45"/>
      <c r="Y89" s="45"/>
      <c r="Z89" s="45">
        <v>1800</v>
      </c>
      <c r="AA89" s="45"/>
      <c r="AB89" s="45">
        <v>2089</v>
      </c>
      <c r="AC89" s="45"/>
      <c r="AD89" s="292">
        <f t="shared" si="224"/>
        <v>19324.8</v>
      </c>
      <c r="AE89" s="45">
        <v>19324.8</v>
      </c>
      <c r="AF89" s="45">
        <v>18901</v>
      </c>
      <c r="AG89" s="381">
        <f>25330+12</f>
        <v>25342</v>
      </c>
      <c r="AH89" s="381"/>
      <c r="AI89" s="381"/>
      <c r="AJ89" s="381"/>
      <c r="AK89" s="381">
        <v>25330</v>
      </c>
      <c r="AL89" s="381">
        <v>25330</v>
      </c>
      <c r="AM89" s="381">
        <v>25330</v>
      </c>
      <c r="AN89" s="381">
        <v>25330</v>
      </c>
      <c r="AO89" s="45"/>
    </row>
    <row r="90" spans="1:41" ht="16.5" customHeight="1">
      <c r="A90" s="43"/>
      <c r="B90" s="28" t="s">
        <v>163</v>
      </c>
      <c r="C90" s="29" t="s">
        <v>164</v>
      </c>
      <c r="D90" s="186"/>
      <c r="E90" s="30"/>
      <c r="F90" s="93"/>
      <c r="G90" s="186"/>
      <c r="H90" s="186"/>
      <c r="I90" s="186"/>
      <c r="J90" s="186"/>
      <c r="K90" s="23">
        <f t="shared" si="215"/>
        <v>0</v>
      </c>
      <c r="L90" s="23">
        <f t="shared" si="216"/>
        <v>0</v>
      </c>
      <c r="M90" s="186"/>
      <c r="N90" s="186"/>
      <c r="O90" s="186"/>
      <c r="P90" s="30"/>
      <c r="Q90" s="30"/>
      <c r="R90" s="30"/>
      <c r="S90" s="30"/>
      <c r="T90" s="30"/>
      <c r="U90" s="30"/>
      <c r="V90" s="30"/>
      <c r="W90" s="30"/>
      <c r="X90" s="30"/>
      <c r="Y90" s="30"/>
      <c r="Z90" s="30"/>
      <c r="AA90" s="30"/>
      <c r="AB90" s="30"/>
      <c r="AC90" s="30"/>
      <c r="AD90" s="292">
        <f t="shared" si="224"/>
        <v>0</v>
      </c>
      <c r="AE90" s="30"/>
      <c r="AF90" s="30"/>
      <c r="AG90" s="375"/>
      <c r="AH90" s="375"/>
      <c r="AI90" s="375"/>
      <c r="AJ90" s="375"/>
      <c r="AK90" s="375"/>
      <c r="AL90" s="375"/>
      <c r="AM90" s="375"/>
      <c r="AN90" s="375"/>
      <c r="AO90" s="30"/>
    </row>
    <row r="91" spans="1:41" ht="13.5" customHeight="1">
      <c r="A91" s="43"/>
      <c r="B91" s="28" t="s">
        <v>165</v>
      </c>
      <c r="C91" s="29" t="s">
        <v>166</v>
      </c>
      <c r="D91" s="186"/>
      <c r="E91" s="30"/>
      <c r="F91" s="93"/>
      <c r="G91" s="186"/>
      <c r="H91" s="186"/>
      <c r="I91" s="186"/>
      <c r="J91" s="186"/>
      <c r="K91" s="23">
        <f t="shared" si="215"/>
        <v>0</v>
      </c>
      <c r="L91" s="23">
        <f t="shared" si="216"/>
        <v>0</v>
      </c>
      <c r="M91" s="186"/>
      <c r="N91" s="186"/>
      <c r="O91" s="186"/>
      <c r="P91" s="30"/>
      <c r="Q91" s="30"/>
      <c r="R91" s="30"/>
      <c r="S91" s="30"/>
      <c r="T91" s="30"/>
      <c r="U91" s="30"/>
      <c r="V91" s="30"/>
      <c r="W91" s="30"/>
      <c r="X91" s="30"/>
      <c r="Y91" s="30"/>
      <c r="Z91" s="30"/>
      <c r="AA91" s="30"/>
      <c r="AB91" s="30"/>
      <c r="AC91" s="30"/>
      <c r="AD91" s="292">
        <f t="shared" si="224"/>
        <v>0</v>
      </c>
      <c r="AE91" s="30"/>
      <c r="AF91" s="30"/>
      <c r="AG91" s="375"/>
      <c r="AH91" s="375"/>
      <c r="AI91" s="375"/>
      <c r="AJ91" s="375"/>
      <c r="AK91" s="375"/>
      <c r="AL91" s="375"/>
      <c r="AM91" s="375"/>
      <c r="AN91" s="375"/>
      <c r="AO91" s="30"/>
    </row>
    <row r="92" spans="1:41" ht="15.75" customHeight="1">
      <c r="A92" s="43"/>
      <c r="B92" s="28" t="s">
        <v>167</v>
      </c>
      <c r="C92" s="29" t="s">
        <v>168</v>
      </c>
      <c r="D92" s="186"/>
      <c r="E92" s="30"/>
      <c r="F92" s="93"/>
      <c r="G92" s="186"/>
      <c r="H92" s="186"/>
      <c r="I92" s="186"/>
      <c r="J92" s="186"/>
      <c r="K92" s="23">
        <f t="shared" si="215"/>
        <v>0</v>
      </c>
      <c r="L92" s="23">
        <f t="shared" si="216"/>
        <v>0</v>
      </c>
      <c r="M92" s="186"/>
      <c r="N92" s="186"/>
      <c r="O92" s="186"/>
      <c r="P92" s="30"/>
      <c r="Q92" s="30"/>
      <c r="R92" s="30"/>
      <c r="S92" s="30"/>
      <c r="T92" s="30"/>
      <c r="U92" s="30"/>
      <c r="V92" s="30"/>
      <c r="W92" s="30"/>
      <c r="X92" s="30"/>
      <c r="Y92" s="30"/>
      <c r="Z92" s="30"/>
      <c r="AA92" s="30"/>
      <c r="AB92" s="30"/>
      <c r="AC92" s="30"/>
      <c r="AD92" s="292">
        <f t="shared" si="224"/>
        <v>0</v>
      </c>
      <c r="AE92" s="30"/>
      <c r="AF92" s="30"/>
      <c r="AG92" s="375"/>
      <c r="AH92" s="375"/>
      <c r="AI92" s="375"/>
      <c r="AJ92" s="375"/>
      <c r="AK92" s="375"/>
      <c r="AL92" s="375"/>
      <c r="AM92" s="375"/>
      <c r="AN92" s="375"/>
      <c r="AO92" s="30"/>
    </row>
    <row r="93" spans="1:41" ht="16.5" customHeight="1">
      <c r="A93" s="43"/>
      <c r="B93" s="28" t="s">
        <v>169</v>
      </c>
      <c r="C93" s="29" t="s">
        <v>170</v>
      </c>
      <c r="D93" s="186">
        <v>5940</v>
      </c>
      <c r="E93" s="30">
        <v>7600</v>
      </c>
      <c r="F93" s="93">
        <f>5940+1760</f>
        <v>7700</v>
      </c>
      <c r="G93" s="186">
        <f>1500+490</f>
        <v>1990</v>
      </c>
      <c r="H93" s="186">
        <f>1500+449</f>
        <v>1949</v>
      </c>
      <c r="I93" s="186">
        <f>1500+454</f>
        <v>1954</v>
      </c>
      <c r="J93" s="186">
        <f>367+1440</f>
        <v>1807</v>
      </c>
      <c r="K93" s="23">
        <f t="shared" si="215"/>
        <v>7700</v>
      </c>
      <c r="L93" s="23">
        <f t="shared" si="216"/>
        <v>0</v>
      </c>
      <c r="M93" s="186">
        <v>7000</v>
      </c>
      <c r="N93" s="186">
        <v>7000</v>
      </c>
      <c r="O93" s="186">
        <v>7000</v>
      </c>
      <c r="P93" s="30"/>
      <c r="Q93" s="30"/>
      <c r="R93" s="30"/>
      <c r="S93" s="30"/>
      <c r="T93" s="30"/>
      <c r="U93" s="30"/>
      <c r="V93" s="30"/>
      <c r="W93" s="30"/>
      <c r="X93" s="30"/>
      <c r="Y93" s="30"/>
      <c r="Z93" s="30"/>
      <c r="AA93" s="30"/>
      <c r="AB93" s="30"/>
      <c r="AC93" s="30"/>
      <c r="AD93" s="292">
        <f t="shared" si="224"/>
        <v>7700</v>
      </c>
      <c r="AE93" s="30">
        <v>7700</v>
      </c>
      <c r="AF93" s="30">
        <v>5666</v>
      </c>
      <c r="AG93" s="375">
        <v>6600</v>
      </c>
      <c r="AH93" s="375"/>
      <c r="AI93" s="375"/>
      <c r="AJ93" s="375"/>
      <c r="AK93" s="375">
        <v>6600</v>
      </c>
      <c r="AL93" s="375">
        <v>6600</v>
      </c>
      <c r="AM93" s="375">
        <v>6600</v>
      </c>
      <c r="AN93" s="375">
        <v>6600</v>
      </c>
      <c r="AO93" s="30"/>
    </row>
    <row r="94" spans="1:41" ht="16.5" customHeight="1">
      <c r="A94" s="43"/>
      <c r="B94" s="28" t="s">
        <v>171</v>
      </c>
      <c r="C94" s="29" t="s">
        <v>172</v>
      </c>
      <c r="D94" s="186"/>
      <c r="E94" s="30"/>
      <c r="F94" s="93"/>
      <c r="G94" s="186"/>
      <c r="H94" s="186"/>
      <c r="I94" s="186"/>
      <c r="J94" s="186"/>
      <c r="K94" s="23">
        <f t="shared" si="215"/>
        <v>0</v>
      </c>
      <c r="L94" s="23">
        <f t="shared" si="216"/>
        <v>0</v>
      </c>
      <c r="M94" s="186"/>
      <c r="N94" s="186"/>
      <c r="O94" s="186"/>
      <c r="P94" s="30"/>
      <c r="Q94" s="30"/>
      <c r="R94" s="30"/>
      <c r="S94" s="30"/>
      <c r="T94" s="30"/>
      <c r="U94" s="30"/>
      <c r="V94" s="30"/>
      <c r="W94" s="30"/>
      <c r="X94" s="30"/>
      <c r="Y94" s="30"/>
      <c r="Z94" s="30"/>
      <c r="AA94" s="30"/>
      <c r="AB94" s="30"/>
      <c r="AC94" s="30"/>
      <c r="AD94" s="292">
        <f t="shared" si="224"/>
        <v>0</v>
      </c>
      <c r="AE94" s="30"/>
      <c r="AF94" s="30"/>
      <c r="AG94" s="30"/>
      <c r="AH94" s="30"/>
      <c r="AI94" s="30"/>
      <c r="AJ94" s="30"/>
      <c r="AK94" s="30"/>
      <c r="AL94" s="30"/>
      <c r="AM94" s="30"/>
      <c r="AN94" s="30"/>
      <c r="AO94" s="30"/>
    </row>
    <row r="95" spans="1:41" ht="27.75" customHeight="1">
      <c r="A95" s="43"/>
      <c r="B95" s="28" t="s">
        <v>173</v>
      </c>
      <c r="C95" s="29" t="s">
        <v>174</v>
      </c>
      <c r="D95" s="186"/>
      <c r="E95" s="30"/>
      <c r="F95" s="93"/>
      <c r="G95" s="186"/>
      <c r="H95" s="186"/>
      <c r="I95" s="186"/>
      <c r="J95" s="186"/>
      <c r="K95" s="23">
        <f t="shared" si="215"/>
        <v>0</v>
      </c>
      <c r="L95" s="23">
        <f t="shared" si="216"/>
        <v>0</v>
      </c>
      <c r="M95" s="186"/>
      <c r="N95" s="186"/>
      <c r="O95" s="186"/>
      <c r="P95" s="30"/>
      <c r="Q95" s="30"/>
      <c r="R95" s="30"/>
      <c r="S95" s="30"/>
      <c r="T95" s="30"/>
      <c r="U95" s="30"/>
      <c r="V95" s="30"/>
      <c r="W95" s="30"/>
      <c r="X95" s="30"/>
      <c r="Y95" s="30"/>
      <c r="Z95" s="30"/>
      <c r="AA95" s="30"/>
      <c r="AB95" s="30"/>
      <c r="AC95" s="30"/>
      <c r="AD95" s="292">
        <f t="shared" si="224"/>
        <v>0</v>
      </c>
      <c r="AE95" s="30"/>
      <c r="AF95" s="30"/>
      <c r="AG95" s="30"/>
      <c r="AH95" s="30"/>
      <c r="AI95" s="30"/>
      <c r="AJ95" s="30"/>
      <c r="AK95" s="30"/>
      <c r="AL95" s="30"/>
      <c r="AM95" s="30"/>
      <c r="AN95" s="30"/>
      <c r="AO95" s="30"/>
    </row>
    <row r="96" spans="1:41" ht="12" customHeight="1">
      <c r="A96" s="43"/>
      <c r="B96" s="16" t="s">
        <v>175</v>
      </c>
      <c r="C96" s="29" t="s">
        <v>176</v>
      </c>
      <c r="D96" s="186"/>
      <c r="E96" s="30"/>
      <c r="F96" s="93"/>
      <c r="G96" s="186"/>
      <c r="H96" s="186"/>
      <c r="I96" s="186"/>
      <c r="J96" s="186"/>
      <c r="K96" s="23">
        <f t="shared" si="215"/>
        <v>0</v>
      </c>
      <c r="L96" s="23">
        <f t="shared" si="216"/>
        <v>0</v>
      </c>
      <c r="M96" s="186"/>
      <c r="N96" s="186"/>
      <c r="O96" s="186"/>
      <c r="P96" s="30"/>
      <c r="Q96" s="30"/>
      <c r="R96" s="30"/>
      <c r="S96" s="30"/>
      <c r="T96" s="30"/>
      <c r="U96" s="30"/>
      <c r="V96" s="30"/>
      <c r="W96" s="30"/>
      <c r="X96" s="30"/>
      <c r="Y96" s="30"/>
      <c r="Z96" s="30"/>
      <c r="AA96" s="30"/>
      <c r="AB96" s="30"/>
      <c r="AC96" s="30"/>
      <c r="AD96" s="292">
        <f t="shared" si="224"/>
        <v>0</v>
      </c>
      <c r="AE96" s="30"/>
      <c r="AF96" s="30"/>
      <c r="AG96" s="30"/>
      <c r="AH96" s="30"/>
      <c r="AI96" s="30"/>
      <c r="AJ96" s="30"/>
      <c r="AK96" s="30"/>
      <c r="AL96" s="30"/>
      <c r="AM96" s="30"/>
      <c r="AN96" s="30"/>
      <c r="AO96" s="30"/>
    </row>
    <row r="97" spans="1:41" ht="37.5" customHeight="1">
      <c r="A97" s="43"/>
      <c r="B97" s="16" t="s">
        <v>177</v>
      </c>
      <c r="C97" s="29" t="s">
        <v>178</v>
      </c>
      <c r="D97" s="186">
        <v>2521</v>
      </c>
      <c r="E97" s="30"/>
      <c r="F97" s="93">
        <v>69</v>
      </c>
      <c r="G97" s="186">
        <v>69</v>
      </c>
      <c r="H97" s="186"/>
      <c r="I97" s="186"/>
      <c r="J97" s="186"/>
      <c r="K97" s="23">
        <f t="shared" si="215"/>
        <v>69</v>
      </c>
      <c r="L97" s="23">
        <f t="shared" si="216"/>
        <v>0</v>
      </c>
      <c r="M97" s="186"/>
      <c r="N97" s="186"/>
      <c r="O97" s="186"/>
      <c r="P97" s="30"/>
      <c r="Q97" s="30"/>
      <c r="R97" s="30"/>
      <c r="S97" s="30"/>
      <c r="T97" s="30"/>
      <c r="U97" s="30"/>
      <c r="V97" s="30"/>
      <c r="W97" s="30"/>
      <c r="X97" s="30"/>
      <c r="Y97" s="30"/>
      <c r="Z97" s="30"/>
      <c r="AA97" s="30"/>
      <c r="AB97" s="30"/>
      <c r="AC97" s="30"/>
      <c r="AD97" s="292">
        <f t="shared" si="224"/>
        <v>69</v>
      </c>
      <c r="AE97" s="30">
        <v>69</v>
      </c>
      <c r="AF97" s="30">
        <v>3938</v>
      </c>
      <c r="AG97" s="30"/>
      <c r="AH97" s="30"/>
      <c r="AI97" s="30"/>
      <c r="AJ97" s="30"/>
      <c r="AK97" s="30">
        <v>0</v>
      </c>
      <c r="AL97" s="30">
        <v>0</v>
      </c>
      <c r="AM97" s="30">
        <v>0</v>
      </c>
      <c r="AN97" s="30">
        <v>0</v>
      </c>
      <c r="AO97" s="30"/>
    </row>
    <row r="98" spans="1:41" ht="25.5" hidden="1">
      <c r="A98" s="43"/>
      <c r="B98" s="16" t="s">
        <v>179</v>
      </c>
      <c r="C98" s="29" t="s">
        <v>180</v>
      </c>
      <c r="D98" s="186"/>
      <c r="E98" s="30"/>
      <c r="F98" s="93"/>
      <c r="G98" s="186"/>
      <c r="H98" s="186"/>
      <c r="I98" s="186"/>
      <c r="J98" s="186"/>
      <c r="K98" s="23">
        <f t="shared" si="215"/>
        <v>0</v>
      </c>
      <c r="L98" s="23">
        <f t="shared" si="216"/>
        <v>0</v>
      </c>
      <c r="M98" s="186"/>
      <c r="N98" s="186"/>
      <c r="O98" s="186"/>
      <c r="P98" s="30"/>
      <c r="Q98" s="30"/>
      <c r="R98" s="30"/>
      <c r="S98" s="30"/>
      <c r="T98" s="30"/>
      <c r="U98" s="30"/>
      <c r="V98" s="30"/>
      <c r="W98" s="30"/>
      <c r="X98" s="30"/>
      <c r="Y98" s="30"/>
      <c r="Z98" s="30"/>
      <c r="AA98" s="30"/>
      <c r="AB98" s="30"/>
      <c r="AC98" s="30"/>
      <c r="AD98" s="292">
        <f t="shared" si="224"/>
        <v>0</v>
      </c>
      <c r="AE98" s="30"/>
      <c r="AF98" s="30"/>
      <c r="AG98" s="30"/>
      <c r="AH98" s="30"/>
      <c r="AI98" s="30"/>
      <c r="AJ98" s="30"/>
      <c r="AK98" s="30"/>
      <c r="AL98" s="30"/>
      <c r="AM98" s="30"/>
      <c r="AN98" s="30"/>
      <c r="AO98" s="30"/>
    </row>
    <row r="99" spans="1:41" ht="26.25" hidden="1" customHeight="1">
      <c r="A99" s="43"/>
      <c r="B99" s="16" t="s">
        <v>181</v>
      </c>
      <c r="C99" s="29" t="s">
        <v>182</v>
      </c>
      <c r="D99" s="186"/>
      <c r="E99" s="30"/>
      <c r="F99" s="93"/>
      <c r="G99" s="186"/>
      <c r="H99" s="186"/>
      <c r="I99" s="186"/>
      <c r="J99" s="186"/>
      <c r="K99" s="23">
        <f t="shared" si="215"/>
        <v>0</v>
      </c>
      <c r="L99" s="23">
        <f t="shared" si="216"/>
        <v>0</v>
      </c>
      <c r="M99" s="186"/>
      <c r="N99" s="186"/>
      <c r="O99" s="186"/>
      <c r="P99" s="30"/>
      <c r="Q99" s="30"/>
      <c r="R99" s="30"/>
      <c r="S99" s="30"/>
      <c r="T99" s="30"/>
      <c r="U99" s="30"/>
      <c r="V99" s="30"/>
      <c r="W99" s="30"/>
      <c r="X99" s="30"/>
      <c r="Y99" s="30"/>
      <c r="Z99" s="30"/>
      <c r="AA99" s="30"/>
      <c r="AB99" s="30"/>
      <c r="AC99" s="30"/>
      <c r="AD99" s="292">
        <f t="shared" si="224"/>
        <v>0</v>
      </c>
      <c r="AE99" s="30"/>
      <c r="AF99" s="30"/>
      <c r="AG99" s="30"/>
      <c r="AH99" s="30"/>
      <c r="AI99" s="30"/>
      <c r="AJ99" s="30"/>
      <c r="AK99" s="30"/>
      <c r="AL99" s="30"/>
      <c r="AM99" s="30"/>
      <c r="AN99" s="30"/>
      <c r="AO99" s="30"/>
    </row>
    <row r="100" spans="1:41" ht="29.25" hidden="1" customHeight="1">
      <c r="A100" s="43"/>
      <c r="B100" s="49" t="s">
        <v>183</v>
      </c>
      <c r="C100" s="50" t="s">
        <v>184</v>
      </c>
      <c r="D100" s="186"/>
      <c r="E100" s="30"/>
      <c r="F100" s="93"/>
      <c r="G100" s="186"/>
      <c r="H100" s="186"/>
      <c r="I100" s="186"/>
      <c r="J100" s="186"/>
      <c r="K100" s="23">
        <f t="shared" si="215"/>
        <v>0</v>
      </c>
      <c r="L100" s="23">
        <f t="shared" si="216"/>
        <v>0</v>
      </c>
      <c r="M100" s="186"/>
      <c r="N100" s="186"/>
      <c r="O100" s="186"/>
      <c r="P100" s="30"/>
      <c r="Q100" s="30"/>
      <c r="R100" s="30"/>
      <c r="S100" s="30"/>
      <c r="T100" s="30"/>
      <c r="U100" s="30"/>
      <c r="V100" s="30"/>
      <c r="W100" s="30"/>
      <c r="X100" s="30"/>
      <c r="Y100" s="30"/>
      <c r="Z100" s="30"/>
      <c r="AA100" s="30"/>
      <c r="AB100" s="30"/>
      <c r="AC100" s="30"/>
      <c r="AD100" s="292">
        <f t="shared" si="224"/>
        <v>0</v>
      </c>
      <c r="AE100" s="30"/>
      <c r="AF100" s="30"/>
      <c r="AG100" s="30"/>
      <c r="AH100" s="30"/>
      <c r="AI100" s="30"/>
      <c r="AJ100" s="30"/>
      <c r="AK100" s="30"/>
      <c r="AL100" s="30"/>
      <c r="AM100" s="30"/>
      <c r="AN100" s="30"/>
      <c r="AO100" s="30"/>
    </row>
    <row r="101" spans="1:41" ht="28.5" customHeight="1">
      <c r="A101" s="43"/>
      <c r="B101" s="51" t="s">
        <v>185</v>
      </c>
      <c r="C101" s="52" t="s">
        <v>186</v>
      </c>
      <c r="D101" s="186">
        <f>16831+75963</f>
        <v>92794</v>
      </c>
      <c r="E101" s="53">
        <f t="shared" ref="E101:P101" si="282">E1398</f>
        <v>0</v>
      </c>
      <c r="F101" s="292">
        <f t="shared" si="282"/>
        <v>0</v>
      </c>
      <c r="G101" s="322">
        <f t="shared" ref="G101:J101" si="283">G1398</f>
        <v>0</v>
      </c>
      <c r="H101" s="322">
        <f t="shared" si="283"/>
        <v>0</v>
      </c>
      <c r="I101" s="322">
        <f t="shared" si="283"/>
        <v>0</v>
      </c>
      <c r="J101" s="322">
        <f t="shared" si="283"/>
        <v>0</v>
      </c>
      <c r="K101" s="23">
        <f t="shared" si="215"/>
        <v>0</v>
      </c>
      <c r="L101" s="23">
        <f t="shared" si="216"/>
        <v>0</v>
      </c>
      <c r="M101" s="322">
        <f t="shared" si="282"/>
        <v>0</v>
      </c>
      <c r="N101" s="322">
        <f t="shared" si="282"/>
        <v>0</v>
      </c>
      <c r="O101" s="322">
        <f t="shared" si="282"/>
        <v>0</v>
      </c>
      <c r="P101" s="53">
        <f t="shared" si="282"/>
        <v>0</v>
      </c>
      <c r="Q101" s="53">
        <f t="shared" ref="Q101:Z101" si="284">Q1398</f>
        <v>0</v>
      </c>
      <c r="R101" s="53">
        <f t="shared" si="284"/>
        <v>0</v>
      </c>
      <c r="S101" s="53">
        <f t="shared" si="284"/>
        <v>0</v>
      </c>
      <c r="T101" s="53">
        <f t="shared" si="284"/>
        <v>0</v>
      </c>
      <c r="U101" s="53">
        <f t="shared" ref="U101:V101" si="285">U1398</f>
        <v>0</v>
      </c>
      <c r="V101" s="53">
        <f t="shared" si="285"/>
        <v>0</v>
      </c>
      <c r="W101" s="53">
        <f t="shared" ref="W101:Y101" si="286">W1398</f>
        <v>0</v>
      </c>
      <c r="X101" s="53">
        <f t="shared" si="286"/>
        <v>0</v>
      </c>
      <c r="Y101" s="53">
        <f t="shared" si="286"/>
        <v>0</v>
      </c>
      <c r="Z101" s="53">
        <f t="shared" si="284"/>
        <v>0</v>
      </c>
      <c r="AA101" s="53">
        <f t="shared" ref="AA101:AB101" si="287">AA1398</f>
        <v>0</v>
      </c>
      <c r="AB101" s="53">
        <f t="shared" si="287"/>
        <v>0</v>
      </c>
      <c r="AC101" s="53">
        <f t="shared" ref="AC101:AE101" si="288">AC1398</f>
        <v>0</v>
      </c>
      <c r="AD101" s="292">
        <f t="shared" si="224"/>
        <v>0</v>
      </c>
      <c r="AE101" s="53">
        <f t="shared" si="288"/>
        <v>0</v>
      </c>
      <c r="AF101" s="53">
        <f t="shared" ref="AF101:AK101" si="289">AF1398</f>
        <v>0</v>
      </c>
      <c r="AG101" s="53">
        <f t="shared" si="289"/>
        <v>0</v>
      </c>
      <c r="AH101" s="53">
        <f t="shared" ref="AH101:AJ101" si="290">AH1398</f>
        <v>0</v>
      </c>
      <c r="AI101" s="53">
        <f t="shared" si="290"/>
        <v>0</v>
      </c>
      <c r="AJ101" s="53">
        <f t="shared" si="290"/>
        <v>0</v>
      </c>
      <c r="AK101" s="53">
        <f t="shared" si="289"/>
        <v>0</v>
      </c>
      <c r="AL101" s="53">
        <f t="shared" ref="AL101:AM101" si="291">AL1398</f>
        <v>0</v>
      </c>
      <c r="AM101" s="53">
        <f t="shared" si="291"/>
        <v>0</v>
      </c>
      <c r="AN101" s="53">
        <f t="shared" ref="AN101:AO101" si="292">AN1398</f>
        <v>0</v>
      </c>
      <c r="AO101" s="53">
        <f t="shared" si="292"/>
        <v>0</v>
      </c>
    </row>
    <row r="102" spans="1:41" ht="28.5" customHeight="1">
      <c r="A102" s="43"/>
      <c r="B102" s="16" t="s">
        <v>187</v>
      </c>
      <c r="C102" s="52" t="s">
        <v>188</v>
      </c>
      <c r="D102" s="252">
        <f t="shared" ref="D102:J102" si="293">D372+D1414+D997+D376+D1008+D1013+D1018+D1023+D1420+D1029+D1035+D1041+D1047+D1427</f>
        <v>0</v>
      </c>
      <c r="E102" s="47">
        <f t="shared" si="293"/>
        <v>0</v>
      </c>
      <c r="F102" s="291">
        <f t="shared" si="293"/>
        <v>0</v>
      </c>
      <c r="G102" s="252">
        <f t="shared" si="293"/>
        <v>0</v>
      </c>
      <c r="H102" s="252">
        <f t="shared" si="293"/>
        <v>0</v>
      </c>
      <c r="I102" s="252">
        <f t="shared" si="293"/>
        <v>0</v>
      </c>
      <c r="J102" s="252">
        <f t="shared" si="293"/>
        <v>0</v>
      </c>
      <c r="K102" s="23">
        <f t="shared" si="215"/>
        <v>0</v>
      </c>
      <c r="L102" s="23">
        <f t="shared" si="216"/>
        <v>0</v>
      </c>
      <c r="M102" s="252">
        <f t="shared" ref="M102:AC102" si="294">M372+M1414+M997+M376+M1008+M1013+M1018+M1023+M1420+M1029+M1035+M1041+M1047+M1427</f>
        <v>0</v>
      </c>
      <c r="N102" s="252">
        <f t="shared" si="294"/>
        <v>0</v>
      </c>
      <c r="O102" s="252">
        <f t="shared" si="294"/>
        <v>0</v>
      </c>
      <c r="P102" s="47">
        <f t="shared" si="294"/>
        <v>0</v>
      </c>
      <c r="Q102" s="47">
        <f t="shared" si="294"/>
        <v>0</v>
      </c>
      <c r="R102" s="47">
        <f t="shared" si="294"/>
        <v>0</v>
      </c>
      <c r="S102" s="47">
        <f t="shared" si="294"/>
        <v>0</v>
      </c>
      <c r="T102" s="47">
        <f t="shared" si="294"/>
        <v>0</v>
      </c>
      <c r="U102" s="47">
        <f t="shared" si="294"/>
        <v>0</v>
      </c>
      <c r="V102" s="47">
        <f t="shared" si="294"/>
        <v>0</v>
      </c>
      <c r="W102" s="47">
        <f t="shared" si="294"/>
        <v>0</v>
      </c>
      <c r="X102" s="47">
        <f t="shared" si="294"/>
        <v>0</v>
      </c>
      <c r="Y102" s="47">
        <f t="shared" si="294"/>
        <v>0</v>
      </c>
      <c r="Z102" s="47">
        <f t="shared" si="294"/>
        <v>0</v>
      </c>
      <c r="AA102" s="47">
        <f t="shared" si="294"/>
        <v>0</v>
      </c>
      <c r="AB102" s="47">
        <f t="shared" si="294"/>
        <v>0</v>
      </c>
      <c r="AC102" s="47">
        <f t="shared" si="294"/>
        <v>0</v>
      </c>
      <c r="AD102" s="292">
        <f t="shared" si="224"/>
        <v>0</v>
      </c>
      <c r="AE102" s="47">
        <f>AE372+AE1414+AE997+AE376+AE1008+AE1013+AE1018+AE1023+AE1420+AE1029+AE1035+AE1041+AE1047+AE1427</f>
        <v>0</v>
      </c>
      <c r="AF102" s="357">
        <v>-829</v>
      </c>
      <c r="AG102" s="47">
        <f t="shared" ref="AG102:AO102" si="295">AG372+AG1414+AG997+AG376+AG1008+AG1013+AG1018+AG1023+AG1420+AG1029+AG1035+AG1041+AG1047+AG1427</f>
        <v>0</v>
      </c>
      <c r="AH102" s="47">
        <f t="shared" si="295"/>
        <v>0</v>
      </c>
      <c r="AI102" s="47">
        <f t="shared" si="295"/>
        <v>0</v>
      </c>
      <c r="AJ102" s="47">
        <f t="shared" si="295"/>
        <v>0</v>
      </c>
      <c r="AK102" s="47">
        <f t="shared" si="295"/>
        <v>0</v>
      </c>
      <c r="AL102" s="47">
        <f t="shared" si="295"/>
        <v>0</v>
      </c>
      <c r="AM102" s="47">
        <f t="shared" si="295"/>
        <v>0</v>
      </c>
      <c r="AN102" s="47">
        <f t="shared" si="295"/>
        <v>0</v>
      </c>
      <c r="AO102" s="47">
        <f t="shared" si="295"/>
        <v>0</v>
      </c>
    </row>
    <row r="103" spans="1:41" ht="25.5">
      <c r="A103" s="43"/>
      <c r="B103" s="16" t="s">
        <v>189</v>
      </c>
      <c r="C103" s="52" t="s">
        <v>190</v>
      </c>
      <c r="D103" s="186">
        <f t="shared" ref="D103:E103" si="296">D1325</f>
        <v>181</v>
      </c>
      <c r="E103" s="30">
        <f t="shared" si="296"/>
        <v>336</v>
      </c>
      <c r="F103" s="93">
        <f>F1325</f>
        <v>336</v>
      </c>
      <c r="G103" s="186">
        <f t="shared" ref="G103:J103" si="297">G1325</f>
        <v>84</v>
      </c>
      <c r="H103" s="186">
        <f t="shared" si="297"/>
        <v>84</v>
      </c>
      <c r="I103" s="186">
        <f t="shared" si="297"/>
        <v>84</v>
      </c>
      <c r="J103" s="186">
        <f t="shared" si="297"/>
        <v>84</v>
      </c>
      <c r="K103" s="23">
        <f t="shared" si="215"/>
        <v>336</v>
      </c>
      <c r="L103" s="23">
        <f t="shared" si="216"/>
        <v>0</v>
      </c>
      <c r="M103" s="186">
        <f t="shared" ref="M103:O103" si="298">M1325</f>
        <v>336</v>
      </c>
      <c r="N103" s="186">
        <f t="shared" si="298"/>
        <v>336</v>
      </c>
      <c r="O103" s="186">
        <f t="shared" si="298"/>
        <v>336</v>
      </c>
      <c r="P103" s="30">
        <f t="shared" ref="P103:Q103" si="299">P1325</f>
        <v>0</v>
      </c>
      <c r="Q103" s="30">
        <f t="shared" si="299"/>
        <v>0</v>
      </c>
      <c r="R103" s="30">
        <v>1095</v>
      </c>
      <c r="S103" s="30">
        <f t="shared" ref="S103:Z103" si="300">S1325</f>
        <v>0</v>
      </c>
      <c r="T103" s="30">
        <f t="shared" si="300"/>
        <v>0</v>
      </c>
      <c r="U103" s="30">
        <f t="shared" ref="U103:V103" si="301">U1325</f>
        <v>0</v>
      </c>
      <c r="V103" s="30">
        <f t="shared" si="301"/>
        <v>0</v>
      </c>
      <c r="W103" s="30">
        <f t="shared" ref="W103:Y103" si="302">W1325</f>
        <v>0</v>
      </c>
      <c r="X103" s="30">
        <f t="shared" si="302"/>
        <v>0</v>
      </c>
      <c r="Y103" s="30">
        <f t="shared" si="302"/>
        <v>0</v>
      </c>
      <c r="Z103" s="30">
        <f t="shared" si="300"/>
        <v>0</v>
      </c>
      <c r="AA103" s="30">
        <f t="shared" ref="AA103:AB103" si="303">AA1325</f>
        <v>0</v>
      </c>
      <c r="AB103" s="30">
        <f t="shared" si="303"/>
        <v>0</v>
      </c>
      <c r="AC103" s="30">
        <f t="shared" ref="AC103" si="304">AC1325</f>
        <v>0</v>
      </c>
      <c r="AD103" s="292">
        <f t="shared" si="224"/>
        <v>1431</v>
      </c>
      <c r="AE103" s="30">
        <f t="shared" ref="AE103:AK103" si="305">AE1325</f>
        <v>1431</v>
      </c>
      <c r="AF103" s="30">
        <f t="shared" si="305"/>
        <v>0</v>
      </c>
      <c r="AG103" s="375">
        <f t="shared" si="305"/>
        <v>366</v>
      </c>
      <c r="AH103" s="375">
        <f t="shared" si="305"/>
        <v>0</v>
      </c>
      <c r="AI103" s="375">
        <f t="shared" si="305"/>
        <v>0</v>
      </c>
      <c r="AJ103" s="375">
        <f t="shared" si="305"/>
        <v>0</v>
      </c>
      <c r="AK103" s="375">
        <f t="shared" si="305"/>
        <v>366</v>
      </c>
      <c r="AL103" s="375">
        <f t="shared" ref="AL103:AM103" si="306">AL1325</f>
        <v>366</v>
      </c>
      <c r="AM103" s="375">
        <f t="shared" si="306"/>
        <v>366</v>
      </c>
      <c r="AN103" s="375">
        <f t="shared" ref="AN103:AO103" si="307">AN1325</f>
        <v>366</v>
      </c>
      <c r="AO103" s="30">
        <f t="shared" si="307"/>
        <v>0</v>
      </c>
    </row>
    <row r="104" spans="1:41" ht="14.25">
      <c r="A104" s="43"/>
      <c r="B104" s="16" t="s">
        <v>191</v>
      </c>
      <c r="C104" s="52" t="s">
        <v>192</v>
      </c>
      <c r="D104" s="186"/>
      <c r="E104" s="30"/>
      <c r="F104" s="93"/>
      <c r="G104" s="186"/>
      <c r="H104" s="186"/>
      <c r="I104" s="186"/>
      <c r="J104" s="186"/>
      <c r="K104" s="23">
        <f t="shared" si="215"/>
        <v>0</v>
      </c>
      <c r="L104" s="23">
        <f t="shared" si="216"/>
        <v>0</v>
      </c>
      <c r="M104" s="186"/>
      <c r="N104" s="186"/>
      <c r="O104" s="186"/>
      <c r="P104" s="30"/>
      <c r="Q104" s="30"/>
      <c r="R104" s="30"/>
      <c r="S104" s="30"/>
      <c r="T104" s="30"/>
      <c r="U104" s="30"/>
      <c r="V104" s="30"/>
      <c r="W104" s="30"/>
      <c r="X104" s="30"/>
      <c r="Y104" s="30"/>
      <c r="Z104" s="30"/>
      <c r="AA104" s="30"/>
      <c r="AB104" s="30"/>
      <c r="AC104" s="30"/>
      <c r="AD104" s="292">
        <f t="shared" si="224"/>
        <v>0</v>
      </c>
      <c r="AE104" s="30"/>
      <c r="AF104" s="30"/>
      <c r="AG104" s="30"/>
      <c r="AH104" s="30"/>
      <c r="AI104" s="30"/>
      <c r="AJ104" s="30"/>
      <c r="AK104" s="30"/>
      <c r="AL104" s="30"/>
      <c r="AM104" s="30"/>
      <c r="AN104" s="30"/>
      <c r="AO104" s="30"/>
    </row>
    <row r="105" spans="1:41" ht="25.5">
      <c r="A105" s="43"/>
      <c r="B105" s="16" t="s">
        <v>193</v>
      </c>
      <c r="C105" s="52" t="s">
        <v>194</v>
      </c>
      <c r="D105" s="186">
        <v>50506</v>
      </c>
      <c r="E105" s="53">
        <f t="shared" ref="E105:J105" si="308">E388+E1395</f>
        <v>29391</v>
      </c>
      <c r="F105" s="292">
        <f t="shared" si="308"/>
        <v>29391</v>
      </c>
      <c r="G105" s="322">
        <f t="shared" si="308"/>
        <v>0</v>
      </c>
      <c r="H105" s="322">
        <f t="shared" si="308"/>
        <v>12391</v>
      </c>
      <c r="I105" s="322">
        <f t="shared" si="308"/>
        <v>8500</v>
      </c>
      <c r="J105" s="322">
        <f t="shared" si="308"/>
        <v>8500</v>
      </c>
      <c r="K105" s="23">
        <f t="shared" si="215"/>
        <v>29391</v>
      </c>
      <c r="L105" s="23">
        <f t="shared" si="216"/>
        <v>0</v>
      </c>
      <c r="M105" s="322">
        <f t="shared" ref="M105:AC105" si="309">M388+M1395</f>
        <v>51867</v>
      </c>
      <c r="N105" s="322">
        <f t="shared" si="309"/>
        <v>24203</v>
      </c>
      <c r="O105" s="322">
        <f t="shared" si="309"/>
        <v>0</v>
      </c>
      <c r="P105" s="53">
        <f t="shared" si="309"/>
        <v>0</v>
      </c>
      <c r="Q105" s="53">
        <f t="shared" si="309"/>
        <v>0</v>
      </c>
      <c r="R105" s="53">
        <f t="shared" si="309"/>
        <v>0</v>
      </c>
      <c r="S105" s="53">
        <f t="shared" si="309"/>
        <v>0</v>
      </c>
      <c r="T105" s="53">
        <f t="shared" si="309"/>
        <v>0</v>
      </c>
      <c r="U105" s="53">
        <f t="shared" si="309"/>
        <v>0</v>
      </c>
      <c r="V105" s="53">
        <f t="shared" si="309"/>
        <v>0</v>
      </c>
      <c r="W105" s="53">
        <f t="shared" si="309"/>
        <v>0</v>
      </c>
      <c r="X105" s="53">
        <f t="shared" si="309"/>
        <v>0</v>
      </c>
      <c r="Y105" s="53">
        <f t="shared" si="309"/>
        <v>0</v>
      </c>
      <c r="Z105" s="53">
        <f t="shared" si="309"/>
        <v>0</v>
      </c>
      <c r="AA105" s="53">
        <f t="shared" si="309"/>
        <v>0</v>
      </c>
      <c r="AB105" s="53">
        <f t="shared" si="309"/>
        <v>0</v>
      </c>
      <c r="AC105" s="53">
        <f t="shared" si="309"/>
        <v>0</v>
      </c>
      <c r="AD105" s="292">
        <f t="shared" si="224"/>
        <v>29391</v>
      </c>
      <c r="AE105" s="53">
        <f>AE388+AE1395</f>
        <v>29391</v>
      </c>
      <c r="AF105" s="53">
        <v>159</v>
      </c>
      <c r="AG105" s="53">
        <f t="shared" ref="AG105:AO105" si="310">AG388+AG1395</f>
        <v>44088</v>
      </c>
      <c r="AH105" s="53">
        <f t="shared" si="310"/>
        <v>0</v>
      </c>
      <c r="AI105" s="53">
        <f t="shared" si="310"/>
        <v>0</v>
      </c>
      <c r="AJ105" s="53">
        <f t="shared" si="310"/>
        <v>0</v>
      </c>
      <c r="AK105" s="53">
        <f t="shared" si="310"/>
        <v>44088</v>
      </c>
      <c r="AL105" s="53">
        <f t="shared" si="310"/>
        <v>25772</v>
      </c>
      <c r="AM105" s="53">
        <f t="shared" si="310"/>
        <v>21713</v>
      </c>
      <c r="AN105" s="53">
        <f t="shared" si="310"/>
        <v>0</v>
      </c>
      <c r="AO105" s="53">
        <f t="shared" si="310"/>
        <v>0</v>
      </c>
    </row>
    <row r="106" spans="1:41" ht="27" customHeight="1">
      <c r="A106" s="43"/>
      <c r="B106" s="187" t="s">
        <v>195</v>
      </c>
      <c r="C106" s="278" t="s">
        <v>196</v>
      </c>
      <c r="D106" s="279">
        <f t="shared" ref="D106:E106" si="311">D107+D108+D109</f>
        <v>79228</v>
      </c>
      <c r="E106" s="280">
        <f t="shared" si="311"/>
        <v>100723</v>
      </c>
      <c r="F106" s="293">
        <f t="shared" ref="F106:J106" si="312">F107+F108+F109</f>
        <v>100723</v>
      </c>
      <c r="G106" s="279">
        <f t="shared" si="312"/>
        <v>46776</v>
      </c>
      <c r="H106" s="279">
        <f t="shared" si="312"/>
        <v>26027</v>
      </c>
      <c r="I106" s="279">
        <f t="shared" si="312"/>
        <v>13978</v>
      </c>
      <c r="J106" s="279">
        <f t="shared" si="312"/>
        <v>13942</v>
      </c>
      <c r="K106" s="23">
        <f t="shared" si="215"/>
        <v>100723</v>
      </c>
      <c r="L106" s="23">
        <f t="shared" si="216"/>
        <v>0</v>
      </c>
      <c r="M106" s="279">
        <f t="shared" ref="M106:O106" si="313">M107+M108+M109</f>
        <v>288</v>
      </c>
      <c r="N106" s="279">
        <f t="shared" si="313"/>
        <v>0</v>
      </c>
      <c r="O106" s="279">
        <f t="shared" si="313"/>
        <v>0</v>
      </c>
      <c r="P106" s="280">
        <f t="shared" ref="P106:Q106" si="314">P107+P108+P109</f>
        <v>0</v>
      </c>
      <c r="Q106" s="280">
        <f t="shared" si="314"/>
        <v>0</v>
      </c>
      <c r="R106" s="280">
        <f t="shared" ref="R106:Z106" si="315">R107+R108+R109</f>
        <v>0</v>
      </c>
      <c r="S106" s="280">
        <f t="shared" si="315"/>
        <v>0</v>
      </c>
      <c r="T106" s="280">
        <f t="shared" si="315"/>
        <v>0</v>
      </c>
      <c r="U106" s="280">
        <f t="shared" ref="U106:V106" si="316">U107+U108+U109</f>
        <v>0</v>
      </c>
      <c r="V106" s="280">
        <f t="shared" si="316"/>
        <v>0</v>
      </c>
      <c r="W106" s="280">
        <f t="shared" ref="W106:Y106" si="317">W107+W108+W109</f>
        <v>0</v>
      </c>
      <c r="X106" s="280">
        <f t="shared" si="317"/>
        <v>0</v>
      </c>
      <c r="Y106" s="280">
        <f t="shared" si="317"/>
        <v>0</v>
      </c>
      <c r="Z106" s="280">
        <f t="shared" si="315"/>
        <v>0</v>
      </c>
      <c r="AA106" s="280">
        <f t="shared" ref="AA106:AB106" si="318">AA107+AA108+AA109</f>
        <v>0</v>
      </c>
      <c r="AB106" s="280">
        <f t="shared" si="318"/>
        <v>0</v>
      </c>
      <c r="AC106" s="280">
        <f t="shared" ref="AC106:AE106" si="319">AC107+AC108+AC109</f>
        <v>0</v>
      </c>
      <c r="AD106" s="292">
        <f t="shared" si="224"/>
        <v>100723</v>
      </c>
      <c r="AE106" s="280">
        <f t="shared" si="319"/>
        <v>100723</v>
      </c>
      <c r="AF106" s="280">
        <f t="shared" ref="AF106:AK106" si="320">AF107+AF108+AF109</f>
        <v>42166</v>
      </c>
      <c r="AG106" s="280">
        <f t="shared" si="320"/>
        <v>44834</v>
      </c>
      <c r="AH106" s="280">
        <f t="shared" ref="AH106:AJ106" si="321">AH107+AH108+AH109</f>
        <v>0</v>
      </c>
      <c r="AI106" s="280">
        <f t="shared" si="321"/>
        <v>0</v>
      </c>
      <c r="AJ106" s="280">
        <f t="shared" si="321"/>
        <v>0</v>
      </c>
      <c r="AK106" s="280">
        <f t="shared" si="320"/>
        <v>44834</v>
      </c>
      <c r="AL106" s="280">
        <f t="shared" ref="AL106:AM106" si="322">AL107+AL108+AL109</f>
        <v>0</v>
      </c>
      <c r="AM106" s="280">
        <f t="shared" si="322"/>
        <v>0</v>
      </c>
      <c r="AN106" s="280">
        <f t="shared" ref="AN106:AO106" si="323">AN107+AN108+AN109</f>
        <v>0</v>
      </c>
      <c r="AO106" s="280">
        <f t="shared" si="323"/>
        <v>0</v>
      </c>
    </row>
    <row r="107" spans="1:41" ht="27" customHeight="1">
      <c r="A107" s="43"/>
      <c r="B107" s="16" t="s">
        <v>197</v>
      </c>
      <c r="C107" s="52" t="s">
        <v>198</v>
      </c>
      <c r="D107" s="186">
        <f t="shared" ref="D107:J109" si="324">D488+D497+D515+D506+D1074</f>
        <v>66577</v>
      </c>
      <c r="E107" s="30">
        <f t="shared" si="324"/>
        <v>84641</v>
      </c>
      <c r="F107" s="93">
        <f t="shared" si="324"/>
        <v>84641</v>
      </c>
      <c r="G107" s="186">
        <f t="shared" si="324"/>
        <v>39307</v>
      </c>
      <c r="H107" s="186">
        <f t="shared" si="324"/>
        <v>21871</v>
      </c>
      <c r="I107" s="186">
        <f t="shared" si="324"/>
        <v>11746</v>
      </c>
      <c r="J107" s="186">
        <f t="shared" si="324"/>
        <v>11717</v>
      </c>
      <c r="K107" s="23">
        <f t="shared" si="215"/>
        <v>84641</v>
      </c>
      <c r="L107" s="23">
        <f t="shared" si="216"/>
        <v>0</v>
      </c>
      <c r="M107" s="186">
        <f t="shared" ref="M107:AC107" si="325">M488+M497+M515+M506+M1074</f>
        <v>288</v>
      </c>
      <c r="N107" s="186">
        <f t="shared" si="325"/>
        <v>0</v>
      </c>
      <c r="O107" s="186">
        <f t="shared" si="325"/>
        <v>0</v>
      </c>
      <c r="P107" s="30">
        <f t="shared" si="325"/>
        <v>0</v>
      </c>
      <c r="Q107" s="30">
        <f t="shared" si="325"/>
        <v>0</v>
      </c>
      <c r="R107" s="30">
        <f t="shared" si="325"/>
        <v>0</v>
      </c>
      <c r="S107" s="30">
        <f t="shared" si="325"/>
        <v>0</v>
      </c>
      <c r="T107" s="30">
        <f t="shared" si="325"/>
        <v>0</v>
      </c>
      <c r="U107" s="30">
        <f t="shared" si="325"/>
        <v>0</v>
      </c>
      <c r="V107" s="30">
        <f t="shared" si="325"/>
        <v>0</v>
      </c>
      <c r="W107" s="30">
        <f t="shared" si="325"/>
        <v>0</v>
      </c>
      <c r="X107" s="30">
        <f t="shared" si="325"/>
        <v>0</v>
      </c>
      <c r="Y107" s="30">
        <f t="shared" si="325"/>
        <v>0</v>
      </c>
      <c r="Z107" s="30">
        <f t="shared" si="325"/>
        <v>0</v>
      </c>
      <c r="AA107" s="30">
        <f t="shared" si="325"/>
        <v>0</v>
      </c>
      <c r="AB107" s="30">
        <f t="shared" si="325"/>
        <v>0</v>
      </c>
      <c r="AC107" s="30">
        <f t="shared" si="325"/>
        <v>0</v>
      </c>
      <c r="AD107" s="292">
        <f t="shared" si="224"/>
        <v>84641</v>
      </c>
      <c r="AE107" s="30">
        <f>AE488+AE497+AE515+AE506+AE1074</f>
        <v>84641</v>
      </c>
      <c r="AF107" s="30">
        <v>35346</v>
      </c>
      <c r="AG107" s="30">
        <f t="shared" ref="AG107:AN109" si="326">AG497+AG515+AG506+AG1074</f>
        <v>37053</v>
      </c>
      <c r="AH107" s="30">
        <f t="shared" si="326"/>
        <v>0</v>
      </c>
      <c r="AI107" s="30">
        <f t="shared" si="326"/>
        <v>0</v>
      </c>
      <c r="AJ107" s="30">
        <f t="shared" si="326"/>
        <v>0</v>
      </c>
      <c r="AK107" s="30">
        <f t="shared" si="326"/>
        <v>37053</v>
      </c>
      <c r="AL107" s="30">
        <f t="shared" si="326"/>
        <v>0</v>
      </c>
      <c r="AM107" s="30">
        <f t="shared" si="326"/>
        <v>0</v>
      </c>
      <c r="AN107" s="30">
        <f t="shared" si="326"/>
        <v>0</v>
      </c>
      <c r="AO107" s="30">
        <f>AO488+AO497+AO515+AO506+AO1074</f>
        <v>0</v>
      </c>
    </row>
    <row r="108" spans="1:41" ht="16.5" customHeight="1">
      <c r="A108" s="43"/>
      <c r="B108" s="16" t="s">
        <v>199</v>
      </c>
      <c r="C108" s="52" t="s">
        <v>200</v>
      </c>
      <c r="D108" s="186">
        <f t="shared" si="324"/>
        <v>0</v>
      </c>
      <c r="E108" s="30">
        <f t="shared" si="324"/>
        <v>0</v>
      </c>
      <c r="F108" s="93">
        <f t="shared" si="324"/>
        <v>0</v>
      </c>
      <c r="G108" s="186">
        <f t="shared" si="324"/>
        <v>0</v>
      </c>
      <c r="H108" s="186">
        <f t="shared" si="324"/>
        <v>0</v>
      </c>
      <c r="I108" s="186">
        <f t="shared" si="324"/>
        <v>0</v>
      </c>
      <c r="J108" s="186">
        <f t="shared" si="324"/>
        <v>0</v>
      </c>
      <c r="K108" s="23">
        <f t="shared" si="215"/>
        <v>0</v>
      </c>
      <c r="L108" s="23">
        <f t="shared" si="216"/>
        <v>0</v>
      </c>
      <c r="M108" s="186">
        <f t="shared" ref="M108:AC108" si="327">M489+M498+M516+M507+M1075</f>
        <v>0</v>
      </c>
      <c r="N108" s="186">
        <f t="shared" si="327"/>
        <v>0</v>
      </c>
      <c r="O108" s="186">
        <f t="shared" si="327"/>
        <v>0</v>
      </c>
      <c r="P108" s="30">
        <f t="shared" si="327"/>
        <v>0</v>
      </c>
      <c r="Q108" s="30">
        <f t="shared" si="327"/>
        <v>0</v>
      </c>
      <c r="R108" s="30">
        <f t="shared" si="327"/>
        <v>0</v>
      </c>
      <c r="S108" s="30">
        <f t="shared" si="327"/>
        <v>0</v>
      </c>
      <c r="T108" s="30">
        <f t="shared" si="327"/>
        <v>0</v>
      </c>
      <c r="U108" s="30">
        <f t="shared" si="327"/>
        <v>0</v>
      </c>
      <c r="V108" s="30">
        <f t="shared" si="327"/>
        <v>0</v>
      </c>
      <c r="W108" s="30">
        <f t="shared" si="327"/>
        <v>0</v>
      </c>
      <c r="X108" s="30">
        <f t="shared" si="327"/>
        <v>0</v>
      </c>
      <c r="Y108" s="30">
        <f t="shared" si="327"/>
        <v>0</v>
      </c>
      <c r="Z108" s="30">
        <f t="shared" si="327"/>
        <v>0</v>
      </c>
      <c r="AA108" s="30">
        <f t="shared" si="327"/>
        <v>0</v>
      </c>
      <c r="AB108" s="30">
        <f t="shared" si="327"/>
        <v>0</v>
      </c>
      <c r="AC108" s="30">
        <f t="shared" si="327"/>
        <v>0</v>
      </c>
      <c r="AD108" s="292">
        <f t="shared" si="224"/>
        <v>0</v>
      </c>
      <c r="AE108" s="30">
        <f>AE489+AE498+AE516+AE507+AE1075</f>
        <v>0</v>
      </c>
      <c r="AF108" s="30">
        <f>AF489+AF498+AF516+AF507+AF1075</f>
        <v>0</v>
      </c>
      <c r="AG108" s="30">
        <f t="shared" si="326"/>
        <v>0</v>
      </c>
      <c r="AH108" s="30">
        <f t="shared" si="326"/>
        <v>0</v>
      </c>
      <c r="AI108" s="30">
        <f t="shared" si="326"/>
        <v>0</v>
      </c>
      <c r="AJ108" s="30">
        <f t="shared" si="326"/>
        <v>0</v>
      </c>
      <c r="AK108" s="30">
        <f t="shared" si="326"/>
        <v>0</v>
      </c>
      <c r="AL108" s="30">
        <f t="shared" si="326"/>
        <v>0</v>
      </c>
      <c r="AM108" s="30">
        <f t="shared" si="326"/>
        <v>0</v>
      </c>
      <c r="AN108" s="30">
        <f t="shared" si="326"/>
        <v>0</v>
      </c>
      <c r="AO108" s="30">
        <f>AO489+AO498+AO516+AO507+AO1075</f>
        <v>0</v>
      </c>
    </row>
    <row r="109" spans="1:41" ht="19.5" customHeight="1">
      <c r="A109" s="43"/>
      <c r="B109" s="16" t="s">
        <v>201</v>
      </c>
      <c r="C109" s="52" t="s">
        <v>202</v>
      </c>
      <c r="D109" s="186">
        <f t="shared" si="324"/>
        <v>12651</v>
      </c>
      <c r="E109" s="30">
        <f t="shared" si="324"/>
        <v>16082</v>
      </c>
      <c r="F109" s="93">
        <f t="shared" si="324"/>
        <v>16082</v>
      </c>
      <c r="G109" s="186">
        <f t="shared" si="324"/>
        <v>7469</v>
      </c>
      <c r="H109" s="186">
        <f t="shared" si="324"/>
        <v>4156</v>
      </c>
      <c r="I109" s="186">
        <f t="shared" si="324"/>
        <v>2232</v>
      </c>
      <c r="J109" s="186">
        <f t="shared" si="324"/>
        <v>2225</v>
      </c>
      <c r="K109" s="23">
        <f t="shared" si="215"/>
        <v>16082</v>
      </c>
      <c r="L109" s="23">
        <f t="shared" si="216"/>
        <v>0</v>
      </c>
      <c r="M109" s="186">
        <f t="shared" ref="M109:AC109" si="328">M490+M499+M517+M508+M1076</f>
        <v>0</v>
      </c>
      <c r="N109" s="186">
        <f t="shared" si="328"/>
        <v>0</v>
      </c>
      <c r="O109" s="186">
        <f t="shared" si="328"/>
        <v>0</v>
      </c>
      <c r="P109" s="30">
        <f t="shared" si="328"/>
        <v>0</v>
      </c>
      <c r="Q109" s="30">
        <f t="shared" si="328"/>
        <v>0</v>
      </c>
      <c r="R109" s="30">
        <f t="shared" si="328"/>
        <v>0</v>
      </c>
      <c r="S109" s="30">
        <f t="shared" si="328"/>
        <v>0</v>
      </c>
      <c r="T109" s="30">
        <f t="shared" si="328"/>
        <v>0</v>
      </c>
      <c r="U109" s="30">
        <f t="shared" si="328"/>
        <v>0</v>
      </c>
      <c r="V109" s="30">
        <f t="shared" si="328"/>
        <v>0</v>
      </c>
      <c r="W109" s="30">
        <f t="shared" si="328"/>
        <v>0</v>
      </c>
      <c r="X109" s="30">
        <f t="shared" si="328"/>
        <v>0</v>
      </c>
      <c r="Y109" s="30">
        <f t="shared" si="328"/>
        <v>0</v>
      </c>
      <c r="Z109" s="30">
        <f t="shared" si="328"/>
        <v>0</v>
      </c>
      <c r="AA109" s="30">
        <f t="shared" si="328"/>
        <v>0</v>
      </c>
      <c r="AB109" s="30">
        <f t="shared" si="328"/>
        <v>0</v>
      </c>
      <c r="AC109" s="30">
        <f t="shared" si="328"/>
        <v>0</v>
      </c>
      <c r="AD109" s="292">
        <f t="shared" si="224"/>
        <v>16082</v>
      </c>
      <c r="AE109" s="30">
        <f>AE490+AE499+AE517+AE508+AE1076</f>
        <v>16082</v>
      </c>
      <c r="AF109" s="30">
        <v>6820</v>
      </c>
      <c r="AG109" s="30">
        <f t="shared" si="326"/>
        <v>7781</v>
      </c>
      <c r="AH109" s="30">
        <f t="shared" si="326"/>
        <v>0</v>
      </c>
      <c r="AI109" s="30">
        <f t="shared" si="326"/>
        <v>0</v>
      </c>
      <c r="AJ109" s="30">
        <f t="shared" si="326"/>
        <v>0</v>
      </c>
      <c r="AK109" s="30">
        <f t="shared" si="326"/>
        <v>7781</v>
      </c>
      <c r="AL109" s="30">
        <f t="shared" si="326"/>
        <v>0</v>
      </c>
      <c r="AM109" s="30">
        <f t="shared" si="326"/>
        <v>0</v>
      </c>
      <c r="AN109" s="30">
        <f t="shared" si="326"/>
        <v>0</v>
      </c>
      <c r="AO109" s="30">
        <f>AO490+AO499+AO517+AO508+AO1076</f>
        <v>0</v>
      </c>
    </row>
    <row r="110" spans="1:41" ht="29.25" customHeight="1">
      <c r="A110" s="43"/>
      <c r="B110" s="187" t="s">
        <v>195</v>
      </c>
      <c r="C110" s="278" t="s">
        <v>203</v>
      </c>
      <c r="D110" s="280">
        <f t="shared" ref="D110:E110" si="329">D111+D112+D113</f>
        <v>0</v>
      </c>
      <c r="E110" s="280">
        <f t="shared" si="329"/>
        <v>0</v>
      </c>
      <c r="F110" s="293">
        <f t="shared" ref="F110:J110" si="330">F111+F112+F113</f>
        <v>0</v>
      </c>
      <c r="G110" s="279">
        <f t="shared" si="330"/>
        <v>0</v>
      </c>
      <c r="H110" s="279">
        <f t="shared" si="330"/>
        <v>0</v>
      </c>
      <c r="I110" s="279">
        <f t="shared" si="330"/>
        <v>0</v>
      </c>
      <c r="J110" s="279">
        <f t="shared" si="330"/>
        <v>0</v>
      </c>
      <c r="K110" s="260">
        <f t="shared" si="215"/>
        <v>0</v>
      </c>
      <c r="L110" s="260">
        <f t="shared" si="216"/>
        <v>0</v>
      </c>
      <c r="M110" s="279">
        <f t="shared" ref="M110:O110" si="331">M111+M112+M113</f>
        <v>0</v>
      </c>
      <c r="N110" s="279">
        <f t="shared" si="331"/>
        <v>0</v>
      </c>
      <c r="O110" s="279">
        <f t="shared" si="331"/>
        <v>0</v>
      </c>
      <c r="P110" s="280">
        <f t="shared" ref="P110:Q110" si="332">P111+P112+P113</f>
        <v>0</v>
      </c>
      <c r="Q110" s="280">
        <f t="shared" si="332"/>
        <v>0</v>
      </c>
      <c r="R110" s="280">
        <f t="shared" ref="R110:Z110" si="333">R111+R112+R113</f>
        <v>0</v>
      </c>
      <c r="S110" s="280">
        <f t="shared" si="333"/>
        <v>0</v>
      </c>
      <c r="T110" s="280">
        <f t="shared" si="333"/>
        <v>0</v>
      </c>
      <c r="U110" s="280">
        <f t="shared" ref="U110:V110" si="334">U111+U112+U113</f>
        <v>0</v>
      </c>
      <c r="V110" s="280">
        <f t="shared" si="334"/>
        <v>0</v>
      </c>
      <c r="W110" s="280">
        <f t="shared" ref="W110:Y110" si="335">W111+W112+W113</f>
        <v>0</v>
      </c>
      <c r="X110" s="280">
        <f t="shared" si="335"/>
        <v>0</v>
      </c>
      <c r="Y110" s="280">
        <f t="shared" si="335"/>
        <v>0</v>
      </c>
      <c r="Z110" s="280">
        <f t="shared" si="333"/>
        <v>0</v>
      </c>
      <c r="AA110" s="280">
        <f t="shared" ref="AA110:AB110" si="336">AA111+AA112+AA113</f>
        <v>0</v>
      </c>
      <c r="AB110" s="280">
        <f t="shared" si="336"/>
        <v>0</v>
      </c>
      <c r="AC110" s="280">
        <f t="shared" ref="AC110:AE110" si="337">AC111+AC112+AC113</f>
        <v>0</v>
      </c>
      <c r="AD110" s="293">
        <f t="shared" si="224"/>
        <v>0</v>
      </c>
      <c r="AE110" s="280">
        <f t="shared" si="337"/>
        <v>0</v>
      </c>
      <c r="AF110" s="280">
        <f t="shared" ref="AF110:AK110" si="338">AF111+AF112+AF113</f>
        <v>3199</v>
      </c>
      <c r="AG110" s="280">
        <f t="shared" si="338"/>
        <v>342</v>
      </c>
      <c r="AH110" s="280">
        <f t="shared" ref="AH110:AJ110" si="339">AH111+AH112+AH113</f>
        <v>0</v>
      </c>
      <c r="AI110" s="280">
        <f t="shared" si="339"/>
        <v>0</v>
      </c>
      <c r="AJ110" s="280">
        <f t="shared" si="339"/>
        <v>0</v>
      </c>
      <c r="AK110" s="280">
        <f t="shared" si="338"/>
        <v>342</v>
      </c>
      <c r="AL110" s="280">
        <f t="shared" ref="AL110:AM110" si="340">AL111+AL112+AL113</f>
        <v>0</v>
      </c>
      <c r="AM110" s="280">
        <f t="shared" si="340"/>
        <v>0</v>
      </c>
      <c r="AN110" s="280">
        <f t="shared" ref="AN110:AO110" si="341">AN111+AN112+AN113</f>
        <v>0</v>
      </c>
      <c r="AO110" s="280">
        <f t="shared" si="341"/>
        <v>0</v>
      </c>
    </row>
    <row r="111" spans="1:41" ht="14.25" customHeight="1">
      <c r="A111" s="43"/>
      <c r="B111" s="16" t="s">
        <v>197</v>
      </c>
      <c r="C111" s="54" t="s">
        <v>204</v>
      </c>
      <c r="D111" s="186"/>
      <c r="E111" s="30"/>
      <c r="F111" s="93"/>
      <c r="G111" s="186"/>
      <c r="H111" s="186"/>
      <c r="I111" s="186"/>
      <c r="J111" s="186"/>
      <c r="K111" s="23">
        <f t="shared" si="215"/>
        <v>0</v>
      </c>
      <c r="L111" s="23">
        <f t="shared" si="216"/>
        <v>0</v>
      </c>
      <c r="M111" s="186"/>
      <c r="N111" s="186"/>
      <c r="O111" s="186"/>
      <c r="P111" s="30"/>
      <c r="Q111" s="30"/>
      <c r="R111" s="30"/>
      <c r="S111" s="30"/>
      <c r="T111" s="30"/>
      <c r="U111" s="30"/>
      <c r="V111" s="30"/>
      <c r="W111" s="30"/>
      <c r="X111" s="30"/>
      <c r="Y111" s="30"/>
      <c r="Z111" s="30"/>
      <c r="AA111" s="30"/>
      <c r="AB111" s="30"/>
      <c r="AC111" s="30"/>
      <c r="AD111" s="292">
        <f t="shared" si="224"/>
        <v>0</v>
      </c>
      <c r="AE111" s="30"/>
      <c r="AF111" s="30">
        <v>2700</v>
      </c>
      <c r="AG111" s="358">
        <f t="shared" ref="AG111:AJ111" si="342">AG488</f>
        <v>292</v>
      </c>
      <c r="AH111" s="358">
        <f t="shared" si="342"/>
        <v>0</v>
      </c>
      <c r="AI111" s="358">
        <f t="shared" si="342"/>
        <v>0</v>
      </c>
      <c r="AJ111" s="358">
        <f t="shared" si="342"/>
        <v>0</v>
      </c>
      <c r="AK111" s="358">
        <f>AK488</f>
        <v>292</v>
      </c>
      <c r="AL111" s="30">
        <f t="shared" ref="AL111:AO111" si="343">AL488</f>
        <v>0</v>
      </c>
      <c r="AM111" s="30">
        <f t="shared" si="343"/>
        <v>0</v>
      </c>
      <c r="AN111" s="30">
        <f t="shared" si="343"/>
        <v>0</v>
      </c>
      <c r="AO111" s="30">
        <f t="shared" si="343"/>
        <v>0</v>
      </c>
    </row>
    <row r="112" spans="1:41" ht="20.25" customHeight="1">
      <c r="A112" s="43"/>
      <c r="B112" s="16" t="s">
        <v>199</v>
      </c>
      <c r="C112" s="54" t="s">
        <v>205</v>
      </c>
      <c r="D112" s="186"/>
      <c r="E112" s="30"/>
      <c r="F112" s="93"/>
      <c r="G112" s="186"/>
      <c r="H112" s="186"/>
      <c r="I112" s="186"/>
      <c r="J112" s="186"/>
      <c r="K112" s="23">
        <f t="shared" si="215"/>
        <v>0</v>
      </c>
      <c r="L112" s="23">
        <f t="shared" si="216"/>
        <v>0</v>
      </c>
      <c r="M112" s="186"/>
      <c r="N112" s="186"/>
      <c r="O112" s="186"/>
      <c r="P112" s="30"/>
      <c r="Q112" s="30"/>
      <c r="R112" s="30"/>
      <c r="S112" s="30"/>
      <c r="T112" s="30"/>
      <c r="U112" s="30"/>
      <c r="V112" s="30"/>
      <c r="W112" s="30"/>
      <c r="X112" s="30"/>
      <c r="Y112" s="30"/>
      <c r="Z112" s="30"/>
      <c r="AA112" s="30"/>
      <c r="AB112" s="30"/>
      <c r="AC112" s="30"/>
      <c r="AD112" s="292">
        <f t="shared" si="224"/>
        <v>0</v>
      </c>
      <c r="AE112" s="30"/>
      <c r="AF112" s="30"/>
      <c r="AG112" s="30"/>
      <c r="AH112" s="30"/>
      <c r="AI112" s="30"/>
      <c r="AJ112" s="30"/>
      <c r="AK112" s="30"/>
      <c r="AL112" s="30"/>
      <c r="AM112" s="30"/>
      <c r="AN112" s="30"/>
      <c r="AO112" s="30"/>
    </row>
    <row r="113" spans="1:41" ht="18.75" customHeight="1">
      <c r="A113" s="43"/>
      <c r="B113" s="16" t="s">
        <v>201</v>
      </c>
      <c r="C113" s="54" t="s">
        <v>206</v>
      </c>
      <c r="D113" s="186"/>
      <c r="E113" s="30"/>
      <c r="F113" s="93"/>
      <c r="G113" s="186"/>
      <c r="H113" s="186"/>
      <c r="I113" s="186"/>
      <c r="J113" s="186"/>
      <c r="K113" s="23">
        <f t="shared" si="215"/>
        <v>0</v>
      </c>
      <c r="L113" s="23">
        <f t="shared" si="216"/>
        <v>0</v>
      </c>
      <c r="M113" s="186"/>
      <c r="N113" s="186"/>
      <c r="O113" s="186"/>
      <c r="P113" s="30"/>
      <c r="Q113" s="30"/>
      <c r="R113" s="30"/>
      <c r="S113" s="30"/>
      <c r="T113" s="30"/>
      <c r="U113" s="30"/>
      <c r="V113" s="30"/>
      <c r="W113" s="30"/>
      <c r="X113" s="30"/>
      <c r="Y113" s="30"/>
      <c r="Z113" s="30"/>
      <c r="AA113" s="30"/>
      <c r="AB113" s="30"/>
      <c r="AC113" s="30"/>
      <c r="AD113" s="292">
        <f t="shared" si="224"/>
        <v>0</v>
      </c>
      <c r="AE113" s="30"/>
      <c r="AF113" s="30">
        <v>499</v>
      </c>
      <c r="AG113" s="30">
        <f t="shared" ref="AG113:AJ113" si="344">AG490</f>
        <v>50</v>
      </c>
      <c r="AH113" s="30">
        <f t="shared" si="344"/>
        <v>0</v>
      </c>
      <c r="AI113" s="30">
        <f t="shared" si="344"/>
        <v>0</v>
      </c>
      <c r="AJ113" s="30">
        <f t="shared" si="344"/>
        <v>0</v>
      </c>
      <c r="AK113" s="30">
        <f>AK490</f>
        <v>50</v>
      </c>
      <c r="AL113" s="30">
        <f t="shared" ref="AL113:AN113" si="345">AL490</f>
        <v>0</v>
      </c>
      <c r="AM113" s="30">
        <f t="shared" si="345"/>
        <v>0</v>
      </c>
      <c r="AN113" s="30">
        <f t="shared" si="345"/>
        <v>0</v>
      </c>
      <c r="AO113" s="30"/>
    </row>
    <row r="114" spans="1:41" ht="56.25" customHeight="1">
      <c r="A114" s="43"/>
      <c r="B114" s="91" t="s">
        <v>207</v>
      </c>
      <c r="C114" s="92" t="s">
        <v>208</v>
      </c>
      <c r="D114" s="254">
        <f t="shared" ref="D114:E114" si="346">D115+D116</f>
        <v>2103</v>
      </c>
      <c r="E114" s="55">
        <f t="shared" si="346"/>
        <v>21506</v>
      </c>
      <c r="F114" s="292">
        <f t="shared" ref="F114:J114" si="347">F115+F116</f>
        <v>22276</v>
      </c>
      <c r="G114" s="322">
        <f t="shared" si="347"/>
        <v>399</v>
      </c>
      <c r="H114" s="322">
        <f t="shared" si="347"/>
        <v>5482</v>
      </c>
      <c r="I114" s="322">
        <f t="shared" si="347"/>
        <v>7634</v>
      </c>
      <c r="J114" s="322">
        <f t="shared" si="347"/>
        <v>8761</v>
      </c>
      <c r="K114" s="23">
        <f t="shared" si="215"/>
        <v>22276</v>
      </c>
      <c r="L114" s="23">
        <f t="shared" si="216"/>
        <v>0</v>
      </c>
      <c r="M114" s="322">
        <f t="shared" ref="M114:O114" si="348">M115+M116</f>
        <v>25946</v>
      </c>
      <c r="N114" s="322">
        <f t="shared" si="348"/>
        <v>25926</v>
      </c>
      <c r="O114" s="322">
        <f t="shared" si="348"/>
        <v>10627</v>
      </c>
      <c r="P114" s="55">
        <f t="shared" ref="P114:Q114" si="349">P115+P116</f>
        <v>0</v>
      </c>
      <c r="Q114" s="55">
        <f t="shared" si="349"/>
        <v>0</v>
      </c>
      <c r="R114" s="55">
        <f t="shared" ref="R114:Z114" si="350">R115+R116</f>
        <v>0</v>
      </c>
      <c r="S114" s="55">
        <f t="shared" si="350"/>
        <v>0</v>
      </c>
      <c r="T114" s="55">
        <f t="shared" si="350"/>
        <v>0</v>
      </c>
      <c r="U114" s="55">
        <f t="shared" ref="U114:V114" si="351">U115+U116</f>
        <v>0</v>
      </c>
      <c r="V114" s="55">
        <f t="shared" si="351"/>
        <v>14.589999999999998</v>
      </c>
      <c r="W114" s="55">
        <f t="shared" ref="W114:Y114" si="352">W115+W116</f>
        <v>0</v>
      </c>
      <c r="X114" s="55">
        <f t="shared" si="352"/>
        <v>0</v>
      </c>
      <c r="Y114" s="55">
        <f t="shared" si="352"/>
        <v>0</v>
      </c>
      <c r="Z114" s="55">
        <f t="shared" si="350"/>
        <v>0</v>
      </c>
      <c r="AA114" s="55">
        <f t="shared" ref="AA114:AB114" si="353">AA115+AA116</f>
        <v>0</v>
      </c>
      <c r="AB114" s="55">
        <f t="shared" si="353"/>
        <v>0</v>
      </c>
      <c r="AC114" s="55">
        <f t="shared" ref="AC114:AE114" si="354">AC115+AC116</f>
        <v>0</v>
      </c>
      <c r="AD114" s="292">
        <f t="shared" si="224"/>
        <v>22290.59</v>
      </c>
      <c r="AE114" s="55">
        <f t="shared" si="354"/>
        <v>22290.59</v>
      </c>
      <c r="AF114" s="55">
        <f t="shared" ref="AF114:AK114" si="355">AF115+AF116</f>
        <v>2618</v>
      </c>
      <c r="AG114" s="55">
        <f t="shared" si="355"/>
        <v>26992</v>
      </c>
      <c r="AH114" s="55">
        <f t="shared" ref="AH114:AJ114" si="356">AH115+AH116</f>
        <v>0</v>
      </c>
      <c r="AI114" s="55">
        <f t="shared" si="356"/>
        <v>0</v>
      </c>
      <c r="AJ114" s="55">
        <f t="shared" si="356"/>
        <v>0</v>
      </c>
      <c r="AK114" s="55">
        <f t="shared" si="355"/>
        <v>26992</v>
      </c>
      <c r="AL114" s="55">
        <f t="shared" ref="AL114:AM114" si="357">AL115+AL116</f>
        <v>26474</v>
      </c>
      <c r="AM114" s="55">
        <f t="shared" si="357"/>
        <v>18815</v>
      </c>
      <c r="AN114" s="55">
        <f t="shared" ref="AN114:AO114" si="358">AN115+AN116</f>
        <v>546</v>
      </c>
      <c r="AO114" s="55">
        <f t="shared" si="358"/>
        <v>0</v>
      </c>
    </row>
    <row r="115" spans="1:41" ht="62.25" customHeight="1">
      <c r="A115" s="43"/>
      <c r="B115" s="91" t="s">
        <v>209</v>
      </c>
      <c r="C115" s="92" t="s">
        <v>210</v>
      </c>
      <c r="D115" s="186"/>
      <c r="E115" s="30"/>
      <c r="F115" s="93"/>
      <c r="G115" s="186"/>
      <c r="H115" s="186"/>
      <c r="I115" s="186"/>
      <c r="J115" s="186"/>
      <c r="K115" s="23">
        <f t="shared" si="215"/>
        <v>0</v>
      </c>
      <c r="L115" s="23">
        <f t="shared" si="216"/>
        <v>0</v>
      </c>
      <c r="M115" s="186"/>
      <c r="N115" s="186"/>
      <c r="O115" s="186"/>
      <c r="P115" s="57"/>
      <c r="Q115" s="57"/>
      <c r="R115" s="57"/>
      <c r="S115" s="57"/>
      <c r="T115" s="57"/>
      <c r="U115" s="57"/>
      <c r="V115" s="57"/>
      <c r="W115" s="57"/>
      <c r="X115" s="57"/>
      <c r="Y115" s="57"/>
      <c r="Z115" s="57"/>
      <c r="AA115" s="57"/>
      <c r="AB115" s="57"/>
      <c r="AC115" s="57"/>
      <c r="AD115" s="292">
        <f t="shared" si="224"/>
        <v>0</v>
      </c>
      <c r="AE115" s="57"/>
      <c r="AF115" s="57"/>
      <c r="AG115" s="57"/>
      <c r="AH115" s="57"/>
      <c r="AI115" s="57"/>
      <c r="AJ115" s="57"/>
      <c r="AK115" s="57"/>
      <c r="AL115" s="57"/>
      <c r="AM115" s="57"/>
      <c r="AN115" s="57"/>
      <c r="AO115" s="57"/>
    </row>
    <row r="116" spans="1:41" ht="39" customHeight="1">
      <c r="A116" s="43"/>
      <c r="B116" s="94" t="s">
        <v>211</v>
      </c>
      <c r="C116" s="92" t="s">
        <v>212</v>
      </c>
      <c r="D116" s="186">
        <v>2103</v>
      </c>
      <c r="E116" s="53">
        <f>E1433+E1439+E399</f>
        <v>21506</v>
      </c>
      <c r="F116" s="292">
        <f>F1433+F1439+F399-1702-1607-119</f>
        <v>22276</v>
      </c>
      <c r="G116" s="322">
        <f>G1433+G1439+G399-1607-1702-119</f>
        <v>399</v>
      </c>
      <c r="H116" s="322">
        <f>H1433+H1439+H399</f>
        <v>5482</v>
      </c>
      <c r="I116" s="322">
        <f>I1433+I1439+I399</f>
        <v>7634</v>
      </c>
      <c r="J116" s="322">
        <f>J1433+J1439+J399</f>
        <v>8761</v>
      </c>
      <c r="K116" s="23">
        <f t="shared" si="215"/>
        <v>22276</v>
      </c>
      <c r="L116" s="23">
        <f t="shared" si="216"/>
        <v>0</v>
      </c>
      <c r="M116" s="322">
        <f t="shared" ref="M116:U116" si="359">M1433+M1439+M399</f>
        <v>25946</v>
      </c>
      <c r="N116" s="322">
        <f t="shared" si="359"/>
        <v>25926</v>
      </c>
      <c r="O116" s="322">
        <f t="shared" si="359"/>
        <v>10627</v>
      </c>
      <c r="P116" s="53">
        <f t="shared" si="359"/>
        <v>0</v>
      </c>
      <c r="Q116" s="53">
        <f t="shared" si="359"/>
        <v>0</v>
      </c>
      <c r="R116" s="53">
        <f t="shared" si="359"/>
        <v>0</v>
      </c>
      <c r="S116" s="53">
        <f t="shared" si="359"/>
        <v>0</v>
      </c>
      <c r="T116" s="53">
        <f t="shared" si="359"/>
        <v>0</v>
      </c>
      <c r="U116" s="53">
        <f t="shared" si="359"/>
        <v>0</v>
      </c>
      <c r="V116" s="53">
        <f>V1433+V1439+V399-2.24+V1053</f>
        <v>14.589999999999998</v>
      </c>
      <c r="W116" s="53">
        <f t="shared" ref="W116:AC116" si="360">W1433+W1439+W399</f>
        <v>0</v>
      </c>
      <c r="X116" s="53">
        <f t="shared" si="360"/>
        <v>0</v>
      </c>
      <c r="Y116" s="53">
        <f t="shared" si="360"/>
        <v>0</v>
      </c>
      <c r="Z116" s="53">
        <f t="shared" si="360"/>
        <v>0</v>
      </c>
      <c r="AA116" s="53">
        <f t="shared" si="360"/>
        <v>0</v>
      </c>
      <c r="AB116" s="53">
        <f t="shared" si="360"/>
        <v>0</v>
      </c>
      <c r="AC116" s="53">
        <f t="shared" si="360"/>
        <v>0</v>
      </c>
      <c r="AD116" s="292">
        <f t="shared" si="224"/>
        <v>22290.59</v>
      </c>
      <c r="AE116" s="53">
        <f>AE1433+AE1439+AE399-1702-1607-119+V1053-2.24</f>
        <v>22290.59</v>
      </c>
      <c r="AF116" s="53">
        <v>2618</v>
      </c>
      <c r="AG116" s="53">
        <f>AG1433+AG1439+AG399+AG733+AG738+AG1053-1982-2036-99-12-22-2908-4550-80</f>
        <v>26992</v>
      </c>
      <c r="AH116" s="53">
        <f>AH1433+AH1439+AH399+AH733+AH738+AH1053</f>
        <v>0</v>
      </c>
      <c r="AI116" s="53">
        <f>AI1433+AI1439+AI399+AI733+AI738+AI1053</f>
        <v>0</v>
      </c>
      <c r="AJ116" s="53">
        <f>AJ1433+AJ1439+AJ399+AJ733+AJ738+AJ1053</f>
        <v>0</v>
      </c>
      <c r="AK116" s="53">
        <v>26992</v>
      </c>
      <c r="AL116" s="53">
        <f>AL1433+AL1439+AL399+AL733+AL738+AL1053</f>
        <v>26474</v>
      </c>
      <c r="AM116" s="53">
        <f>AM1433+AM1439+AM399+AM733+AM738+AM1053</f>
        <v>18815</v>
      </c>
      <c r="AN116" s="53">
        <f>AN1433+AN1439+AN399+AN733+AN738+AN1053</f>
        <v>546</v>
      </c>
      <c r="AO116" s="53">
        <f>AO1433+AO1439+AO399+AO733+AO738+AO1053</f>
        <v>0</v>
      </c>
    </row>
    <row r="117" spans="1:41" ht="27" customHeight="1">
      <c r="A117" s="43"/>
      <c r="B117" s="58" t="s">
        <v>213</v>
      </c>
      <c r="C117" s="59" t="s">
        <v>214</v>
      </c>
      <c r="D117" s="60">
        <f t="shared" ref="D117:E117" si="361">D119+D118</f>
        <v>8924</v>
      </c>
      <c r="E117" s="60">
        <f t="shared" si="361"/>
        <v>26640</v>
      </c>
      <c r="F117" s="235">
        <f t="shared" ref="F117:J117" si="362">F119+F118</f>
        <v>26640</v>
      </c>
      <c r="G117" s="60">
        <f t="shared" si="362"/>
        <v>855</v>
      </c>
      <c r="H117" s="60">
        <f t="shared" si="362"/>
        <v>7785</v>
      </c>
      <c r="I117" s="60">
        <f t="shared" si="362"/>
        <v>9000</v>
      </c>
      <c r="J117" s="60">
        <f t="shared" si="362"/>
        <v>9000</v>
      </c>
      <c r="K117" s="23">
        <f t="shared" si="215"/>
        <v>26640</v>
      </c>
      <c r="L117" s="23">
        <f t="shared" si="216"/>
        <v>0</v>
      </c>
      <c r="M117" s="60">
        <f t="shared" ref="M117:O117" si="363">M119+M118</f>
        <v>0</v>
      </c>
      <c r="N117" s="60">
        <f t="shared" si="363"/>
        <v>0</v>
      </c>
      <c r="O117" s="60">
        <f t="shared" si="363"/>
        <v>0</v>
      </c>
      <c r="P117" s="60">
        <f t="shared" ref="P117:Q117" si="364">P119+P118</f>
        <v>0</v>
      </c>
      <c r="Q117" s="60">
        <f t="shared" si="364"/>
        <v>0</v>
      </c>
      <c r="R117" s="60">
        <f t="shared" ref="R117:Z117" si="365">R119+R118</f>
        <v>0</v>
      </c>
      <c r="S117" s="60">
        <f t="shared" si="365"/>
        <v>0</v>
      </c>
      <c r="T117" s="60">
        <f t="shared" si="365"/>
        <v>0</v>
      </c>
      <c r="U117" s="60">
        <f t="shared" ref="U117:V117" si="366">U119+U118</f>
        <v>0</v>
      </c>
      <c r="V117" s="60">
        <f t="shared" si="366"/>
        <v>0</v>
      </c>
      <c r="W117" s="60">
        <f t="shared" ref="W117:Y117" si="367">W119+W118</f>
        <v>0</v>
      </c>
      <c r="X117" s="60">
        <f t="shared" si="367"/>
        <v>0</v>
      </c>
      <c r="Y117" s="60">
        <f t="shared" si="367"/>
        <v>0</v>
      </c>
      <c r="Z117" s="60">
        <f t="shared" si="365"/>
        <v>0</v>
      </c>
      <c r="AA117" s="60">
        <f t="shared" ref="AA117:AB117" si="368">AA119+AA118</f>
        <v>0</v>
      </c>
      <c r="AB117" s="60">
        <f t="shared" si="368"/>
        <v>0</v>
      </c>
      <c r="AC117" s="60">
        <f t="shared" ref="AC117:AE117" si="369">AC119+AC118</f>
        <v>0</v>
      </c>
      <c r="AD117" s="292">
        <f t="shared" si="224"/>
        <v>26640</v>
      </c>
      <c r="AE117" s="60">
        <f t="shared" si="369"/>
        <v>26640</v>
      </c>
      <c r="AF117" s="60">
        <f t="shared" ref="AF117:AK117" si="370">AF119+AF118</f>
        <v>25826</v>
      </c>
      <c r="AG117" s="60">
        <f t="shared" si="370"/>
        <v>0</v>
      </c>
      <c r="AH117" s="60">
        <f t="shared" ref="AH117:AJ117" si="371">AH119+AH118</f>
        <v>0</v>
      </c>
      <c r="AI117" s="60">
        <f t="shared" si="371"/>
        <v>0</v>
      </c>
      <c r="AJ117" s="60">
        <f t="shared" si="371"/>
        <v>0</v>
      </c>
      <c r="AK117" s="60">
        <f t="shared" si="370"/>
        <v>0</v>
      </c>
      <c r="AL117" s="60">
        <f t="shared" ref="AL117:AM117" si="372">AL119+AL118</f>
        <v>0</v>
      </c>
      <c r="AM117" s="60">
        <f t="shared" si="372"/>
        <v>0</v>
      </c>
      <c r="AN117" s="60">
        <f t="shared" ref="AN117:AO117" si="373">AN119+AN118</f>
        <v>0</v>
      </c>
      <c r="AO117" s="60">
        <f t="shared" si="373"/>
        <v>0</v>
      </c>
    </row>
    <row r="118" spans="1:41" ht="31.5" customHeight="1">
      <c r="A118" s="43"/>
      <c r="B118" s="61" t="s">
        <v>215</v>
      </c>
      <c r="C118" s="62" t="s">
        <v>216</v>
      </c>
      <c r="D118" s="186">
        <v>7352</v>
      </c>
      <c r="E118" s="30">
        <f t="shared" ref="E118:P118" si="374">E528</f>
        <v>25000</v>
      </c>
      <c r="F118" s="93">
        <f t="shared" si="374"/>
        <v>25000</v>
      </c>
      <c r="G118" s="186">
        <f t="shared" ref="G118:J118" si="375">G528</f>
        <v>0</v>
      </c>
      <c r="H118" s="186">
        <f t="shared" si="375"/>
        <v>7000</v>
      </c>
      <c r="I118" s="186">
        <f t="shared" si="375"/>
        <v>9000</v>
      </c>
      <c r="J118" s="186">
        <f t="shared" si="375"/>
        <v>9000</v>
      </c>
      <c r="K118" s="23">
        <f t="shared" si="215"/>
        <v>25000</v>
      </c>
      <c r="L118" s="23">
        <f t="shared" si="216"/>
        <v>0</v>
      </c>
      <c r="M118" s="186">
        <f t="shared" si="374"/>
        <v>0</v>
      </c>
      <c r="N118" s="186">
        <f t="shared" si="374"/>
        <v>0</v>
      </c>
      <c r="O118" s="186">
        <f t="shared" si="374"/>
        <v>0</v>
      </c>
      <c r="P118" s="30">
        <f t="shared" si="374"/>
        <v>0</v>
      </c>
      <c r="Q118" s="30">
        <f t="shared" ref="Q118:Z118" si="376">Q528</f>
        <v>0</v>
      </c>
      <c r="R118" s="30">
        <f t="shared" si="376"/>
        <v>0</v>
      </c>
      <c r="S118" s="30">
        <f t="shared" si="376"/>
        <v>0</v>
      </c>
      <c r="T118" s="30">
        <f t="shared" si="376"/>
        <v>0</v>
      </c>
      <c r="U118" s="30">
        <f t="shared" ref="U118:V118" si="377">U528</f>
        <v>0</v>
      </c>
      <c r="V118" s="30">
        <f t="shared" si="377"/>
        <v>0</v>
      </c>
      <c r="W118" s="30">
        <f t="shared" ref="W118:Y118" si="378">W528</f>
        <v>0</v>
      </c>
      <c r="X118" s="30">
        <f t="shared" si="378"/>
        <v>0</v>
      </c>
      <c r="Y118" s="30">
        <f t="shared" si="378"/>
        <v>0</v>
      </c>
      <c r="Z118" s="30">
        <f t="shared" si="376"/>
        <v>0</v>
      </c>
      <c r="AA118" s="30">
        <f t="shared" ref="AA118:AB118" si="379">AA528</f>
        <v>0</v>
      </c>
      <c r="AB118" s="30">
        <f t="shared" si="379"/>
        <v>0</v>
      </c>
      <c r="AC118" s="30">
        <f t="shared" ref="AC118:AE118" si="380">AC528</f>
        <v>0</v>
      </c>
      <c r="AD118" s="292">
        <f t="shared" si="224"/>
        <v>25000</v>
      </c>
      <c r="AE118" s="30">
        <f t="shared" si="380"/>
        <v>25000</v>
      </c>
      <c r="AF118" s="30">
        <v>24787</v>
      </c>
      <c r="AG118" s="30">
        <f t="shared" ref="AG118" si="381">AG528</f>
        <v>0</v>
      </c>
      <c r="AH118" s="30">
        <f t="shared" ref="AH118:AJ118" si="382">AH528</f>
        <v>0</v>
      </c>
      <c r="AI118" s="30">
        <f t="shared" si="382"/>
        <v>0</v>
      </c>
      <c r="AJ118" s="30">
        <f t="shared" si="382"/>
        <v>0</v>
      </c>
      <c r="AK118" s="30">
        <f t="shared" ref="AK118:AL118" si="383">AK528</f>
        <v>0</v>
      </c>
      <c r="AL118" s="30">
        <f t="shared" si="383"/>
        <v>0</v>
      </c>
      <c r="AM118" s="30">
        <f t="shared" ref="AM118:AN118" si="384">AM528</f>
        <v>0</v>
      </c>
      <c r="AN118" s="30">
        <f t="shared" si="384"/>
        <v>0</v>
      </c>
      <c r="AO118" s="30">
        <f t="shared" ref="AO118" si="385">AO528</f>
        <v>0</v>
      </c>
    </row>
    <row r="119" spans="1:41" ht="27" customHeight="1">
      <c r="A119" s="43"/>
      <c r="B119" s="281" t="s">
        <v>217</v>
      </c>
      <c r="C119" s="282" t="s">
        <v>218</v>
      </c>
      <c r="D119" s="279">
        <f t="shared" ref="D119:E119" si="386">D120+D121+D122</f>
        <v>1572</v>
      </c>
      <c r="E119" s="280">
        <f t="shared" si="386"/>
        <v>1640</v>
      </c>
      <c r="F119" s="293">
        <f t="shared" ref="F119:J119" si="387">F120+F121+F122</f>
        <v>1640</v>
      </c>
      <c r="G119" s="279">
        <f t="shared" si="387"/>
        <v>855</v>
      </c>
      <c r="H119" s="279">
        <f t="shared" si="387"/>
        <v>785</v>
      </c>
      <c r="I119" s="279">
        <f t="shared" si="387"/>
        <v>0</v>
      </c>
      <c r="J119" s="279">
        <f t="shared" si="387"/>
        <v>0</v>
      </c>
      <c r="K119" s="23">
        <f t="shared" si="215"/>
        <v>1640</v>
      </c>
      <c r="L119" s="23">
        <f t="shared" si="216"/>
        <v>0</v>
      </c>
      <c r="M119" s="279">
        <f t="shared" ref="M119:O119" si="388">M120+M121+M122</f>
        <v>0</v>
      </c>
      <c r="N119" s="279">
        <f t="shared" si="388"/>
        <v>0</v>
      </c>
      <c r="O119" s="279">
        <f t="shared" si="388"/>
        <v>0</v>
      </c>
      <c r="P119" s="280">
        <f t="shared" ref="P119:Q119" si="389">P120+P121+P122</f>
        <v>0</v>
      </c>
      <c r="Q119" s="280">
        <f t="shared" si="389"/>
        <v>0</v>
      </c>
      <c r="R119" s="280">
        <f t="shared" ref="R119:Z119" si="390">R120+R121+R122</f>
        <v>0</v>
      </c>
      <c r="S119" s="280">
        <f t="shared" si="390"/>
        <v>0</v>
      </c>
      <c r="T119" s="280">
        <f t="shared" si="390"/>
        <v>0</v>
      </c>
      <c r="U119" s="280">
        <f t="shared" ref="U119:V119" si="391">U120+U121+U122</f>
        <v>0</v>
      </c>
      <c r="V119" s="280">
        <f t="shared" si="391"/>
        <v>0</v>
      </c>
      <c r="W119" s="280">
        <f t="shared" ref="W119:Y119" si="392">W120+W121+W122</f>
        <v>0</v>
      </c>
      <c r="X119" s="280">
        <f t="shared" si="392"/>
        <v>0</v>
      </c>
      <c r="Y119" s="280">
        <f t="shared" si="392"/>
        <v>0</v>
      </c>
      <c r="Z119" s="280">
        <f t="shared" si="390"/>
        <v>0</v>
      </c>
      <c r="AA119" s="280">
        <f t="shared" ref="AA119:AB119" si="393">AA120+AA121+AA122</f>
        <v>0</v>
      </c>
      <c r="AB119" s="280">
        <f t="shared" si="393"/>
        <v>0</v>
      </c>
      <c r="AC119" s="280">
        <f t="shared" ref="AC119:AE119" si="394">AC120+AC121+AC122</f>
        <v>0</v>
      </c>
      <c r="AD119" s="292">
        <f t="shared" si="224"/>
        <v>1640</v>
      </c>
      <c r="AE119" s="280">
        <f t="shared" si="394"/>
        <v>1640</v>
      </c>
      <c r="AF119" s="280">
        <f t="shared" ref="AF119:AK119" si="395">AF120+AF121+AF122</f>
        <v>1039</v>
      </c>
      <c r="AG119" s="280">
        <f t="shared" si="395"/>
        <v>0</v>
      </c>
      <c r="AH119" s="280">
        <f t="shared" ref="AH119:AJ119" si="396">AH120+AH121+AH122</f>
        <v>0</v>
      </c>
      <c r="AI119" s="280">
        <f t="shared" si="396"/>
        <v>0</v>
      </c>
      <c r="AJ119" s="280">
        <f t="shared" si="396"/>
        <v>0</v>
      </c>
      <c r="AK119" s="280">
        <f t="shared" si="395"/>
        <v>0</v>
      </c>
      <c r="AL119" s="280">
        <f t="shared" ref="AL119:AM119" si="397">AL120+AL121+AL122</f>
        <v>0</v>
      </c>
      <c r="AM119" s="280">
        <f t="shared" si="397"/>
        <v>0</v>
      </c>
      <c r="AN119" s="280">
        <f t="shared" ref="AN119:AO119" si="398">AN120+AN121+AN122</f>
        <v>0</v>
      </c>
      <c r="AO119" s="280">
        <f t="shared" si="398"/>
        <v>0</v>
      </c>
    </row>
    <row r="120" spans="1:41" ht="33.75" customHeight="1">
      <c r="A120" s="43"/>
      <c r="B120" s="63" t="s">
        <v>197</v>
      </c>
      <c r="C120" s="64" t="s">
        <v>219</v>
      </c>
      <c r="D120" s="186">
        <f t="shared" ref="D120:E122" si="399">D522</f>
        <v>1321</v>
      </c>
      <c r="E120" s="30">
        <f t="shared" si="399"/>
        <v>1378</v>
      </c>
      <c r="F120" s="93">
        <f>F522</f>
        <v>1378</v>
      </c>
      <c r="G120" s="186">
        <f t="shared" ref="G120:J122" si="400">G522</f>
        <v>718</v>
      </c>
      <c r="H120" s="186">
        <f t="shared" si="400"/>
        <v>660</v>
      </c>
      <c r="I120" s="186">
        <f t="shared" si="400"/>
        <v>0</v>
      </c>
      <c r="J120" s="186">
        <f t="shared" si="400"/>
        <v>0</v>
      </c>
      <c r="K120" s="23">
        <f t="shared" si="215"/>
        <v>1378</v>
      </c>
      <c r="L120" s="23">
        <f t="shared" si="216"/>
        <v>0</v>
      </c>
      <c r="M120" s="186">
        <f t="shared" ref="M120:O120" si="401">M522</f>
        <v>0</v>
      </c>
      <c r="N120" s="186">
        <f t="shared" si="401"/>
        <v>0</v>
      </c>
      <c r="O120" s="186">
        <f t="shared" si="401"/>
        <v>0</v>
      </c>
      <c r="P120" s="30">
        <f t="shared" ref="P120:Q120" si="402">P522</f>
        <v>0</v>
      </c>
      <c r="Q120" s="30">
        <f t="shared" si="402"/>
        <v>0</v>
      </c>
      <c r="R120" s="30">
        <f t="shared" ref="R120:Z120" si="403">R522</f>
        <v>0</v>
      </c>
      <c r="S120" s="30">
        <f t="shared" si="403"/>
        <v>0</v>
      </c>
      <c r="T120" s="30">
        <f t="shared" si="403"/>
        <v>0</v>
      </c>
      <c r="U120" s="30">
        <f t="shared" ref="U120:V120" si="404">U522</f>
        <v>0</v>
      </c>
      <c r="V120" s="30">
        <f t="shared" si="404"/>
        <v>0</v>
      </c>
      <c r="W120" s="30">
        <f t="shared" ref="W120:Y120" si="405">W522</f>
        <v>0</v>
      </c>
      <c r="X120" s="30">
        <f t="shared" si="405"/>
        <v>0</v>
      </c>
      <c r="Y120" s="30">
        <f t="shared" si="405"/>
        <v>0</v>
      </c>
      <c r="Z120" s="30">
        <f t="shared" si="403"/>
        <v>0</v>
      </c>
      <c r="AA120" s="30">
        <f t="shared" ref="AA120:AB120" si="406">AA522</f>
        <v>0</v>
      </c>
      <c r="AB120" s="30">
        <f t="shared" si="406"/>
        <v>0</v>
      </c>
      <c r="AC120" s="30">
        <f t="shared" ref="AC120:AE120" si="407">AC522</f>
        <v>0</v>
      </c>
      <c r="AD120" s="292">
        <f t="shared" si="224"/>
        <v>1378</v>
      </c>
      <c r="AE120" s="30">
        <f t="shared" si="407"/>
        <v>1378</v>
      </c>
      <c r="AF120" s="30">
        <v>873</v>
      </c>
      <c r="AG120" s="30">
        <f t="shared" ref="AG120" si="408">AG522</f>
        <v>0</v>
      </c>
      <c r="AH120" s="30">
        <f t="shared" ref="AH120:AJ120" si="409">AH522</f>
        <v>0</v>
      </c>
      <c r="AI120" s="30">
        <f t="shared" si="409"/>
        <v>0</v>
      </c>
      <c r="AJ120" s="30">
        <f t="shared" si="409"/>
        <v>0</v>
      </c>
      <c r="AK120" s="30">
        <f t="shared" ref="AK120:AL120" si="410">AK522</f>
        <v>0</v>
      </c>
      <c r="AL120" s="30">
        <f t="shared" si="410"/>
        <v>0</v>
      </c>
      <c r="AM120" s="30">
        <f t="shared" ref="AM120:AN120" si="411">AM522</f>
        <v>0</v>
      </c>
      <c r="AN120" s="30">
        <f t="shared" si="411"/>
        <v>0</v>
      </c>
      <c r="AO120" s="30">
        <f t="shared" ref="AO120" si="412">AO522</f>
        <v>0</v>
      </c>
    </row>
    <row r="121" spans="1:41" ht="19.5" customHeight="1">
      <c r="A121" s="43"/>
      <c r="B121" s="63" t="s">
        <v>199</v>
      </c>
      <c r="C121" s="64" t="s">
        <v>220</v>
      </c>
      <c r="D121" s="186">
        <f t="shared" si="399"/>
        <v>0</v>
      </c>
      <c r="E121" s="30">
        <f t="shared" si="399"/>
        <v>0</v>
      </c>
      <c r="F121" s="93">
        <f>F523</f>
        <v>0</v>
      </c>
      <c r="G121" s="186">
        <f t="shared" si="400"/>
        <v>0</v>
      </c>
      <c r="H121" s="186">
        <f t="shared" si="400"/>
        <v>0</v>
      </c>
      <c r="I121" s="186">
        <f t="shared" si="400"/>
        <v>0</v>
      </c>
      <c r="J121" s="186">
        <f t="shared" si="400"/>
        <v>0</v>
      </c>
      <c r="K121" s="23">
        <f t="shared" si="215"/>
        <v>0</v>
      </c>
      <c r="L121" s="23">
        <f t="shared" si="216"/>
        <v>0</v>
      </c>
      <c r="M121" s="186">
        <f t="shared" ref="M121:O121" si="413">M523</f>
        <v>0</v>
      </c>
      <c r="N121" s="186">
        <f t="shared" si="413"/>
        <v>0</v>
      </c>
      <c r="O121" s="186">
        <f t="shared" si="413"/>
        <v>0</v>
      </c>
      <c r="P121" s="30">
        <f t="shared" ref="P121:Q121" si="414">P523</f>
        <v>0</v>
      </c>
      <c r="Q121" s="30">
        <f t="shared" si="414"/>
        <v>0</v>
      </c>
      <c r="R121" s="30">
        <f t="shared" ref="R121:Z121" si="415">R523</f>
        <v>0</v>
      </c>
      <c r="S121" s="30">
        <f t="shared" si="415"/>
        <v>0</v>
      </c>
      <c r="T121" s="30">
        <f t="shared" si="415"/>
        <v>0</v>
      </c>
      <c r="U121" s="30">
        <f t="shared" ref="U121:V121" si="416">U523</f>
        <v>0</v>
      </c>
      <c r="V121" s="30">
        <f t="shared" si="416"/>
        <v>0</v>
      </c>
      <c r="W121" s="30">
        <f t="shared" ref="W121:Y121" si="417">W523</f>
        <v>0</v>
      </c>
      <c r="X121" s="30">
        <f t="shared" si="417"/>
        <v>0</v>
      </c>
      <c r="Y121" s="30">
        <f t="shared" si="417"/>
        <v>0</v>
      </c>
      <c r="Z121" s="30">
        <f t="shared" si="415"/>
        <v>0</v>
      </c>
      <c r="AA121" s="30">
        <f t="shared" ref="AA121:AB121" si="418">AA523</f>
        <v>0</v>
      </c>
      <c r="AB121" s="30">
        <f t="shared" si="418"/>
        <v>0</v>
      </c>
      <c r="AC121" s="30">
        <f t="shared" ref="AC121:AE121" si="419">AC523</f>
        <v>0</v>
      </c>
      <c r="AD121" s="292">
        <f t="shared" si="224"/>
        <v>0</v>
      </c>
      <c r="AE121" s="30">
        <f t="shared" si="419"/>
        <v>0</v>
      </c>
      <c r="AF121" s="30">
        <f t="shared" ref="AF121:AK122" si="420">AF523</f>
        <v>0</v>
      </c>
      <c r="AG121" s="30">
        <f t="shared" si="420"/>
        <v>0</v>
      </c>
      <c r="AH121" s="30">
        <f t="shared" ref="AH121:AJ122" si="421">AH523</f>
        <v>0</v>
      </c>
      <c r="AI121" s="30">
        <f t="shared" si="421"/>
        <v>0</v>
      </c>
      <c r="AJ121" s="30">
        <f t="shared" si="421"/>
        <v>0</v>
      </c>
      <c r="AK121" s="30">
        <f t="shared" si="420"/>
        <v>0</v>
      </c>
      <c r="AL121" s="30">
        <f t="shared" ref="AL121:AM121" si="422">AL523</f>
        <v>0</v>
      </c>
      <c r="AM121" s="30">
        <f t="shared" si="422"/>
        <v>0</v>
      </c>
      <c r="AN121" s="30">
        <f t="shared" ref="AN121:AO121" si="423">AN523</f>
        <v>0</v>
      </c>
      <c r="AO121" s="30">
        <f t="shared" si="423"/>
        <v>0</v>
      </c>
    </row>
    <row r="122" spans="1:41" ht="20.25" customHeight="1">
      <c r="A122" s="43"/>
      <c r="B122" s="63" t="s">
        <v>201</v>
      </c>
      <c r="C122" s="64" t="s">
        <v>221</v>
      </c>
      <c r="D122" s="186">
        <f t="shared" si="399"/>
        <v>251</v>
      </c>
      <c r="E122" s="30">
        <f t="shared" si="399"/>
        <v>262</v>
      </c>
      <c r="F122" s="93">
        <f>F524</f>
        <v>262</v>
      </c>
      <c r="G122" s="186">
        <f t="shared" si="400"/>
        <v>137</v>
      </c>
      <c r="H122" s="186">
        <f t="shared" si="400"/>
        <v>125</v>
      </c>
      <c r="I122" s="186">
        <f t="shared" si="400"/>
        <v>0</v>
      </c>
      <c r="J122" s="186">
        <f t="shared" si="400"/>
        <v>0</v>
      </c>
      <c r="K122" s="23">
        <f t="shared" si="215"/>
        <v>262</v>
      </c>
      <c r="L122" s="23">
        <f t="shared" si="216"/>
        <v>0</v>
      </c>
      <c r="M122" s="186">
        <f t="shared" ref="M122:O122" si="424">M524</f>
        <v>0</v>
      </c>
      <c r="N122" s="186">
        <f t="shared" si="424"/>
        <v>0</v>
      </c>
      <c r="O122" s="186">
        <f t="shared" si="424"/>
        <v>0</v>
      </c>
      <c r="P122" s="30">
        <f t="shared" ref="P122:Q122" si="425">P524</f>
        <v>0</v>
      </c>
      <c r="Q122" s="30">
        <f t="shared" si="425"/>
        <v>0</v>
      </c>
      <c r="R122" s="30">
        <f t="shared" ref="R122:Z122" si="426">R524</f>
        <v>0</v>
      </c>
      <c r="S122" s="30">
        <f t="shared" si="426"/>
        <v>0</v>
      </c>
      <c r="T122" s="30">
        <f t="shared" si="426"/>
        <v>0</v>
      </c>
      <c r="U122" s="30">
        <f t="shared" ref="U122:V122" si="427">U524</f>
        <v>0</v>
      </c>
      <c r="V122" s="30">
        <f t="shared" si="427"/>
        <v>0</v>
      </c>
      <c r="W122" s="30">
        <f t="shared" ref="W122:Y122" si="428">W524</f>
        <v>0</v>
      </c>
      <c r="X122" s="30">
        <f t="shared" si="428"/>
        <v>0</v>
      </c>
      <c r="Y122" s="30">
        <f t="shared" si="428"/>
        <v>0</v>
      </c>
      <c r="Z122" s="30">
        <f t="shared" si="426"/>
        <v>0</v>
      </c>
      <c r="AA122" s="30">
        <f t="shared" ref="AA122:AB122" si="429">AA524</f>
        <v>0</v>
      </c>
      <c r="AB122" s="30">
        <f t="shared" si="429"/>
        <v>0</v>
      </c>
      <c r="AC122" s="30">
        <f t="shared" ref="AC122:AE122" si="430">AC524</f>
        <v>0</v>
      </c>
      <c r="AD122" s="292">
        <f t="shared" si="224"/>
        <v>262</v>
      </c>
      <c r="AE122" s="30">
        <f t="shared" si="430"/>
        <v>262</v>
      </c>
      <c r="AF122" s="30">
        <v>166</v>
      </c>
      <c r="AG122" s="30">
        <f t="shared" si="420"/>
        <v>0</v>
      </c>
      <c r="AH122" s="30">
        <f t="shared" si="421"/>
        <v>0</v>
      </c>
      <c r="AI122" s="30">
        <f t="shared" si="421"/>
        <v>0</v>
      </c>
      <c r="AJ122" s="30">
        <f t="shared" si="421"/>
        <v>0</v>
      </c>
      <c r="AK122" s="30">
        <f t="shared" ref="AK122:AL122" si="431">AK524</f>
        <v>0</v>
      </c>
      <c r="AL122" s="30">
        <f t="shared" si="431"/>
        <v>0</v>
      </c>
      <c r="AM122" s="30">
        <f t="shared" ref="AM122:AN122" si="432">AM524</f>
        <v>0</v>
      </c>
      <c r="AN122" s="30">
        <f t="shared" si="432"/>
        <v>0</v>
      </c>
      <c r="AO122" s="30">
        <f t="shared" ref="AO122" si="433">AO524</f>
        <v>0</v>
      </c>
    </row>
    <row r="123" spans="1:41" ht="0.75" hidden="1" customHeight="1">
      <c r="A123" s="43"/>
      <c r="B123" s="63" t="s">
        <v>222</v>
      </c>
      <c r="C123" s="64" t="s">
        <v>223</v>
      </c>
      <c r="D123" s="186"/>
      <c r="E123" s="30"/>
      <c r="F123" s="93"/>
      <c r="G123" s="186"/>
      <c r="H123" s="186"/>
      <c r="I123" s="186"/>
      <c r="J123" s="186"/>
      <c r="K123" s="23">
        <f t="shared" si="215"/>
        <v>0</v>
      </c>
      <c r="L123" s="23">
        <f t="shared" si="216"/>
        <v>0</v>
      </c>
      <c r="M123" s="186"/>
      <c r="N123" s="186"/>
      <c r="O123" s="186"/>
      <c r="P123" s="30"/>
      <c r="Q123" s="30"/>
      <c r="R123" s="30"/>
      <c r="S123" s="30"/>
      <c r="T123" s="30"/>
      <c r="U123" s="30"/>
      <c r="V123" s="30"/>
      <c r="W123" s="30"/>
      <c r="X123" s="30"/>
      <c r="Y123" s="30"/>
      <c r="Z123" s="30"/>
      <c r="AA123" s="30"/>
      <c r="AB123" s="30"/>
      <c r="AC123" s="30"/>
      <c r="AD123" s="292">
        <f t="shared" si="224"/>
        <v>0</v>
      </c>
      <c r="AE123" s="30"/>
      <c r="AF123" s="30"/>
      <c r="AG123" s="30"/>
      <c r="AH123" s="30"/>
      <c r="AI123" s="30"/>
      <c r="AJ123" s="30"/>
      <c r="AK123" s="30"/>
      <c r="AL123" s="30"/>
      <c r="AM123" s="30"/>
      <c r="AN123" s="30"/>
      <c r="AO123" s="30"/>
    </row>
    <row r="124" spans="1:41" ht="43.5" customHeight="1">
      <c r="A124" s="43"/>
      <c r="B124" s="73" t="s">
        <v>224</v>
      </c>
      <c r="C124" s="333" t="s">
        <v>223</v>
      </c>
      <c r="D124" s="334">
        <f>D125+D139</f>
        <v>12062</v>
      </c>
      <c r="E124" s="334">
        <f>E125+E139</f>
        <v>146574</v>
      </c>
      <c r="F124" s="335">
        <f>F125+F129+F133</f>
        <v>145651</v>
      </c>
      <c r="G124" s="335">
        <f t="shared" ref="G124:AO124" si="434">G125+G129+G133</f>
        <v>2611</v>
      </c>
      <c r="H124" s="335">
        <f t="shared" si="434"/>
        <v>35840</v>
      </c>
      <c r="I124" s="335">
        <f t="shared" si="434"/>
        <v>49910</v>
      </c>
      <c r="J124" s="335">
        <f t="shared" si="434"/>
        <v>57290</v>
      </c>
      <c r="K124" s="335">
        <f t="shared" si="434"/>
        <v>145651</v>
      </c>
      <c r="L124" s="335">
        <f t="shared" si="434"/>
        <v>0</v>
      </c>
      <c r="M124" s="335">
        <f t="shared" si="434"/>
        <v>169643</v>
      </c>
      <c r="N124" s="335">
        <f t="shared" si="434"/>
        <v>169514</v>
      </c>
      <c r="O124" s="335">
        <f t="shared" si="434"/>
        <v>69483</v>
      </c>
      <c r="P124" s="335">
        <f t="shared" si="434"/>
        <v>0</v>
      </c>
      <c r="Q124" s="335">
        <f t="shared" si="434"/>
        <v>0</v>
      </c>
      <c r="R124" s="335">
        <f t="shared" si="434"/>
        <v>0</v>
      </c>
      <c r="S124" s="335">
        <f t="shared" si="434"/>
        <v>0</v>
      </c>
      <c r="T124" s="335">
        <f t="shared" si="434"/>
        <v>0</v>
      </c>
      <c r="U124" s="335">
        <f t="shared" si="434"/>
        <v>0</v>
      </c>
      <c r="V124" s="335">
        <f t="shared" si="434"/>
        <v>95.37</v>
      </c>
      <c r="W124" s="335">
        <f t="shared" si="434"/>
        <v>420</v>
      </c>
      <c r="X124" s="335">
        <f t="shared" si="434"/>
        <v>0</v>
      </c>
      <c r="Y124" s="335">
        <f t="shared" si="434"/>
        <v>0</v>
      </c>
      <c r="Z124" s="335">
        <f t="shared" si="434"/>
        <v>0</v>
      </c>
      <c r="AA124" s="335">
        <f t="shared" si="434"/>
        <v>0</v>
      </c>
      <c r="AB124" s="335">
        <f t="shared" si="434"/>
        <v>0</v>
      </c>
      <c r="AC124" s="335">
        <f t="shared" si="434"/>
        <v>0</v>
      </c>
      <c r="AD124" s="335">
        <f t="shared" si="434"/>
        <v>146166.37</v>
      </c>
      <c r="AE124" s="335">
        <f t="shared" si="434"/>
        <v>146166.37</v>
      </c>
      <c r="AF124" s="335">
        <f t="shared" si="434"/>
        <v>132909</v>
      </c>
      <c r="AG124" s="335">
        <f t="shared" si="434"/>
        <v>176916</v>
      </c>
      <c r="AH124" s="335">
        <f t="shared" si="434"/>
        <v>0</v>
      </c>
      <c r="AI124" s="335">
        <f t="shared" si="434"/>
        <v>0</v>
      </c>
      <c r="AJ124" s="335">
        <f t="shared" si="434"/>
        <v>0</v>
      </c>
      <c r="AK124" s="335">
        <f t="shared" si="434"/>
        <v>176916</v>
      </c>
      <c r="AL124" s="335">
        <f t="shared" si="434"/>
        <v>172975</v>
      </c>
      <c r="AM124" s="335">
        <f t="shared" si="434"/>
        <v>123023</v>
      </c>
      <c r="AN124" s="335">
        <f t="shared" si="434"/>
        <v>3570</v>
      </c>
      <c r="AO124" s="335">
        <f t="shared" si="434"/>
        <v>0</v>
      </c>
    </row>
    <row r="125" spans="1:41" ht="46.5" customHeight="1">
      <c r="A125" s="43"/>
      <c r="B125" s="65" t="s">
        <v>225</v>
      </c>
      <c r="C125" s="66" t="s">
        <v>226</v>
      </c>
      <c r="D125" s="67">
        <f t="shared" ref="D125:E125" si="435">D126+D127+D128</f>
        <v>11912</v>
      </c>
      <c r="E125" s="67">
        <f t="shared" si="435"/>
        <v>146421</v>
      </c>
      <c r="F125" s="67">
        <f t="shared" ref="F125:J125" si="436">F126+F127+F128</f>
        <v>145651</v>
      </c>
      <c r="G125" s="323">
        <f t="shared" si="436"/>
        <v>2611</v>
      </c>
      <c r="H125" s="323">
        <f t="shared" si="436"/>
        <v>35840</v>
      </c>
      <c r="I125" s="323">
        <f t="shared" si="436"/>
        <v>49910</v>
      </c>
      <c r="J125" s="323">
        <f t="shared" si="436"/>
        <v>57290</v>
      </c>
      <c r="K125" s="23">
        <f t="shared" si="215"/>
        <v>145651</v>
      </c>
      <c r="L125" s="23">
        <f t="shared" si="216"/>
        <v>0</v>
      </c>
      <c r="M125" s="323">
        <f t="shared" ref="M125:O125" si="437">M126+M127+M128</f>
        <v>169643</v>
      </c>
      <c r="N125" s="323">
        <f t="shared" si="437"/>
        <v>169514</v>
      </c>
      <c r="O125" s="323">
        <f t="shared" si="437"/>
        <v>69483</v>
      </c>
      <c r="P125" s="67">
        <f t="shared" ref="P125:Q125" si="438">P126+P127+P128</f>
        <v>0</v>
      </c>
      <c r="Q125" s="67">
        <f t="shared" si="438"/>
        <v>0</v>
      </c>
      <c r="R125" s="67">
        <f t="shared" ref="R125:Z125" si="439">R126+R127+R128</f>
        <v>0</v>
      </c>
      <c r="S125" s="67">
        <f t="shared" si="439"/>
        <v>0</v>
      </c>
      <c r="T125" s="67">
        <f t="shared" si="439"/>
        <v>0</v>
      </c>
      <c r="U125" s="67">
        <f t="shared" ref="U125:V125" si="440">U126+U127+U128</f>
        <v>0</v>
      </c>
      <c r="V125" s="67">
        <f t="shared" si="440"/>
        <v>0</v>
      </c>
      <c r="W125" s="67">
        <f t="shared" ref="W125:Y125" si="441">W126+W127+W128</f>
        <v>0</v>
      </c>
      <c r="X125" s="67">
        <f t="shared" si="441"/>
        <v>0</v>
      </c>
      <c r="Y125" s="67">
        <f t="shared" si="441"/>
        <v>0</v>
      </c>
      <c r="Z125" s="67">
        <f t="shared" si="439"/>
        <v>0</v>
      </c>
      <c r="AA125" s="67">
        <f t="shared" ref="AA125:AB125" si="442">AA126+AA127+AA128</f>
        <v>0</v>
      </c>
      <c r="AB125" s="67">
        <f t="shared" si="442"/>
        <v>0</v>
      </c>
      <c r="AC125" s="67">
        <f t="shared" ref="AC125:AE125" si="443">AC126+AC127+AC128</f>
        <v>0</v>
      </c>
      <c r="AD125" s="292">
        <f t="shared" si="224"/>
        <v>145651</v>
      </c>
      <c r="AE125" s="67">
        <f t="shared" si="443"/>
        <v>145651</v>
      </c>
      <c r="AF125" s="67">
        <f t="shared" ref="AF125:AK125" si="444">AF126+AF127+AF128</f>
        <v>132909</v>
      </c>
      <c r="AG125" s="67">
        <f t="shared" si="444"/>
        <v>174847</v>
      </c>
      <c r="AH125" s="67">
        <f t="shared" ref="AH125:AJ125" si="445">AH126+AH127+AH128</f>
        <v>0</v>
      </c>
      <c r="AI125" s="67">
        <f t="shared" si="445"/>
        <v>0</v>
      </c>
      <c r="AJ125" s="67">
        <f t="shared" si="445"/>
        <v>0</v>
      </c>
      <c r="AK125" s="67">
        <f t="shared" si="444"/>
        <v>174847</v>
      </c>
      <c r="AL125" s="67">
        <f t="shared" ref="AL125:AM125" si="446">AL126+AL127+AL128</f>
        <v>170789</v>
      </c>
      <c r="AM125" s="67">
        <f t="shared" si="446"/>
        <v>121640</v>
      </c>
      <c r="AN125" s="67">
        <f t="shared" ref="AN125:AO125" si="447">AN126+AN127+AN128</f>
        <v>3400</v>
      </c>
      <c r="AO125" s="67">
        <f t="shared" si="447"/>
        <v>0</v>
      </c>
    </row>
    <row r="126" spans="1:41" ht="24" customHeight="1">
      <c r="A126" s="43"/>
      <c r="B126" s="68" t="s">
        <v>227</v>
      </c>
      <c r="C126" s="69" t="s">
        <v>228</v>
      </c>
      <c r="D126" s="186"/>
      <c r="E126" s="30"/>
      <c r="F126" s="93">
        <f>F400</f>
        <v>5037</v>
      </c>
      <c r="G126" s="93">
        <f t="shared" ref="G126:AK126" si="448">G400</f>
        <v>61</v>
      </c>
      <c r="H126" s="93">
        <f t="shared" si="448"/>
        <v>49</v>
      </c>
      <c r="I126" s="93">
        <f t="shared" si="448"/>
        <v>49</v>
      </c>
      <c r="J126" s="93">
        <f t="shared" si="448"/>
        <v>4878</v>
      </c>
      <c r="K126" s="93">
        <f t="shared" si="448"/>
        <v>5037</v>
      </c>
      <c r="L126" s="93">
        <f t="shared" si="448"/>
        <v>0</v>
      </c>
      <c r="M126" s="93">
        <f t="shared" si="448"/>
        <v>129</v>
      </c>
      <c r="N126" s="93">
        <f t="shared" si="448"/>
        <v>0</v>
      </c>
      <c r="O126" s="93">
        <f t="shared" si="448"/>
        <v>0</v>
      </c>
      <c r="P126" s="93">
        <f t="shared" si="448"/>
        <v>0</v>
      </c>
      <c r="Q126" s="93">
        <f t="shared" si="448"/>
        <v>0</v>
      </c>
      <c r="R126" s="93">
        <f t="shared" si="448"/>
        <v>0</v>
      </c>
      <c r="S126" s="93">
        <f t="shared" si="448"/>
        <v>0</v>
      </c>
      <c r="T126" s="93">
        <f t="shared" si="448"/>
        <v>0</v>
      </c>
      <c r="U126" s="93">
        <f t="shared" si="448"/>
        <v>0</v>
      </c>
      <c r="V126" s="93">
        <f t="shared" si="448"/>
        <v>0</v>
      </c>
      <c r="W126" s="93">
        <f t="shared" si="448"/>
        <v>0</v>
      </c>
      <c r="X126" s="93">
        <f t="shared" si="448"/>
        <v>0</v>
      </c>
      <c r="Y126" s="93">
        <f t="shared" si="448"/>
        <v>0</v>
      </c>
      <c r="Z126" s="93">
        <f t="shared" si="448"/>
        <v>0</v>
      </c>
      <c r="AA126" s="93">
        <f t="shared" si="448"/>
        <v>0</v>
      </c>
      <c r="AB126" s="93">
        <f t="shared" si="448"/>
        <v>0</v>
      </c>
      <c r="AC126" s="93">
        <f t="shared" si="448"/>
        <v>0</v>
      </c>
      <c r="AD126" s="292">
        <f t="shared" si="224"/>
        <v>5037</v>
      </c>
      <c r="AE126" s="93">
        <f t="shared" si="448"/>
        <v>5037</v>
      </c>
      <c r="AF126" s="93">
        <v>3014</v>
      </c>
      <c r="AG126" s="93">
        <f t="shared" ref="AG126" si="449">AG400</f>
        <v>4058</v>
      </c>
      <c r="AH126" s="93">
        <f t="shared" ref="AH126:AJ126" si="450">AH400</f>
        <v>0</v>
      </c>
      <c r="AI126" s="93">
        <f t="shared" si="450"/>
        <v>0</v>
      </c>
      <c r="AJ126" s="93">
        <f t="shared" si="450"/>
        <v>0</v>
      </c>
      <c r="AK126" s="93">
        <f t="shared" si="448"/>
        <v>4058</v>
      </c>
      <c r="AL126" s="93">
        <f t="shared" ref="AL126:AM126" si="451">AL400</f>
        <v>0</v>
      </c>
      <c r="AM126" s="93">
        <f t="shared" si="451"/>
        <v>0</v>
      </c>
      <c r="AN126" s="93">
        <f t="shared" ref="AN126:AO126" si="452">AN400</f>
        <v>0</v>
      </c>
      <c r="AO126" s="93">
        <f t="shared" si="452"/>
        <v>0</v>
      </c>
    </row>
    <row r="127" spans="1:41" ht="15.75" customHeight="1">
      <c r="A127" s="43"/>
      <c r="B127" s="68" t="s">
        <v>229</v>
      </c>
      <c r="C127" s="69" t="s">
        <v>230</v>
      </c>
      <c r="D127" s="186"/>
      <c r="E127" s="30"/>
      <c r="F127" s="93"/>
      <c r="G127" s="186"/>
      <c r="H127" s="186"/>
      <c r="I127" s="186"/>
      <c r="J127" s="186"/>
      <c r="K127" s="23">
        <f t="shared" si="215"/>
        <v>0</v>
      </c>
      <c r="L127" s="23">
        <f t="shared" si="216"/>
        <v>0</v>
      </c>
      <c r="M127" s="186"/>
      <c r="N127" s="186"/>
      <c r="O127" s="186"/>
      <c r="P127" s="30"/>
      <c r="Q127" s="30"/>
      <c r="R127" s="30"/>
      <c r="S127" s="30"/>
      <c r="T127" s="30"/>
      <c r="U127" s="30"/>
      <c r="V127" s="30"/>
      <c r="W127" s="30"/>
      <c r="X127" s="30"/>
      <c r="Y127" s="30"/>
      <c r="Z127" s="30"/>
      <c r="AA127" s="30"/>
      <c r="AB127" s="30"/>
      <c r="AC127" s="30"/>
      <c r="AD127" s="292">
        <f t="shared" si="224"/>
        <v>0</v>
      </c>
      <c r="AE127" s="30"/>
      <c r="AF127" s="30"/>
      <c r="AG127" s="30"/>
      <c r="AH127" s="30"/>
      <c r="AI127" s="30"/>
      <c r="AJ127" s="30"/>
      <c r="AK127" s="30"/>
      <c r="AL127" s="30"/>
      <c r="AM127" s="30"/>
      <c r="AN127" s="30"/>
      <c r="AO127" s="30"/>
    </row>
    <row r="128" spans="1:41" ht="18.75" customHeight="1">
      <c r="A128" s="43"/>
      <c r="B128" s="68" t="s">
        <v>231</v>
      </c>
      <c r="C128" s="69" t="s">
        <v>232</v>
      </c>
      <c r="D128" s="186">
        <v>11912</v>
      </c>
      <c r="E128" s="30">
        <f>E1434+E1440+E400</f>
        <v>146421</v>
      </c>
      <c r="F128" s="93">
        <f>F1434+F1440</f>
        <v>140614</v>
      </c>
      <c r="G128" s="186">
        <f t="shared" ref="G128:O128" si="453">G1434+G1440</f>
        <v>2550</v>
      </c>
      <c r="H128" s="186">
        <f t="shared" si="453"/>
        <v>35791</v>
      </c>
      <c r="I128" s="186">
        <f t="shared" si="453"/>
        <v>49861</v>
      </c>
      <c r="J128" s="186">
        <f t="shared" si="453"/>
        <v>52412</v>
      </c>
      <c r="K128" s="186">
        <f t="shared" si="453"/>
        <v>140614</v>
      </c>
      <c r="L128" s="186">
        <f t="shared" si="453"/>
        <v>0</v>
      </c>
      <c r="M128" s="186">
        <f t="shared" si="453"/>
        <v>169514</v>
      </c>
      <c r="N128" s="186">
        <f t="shared" si="453"/>
        <v>169514</v>
      </c>
      <c r="O128" s="186">
        <f t="shared" si="453"/>
        <v>69483</v>
      </c>
      <c r="P128" s="30">
        <f t="shared" ref="P128:AC128" si="454">P1434+P1440+P400</f>
        <v>0</v>
      </c>
      <c r="Q128" s="30">
        <f t="shared" si="454"/>
        <v>0</v>
      </c>
      <c r="R128" s="30">
        <f t="shared" si="454"/>
        <v>0</v>
      </c>
      <c r="S128" s="30">
        <f t="shared" si="454"/>
        <v>0</v>
      </c>
      <c r="T128" s="30">
        <f t="shared" si="454"/>
        <v>0</v>
      </c>
      <c r="U128" s="30">
        <f t="shared" si="454"/>
        <v>0</v>
      </c>
      <c r="V128" s="30">
        <f t="shared" si="454"/>
        <v>0</v>
      </c>
      <c r="W128" s="30">
        <f t="shared" si="454"/>
        <v>0</v>
      </c>
      <c r="X128" s="30">
        <f t="shared" si="454"/>
        <v>0</v>
      </c>
      <c r="Y128" s="30">
        <f t="shared" si="454"/>
        <v>0</v>
      </c>
      <c r="Z128" s="30">
        <f t="shared" si="454"/>
        <v>0</v>
      </c>
      <c r="AA128" s="30">
        <f t="shared" si="454"/>
        <v>0</v>
      </c>
      <c r="AB128" s="30">
        <f t="shared" si="454"/>
        <v>0</v>
      </c>
      <c r="AC128" s="30">
        <f t="shared" si="454"/>
        <v>0</v>
      </c>
      <c r="AD128" s="292">
        <f t="shared" si="224"/>
        <v>140614</v>
      </c>
      <c r="AE128" s="30">
        <f>AE1434+AE1440</f>
        <v>140614</v>
      </c>
      <c r="AF128" s="30">
        <v>129895</v>
      </c>
      <c r="AG128" s="30">
        <f>AG1434+AG1440-21453-13198</f>
        <v>170789</v>
      </c>
      <c r="AH128" s="30">
        <f t="shared" ref="AH128:AJ128" si="455">AH1434+AH1440</f>
        <v>0</v>
      </c>
      <c r="AI128" s="30">
        <f t="shared" si="455"/>
        <v>0</v>
      </c>
      <c r="AJ128" s="30">
        <f t="shared" si="455"/>
        <v>0</v>
      </c>
      <c r="AK128" s="30">
        <f>AK1434+AK1440-21453-13198</f>
        <v>170789</v>
      </c>
      <c r="AL128" s="30">
        <f t="shared" ref="AL128" si="456">AL1434+AL1440</f>
        <v>170789</v>
      </c>
      <c r="AM128" s="30">
        <f t="shared" ref="AM128:AN128" si="457">AM1434+AM1440</f>
        <v>121640</v>
      </c>
      <c r="AN128" s="30">
        <f t="shared" si="457"/>
        <v>3400</v>
      </c>
      <c r="AO128" s="30">
        <f t="shared" ref="AO128" si="458">AO1434+AO1440</f>
        <v>0</v>
      </c>
    </row>
    <row r="129" spans="1:41" ht="18.75" customHeight="1">
      <c r="A129" s="43"/>
      <c r="B129" s="331" t="s">
        <v>233</v>
      </c>
      <c r="C129" s="66" t="s">
        <v>234</v>
      </c>
      <c r="D129" s="323"/>
      <c r="E129" s="332"/>
      <c r="F129" s="67">
        <f>F130+F131+F132</f>
        <v>0</v>
      </c>
      <c r="G129" s="67">
        <f t="shared" ref="G129:Z129" si="459">G130+G131+G132</f>
        <v>0</v>
      </c>
      <c r="H129" s="67">
        <f t="shared" si="459"/>
        <v>0</v>
      </c>
      <c r="I129" s="67">
        <f t="shared" si="459"/>
        <v>0</v>
      </c>
      <c r="J129" s="67">
        <f t="shared" si="459"/>
        <v>0</v>
      </c>
      <c r="K129" s="67">
        <f t="shared" si="459"/>
        <v>0</v>
      </c>
      <c r="L129" s="67">
        <f t="shared" si="459"/>
        <v>0</v>
      </c>
      <c r="M129" s="67">
        <f t="shared" si="459"/>
        <v>0</v>
      </c>
      <c r="N129" s="67">
        <f t="shared" si="459"/>
        <v>0</v>
      </c>
      <c r="O129" s="67">
        <f t="shared" si="459"/>
        <v>0</v>
      </c>
      <c r="P129" s="67">
        <f t="shared" si="459"/>
        <v>0</v>
      </c>
      <c r="Q129" s="67">
        <f t="shared" si="459"/>
        <v>0</v>
      </c>
      <c r="R129" s="67">
        <f t="shared" si="459"/>
        <v>0</v>
      </c>
      <c r="S129" s="67">
        <f t="shared" si="459"/>
        <v>0</v>
      </c>
      <c r="T129" s="67">
        <f t="shared" si="459"/>
        <v>0</v>
      </c>
      <c r="U129" s="67">
        <f t="shared" si="459"/>
        <v>0</v>
      </c>
      <c r="V129" s="67">
        <f t="shared" si="459"/>
        <v>95.37</v>
      </c>
      <c r="W129" s="67">
        <f t="shared" si="459"/>
        <v>420</v>
      </c>
      <c r="X129" s="67">
        <f t="shared" si="459"/>
        <v>0</v>
      </c>
      <c r="Y129" s="67">
        <f t="shared" si="459"/>
        <v>0</v>
      </c>
      <c r="Z129" s="67">
        <f t="shared" si="459"/>
        <v>0</v>
      </c>
      <c r="AA129" s="67">
        <f t="shared" ref="AA129:AB129" si="460">AA130+AA131+AA132</f>
        <v>0</v>
      </c>
      <c r="AB129" s="67">
        <f t="shared" si="460"/>
        <v>0</v>
      </c>
      <c r="AC129" s="67">
        <f t="shared" ref="AC129:AE129" si="461">AC130+AC131+AC132</f>
        <v>0</v>
      </c>
      <c r="AD129" s="292">
        <f t="shared" si="224"/>
        <v>515.37</v>
      </c>
      <c r="AE129" s="67">
        <f t="shared" si="461"/>
        <v>515.37</v>
      </c>
      <c r="AF129" s="67">
        <f t="shared" ref="AF129:AK129" si="462">AF130+AF131+AF132</f>
        <v>0</v>
      </c>
      <c r="AG129" s="67">
        <f t="shared" si="462"/>
        <v>1903</v>
      </c>
      <c r="AH129" s="67">
        <f t="shared" ref="AH129:AJ129" si="463">AH130+AH131+AH132</f>
        <v>0</v>
      </c>
      <c r="AI129" s="67">
        <f t="shared" si="463"/>
        <v>0</v>
      </c>
      <c r="AJ129" s="67">
        <f t="shared" si="463"/>
        <v>0</v>
      </c>
      <c r="AK129" s="67">
        <f t="shared" si="462"/>
        <v>1903</v>
      </c>
      <c r="AL129" s="67">
        <f t="shared" ref="AL129:AM129" si="464">AL130+AL131+AL132</f>
        <v>2186</v>
      </c>
      <c r="AM129" s="67">
        <f t="shared" si="464"/>
        <v>1383</v>
      </c>
      <c r="AN129" s="67">
        <f t="shared" ref="AN129:AO129" si="465">AN130+AN131+AN132</f>
        <v>170</v>
      </c>
      <c r="AO129" s="67">
        <f t="shared" si="465"/>
        <v>0</v>
      </c>
    </row>
    <row r="130" spans="1:41" ht="18.75" customHeight="1">
      <c r="A130" s="43"/>
      <c r="B130" s="68" t="s">
        <v>227</v>
      </c>
      <c r="C130" s="69" t="s">
        <v>235</v>
      </c>
      <c r="D130" s="186"/>
      <c r="E130" s="30"/>
      <c r="F130" s="93"/>
      <c r="G130" s="186"/>
      <c r="H130" s="186"/>
      <c r="I130" s="186"/>
      <c r="J130" s="186"/>
      <c r="K130" s="186"/>
      <c r="L130" s="186"/>
      <c r="M130" s="186"/>
      <c r="N130" s="186"/>
      <c r="O130" s="186"/>
      <c r="P130" s="30"/>
      <c r="Q130" s="30"/>
      <c r="R130" s="30"/>
      <c r="S130" s="30"/>
      <c r="T130" s="30"/>
      <c r="U130" s="30"/>
      <c r="V130" s="30">
        <v>95.37</v>
      </c>
      <c r="W130" s="30">
        <v>420</v>
      </c>
      <c r="X130" s="30"/>
      <c r="Y130" s="30"/>
      <c r="Z130" s="30"/>
      <c r="AA130" s="30"/>
      <c r="AB130" s="30"/>
      <c r="AC130" s="30"/>
      <c r="AD130" s="292">
        <f t="shared" si="224"/>
        <v>515.37</v>
      </c>
      <c r="AE130" s="30">
        <v>515.37</v>
      </c>
      <c r="AF130" s="30"/>
      <c r="AG130" s="30">
        <f t="shared" ref="AG130:AO130" si="466">AG734+AG739+AG1054</f>
        <v>1903</v>
      </c>
      <c r="AH130" s="30">
        <f t="shared" si="466"/>
        <v>0</v>
      </c>
      <c r="AI130" s="30">
        <f t="shared" si="466"/>
        <v>0</v>
      </c>
      <c r="AJ130" s="30">
        <f t="shared" si="466"/>
        <v>0</v>
      </c>
      <c r="AK130" s="30">
        <f t="shared" si="466"/>
        <v>1903</v>
      </c>
      <c r="AL130" s="30">
        <f t="shared" si="466"/>
        <v>2186</v>
      </c>
      <c r="AM130" s="30">
        <f t="shared" si="466"/>
        <v>1383</v>
      </c>
      <c r="AN130" s="30">
        <f t="shared" si="466"/>
        <v>170</v>
      </c>
      <c r="AO130" s="30">
        <f t="shared" si="466"/>
        <v>0</v>
      </c>
    </row>
    <row r="131" spans="1:41" ht="18.75" customHeight="1">
      <c r="A131" s="43"/>
      <c r="B131" s="68" t="s">
        <v>229</v>
      </c>
      <c r="C131" s="69" t="s">
        <v>236</v>
      </c>
      <c r="D131" s="186"/>
      <c r="E131" s="30"/>
      <c r="F131" s="93"/>
      <c r="G131" s="186"/>
      <c r="H131" s="186"/>
      <c r="I131" s="186"/>
      <c r="J131" s="186"/>
      <c r="K131" s="186"/>
      <c r="L131" s="186"/>
      <c r="M131" s="186"/>
      <c r="N131" s="186"/>
      <c r="O131" s="186"/>
      <c r="P131" s="30"/>
      <c r="Q131" s="30"/>
      <c r="R131" s="30"/>
      <c r="S131" s="30"/>
      <c r="T131" s="30"/>
      <c r="U131" s="30"/>
      <c r="V131" s="30"/>
      <c r="W131" s="30"/>
      <c r="X131" s="30"/>
      <c r="Y131" s="30"/>
      <c r="Z131" s="30"/>
      <c r="AA131" s="30"/>
      <c r="AB131" s="30"/>
      <c r="AC131" s="30"/>
      <c r="AD131" s="292">
        <f t="shared" si="224"/>
        <v>0</v>
      </c>
      <c r="AE131" s="30"/>
      <c r="AF131" s="30"/>
      <c r="AG131" s="30"/>
      <c r="AH131" s="30"/>
      <c r="AI131" s="30"/>
      <c r="AJ131" s="30"/>
      <c r="AK131" s="30"/>
      <c r="AL131" s="30"/>
      <c r="AM131" s="30"/>
      <c r="AN131" s="30"/>
      <c r="AO131" s="30"/>
    </row>
    <row r="132" spans="1:41" ht="18.75" customHeight="1">
      <c r="A132" s="43"/>
      <c r="B132" s="68" t="s">
        <v>231</v>
      </c>
      <c r="C132" s="69" t="s">
        <v>237</v>
      </c>
      <c r="D132" s="186"/>
      <c r="E132" s="30"/>
      <c r="F132" s="93"/>
      <c r="G132" s="186"/>
      <c r="H132" s="186"/>
      <c r="I132" s="186"/>
      <c r="J132" s="186"/>
      <c r="K132" s="186"/>
      <c r="L132" s="186"/>
      <c r="M132" s="186"/>
      <c r="N132" s="186"/>
      <c r="O132" s="186"/>
      <c r="P132" s="30"/>
      <c r="Q132" s="30"/>
      <c r="R132" s="30"/>
      <c r="S132" s="30"/>
      <c r="T132" s="30"/>
      <c r="U132" s="30"/>
      <c r="V132" s="30"/>
      <c r="W132" s="30"/>
      <c r="X132" s="30"/>
      <c r="Y132" s="30"/>
      <c r="Z132" s="30"/>
      <c r="AA132" s="30"/>
      <c r="AB132" s="30"/>
      <c r="AC132" s="30"/>
      <c r="AD132" s="292">
        <f t="shared" si="224"/>
        <v>0</v>
      </c>
      <c r="AE132" s="30"/>
      <c r="AF132" s="30"/>
      <c r="AG132" s="30"/>
      <c r="AH132" s="30"/>
      <c r="AI132" s="30"/>
      <c r="AJ132" s="30"/>
      <c r="AK132" s="30"/>
      <c r="AL132" s="30"/>
      <c r="AM132" s="30"/>
      <c r="AN132" s="30"/>
      <c r="AO132" s="30"/>
    </row>
    <row r="133" spans="1:41" ht="26.25" customHeight="1">
      <c r="A133" s="43"/>
      <c r="B133" s="365" t="s">
        <v>811</v>
      </c>
      <c r="C133" s="366" t="s">
        <v>812</v>
      </c>
      <c r="D133" s="367" t="s">
        <v>812</v>
      </c>
      <c r="E133" s="368"/>
      <c r="F133" s="335">
        <f>F134+F135+F136</f>
        <v>0</v>
      </c>
      <c r="G133" s="335">
        <f t="shared" ref="G133:AO133" si="467">G134+G135+G136</f>
        <v>0</v>
      </c>
      <c r="H133" s="335">
        <f t="shared" si="467"/>
        <v>0</v>
      </c>
      <c r="I133" s="335">
        <f t="shared" si="467"/>
        <v>0</v>
      </c>
      <c r="J133" s="335">
        <f t="shared" si="467"/>
        <v>0</v>
      </c>
      <c r="K133" s="335">
        <f t="shared" si="467"/>
        <v>0</v>
      </c>
      <c r="L133" s="335">
        <f t="shared" si="467"/>
        <v>0</v>
      </c>
      <c r="M133" s="335">
        <f t="shared" si="467"/>
        <v>0</v>
      </c>
      <c r="N133" s="335">
        <f t="shared" si="467"/>
        <v>0</v>
      </c>
      <c r="O133" s="335">
        <f t="shared" si="467"/>
        <v>0</v>
      </c>
      <c r="P133" s="335">
        <f t="shared" si="467"/>
        <v>0</v>
      </c>
      <c r="Q133" s="335">
        <f t="shared" si="467"/>
        <v>0</v>
      </c>
      <c r="R133" s="335">
        <f t="shared" si="467"/>
        <v>0</v>
      </c>
      <c r="S133" s="335">
        <f t="shared" si="467"/>
        <v>0</v>
      </c>
      <c r="T133" s="335">
        <f t="shared" si="467"/>
        <v>0</v>
      </c>
      <c r="U133" s="335">
        <f t="shared" si="467"/>
        <v>0</v>
      </c>
      <c r="V133" s="335">
        <f t="shared" si="467"/>
        <v>0</v>
      </c>
      <c r="W133" s="335">
        <f t="shared" si="467"/>
        <v>0</v>
      </c>
      <c r="X133" s="335">
        <f t="shared" si="467"/>
        <v>0</v>
      </c>
      <c r="Y133" s="335">
        <f t="shared" si="467"/>
        <v>0</v>
      </c>
      <c r="Z133" s="335">
        <f t="shared" si="467"/>
        <v>0</v>
      </c>
      <c r="AA133" s="335">
        <f t="shared" si="467"/>
        <v>0</v>
      </c>
      <c r="AB133" s="335">
        <f t="shared" si="467"/>
        <v>0</v>
      </c>
      <c r="AC133" s="335">
        <f t="shared" si="467"/>
        <v>0</v>
      </c>
      <c r="AD133" s="335">
        <f t="shared" si="467"/>
        <v>0</v>
      </c>
      <c r="AE133" s="335">
        <f t="shared" si="467"/>
        <v>0</v>
      </c>
      <c r="AF133" s="335">
        <f t="shared" si="467"/>
        <v>0</v>
      </c>
      <c r="AG133" s="335">
        <f t="shared" si="467"/>
        <v>166</v>
      </c>
      <c r="AH133" s="335">
        <f t="shared" si="467"/>
        <v>0</v>
      </c>
      <c r="AI133" s="335">
        <f t="shared" si="467"/>
        <v>0</v>
      </c>
      <c r="AJ133" s="335">
        <f t="shared" si="467"/>
        <v>0</v>
      </c>
      <c r="AK133" s="335">
        <f t="shared" si="467"/>
        <v>166</v>
      </c>
      <c r="AL133" s="335">
        <f t="shared" si="467"/>
        <v>0</v>
      </c>
      <c r="AM133" s="335">
        <f t="shared" si="467"/>
        <v>0</v>
      </c>
      <c r="AN133" s="335">
        <f t="shared" si="467"/>
        <v>0</v>
      </c>
      <c r="AO133" s="335">
        <f t="shared" si="467"/>
        <v>0</v>
      </c>
    </row>
    <row r="134" spans="1:41" ht="18.75" customHeight="1">
      <c r="A134" s="43"/>
      <c r="B134" s="361" t="s">
        <v>227</v>
      </c>
      <c r="C134" s="360" t="s">
        <v>813</v>
      </c>
      <c r="D134" s="359" t="s">
        <v>813</v>
      </c>
      <c r="E134" s="30"/>
      <c r="F134" s="93"/>
      <c r="G134" s="186"/>
      <c r="H134" s="186"/>
      <c r="I134" s="186"/>
      <c r="J134" s="186"/>
      <c r="K134" s="186"/>
      <c r="L134" s="186"/>
      <c r="M134" s="186"/>
      <c r="N134" s="186"/>
      <c r="O134" s="186"/>
      <c r="P134" s="30"/>
      <c r="Q134" s="30"/>
      <c r="R134" s="30"/>
      <c r="S134" s="30"/>
      <c r="T134" s="30"/>
      <c r="U134" s="30"/>
      <c r="V134" s="30"/>
      <c r="W134" s="30"/>
      <c r="X134" s="30"/>
      <c r="Y134" s="30"/>
      <c r="Z134" s="30"/>
      <c r="AA134" s="30"/>
      <c r="AB134" s="30"/>
      <c r="AC134" s="30"/>
      <c r="AD134" s="292"/>
      <c r="AE134" s="30"/>
      <c r="AF134" s="30"/>
      <c r="AG134" s="30">
        <v>166</v>
      </c>
      <c r="AH134" s="30"/>
      <c r="AI134" s="30"/>
      <c r="AJ134" s="30"/>
      <c r="AK134" s="30">
        <v>166</v>
      </c>
      <c r="AL134" s="30"/>
      <c r="AM134" s="30"/>
      <c r="AN134" s="30"/>
      <c r="AO134" s="30"/>
    </row>
    <row r="135" spans="1:41" ht="18.75" customHeight="1">
      <c r="A135" s="43"/>
      <c r="B135" s="361" t="s">
        <v>229</v>
      </c>
      <c r="C135" s="360" t="s">
        <v>814</v>
      </c>
      <c r="D135" s="359" t="s">
        <v>814</v>
      </c>
      <c r="E135" s="30"/>
      <c r="F135" s="93"/>
      <c r="G135" s="186"/>
      <c r="H135" s="186"/>
      <c r="I135" s="186"/>
      <c r="J135" s="186"/>
      <c r="K135" s="186"/>
      <c r="L135" s="186"/>
      <c r="M135" s="186"/>
      <c r="N135" s="186"/>
      <c r="O135" s="186"/>
      <c r="P135" s="30"/>
      <c r="Q135" s="30"/>
      <c r="R135" s="30"/>
      <c r="S135" s="30"/>
      <c r="T135" s="30"/>
      <c r="U135" s="30"/>
      <c r="V135" s="30"/>
      <c r="W135" s="30"/>
      <c r="X135" s="30"/>
      <c r="Y135" s="30"/>
      <c r="Z135" s="30"/>
      <c r="AA135" s="30"/>
      <c r="AB135" s="30"/>
      <c r="AC135" s="30"/>
      <c r="AD135" s="292"/>
      <c r="AE135" s="30"/>
      <c r="AF135" s="30"/>
      <c r="AG135" s="30"/>
      <c r="AH135" s="30"/>
      <c r="AI135" s="30"/>
      <c r="AJ135" s="30"/>
      <c r="AK135" s="30"/>
      <c r="AL135" s="30"/>
      <c r="AM135" s="30"/>
      <c r="AN135" s="30"/>
      <c r="AO135" s="30"/>
    </row>
    <row r="136" spans="1:41" ht="18.75" customHeight="1">
      <c r="A136" s="43"/>
      <c r="B136" s="68" t="s">
        <v>231</v>
      </c>
      <c r="C136" s="360" t="s">
        <v>815</v>
      </c>
      <c r="D136" s="374"/>
      <c r="E136" s="30"/>
      <c r="F136" s="93"/>
      <c r="G136" s="186"/>
      <c r="H136" s="186"/>
      <c r="I136" s="186"/>
      <c r="J136" s="186"/>
      <c r="K136" s="186"/>
      <c r="L136" s="186"/>
      <c r="M136" s="186"/>
      <c r="N136" s="186"/>
      <c r="O136" s="186"/>
      <c r="P136" s="30"/>
      <c r="Q136" s="30"/>
      <c r="R136" s="30"/>
      <c r="S136" s="30"/>
      <c r="T136" s="30"/>
      <c r="U136" s="30"/>
      <c r="V136" s="30"/>
      <c r="W136" s="30"/>
      <c r="X136" s="30"/>
      <c r="Y136" s="30"/>
      <c r="Z136" s="30"/>
      <c r="AA136" s="30"/>
      <c r="AB136" s="30"/>
      <c r="AC136" s="30"/>
      <c r="AD136" s="292"/>
      <c r="AE136" s="30"/>
      <c r="AF136" s="30"/>
      <c r="AG136" s="30"/>
      <c r="AH136" s="30"/>
      <c r="AI136" s="30"/>
      <c r="AJ136" s="30"/>
      <c r="AK136" s="30"/>
      <c r="AL136" s="30"/>
      <c r="AM136" s="30"/>
      <c r="AN136" s="30"/>
      <c r="AO136" s="30"/>
    </row>
    <row r="137" spans="1:41" ht="16.5" customHeight="1">
      <c r="A137" s="43"/>
      <c r="B137" s="31" t="s">
        <v>238</v>
      </c>
      <c r="C137" s="70" t="s">
        <v>239</v>
      </c>
      <c r="D137" s="255">
        <f t="shared" ref="D137:E137" si="468">D138</f>
        <v>0</v>
      </c>
      <c r="E137" s="71">
        <f t="shared" si="468"/>
        <v>0</v>
      </c>
      <c r="F137" s="294">
        <f t="shared" ref="F137:AO137" si="469">F138</f>
        <v>0</v>
      </c>
      <c r="G137" s="255">
        <f t="shared" si="469"/>
        <v>0</v>
      </c>
      <c r="H137" s="255">
        <f t="shared" si="469"/>
        <v>0</v>
      </c>
      <c r="I137" s="255">
        <f t="shared" si="469"/>
        <v>0</v>
      </c>
      <c r="J137" s="255">
        <f t="shared" si="469"/>
        <v>0</v>
      </c>
      <c r="K137" s="23">
        <f t="shared" si="215"/>
        <v>0</v>
      </c>
      <c r="L137" s="23">
        <f t="shared" si="216"/>
        <v>0</v>
      </c>
      <c r="M137" s="255">
        <f t="shared" si="469"/>
        <v>0</v>
      </c>
      <c r="N137" s="255">
        <f t="shared" si="469"/>
        <v>0</v>
      </c>
      <c r="O137" s="255">
        <f t="shared" si="469"/>
        <v>0</v>
      </c>
      <c r="P137" s="71">
        <f t="shared" si="469"/>
        <v>0</v>
      </c>
      <c r="Q137" s="71">
        <f t="shared" si="469"/>
        <v>0</v>
      </c>
      <c r="R137" s="71">
        <f t="shared" si="469"/>
        <v>0</v>
      </c>
      <c r="S137" s="71">
        <f t="shared" si="469"/>
        <v>0</v>
      </c>
      <c r="T137" s="71">
        <f t="shared" si="469"/>
        <v>0</v>
      </c>
      <c r="U137" s="71">
        <f t="shared" si="469"/>
        <v>0</v>
      </c>
      <c r="V137" s="71">
        <f t="shared" si="469"/>
        <v>0</v>
      </c>
      <c r="W137" s="71">
        <f t="shared" si="469"/>
        <v>0</v>
      </c>
      <c r="X137" s="71">
        <f t="shared" si="469"/>
        <v>0</v>
      </c>
      <c r="Y137" s="71">
        <f t="shared" si="469"/>
        <v>0</v>
      </c>
      <c r="Z137" s="71">
        <f t="shared" si="469"/>
        <v>0</v>
      </c>
      <c r="AA137" s="71">
        <f t="shared" si="469"/>
        <v>0</v>
      </c>
      <c r="AB137" s="71">
        <f t="shared" si="469"/>
        <v>0</v>
      </c>
      <c r="AC137" s="71">
        <f t="shared" si="469"/>
        <v>0</v>
      </c>
      <c r="AD137" s="292">
        <f t="shared" si="224"/>
        <v>0</v>
      </c>
      <c r="AE137" s="71">
        <f t="shared" si="469"/>
        <v>0</v>
      </c>
      <c r="AF137" s="71">
        <f t="shared" si="469"/>
        <v>0</v>
      </c>
      <c r="AG137" s="71">
        <f t="shared" si="469"/>
        <v>0</v>
      </c>
      <c r="AH137" s="71">
        <f t="shared" si="469"/>
        <v>0</v>
      </c>
      <c r="AI137" s="71">
        <f t="shared" si="469"/>
        <v>0</v>
      </c>
      <c r="AJ137" s="71">
        <f t="shared" si="469"/>
        <v>0</v>
      </c>
      <c r="AK137" s="71">
        <f t="shared" si="469"/>
        <v>0</v>
      </c>
      <c r="AL137" s="71">
        <f t="shared" si="469"/>
        <v>0</v>
      </c>
      <c r="AM137" s="71">
        <f t="shared" si="469"/>
        <v>0</v>
      </c>
      <c r="AN137" s="71">
        <f t="shared" si="469"/>
        <v>0</v>
      </c>
      <c r="AO137" s="71">
        <f t="shared" si="469"/>
        <v>0</v>
      </c>
    </row>
    <row r="138" spans="1:41" ht="25.5" customHeight="1">
      <c r="A138" s="43"/>
      <c r="B138" s="16" t="s">
        <v>240</v>
      </c>
      <c r="C138" s="52" t="s">
        <v>241</v>
      </c>
      <c r="D138" s="186"/>
      <c r="E138" s="30"/>
      <c r="F138" s="93"/>
      <c r="G138" s="186"/>
      <c r="H138" s="186"/>
      <c r="I138" s="186"/>
      <c r="J138" s="186"/>
      <c r="K138" s="23">
        <f t="shared" si="215"/>
        <v>0</v>
      </c>
      <c r="L138" s="23">
        <f t="shared" si="216"/>
        <v>0</v>
      </c>
      <c r="M138" s="186"/>
      <c r="N138" s="186"/>
      <c r="O138" s="186"/>
      <c r="P138" s="30"/>
      <c r="Q138" s="30"/>
      <c r="R138" s="30"/>
      <c r="S138" s="30"/>
      <c r="T138" s="30"/>
      <c r="U138" s="30"/>
      <c r="V138" s="30"/>
      <c r="W138" s="30"/>
      <c r="X138" s="30"/>
      <c r="Y138" s="30"/>
      <c r="Z138" s="30"/>
      <c r="AA138" s="30"/>
      <c r="AB138" s="30"/>
      <c r="AC138" s="30"/>
      <c r="AD138" s="292">
        <f t="shared" si="224"/>
        <v>0</v>
      </c>
      <c r="AE138" s="30"/>
      <c r="AF138" s="30"/>
      <c r="AG138" s="30"/>
      <c r="AH138" s="30"/>
      <c r="AI138" s="30"/>
      <c r="AJ138" s="30"/>
      <c r="AK138" s="30"/>
      <c r="AL138" s="30"/>
      <c r="AM138" s="30"/>
      <c r="AN138" s="30"/>
      <c r="AO138" s="30"/>
    </row>
    <row r="139" spans="1:41" ht="40.5" customHeight="1">
      <c r="A139" s="72" t="s">
        <v>242</v>
      </c>
      <c r="B139" s="73" t="s">
        <v>243</v>
      </c>
      <c r="C139" s="74">
        <v>48.02</v>
      </c>
      <c r="D139" s="23">
        <f t="shared" ref="D139:E139" si="470">D140+D144+D148</f>
        <v>150</v>
      </c>
      <c r="E139" s="27">
        <f t="shared" si="470"/>
        <v>153</v>
      </c>
      <c r="F139" s="48">
        <f t="shared" ref="F139:J139" si="471">F140+F144+F148</f>
        <v>153</v>
      </c>
      <c r="G139" s="23">
        <f t="shared" si="471"/>
        <v>153</v>
      </c>
      <c r="H139" s="23">
        <f t="shared" si="471"/>
        <v>0</v>
      </c>
      <c r="I139" s="23">
        <f t="shared" si="471"/>
        <v>0</v>
      </c>
      <c r="J139" s="23">
        <f t="shared" si="471"/>
        <v>0</v>
      </c>
      <c r="K139" s="23">
        <f t="shared" si="215"/>
        <v>153</v>
      </c>
      <c r="L139" s="23">
        <f t="shared" si="216"/>
        <v>0</v>
      </c>
      <c r="M139" s="23">
        <f t="shared" ref="M139:O139" si="472">M140+M144+M148</f>
        <v>153</v>
      </c>
      <c r="N139" s="23">
        <f t="shared" si="472"/>
        <v>153</v>
      </c>
      <c r="O139" s="23">
        <f t="shared" si="472"/>
        <v>153</v>
      </c>
      <c r="P139" s="27">
        <f t="shared" ref="P139:Q139" si="473">P140+P144+P148</f>
        <v>0</v>
      </c>
      <c r="Q139" s="27">
        <f t="shared" si="473"/>
        <v>0</v>
      </c>
      <c r="R139" s="27">
        <f t="shared" ref="R139:Z139" si="474">R140+R144+R148</f>
        <v>0</v>
      </c>
      <c r="S139" s="27">
        <f t="shared" si="474"/>
        <v>0</v>
      </c>
      <c r="T139" s="27">
        <f t="shared" si="474"/>
        <v>0</v>
      </c>
      <c r="U139" s="27">
        <f t="shared" ref="U139:V139" si="475">U140+U144+U148</f>
        <v>0</v>
      </c>
      <c r="V139" s="27">
        <f t="shared" si="475"/>
        <v>0</v>
      </c>
      <c r="W139" s="27">
        <f t="shared" ref="W139:Y139" si="476">W140+W144+W148</f>
        <v>0</v>
      </c>
      <c r="X139" s="27">
        <f t="shared" si="476"/>
        <v>0</v>
      </c>
      <c r="Y139" s="27">
        <f t="shared" si="476"/>
        <v>0</v>
      </c>
      <c r="Z139" s="27">
        <f t="shared" si="474"/>
        <v>0</v>
      </c>
      <c r="AA139" s="27">
        <f t="shared" ref="AA139:AB139" si="477">AA140+AA144+AA148</f>
        <v>0</v>
      </c>
      <c r="AB139" s="27">
        <f t="shared" si="477"/>
        <v>0</v>
      </c>
      <c r="AC139" s="27">
        <f t="shared" ref="AC139:AE139" si="478">AC140+AC144+AC148</f>
        <v>0</v>
      </c>
      <c r="AD139" s="292">
        <f t="shared" si="224"/>
        <v>153</v>
      </c>
      <c r="AE139" s="27">
        <f t="shared" si="478"/>
        <v>153</v>
      </c>
      <c r="AF139" s="27">
        <f t="shared" ref="AF139:AK139" si="479">AF140+AF144+AF148</f>
        <v>-1923</v>
      </c>
      <c r="AG139" s="27">
        <f t="shared" si="479"/>
        <v>0</v>
      </c>
      <c r="AH139" s="27">
        <f t="shared" ref="AH139:AJ139" si="480">AH140+AH144+AH148</f>
        <v>0</v>
      </c>
      <c r="AI139" s="27">
        <f t="shared" si="480"/>
        <v>0</v>
      </c>
      <c r="AJ139" s="27">
        <f t="shared" si="480"/>
        <v>0</v>
      </c>
      <c r="AK139" s="27">
        <f t="shared" si="479"/>
        <v>0</v>
      </c>
      <c r="AL139" s="27">
        <f t="shared" ref="AL139:AM139" si="481">AL140+AL144+AL148</f>
        <v>0</v>
      </c>
      <c r="AM139" s="27">
        <f t="shared" si="481"/>
        <v>0</v>
      </c>
      <c r="AN139" s="27">
        <f t="shared" ref="AN139:AO139" si="482">AN140+AN144+AN148</f>
        <v>0</v>
      </c>
      <c r="AO139" s="27">
        <f t="shared" si="482"/>
        <v>0</v>
      </c>
    </row>
    <row r="140" spans="1:41" ht="0.75" customHeight="1">
      <c r="A140" s="75"/>
      <c r="B140" s="76" t="s">
        <v>244</v>
      </c>
      <c r="C140" s="74" t="s">
        <v>245</v>
      </c>
      <c r="D140" s="23">
        <f t="shared" ref="D140:E140" si="483">D141+D142+D143</f>
        <v>0</v>
      </c>
      <c r="E140" s="27">
        <f t="shared" si="483"/>
        <v>0</v>
      </c>
      <c r="F140" s="48">
        <f t="shared" ref="F140:J140" si="484">F141+F142+F143</f>
        <v>0</v>
      </c>
      <c r="G140" s="23">
        <f t="shared" si="484"/>
        <v>0</v>
      </c>
      <c r="H140" s="23">
        <f t="shared" si="484"/>
        <v>0</v>
      </c>
      <c r="I140" s="23">
        <f t="shared" si="484"/>
        <v>0</v>
      </c>
      <c r="J140" s="23">
        <f t="shared" si="484"/>
        <v>0</v>
      </c>
      <c r="K140" s="23">
        <f t="shared" si="215"/>
        <v>0</v>
      </c>
      <c r="L140" s="23">
        <f t="shared" si="216"/>
        <v>0</v>
      </c>
      <c r="M140" s="23">
        <f t="shared" ref="M140:O140" si="485">M141+M142+M143</f>
        <v>0</v>
      </c>
      <c r="N140" s="23">
        <f t="shared" si="485"/>
        <v>0</v>
      </c>
      <c r="O140" s="23">
        <f t="shared" si="485"/>
        <v>0</v>
      </c>
      <c r="P140" s="27">
        <f t="shared" ref="P140:Q140" si="486">P141+P142+P143</f>
        <v>0</v>
      </c>
      <c r="Q140" s="27">
        <f t="shared" si="486"/>
        <v>0</v>
      </c>
      <c r="R140" s="27">
        <f t="shared" ref="R140:Z140" si="487">R141+R142+R143</f>
        <v>0</v>
      </c>
      <c r="S140" s="27">
        <f t="shared" si="487"/>
        <v>0</v>
      </c>
      <c r="T140" s="27">
        <f t="shared" si="487"/>
        <v>0</v>
      </c>
      <c r="U140" s="27">
        <f t="shared" ref="U140:V140" si="488">U141+U142+U143</f>
        <v>0</v>
      </c>
      <c r="V140" s="27">
        <f t="shared" si="488"/>
        <v>0</v>
      </c>
      <c r="W140" s="27">
        <f t="shared" ref="W140:Y140" si="489">W141+W142+W143</f>
        <v>0</v>
      </c>
      <c r="X140" s="27">
        <f t="shared" si="489"/>
        <v>0</v>
      </c>
      <c r="Y140" s="27">
        <f t="shared" si="489"/>
        <v>0</v>
      </c>
      <c r="Z140" s="27">
        <f t="shared" si="487"/>
        <v>0</v>
      </c>
      <c r="AA140" s="27">
        <f t="shared" ref="AA140:AB140" si="490">AA141+AA142+AA143</f>
        <v>0</v>
      </c>
      <c r="AB140" s="27">
        <f t="shared" si="490"/>
        <v>0</v>
      </c>
      <c r="AC140" s="27">
        <f t="shared" ref="AC140:AE140" si="491">AC141+AC142+AC143</f>
        <v>0</v>
      </c>
      <c r="AD140" s="292">
        <f t="shared" si="224"/>
        <v>0</v>
      </c>
      <c r="AE140" s="27">
        <f t="shared" si="491"/>
        <v>0</v>
      </c>
      <c r="AF140" s="27">
        <f t="shared" ref="AF140:AK140" si="492">AF141+AF142+AF143</f>
        <v>-2072</v>
      </c>
      <c r="AG140" s="27">
        <f t="shared" si="492"/>
        <v>0</v>
      </c>
      <c r="AH140" s="27">
        <f t="shared" ref="AH140:AJ140" si="493">AH141+AH142+AH143</f>
        <v>0</v>
      </c>
      <c r="AI140" s="27">
        <f t="shared" si="493"/>
        <v>0</v>
      </c>
      <c r="AJ140" s="27">
        <f t="shared" si="493"/>
        <v>0</v>
      </c>
      <c r="AK140" s="27">
        <f t="shared" si="492"/>
        <v>0</v>
      </c>
      <c r="AL140" s="27">
        <f t="shared" ref="AL140:AM140" si="494">AL141+AL142+AL143</f>
        <v>0</v>
      </c>
      <c r="AM140" s="27">
        <f t="shared" si="494"/>
        <v>0</v>
      </c>
      <c r="AN140" s="27">
        <f t="shared" ref="AN140:AO140" si="495">AN141+AN142+AN143</f>
        <v>0</v>
      </c>
      <c r="AO140" s="27">
        <f t="shared" si="495"/>
        <v>0</v>
      </c>
    </row>
    <row r="141" spans="1:41" ht="17.25" customHeight="1">
      <c r="A141" s="43"/>
      <c r="B141" s="28" t="s">
        <v>246</v>
      </c>
      <c r="C141" s="29" t="s">
        <v>247</v>
      </c>
      <c r="D141" s="252">
        <f t="shared" ref="D141:J141" si="496">D373+D1415+D1009+D1014+D1019+D1024+D1421+D1036+D1042+D1048</f>
        <v>0</v>
      </c>
      <c r="E141" s="47">
        <f t="shared" si="496"/>
        <v>0</v>
      </c>
      <c r="F141" s="291">
        <f t="shared" si="496"/>
        <v>0</v>
      </c>
      <c r="G141" s="252">
        <f t="shared" si="496"/>
        <v>0</v>
      </c>
      <c r="H141" s="252">
        <f t="shared" si="496"/>
        <v>0</v>
      </c>
      <c r="I141" s="252">
        <f t="shared" si="496"/>
        <v>0</v>
      </c>
      <c r="J141" s="252">
        <f t="shared" si="496"/>
        <v>0</v>
      </c>
      <c r="K141" s="23">
        <f t="shared" si="215"/>
        <v>0</v>
      </c>
      <c r="L141" s="23">
        <f t="shared" si="216"/>
        <v>0</v>
      </c>
      <c r="M141" s="252">
        <f t="shared" ref="M141:AC141" si="497">M373+M1415+M1009+M1014+M1019+M1024+M1421+M1036+M1042+M1048</f>
        <v>0</v>
      </c>
      <c r="N141" s="252">
        <f t="shared" si="497"/>
        <v>0</v>
      </c>
      <c r="O141" s="252">
        <f t="shared" si="497"/>
        <v>0</v>
      </c>
      <c r="P141" s="47">
        <f t="shared" si="497"/>
        <v>0</v>
      </c>
      <c r="Q141" s="47">
        <f t="shared" si="497"/>
        <v>0</v>
      </c>
      <c r="R141" s="47">
        <f t="shared" si="497"/>
        <v>0</v>
      </c>
      <c r="S141" s="47">
        <f t="shared" si="497"/>
        <v>0</v>
      </c>
      <c r="T141" s="47">
        <f t="shared" si="497"/>
        <v>0</v>
      </c>
      <c r="U141" s="47">
        <f t="shared" si="497"/>
        <v>0</v>
      </c>
      <c r="V141" s="47">
        <f t="shared" si="497"/>
        <v>0</v>
      </c>
      <c r="W141" s="47">
        <f t="shared" si="497"/>
        <v>0</v>
      </c>
      <c r="X141" s="47">
        <f t="shared" si="497"/>
        <v>0</v>
      </c>
      <c r="Y141" s="47">
        <f t="shared" si="497"/>
        <v>0</v>
      </c>
      <c r="Z141" s="47">
        <f t="shared" si="497"/>
        <v>0</v>
      </c>
      <c r="AA141" s="47">
        <f t="shared" si="497"/>
        <v>0</v>
      </c>
      <c r="AB141" s="47">
        <f t="shared" si="497"/>
        <v>0</v>
      </c>
      <c r="AC141" s="47">
        <f t="shared" si="497"/>
        <v>0</v>
      </c>
      <c r="AD141" s="292">
        <f t="shared" si="224"/>
        <v>0</v>
      </c>
      <c r="AE141" s="47">
        <f t="shared" ref="AE141:AO141" si="498">AE373+AE1415+AE1009+AE1014+AE1019+AE1024+AE1421+AE1036+AE1042+AE1048</f>
        <v>0</v>
      </c>
      <c r="AF141" s="47">
        <f t="shared" si="498"/>
        <v>0</v>
      </c>
      <c r="AG141" s="47">
        <f t="shared" si="498"/>
        <v>0</v>
      </c>
      <c r="AH141" s="47">
        <f t="shared" si="498"/>
        <v>0</v>
      </c>
      <c r="AI141" s="47">
        <f t="shared" si="498"/>
        <v>0</v>
      </c>
      <c r="AJ141" s="47">
        <f t="shared" si="498"/>
        <v>0</v>
      </c>
      <c r="AK141" s="47">
        <f t="shared" si="498"/>
        <v>0</v>
      </c>
      <c r="AL141" s="47">
        <f t="shared" si="498"/>
        <v>0</v>
      </c>
      <c r="AM141" s="47">
        <f t="shared" si="498"/>
        <v>0</v>
      </c>
      <c r="AN141" s="47">
        <f t="shared" si="498"/>
        <v>0</v>
      </c>
      <c r="AO141" s="47">
        <f t="shared" si="498"/>
        <v>0</v>
      </c>
    </row>
    <row r="142" spans="1:41" ht="17.25" customHeight="1">
      <c r="A142" s="43"/>
      <c r="B142" s="28" t="s">
        <v>248</v>
      </c>
      <c r="C142" s="29" t="s">
        <v>249</v>
      </c>
      <c r="D142" s="186"/>
      <c r="E142" s="30"/>
      <c r="F142" s="93"/>
      <c r="G142" s="186"/>
      <c r="H142" s="186"/>
      <c r="I142" s="186"/>
      <c r="J142" s="186"/>
      <c r="K142" s="23">
        <f t="shared" si="215"/>
        <v>0</v>
      </c>
      <c r="L142" s="23">
        <f t="shared" si="216"/>
        <v>0</v>
      </c>
      <c r="M142" s="186"/>
      <c r="N142" s="186"/>
      <c r="O142" s="186"/>
      <c r="P142" s="30"/>
      <c r="Q142" s="30"/>
      <c r="R142" s="30"/>
      <c r="S142" s="30"/>
      <c r="T142" s="30"/>
      <c r="U142" s="30"/>
      <c r="V142" s="30"/>
      <c r="W142" s="30"/>
      <c r="X142" s="30"/>
      <c r="Y142" s="30"/>
      <c r="Z142" s="30"/>
      <c r="AA142" s="30"/>
      <c r="AB142" s="30"/>
      <c r="AC142" s="30"/>
      <c r="AD142" s="292">
        <f t="shared" ref="AD142:AD206" si="499">F142+P142+Q142+R142+S142+T142+Z142+U142+V142+W142+X142+Y142+AA142+AB142+AC142</f>
        <v>0</v>
      </c>
      <c r="AE142" s="30"/>
      <c r="AF142" s="30"/>
      <c r="AG142" s="30"/>
      <c r="AH142" s="30"/>
      <c r="AI142" s="30"/>
      <c r="AJ142" s="30"/>
      <c r="AK142" s="30"/>
      <c r="AL142" s="30"/>
      <c r="AM142" s="30"/>
      <c r="AN142" s="30"/>
      <c r="AO142" s="30"/>
    </row>
    <row r="143" spans="1:41" ht="17.25" customHeight="1">
      <c r="A143" s="43"/>
      <c r="B143" s="28" t="s">
        <v>231</v>
      </c>
      <c r="C143" s="29" t="s">
        <v>250</v>
      </c>
      <c r="D143" s="186"/>
      <c r="E143" s="30"/>
      <c r="F143" s="93"/>
      <c r="G143" s="186"/>
      <c r="H143" s="186"/>
      <c r="I143" s="186"/>
      <c r="J143" s="186"/>
      <c r="K143" s="23">
        <f t="shared" si="215"/>
        <v>0</v>
      </c>
      <c r="L143" s="23">
        <f t="shared" si="216"/>
        <v>0</v>
      </c>
      <c r="M143" s="186"/>
      <c r="N143" s="186"/>
      <c r="O143" s="186"/>
      <c r="P143" s="30"/>
      <c r="Q143" s="30"/>
      <c r="R143" s="30"/>
      <c r="S143" s="30"/>
      <c r="T143" s="30"/>
      <c r="U143" s="30"/>
      <c r="V143" s="30"/>
      <c r="W143" s="30"/>
      <c r="X143" s="30"/>
      <c r="Y143" s="30"/>
      <c r="Z143" s="30"/>
      <c r="AA143" s="30"/>
      <c r="AB143" s="30"/>
      <c r="AC143" s="30"/>
      <c r="AD143" s="292">
        <f t="shared" si="499"/>
        <v>0</v>
      </c>
      <c r="AE143" s="30"/>
      <c r="AF143" s="30">
        <v>-2072</v>
      </c>
      <c r="AG143" s="30"/>
      <c r="AH143" s="30"/>
      <c r="AI143" s="30"/>
      <c r="AJ143" s="30"/>
      <c r="AK143" s="30"/>
      <c r="AL143" s="30"/>
      <c r="AM143" s="30"/>
      <c r="AN143" s="30"/>
      <c r="AO143" s="30"/>
    </row>
    <row r="144" spans="1:41" ht="17.25" customHeight="1">
      <c r="A144" s="75"/>
      <c r="B144" s="77" t="s">
        <v>251</v>
      </c>
      <c r="C144" s="78" t="s">
        <v>252</v>
      </c>
      <c r="D144" s="250">
        <f t="shared" ref="D144:E144" si="500">D145+D146+D147</f>
        <v>0</v>
      </c>
      <c r="E144" s="44">
        <f t="shared" si="500"/>
        <v>0</v>
      </c>
      <c r="F144" s="90">
        <f t="shared" ref="F144:J144" si="501">F145+F146+F147</f>
        <v>0</v>
      </c>
      <c r="G144" s="250">
        <f t="shared" si="501"/>
        <v>0</v>
      </c>
      <c r="H144" s="250">
        <f t="shared" si="501"/>
        <v>0</v>
      </c>
      <c r="I144" s="250">
        <f t="shared" si="501"/>
        <v>0</v>
      </c>
      <c r="J144" s="250">
        <f t="shared" si="501"/>
        <v>0</v>
      </c>
      <c r="K144" s="23">
        <f t="shared" si="215"/>
        <v>0</v>
      </c>
      <c r="L144" s="23">
        <f t="shared" si="216"/>
        <v>0</v>
      </c>
      <c r="M144" s="250">
        <f t="shared" ref="M144:O144" si="502">M145+M146+M147</f>
        <v>0</v>
      </c>
      <c r="N144" s="250">
        <f t="shared" si="502"/>
        <v>0</v>
      </c>
      <c r="O144" s="250">
        <f t="shared" si="502"/>
        <v>0</v>
      </c>
      <c r="P144" s="44">
        <f t="shared" ref="P144:Q144" si="503">P145+P146+P147</f>
        <v>0</v>
      </c>
      <c r="Q144" s="44">
        <f t="shared" si="503"/>
        <v>0</v>
      </c>
      <c r="R144" s="44">
        <f t="shared" ref="R144:Z144" si="504">R145+R146+R147</f>
        <v>0</v>
      </c>
      <c r="S144" s="44">
        <f t="shared" si="504"/>
        <v>0</v>
      </c>
      <c r="T144" s="44">
        <f t="shared" si="504"/>
        <v>0</v>
      </c>
      <c r="U144" s="44">
        <f t="shared" ref="U144:V144" si="505">U145+U146+U147</f>
        <v>0</v>
      </c>
      <c r="V144" s="44">
        <f t="shared" si="505"/>
        <v>0</v>
      </c>
      <c r="W144" s="44">
        <f t="shared" ref="W144:Y144" si="506">W145+W146+W147</f>
        <v>0</v>
      </c>
      <c r="X144" s="44">
        <f t="shared" si="506"/>
        <v>0</v>
      </c>
      <c r="Y144" s="44">
        <f t="shared" si="506"/>
        <v>0</v>
      </c>
      <c r="Z144" s="44">
        <f t="shared" si="504"/>
        <v>0</v>
      </c>
      <c r="AA144" s="44">
        <f t="shared" ref="AA144:AB144" si="507">AA145+AA146+AA147</f>
        <v>0</v>
      </c>
      <c r="AB144" s="44">
        <f t="shared" si="507"/>
        <v>0</v>
      </c>
      <c r="AC144" s="44">
        <f t="shared" ref="AC144:AE144" si="508">AC145+AC146+AC147</f>
        <v>0</v>
      </c>
      <c r="AD144" s="292">
        <f t="shared" si="499"/>
        <v>0</v>
      </c>
      <c r="AE144" s="44">
        <f t="shared" si="508"/>
        <v>0</v>
      </c>
      <c r="AF144" s="44">
        <f t="shared" ref="AF144:AK144" si="509">AF145+AF146+AF147</f>
        <v>0</v>
      </c>
      <c r="AG144" s="44">
        <f t="shared" si="509"/>
        <v>0</v>
      </c>
      <c r="AH144" s="44">
        <f t="shared" ref="AH144:AJ144" si="510">AH145+AH146+AH147</f>
        <v>0</v>
      </c>
      <c r="AI144" s="44">
        <f t="shared" si="510"/>
        <v>0</v>
      </c>
      <c r="AJ144" s="44">
        <f t="shared" si="510"/>
        <v>0</v>
      </c>
      <c r="AK144" s="44">
        <f t="shared" si="509"/>
        <v>0</v>
      </c>
      <c r="AL144" s="44">
        <f t="shared" ref="AL144:AM144" si="511">AL145+AL146+AL147</f>
        <v>0</v>
      </c>
      <c r="AM144" s="44">
        <f t="shared" si="511"/>
        <v>0</v>
      </c>
      <c r="AN144" s="44">
        <f t="shared" ref="AN144:AO144" si="512">AN145+AN146+AN147</f>
        <v>0</v>
      </c>
      <c r="AO144" s="44">
        <f t="shared" si="512"/>
        <v>0</v>
      </c>
    </row>
    <row r="145" spans="1:41" ht="17.25" customHeight="1">
      <c r="A145" s="43"/>
      <c r="B145" s="28" t="s">
        <v>246</v>
      </c>
      <c r="C145" s="29" t="s">
        <v>253</v>
      </c>
      <c r="D145" s="253">
        <f t="shared" ref="D145:J145" si="513">D998+D377+D1030</f>
        <v>0</v>
      </c>
      <c r="E145" s="45">
        <f t="shared" si="513"/>
        <v>0</v>
      </c>
      <c r="F145" s="289">
        <f t="shared" si="513"/>
        <v>0</v>
      </c>
      <c r="G145" s="253">
        <f t="shared" si="513"/>
        <v>0</v>
      </c>
      <c r="H145" s="253">
        <f t="shared" si="513"/>
        <v>0</v>
      </c>
      <c r="I145" s="253">
        <f t="shared" si="513"/>
        <v>0</v>
      </c>
      <c r="J145" s="253">
        <f t="shared" si="513"/>
        <v>0</v>
      </c>
      <c r="K145" s="23">
        <f t="shared" si="215"/>
        <v>0</v>
      </c>
      <c r="L145" s="23">
        <f t="shared" si="216"/>
        <v>0</v>
      </c>
      <c r="M145" s="253">
        <f t="shared" ref="M145:AC145" si="514">M998+M377+M1030</f>
        <v>0</v>
      </c>
      <c r="N145" s="253">
        <f t="shared" si="514"/>
        <v>0</v>
      </c>
      <c r="O145" s="253">
        <f t="shared" si="514"/>
        <v>0</v>
      </c>
      <c r="P145" s="45">
        <f t="shared" si="514"/>
        <v>0</v>
      </c>
      <c r="Q145" s="45">
        <f t="shared" si="514"/>
        <v>0</v>
      </c>
      <c r="R145" s="45">
        <f t="shared" si="514"/>
        <v>0</v>
      </c>
      <c r="S145" s="45">
        <f t="shared" si="514"/>
        <v>0</v>
      </c>
      <c r="T145" s="45">
        <f t="shared" si="514"/>
        <v>0</v>
      </c>
      <c r="U145" s="45">
        <f t="shared" si="514"/>
        <v>0</v>
      </c>
      <c r="V145" s="45">
        <f t="shared" si="514"/>
        <v>0</v>
      </c>
      <c r="W145" s="45">
        <f t="shared" si="514"/>
        <v>0</v>
      </c>
      <c r="X145" s="45">
        <f t="shared" si="514"/>
        <v>0</v>
      </c>
      <c r="Y145" s="45">
        <f t="shared" si="514"/>
        <v>0</v>
      </c>
      <c r="Z145" s="45">
        <f t="shared" si="514"/>
        <v>0</v>
      </c>
      <c r="AA145" s="45">
        <f t="shared" si="514"/>
        <v>0</v>
      </c>
      <c r="AB145" s="45">
        <f t="shared" si="514"/>
        <v>0</v>
      </c>
      <c r="AC145" s="45">
        <f t="shared" si="514"/>
        <v>0</v>
      </c>
      <c r="AD145" s="292">
        <f t="shared" si="499"/>
        <v>0</v>
      </c>
      <c r="AE145" s="45">
        <f t="shared" ref="AE145:AO145" si="515">AE998+AE377+AE1030</f>
        <v>0</v>
      </c>
      <c r="AF145" s="45">
        <f t="shared" si="515"/>
        <v>0</v>
      </c>
      <c r="AG145" s="45">
        <f t="shared" si="515"/>
        <v>0</v>
      </c>
      <c r="AH145" s="45">
        <f t="shared" si="515"/>
        <v>0</v>
      </c>
      <c r="AI145" s="45">
        <f t="shared" si="515"/>
        <v>0</v>
      </c>
      <c r="AJ145" s="45">
        <f t="shared" si="515"/>
        <v>0</v>
      </c>
      <c r="AK145" s="45">
        <f t="shared" si="515"/>
        <v>0</v>
      </c>
      <c r="AL145" s="45">
        <f t="shared" si="515"/>
        <v>0</v>
      </c>
      <c r="AM145" s="45">
        <f t="shared" si="515"/>
        <v>0</v>
      </c>
      <c r="AN145" s="45">
        <f t="shared" si="515"/>
        <v>0</v>
      </c>
      <c r="AO145" s="45">
        <f t="shared" si="515"/>
        <v>0</v>
      </c>
    </row>
    <row r="146" spans="1:41" ht="18.75" customHeight="1">
      <c r="A146" s="43"/>
      <c r="B146" s="16" t="s">
        <v>248</v>
      </c>
      <c r="C146" s="29" t="s">
        <v>254</v>
      </c>
      <c r="D146" s="186"/>
      <c r="E146" s="30"/>
      <c r="F146" s="93"/>
      <c r="G146" s="186"/>
      <c r="H146" s="186"/>
      <c r="I146" s="186"/>
      <c r="J146" s="186"/>
      <c r="K146" s="23">
        <f t="shared" ref="K146:K210" si="516">G146+H146+I146+J146</f>
        <v>0</v>
      </c>
      <c r="L146" s="23">
        <f t="shared" ref="L146:L210" si="517">F146-K146</f>
        <v>0</v>
      </c>
      <c r="M146" s="186"/>
      <c r="N146" s="186"/>
      <c r="O146" s="186"/>
      <c r="P146" s="30"/>
      <c r="Q146" s="30"/>
      <c r="R146" s="30"/>
      <c r="S146" s="30"/>
      <c r="T146" s="30"/>
      <c r="U146" s="30"/>
      <c r="V146" s="30"/>
      <c r="W146" s="30"/>
      <c r="X146" s="30"/>
      <c r="Y146" s="30"/>
      <c r="Z146" s="30"/>
      <c r="AA146" s="30"/>
      <c r="AB146" s="30"/>
      <c r="AC146" s="30"/>
      <c r="AD146" s="292">
        <f t="shared" si="499"/>
        <v>0</v>
      </c>
      <c r="AE146" s="30"/>
      <c r="AF146" s="30"/>
      <c r="AG146" s="30"/>
      <c r="AH146" s="30"/>
      <c r="AI146" s="30"/>
      <c r="AJ146" s="30"/>
      <c r="AK146" s="30"/>
      <c r="AL146" s="30"/>
      <c r="AM146" s="30"/>
      <c r="AN146" s="30"/>
      <c r="AO146" s="30"/>
    </row>
    <row r="147" spans="1:41" ht="14.25" customHeight="1">
      <c r="A147" s="43"/>
      <c r="B147" s="28" t="s">
        <v>231</v>
      </c>
      <c r="C147" s="29" t="s">
        <v>255</v>
      </c>
      <c r="D147" s="186"/>
      <c r="E147" s="30"/>
      <c r="F147" s="93"/>
      <c r="G147" s="186"/>
      <c r="H147" s="186"/>
      <c r="I147" s="186"/>
      <c r="J147" s="186"/>
      <c r="K147" s="23">
        <f t="shared" si="516"/>
        <v>0</v>
      </c>
      <c r="L147" s="23">
        <f t="shared" si="517"/>
        <v>0</v>
      </c>
      <c r="M147" s="186"/>
      <c r="N147" s="186"/>
      <c r="O147" s="186"/>
      <c r="P147" s="30"/>
      <c r="Q147" s="30"/>
      <c r="R147" s="30"/>
      <c r="S147" s="30"/>
      <c r="T147" s="30"/>
      <c r="U147" s="30"/>
      <c r="V147" s="30"/>
      <c r="W147" s="30"/>
      <c r="X147" s="30"/>
      <c r="Y147" s="30"/>
      <c r="Z147" s="30"/>
      <c r="AA147" s="30"/>
      <c r="AB147" s="30"/>
      <c r="AC147" s="30"/>
      <c r="AD147" s="292">
        <f t="shared" si="499"/>
        <v>0</v>
      </c>
      <c r="AE147" s="30"/>
      <c r="AF147" s="30"/>
      <c r="AG147" s="30"/>
      <c r="AH147" s="30"/>
      <c r="AI147" s="30"/>
      <c r="AJ147" s="30"/>
      <c r="AK147" s="30"/>
      <c r="AL147" s="30"/>
      <c r="AM147" s="30"/>
      <c r="AN147" s="30"/>
      <c r="AO147" s="30"/>
    </row>
    <row r="148" spans="1:41" ht="21.75" customHeight="1">
      <c r="A148" s="75"/>
      <c r="B148" s="79" t="s">
        <v>256</v>
      </c>
      <c r="C148" s="284" t="s">
        <v>257</v>
      </c>
      <c r="D148" s="250">
        <f t="shared" ref="D148:E148" si="518">D149+D150+D151</f>
        <v>150</v>
      </c>
      <c r="E148" s="44">
        <f t="shared" si="518"/>
        <v>153</v>
      </c>
      <c r="F148" s="90">
        <f t="shared" ref="F148:J148" si="519">F149+F150+F151</f>
        <v>153</v>
      </c>
      <c r="G148" s="250">
        <f t="shared" si="519"/>
        <v>153</v>
      </c>
      <c r="H148" s="250">
        <f t="shared" si="519"/>
        <v>0</v>
      </c>
      <c r="I148" s="250">
        <f t="shared" si="519"/>
        <v>0</v>
      </c>
      <c r="J148" s="250">
        <f t="shared" si="519"/>
        <v>0</v>
      </c>
      <c r="K148" s="23">
        <f t="shared" si="516"/>
        <v>153</v>
      </c>
      <c r="L148" s="23">
        <f t="shared" si="517"/>
        <v>0</v>
      </c>
      <c r="M148" s="250">
        <f t="shared" ref="M148:O148" si="520">M149+M150+M151</f>
        <v>153</v>
      </c>
      <c r="N148" s="250">
        <f t="shared" si="520"/>
        <v>153</v>
      </c>
      <c r="O148" s="250">
        <f t="shared" si="520"/>
        <v>153</v>
      </c>
      <c r="P148" s="44">
        <f t="shared" ref="P148:Q148" si="521">P149+P150+P151</f>
        <v>0</v>
      </c>
      <c r="Q148" s="44">
        <f t="shared" si="521"/>
        <v>0</v>
      </c>
      <c r="R148" s="44">
        <f t="shared" ref="R148:Z148" si="522">R149+R150+R151</f>
        <v>0</v>
      </c>
      <c r="S148" s="44">
        <f t="shared" si="522"/>
        <v>0</v>
      </c>
      <c r="T148" s="44">
        <f t="shared" si="522"/>
        <v>0</v>
      </c>
      <c r="U148" s="44">
        <f t="shared" ref="U148:V148" si="523">U149+U150+U151</f>
        <v>0</v>
      </c>
      <c r="V148" s="44">
        <f t="shared" si="523"/>
        <v>0</v>
      </c>
      <c r="W148" s="44">
        <f t="shared" ref="W148:Y148" si="524">W149+W150+W151</f>
        <v>0</v>
      </c>
      <c r="X148" s="44">
        <f t="shared" si="524"/>
        <v>0</v>
      </c>
      <c r="Y148" s="44">
        <f t="shared" si="524"/>
        <v>0</v>
      </c>
      <c r="Z148" s="44">
        <f t="shared" si="522"/>
        <v>0</v>
      </c>
      <c r="AA148" s="44">
        <f t="shared" ref="AA148:AB148" si="525">AA149+AA150+AA151</f>
        <v>0</v>
      </c>
      <c r="AB148" s="44">
        <f t="shared" si="525"/>
        <v>0</v>
      </c>
      <c r="AC148" s="44">
        <f t="shared" ref="AC148:AE148" si="526">AC149+AC150+AC151</f>
        <v>0</v>
      </c>
      <c r="AD148" s="292">
        <f t="shared" si="499"/>
        <v>153</v>
      </c>
      <c r="AE148" s="44">
        <f t="shared" si="526"/>
        <v>153</v>
      </c>
      <c r="AF148" s="44">
        <f t="shared" ref="AF148:AK148" si="527">AF149+AF150+AF151</f>
        <v>149</v>
      </c>
      <c r="AG148" s="44">
        <f t="shared" si="527"/>
        <v>0</v>
      </c>
      <c r="AH148" s="44">
        <f t="shared" ref="AH148:AJ148" si="528">AH149+AH150+AH151</f>
        <v>0</v>
      </c>
      <c r="AI148" s="44">
        <f t="shared" si="528"/>
        <v>0</v>
      </c>
      <c r="AJ148" s="44">
        <f t="shared" si="528"/>
        <v>0</v>
      </c>
      <c r="AK148" s="44">
        <f t="shared" si="527"/>
        <v>0</v>
      </c>
      <c r="AL148" s="44">
        <f t="shared" ref="AL148:AM148" si="529">AL149+AL150+AL151</f>
        <v>0</v>
      </c>
      <c r="AM148" s="44">
        <f t="shared" si="529"/>
        <v>0</v>
      </c>
      <c r="AN148" s="44">
        <f t="shared" ref="AN148:AO148" si="530">AN149+AN150+AN151</f>
        <v>0</v>
      </c>
      <c r="AO148" s="44">
        <f t="shared" si="530"/>
        <v>0</v>
      </c>
    </row>
    <row r="149" spans="1:41" ht="16.5" customHeight="1">
      <c r="A149" s="43"/>
      <c r="B149" s="28" t="s">
        <v>258</v>
      </c>
      <c r="C149" s="29" t="s">
        <v>259</v>
      </c>
      <c r="D149" s="252"/>
      <c r="E149" s="47"/>
      <c r="F149" s="291"/>
      <c r="G149" s="252"/>
      <c r="H149" s="252"/>
      <c r="I149" s="252"/>
      <c r="J149" s="252"/>
      <c r="K149" s="23">
        <f t="shared" si="516"/>
        <v>0</v>
      </c>
      <c r="L149" s="23">
        <f t="shared" si="517"/>
        <v>0</v>
      </c>
      <c r="M149" s="252"/>
      <c r="N149" s="252"/>
      <c r="O149" s="252"/>
      <c r="P149" s="47"/>
      <c r="Q149" s="47"/>
      <c r="R149" s="47"/>
      <c r="S149" s="47"/>
      <c r="T149" s="47"/>
      <c r="U149" s="47"/>
      <c r="V149" s="47"/>
      <c r="W149" s="47"/>
      <c r="X149" s="47"/>
      <c r="Y149" s="47"/>
      <c r="Z149" s="47"/>
      <c r="AA149" s="47"/>
      <c r="AB149" s="47"/>
      <c r="AC149" s="47"/>
      <c r="AD149" s="292">
        <f t="shared" si="499"/>
        <v>0</v>
      </c>
      <c r="AE149" s="47"/>
      <c r="AF149" s="47"/>
      <c r="AG149" s="47"/>
      <c r="AH149" s="47"/>
      <c r="AI149" s="47"/>
      <c r="AJ149" s="47"/>
      <c r="AK149" s="47"/>
      <c r="AL149" s="47"/>
      <c r="AM149" s="47"/>
      <c r="AN149" s="47"/>
      <c r="AO149" s="47"/>
    </row>
    <row r="150" spans="1:41" ht="14.25" customHeight="1">
      <c r="A150" s="43"/>
      <c r="B150" s="28" t="s">
        <v>248</v>
      </c>
      <c r="C150" s="29" t="s">
        <v>260</v>
      </c>
      <c r="D150" s="186">
        <f t="shared" ref="D150:J150" si="531">D1004+D1428+D845</f>
        <v>150</v>
      </c>
      <c r="E150" s="30">
        <f t="shared" si="531"/>
        <v>153</v>
      </c>
      <c r="F150" s="93">
        <f t="shared" si="531"/>
        <v>153</v>
      </c>
      <c r="G150" s="186">
        <f t="shared" si="531"/>
        <v>153</v>
      </c>
      <c r="H150" s="186">
        <f t="shared" si="531"/>
        <v>0</v>
      </c>
      <c r="I150" s="186">
        <f t="shared" si="531"/>
        <v>0</v>
      </c>
      <c r="J150" s="186">
        <f t="shared" si="531"/>
        <v>0</v>
      </c>
      <c r="K150" s="23">
        <f t="shared" si="516"/>
        <v>153</v>
      </c>
      <c r="L150" s="23">
        <f t="shared" si="517"/>
        <v>0</v>
      </c>
      <c r="M150" s="186">
        <f t="shared" ref="M150:AC150" si="532">M1004+M1428+M845</f>
        <v>153</v>
      </c>
      <c r="N150" s="186">
        <f t="shared" si="532"/>
        <v>153</v>
      </c>
      <c r="O150" s="186">
        <f t="shared" si="532"/>
        <v>153</v>
      </c>
      <c r="P150" s="30">
        <f t="shared" si="532"/>
        <v>0</v>
      </c>
      <c r="Q150" s="30">
        <f t="shared" si="532"/>
        <v>0</v>
      </c>
      <c r="R150" s="30">
        <f t="shared" si="532"/>
        <v>0</v>
      </c>
      <c r="S150" s="30">
        <f t="shared" si="532"/>
        <v>0</v>
      </c>
      <c r="T150" s="30">
        <f t="shared" si="532"/>
        <v>0</v>
      </c>
      <c r="U150" s="30">
        <f t="shared" si="532"/>
        <v>0</v>
      </c>
      <c r="V150" s="30">
        <f t="shared" si="532"/>
        <v>0</v>
      </c>
      <c r="W150" s="30">
        <f t="shared" si="532"/>
        <v>0</v>
      </c>
      <c r="X150" s="30">
        <f t="shared" si="532"/>
        <v>0</v>
      </c>
      <c r="Y150" s="30">
        <f t="shared" si="532"/>
        <v>0</v>
      </c>
      <c r="Z150" s="30">
        <f t="shared" si="532"/>
        <v>0</v>
      </c>
      <c r="AA150" s="30">
        <f t="shared" si="532"/>
        <v>0</v>
      </c>
      <c r="AB150" s="30">
        <f t="shared" si="532"/>
        <v>0</v>
      </c>
      <c r="AC150" s="30">
        <f t="shared" si="532"/>
        <v>0</v>
      </c>
      <c r="AD150" s="292">
        <f t="shared" si="499"/>
        <v>153</v>
      </c>
      <c r="AE150" s="30">
        <f>AE1004+AE1428+AE845</f>
        <v>153</v>
      </c>
      <c r="AF150" s="30">
        <v>149</v>
      </c>
      <c r="AG150" s="30">
        <f t="shared" ref="AG150:AO150" si="533">AG1004+AG1428+AG845</f>
        <v>0</v>
      </c>
      <c r="AH150" s="30">
        <f t="shared" si="533"/>
        <v>0</v>
      </c>
      <c r="AI150" s="30">
        <f t="shared" si="533"/>
        <v>0</v>
      </c>
      <c r="AJ150" s="30">
        <f t="shared" si="533"/>
        <v>0</v>
      </c>
      <c r="AK150" s="30">
        <f t="shared" si="533"/>
        <v>0</v>
      </c>
      <c r="AL150" s="30">
        <f t="shared" si="533"/>
        <v>0</v>
      </c>
      <c r="AM150" s="30">
        <f t="shared" si="533"/>
        <v>0</v>
      </c>
      <c r="AN150" s="30">
        <f t="shared" si="533"/>
        <v>0</v>
      </c>
      <c r="AO150" s="30">
        <f t="shared" si="533"/>
        <v>0</v>
      </c>
    </row>
    <row r="151" spans="1:41" ht="15" customHeight="1">
      <c r="A151" s="43"/>
      <c r="B151" s="28" t="s">
        <v>231</v>
      </c>
      <c r="C151" s="29" t="s">
        <v>261</v>
      </c>
      <c r="D151" s="186"/>
      <c r="E151" s="30"/>
      <c r="F151" s="93"/>
      <c r="G151" s="186"/>
      <c r="H151" s="186"/>
      <c r="I151" s="186"/>
      <c r="J151" s="186"/>
      <c r="K151" s="23">
        <f t="shared" si="516"/>
        <v>0</v>
      </c>
      <c r="L151" s="23">
        <f t="shared" si="517"/>
        <v>0</v>
      </c>
      <c r="M151" s="186"/>
      <c r="N151" s="186"/>
      <c r="O151" s="186"/>
      <c r="P151" s="30"/>
      <c r="Q151" s="30"/>
      <c r="R151" s="30"/>
      <c r="S151" s="30"/>
      <c r="T151" s="30"/>
      <c r="U151" s="30"/>
      <c r="V151" s="30"/>
      <c r="W151" s="30"/>
      <c r="X151" s="30"/>
      <c r="Y151" s="30"/>
      <c r="Z151" s="30"/>
      <c r="AA151" s="30"/>
      <c r="AB151" s="30"/>
      <c r="AC151" s="30"/>
      <c r="AD151" s="292">
        <f t="shared" si="499"/>
        <v>0</v>
      </c>
      <c r="AE151" s="30"/>
      <c r="AF151" s="30"/>
      <c r="AG151" s="30"/>
      <c r="AH151" s="30"/>
      <c r="AI151" s="30"/>
      <c r="AJ151" s="30"/>
      <c r="AK151" s="30"/>
      <c r="AL151" s="30"/>
      <c r="AM151" s="30"/>
      <c r="AN151" s="30"/>
      <c r="AO151" s="30"/>
    </row>
    <row r="152" spans="1:41" ht="14.25" hidden="1" customHeight="1">
      <c r="A152" s="43"/>
      <c r="B152" s="25" t="s">
        <v>262</v>
      </c>
      <c r="C152" s="29" t="s">
        <v>263</v>
      </c>
      <c r="D152" s="186"/>
      <c r="E152" s="30"/>
      <c r="F152" s="93"/>
      <c r="G152" s="186"/>
      <c r="H152" s="186"/>
      <c r="I152" s="186"/>
      <c r="J152" s="186"/>
      <c r="K152" s="23">
        <f t="shared" si="516"/>
        <v>0</v>
      </c>
      <c r="L152" s="23">
        <f t="shared" si="517"/>
        <v>0</v>
      </c>
      <c r="M152" s="186"/>
      <c r="N152" s="186"/>
      <c r="O152" s="186"/>
      <c r="P152" s="30"/>
      <c r="Q152" s="30"/>
      <c r="R152" s="30"/>
      <c r="S152" s="30"/>
      <c r="T152" s="30"/>
      <c r="U152" s="30"/>
      <c r="V152" s="30"/>
      <c r="W152" s="30"/>
      <c r="X152" s="30"/>
      <c r="Y152" s="30"/>
      <c r="Z152" s="30"/>
      <c r="AA152" s="30"/>
      <c r="AB152" s="30"/>
      <c r="AC152" s="30"/>
      <c r="AD152" s="292">
        <f t="shared" si="499"/>
        <v>0</v>
      </c>
      <c r="AE152" s="30"/>
      <c r="AF152" s="30"/>
      <c r="AG152" s="30"/>
      <c r="AH152" s="30"/>
      <c r="AI152" s="30"/>
      <c r="AJ152" s="30"/>
      <c r="AK152" s="30"/>
      <c r="AL152" s="30"/>
      <c r="AM152" s="30"/>
      <c r="AN152" s="30"/>
      <c r="AO152" s="30"/>
    </row>
    <row r="153" spans="1:41" ht="14.25" hidden="1" customHeight="1">
      <c r="A153" s="43"/>
      <c r="B153" s="28" t="s">
        <v>258</v>
      </c>
      <c r="C153" s="29"/>
      <c r="D153" s="186"/>
      <c r="E153" s="30"/>
      <c r="F153" s="93"/>
      <c r="G153" s="186"/>
      <c r="H153" s="186"/>
      <c r="I153" s="186"/>
      <c r="J153" s="186"/>
      <c r="K153" s="23">
        <f t="shared" si="516"/>
        <v>0</v>
      </c>
      <c r="L153" s="23">
        <f t="shared" si="517"/>
        <v>0</v>
      </c>
      <c r="M153" s="186"/>
      <c r="N153" s="186"/>
      <c r="O153" s="186"/>
      <c r="P153" s="30"/>
      <c r="Q153" s="30"/>
      <c r="R153" s="30"/>
      <c r="S153" s="30"/>
      <c r="T153" s="30"/>
      <c r="U153" s="30"/>
      <c r="V153" s="30"/>
      <c r="W153" s="30"/>
      <c r="X153" s="30"/>
      <c r="Y153" s="30"/>
      <c r="Z153" s="30"/>
      <c r="AA153" s="30"/>
      <c r="AB153" s="30"/>
      <c r="AC153" s="30"/>
      <c r="AD153" s="292">
        <f t="shared" si="499"/>
        <v>0</v>
      </c>
      <c r="AE153" s="30"/>
      <c r="AF153" s="30"/>
      <c r="AG153" s="30"/>
      <c r="AH153" s="30"/>
      <c r="AI153" s="30"/>
      <c r="AJ153" s="30"/>
      <c r="AK153" s="30"/>
      <c r="AL153" s="30"/>
      <c r="AM153" s="30"/>
      <c r="AN153" s="30"/>
      <c r="AO153" s="30"/>
    </row>
    <row r="154" spans="1:41" ht="14.25" hidden="1" customHeight="1">
      <c r="A154" s="43"/>
      <c r="B154" s="28" t="s">
        <v>248</v>
      </c>
      <c r="C154" s="29"/>
      <c r="D154" s="186"/>
      <c r="E154" s="30"/>
      <c r="F154" s="93"/>
      <c r="G154" s="186"/>
      <c r="H154" s="186"/>
      <c r="I154" s="186"/>
      <c r="J154" s="186"/>
      <c r="K154" s="23">
        <f t="shared" si="516"/>
        <v>0</v>
      </c>
      <c r="L154" s="23">
        <f t="shared" si="517"/>
        <v>0</v>
      </c>
      <c r="M154" s="186"/>
      <c r="N154" s="186"/>
      <c r="O154" s="186"/>
      <c r="P154" s="30"/>
      <c r="Q154" s="30"/>
      <c r="R154" s="30"/>
      <c r="S154" s="30"/>
      <c r="T154" s="30"/>
      <c r="U154" s="30"/>
      <c r="V154" s="30"/>
      <c r="W154" s="30"/>
      <c r="X154" s="30"/>
      <c r="Y154" s="30"/>
      <c r="Z154" s="30"/>
      <c r="AA154" s="30"/>
      <c r="AB154" s="30"/>
      <c r="AC154" s="30"/>
      <c r="AD154" s="292">
        <f t="shared" si="499"/>
        <v>0</v>
      </c>
      <c r="AE154" s="30"/>
      <c r="AF154" s="30"/>
      <c r="AG154" s="30"/>
      <c r="AH154" s="30"/>
      <c r="AI154" s="30"/>
      <c r="AJ154" s="30"/>
      <c r="AK154" s="30"/>
      <c r="AL154" s="30"/>
      <c r="AM154" s="30"/>
      <c r="AN154" s="30"/>
      <c r="AO154" s="30"/>
    </row>
    <row r="155" spans="1:41" ht="14.25" hidden="1" customHeight="1">
      <c r="A155" s="43"/>
      <c r="B155" s="28" t="s">
        <v>231</v>
      </c>
      <c r="C155" s="29"/>
      <c r="D155" s="186"/>
      <c r="E155" s="30"/>
      <c r="F155" s="93"/>
      <c r="G155" s="186"/>
      <c r="H155" s="186"/>
      <c r="I155" s="186"/>
      <c r="J155" s="186"/>
      <c r="K155" s="23">
        <f t="shared" si="516"/>
        <v>0</v>
      </c>
      <c r="L155" s="23">
        <f t="shared" si="517"/>
        <v>0</v>
      </c>
      <c r="M155" s="186"/>
      <c r="N155" s="186"/>
      <c r="O155" s="186"/>
      <c r="P155" s="30"/>
      <c r="Q155" s="30"/>
      <c r="R155" s="30"/>
      <c r="S155" s="30"/>
      <c r="T155" s="30"/>
      <c r="U155" s="30"/>
      <c r="V155" s="30"/>
      <c r="W155" s="30"/>
      <c r="X155" s="30"/>
      <c r="Y155" s="30"/>
      <c r="Z155" s="30"/>
      <c r="AA155" s="30"/>
      <c r="AB155" s="30"/>
      <c r="AC155" s="30"/>
      <c r="AD155" s="292">
        <f t="shared" si="499"/>
        <v>0</v>
      </c>
      <c r="AE155" s="30"/>
      <c r="AF155" s="30"/>
      <c r="AG155" s="30"/>
      <c r="AH155" s="30"/>
      <c r="AI155" s="30"/>
      <c r="AJ155" s="30"/>
      <c r="AK155" s="30"/>
      <c r="AL155" s="30"/>
      <c r="AM155" s="30"/>
      <c r="AN155" s="30"/>
      <c r="AO155" s="30"/>
    </row>
    <row r="156" spans="1:41" ht="14.25" hidden="1" customHeight="1">
      <c r="A156" s="43"/>
      <c r="B156" s="25" t="s">
        <v>264</v>
      </c>
      <c r="C156" s="29" t="s">
        <v>265</v>
      </c>
      <c r="D156" s="186"/>
      <c r="E156" s="30"/>
      <c r="F156" s="93"/>
      <c r="G156" s="186"/>
      <c r="H156" s="186"/>
      <c r="I156" s="186"/>
      <c r="J156" s="186"/>
      <c r="K156" s="23">
        <f t="shared" si="516"/>
        <v>0</v>
      </c>
      <c r="L156" s="23">
        <f t="shared" si="517"/>
        <v>0</v>
      </c>
      <c r="M156" s="186"/>
      <c r="N156" s="186"/>
      <c r="O156" s="186"/>
      <c r="P156" s="30"/>
      <c r="Q156" s="30"/>
      <c r="R156" s="30"/>
      <c r="S156" s="30"/>
      <c r="T156" s="30"/>
      <c r="U156" s="30"/>
      <c r="V156" s="30"/>
      <c r="W156" s="30"/>
      <c r="X156" s="30"/>
      <c r="Y156" s="30"/>
      <c r="Z156" s="30"/>
      <c r="AA156" s="30"/>
      <c r="AB156" s="30"/>
      <c r="AC156" s="30"/>
      <c r="AD156" s="292">
        <f t="shared" si="499"/>
        <v>0</v>
      </c>
      <c r="AE156" s="30"/>
      <c r="AF156" s="30"/>
      <c r="AG156" s="30"/>
      <c r="AH156" s="30"/>
      <c r="AI156" s="30"/>
      <c r="AJ156" s="30"/>
      <c r="AK156" s="30"/>
      <c r="AL156" s="30"/>
      <c r="AM156" s="30"/>
      <c r="AN156" s="30"/>
      <c r="AO156" s="30"/>
    </row>
    <row r="157" spans="1:41" ht="14.25" hidden="1" customHeight="1">
      <c r="A157" s="43"/>
      <c r="B157" s="28" t="s">
        <v>258</v>
      </c>
      <c r="C157" s="29"/>
      <c r="D157" s="186"/>
      <c r="E157" s="30"/>
      <c r="F157" s="93"/>
      <c r="G157" s="186"/>
      <c r="H157" s="186"/>
      <c r="I157" s="186"/>
      <c r="J157" s="186"/>
      <c r="K157" s="23">
        <f t="shared" si="516"/>
        <v>0</v>
      </c>
      <c r="L157" s="23">
        <f t="shared" si="517"/>
        <v>0</v>
      </c>
      <c r="M157" s="186"/>
      <c r="N157" s="186"/>
      <c r="O157" s="186"/>
      <c r="P157" s="30"/>
      <c r="Q157" s="30"/>
      <c r="R157" s="30"/>
      <c r="S157" s="30"/>
      <c r="T157" s="30"/>
      <c r="U157" s="30"/>
      <c r="V157" s="30"/>
      <c r="W157" s="30"/>
      <c r="X157" s="30"/>
      <c r="Y157" s="30"/>
      <c r="Z157" s="30"/>
      <c r="AA157" s="30"/>
      <c r="AB157" s="30"/>
      <c r="AC157" s="30"/>
      <c r="AD157" s="292">
        <f t="shared" si="499"/>
        <v>0</v>
      </c>
      <c r="AE157" s="30"/>
      <c r="AF157" s="30"/>
      <c r="AG157" s="30"/>
      <c r="AH157" s="30"/>
      <c r="AI157" s="30"/>
      <c r="AJ157" s="30"/>
      <c r="AK157" s="30"/>
      <c r="AL157" s="30"/>
      <c r="AM157" s="30"/>
      <c r="AN157" s="30"/>
      <c r="AO157" s="30"/>
    </row>
    <row r="158" spans="1:41" ht="14.25" hidden="1" customHeight="1">
      <c r="A158" s="43"/>
      <c r="B158" s="28" t="s">
        <v>248</v>
      </c>
      <c r="C158" s="29"/>
      <c r="D158" s="186"/>
      <c r="E158" s="30"/>
      <c r="F158" s="93"/>
      <c r="G158" s="186"/>
      <c r="H158" s="186"/>
      <c r="I158" s="186"/>
      <c r="J158" s="186"/>
      <c r="K158" s="23">
        <f t="shared" si="516"/>
        <v>0</v>
      </c>
      <c r="L158" s="23">
        <f t="shared" si="517"/>
        <v>0</v>
      </c>
      <c r="M158" s="186"/>
      <c r="N158" s="186"/>
      <c r="O158" s="186"/>
      <c r="P158" s="30"/>
      <c r="Q158" s="30"/>
      <c r="R158" s="30"/>
      <c r="S158" s="30"/>
      <c r="T158" s="30"/>
      <c r="U158" s="30"/>
      <c r="V158" s="30"/>
      <c r="W158" s="30"/>
      <c r="X158" s="30"/>
      <c r="Y158" s="30"/>
      <c r="Z158" s="30"/>
      <c r="AA158" s="30"/>
      <c r="AB158" s="30"/>
      <c r="AC158" s="30"/>
      <c r="AD158" s="292">
        <f t="shared" si="499"/>
        <v>0</v>
      </c>
      <c r="AE158" s="30"/>
      <c r="AF158" s="30"/>
      <c r="AG158" s="30"/>
      <c r="AH158" s="30"/>
      <c r="AI158" s="30"/>
      <c r="AJ158" s="30"/>
      <c r="AK158" s="30"/>
      <c r="AL158" s="30"/>
      <c r="AM158" s="30"/>
      <c r="AN158" s="30"/>
      <c r="AO158" s="30"/>
    </row>
    <row r="159" spans="1:41" ht="14.25" hidden="1" customHeight="1">
      <c r="A159" s="43"/>
      <c r="B159" s="28" t="s">
        <v>231</v>
      </c>
      <c r="C159" s="29"/>
      <c r="D159" s="186"/>
      <c r="E159" s="30"/>
      <c r="F159" s="93"/>
      <c r="G159" s="186"/>
      <c r="H159" s="186"/>
      <c r="I159" s="186"/>
      <c r="J159" s="186"/>
      <c r="K159" s="23">
        <f t="shared" si="516"/>
        <v>0</v>
      </c>
      <c r="L159" s="23">
        <f t="shared" si="517"/>
        <v>0</v>
      </c>
      <c r="M159" s="186"/>
      <c r="N159" s="186"/>
      <c r="O159" s="186"/>
      <c r="P159" s="30"/>
      <c r="Q159" s="30"/>
      <c r="R159" s="30"/>
      <c r="S159" s="30"/>
      <c r="T159" s="30"/>
      <c r="U159" s="30"/>
      <c r="V159" s="30"/>
      <c r="W159" s="30"/>
      <c r="X159" s="30"/>
      <c r="Y159" s="30"/>
      <c r="Z159" s="30"/>
      <c r="AA159" s="30"/>
      <c r="AB159" s="30"/>
      <c r="AC159" s="30"/>
      <c r="AD159" s="292">
        <f t="shared" si="499"/>
        <v>0</v>
      </c>
      <c r="AE159" s="30"/>
      <c r="AF159" s="30"/>
      <c r="AG159" s="30"/>
      <c r="AH159" s="30"/>
      <c r="AI159" s="30"/>
      <c r="AJ159" s="30"/>
      <c r="AK159" s="30"/>
      <c r="AL159" s="30"/>
      <c r="AM159" s="30"/>
      <c r="AN159" s="30"/>
      <c r="AO159" s="30"/>
    </row>
    <row r="160" spans="1:41" ht="14.25" customHeight="1">
      <c r="A160" s="81"/>
      <c r="B160" s="82" t="s">
        <v>266</v>
      </c>
      <c r="C160" s="83"/>
      <c r="D160" s="256">
        <f t="shared" ref="D160:E160" si="534">D161+D163+D167+D183+D216</f>
        <v>424566.32999999996</v>
      </c>
      <c r="E160" s="84">
        <f t="shared" si="534"/>
        <v>418086</v>
      </c>
      <c r="F160" s="88">
        <f t="shared" ref="F160:J160" si="535">F161+F163+F167+F183+F216</f>
        <v>392606</v>
      </c>
      <c r="G160" s="256">
        <f t="shared" si="535"/>
        <v>110294</v>
      </c>
      <c r="H160" s="256">
        <f t="shared" si="535"/>
        <v>109563</v>
      </c>
      <c r="I160" s="256">
        <f t="shared" si="535"/>
        <v>93173</v>
      </c>
      <c r="J160" s="256">
        <f t="shared" si="535"/>
        <v>79576</v>
      </c>
      <c r="K160" s="23">
        <f t="shared" si="516"/>
        <v>392606</v>
      </c>
      <c r="L160" s="23">
        <f t="shared" si="517"/>
        <v>0</v>
      </c>
      <c r="M160" s="256">
        <f t="shared" ref="M160:O160" si="536">M161+M163+M167+M183+M216</f>
        <v>393695</v>
      </c>
      <c r="N160" s="256">
        <f t="shared" si="536"/>
        <v>400587</v>
      </c>
      <c r="O160" s="256">
        <f t="shared" si="536"/>
        <v>408114</v>
      </c>
      <c r="P160" s="84">
        <f t="shared" ref="P160:Q160" si="537">P161+P163+P167+P183+P216</f>
        <v>6.8</v>
      </c>
      <c r="Q160" s="84">
        <f t="shared" si="537"/>
        <v>0</v>
      </c>
      <c r="R160" s="84">
        <f t="shared" ref="R160:Z160" si="538">R161+R163+R167+R183+R216</f>
        <v>1144.28</v>
      </c>
      <c r="S160" s="84">
        <f t="shared" si="538"/>
        <v>0</v>
      </c>
      <c r="T160" s="84">
        <f t="shared" si="538"/>
        <v>12</v>
      </c>
      <c r="U160" s="84">
        <f t="shared" ref="U160:V160" si="539">U161+U163+U167+U183+U216</f>
        <v>-1000</v>
      </c>
      <c r="V160" s="84">
        <f t="shared" si="539"/>
        <v>-155</v>
      </c>
      <c r="W160" s="84">
        <f t="shared" ref="W160:Y160" si="540">W161+W163+W167+W183+W216</f>
        <v>5622.9999999999991</v>
      </c>
      <c r="X160" s="84">
        <f t="shared" si="540"/>
        <v>0</v>
      </c>
      <c r="Y160" s="84">
        <f t="shared" si="540"/>
        <v>0</v>
      </c>
      <c r="Z160" s="84">
        <f t="shared" si="538"/>
        <v>12012</v>
      </c>
      <c r="AA160" s="84">
        <f t="shared" ref="AA160:AB160" si="541">AA161+AA163+AA167+AA183+AA216</f>
        <v>250</v>
      </c>
      <c r="AB160" s="84">
        <f t="shared" si="541"/>
        <v>2310</v>
      </c>
      <c r="AC160" s="84">
        <f t="shared" ref="AC160:AE160" si="542">AC161+AC163+AC167+AC183+AC216</f>
        <v>0</v>
      </c>
      <c r="AD160" s="292">
        <f t="shared" si="499"/>
        <v>412809.08</v>
      </c>
      <c r="AE160" s="84">
        <f t="shared" si="542"/>
        <v>412809.07999999996</v>
      </c>
      <c r="AF160" s="84">
        <f t="shared" ref="AF160:AK160" si="543">AF161+AF163+AF167+AF183+AF216</f>
        <v>412079</v>
      </c>
      <c r="AG160" s="84">
        <f t="shared" si="543"/>
        <v>434544</v>
      </c>
      <c r="AH160" s="84">
        <f t="shared" ref="AH160:AJ160" si="544">AH161+AH163+AH167+AH183+AH216</f>
        <v>0</v>
      </c>
      <c r="AI160" s="84">
        <f t="shared" si="544"/>
        <v>0</v>
      </c>
      <c r="AJ160" s="84">
        <f t="shared" si="544"/>
        <v>0</v>
      </c>
      <c r="AK160" s="84">
        <f t="shared" si="543"/>
        <v>434532</v>
      </c>
      <c r="AL160" s="84">
        <f t="shared" ref="AL160:AM160" si="545">AL161+AL163+AL167+AL183+AL216</f>
        <v>207421</v>
      </c>
      <c r="AM160" s="84">
        <f t="shared" si="545"/>
        <v>210150</v>
      </c>
      <c r="AN160" s="84">
        <f t="shared" ref="AN160:AO160" si="546">AN161+AN163+AN167+AN183+AN216</f>
        <v>210379</v>
      </c>
      <c r="AO160" s="84">
        <f t="shared" si="546"/>
        <v>0</v>
      </c>
    </row>
    <row r="161" spans="1:41" ht="15.75" customHeight="1">
      <c r="A161" s="24" t="s">
        <v>34</v>
      </c>
      <c r="B161" s="25" t="s">
        <v>35</v>
      </c>
      <c r="C161" s="26">
        <v>1.02</v>
      </c>
      <c r="D161" s="23">
        <f t="shared" ref="D161:E161" si="547">D162</f>
        <v>2</v>
      </c>
      <c r="E161" s="27">
        <f t="shared" si="547"/>
        <v>0</v>
      </c>
      <c r="F161" s="48">
        <f t="shared" ref="F161:AO161" si="548">F162</f>
        <v>0</v>
      </c>
      <c r="G161" s="23">
        <f t="shared" si="548"/>
        <v>0</v>
      </c>
      <c r="H161" s="23">
        <f t="shared" si="548"/>
        <v>0</v>
      </c>
      <c r="I161" s="23">
        <f t="shared" si="548"/>
        <v>0</v>
      </c>
      <c r="J161" s="23">
        <f t="shared" si="548"/>
        <v>0</v>
      </c>
      <c r="K161" s="23">
        <f t="shared" si="516"/>
        <v>0</v>
      </c>
      <c r="L161" s="23">
        <f t="shared" si="517"/>
        <v>0</v>
      </c>
      <c r="M161" s="23">
        <f t="shared" si="548"/>
        <v>0</v>
      </c>
      <c r="N161" s="23">
        <f t="shared" si="548"/>
        <v>0</v>
      </c>
      <c r="O161" s="23">
        <f t="shared" si="548"/>
        <v>0</v>
      </c>
      <c r="P161" s="27">
        <f t="shared" si="548"/>
        <v>0</v>
      </c>
      <c r="Q161" s="27">
        <f t="shared" si="548"/>
        <v>0</v>
      </c>
      <c r="R161" s="27">
        <f t="shared" si="548"/>
        <v>0</v>
      </c>
      <c r="S161" s="27">
        <f t="shared" si="548"/>
        <v>0</v>
      </c>
      <c r="T161" s="27">
        <f t="shared" si="548"/>
        <v>0</v>
      </c>
      <c r="U161" s="27">
        <f t="shared" si="548"/>
        <v>0</v>
      </c>
      <c r="V161" s="27">
        <f t="shared" si="548"/>
        <v>0</v>
      </c>
      <c r="W161" s="27">
        <f t="shared" si="548"/>
        <v>0</v>
      </c>
      <c r="X161" s="27">
        <f t="shared" si="548"/>
        <v>0</v>
      </c>
      <c r="Y161" s="27">
        <f t="shared" si="548"/>
        <v>0</v>
      </c>
      <c r="Z161" s="27">
        <f t="shared" si="548"/>
        <v>0</v>
      </c>
      <c r="AA161" s="27">
        <f t="shared" si="548"/>
        <v>0</v>
      </c>
      <c r="AB161" s="27">
        <f t="shared" si="548"/>
        <v>0</v>
      </c>
      <c r="AC161" s="27">
        <f t="shared" si="548"/>
        <v>0</v>
      </c>
      <c r="AD161" s="292">
        <f t="shared" si="499"/>
        <v>0</v>
      </c>
      <c r="AE161" s="27">
        <f t="shared" si="548"/>
        <v>0</v>
      </c>
      <c r="AF161" s="27">
        <f t="shared" si="548"/>
        <v>0</v>
      </c>
      <c r="AG161" s="27">
        <f t="shared" si="548"/>
        <v>0</v>
      </c>
      <c r="AH161" s="27">
        <f t="shared" si="548"/>
        <v>0</v>
      </c>
      <c r="AI161" s="27">
        <f t="shared" si="548"/>
        <v>0</v>
      </c>
      <c r="AJ161" s="27">
        <f t="shared" si="548"/>
        <v>0</v>
      </c>
      <c r="AK161" s="27">
        <f t="shared" si="548"/>
        <v>0</v>
      </c>
      <c r="AL161" s="27">
        <f t="shared" si="548"/>
        <v>0</v>
      </c>
      <c r="AM161" s="27">
        <f t="shared" si="548"/>
        <v>0</v>
      </c>
      <c r="AN161" s="27">
        <f t="shared" si="548"/>
        <v>0</v>
      </c>
      <c r="AO161" s="27">
        <f t="shared" si="548"/>
        <v>0</v>
      </c>
    </row>
    <row r="162" spans="1:41" ht="16.5" customHeight="1">
      <c r="A162" s="24"/>
      <c r="B162" s="28" t="s">
        <v>36</v>
      </c>
      <c r="C162" s="29" t="s">
        <v>37</v>
      </c>
      <c r="D162" s="253">
        <f t="shared" ref="D162:J162" si="549">D10</f>
        <v>2</v>
      </c>
      <c r="E162" s="45">
        <f t="shared" si="549"/>
        <v>0</v>
      </c>
      <c r="F162" s="289">
        <f t="shared" si="549"/>
        <v>0</v>
      </c>
      <c r="G162" s="253">
        <f t="shared" si="549"/>
        <v>0</v>
      </c>
      <c r="H162" s="253">
        <f t="shared" si="549"/>
        <v>0</v>
      </c>
      <c r="I162" s="253">
        <f t="shared" si="549"/>
        <v>0</v>
      </c>
      <c r="J162" s="253">
        <f t="shared" si="549"/>
        <v>0</v>
      </c>
      <c r="K162" s="23">
        <f t="shared" si="516"/>
        <v>0</v>
      </c>
      <c r="L162" s="23">
        <f t="shared" si="517"/>
        <v>0</v>
      </c>
      <c r="M162" s="253">
        <f t="shared" ref="M162:AC162" si="550">M10</f>
        <v>0</v>
      </c>
      <c r="N162" s="253">
        <f t="shared" si="550"/>
        <v>0</v>
      </c>
      <c r="O162" s="253">
        <f t="shared" si="550"/>
        <v>0</v>
      </c>
      <c r="P162" s="45">
        <f t="shared" si="550"/>
        <v>0</v>
      </c>
      <c r="Q162" s="45">
        <f t="shared" si="550"/>
        <v>0</v>
      </c>
      <c r="R162" s="45">
        <f t="shared" si="550"/>
        <v>0</v>
      </c>
      <c r="S162" s="45">
        <f t="shared" si="550"/>
        <v>0</v>
      </c>
      <c r="T162" s="45">
        <f t="shared" si="550"/>
        <v>0</v>
      </c>
      <c r="U162" s="45">
        <f t="shared" si="550"/>
        <v>0</v>
      </c>
      <c r="V162" s="45">
        <f t="shared" si="550"/>
        <v>0</v>
      </c>
      <c r="W162" s="45">
        <f t="shared" si="550"/>
        <v>0</v>
      </c>
      <c r="X162" s="45">
        <f t="shared" si="550"/>
        <v>0</v>
      </c>
      <c r="Y162" s="45">
        <f t="shared" si="550"/>
        <v>0</v>
      </c>
      <c r="Z162" s="45">
        <f t="shared" si="550"/>
        <v>0</v>
      </c>
      <c r="AA162" s="45">
        <f t="shared" si="550"/>
        <v>0</v>
      </c>
      <c r="AB162" s="45">
        <f t="shared" si="550"/>
        <v>0</v>
      </c>
      <c r="AC162" s="45">
        <f t="shared" si="550"/>
        <v>0</v>
      </c>
      <c r="AD162" s="292">
        <f t="shared" si="499"/>
        <v>0</v>
      </c>
      <c r="AE162" s="45">
        <f t="shared" ref="AE162:AO162" si="551">AE10</f>
        <v>0</v>
      </c>
      <c r="AF162" s="45">
        <f t="shared" si="551"/>
        <v>0</v>
      </c>
      <c r="AG162" s="45">
        <f t="shared" si="551"/>
        <v>0</v>
      </c>
      <c r="AH162" s="45">
        <f t="shared" si="551"/>
        <v>0</v>
      </c>
      <c r="AI162" s="45">
        <f t="shared" si="551"/>
        <v>0</v>
      </c>
      <c r="AJ162" s="45">
        <f t="shared" si="551"/>
        <v>0</v>
      </c>
      <c r="AK162" s="45">
        <f t="shared" si="551"/>
        <v>0</v>
      </c>
      <c r="AL162" s="45">
        <f t="shared" si="551"/>
        <v>0</v>
      </c>
      <c r="AM162" s="45">
        <f t="shared" si="551"/>
        <v>0</v>
      </c>
      <c r="AN162" s="45">
        <f t="shared" si="551"/>
        <v>0</v>
      </c>
      <c r="AO162" s="45">
        <f t="shared" si="551"/>
        <v>0</v>
      </c>
    </row>
    <row r="163" spans="1:41" ht="16.5" customHeight="1">
      <c r="A163" s="24" t="s">
        <v>38</v>
      </c>
      <c r="B163" s="25" t="s">
        <v>39</v>
      </c>
      <c r="C163" s="26">
        <v>4.0199999999999996</v>
      </c>
      <c r="D163" s="247">
        <f t="shared" ref="D163:E163" si="552">D164+D165</f>
        <v>168426.84</v>
      </c>
      <c r="E163" s="32">
        <f t="shared" si="552"/>
        <v>189591</v>
      </c>
      <c r="F163" s="285">
        <f>F164+F165+F166</f>
        <v>205194</v>
      </c>
      <c r="G163" s="285">
        <f t="shared" ref="G163:AB163" si="553">G164+G165+G166</f>
        <v>53000</v>
      </c>
      <c r="H163" s="285">
        <f t="shared" si="553"/>
        <v>52500</v>
      </c>
      <c r="I163" s="285">
        <f t="shared" si="553"/>
        <v>51445</v>
      </c>
      <c r="J163" s="285">
        <f t="shared" si="553"/>
        <v>48249</v>
      </c>
      <c r="K163" s="285">
        <f t="shared" si="553"/>
        <v>205194</v>
      </c>
      <c r="L163" s="285">
        <f t="shared" si="553"/>
        <v>0</v>
      </c>
      <c r="M163" s="285">
        <f t="shared" si="553"/>
        <v>195307</v>
      </c>
      <c r="N163" s="285">
        <f t="shared" si="553"/>
        <v>200329</v>
      </c>
      <c r="O163" s="285">
        <f t="shared" si="553"/>
        <v>205297</v>
      </c>
      <c r="P163" s="285">
        <f t="shared" si="553"/>
        <v>0</v>
      </c>
      <c r="Q163" s="285">
        <f t="shared" si="553"/>
        <v>0</v>
      </c>
      <c r="R163" s="285">
        <f t="shared" si="553"/>
        <v>0</v>
      </c>
      <c r="S163" s="285">
        <f t="shared" si="553"/>
        <v>0</v>
      </c>
      <c r="T163" s="285">
        <f t="shared" si="553"/>
        <v>0</v>
      </c>
      <c r="U163" s="285">
        <f t="shared" si="553"/>
        <v>0</v>
      </c>
      <c r="V163" s="285">
        <f t="shared" si="553"/>
        <v>0</v>
      </c>
      <c r="W163" s="285">
        <f t="shared" si="553"/>
        <v>4795.87</v>
      </c>
      <c r="X163" s="285">
        <f t="shared" si="553"/>
        <v>0</v>
      </c>
      <c r="Y163" s="285">
        <f t="shared" si="553"/>
        <v>0</v>
      </c>
      <c r="Z163" s="285">
        <f t="shared" si="553"/>
        <v>0</v>
      </c>
      <c r="AA163" s="285">
        <f t="shared" si="553"/>
        <v>0</v>
      </c>
      <c r="AB163" s="285">
        <f t="shared" si="553"/>
        <v>0</v>
      </c>
      <c r="AC163" s="285">
        <f t="shared" ref="AC163:AE163" si="554">AC164+AC165+AC166</f>
        <v>4922.84</v>
      </c>
      <c r="AD163" s="292">
        <f t="shared" si="499"/>
        <v>214912.71</v>
      </c>
      <c r="AE163" s="285">
        <f t="shared" si="554"/>
        <v>214912.71</v>
      </c>
      <c r="AF163" s="285">
        <f t="shared" ref="AF163:AK163" si="555">AF164+AF165+AF166</f>
        <v>210111</v>
      </c>
      <c r="AG163" s="285">
        <f t="shared" si="555"/>
        <v>202162</v>
      </c>
      <c r="AH163" s="285">
        <f t="shared" ref="AH163:AJ163" si="556">AH164+AH165+AH166</f>
        <v>0</v>
      </c>
      <c r="AI163" s="285">
        <f t="shared" si="556"/>
        <v>0</v>
      </c>
      <c r="AJ163" s="285">
        <f t="shared" si="556"/>
        <v>0</v>
      </c>
      <c r="AK163" s="285">
        <f t="shared" si="555"/>
        <v>202162</v>
      </c>
      <c r="AL163" s="285">
        <f t="shared" ref="AL163:AM163" si="557">AL164+AL165+AL166</f>
        <v>0</v>
      </c>
      <c r="AM163" s="285">
        <f t="shared" si="557"/>
        <v>0</v>
      </c>
      <c r="AN163" s="285">
        <f t="shared" ref="AN163:AO163" si="558">AN164+AN165+AN166</f>
        <v>0</v>
      </c>
      <c r="AO163" s="285">
        <f t="shared" si="558"/>
        <v>0</v>
      </c>
    </row>
    <row r="164" spans="1:41" ht="18" customHeight="1">
      <c r="A164" s="24"/>
      <c r="B164" s="28" t="s">
        <v>267</v>
      </c>
      <c r="C164" s="29" t="s">
        <v>41</v>
      </c>
      <c r="D164" s="253">
        <f t="shared" ref="D164:J165" si="559">D13</f>
        <v>147742.84</v>
      </c>
      <c r="E164" s="45">
        <f t="shared" si="559"/>
        <v>151437</v>
      </c>
      <c r="F164" s="289">
        <f t="shared" si="559"/>
        <v>168445</v>
      </c>
      <c r="G164" s="253">
        <f t="shared" si="559"/>
        <v>43000</v>
      </c>
      <c r="H164" s="253">
        <f t="shared" si="559"/>
        <v>43000</v>
      </c>
      <c r="I164" s="253">
        <f t="shared" si="559"/>
        <v>42445</v>
      </c>
      <c r="J164" s="253">
        <f t="shared" si="559"/>
        <v>40000</v>
      </c>
      <c r="K164" s="23">
        <f t="shared" si="516"/>
        <v>168445</v>
      </c>
      <c r="L164" s="23">
        <f t="shared" si="517"/>
        <v>0</v>
      </c>
      <c r="M164" s="253">
        <f t="shared" ref="M164:AC164" si="560">M13</f>
        <v>156000</v>
      </c>
      <c r="N164" s="253">
        <f t="shared" si="560"/>
        <v>160000</v>
      </c>
      <c r="O164" s="253">
        <f t="shared" si="560"/>
        <v>164000</v>
      </c>
      <c r="P164" s="45">
        <f t="shared" si="560"/>
        <v>0</v>
      </c>
      <c r="Q164" s="45">
        <f t="shared" si="560"/>
        <v>0</v>
      </c>
      <c r="R164" s="45">
        <f t="shared" si="560"/>
        <v>0</v>
      </c>
      <c r="S164" s="45">
        <f t="shared" si="560"/>
        <v>0</v>
      </c>
      <c r="T164" s="45">
        <f t="shared" si="560"/>
        <v>0</v>
      </c>
      <c r="U164" s="45">
        <f t="shared" si="560"/>
        <v>0</v>
      </c>
      <c r="V164" s="45">
        <f t="shared" si="560"/>
        <v>0</v>
      </c>
      <c r="W164" s="45">
        <f t="shared" si="560"/>
        <v>4080</v>
      </c>
      <c r="X164" s="45">
        <f t="shared" si="560"/>
        <v>0</v>
      </c>
      <c r="Y164" s="45">
        <f t="shared" si="560"/>
        <v>0</v>
      </c>
      <c r="Z164" s="45">
        <f t="shared" si="560"/>
        <v>0</v>
      </c>
      <c r="AA164" s="45">
        <f t="shared" si="560"/>
        <v>0</v>
      </c>
      <c r="AB164" s="45">
        <f t="shared" si="560"/>
        <v>0</v>
      </c>
      <c r="AC164" s="45">
        <f t="shared" si="560"/>
        <v>0</v>
      </c>
      <c r="AD164" s="292">
        <f t="shared" si="499"/>
        <v>172525</v>
      </c>
      <c r="AE164" s="45">
        <f t="shared" ref="AE164:AO164" si="561">AE13</f>
        <v>172525</v>
      </c>
      <c r="AF164" s="45">
        <f t="shared" si="561"/>
        <v>169103</v>
      </c>
      <c r="AG164" s="45">
        <f t="shared" si="561"/>
        <v>173194</v>
      </c>
      <c r="AH164" s="45">
        <f t="shared" si="561"/>
        <v>0</v>
      </c>
      <c r="AI164" s="45">
        <f t="shared" si="561"/>
        <v>0</v>
      </c>
      <c r="AJ164" s="45">
        <f t="shared" si="561"/>
        <v>0</v>
      </c>
      <c r="AK164" s="45">
        <f t="shared" si="561"/>
        <v>173194</v>
      </c>
      <c r="AL164" s="45">
        <f t="shared" si="561"/>
        <v>0</v>
      </c>
      <c r="AM164" s="45">
        <f t="shared" si="561"/>
        <v>0</v>
      </c>
      <c r="AN164" s="45">
        <f t="shared" si="561"/>
        <v>0</v>
      </c>
      <c r="AO164" s="45">
        <f t="shared" si="561"/>
        <v>0</v>
      </c>
    </row>
    <row r="165" spans="1:41" ht="15" customHeight="1">
      <c r="A165" s="24"/>
      <c r="B165" s="28" t="s">
        <v>268</v>
      </c>
      <c r="C165" s="29" t="s">
        <v>43</v>
      </c>
      <c r="D165" s="253">
        <f t="shared" si="559"/>
        <v>20684</v>
      </c>
      <c r="E165" s="45">
        <f t="shared" si="559"/>
        <v>38154</v>
      </c>
      <c r="F165" s="289">
        <f t="shared" si="559"/>
        <v>36749</v>
      </c>
      <c r="G165" s="253">
        <f t="shared" si="559"/>
        <v>10000</v>
      </c>
      <c r="H165" s="253">
        <f t="shared" si="559"/>
        <v>9500</v>
      </c>
      <c r="I165" s="253">
        <f t="shared" si="559"/>
        <v>9000</v>
      </c>
      <c r="J165" s="253">
        <f t="shared" si="559"/>
        <v>8249</v>
      </c>
      <c r="K165" s="23">
        <f t="shared" si="516"/>
        <v>36749</v>
      </c>
      <c r="L165" s="23">
        <f t="shared" si="517"/>
        <v>0</v>
      </c>
      <c r="M165" s="253">
        <f t="shared" ref="M165:AC165" si="562">M14</f>
        <v>39307</v>
      </c>
      <c r="N165" s="253">
        <f t="shared" si="562"/>
        <v>40329</v>
      </c>
      <c r="O165" s="253">
        <f t="shared" si="562"/>
        <v>41297</v>
      </c>
      <c r="P165" s="45">
        <f t="shared" si="562"/>
        <v>0</v>
      </c>
      <c r="Q165" s="45">
        <f t="shared" si="562"/>
        <v>0</v>
      </c>
      <c r="R165" s="45">
        <f t="shared" si="562"/>
        <v>0</v>
      </c>
      <c r="S165" s="45">
        <f t="shared" si="562"/>
        <v>0</v>
      </c>
      <c r="T165" s="45">
        <f t="shared" si="562"/>
        <v>0</v>
      </c>
      <c r="U165" s="45">
        <f t="shared" si="562"/>
        <v>0</v>
      </c>
      <c r="V165" s="45">
        <f t="shared" si="562"/>
        <v>0</v>
      </c>
      <c r="W165" s="45">
        <f t="shared" si="562"/>
        <v>-3673</v>
      </c>
      <c r="X165" s="45">
        <f t="shared" si="562"/>
        <v>0</v>
      </c>
      <c r="Y165" s="45">
        <f t="shared" si="562"/>
        <v>0</v>
      </c>
      <c r="Z165" s="45">
        <f t="shared" si="562"/>
        <v>0</v>
      </c>
      <c r="AA165" s="45">
        <f t="shared" si="562"/>
        <v>0</v>
      </c>
      <c r="AB165" s="45">
        <f t="shared" si="562"/>
        <v>0</v>
      </c>
      <c r="AC165" s="45">
        <f t="shared" si="562"/>
        <v>0</v>
      </c>
      <c r="AD165" s="292">
        <f t="shared" si="499"/>
        <v>33076</v>
      </c>
      <c r="AE165" s="45">
        <f t="shared" ref="AE165:AO165" si="563">AE14</f>
        <v>33076</v>
      </c>
      <c r="AF165" s="45">
        <f t="shared" si="563"/>
        <v>31696</v>
      </c>
      <c r="AG165" s="45">
        <f t="shared" si="563"/>
        <v>28968</v>
      </c>
      <c r="AH165" s="45">
        <f t="shared" si="563"/>
        <v>0</v>
      </c>
      <c r="AI165" s="45">
        <f t="shared" si="563"/>
        <v>0</v>
      </c>
      <c r="AJ165" s="45">
        <f t="shared" si="563"/>
        <v>0</v>
      </c>
      <c r="AK165" s="45">
        <f t="shared" si="563"/>
        <v>28968</v>
      </c>
      <c r="AL165" s="45">
        <f t="shared" si="563"/>
        <v>0</v>
      </c>
      <c r="AM165" s="45">
        <f t="shared" si="563"/>
        <v>0</v>
      </c>
      <c r="AN165" s="45">
        <f t="shared" si="563"/>
        <v>0</v>
      </c>
      <c r="AO165" s="45">
        <f t="shared" si="563"/>
        <v>0</v>
      </c>
    </row>
    <row r="166" spans="1:41" ht="26.25" customHeight="1">
      <c r="A166" s="24"/>
      <c r="B166" s="51" t="s">
        <v>44</v>
      </c>
      <c r="C166" s="29" t="s">
        <v>45</v>
      </c>
      <c r="D166" s="253"/>
      <c r="E166" s="45"/>
      <c r="F166" s="289">
        <f t="shared" ref="F166:L166" si="564">F15</f>
        <v>0</v>
      </c>
      <c r="G166" s="289">
        <f t="shared" si="564"/>
        <v>0</v>
      </c>
      <c r="H166" s="289">
        <f t="shared" si="564"/>
        <v>0</v>
      </c>
      <c r="I166" s="289">
        <f t="shared" si="564"/>
        <v>0</v>
      </c>
      <c r="J166" s="289">
        <f t="shared" si="564"/>
        <v>0</v>
      </c>
      <c r="K166" s="289">
        <f t="shared" si="564"/>
        <v>0</v>
      </c>
      <c r="L166" s="289">
        <f t="shared" si="564"/>
        <v>0</v>
      </c>
      <c r="M166" s="289">
        <f t="shared" ref="M166:AC166" si="565">M15</f>
        <v>0</v>
      </c>
      <c r="N166" s="289">
        <f t="shared" si="565"/>
        <v>0</v>
      </c>
      <c r="O166" s="289">
        <f t="shared" si="565"/>
        <v>0</v>
      </c>
      <c r="P166" s="289">
        <f t="shared" si="565"/>
        <v>0</v>
      </c>
      <c r="Q166" s="289">
        <f t="shared" si="565"/>
        <v>0</v>
      </c>
      <c r="R166" s="289">
        <f t="shared" si="565"/>
        <v>0</v>
      </c>
      <c r="S166" s="289">
        <f t="shared" si="565"/>
        <v>0</v>
      </c>
      <c r="T166" s="289">
        <f t="shared" si="565"/>
        <v>0</v>
      </c>
      <c r="U166" s="289">
        <f t="shared" si="565"/>
        <v>0</v>
      </c>
      <c r="V166" s="289">
        <f t="shared" si="565"/>
        <v>0</v>
      </c>
      <c r="W166" s="289">
        <f t="shared" si="565"/>
        <v>4388.87</v>
      </c>
      <c r="X166" s="289">
        <f t="shared" si="565"/>
        <v>0</v>
      </c>
      <c r="Y166" s="289">
        <f t="shared" si="565"/>
        <v>0</v>
      </c>
      <c r="Z166" s="289">
        <f t="shared" si="565"/>
        <v>0</v>
      </c>
      <c r="AA166" s="289">
        <f t="shared" si="565"/>
        <v>0</v>
      </c>
      <c r="AB166" s="289">
        <f t="shared" si="565"/>
        <v>0</v>
      </c>
      <c r="AC166" s="289">
        <f t="shared" si="565"/>
        <v>4922.84</v>
      </c>
      <c r="AD166" s="292">
        <f t="shared" si="499"/>
        <v>9311.7099999999991</v>
      </c>
      <c r="AE166" s="289">
        <f t="shared" ref="AE166:AO166" si="566">AE15</f>
        <v>9311.7099999999991</v>
      </c>
      <c r="AF166" s="289">
        <f t="shared" si="566"/>
        <v>9312</v>
      </c>
      <c r="AG166" s="289">
        <f t="shared" si="566"/>
        <v>0</v>
      </c>
      <c r="AH166" s="289">
        <f t="shared" si="566"/>
        <v>0</v>
      </c>
      <c r="AI166" s="289">
        <f t="shared" si="566"/>
        <v>0</v>
      </c>
      <c r="AJ166" s="289">
        <f t="shared" si="566"/>
        <v>0</v>
      </c>
      <c r="AK166" s="289">
        <f t="shared" si="566"/>
        <v>0</v>
      </c>
      <c r="AL166" s="289">
        <f t="shared" si="566"/>
        <v>0</v>
      </c>
      <c r="AM166" s="289">
        <f t="shared" si="566"/>
        <v>0</v>
      </c>
      <c r="AN166" s="289">
        <f t="shared" si="566"/>
        <v>0</v>
      </c>
      <c r="AO166" s="289">
        <f t="shared" si="566"/>
        <v>0</v>
      </c>
    </row>
    <row r="167" spans="1:41" ht="18" customHeight="1">
      <c r="A167" s="24" t="s">
        <v>46</v>
      </c>
      <c r="B167" s="25" t="s">
        <v>269</v>
      </c>
      <c r="C167" s="29" t="s">
        <v>48</v>
      </c>
      <c r="D167" s="247">
        <f t="shared" ref="D167:E167" si="567">D168+D181+D182</f>
        <v>244022</v>
      </c>
      <c r="E167" s="32">
        <f t="shared" si="567"/>
        <v>220979</v>
      </c>
      <c r="F167" s="285">
        <f t="shared" ref="F167:J167" si="568">F168+F181+F182</f>
        <v>158233</v>
      </c>
      <c r="G167" s="247">
        <f t="shared" si="568"/>
        <v>45000</v>
      </c>
      <c r="H167" s="247">
        <f t="shared" si="568"/>
        <v>43900</v>
      </c>
      <c r="I167" s="247">
        <f t="shared" si="568"/>
        <v>38800</v>
      </c>
      <c r="J167" s="247">
        <f t="shared" si="568"/>
        <v>30533</v>
      </c>
      <c r="K167" s="23">
        <f t="shared" si="516"/>
        <v>158233</v>
      </c>
      <c r="L167" s="23">
        <f t="shared" si="517"/>
        <v>0</v>
      </c>
      <c r="M167" s="247">
        <f t="shared" ref="M167:O167" si="569">M168+M181+M182</f>
        <v>146652</v>
      </c>
      <c r="N167" s="247">
        <f t="shared" si="569"/>
        <v>148522</v>
      </c>
      <c r="O167" s="247">
        <f t="shared" si="569"/>
        <v>151081</v>
      </c>
      <c r="P167" s="32">
        <f t="shared" ref="P167:Q167" si="570">P168+P181+P182</f>
        <v>0</v>
      </c>
      <c r="Q167" s="32">
        <f t="shared" si="570"/>
        <v>0</v>
      </c>
      <c r="R167" s="32">
        <f t="shared" ref="R167:Z167" si="571">R168+R181+R182</f>
        <v>0</v>
      </c>
      <c r="S167" s="32">
        <f t="shared" si="571"/>
        <v>0</v>
      </c>
      <c r="T167" s="32">
        <f t="shared" si="571"/>
        <v>0</v>
      </c>
      <c r="U167" s="32">
        <f t="shared" ref="U167:V167" si="572">U168+U181+U182</f>
        <v>-1000</v>
      </c>
      <c r="V167" s="32">
        <f t="shared" si="572"/>
        <v>0</v>
      </c>
      <c r="W167" s="32">
        <f t="shared" ref="W167:Y167" si="573">W168+W181+W182</f>
        <v>3562</v>
      </c>
      <c r="X167" s="32">
        <f t="shared" si="573"/>
        <v>0</v>
      </c>
      <c r="Y167" s="32">
        <f t="shared" si="573"/>
        <v>0</v>
      </c>
      <c r="Z167" s="32">
        <f t="shared" si="571"/>
        <v>10212</v>
      </c>
      <c r="AA167" s="32">
        <f t="shared" ref="AA167:AB167" si="574">AA168+AA181+AA182</f>
        <v>265</v>
      </c>
      <c r="AB167" s="32">
        <f t="shared" si="574"/>
        <v>221</v>
      </c>
      <c r="AC167" s="32">
        <f t="shared" ref="AC167:AE167" si="575">AC168+AC181+AC182</f>
        <v>0</v>
      </c>
      <c r="AD167" s="292">
        <f t="shared" si="499"/>
        <v>171493</v>
      </c>
      <c r="AE167" s="32">
        <f t="shared" si="575"/>
        <v>171493</v>
      </c>
      <c r="AF167" s="32">
        <f t="shared" ref="AF167:AK167" si="576">AF168+AF181+AF182</f>
        <v>164133</v>
      </c>
      <c r="AG167" s="32">
        <f t="shared" si="576"/>
        <v>186074</v>
      </c>
      <c r="AH167" s="32">
        <f t="shared" ref="AH167:AJ167" si="577">AH168+AH181+AH182</f>
        <v>0</v>
      </c>
      <c r="AI167" s="32">
        <f t="shared" si="577"/>
        <v>0</v>
      </c>
      <c r="AJ167" s="32">
        <f t="shared" si="577"/>
        <v>0</v>
      </c>
      <c r="AK167" s="32">
        <f t="shared" si="576"/>
        <v>186074</v>
      </c>
      <c r="AL167" s="32">
        <f t="shared" ref="AL167:AM167" si="578">AL168+AL181+AL182</f>
        <v>160625</v>
      </c>
      <c r="AM167" s="32">
        <f t="shared" si="578"/>
        <v>162854</v>
      </c>
      <c r="AN167" s="32">
        <f t="shared" ref="AN167:AO167" si="579">AN168+AN181+AN182</f>
        <v>163083</v>
      </c>
      <c r="AO167" s="32">
        <f t="shared" si="579"/>
        <v>0</v>
      </c>
    </row>
    <row r="168" spans="1:41" ht="18" customHeight="1">
      <c r="A168" s="43">
        <v>1</v>
      </c>
      <c r="B168" s="25" t="s">
        <v>270</v>
      </c>
      <c r="C168" s="29" t="s">
        <v>50</v>
      </c>
      <c r="D168" s="23">
        <f t="shared" ref="D168:E168" si="580">D169+D170+D173+D174+D175+D176+D179+D180+D171+D172</f>
        <v>122583</v>
      </c>
      <c r="E168" s="27">
        <f t="shared" si="580"/>
        <v>161737</v>
      </c>
      <c r="F168" s="48">
        <f t="shared" ref="F168:J168" si="581">F169+F170+F173+F174+F175+F176+F179+F180+F171+F172</f>
        <v>102341</v>
      </c>
      <c r="G168" s="23">
        <f t="shared" si="581"/>
        <v>28000</v>
      </c>
      <c r="H168" s="23">
        <f t="shared" si="581"/>
        <v>27900</v>
      </c>
      <c r="I168" s="23">
        <f t="shared" si="581"/>
        <v>24400</v>
      </c>
      <c r="J168" s="23">
        <f t="shared" si="581"/>
        <v>22041</v>
      </c>
      <c r="K168" s="23">
        <f t="shared" si="516"/>
        <v>102341</v>
      </c>
      <c r="L168" s="23">
        <f t="shared" si="517"/>
        <v>0</v>
      </c>
      <c r="M168" s="23">
        <f t="shared" ref="M168:O168" si="582">M169+M170+M173+M174+M175+M176+M179+M180+M171+M172</f>
        <v>102541</v>
      </c>
      <c r="N168" s="23">
        <f t="shared" si="582"/>
        <v>102729</v>
      </c>
      <c r="O168" s="23">
        <f t="shared" si="582"/>
        <v>102922</v>
      </c>
      <c r="P168" s="27">
        <f t="shared" ref="P168:Q168" si="583">P169+P170+P173+P174+P175+P176+P179+P180+P171+P172</f>
        <v>0</v>
      </c>
      <c r="Q168" s="27">
        <f t="shared" si="583"/>
        <v>0</v>
      </c>
      <c r="R168" s="27">
        <f t="shared" ref="R168:Z168" si="584">R169+R170+R173+R174+R175+R176+R179+R180+R171+R172</f>
        <v>0</v>
      </c>
      <c r="S168" s="27">
        <f t="shared" si="584"/>
        <v>0</v>
      </c>
      <c r="T168" s="27">
        <f t="shared" si="584"/>
        <v>0</v>
      </c>
      <c r="U168" s="27">
        <f t="shared" ref="U168:V168" si="585">U169+U170+U173+U174+U175+U176+U179+U180+U171+U172</f>
        <v>0</v>
      </c>
      <c r="V168" s="27">
        <f t="shared" si="585"/>
        <v>0</v>
      </c>
      <c r="W168" s="27">
        <f t="shared" ref="W168:Y168" si="586">W169+W170+W173+W174+W175+W176+W179+W180+W171+W172</f>
        <v>3467</v>
      </c>
      <c r="X168" s="27">
        <f t="shared" si="586"/>
        <v>0</v>
      </c>
      <c r="Y168" s="27">
        <f t="shared" si="586"/>
        <v>0</v>
      </c>
      <c r="Z168" s="27">
        <f t="shared" si="584"/>
        <v>0</v>
      </c>
      <c r="AA168" s="27">
        <f t="shared" ref="AA168:AB168" si="587">AA169+AA170+AA173+AA174+AA175+AA176+AA179+AA180+AA171+AA172</f>
        <v>0</v>
      </c>
      <c r="AB168" s="27">
        <f t="shared" si="587"/>
        <v>0</v>
      </c>
      <c r="AC168" s="27">
        <f t="shared" ref="AC168:AE168" si="588">AC169+AC170+AC173+AC174+AC175+AC176+AC179+AC180+AC171+AC172</f>
        <v>0</v>
      </c>
      <c r="AD168" s="292">
        <f t="shared" si="499"/>
        <v>105808</v>
      </c>
      <c r="AE168" s="27">
        <f t="shared" si="588"/>
        <v>105808</v>
      </c>
      <c r="AF168" s="27">
        <f t="shared" ref="AF168:AK168" si="589">AF169+AF170+AF173+AF174+AF175+AF176+AF179+AF180+AF171+AF172</f>
        <v>98448</v>
      </c>
      <c r="AG168" s="27">
        <f t="shared" si="589"/>
        <v>125217</v>
      </c>
      <c r="AH168" s="27">
        <f t="shared" ref="AH168:AJ168" si="590">AH169+AH170+AH173+AH174+AH175+AH176+AH179+AH180+AH171+AH172</f>
        <v>0</v>
      </c>
      <c r="AI168" s="27">
        <f t="shared" si="590"/>
        <v>0</v>
      </c>
      <c r="AJ168" s="27">
        <f t="shared" si="590"/>
        <v>0</v>
      </c>
      <c r="AK168" s="27">
        <f t="shared" si="589"/>
        <v>125217</v>
      </c>
      <c r="AL168" s="27">
        <f t="shared" ref="AL168:AM168" si="591">AL169+AL170+AL173+AL174+AL175+AL176+AL179+AL180+AL171+AL172</f>
        <v>124782</v>
      </c>
      <c r="AM168" s="27">
        <f t="shared" si="591"/>
        <v>125020</v>
      </c>
      <c r="AN168" s="27">
        <f t="shared" ref="AN168:AO168" si="592">AN169+AN170+AN173+AN174+AN175+AN176+AN179+AN180+AN171+AN172</f>
        <v>125249</v>
      </c>
      <c r="AO168" s="27">
        <f t="shared" si="592"/>
        <v>0</v>
      </c>
    </row>
    <row r="169" spans="1:41" ht="16.5" customHeight="1">
      <c r="A169" s="43"/>
      <c r="B169" s="28" t="s">
        <v>51</v>
      </c>
      <c r="C169" s="29" t="s">
        <v>50</v>
      </c>
      <c r="D169" s="253">
        <f t="shared" ref="D169:J173" si="593">D18</f>
        <v>37698</v>
      </c>
      <c r="E169" s="45">
        <f t="shared" si="593"/>
        <v>70000</v>
      </c>
      <c r="F169" s="289">
        <f t="shared" si="593"/>
        <v>36686</v>
      </c>
      <c r="G169" s="253">
        <f t="shared" si="593"/>
        <v>10144</v>
      </c>
      <c r="H169" s="253">
        <f t="shared" si="593"/>
        <v>8500</v>
      </c>
      <c r="I169" s="253">
        <f t="shared" si="593"/>
        <v>8206</v>
      </c>
      <c r="J169" s="253">
        <f t="shared" si="593"/>
        <v>9836</v>
      </c>
      <c r="K169" s="23">
        <f t="shared" si="516"/>
        <v>36686</v>
      </c>
      <c r="L169" s="23">
        <f t="shared" si="517"/>
        <v>0</v>
      </c>
      <c r="M169" s="253">
        <f t="shared" ref="M169:AC169" si="594">M18</f>
        <v>36686</v>
      </c>
      <c r="N169" s="253">
        <f t="shared" si="594"/>
        <v>36686</v>
      </c>
      <c r="O169" s="253">
        <f t="shared" si="594"/>
        <v>36686</v>
      </c>
      <c r="P169" s="45">
        <f t="shared" si="594"/>
        <v>0</v>
      </c>
      <c r="Q169" s="45">
        <f t="shared" si="594"/>
        <v>0</v>
      </c>
      <c r="R169" s="45">
        <f t="shared" si="594"/>
        <v>0</v>
      </c>
      <c r="S169" s="45">
        <f t="shared" si="594"/>
        <v>0</v>
      </c>
      <c r="T169" s="45">
        <f t="shared" si="594"/>
        <v>0</v>
      </c>
      <c r="U169" s="45">
        <f t="shared" si="594"/>
        <v>0</v>
      </c>
      <c r="V169" s="45">
        <f t="shared" si="594"/>
        <v>0</v>
      </c>
      <c r="W169" s="45">
        <f t="shared" si="594"/>
        <v>0</v>
      </c>
      <c r="X169" s="45">
        <f t="shared" si="594"/>
        <v>0</v>
      </c>
      <c r="Y169" s="45">
        <f t="shared" si="594"/>
        <v>0</v>
      </c>
      <c r="Z169" s="45">
        <f t="shared" si="594"/>
        <v>0</v>
      </c>
      <c r="AA169" s="45">
        <f t="shared" si="594"/>
        <v>0</v>
      </c>
      <c r="AB169" s="45">
        <f t="shared" si="594"/>
        <v>0</v>
      </c>
      <c r="AC169" s="45">
        <f t="shared" si="594"/>
        <v>0</v>
      </c>
      <c r="AD169" s="292">
        <f t="shared" si="499"/>
        <v>36686</v>
      </c>
      <c r="AE169" s="45">
        <f t="shared" ref="AE169:AO169" si="595">AE18</f>
        <v>36686</v>
      </c>
      <c r="AF169" s="45">
        <f t="shared" si="595"/>
        <v>36686</v>
      </c>
      <c r="AG169" s="45">
        <f t="shared" si="595"/>
        <v>43754</v>
      </c>
      <c r="AH169" s="45">
        <f t="shared" si="595"/>
        <v>0</v>
      </c>
      <c r="AI169" s="45">
        <f t="shared" si="595"/>
        <v>0</v>
      </c>
      <c r="AJ169" s="45">
        <f t="shared" si="595"/>
        <v>0</v>
      </c>
      <c r="AK169" s="45">
        <f t="shared" si="595"/>
        <v>43754</v>
      </c>
      <c r="AL169" s="45">
        <f t="shared" si="595"/>
        <v>43754</v>
      </c>
      <c r="AM169" s="45">
        <f t="shared" si="595"/>
        <v>43754</v>
      </c>
      <c r="AN169" s="45">
        <f t="shared" si="595"/>
        <v>43754</v>
      </c>
      <c r="AO169" s="45">
        <f t="shared" si="595"/>
        <v>0</v>
      </c>
    </row>
    <row r="170" spans="1:41" ht="12.75" customHeight="1">
      <c r="A170" s="43"/>
      <c r="B170" s="28" t="s">
        <v>52</v>
      </c>
      <c r="C170" s="29" t="s">
        <v>50</v>
      </c>
      <c r="D170" s="253">
        <f t="shared" si="593"/>
        <v>44248</v>
      </c>
      <c r="E170" s="45">
        <f t="shared" si="593"/>
        <v>65000</v>
      </c>
      <c r="F170" s="289">
        <f t="shared" si="593"/>
        <v>44402</v>
      </c>
      <c r="G170" s="253">
        <f t="shared" si="593"/>
        <v>11908</v>
      </c>
      <c r="H170" s="253">
        <f t="shared" si="593"/>
        <v>12200</v>
      </c>
      <c r="I170" s="253">
        <f t="shared" si="593"/>
        <v>11294</v>
      </c>
      <c r="J170" s="253">
        <f t="shared" si="593"/>
        <v>9000</v>
      </c>
      <c r="K170" s="23">
        <f t="shared" si="516"/>
        <v>44402</v>
      </c>
      <c r="L170" s="23">
        <f t="shared" si="517"/>
        <v>0</v>
      </c>
      <c r="M170" s="253">
        <f t="shared" ref="M170:AC170" si="596">M19</f>
        <v>44402</v>
      </c>
      <c r="N170" s="253">
        <f t="shared" si="596"/>
        <v>44402</v>
      </c>
      <c r="O170" s="253">
        <f t="shared" si="596"/>
        <v>44402</v>
      </c>
      <c r="P170" s="45">
        <f t="shared" si="596"/>
        <v>0</v>
      </c>
      <c r="Q170" s="45">
        <f t="shared" si="596"/>
        <v>0</v>
      </c>
      <c r="R170" s="45">
        <f t="shared" si="596"/>
        <v>0</v>
      </c>
      <c r="S170" s="45">
        <f t="shared" si="596"/>
        <v>0</v>
      </c>
      <c r="T170" s="45">
        <f t="shared" si="596"/>
        <v>0</v>
      </c>
      <c r="U170" s="45">
        <f t="shared" si="596"/>
        <v>0</v>
      </c>
      <c r="V170" s="45">
        <f t="shared" si="596"/>
        <v>0</v>
      </c>
      <c r="W170" s="45">
        <f t="shared" si="596"/>
        <v>0</v>
      </c>
      <c r="X170" s="45">
        <f t="shared" si="596"/>
        <v>0</v>
      </c>
      <c r="Y170" s="45">
        <f t="shared" si="596"/>
        <v>0</v>
      </c>
      <c r="Z170" s="45">
        <f t="shared" si="596"/>
        <v>0</v>
      </c>
      <c r="AA170" s="45">
        <f t="shared" si="596"/>
        <v>0</v>
      </c>
      <c r="AB170" s="45">
        <f t="shared" si="596"/>
        <v>0</v>
      </c>
      <c r="AC170" s="45">
        <f t="shared" si="596"/>
        <v>0</v>
      </c>
      <c r="AD170" s="292">
        <f t="shared" si="499"/>
        <v>44402</v>
      </c>
      <c r="AE170" s="45">
        <f t="shared" ref="AE170:AO170" si="597">AE19</f>
        <v>44402</v>
      </c>
      <c r="AF170" s="45">
        <f t="shared" si="597"/>
        <v>44402</v>
      </c>
      <c r="AG170" s="45">
        <f t="shared" si="597"/>
        <v>58021</v>
      </c>
      <c r="AH170" s="45">
        <f t="shared" si="597"/>
        <v>0</v>
      </c>
      <c r="AI170" s="45">
        <f t="shared" si="597"/>
        <v>0</v>
      </c>
      <c r="AJ170" s="45">
        <f t="shared" si="597"/>
        <v>0</v>
      </c>
      <c r="AK170" s="45">
        <f t="shared" si="597"/>
        <v>58021</v>
      </c>
      <c r="AL170" s="45">
        <f t="shared" si="597"/>
        <v>58021</v>
      </c>
      <c r="AM170" s="45">
        <f t="shared" si="597"/>
        <v>58021</v>
      </c>
      <c r="AN170" s="45">
        <f t="shared" si="597"/>
        <v>58021</v>
      </c>
      <c r="AO170" s="45">
        <f t="shared" si="597"/>
        <v>0</v>
      </c>
    </row>
    <row r="171" spans="1:41" ht="12.75" customHeight="1">
      <c r="A171" s="43"/>
      <c r="B171" s="28" t="s">
        <v>53</v>
      </c>
      <c r="C171" s="29" t="s">
        <v>50</v>
      </c>
      <c r="D171" s="253">
        <f t="shared" si="593"/>
        <v>606</v>
      </c>
      <c r="E171" s="45">
        <f t="shared" si="593"/>
        <v>2000</v>
      </c>
      <c r="F171" s="289">
        <f t="shared" si="593"/>
        <v>606</v>
      </c>
      <c r="G171" s="253">
        <f t="shared" si="593"/>
        <v>306</v>
      </c>
      <c r="H171" s="253">
        <f t="shared" si="593"/>
        <v>300</v>
      </c>
      <c r="I171" s="253">
        <f t="shared" si="593"/>
        <v>0</v>
      </c>
      <c r="J171" s="253">
        <f t="shared" si="593"/>
        <v>0</v>
      </c>
      <c r="K171" s="23">
        <f t="shared" si="516"/>
        <v>606</v>
      </c>
      <c r="L171" s="23">
        <f t="shared" si="517"/>
        <v>0</v>
      </c>
      <c r="M171" s="253">
        <f t="shared" ref="M171:AC171" si="598">M20</f>
        <v>606</v>
      </c>
      <c r="N171" s="253">
        <f t="shared" si="598"/>
        <v>606</v>
      </c>
      <c r="O171" s="253">
        <f t="shared" si="598"/>
        <v>606</v>
      </c>
      <c r="P171" s="45">
        <f t="shared" si="598"/>
        <v>0</v>
      </c>
      <c r="Q171" s="45">
        <f t="shared" si="598"/>
        <v>0</v>
      </c>
      <c r="R171" s="45">
        <f t="shared" si="598"/>
        <v>0</v>
      </c>
      <c r="S171" s="45">
        <f t="shared" si="598"/>
        <v>0</v>
      </c>
      <c r="T171" s="45">
        <f t="shared" si="598"/>
        <v>0</v>
      </c>
      <c r="U171" s="45">
        <f t="shared" si="598"/>
        <v>0</v>
      </c>
      <c r="V171" s="45">
        <f t="shared" si="598"/>
        <v>0</v>
      </c>
      <c r="W171" s="45">
        <f t="shared" si="598"/>
        <v>0</v>
      </c>
      <c r="X171" s="45">
        <f t="shared" si="598"/>
        <v>0</v>
      </c>
      <c r="Y171" s="45">
        <f t="shared" si="598"/>
        <v>0</v>
      </c>
      <c r="Z171" s="45">
        <f t="shared" si="598"/>
        <v>0</v>
      </c>
      <c r="AA171" s="45">
        <f t="shared" si="598"/>
        <v>0</v>
      </c>
      <c r="AB171" s="45">
        <f t="shared" si="598"/>
        <v>0</v>
      </c>
      <c r="AC171" s="45">
        <f t="shared" si="598"/>
        <v>0</v>
      </c>
      <c r="AD171" s="292">
        <f t="shared" si="499"/>
        <v>606</v>
      </c>
      <c r="AE171" s="45">
        <f t="shared" ref="AE171:AO171" si="599">AE20</f>
        <v>606</v>
      </c>
      <c r="AF171" s="45">
        <f t="shared" si="599"/>
        <v>606</v>
      </c>
      <c r="AG171" s="45">
        <f t="shared" si="599"/>
        <v>681</v>
      </c>
      <c r="AH171" s="45">
        <f t="shared" si="599"/>
        <v>0</v>
      </c>
      <c r="AI171" s="45">
        <f t="shared" si="599"/>
        <v>0</v>
      </c>
      <c r="AJ171" s="45">
        <f t="shared" si="599"/>
        <v>0</v>
      </c>
      <c r="AK171" s="45">
        <f t="shared" si="599"/>
        <v>681</v>
      </c>
      <c r="AL171" s="45">
        <f t="shared" si="599"/>
        <v>0</v>
      </c>
      <c r="AM171" s="45">
        <f t="shared" si="599"/>
        <v>0</v>
      </c>
      <c r="AN171" s="45">
        <f t="shared" si="599"/>
        <v>0</v>
      </c>
      <c r="AO171" s="45">
        <f t="shared" si="599"/>
        <v>0</v>
      </c>
    </row>
    <row r="172" spans="1:41" ht="12.75" customHeight="1">
      <c r="A172" s="43"/>
      <c r="B172" s="36" t="s">
        <v>54</v>
      </c>
      <c r="C172" s="29"/>
      <c r="D172" s="253">
        <f t="shared" si="593"/>
        <v>42</v>
      </c>
      <c r="E172" s="45">
        <f t="shared" si="593"/>
        <v>500</v>
      </c>
      <c r="F172" s="289">
        <f t="shared" si="593"/>
        <v>42</v>
      </c>
      <c r="G172" s="253">
        <f t="shared" si="593"/>
        <v>42</v>
      </c>
      <c r="H172" s="253">
        <f t="shared" si="593"/>
        <v>0</v>
      </c>
      <c r="I172" s="253">
        <f t="shared" si="593"/>
        <v>0</v>
      </c>
      <c r="J172" s="253">
        <f t="shared" si="593"/>
        <v>0</v>
      </c>
      <c r="K172" s="23">
        <f t="shared" si="516"/>
        <v>42</v>
      </c>
      <c r="L172" s="23">
        <f t="shared" si="517"/>
        <v>0</v>
      </c>
      <c r="M172" s="253">
        <f t="shared" ref="M172:AC172" si="600">M21</f>
        <v>42</v>
      </c>
      <c r="N172" s="253">
        <f t="shared" si="600"/>
        <v>42</v>
      </c>
      <c r="O172" s="253">
        <f t="shared" si="600"/>
        <v>42</v>
      </c>
      <c r="P172" s="45">
        <f t="shared" si="600"/>
        <v>0</v>
      </c>
      <c r="Q172" s="45">
        <f t="shared" si="600"/>
        <v>0</v>
      </c>
      <c r="R172" s="45">
        <f t="shared" si="600"/>
        <v>0</v>
      </c>
      <c r="S172" s="45">
        <f t="shared" si="600"/>
        <v>0</v>
      </c>
      <c r="T172" s="45">
        <f t="shared" si="600"/>
        <v>0</v>
      </c>
      <c r="U172" s="45">
        <f t="shared" si="600"/>
        <v>0</v>
      </c>
      <c r="V172" s="45">
        <f t="shared" si="600"/>
        <v>0</v>
      </c>
      <c r="W172" s="45">
        <f t="shared" si="600"/>
        <v>0</v>
      </c>
      <c r="X172" s="45">
        <f t="shared" si="600"/>
        <v>0</v>
      </c>
      <c r="Y172" s="45">
        <f t="shared" si="600"/>
        <v>0</v>
      </c>
      <c r="Z172" s="45">
        <f t="shared" si="600"/>
        <v>0</v>
      </c>
      <c r="AA172" s="45">
        <f t="shared" si="600"/>
        <v>0</v>
      </c>
      <c r="AB172" s="45">
        <f t="shared" si="600"/>
        <v>0</v>
      </c>
      <c r="AC172" s="45">
        <f t="shared" si="600"/>
        <v>0</v>
      </c>
      <c r="AD172" s="292">
        <f t="shared" si="499"/>
        <v>42</v>
      </c>
      <c r="AE172" s="45">
        <f t="shared" ref="AE172:AO172" si="601">AE21</f>
        <v>42</v>
      </c>
      <c r="AF172" s="45">
        <f t="shared" si="601"/>
        <v>42</v>
      </c>
      <c r="AG172" s="45">
        <f t="shared" si="601"/>
        <v>0</v>
      </c>
      <c r="AH172" s="45">
        <f t="shared" si="601"/>
        <v>0</v>
      </c>
      <c r="AI172" s="45">
        <f t="shared" si="601"/>
        <v>0</v>
      </c>
      <c r="AJ172" s="45">
        <f t="shared" si="601"/>
        <v>0</v>
      </c>
      <c r="AK172" s="45">
        <f t="shared" si="601"/>
        <v>0</v>
      </c>
      <c r="AL172" s="45">
        <f t="shared" si="601"/>
        <v>0</v>
      </c>
      <c r="AM172" s="45">
        <f t="shared" si="601"/>
        <v>0</v>
      </c>
      <c r="AN172" s="45">
        <f t="shared" si="601"/>
        <v>0</v>
      </c>
      <c r="AO172" s="45">
        <f t="shared" si="601"/>
        <v>0</v>
      </c>
    </row>
    <row r="173" spans="1:41" ht="15" customHeight="1">
      <c r="A173" s="43"/>
      <c r="B173" s="28" t="s">
        <v>55</v>
      </c>
      <c r="C173" s="29" t="s">
        <v>50</v>
      </c>
      <c r="D173" s="253">
        <f t="shared" si="593"/>
        <v>9480</v>
      </c>
      <c r="E173" s="45">
        <f t="shared" si="593"/>
        <v>18000</v>
      </c>
      <c r="F173" s="289">
        <f t="shared" si="593"/>
        <v>14546</v>
      </c>
      <c r="G173" s="253">
        <f t="shared" si="593"/>
        <v>4000</v>
      </c>
      <c r="H173" s="253">
        <f t="shared" si="593"/>
        <v>5300</v>
      </c>
      <c r="I173" s="253">
        <f t="shared" si="593"/>
        <v>3600</v>
      </c>
      <c r="J173" s="253">
        <f t="shared" si="593"/>
        <v>1646</v>
      </c>
      <c r="K173" s="23">
        <f t="shared" si="516"/>
        <v>14546</v>
      </c>
      <c r="L173" s="23">
        <f t="shared" si="517"/>
        <v>0</v>
      </c>
      <c r="M173" s="253">
        <f t="shared" ref="M173:AC173" si="602">M22</f>
        <v>14546</v>
      </c>
      <c r="N173" s="253">
        <f t="shared" si="602"/>
        <v>14546</v>
      </c>
      <c r="O173" s="253">
        <f t="shared" si="602"/>
        <v>14546</v>
      </c>
      <c r="P173" s="45">
        <f t="shared" si="602"/>
        <v>0</v>
      </c>
      <c r="Q173" s="45">
        <f t="shared" si="602"/>
        <v>0</v>
      </c>
      <c r="R173" s="45">
        <f t="shared" si="602"/>
        <v>0</v>
      </c>
      <c r="S173" s="45">
        <f t="shared" si="602"/>
        <v>0</v>
      </c>
      <c r="T173" s="45">
        <f t="shared" si="602"/>
        <v>0</v>
      </c>
      <c r="U173" s="45">
        <f t="shared" si="602"/>
        <v>0</v>
      </c>
      <c r="V173" s="45">
        <f t="shared" si="602"/>
        <v>0</v>
      </c>
      <c r="W173" s="45">
        <f t="shared" si="602"/>
        <v>3713</v>
      </c>
      <c r="X173" s="45">
        <f t="shared" si="602"/>
        <v>0</v>
      </c>
      <c r="Y173" s="45">
        <f t="shared" si="602"/>
        <v>0</v>
      </c>
      <c r="Z173" s="45">
        <f t="shared" si="602"/>
        <v>0</v>
      </c>
      <c r="AA173" s="45">
        <f t="shared" si="602"/>
        <v>0</v>
      </c>
      <c r="AB173" s="45">
        <f t="shared" si="602"/>
        <v>0</v>
      </c>
      <c r="AC173" s="45">
        <f t="shared" si="602"/>
        <v>0</v>
      </c>
      <c r="AD173" s="292">
        <f t="shared" si="499"/>
        <v>18259</v>
      </c>
      <c r="AE173" s="45">
        <f t="shared" ref="AE173:AO173" si="603">AE22</f>
        <v>18259</v>
      </c>
      <c r="AF173" s="45">
        <f t="shared" si="603"/>
        <v>10953</v>
      </c>
      <c r="AG173" s="45">
        <f t="shared" si="603"/>
        <v>15081</v>
      </c>
      <c r="AH173" s="45">
        <f t="shared" si="603"/>
        <v>0</v>
      </c>
      <c r="AI173" s="45">
        <f t="shared" si="603"/>
        <v>0</v>
      </c>
      <c r="AJ173" s="45">
        <f t="shared" si="603"/>
        <v>0</v>
      </c>
      <c r="AK173" s="45">
        <f t="shared" si="603"/>
        <v>15081</v>
      </c>
      <c r="AL173" s="45">
        <f t="shared" si="603"/>
        <v>15081</v>
      </c>
      <c r="AM173" s="45">
        <f t="shared" si="603"/>
        <v>15081</v>
      </c>
      <c r="AN173" s="45">
        <f t="shared" si="603"/>
        <v>15081</v>
      </c>
      <c r="AO173" s="45">
        <f t="shared" si="603"/>
        <v>0</v>
      </c>
    </row>
    <row r="174" spans="1:41" ht="15.75" hidden="1" customHeight="1">
      <c r="A174" s="43"/>
      <c r="B174" s="28" t="s">
        <v>56</v>
      </c>
      <c r="C174" s="29"/>
      <c r="D174" s="186"/>
      <c r="E174" s="30"/>
      <c r="F174" s="93"/>
      <c r="G174" s="186"/>
      <c r="H174" s="186"/>
      <c r="I174" s="186"/>
      <c r="J174" s="186"/>
      <c r="K174" s="23">
        <f t="shared" si="516"/>
        <v>0</v>
      </c>
      <c r="L174" s="23">
        <f t="shared" si="517"/>
        <v>0</v>
      </c>
      <c r="M174" s="186"/>
      <c r="N174" s="186"/>
      <c r="O174" s="186"/>
      <c r="P174" s="30"/>
      <c r="Q174" s="30"/>
      <c r="R174" s="30"/>
      <c r="S174" s="30"/>
      <c r="T174" s="30"/>
      <c r="U174" s="30"/>
      <c r="V174" s="30"/>
      <c r="W174" s="30"/>
      <c r="X174" s="30"/>
      <c r="Y174" s="30"/>
      <c r="Z174" s="30"/>
      <c r="AA174" s="30"/>
      <c r="AB174" s="30"/>
      <c r="AC174" s="30"/>
      <c r="AD174" s="292">
        <f t="shared" si="499"/>
        <v>0</v>
      </c>
      <c r="AE174" s="30"/>
      <c r="AF174" s="30"/>
      <c r="AG174" s="30"/>
      <c r="AH174" s="30"/>
      <c r="AI174" s="30"/>
      <c r="AJ174" s="30"/>
      <c r="AK174" s="30"/>
      <c r="AL174" s="30"/>
      <c r="AM174" s="30"/>
      <c r="AN174" s="30"/>
      <c r="AO174" s="30"/>
    </row>
    <row r="175" spans="1:41" ht="14.25">
      <c r="A175" s="43"/>
      <c r="B175" s="28" t="s">
        <v>271</v>
      </c>
      <c r="C175" s="29" t="s">
        <v>50</v>
      </c>
      <c r="D175" s="253">
        <f t="shared" ref="D175:J175" si="604">D24</f>
        <v>5538</v>
      </c>
      <c r="E175" s="45">
        <f t="shared" si="604"/>
        <v>6237</v>
      </c>
      <c r="F175" s="289">
        <f t="shared" si="604"/>
        <v>6059</v>
      </c>
      <c r="G175" s="253">
        <f t="shared" si="604"/>
        <v>1600</v>
      </c>
      <c r="H175" s="253">
        <f t="shared" si="604"/>
        <v>1600</v>
      </c>
      <c r="I175" s="253">
        <f t="shared" si="604"/>
        <v>1300</v>
      </c>
      <c r="J175" s="253">
        <f t="shared" si="604"/>
        <v>1559</v>
      </c>
      <c r="K175" s="23">
        <f t="shared" si="516"/>
        <v>6059</v>
      </c>
      <c r="L175" s="23">
        <f t="shared" si="517"/>
        <v>0</v>
      </c>
      <c r="M175" s="253">
        <f t="shared" ref="M175:AC175" si="605">M24</f>
        <v>6259</v>
      </c>
      <c r="N175" s="253">
        <f t="shared" si="605"/>
        <v>6447</v>
      </c>
      <c r="O175" s="253">
        <f t="shared" si="605"/>
        <v>6640</v>
      </c>
      <c r="P175" s="45">
        <f t="shared" si="605"/>
        <v>0</v>
      </c>
      <c r="Q175" s="45">
        <f t="shared" si="605"/>
        <v>0</v>
      </c>
      <c r="R175" s="45">
        <f t="shared" si="605"/>
        <v>0</v>
      </c>
      <c r="S175" s="45">
        <f t="shared" si="605"/>
        <v>0</v>
      </c>
      <c r="T175" s="45">
        <f t="shared" si="605"/>
        <v>0</v>
      </c>
      <c r="U175" s="45">
        <f t="shared" si="605"/>
        <v>0</v>
      </c>
      <c r="V175" s="45">
        <f t="shared" si="605"/>
        <v>0</v>
      </c>
      <c r="W175" s="45">
        <f t="shared" si="605"/>
        <v>-246</v>
      </c>
      <c r="X175" s="45">
        <f t="shared" si="605"/>
        <v>0</v>
      </c>
      <c r="Y175" s="45">
        <f t="shared" si="605"/>
        <v>0</v>
      </c>
      <c r="Z175" s="45">
        <f t="shared" si="605"/>
        <v>0</v>
      </c>
      <c r="AA175" s="45">
        <f t="shared" si="605"/>
        <v>0</v>
      </c>
      <c r="AB175" s="45">
        <f t="shared" si="605"/>
        <v>0</v>
      </c>
      <c r="AC175" s="45">
        <f t="shared" si="605"/>
        <v>0</v>
      </c>
      <c r="AD175" s="292">
        <f t="shared" si="499"/>
        <v>5813</v>
      </c>
      <c r="AE175" s="45">
        <f t="shared" ref="AE175:AO175" si="606">AE24</f>
        <v>5813</v>
      </c>
      <c r="AF175" s="45">
        <f t="shared" si="606"/>
        <v>5759</v>
      </c>
      <c r="AG175" s="45">
        <f t="shared" si="606"/>
        <v>7680</v>
      </c>
      <c r="AH175" s="45">
        <f t="shared" si="606"/>
        <v>0</v>
      </c>
      <c r="AI175" s="45">
        <f t="shared" si="606"/>
        <v>0</v>
      </c>
      <c r="AJ175" s="45">
        <f t="shared" si="606"/>
        <v>0</v>
      </c>
      <c r="AK175" s="45">
        <f t="shared" si="606"/>
        <v>7680</v>
      </c>
      <c r="AL175" s="45">
        <f t="shared" si="606"/>
        <v>7926</v>
      </c>
      <c r="AM175" s="45">
        <f t="shared" si="606"/>
        <v>8164</v>
      </c>
      <c r="AN175" s="45">
        <f t="shared" si="606"/>
        <v>8393</v>
      </c>
      <c r="AO175" s="45">
        <f t="shared" si="606"/>
        <v>0</v>
      </c>
    </row>
    <row r="176" spans="1:41" ht="0.75" customHeight="1">
      <c r="A176" s="43"/>
      <c r="B176" s="28" t="s">
        <v>272</v>
      </c>
      <c r="C176" s="29" t="s">
        <v>50</v>
      </c>
      <c r="D176" s="253">
        <f t="shared" ref="D176:J177" si="607">D31</f>
        <v>24971</v>
      </c>
      <c r="E176" s="45">
        <f t="shared" si="607"/>
        <v>0</v>
      </c>
      <c r="F176" s="289">
        <f t="shared" si="607"/>
        <v>0</v>
      </c>
      <c r="G176" s="253">
        <f t="shared" si="607"/>
        <v>0</v>
      </c>
      <c r="H176" s="253">
        <f t="shared" si="607"/>
        <v>0</v>
      </c>
      <c r="I176" s="253">
        <f t="shared" si="607"/>
        <v>0</v>
      </c>
      <c r="J176" s="253">
        <f t="shared" si="607"/>
        <v>0</v>
      </c>
      <c r="K176" s="23">
        <f t="shared" si="516"/>
        <v>0</v>
      </c>
      <c r="L176" s="23">
        <f t="shared" si="517"/>
        <v>0</v>
      </c>
      <c r="M176" s="253">
        <f t="shared" ref="M176:AC176" si="608">M31</f>
        <v>0</v>
      </c>
      <c r="N176" s="253">
        <f t="shared" si="608"/>
        <v>0</v>
      </c>
      <c r="O176" s="253">
        <f t="shared" si="608"/>
        <v>0</v>
      </c>
      <c r="P176" s="45">
        <f t="shared" si="608"/>
        <v>0</v>
      </c>
      <c r="Q176" s="45">
        <f t="shared" si="608"/>
        <v>0</v>
      </c>
      <c r="R176" s="45">
        <f t="shared" si="608"/>
        <v>0</v>
      </c>
      <c r="S176" s="45">
        <f t="shared" si="608"/>
        <v>0</v>
      </c>
      <c r="T176" s="45">
        <f t="shared" si="608"/>
        <v>0</v>
      </c>
      <c r="U176" s="45">
        <f t="shared" si="608"/>
        <v>0</v>
      </c>
      <c r="V176" s="45">
        <f t="shared" si="608"/>
        <v>0</v>
      </c>
      <c r="W176" s="45">
        <f t="shared" si="608"/>
        <v>0</v>
      </c>
      <c r="X176" s="45">
        <f t="shared" si="608"/>
        <v>0</v>
      </c>
      <c r="Y176" s="45">
        <f t="shared" si="608"/>
        <v>0</v>
      </c>
      <c r="Z176" s="45">
        <f t="shared" si="608"/>
        <v>0</v>
      </c>
      <c r="AA176" s="45">
        <f t="shared" si="608"/>
        <v>0</v>
      </c>
      <c r="AB176" s="45">
        <f t="shared" si="608"/>
        <v>0</v>
      </c>
      <c r="AC176" s="45">
        <f t="shared" si="608"/>
        <v>0</v>
      </c>
      <c r="AD176" s="292">
        <f t="shared" si="499"/>
        <v>0</v>
      </c>
      <c r="AE176" s="45">
        <f t="shared" ref="AE176:AO176" si="609">AE31</f>
        <v>0</v>
      </c>
      <c r="AF176" s="45">
        <f t="shared" si="609"/>
        <v>0</v>
      </c>
      <c r="AG176" s="45">
        <f t="shared" si="609"/>
        <v>0</v>
      </c>
      <c r="AH176" s="45">
        <f t="shared" si="609"/>
        <v>0</v>
      </c>
      <c r="AI176" s="45">
        <f t="shared" si="609"/>
        <v>0</v>
      </c>
      <c r="AJ176" s="45">
        <f t="shared" si="609"/>
        <v>0</v>
      </c>
      <c r="AK176" s="45">
        <f t="shared" si="609"/>
        <v>0</v>
      </c>
      <c r="AL176" s="45">
        <f t="shared" si="609"/>
        <v>0</v>
      </c>
      <c r="AM176" s="45">
        <f t="shared" si="609"/>
        <v>0</v>
      </c>
      <c r="AN176" s="45">
        <f t="shared" si="609"/>
        <v>0</v>
      </c>
      <c r="AO176" s="45">
        <f t="shared" si="609"/>
        <v>0</v>
      </c>
    </row>
    <row r="177" spans="1:41" ht="14.25" hidden="1" customHeight="1">
      <c r="A177" s="43"/>
      <c r="B177" s="28" t="s">
        <v>273</v>
      </c>
      <c r="C177" s="29" t="s">
        <v>50</v>
      </c>
      <c r="D177" s="253">
        <f t="shared" si="607"/>
        <v>24971</v>
      </c>
      <c r="E177" s="45">
        <f t="shared" si="607"/>
        <v>0</v>
      </c>
      <c r="F177" s="289">
        <f t="shared" si="607"/>
        <v>0</v>
      </c>
      <c r="G177" s="253">
        <f t="shared" si="607"/>
        <v>0</v>
      </c>
      <c r="H177" s="253">
        <f t="shared" si="607"/>
        <v>0</v>
      </c>
      <c r="I177" s="253">
        <f t="shared" si="607"/>
        <v>0</v>
      </c>
      <c r="J177" s="253">
        <f t="shared" si="607"/>
        <v>0</v>
      </c>
      <c r="K177" s="23">
        <f t="shared" si="516"/>
        <v>0</v>
      </c>
      <c r="L177" s="23">
        <f t="shared" si="517"/>
        <v>0</v>
      </c>
      <c r="M177" s="253">
        <f t="shared" ref="M177:AC177" si="610">M32</f>
        <v>0</v>
      </c>
      <c r="N177" s="253">
        <f t="shared" si="610"/>
        <v>0</v>
      </c>
      <c r="O177" s="253">
        <f t="shared" si="610"/>
        <v>0</v>
      </c>
      <c r="P177" s="45">
        <f t="shared" si="610"/>
        <v>0</v>
      </c>
      <c r="Q177" s="45">
        <f t="shared" si="610"/>
        <v>0</v>
      </c>
      <c r="R177" s="45">
        <f t="shared" si="610"/>
        <v>0</v>
      </c>
      <c r="S177" s="45">
        <f t="shared" si="610"/>
        <v>0</v>
      </c>
      <c r="T177" s="45">
        <f t="shared" si="610"/>
        <v>0</v>
      </c>
      <c r="U177" s="45">
        <f t="shared" si="610"/>
        <v>0</v>
      </c>
      <c r="V177" s="45">
        <f t="shared" si="610"/>
        <v>0</v>
      </c>
      <c r="W177" s="45">
        <f t="shared" si="610"/>
        <v>0</v>
      </c>
      <c r="X177" s="45">
        <f t="shared" si="610"/>
        <v>0</v>
      </c>
      <c r="Y177" s="45">
        <f t="shared" si="610"/>
        <v>0</v>
      </c>
      <c r="Z177" s="45">
        <f t="shared" si="610"/>
        <v>0</v>
      </c>
      <c r="AA177" s="45">
        <f t="shared" si="610"/>
        <v>0</v>
      </c>
      <c r="AB177" s="45">
        <f t="shared" si="610"/>
        <v>0</v>
      </c>
      <c r="AC177" s="45">
        <f t="shared" si="610"/>
        <v>0</v>
      </c>
      <c r="AD177" s="292">
        <f t="shared" si="499"/>
        <v>0</v>
      </c>
      <c r="AE177" s="45">
        <f t="shared" ref="AE177:AO177" si="611">AE32</f>
        <v>0</v>
      </c>
      <c r="AF177" s="45">
        <f t="shared" si="611"/>
        <v>0</v>
      </c>
      <c r="AG177" s="45">
        <f t="shared" si="611"/>
        <v>0</v>
      </c>
      <c r="AH177" s="45">
        <f t="shared" si="611"/>
        <v>0</v>
      </c>
      <c r="AI177" s="45">
        <f t="shared" si="611"/>
        <v>0</v>
      </c>
      <c r="AJ177" s="45">
        <f t="shared" si="611"/>
        <v>0</v>
      </c>
      <c r="AK177" s="45">
        <f t="shared" si="611"/>
        <v>0</v>
      </c>
      <c r="AL177" s="45">
        <f t="shared" si="611"/>
        <v>0</v>
      </c>
      <c r="AM177" s="45">
        <f t="shared" si="611"/>
        <v>0</v>
      </c>
      <c r="AN177" s="45">
        <f t="shared" si="611"/>
        <v>0</v>
      </c>
      <c r="AO177" s="45">
        <f t="shared" si="611"/>
        <v>0</v>
      </c>
    </row>
    <row r="178" spans="1:41" ht="0.75" hidden="1" customHeight="1">
      <c r="A178" s="43"/>
      <c r="B178" s="28" t="s">
        <v>274</v>
      </c>
      <c r="C178" s="29" t="s">
        <v>50</v>
      </c>
      <c r="D178" s="186"/>
      <c r="E178" s="30"/>
      <c r="F178" s="93"/>
      <c r="G178" s="186"/>
      <c r="H178" s="186"/>
      <c r="I178" s="186"/>
      <c r="J178" s="186"/>
      <c r="K178" s="23">
        <f t="shared" si="516"/>
        <v>0</v>
      </c>
      <c r="L178" s="23">
        <f t="shared" si="517"/>
        <v>0</v>
      </c>
      <c r="M178" s="186"/>
      <c r="N178" s="186"/>
      <c r="O178" s="186"/>
      <c r="P178" s="30"/>
      <c r="Q178" s="30"/>
      <c r="R178" s="30"/>
      <c r="S178" s="30"/>
      <c r="T178" s="30"/>
      <c r="U178" s="30"/>
      <c r="V178" s="30"/>
      <c r="W178" s="30"/>
      <c r="X178" s="30"/>
      <c r="Y178" s="30"/>
      <c r="Z178" s="30"/>
      <c r="AA178" s="30"/>
      <c r="AB178" s="30"/>
      <c r="AC178" s="30"/>
      <c r="AD178" s="292">
        <f t="shared" si="499"/>
        <v>0</v>
      </c>
      <c r="AE178" s="30"/>
      <c r="AF178" s="30"/>
      <c r="AG178" s="30"/>
      <c r="AH178" s="30"/>
      <c r="AI178" s="30"/>
      <c r="AJ178" s="30"/>
      <c r="AK178" s="30"/>
      <c r="AL178" s="30"/>
      <c r="AM178" s="30"/>
      <c r="AN178" s="30"/>
      <c r="AO178" s="30"/>
    </row>
    <row r="179" spans="1:41" ht="18.75" hidden="1" customHeight="1">
      <c r="A179" s="43"/>
      <c r="B179" s="28" t="s">
        <v>67</v>
      </c>
      <c r="C179" s="29" t="s">
        <v>50</v>
      </c>
      <c r="D179" s="253">
        <f t="shared" ref="D179:J179" si="612">D34</f>
        <v>0</v>
      </c>
      <c r="E179" s="45">
        <f t="shared" si="612"/>
        <v>0</v>
      </c>
      <c r="F179" s="289">
        <f t="shared" si="612"/>
        <v>0</v>
      </c>
      <c r="G179" s="253">
        <f t="shared" si="612"/>
        <v>0</v>
      </c>
      <c r="H179" s="253">
        <f t="shared" si="612"/>
        <v>0</v>
      </c>
      <c r="I179" s="253">
        <f t="shared" si="612"/>
        <v>0</v>
      </c>
      <c r="J179" s="253">
        <f t="shared" si="612"/>
        <v>0</v>
      </c>
      <c r="K179" s="23">
        <f t="shared" si="516"/>
        <v>0</v>
      </c>
      <c r="L179" s="23">
        <f t="shared" si="517"/>
        <v>0</v>
      </c>
      <c r="M179" s="253">
        <f t="shared" ref="M179:AC179" si="613">M34</f>
        <v>0</v>
      </c>
      <c r="N179" s="253">
        <f t="shared" si="613"/>
        <v>0</v>
      </c>
      <c r="O179" s="253">
        <f t="shared" si="613"/>
        <v>0</v>
      </c>
      <c r="P179" s="45">
        <f t="shared" si="613"/>
        <v>0</v>
      </c>
      <c r="Q179" s="45">
        <f t="shared" si="613"/>
        <v>0</v>
      </c>
      <c r="R179" s="45">
        <f t="shared" si="613"/>
        <v>0</v>
      </c>
      <c r="S179" s="45">
        <f t="shared" si="613"/>
        <v>0</v>
      </c>
      <c r="T179" s="45">
        <f t="shared" si="613"/>
        <v>0</v>
      </c>
      <c r="U179" s="45">
        <f t="shared" si="613"/>
        <v>0</v>
      </c>
      <c r="V179" s="45">
        <f t="shared" si="613"/>
        <v>0</v>
      </c>
      <c r="W179" s="45">
        <f t="shared" si="613"/>
        <v>0</v>
      </c>
      <c r="X179" s="45">
        <f t="shared" si="613"/>
        <v>0</v>
      </c>
      <c r="Y179" s="45">
        <f t="shared" si="613"/>
        <v>0</v>
      </c>
      <c r="Z179" s="45">
        <f t="shared" si="613"/>
        <v>0</v>
      </c>
      <c r="AA179" s="45">
        <f t="shared" si="613"/>
        <v>0</v>
      </c>
      <c r="AB179" s="45">
        <f t="shared" si="613"/>
        <v>0</v>
      </c>
      <c r="AC179" s="45">
        <f t="shared" si="613"/>
        <v>0</v>
      </c>
      <c r="AD179" s="292">
        <f t="shared" si="499"/>
        <v>0</v>
      </c>
      <c r="AE179" s="45">
        <f t="shared" ref="AE179:AO179" si="614">AE34</f>
        <v>0</v>
      </c>
      <c r="AF179" s="45">
        <f t="shared" si="614"/>
        <v>0</v>
      </c>
      <c r="AG179" s="45">
        <f t="shared" si="614"/>
        <v>0</v>
      </c>
      <c r="AH179" s="45">
        <f t="shared" si="614"/>
        <v>0</v>
      </c>
      <c r="AI179" s="45">
        <f t="shared" si="614"/>
        <v>0</v>
      </c>
      <c r="AJ179" s="45">
        <f t="shared" si="614"/>
        <v>0</v>
      </c>
      <c r="AK179" s="45">
        <f t="shared" si="614"/>
        <v>0</v>
      </c>
      <c r="AL179" s="45">
        <f t="shared" si="614"/>
        <v>0</v>
      </c>
      <c r="AM179" s="45">
        <f t="shared" si="614"/>
        <v>0</v>
      </c>
      <c r="AN179" s="45">
        <f t="shared" si="614"/>
        <v>0</v>
      </c>
      <c r="AO179" s="45">
        <f t="shared" si="614"/>
        <v>0</v>
      </c>
    </row>
    <row r="180" spans="1:41" ht="0.75" customHeight="1">
      <c r="A180" s="43"/>
      <c r="B180" s="16" t="s">
        <v>68</v>
      </c>
      <c r="C180" s="29"/>
      <c r="D180" s="186"/>
      <c r="E180" s="30"/>
      <c r="F180" s="93"/>
      <c r="G180" s="186"/>
      <c r="H180" s="186"/>
      <c r="I180" s="186"/>
      <c r="J180" s="186"/>
      <c r="K180" s="23">
        <f t="shared" si="516"/>
        <v>0</v>
      </c>
      <c r="L180" s="23">
        <f t="shared" si="517"/>
        <v>0</v>
      </c>
      <c r="M180" s="186"/>
      <c r="N180" s="186"/>
      <c r="O180" s="186"/>
      <c r="P180" s="30"/>
      <c r="Q180" s="30"/>
      <c r="R180" s="30"/>
      <c r="S180" s="30"/>
      <c r="T180" s="30"/>
      <c r="U180" s="30"/>
      <c r="V180" s="30"/>
      <c r="W180" s="30"/>
      <c r="X180" s="30"/>
      <c r="Y180" s="30"/>
      <c r="Z180" s="30"/>
      <c r="AA180" s="30"/>
      <c r="AB180" s="30"/>
      <c r="AC180" s="30"/>
      <c r="AD180" s="292">
        <f t="shared" si="499"/>
        <v>0</v>
      </c>
      <c r="AE180" s="30"/>
      <c r="AF180" s="30"/>
      <c r="AG180" s="30"/>
      <c r="AH180" s="30"/>
      <c r="AI180" s="30"/>
      <c r="AJ180" s="30"/>
      <c r="AK180" s="30"/>
      <c r="AL180" s="30"/>
      <c r="AM180" s="30"/>
      <c r="AN180" s="30"/>
      <c r="AO180" s="30"/>
    </row>
    <row r="181" spans="1:41" ht="18.75" customHeight="1">
      <c r="A181" s="43">
        <v>2</v>
      </c>
      <c r="B181" s="25" t="s">
        <v>69</v>
      </c>
      <c r="C181" s="29" t="s">
        <v>70</v>
      </c>
      <c r="D181" s="250">
        <f t="shared" ref="D181:J182" si="615">D36</f>
        <v>24226</v>
      </c>
      <c r="E181" s="44">
        <f t="shared" si="615"/>
        <v>50000</v>
      </c>
      <c r="F181" s="90">
        <f t="shared" si="615"/>
        <v>29370</v>
      </c>
      <c r="G181" s="250">
        <f t="shared" si="615"/>
        <v>9000</v>
      </c>
      <c r="H181" s="250">
        <f t="shared" si="615"/>
        <v>8000</v>
      </c>
      <c r="I181" s="250">
        <f t="shared" si="615"/>
        <v>6400</v>
      </c>
      <c r="J181" s="250">
        <f t="shared" si="615"/>
        <v>5970</v>
      </c>
      <c r="K181" s="23">
        <f t="shared" si="516"/>
        <v>29370</v>
      </c>
      <c r="L181" s="23">
        <f t="shared" si="517"/>
        <v>0</v>
      </c>
      <c r="M181" s="250">
        <f t="shared" ref="M181:AC181" si="616">M36</f>
        <v>21696</v>
      </c>
      <c r="N181" s="250">
        <f t="shared" si="616"/>
        <v>22189</v>
      </c>
      <c r="O181" s="250">
        <f t="shared" si="616"/>
        <v>23421</v>
      </c>
      <c r="P181" s="44">
        <f t="shared" si="616"/>
        <v>0</v>
      </c>
      <c r="Q181" s="44">
        <f t="shared" si="616"/>
        <v>0</v>
      </c>
      <c r="R181" s="44">
        <f t="shared" si="616"/>
        <v>0</v>
      </c>
      <c r="S181" s="44">
        <f t="shared" si="616"/>
        <v>0</v>
      </c>
      <c r="T181" s="44">
        <f t="shared" si="616"/>
        <v>0</v>
      </c>
      <c r="U181" s="44">
        <f t="shared" si="616"/>
        <v>-1000</v>
      </c>
      <c r="V181" s="44">
        <f t="shared" si="616"/>
        <v>0</v>
      </c>
      <c r="W181" s="44">
        <f t="shared" si="616"/>
        <v>0</v>
      </c>
      <c r="X181" s="44">
        <f t="shared" si="616"/>
        <v>0</v>
      </c>
      <c r="Y181" s="44">
        <f t="shared" si="616"/>
        <v>0</v>
      </c>
      <c r="Z181" s="44">
        <f t="shared" si="616"/>
        <v>0</v>
      </c>
      <c r="AA181" s="44">
        <f t="shared" si="616"/>
        <v>265</v>
      </c>
      <c r="AB181" s="44">
        <f t="shared" si="616"/>
        <v>221</v>
      </c>
      <c r="AC181" s="44">
        <f t="shared" si="616"/>
        <v>0</v>
      </c>
      <c r="AD181" s="292">
        <f t="shared" si="499"/>
        <v>28856</v>
      </c>
      <c r="AE181" s="44">
        <f t="shared" ref="AE181:AO181" si="617">AE36</f>
        <v>28856</v>
      </c>
      <c r="AF181" s="44">
        <f t="shared" si="617"/>
        <v>28856</v>
      </c>
      <c r="AG181" s="44">
        <f t="shared" si="617"/>
        <v>35046</v>
      </c>
      <c r="AH181" s="44">
        <f t="shared" si="617"/>
        <v>0</v>
      </c>
      <c r="AI181" s="44">
        <f t="shared" si="617"/>
        <v>0</v>
      </c>
      <c r="AJ181" s="44">
        <f t="shared" si="617"/>
        <v>0</v>
      </c>
      <c r="AK181" s="44">
        <f t="shared" si="617"/>
        <v>35046</v>
      </c>
      <c r="AL181" s="44">
        <f t="shared" si="617"/>
        <v>35843</v>
      </c>
      <c r="AM181" s="44">
        <f t="shared" si="617"/>
        <v>37834</v>
      </c>
      <c r="AN181" s="44">
        <f t="shared" si="617"/>
        <v>37834</v>
      </c>
      <c r="AO181" s="44">
        <f t="shared" si="617"/>
        <v>0</v>
      </c>
    </row>
    <row r="182" spans="1:41" ht="15.75" customHeight="1">
      <c r="A182" s="43">
        <v>3</v>
      </c>
      <c r="B182" s="25" t="s">
        <v>275</v>
      </c>
      <c r="C182" s="29" t="s">
        <v>72</v>
      </c>
      <c r="D182" s="250">
        <f t="shared" si="615"/>
        <v>97213</v>
      </c>
      <c r="E182" s="44">
        <f t="shared" si="615"/>
        <v>9242</v>
      </c>
      <c r="F182" s="90">
        <f t="shared" si="615"/>
        <v>26522</v>
      </c>
      <c r="G182" s="250">
        <f t="shared" si="615"/>
        <v>8000</v>
      </c>
      <c r="H182" s="250">
        <f t="shared" si="615"/>
        <v>8000</v>
      </c>
      <c r="I182" s="250">
        <f t="shared" si="615"/>
        <v>8000</v>
      </c>
      <c r="J182" s="250">
        <f t="shared" si="615"/>
        <v>2522</v>
      </c>
      <c r="K182" s="23">
        <f t="shared" si="516"/>
        <v>26522</v>
      </c>
      <c r="L182" s="23">
        <f t="shared" si="517"/>
        <v>0</v>
      </c>
      <c r="M182" s="250">
        <f t="shared" ref="M182:AC182" si="618">M37</f>
        <v>22415</v>
      </c>
      <c r="N182" s="250">
        <f t="shared" si="618"/>
        <v>23604</v>
      </c>
      <c r="O182" s="250">
        <f t="shared" si="618"/>
        <v>24738</v>
      </c>
      <c r="P182" s="44">
        <f t="shared" si="618"/>
        <v>0</v>
      </c>
      <c r="Q182" s="44">
        <f t="shared" si="618"/>
        <v>0</v>
      </c>
      <c r="R182" s="44">
        <f t="shared" si="618"/>
        <v>0</v>
      </c>
      <c r="S182" s="44">
        <f t="shared" si="618"/>
        <v>0</v>
      </c>
      <c r="T182" s="44">
        <f t="shared" si="618"/>
        <v>0</v>
      </c>
      <c r="U182" s="44">
        <f t="shared" si="618"/>
        <v>0</v>
      </c>
      <c r="V182" s="44">
        <f t="shared" si="618"/>
        <v>0</v>
      </c>
      <c r="W182" s="44">
        <f t="shared" si="618"/>
        <v>95</v>
      </c>
      <c r="X182" s="44">
        <f t="shared" si="618"/>
        <v>0</v>
      </c>
      <c r="Y182" s="44">
        <f t="shared" si="618"/>
        <v>0</v>
      </c>
      <c r="Z182" s="44">
        <f t="shared" si="618"/>
        <v>10212</v>
      </c>
      <c r="AA182" s="44">
        <f t="shared" si="618"/>
        <v>0</v>
      </c>
      <c r="AB182" s="44">
        <f t="shared" si="618"/>
        <v>0</v>
      </c>
      <c r="AC182" s="44">
        <f t="shared" si="618"/>
        <v>0</v>
      </c>
      <c r="AD182" s="292">
        <f t="shared" si="499"/>
        <v>36829</v>
      </c>
      <c r="AE182" s="44">
        <f t="shared" ref="AE182:AO182" si="619">AE37</f>
        <v>36829</v>
      </c>
      <c r="AF182" s="44">
        <f t="shared" si="619"/>
        <v>36829</v>
      </c>
      <c r="AG182" s="44">
        <f t="shared" si="619"/>
        <v>25811</v>
      </c>
      <c r="AH182" s="44">
        <f t="shared" si="619"/>
        <v>0</v>
      </c>
      <c r="AI182" s="44">
        <f t="shared" si="619"/>
        <v>0</v>
      </c>
      <c r="AJ182" s="44">
        <f t="shared" si="619"/>
        <v>0</v>
      </c>
      <c r="AK182" s="44">
        <f t="shared" si="619"/>
        <v>25811</v>
      </c>
      <c r="AL182" s="44">
        <f t="shared" si="619"/>
        <v>0</v>
      </c>
      <c r="AM182" s="44">
        <f t="shared" si="619"/>
        <v>0</v>
      </c>
      <c r="AN182" s="44">
        <f t="shared" si="619"/>
        <v>0</v>
      </c>
      <c r="AO182" s="44">
        <f t="shared" si="619"/>
        <v>0</v>
      </c>
    </row>
    <row r="183" spans="1:41" ht="19.5" customHeight="1">
      <c r="A183" s="24" t="s">
        <v>73</v>
      </c>
      <c r="B183" s="25" t="s">
        <v>74</v>
      </c>
      <c r="C183" s="26"/>
      <c r="D183" s="247">
        <f t="shared" ref="D183" si="620">D184+D188+D196+D205+D208+D203+D212</f>
        <v>-6668.7099999999991</v>
      </c>
      <c r="E183" s="32">
        <f t="shared" ref="E183:P183" si="621">E184+E188+E196+E205+E208+E203+E212+E194</f>
        <v>-25780</v>
      </c>
      <c r="F183" s="285">
        <f t="shared" si="621"/>
        <v>6630</v>
      </c>
      <c r="G183" s="247">
        <f t="shared" ref="G183:J183" si="622">G184+G188+G196+G205+G208+G203+G212+G194</f>
        <v>3650</v>
      </c>
      <c r="H183" s="247">
        <f t="shared" si="622"/>
        <v>3550</v>
      </c>
      <c r="I183" s="247">
        <f t="shared" si="622"/>
        <v>550</v>
      </c>
      <c r="J183" s="247">
        <f t="shared" si="622"/>
        <v>-1120</v>
      </c>
      <c r="K183" s="23">
        <f t="shared" si="516"/>
        <v>6630</v>
      </c>
      <c r="L183" s="23">
        <f t="shared" si="517"/>
        <v>0</v>
      </c>
      <c r="M183" s="247">
        <f t="shared" si="621"/>
        <v>14000</v>
      </c>
      <c r="N183" s="247">
        <f t="shared" si="621"/>
        <v>14000</v>
      </c>
      <c r="O183" s="247">
        <f t="shared" si="621"/>
        <v>14000</v>
      </c>
      <c r="P183" s="32">
        <f t="shared" si="621"/>
        <v>0</v>
      </c>
      <c r="Q183" s="32">
        <f t="shared" ref="Q183:Z183" si="623">Q184+Q188+Q196+Q205+Q208+Q203+Q212+Q194</f>
        <v>0</v>
      </c>
      <c r="R183" s="32">
        <f t="shared" si="623"/>
        <v>49.28</v>
      </c>
      <c r="S183" s="32">
        <f t="shared" si="623"/>
        <v>0</v>
      </c>
      <c r="T183" s="32">
        <f t="shared" si="623"/>
        <v>0</v>
      </c>
      <c r="U183" s="32">
        <f t="shared" ref="U183:V183" si="624">U184+U188+U196+U205+U208+U203+U212+U194</f>
        <v>0</v>
      </c>
      <c r="V183" s="32">
        <f t="shared" si="624"/>
        <v>-155</v>
      </c>
      <c r="W183" s="32">
        <f t="shared" ref="W183:Y183" si="625">W184+W188+W196+W205+W208+W203+W212+W194</f>
        <v>-3638.87</v>
      </c>
      <c r="X183" s="32">
        <f t="shared" si="625"/>
        <v>0</v>
      </c>
      <c r="Y183" s="32">
        <f t="shared" si="625"/>
        <v>0</v>
      </c>
      <c r="Z183" s="32">
        <f t="shared" si="623"/>
        <v>0</v>
      </c>
      <c r="AA183" s="32">
        <f t="shared" ref="AA183:AB183" si="626">AA184+AA188+AA196+AA205+AA208+AA203+AA212+AA194</f>
        <v>-15</v>
      </c>
      <c r="AB183" s="32">
        <f t="shared" si="626"/>
        <v>0</v>
      </c>
      <c r="AC183" s="32">
        <f t="shared" ref="AC183:AE183" si="627">AC184+AC188+AC196+AC205+AC208+AC203+AC212+AC194</f>
        <v>-4922.84</v>
      </c>
      <c r="AD183" s="292">
        <f t="shared" si="499"/>
        <v>-2052.4300000000003</v>
      </c>
      <c r="AE183" s="32">
        <f t="shared" si="627"/>
        <v>-2052.4299999999985</v>
      </c>
      <c r="AF183" s="32">
        <f t="shared" ref="AF183:AK183" si="628">AF184+AF188+AF196+AF205+AF208+AF203+AF212+AF194</f>
        <v>13268</v>
      </c>
      <c r="AG183" s="32">
        <f t="shared" si="628"/>
        <v>14000</v>
      </c>
      <c r="AH183" s="32">
        <f t="shared" ref="AH183:AJ183" si="629">AH184+AH188+AH196+AH205+AH208+AH203+AH212+AH194</f>
        <v>0</v>
      </c>
      <c r="AI183" s="32">
        <f t="shared" si="629"/>
        <v>0</v>
      </c>
      <c r="AJ183" s="32">
        <f t="shared" si="629"/>
        <v>0</v>
      </c>
      <c r="AK183" s="32">
        <f t="shared" si="628"/>
        <v>14000</v>
      </c>
      <c r="AL183" s="32">
        <f t="shared" ref="AL183:AM183" si="630">AL184+AL188+AL196+AL205+AL208+AL203+AL212+AL194</f>
        <v>14500</v>
      </c>
      <c r="AM183" s="32">
        <f t="shared" si="630"/>
        <v>15000</v>
      </c>
      <c r="AN183" s="32">
        <f t="shared" ref="AN183:AO183" si="631">AN184+AN188+AN196+AN205+AN208+AN203+AN212+AN194</f>
        <v>15000</v>
      </c>
      <c r="AO183" s="32">
        <f t="shared" si="631"/>
        <v>0</v>
      </c>
    </row>
    <row r="184" spans="1:41" ht="25.5" customHeight="1">
      <c r="A184" s="43">
        <v>1</v>
      </c>
      <c r="B184" s="31" t="s">
        <v>276</v>
      </c>
      <c r="C184" s="29">
        <v>16.02</v>
      </c>
      <c r="D184" s="250">
        <f t="shared" ref="D184:E184" si="632">D185+D187+D186</f>
        <v>3268</v>
      </c>
      <c r="E184" s="44">
        <f t="shared" si="632"/>
        <v>3792</v>
      </c>
      <c r="F184" s="90">
        <f t="shared" ref="F184:J184" si="633">F185+F187+F186</f>
        <v>3950</v>
      </c>
      <c r="G184" s="250">
        <f t="shared" si="633"/>
        <v>972</v>
      </c>
      <c r="H184" s="250">
        <f t="shared" si="633"/>
        <v>1018</v>
      </c>
      <c r="I184" s="250">
        <f t="shared" si="633"/>
        <v>972</v>
      </c>
      <c r="J184" s="250">
        <f t="shared" si="633"/>
        <v>988</v>
      </c>
      <c r="K184" s="23">
        <f t="shared" si="516"/>
        <v>3950</v>
      </c>
      <c r="L184" s="23">
        <f t="shared" si="517"/>
        <v>0</v>
      </c>
      <c r="M184" s="250">
        <f t="shared" ref="M184:O184" si="634">M185+M187+M186</f>
        <v>4310</v>
      </c>
      <c r="N184" s="250">
        <f t="shared" si="634"/>
        <v>4310</v>
      </c>
      <c r="O184" s="250">
        <f t="shared" si="634"/>
        <v>4310</v>
      </c>
      <c r="P184" s="44">
        <f t="shared" ref="P184:Q184" si="635">P185+P187+P186</f>
        <v>0</v>
      </c>
      <c r="Q184" s="44">
        <f t="shared" si="635"/>
        <v>0</v>
      </c>
      <c r="R184" s="44">
        <f t="shared" ref="R184:Z184" si="636">R185+R187+R186</f>
        <v>0</v>
      </c>
      <c r="S184" s="44">
        <f t="shared" si="636"/>
        <v>0</v>
      </c>
      <c r="T184" s="44">
        <f t="shared" si="636"/>
        <v>0</v>
      </c>
      <c r="U184" s="44">
        <f t="shared" ref="U184:V184" si="637">U185+U187+U186</f>
        <v>0</v>
      </c>
      <c r="V184" s="44">
        <f t="shared" si="637"/>
        <v>0</v>
      </c>
      <c r="W184" s="44">
        <f t="shared" ref="W184:Y184" si="638">W185+W187+W186</f>
        <v>0</v>
      </c>
      <c r="X184" s="44">
        <f t="shared" si="638"/>
        <v>0</v>
      </c>
      <c r="Y184" s="44">
        <f t="shared" si="638"/>
        <v>0</v>
      </c>
      <c r="Z184" s="44">
        <f t="shared" si="636"/>
        <v>0</v>
      </c>
      <c r="AA184" s="44">
        <f t="shared" ref="AA184:AB184" si="639">AA185+AA187+AA186</f>
        <v>0</v>
      </c>
      <c r="AB184" s="44">
        <f t="shared" si="639"/>
        <v>0</v>
      </c>
      <c r="AC184" s="44">
        <f t="shared" ref="AC184:AE184" si="640">AC185+AC187+AC186</f>
        <v>0</v>
      </c>
      <c r="AD184" s="292">
        <f t="shared" si="499"/>
        <v>3950</v>
      </c>
      <c r="AE184" s="44">
        <f t="shared" si="640"/>
        <v>3950</v>
      </c>
      <c r="AF184" s="44">
        <f t="shared" ref="AF184:AK184" si="641">AF185+AF187+AF186</f>
        <v>4125</v>
      </c>
      <c r="AG184" s="44">
        <f t="shared" si="641"/>
        <v>4690</v>
      </c>
      <c r="AH184" s="44">
        <f t="shared" ref="AH184:AJ184" si="642">AH185+AH187+AH186</f>
        <v>0</v>
      </c>
      <c r="AI184" s="44">
        <f t="shared" si="642"/>
        <v>0</v>
      </c>
      <c r="AJ184" s="44">
        <f t="shared" si="642"/>
        <v>0</v>
      </c>
      <c r="AK184" s="44">
        <f t="shared" si="641"/>
        <v>4690</v>
      </c>
      <c r="AL184" s="44">
        <f t="shared" ref="AL184:AM184" si="643">AL185+AL187+AL186</f>
        <v>4870</v>
      </c>
      <c r="AM184" s="44">
        <f t="shared" si="643"/>
        <v>4905</v>
      </c>
      <c r="AN184" s="44">
        <f t="shared" ref="AN184:AO184" si="644">AN185+AN187+AN186</f>
        <v>4855</v>
      </c>
      <c r="AO184" s="44">
        <f t="shared" si="644"/>
        <v>0</v>
      </c>
    </row>
    <row r="185" spans="1:41" ht="22.5" customHeight="1">
      <c r="A185" s="43"/>
      <c r="B185" s="28" t="s">
        <v>76</v>
      </c>
      <c r="C185" s="29" t="s">
        <v>77</v>
      </c>
      <c r="D185" s="253">
        <f t="shared" ref="D185:J188" si="645">D41</f>
        <v>250</v>
      </c>
      <c r="E185" s="45">
        <f t="shared" si="645"/>
        <v>365</v>
      </c>
      <c r="F185" s="289">
        <f t="shared" si="645"/>
        <v>365</v>
      </c>
      <c r="G185" s="253">
        <f t="shared" si="645"/>
        <v>100</v>
      </c>
      <c r="H185" s="253">
        <f t="shared" si="645"/>
        <v>100</v>
      </c>
      <c r="I185" s="253">
        <f t="shared" si="645"/>
        <v>100</v>
      </c>
      <c r="J185" s="253">
        <f t="shared" si="645"/>
        <v>65</v>
      </c>
      <c r="K185" s="23">
        <f t="shared" si="516"/>
        <v>365</v>
      </c>
      <c r="L185" s="23">
        <f t="shared" si="517"/>
        <v>0</v>
      </c>
      <c r="M185" s="253">
        <f t="shared" ref="M185:AC185" si="646">M41</f>
        <v>460</v>
      </c>
      <c r="N185" s="253">
        <f t="shared" si="646"/>
        <v>460</v>
      </c>
      <c r="O185" s="253">
        <f t="shared" si="646"/>
        <v>460</v>
      </c>
      <c r="P185" s="45">
        <f t="shared" si="646"/>
        <v>0</v>
      </c>
      <c r="Q185" s="45">
        <f t="shared" si="646"/>
        <v>0</v>
      </c>
      <c r="R185" s="45">
        <f t="shared" si="646"/>
        <v>0</v>
      </c>
      <c r="S185" s="45">
        <f t="shared" si="646"/>
        <v>0</v>
      </c>
      <c r="T185" s="45">
        <f t="shared" si="646"/>
        <v>0</v>
      </c>
      <c r="U185" s="45">
        <f t="shared" si="646"/>
        <v>0</v>
      </c>
      <c r="V185" s="45">
        <f t="shared" si="646"/>
        <v>0</v>
      </c>
      <c r="W185" s="45">
        <f t="shared" si="646"/>
        <v>0</v>
      </c>
      <c r="X185" s="45">
        <f t="shared" si="646"/>
        <v>0</v>
      </c>
      <c r="Y185" s="45">
        <f t="shared" si="646"/>
        <v>0</v>
      </c>
      <c r="Z185" s="45">
        <f t="shared" si="646"/>
        <v>0</v>
      </c>
      <c r="AA185" s="45">
        <f t="shared" si="646"/>
        <v>0</v>
      </c>
      <c r="AB185" s="45">
        <f t="shared" si="646"/>
        <v>0</v>
      </c>
      <c r="AC185" s="45">
        <f t="shared" si="646"/>
        <v>0</v>
      </c>
      <c r="AD185" s="292">
        <f t="shared" si="499"/>
        <v>365</v>
      </c>
      <c r="AE185" s="45">
        <f t="shared" ref="AE185:AO185" si="647">AE41</f>
        <v>365</v>
      </c>
      <c r="AF185" s="45">
        <f t="shared" si="647"/>
        <v>358</v>
      </c>
      <c r="AG185" s="45">
        <f t="shared" si="647"/>
        <v>400</v>
      </c>
      <c r="AH185" s="45">
        <f t="shared" si="647"/>
        <v>0</v>
      </c>
      <c r="AI185" s="45">
        <f t="shared" si="647"/>
        <v>0</v>
      </c>
      <c r="AJ185" s="45">
        <f t="shared" si="647"/>
        <v>0</v>
      </c>
      <c r="AK185" s="45">
        <f t="shared" si="647"/>
        <v>400</v>
      </c>
      <c r="AL185" s="45">
        <f t="shared" si="647"/>
        <v>420</v>
      </c>
      <c r="AM185" s="45">
        <f t="shared" si="647"/>
        <v>455</v>
      </c>
      <c r="AN185" s="45">
        <f t="shared" si="647"/>
        <v>455</v>
      </c>
      <c r="AO185" s="45">
        <f t="shared" si="647"/>
        <v>0</v>
      </c>
    </row>
    <row r="186" spans="1:41" ht="28.5" customHeight="1">
      <c r="A186" s="43"/>
      <c r="B186" s="16" t="s">
        <v>78</v>
      </c>
      <c r="C186" s="29" t="s">
        <v>79</v>
      </c>
      <c r="D186" s="253">
        <f t="shared" si="645"/>
        <v>2900</v>
      </c>
      <c r="E186" s="45">
        <f t="shared" si="645"/>
        <v>3217</v>
      </c>
      <c r="F186" s="289">
        <f t="shared" si="645"/>
        <v>3375</v>
      </c>
      <c r="G186" s="253">
        <f t="shared" si="645"/>
        <v>822</v>
      </c>
      <c r="H186" s="253">
        <f t="shared" si="645"/>
        <v>868</v>
      </c>
      <c r="I186" s="253">
        <f t="shared" si="645"/>
        <v>822</v>
      </c>
      <c r="J186" s="253">
        <f t="shared" si="645"/>
        <v>863</v>
      </c>
      <c r="K186" s="23">
        <f t="shared" si="516"/>
        <v>3375</v>
      </c>
      <c r="L186" s="23">
        <f t="shared" si="517"/>
        <v>0</v>
      </c>
      <c r="M186" s="253">
        <f t="shared" ref="M186:AC186" si="648">M42</f>
        <v>3600</v>
      </c>
      <c r="N186" s="253">
        <f t="shared" si="648"/>
        <v>3600</v>
      </c>
      <c r="O186" s="253">
        <f t="shared" si="648"/>
        <v>3600</v>
      </c>
      <c r="P186" s="45">
        <f t="shared" si="648"/>
        <v>0</v>
      </c>
      <c r="Q186" s="45">
        <f t="shared" si="648"/>
        <v>0</v>
      </c>
      <c r="R186" s="45">
        <f t="shared" si="648"/>
        <v>0</v>
      </c>
      <c r="S186" s="45">
        <f t="shared" si="648"/>
        <v>0</v>
      </c>
      <c r="T186" s="45">
        <f t="shared" si="648"/>
        <v>0</v>
      </c>
      <c r="U186" s="45">
        <f t="shared" si="648"/>
        <v>0</v>
      </c>
      <c r="V186" s="45">
        <f t="shared" si="648"/>
        <v>0</v>
      </c>
      <c r="W186" s="45">
        <f t="shared" si="648"/>
        <v>0</v>
      </c>
      <c r="X186" s="45">
        <f t="shared" si="648"/>
        <v>0</v>
      </c>
      <c r="Y186" s="45">
        <f t="shared" si="648"/>
        <v>0</v>
      </c>
      <c r="Z186" s="45">
        <f t="shared" si="648"/>
        <v>0</v>
      </c>
      <c r="AA186" s="45">
        <f t="shared" si="648"/>
        <v>0</v>
      </c>
      <c r="AB186" s="45">
        <f t="shared" si="648"/>
        <v>0</v>
      </c>
      <c r="AC186" s="45">
        <f t="shared" si="648"/>
        <v>0</v>
      </c>
      <c r="AD186" s="292">
        <f t="shared" si="499"/>
        <v>3375</v>
      </c>
      <c r="AE186" s="45">
        <f t="shared" ref="AE186:AO186" si="649">AE42</f>
        <v>3375</v>
      </c>
      <c r="AF186" s="45">
        <f t="shared" si="649"/>
        <v>3393</v>
      </c>
      <c r="AG186" s="45">
        <f t="shared" si="649"/>
        <v>3890</v>
      </c>
      <c r="AH186" s="45">
        <f t="shared" si="649"/>
        <v>0</v>
      </c>
      <c r="AI186" s="45">
        <f t="shared" si="649"/>
        <v>0</v>
      </c>
      <c r="AJ186" s="45">
        <f t="shared" si="649"/>
        <v>0</v>
      </c>
      <c r="AK186" s="45">
        <f t="shared" si="649"/>
        <v>3890</v>
      </c>
      <c r="AL186" s="45">
        <f t="shared" si="649"/>
        <v>4000</v>
      </c>
      <c r="AM186" s="45">
        <f t="shared" si="649"/>
        <v>4000</v>
      </c>
      <c r="AN186" s="45">
        <f t="shared" si="649"/>
        <v>4000</v>
      </c>
      <c r="AO186" s="45">
        <f t="shared" si="649"/>
        <v>0</v>
      </c>
    </row>
    <row r="187" spans="1:41" ht="18.75" customHeight="1">
      <c r="A187" s="43"/>
      <c r="B187" s="28" t="s">
        <v>277</v>
      </c>
      <c r="C187" s="29" t="s">
        <v>81</v>
      </c>
      <c r="D187" s="253">
        <f t="shared" si="645"/>
        <v>118</v>
      </c>
      <c r="E187" s="45">
        <f t="shared" si="645"/>
        <v>210</v>
      </c>
      <c r="F187" s="289">
        <f t="shared" si="645"/>
        <v>210</v>
      </c>
      <c r="G187" s="253">
        <f t="shared" si="645"/>
        <v>50</v>
      </c>
      <c r="H187" s="253">
        <f t="shared" si="645"/>
        <v>50</v>
      </c>
      <c r="I187" s="253">
        <f t="shared" si="645"/>
        <v>50</v>
      </c>
      <c r="J187" s="253">
        <f t="shared" si="645"/>
        <v>60</v>
      </c>
      <c r="K187" s="23">
        <f t="shared" si="516"/>
        <v>210</v>
      </c>
      <c r="L187" s="23">
        <f t="shared" si="517"/>
        <v>0</v>
      </c>
      <c r="M187" s="253">
        <f t="shared" ref="M187:AC187" si="650">M43</f>
        <v>250</v>
      </c>
      <c r="N187" s="253">
        <f t="shared" si="650"/>
        <v>250</v>
      </c>
      <c r="O187" s="253">
        <f t="shared" si="650"/>
        <v>250</v>
      </c>
      <c r="P187" s="45">
        <f t="shared" si="650"/>
        <v>0</v>
      </c>
      <c r="Q187" s="45">
        <f t="shared" si="650"/>
        <v>0</v>
      </c>
      <c r="R187" s="45">
        <f t="shared" si="650"/>
        <v>0</v>
      </c>
      <c r="S187" s="45">
        <f t="shared" si="650"/>
        <v>0</v>
      </c>
      <c r="T187" s="45">
        <f t="shared" si="650"/>
        <v>0</v>
      </c>
      <c r="U187" s="45">
        <f t="shared" si="650"/>
        <v>0</v>
      </c>
      <c r="V187" s="45">
        <f t="shared" si="650"/>
        <v>0</v>
      </c>
      <c r="W187" s="45">
        <f t="shared" si="650"/>
        <v>0</v>
      </c>
      <c r="X187" s="45">
        <f t="shared" si="650"/>
        <v>0</v>
      </c>
      <c r="Y187" s="45">
        <f t="shared" si="650"/>
        <v>0</v>
      </c>
      <c r="Z187" s="45">
        <f t="shared" si="650"/>
        <v>0</v>
      </c>
      <c r="AA187" s="45">
        <f t="shared" si="650"/>
        <v>0</v>
      </c>
      <c r="AB187" s="45">
        <f t="shared" si="650"/>
        <v>0</v>
      </c>
      <c r="AC187" s="45">
        <f t="shared" si="650"/>
        <v>0</v>
      </c>
      <c r="AD187" s="292">
        <f t="shared" si="499"/>
        <v>210</v>
      </c>
      <c r="AE187" s="45">
        <f t="shared" ref="AE187:AO187" si="651">AE43</f>
        <v>210</v>
      </c>
      <c r="AF187" s="45">
        <f t="shared" si="651"/>
        <v>374</v>
      </c>
      <c r="AG187" s="45">
        <f t="shared" si="651"/>
        <v>400</v>
      </c>
      <c r="AH187" s="45">
        <f t="shared" si="651"/>
        <v>0</v>
      </c>
      <c r="AI187" s="45">
        <f t="shared" si="651"/>
        <v>0</v>
      </c>
      <c r="AJ187" s="45">
        <f t="shared" si="651"/>
        <v>0</v>
      </c>
      <c r="AK187" s="45">
        <f t="shared" si="651"/>
        <v>400</v>
      </c>
      <c r="AL187" s="45">
        <f t="shared" si="651"/>
        <v>450</v>
      </c>
      <c r="AM187" s="45">
        <f t="shared" si="651"/>
        <v>450</v>
      </c>
      <c r="AN187" s="45">
        <f t="shared" si="651"/>
        <v>400</v>
      </c>
      <c r="AO187" s="45">
        <f t="shared" si="651"/>
        <v>0</v>
      </c>
    </row>
    <row r="188" spans="1:41" ht="15" customHeight="1">
      <c r="A188" s="43">
        <v>2</v>
      </c>
      <c r="B188" s="25" t="s">
        <v>278</v>
      </c>
      <c r="C188" s="29" t="s">
        <v>83</v>
      </c>
      <c r="D188" s="23">
        <f t="shared" si="645"/>
        <v>10194</v>
      </c>
      <c r="E188" s="27">
        <f t="shared" si="645"/>
        <v>6710</v>
      </c>
      <c r="F188" s="48">
        <f t="shared" si="645"/>
        <v>7935</v>
      </c>
      <c r="G188" s="23">
        <f t="shared" si="645"/>
        <v>2150</v>
      </c>
      <c r="H188" s="23">
        <f t="shared" si="645"/>
        <v>2000</v>
      </c>
      <c r="I188" s="23">
        <f t="shared" si="645"/>
        <v>1950</v>
      </c>
      <c r="J188" s="23">
        <f t="shared" si="645"/>
        <v>1835</v>
      </c>
      <c r="K188" s="23">
        <f t="shared" si="516"/>
        <v>7935</v>
      </c>
      <c r="L188" s="23">
        <f t="shared" si="517"/>
        <v>0</v>
      </c>
      <c r="M188" s="23">
        <f t="shared" ref="M188:AC188" si="652">M44</f>
        <v>7300</v>
      </c>
      <c r="N188" s="23">
        <f t="shared" si="652"/>
        <v>7300</v>
      </c>
      <c r="O188" s="23">
        <f t="shared" si="652"/>
        <v>7300</v>
      </c>
      <c r="P188" s="27">
        <f t="shared" si="652"/>
        <v>0</v>
      </c>
      <c r="Q188" s="27">
        <f t="shared" si="652"/>
        <v>0</v>
      </c>
      <c r="R188" s="27">
        <f t="shared" si="652"/>
        <v>0</v>
      </c>
      <c r="S188" s="27">
        <f t="shared" si="652"/>
        <v>0</v>
      </c>
      <c r="T188" s="27">
        <f t="shared" si="652"/>
        <v>0</v>
      </c>
      <c r="U188" s="27">
        <f t="shared" si="652"/>
        <v>0</v>
      </c>
      <c r="V188" s="27">
        <f t="shared" si="652"/>
        <v>0</v>
      </c>
      <c r="W188" s="27">
        <f t="shared" si="652"/>
        <v>0</v>
      </c>
      <c r="X188" s="27">
        <f t="shared" si="652"/>
        <v>0</v>
      </c>
      <c r="Y188" s="27">
        <f t="shared" si="652"/>
        <v>0</v>
      </c>
      <c r="Z188" s="27">
        <f t="shared" si="652"/>
        <v>0</v>
      </c>
      <c r="AA188" s="27">
        <f t="shared" si="652"/>
        <v>0</v>
      </c>
      <c r="AB188" s="27">
        <f t="shared" si="652"/>
        <v>0</v>
      </c>
      <c r="AC188" s="27">
        <f t="shared" si="652"/>
        <v>0</v>
      </c>
      <c r="AD188" s="292">
        <f t="shared" si="499"/>
        <v>7935</v>
      </c>
      <c r="AE188" s="27">
        <f t="shared" ref="AE188:AO188" si="653">AE44</f>
        <v>7935</v>
      </c>
      <c r="AF188" s="27">
        <f t="shared" si="653"/>
        <v>7003</v>
      </c>
      <c r="AG188" s="27">
        <f t="shared" si="653"/>
        <v>7380</v>
      </c>
      <c r="AH188" s="27">
        <f t="shared" si="653"/>
        <v>0</v>
      </c>
      <c r="AI188" s="27">
        <f t="shared" si="653"/>
        <v>0</v>
      </c>
      <c r="AJ188" s="27">
        <f t="shared" si="653"/>
        <v>0</v>
      </c>
      <c r="AK188" s="27">
        <f t="shared" si="653"/>
        <v>7380</v>
      </c>
      <c r="AL188" s="27">
        <f t="shared" si="653"/>
        <v>7530</v>
      </c>
      <c r="AM188" s="27">
        <f t="shared" si="653"/>
        <v>7850</v>
      </c>
      <c r="AN188" s="27">
        <f t="shared" si="653"/>
        <v>7850</v>
      </c>
      <c r="AO188" s="27">
        <f t="shared" si="653"/>
        <v>0</v>
      </c>
    </row>
    <row r="189" spans="1:41" ht="18" customHeight="1">
      <c r="A189" s="43"/>
      <c r="B189" s="28" t="s">
        <v>84</v>
      </c>
      <c r="C189" s="29" t="s">
        <v>85</v>
      </c>
      <c r="D189" s="186"/>
      <c r="E189" s="30">
        <f t="shared" ref="E189:J189" si="654">E45</f>
        <v>25</v>
      </c>
      <c r="F189" s="93">
        <f t="shared" si="654"/>
        <v>250</v>
      </c>
      <c r="G189" s="186">
        <f t="shared" si="654"/>
        <v>200</v>
      </c>
      <c r="H189" s="186">
        <f t="shared" si="654"/>
        <v>50</v>
      </c>
      <c r="I189" s="186">
        <f t="shared" si="654"/>
        <v>0</v>
      </c>
      <c r="J189" s="186">
        <f t="shared" si="654"/>
        <v>0</v>
      </c>
      <c r="K189" s="23">
        <f t="shared" si="516"/>
        <v>250</v>
      </c>
      <c r="L189" s="23">
        <f t="shared" si="517"/>
        <v>0</v>
      </c>
      <c r="M189" s="186">
        <f t="shared" ref="M189:AC189" si="655">M45</f>
        <v>300</v>
      </c>
      <c r="N189" s="186">
        <f t="shared" si="655"/>
        <v>300</v>
      </c>
      <c r="O189" s="186">
        <f t="shared" si="655"/>
        <v>300</v>
      </c>
      <c r="P189" s="30">
        <f t="shared" si="655"/>
        <v>0</v>
      </c>
      <c r="Q189" s="30">
        <f t="shared" si="655"/>
        <v>0</v>
      </c>
      <c r="R189" s="30">
        <f t="shared" si="655"/>
        <v>0</v>
      </c>
      <c r="S189" s="30">
        <f t="shared" si="655"/>
        <v>0</v>
      </c>
      <c r="T189" s="30">
        <f t="shared" si="655"/>
        <v>0</v>
      </c>
      <c r="U189" s="30">
        <f t="shared" si="655"/>
        <v>0</v>
      </c>
      <c r="V189" s="30">
        <f t="shared" si="655"/>
        <v>0</v>
      </c>
      <c r="W189" s="30">
        <f t="shared" si="655"/>
        <v>0</v>
      </c>
      <c r="X189" s="30">
        <f t="shared" si="655"/>
        <v>0</v>
      </c>
      <c r="Y189" s="30">
        <f t="shared" si="655"/>
        <v>0</v>
      </c>
      <c r="Z189" s="30">
        <f t="shared" si="655"/>
        <v>0</v>
      </c>
      <c r="AA189" s="30">
        <f t="shared" si="655"/>
        <v>0</v>
      </c>
      <c r="AB189" s="30">
        <f t="shared" si="655"/>
        <v>0</v>
      </c>
      <c r="AC189" s="30">
        <f t="shared" si="655"/>
        <v>0</v>
      </c>
      <c r="AD189" s="292">
        <f t="shared" si="499"/>
        <v>250</v>
      </c>
      <c r="AE189" s="30">
        <f t="shared" ref="AE189:AO189" si="656">AE45</f>
        <v>250</v>
      </c>
      <c r="AF189" s="30">
        <f t="shared" si="656"/>
        <v>229</v>
      </c>
      <c r="AG189" s="30">
        <f t="shared" si="656"/>
        <v>430</v>
      </c>
      <c r="AH189" s="30">
        <f t="shared" si="656"/>
        <v>0</v>
      </c>
      <c r="AI189" s="30">
        <f t="shared" si="656"/>
        <v>0</v>
      </c>
      <c r="AJ189" s="30">
        <f t="shared" si="656"/>
        <v>0</v>
      </c>
      <c r="AK189" s="30">
        <f t="shared" si="656"/>
        <v>430</v>
      </c>
      <c r="AL189" s="30">
        <f t="shared" si="656"/>
        <v>430</v>
      </c>
      <c r="AM189" s="30">
        <f t="shared" si="656"/>
        <v>400</v>
      </c>
      <c r="AN189" s="30">
        <f t="shared" si="656"/>
        <v>400</v>
      </c>
      <c r="AO189" s="30">
        <f t="shared" si="656"/>
        <v>0</v>
      </c>
    </row>
    <row r="190" spans="1:41" ht="15" hidden="1" customHeight="1">
      <c r="A190" s="43"/>
      <c r="B190" s="28" t="s">
        <v>86</v>
      </c>
      <c r="C190" s="29" t="s">
        <v>87</v>
      </c>
      <c r="D190" s="186"/>
      <c r="E190" s="30"/>
      <c r="F190" s="93"/>
      <c r="G190" s="186"/>
      <c r="H190" s="186"/>
      <c r="I190" s="186"/>
      <c r="J190" s="186"/>
      <c r="K190" s="23">
        <f t="shared" si="516"/>
        <v>0</v>
      </c>
      <c r="L190" s="23">
        <f t="shared" si="517"/>
        <v>0</v>
      </c>
      <c r="M190" s="186"/>
      <c r="N190" s="186"/>
      <c r="O190" s="186"/>
      <c r="P190" s="30"/>
      <c r="Q190" s="30"/>
      <c r="R190" s="30"/>
      <c r="S190" s="30"/>
      <c r="T190" s="30"/>
      <c r="U190" s="30"/>
      <c r="V190" s="30"/>
      <c r="W190" s="30"/>
      <c r="X190" s="30"/>
      <c r="Y190" s="30"/>
      <c r="Z190" s="30"/>
      <c r="AA190" s="30"/>
      <c r="AB190" s="30"/>
      <c r="AC190" s="30"/>
      <c r="AD190" s="292">
        <f t="shared" si="499"/>
        <v>0</v>
      </c>
      <c r="AE190" s="30"/>
      <c r="AF190" s="30"/>
      <c r="AG190" s="30"/>
      <c r="AH190" s="30"/>
      <c r="AI190" s="30"/>
      <c r="AJ190" s="30"/>
      <c r="AK190" s="30"/>
      <c r="AL190" s="30"/>
      <c r="AM190" s="30"/>
      <c r="AN190" s="30"/>
      <c r="AO190" s="30"/>
    </row>
    <row r="191" spans="1:41" ht="24" customHeight="1">
      <c r="A191" s="43"/>
      <c r="B191" s="16" t="s">
        <v>90</v>
      </c>
      <c r="C191" s="29" t="s">
        <v>91</v>
      </c>
      <c r="D191" s="253">
        <f t="shared" ref="D191:J192" si="657">D48</f>
        <v>600</v>
      </c>
      <c r="E191" s="45">
        <f t="shared" si="657"/>
        <v>385</v>
      </c>
      <c r="F191" s="289">
        <f t="shared" si="657"/>
        <v>385</v>
      </c>
      <c r="G191" s="253">
        <f t="shared" si="657"/>
        <v>100</v>
      </c>
      <c r="H191" s="253">
        <f t="shared" si="657"/>
        <v>100</v>
      </c>
      <c r="I191" s="253">
        <f t="shared" si="657"/>
        <v>100</v>
      </c>
      <c r="J191" s="253">
        <f t="shared" si="657"/>
        <v>85</v>
      </c>
      <c r="K191" s="23">
        <f t="shared" si="516"/>
        <v>385</v>
      </c>
      <c r="L191" s="23">
        <f t="shared" si="517"/>
        <v>0</v>
      </c>
      <c r="M191" s="253">
        <f t="shared" ref="M191:AC191" si="658">M48</f>
        <v>400</v>
      </c>
      <c r="N191" s="253">
        <f t="shared" si="658"/>
        <v>400</v>
      </c>
      <c r="O191" s="253">
        <f t="shared" si="658"/>
        <v>400</v>
      </c>
      <c r="P191" s="45">
        <f t="shared" si="658"/>
        <v>0</v>
      </c>
      <c r="Q191" s="45">
        <f t="shared" si="658"/>
        <v>0</v>
      </c>
      <c r="R191" s="45">
        <f t="shared" si="658"/>
        <v>0</v>
      </c>
      <c r="S191" s="45">
        <f t="shared" si="658"/>
        <v>0</v>
      </c>
      <c r="T191" s="45">
        <f t="shared" si="658"/>
        <v>0</v>
      </c>
      <c r="U191" s="45">
        <f t="shared" si="658"/>
        <v>0</v>
      </c>
      <c r="V191" s="45">
        <f t="shared" si="658"/>
        <v>0</v>
      </c>
      <c r="W191" s="45">
        <f t="shared" si="658"/>
        <v>0</v>
      </c>
      <c r="X191" s="45">
        <f t="shared" si="658"/>
        <v>0</v>
      </c>
      <c r="Y191" s="45">
        <f t="shared" si="658"/>
        <v>0</v>
      </c>
      <c r="Z191" s="45">
        <f t="shared" si="658"/>
        <v>0</v>
      </c>
      <c r="AA191" s="45">
        <f t="shared" si="658"/>
        <v>0</v>
      </c>
      <c r="AB191" s="45">
        <f t="shared" si="658"/>
        <v>0</v>
      </c>
      <c r="AC191" s="45">
        <f t="shared" si="658"/>
        <v>0</v>
      </c>
      <c r="AD191" s="292">
        <f t="shared" si="499"/>
        <v>385</v>
      </c>
      <c r="AE191" s="45">
        <f t="shared" ref="AE191:AO191" si="659">AE48</f>
        <v>385</v>
      </c>
      <c r="AF191" s="45">
        <f t="shared" si="659"/>
        <v>401</v>
      </c>
      <c r="AG191" s="45">
        <f t="shared" si="659"/>
        <v>450</v>
      </c>
      <c r="AH191" s="45">
        <f t="shared" si="659"/>
        <v>0</v>
      </c>
      <c r="AI191" s="45">
        <f t="shared" si="659"/>
        <v>0</v>
      </c>
      <c r="AJ191" s="45">
        <f t="shared" si="659"/>
        <v>0</v>
      </c>
      <c r="AK191" s="45">
        <f t="shared" si="659"/>
        <v>450</v>
      </c>
      <c r="AL191" s="45">
        <f t="shared" si="659"/>
        <v>450</v>
      </c>
      <c r="AM191" s="45">
        <f t="shared" si="659"/>
        <v>450</v>
      </c>
      <c r="AN191" s="45">
        <f t="shared" si="659"/>
        <v>450</v>
      </c>
      <c r="AO191" s="45">
        <f t="shared" si="659"/>
        <v>0</v>
      </c>
    </row>
    <row r="192" spans="1:41" ht="16.5" customHeight="1">
      <c r="A192" s="43"/>
      <c r="B192" s="28" t="s">
        <v>92</v>
      </c>
      <c r="C192" s="29" t="s">
        <v>93</v>
      </c>
      <c r="D192" s="253">
        <f t="shared" si="657"/>
        <v>9594</v>
      </c>
      <c r="E192" s="45">
        <f t="shared" si="657"/>
        <v>6300</v>
      </c>
      <c r="F192" s="289">
        <f t="shared" si="657"/>
        <v>7300</v>
      </c>
      <c r="G192" s="253">
        <f t="shared" si="657"/>
        <v>1850</v>
      </c>
      <c r="H192" s="253">
        <f t="shared" si="657"/>
        <v>1850</v>
      </c>
      <c r="I192" s="253">
        <f t="shared" si="657"/>
        <v>1850</v>
      </c>
      <c r="J192" s="253">
        <f t="shared" si="657"/>
        <v>1750</v>
      </c>
      <c r="K192" s="23">
        <f t="shared" si="516"/>
        <v>7300</v>
      </c>
      <c r="L192" s="23">
        <f t="shared" si="517"/>
        <v>0</v>
      </c>
      <c r="M192" s="253">
        <f t="shared" ref="M192:AC192" si="660">M49</f>
        <v>6600</v>
      </c>
      <c r="N192" s="253">
        <f t="shared" si="660"/>
        <v>6600</v>
      </c>
      <c r="O192" s="253">
        <f t="shared" si="660"/>
        <v>6600</v>
      </c>
      <c r="P192" s="45">
        <f t="shared" si="660"/>
        <v>0</v>
      </c>
      <c r="Q192" s="45">
        <f t="shared" si="660"/>
        <v>0</v>
      </c>
      <c r="R192" s="45">
        <f t="shared" si="660"/>
        <v>0</v>
      </c>
      <c r="S192" s="45">
        <f t="shared" si="660"/>
        <v>0</v>
      </c>
      <c r="T192" s="45">
        <f t="shared" si="660"/>
        <v>0</v>
      </c>
      <c r="U192" s="45">
        <f t="shared" si="660"/>
        <v>0</v>
      </c>
      <c r="V192" s="45">
        <f t="shared" si="660"/>
        <v>0</v>
      </c>
      <c r="W192" s="45">
        <f t="shared" si="660"/>
        <v>0</v>
      </c>
      <c r="X192" s="45">
        <f t="shared" si="660"/>
        <v>0</v>
      </c>
      <c r="Y192" s="45">
        <f t="shared" si="660"/>
        <v>0</v>
      </c>
      <c r="Z192" s="45">
        <f t="shared" si="660"/>
        <v>0</v>
      </c>
      <c r="AA192" s="45">
        <f t="shared" si="660"/>
        <v>0</v>
      </c>
      <c r="AB192" s="45">
        <f t="shared" si="660"/>
        <v>0</v>
      </c>
      <c r="AC192" s="45">
        <f t="shared" si="660"/>
        <v>0</v>
      </c>
      <c r="AD192" s="292">
        <f t="shared" si="499"/>
        <v>7300</v>
      </c>
      <c r="AE192" s="45">
        <f t="shared" ref="AE192:AO192" si="661">AE49</f>
        <v>7300</v>
      </c>
      <c r="AF192" s="45">
        <f t="shared" si="661"/>
        <v>6373</v>
      </c>
      <c r="AG192" s="45">
        <f t="shared" si="661"/>
        <v>6500</v>
      </c>
      <c r="AH192" s="45">
        <f t="shared" si="661"/>
        <v>0</v>
      </c>
      <c r="AI192" s="45">
        <f t="shared" si="661"/>
        <v>0</v>
      </c>
      <c r="AJ192" s="45">
        <f t="shared" si="661"/>
        <v>0</v>
      </c>
      <c r="AK192" s="45">
        <f t="shared" si="661"/>
        <v>6500</v>
      </c>
      <c r="AL192" s="45">
        <f t="shared" si="661"/>
        <v>6650</v>
      </c>
      <c r="AM192" s="45">
        <f t="shared" si="661"/>
        <v>7000</v>
      </c>
      <c r="AN192" s="45">
        <f t="shared" si="661"/>
        <v>7000</v>
      </c>
      <c r="AO192" s="45">
        <f t="shared" si="661"/>
        <v>0</v>
      </c>
    </row>
    <row r="193" spans="1:41" ht="16.5" hidden="1" customHeight="1">
      <c r="A193" s="43"/>
      <c r="B193" s="28" t="s">
        <v>94</v>
      </c>
      <c r="C193" s="29" t="s">
        <v>95</v>
      </c>
      <c r="D193" s="186"/>
      <c r="E193" s="30"/>
      <c r="F193" s="93"/>
      <c r="G193" s="186"/>
      <c r="H193" s="186"/>
      <c r="I193" s="186"/>
      <c r="J193" s="186"/>
      <c r="K193" s="23">
        <f t="shared" si="516"/>
        <v>0</v>
      </c>
      <c r="L193" s="23">
        <f t="shared" si="517"/>
        <v>0</v>
      </c>
      <c r="M193" s="186"/>
      <c r="N193" s="186"/>
      <c r="O193" s="186"/>
      <c r="P193" s="30"/>
      <c r="Q193" s="30"/>
      <c r="R193" s="30"/>
      <c r="S193" s="30"/>
      <c r="T193" s="30"/>
      <c r="U193" s="30"/>
      <c r="V193" s="30"/>
      <c r="W193" s="30"/>
      <c r="X193" s="30"/>
      <c r="Y193" s="30"/>
      <c r="Z193" s="30"/>
      <c r="AA193" s="30"/>
      <c r="AB193" s="30"/>
      <c r="AC193" s="30"/>
      <c r="AD193" s="292">
        <f t="shared" si="499"/>
        <v>0</v>
      </c>
      <c r="AE193" s="30"/>
      <c r="AF193" s="30"/>
      <c r="AG193" s="30"/>
      <c r="AH193" s="30"/>
      <c r="AI193" s="30"/>
      <c r="AJ193" s="30"/>
      <c r="AK193" s="30"/>
      <c r="AL193" s="30"/>
      <c r="AM193" s="30"/>
      <c r="AN193" s="30"/>
      <c r="AO193" s="30"/>
    </row>
    <row r="194" spans="1:41" ht="15.75" customHeight="1">
      <c r="A194" s="43"/>
      <c r="B194" s="28" t="s">
        <v>96</v>
      </c>
      <c r="C194" s="29" t="s">
        <v>97</v>
      </c>
      <c r="D194" s="253">
        <f t="shared" ref="D194:E194" si="662">D195</f>
        <v>130</v>
      </c>
      <c r="E194" s="45">
        <f t="shared" si="662"/>
        <v>75</v>
      </c>
      <c r="F194" s="289">
        <f t="shared" ref="F194:AO194" si="663">F195</f>
        <v>75</v>
      </c>
      <c r="G194" s="253">
        <f t="shared" si="663"/>
        <v>20</v>
      </c>
      <c r="H194" s="253">
        <f t="shared" si="663"/>
        <v>20</v>
      </c>
      <c r="I194" s="253">
        <f t="shared" si="663"/>
        <v>20</v>
      </c>
      <c r="J194" s="253">
        <f t="shared" si="663"/>
        <v>15</v>
      </c>
      <c r="K194" s="23">
        <f t="shared" si="516"/>
        <v>75</v>
      </c>
      <c r="L194" s="23">
        <f t="shared" si="517"/>
        <v>0</v>
      </c>
      <c r="M194" s="253">
        <f t="shared" si="663"/>
        <v>100</v>
      </c>
      <c r="N194" s="253">
        <f t="shared" si="663"/>
        <v>100</v>
      </c>
      <c r="O194" s="253">
        <f t="shared" si="663"/>
        <v>100</v>
      </c>
      <c r="P194" s="45">
        <f t="shared" si="663"/>
        <v>0</v>
      </c>
      <c r="Q194" s="45">
        <f t="shared" si="663"/>
        <v>0</v>
      </c>
      <c r="R194" s="45">
        <f t="shared" si="663"/>
        <v>0</v>
      </c>
      <c r="S194" s="45">
        <f t="shared" si="663"/>
        <v>0</v>
      </c>
      <c r="T194" s="45">
        <f t="shared" si="663"/>
        <v>0</v>
      </c>
      <c r="U194" s="45">
        <f t="shared" si="663"/>
        <v>0</v>
      </c>
      <c r="V194" s="45">
        <f t="shared" si="663"/>
        <v>0</v>
      </c>
      <c r="W194" s="45">
        <f t="shared" si="663"/>
        <v>0</v>
      </c>
      <c r="X194" s="45">
        <f t="shared" si="663"/>
        <v>0</v>
      </c>
      <c r="Y194" s="45">
        <f t="shared" si="663"/>
        <v>0</v>
      </c>
      <c r="Z194" s="45">
        <f t="shared" si="663"/>
        <v>0</v>
      </c>
      <c r="AA194" s="45">
        <f t="shared" si="663"/>
        <v>0</v>
      </c>
      <c r="AB194" s="45">
        <f t="shared" si="663"/>
        <v>0</v>
      </c>
      <c r="AC194" s="45">
        <f t="shared" si="663"/>
        <v>0</v>
      </c>
      <c r="AD194" s="292">
        <f t="shared" si="499"/>
        <v>75</v>
      </c>
      <c r="AE194" s="45">
        <f t="shared" si="663"/>
        <v>75</v>
      </c>
      <c r="AF194" s="45">
        <f t="shared" si="663"/>
        <v>48</v>
      </c>
      <c r="AG194" s="45">
        <f t="shared" si="663"/>
        <v>50</v>
      </c>
      <c r="AH194" s="45">
        <f t="shared" si="663"/>
        <v>0</v>
      </c>
      <c r="AI194" s="45">
        <f t="shared" si="663"/>
        <v>0</v>
      </c>
      <c r="AJ194" s="45">
        <f t="shared" si="663"/>
        <v>0</v>
      </c>
      <c r="AK194" s="45">
        <f t="shared" si="663"/>
        <v>50</v>
      </c>
      <c r="AL194" s="45">
        <f t="shared" si="663"/>
        <v>50</v>
      </c>
      <c r="AM194" s="45">
        <f t="shared" si="663"/>
        <v>50</v>
      </c>
      <c r="AN194" s="45">
        <f t="shared" si="663"/>
        <v>50</v>
      </c>
      <c r="AO194" s="45">
        <f t="shared" si="663"/>
        <v>0</v>
      </c>
    </row>
    <row r="195" spans="1:41" ht="18.75" customHeight="1">
      <c r="A195" s="43"/>
      <c r="B195" s="28" t="s">
        <v>98</v>
      </c>
      <c r="C195" s="29" t="s">
        <v>99</v>
      </c>
      <c r="D195" s="252">
        <f t="shared" ref="D195:J195" si="664">D52</f>
        <v>130</v>
      </c>
      <c r="E195" s="47">
        <f t="shared" si="664"/>
        <v>75</v>
      </c>
      <c r="F195" s="291">
        <f t="shared" si="664"/>
        <v>75</v>
      </c>
      <c r="G195" s="252">
        <f t="shared" si="664"/>
        <v>20</v>
      </c>
      <c r="H195" s="252">
        <f t="shared" si="664"/>
        <v>20</v>
      </c>
      <c r="I195" s="252">
        <f t="shared" si="664"/>
        <v>20</v>
      </c>
      <c r="J195" s="252">
        <f t="shared" si="664"/>
        <v>15</v>
      </c>
      <c r="K195" s="23">
        <f t="shared" si="516"/>
        <v>75</v>
      </c>
      <c r="L195" s="23">
        <f t="shared" si="517"/>
        <v>0</v>
      </c>
      <c r="M195" s="252">
        <f t="shared" ref="M195:AC195" si="665">M52</f>
        <v>100</v>
      </c>
      <c r="N195" s="252">
        <f t="shared" si="665"/>
        <v>100</v>
      </c>
      <c r="O195" s="252">
        <f t="shared" si="665"/>
        <v>100</v>
      </c>
      <c r="P195" s="47">
        <f t="shared" si="665"/>
        <v>0</v>
      </c>
      <c r="Q195" s="47">
        <f t="shared" si="665"/>
        <v>0</v>
      </c>
      <c r="R195" s="47">
        <f t="shared" si="665"/>
        <v>0</v>
      </c>
      <c r="S195" s="47">
        <f t="shared" si="665"/>
        <v>0</v>
      </c>
      <c r="T195" s="47">
        <f t="shared" si="665"/>
        <v>0</v>
      </c>
      <c r="U195" s="47">
        <f t="shared" si="665"/>
        <v>0</v>
      </c>
      <c r="V195" s="47">
        <f t="shared" si="665"/>
        <v>0</v>
      </c>
      <c r="W195" s="47">
        <f t="shared" si="665"/>
        <v>0</v>
      </c>
      <c r="X195" s="47">
        <f t="shared" si="665"/>
        <v>0</v>
      </c>
      <c r="Y195" s="47">
        <f t="shared" si="665"/>
        <v>0</v>
      </c>
      <c r="Z195" s="47">
        <f t="shared" si="665"/>
        <v>0</v>
      </c>
      <c r="AA195" s="47">
        <f t="shared" si="665"/>
        <v>0</v>
      </c>
      <c r="AB195" s="47">
        <f t="shared" si="665"/>
        <v>0</v>
      </c>
      <c r="AC195" s="47">
        <f t="shared" si="665"/>
        <v>0</v>
      </c>
      <c r="AD195" s="292">
        <f t="shared" si="499"/>
        <v>75</v>
      </c>
      <c r="AE195" s="47">
        <f t="shared" ref="AE195:AO195" si="666">AE52</f>
        <v>75</v>
      </c>
      <c r="AF195" s="47">
        <f t="shared" si="666"/>
        <v>48</v>
      </c>
      <c r="AG195" s="47">
        <f t="shared" si="666"/>
        <v>50</v>
      </c>
      <c r="AH195" s="47">
        <f t="shared" si="666"/>
        <v>0</v>
      </c>
      <c r="AI195" s="47">
        <f t="shared" si="666"/>
        <v>0</v>
      </c>
      <c r="AJ195" s="47">
        <f t="shared" si="666"/>
        <v>0</v>
      </c>
      <c r="AK195" s="47">
        <f t="shared" si="666"/>
        <v>50</v>
      </c>
      <c r="AL195" s="47">
        <f t="shared" si="666"/>
        <v>50</v>
      </c>
      <c r="AM195" s="47">
        <f t="shared" si="666"/>
        <v>50</v>
      </c>
      <c r="AN195" s="47">
        <f t="shared" si="666"/>
        <v>50</v>
      </c>
      <c r="AO195" s="47">
        <f t="shared" si="666"/>
        <v>0</v>
      </c>
    </row>
    <row r="196" spans="1:41" ht="18.75" customHeight="1">
      <c r="A196" s="43">
        <v>3</v>
      </c>
      <c r="B196" s="25" t="s">
        <v>100</v>
      </c>
      <c r="C196" s="29">
        <v>33.020000000000003</v>
      </c>
      <c r="D196" s="44">
        <f t="shared" ref="D196:E196" si="667">D198+D199+D200+D202+D197</f>
        <v>1327</v>
      </c>
      <c r="E196" s="44">
        <f t="shared" si="667"/>
        <v>1610</v>
      </c>
      <c r="F196" s="90">
        <f>F198+F199+F200+F202+F197+F201</f>
        <v>1610</v>
      </c>
      <c r="G196" s="90">
        <f t="shared" ref="G196:AF196" si="668">G198+G199+G200+G202+G197+G201</f>
        <v>401</v>
      </c>
      <c r="H196" s="90">
        <f t="shared" si="668"/>
        <v>404</v>
      </c>
      <c r="I196" s="90">
        <f t="shared" si="668"/>
        <v>401</v>
      </c>
      <c r="J196" s="90">
        <f t="shared" si="668"/>
        <v>404</v>
      </c>
      <c r="K196" s="90">
        <f t="shared" si="668"/>
        <v>1610</v>
      </c>
      <c r="L196" s="90">
        <f t="shared" si="668"/>
        <v>0</v>
      </c>
      <c r="M196" s="90">
        <f t="shared" si="668"/>
        <v>1760</v>
      </c>
      <c r="N196" s="90">
        <f t="shared" si="668"/>
        <v>1760</v>
      </c>
      <c r="O196" s="90">
        <f t="shared" si="668"/>
        <v>1760</v>
      </c>
      <c r="P196" s="90">
        <f t="shared" si="668"/>
        <v>0</v>
      </c>
      <c r="Q196" s="90">
        <f t="shared" si="668"/>
        <v>0</v>
      </c>
      <c r="R196" s="90">
        <f t="shared" si="668"/>
        <v>0</v>
      </c>
      <c r="S196" s="90">
        <f t="shared" si="668"/>
        <v>0</v>
      </c>
      <c r="T196" s="90">
        <f t="shared" si="668"/>
        <v>0</v>
      </c>
      <c r="U196" s="90">
        <f t="shared" si="668"/>
        <v>0</v>
      </c>
      <c r="V196" s="90">
        <f t="shared" si="668"/>
        <v>0</v>
      </c>
      <c r="W196" s="90">
        <f t="shared" si="668"/>
        <v>0</v>
      </c>
      <c r="X196" s="90">
        <f t="shared" si="668"/>
        <v>0</v>
      </c>
      <c r="Y196" s="90">
        <f t="shared" si="668"/>
        <v>0</v>
      </c>
      <c r="Z196" s="90">
        <f t="shared" si="668"/>
        <v>0</v>
      </c>
      <c r="AA196" s="90">
        <f t="shared" si="668"/>
        <v>0</v>
      </c>
      <c r="AB196" s="90">
        <f t="shared" si="668"/>
        <v>0</v>
      </c>
      <c r="AC196" s="90">
        <f t="shared" si="668"/>
        <v>0</v>
      </c>
      <c r="AD196" s="90">
        <f t="shared" si="668"/>
        <v>1610</v>
      </c>
      <c r="AE196" s="90">
        <f t="shared" si="668"/>
        <v>1610</v>
      </c>
      <c r="AF196" s="90">
        <f t="shared" si="668"/>
        <v>1198</v>
      </c>
      <c r="AG196" s="44">
        <f>AG198+AG199+AG200+AG202+AG197+AG201</f>
        <v>1255</v>
      </c>
      <c r="AH196" s="44">
        <f t="shared" ref="AH196:AN196" si="669">AH198+AH199+AH200+AH202+AH197+AH201</f>
        <v>0</v>
      </c>
      <c r="AI196" s="44">
        <f t="shared" si="669"/>
        <v>0</v>
      </c>
      <c r="AJ196" s="44">
        <f t="shared" si="669"/>
        <v>0</v>
      </c>
      <c r="AK196" s="44">
        <f t="shared" si="669"/>
        <v>1255</v>
      </c>
      <c r="AL196" s="44">
        <f t="shared" si="669"/>
        <v>1325</v>
      </c>
      <c r="AM196" s="44">
        <f t="shared" si="669"/>
        <v>1365</v>
      </c>
      <c r="AN196" s="44">
        <f t="shared" si="669"/>
        <v>1365</v>
      </c>
      <c r="AO196" s="44">
        <f t="shared" ref="AO196" si="670">AO198+AO199+AO200+AO202+AO197</f>
        <v>0</v>
      </c>
    </row>
    <row r="197" spans="1:41" ht="18.75" customHeight="1">
      <c r="A197" s="43"/>
      <c r="B197" s="25" t="s">
        <v>101</v>
      </c>
      <c r="C197" s="29" t="s">
        <v>102</v>
      </c>
      <c r="D197" s="44">
        <f t="shared" ref="D197:J199" si="671">D54</f>
        <v>0</v>
      </c>
      <c r="E197" s="44">
        <f t="shared" si="671"/>
        <v>250</v>
      </c>
      <c r="F197" s="90">
        <f t="shared" si="671"/>
        <v>250</v>
      </c>
      <c r="G197" s="250">
        <f t="shared" si="671"/>
        <v>62</v>
      </c>
      <c r="H197" s="250">
        <f t="shared" si="671"/>
        <v>63</v>
      </c>
      <c r="I197" s="250">
        <f t="shared" si="671"/>
        <v>62</v>
      </c>
      <c r="J197" s="250">
        <f t="shared" si="671"/>
        <v>63</v>
      </c>
      <c r="K197" s="23">
        <f t="shared" si="516"/>
        <v>250</v>
      </c>
      <c r="L197" s="23">
        <f t="shared" si="517"/>
        <v>0</v>
      </c>
      <c r="M197" s="250">
        <f t="shared" ref="M197:AC197" si="672">M54</f>
        <v>300</v>
      </c>
      <c r="N197" s="250">
        <f t="shared" si="672"/>
        <v>300</v>
      </c>
      <c r="O197" s="250">
        <f t="shared" si="672"/>
        <v>300</v>
      </c>
      <c r="P197" s="44">
        <f t="shared" si="672"/>
        <v>0</v>
      </c>
      <c r="Q197" s="44">
        <f t="shared" si="672"/>
        <v>0</v>
      </c>
      <c r="R197" s="44">
        <f t="shared" si="672"/>
        <v>0</v>
      </c>
      <c r="S197" s="44">
        <f t="shared" si="672"/>
        <v>0</v>
      </c>
      <c r="T197" s="44">
        <f t="shared" si="672"/>
        <v>0</v>
      </c>
      <c r="U197" s="44">
        <f t="shared" si="672"/>
        <v>0</v>
      </c>
      <c r="V197" s="44">
        <f t="shared" si="672"/>
        <v>0</v>
      </c>
      <c r="W197" s="44">
        <f t="shared" si="672"/>
        <v>0</v>
      </c>
      <c r="X197" s="44">
        <f t="shared" si="672"/>
        <v>0</v>
      </c>
      <c r="Y197" s="44">
        <f t="shared" si="672"/>
        <v>0</v>
      </c>
      <c r="Z197" s="44">
        <f t="shared" si="672"/>
        <v>0</v>
      </c>
      <c r="AA197" s="44">
        <f t="shared" si="672"/>
        <v>0</v>
      </c>
      <c r="AB197" s="44">
        <f t="shared" si="672"/>
        <v>0</v>
      </c>
      <c r="AC197" s="44">
        <f t="shared" si="672"/>
        <v>0</v>
      </c>
      <c r="AD197" s="292">
        <f t="shared" si="499"/>
        <v>250</v>
      </c>
      <c r="AE197" s="44">
        <f t="shared" ref="AE197:AO197" si="673">AE54</f>
        <v>250</v>
      </c>
      <c r="AF197" s="44">
        <f t="shared" si="673"/>
        <v>253</v>
      </c>
      <c r="AG197" s="44">
        <f t="shared" si="673"/>
        <v>300</v>
      </c>
      <c r="AH197" s="44">
        <f t="shared" si="673"/>
        <v>0</v>
      </c>
      <c r="AI197" s="44">
        <f t="shared" si="673"/>
        <v>0</v>
      </c>
      <c r="AJ197" s="44">
        <f t="shared" si="673"/>
        <v>0</v>
      </c>
      <c r="AK197" s="44">
        <f t="shared" si="673"/>
        <v>300</v>
      </c>
      <c r="AL197" s="44">
        <f t="shared" si="673"/>
        <v>300</v>
      </c>
      <c r="AM197" s="44">
        <f t="shared" si="673"/>
        <v>300</v>
      </c>
      <c r="AN197" s="44">
        <f t="shared" si="673"/>
        <v>300</v>
      </c>
      <c r="AO197" s="44">
        <f t="shared" si="673"/>
        <v>0</v>
      </c>
    </row>
    <row r="198" spans="1:41" ht="18.75" customHeight="1">
      <c r="A198" s="43"/>
      <c r="B198" s="28" t="s">
        <v>279</v>
      </c>
      <c r="C198" s="29" t="s">
        <v>104</v>
      </c>
      <c r="D198" s="250">
        <f t="shared" si="671"/>
        <v>1300</v>
      </c>
      <c r="E198" s="44">
        <f t="shared" si="671"/>
        <v>1300</v>
      </c>
      <c r="F198" s="90">
        <f t="shared" si="671"/>
        <v>1300</v>
      </c>
      <c r="G198" s="250">
        <f t="shared" si="671"/>
        <v>325</v>
      </c>
      <c r="H198" s="250">
        <f t="shared" si="671"/>
        <v>325</v>
      </c>
      <c r="I198" s="250">
        <f t="shared" si="671"/>
        <v>325</v>
      </c>
      <c r="J198" s="250">
        <f t="shared" si="671"/>
        <v>325</v>
      </c>
      <c r="K198" s="23">
        <f t="shared" si="516"/>
        <v>1300</v>
      </c>
      <c r="L198" s="23">
        <f t="shared" si="517"/>
        <v>0</v>
      </c>
      <c r="M198" s="250">
        <f t="shared" ref="M198:AC198" si="674">M55</f>
        <v>1400</v>
      </c>
      <c r="N198" s="250">
        <f t="shared" si="674"/>
        <v>1400</v>
      </c>
      <c r="O198" s="250">
        <f t="shared" si="674"/>
        <v>1400</v>
      </c>
      <c r="P198" s="44">
        <f t="shared" si="674"/>
        <v>0</v>
      </c>
      <c r="Q198" s="44">
        <f t="shared" si="674"/>
        <v>0</v>
      </c>
      <c r="R198" s="44">
        <f t="shared" si="674"/>
        <v>0</v>
      </c>
      <c r="S198" s="44">
        <f t="shared" si="674"/>
        <v>0</v>
      </c>
      <c r="T198" s="44">
        <f t="shared" si="674"/>
        <v>0</v>
      </c>
      <c r="U198" s="44">
        <f t="shared" si="674"/>
        <v>0</v>
      </c>
      <c r="V198" s="44">
        <f t="shared" si="674"/>
        <v>0</v>
      </c>
      <c r="W198" s="44">
        <f t="shared" si="674"/>
        <v>0</v>
      </c>
      <c r="X198" s="44">
        <f t="shared" si="674"/>
        <v>0</v>
      </c>
      <c r="Y198" s="44">
        <f t="shared" si="674"/>
        <v>0</v>
      </c>
      <c r="Z198" s="44">
        <f t="shared" si="674"/>
        <v>0</v>
      </c>
      <c r="AA198" s="44">
        <f t="shared" si="674"/>
        <v>0</v>
      </c>
      <c r="AB198" s="44">
        <f t="shared" si="674"/>
        <v>0</v>
      </c>
      <c r="AC198" s="44">
        <f t="shared" si="674"/>
        <v>0</v>
      </c>
      <c r="AD198" s="292">
        <f t="shared" si="499"/>
        <v>1300</v>
      </c>
      <c r="AE198" s="44">
        <f t="shared" ref="AE198:AO198" si="675">AE55</f>
        <v>1300</v>
      </c>
      <c r="AF198" s="44">
        <f t="shared" si="675"/>
        <v>843</v>
      </c>
      <c r="AG198" s="44">
        <f t="shared" si="675"/>
        <v>850</v>
      </c>
      <c r="AH198" s="44">
        <f t="shared" si="675"/>
        <v>0</v>
      </c>
      <c r="AI198" s="44">
        <f t="shared" si="675"/>
        <v>0</v>
      </c>
      <c r="AJ198" s="44">
        <f t="shared" si="675"/>
        <v>0</v>
      </c>
      <c r="AK198" s="44">
        <f t="shared" si="675"/>
        <v>850</v>
      </c>
      <c r="AL198" s="44">
        <f t="shared" si="675"/>
        <v>920</v>
      </c>
      <c r="AM198" s="44">
        <f t="shared" si="675"/>
        <v>960</v>
      </c>
      <c r="AN198" s="44">
        <f t="shared" si="675"/>
        <v>960</v>
      </c>
      <c r="AO198" s="44">
        <f t="shared" si="675"/>
        <v>0</v>
      </c>
    </row>
    <row r="199" spans="1:41" ht="15" customHeight="1">
      <c r="A199" s="43"/>
      <c r="B199" s="28" t="s">
        <v>105</v>
      </c>
      <c r="C199" s="29" t="s">
        <v>106</v>
      </c>
      <c r="D199" s="252">
        <f t="shared" si="671"/>
        <v>20</v>
      </c>
      <c r="E199" s="47">
        <f t="shared" si="671"/>
        <v>50</v>
      </c>
      <c r="F199" s="291">
        <f t="shared" si="671"/>
        <v>50</v>
      </c>
      <c r="G199" s="252">
        <f t="shared" si="671"/>
        <v>12</v>
      </c>
      <c r="H199" s="252">
        <f t="shared" si="671"/>
        <v>13</v>
      </c>
      <c r="I199" s="252">
        <f t="shared" si="671"/>
        <v>12</v>
      </c>
      <c r="J199" s="252">
        <f t="shared" si="671"/>
        <v>13</v>
      </c>
      <c r="K199" s="23">
        <f t="shared" si="516"/>
        <v>50</v>
      </c>
      <c r="L199" s="23">
        <f t="shared" si="517"/>
        <v>0</v>
      </c>
      <c r="M199" s="252">
        <f t="shared" ref="M199:AC199" si="676">M56</f>
        <v>50</v>
      </c>
      <c r="N199" s="252">
        <f t="shared" si="676"/>
        <v>50</v>
      </c>
      <c r="O199" s="252">
        <f t="shared" si="676"/>
        <v>50</v>
      </c>
      <c r="P199" s="47">
        <f t="shared" si="676"/>
        <v>0</v>
      </c>
      <c r="Q199" s="47">
        <f t="shared" si="676"/>
        <v>0</v>
      </c>
      <c r="R199" s="47">
        <f t="shared" si="676"/>
        <v>0</v>
      </c>
      <c r="S199" s="47">
        <f t="shared" si="676"/>
        <v>0</v>
      </c>
      <c r="T199" s="47">
        <f t="shared" si="676"/>
        <v>0</v>
      </c>
      <c r="U199" s="47">
        <f t="shared" si="676"/>
        <v>0</v>
      </c>
      <c r="V199" s="47">
        <f t="shared" si="676"/>
        <v>0</v>
      </c>
      <c r="W199" s="47">
        <f t="shared" si="676"/>
        <v>0</v>
      </c>
      <c r="X199" s="47">
        <f t="shared" si="676"/>
        <v>0</v>
      </c>
      <c r="Y199" s="47">
        <f t="shared" si="676"/>
        <v>0</v>
      </c>
      <c r="Z199" s="47">
        <f t="shared" si="676"/>
        <v>0</v>
      </c>
      <c r="AA199" s="47">
        <f t="shared" si="676"/>
        <v>0</v>
      </c>
      <c r="AB199" s="47">
        <f t="shared" si="676"/>
        <v>0</v>
      </c>
      <c r="AC199" s="47">
        <f t="shared" si="676"/>
        <v>0</v>
      </c>
      <c r="AD199" s="292">
        <f t="shared" si="499"/>
        <v>50</v>
      </c>
      <c r="AE199" s="47">
        <f t="shared" ref="AE199:AO199" si="677">AE56</f>
        <v>50</v>
      </c>
      <c r="AF199" s="47">
        <f t="shared" si="677"/>
        <v>97</v>
      </c>
      <c r="AG199" s="47">
        <f t="shared" si="677"/>
        <v>100</v>
      </c>
      <c r="AH199" s="47">
        <f t="shared" si="677"/>
        <v>0</v>
      </c>
      <c r="AI199" s="47">
        <f t="shared" si="677"/>
        <v>0</v>
      </c>
      <c r="AJ199" s="47">
        <f t="shared" si="677"/>
        <v>0</v>
      </c>
      <c r="AK199" s="47">
        <f t="shared" si="677"/>
        <v>100</v>
      </c>
      <c r="AL199" s="47">
        <f t="shared" si="677"/>
        <v>100</v>
      </c>
      <c r="AM199" s="47">
        <f t="shared" si="677"/>
        <v>100</v>
      </c>
      <c r="AN199" s="47">
        <f t="shared" si="677"/>
        <v>100</v>
      </c>
      <c r="AO199" s="47">
        <f t="shared" si="677"/>
        <v>0</v>
      </c>
    </row>
    <row r="200" spans="1:41" ht="18" hidden="1" customHeight="1">
      <c r="A200" s="43"/>
      <c r="B200" s="28" t="s">
        <v>107</v>
      </c>
      <c r="C200" s="29" t="s">
        <v>108</v>
      </c>
      <c r="D200" s="186"/>
      <c r="E200" s="30"/>
      <c r="F200" s="93"/>
      <c r="G200" s="186"/>
      <c r="H200" s="186"/>
      <c r="I200" s="186"/>
      <c r="J200" s="186"/>
      <c r="K200" s="23">
        <f t="shared" si="516"/>
        <v>0</v>
      </c>
      <c r="L200" s="23">
        <f t="shared" si="517"/>
        <v>0</v>
      </c>
      <c r="M200" s="186"/>
      <c r="N200" s="186"/>
      <c r="O200" s="186"/>
      <c r="P200" s="30"/>
      <c r="Q200" s="30"/>
      <c r="R200" s="30"/>
      <c r="S200" s="30"/>
      <c r="T200" s="30"/>
      <c r="U200" s="30"/>
      <c r="V200" s="30"/>
      <c r="W200" s="30"/>
      <c r="X200" s="30"/>
      <c r="Y200" s="30"/>
      <c r="Z200" s="30"/>
      <c r="AA200" s="30"/>
      <c r="AB200" s="30"/>
      <c r="AC200" s="30"/>
      <c r="AD200" s="292">
        <f t="shared" si="499"/>
        <v>0</v>
      </c>
      <c r="AE200" s="30"/>
      <c r="AF200" s="30"/>
      <c r="AG200" s="30"/>
      <c r="AH200" s="30"/>
      <c r="AI200" s="30"/>
      <c r="AJ200" s="30"/>
      <c r="AK200" s="30"/>
      <c r="AL200" s="30"/>
      <c r="AM200" s="30"/>
      <c r="AN200" s="30"/>
      <c r="AO200" s="30"/>
    </row>
    <row r="201" spans="1:41" ht="18" customHeight="1">
      <c r="A201" s="43"/>
      <c r="B201" s="28" t="s">
        <v>109</v>
      </c>
      <c r="C201" s="29" t="s">
        <v>108</v>
      </c>
      <c r="D201" s="186"/>
      <c r="E201" s="30"/>
      <c r="F201" s="93">
        <f t="shared" ref="F201:AO201" si="678">F58</f>
        <v>0</v>
      </c>
      <c r="G201" s="93">
        <f t="shared" si="678"/>
        <v>0</v>
      </c>
      <c r="H201" s="93">
        <f t="shared" si="678"/>
        <v>0</v>
      </c>
      <c r="I201" s="93">
        <f t="shared" si="678"/>
        <v>0</v>
      </c>
      <c r="J201" s="93">
        <f t="shared" si="678"/>
        <v>0</v>
      </c>
      <c r="K201" s="93">
        <f t="shared" si="678"/>
        <v>0</v>
      </c>
      <c r="L201" s="93">
        <f t="shared" si="678"/>
        <v>0</v>
      </c>
      <c r="M201" s="93">
        <f t="shared" si="678"/>
        <v>0</v>
      </c>
      <c r="N201" s="93">
        <f t="shared" si="678"/>
        <v>0</v>
      </c>
      <c r="O201" s="93">
        <f t="shared" si="678"/>
        <v>0</v>
      </c>
      <c r="P201" s="93">
        <f t="shared" si="678"/>
        <v>0</v>
      </c>
      <c r="Q201" s="93">
        <f t="shared" si="678"/>
        <v>0</v>
      </c>
      <c r="R201" s="93">
        <f t="shared" si="678"/>
        <v>0</v>
      </c>
      <c r="S201" s="93">
        <f t="shared" si="678"/>
        <v>0</v>
      </c>
      <c r="T201" s="93">
        <f t="shared" si="678"/>
        <v>0</v>
      </c>
      <c r="U201" s="93">
        <f t="shared" si="678"/>
        <v>0</v>
      </c>
      <c r="V201" s="93">
        <f t="shared" si="678"/>
        <v>0</v>
      </c>
      <c r="W201" s="93">
        <f t="shared" si="678"/>
        <v>0</v>
      </c>
      <c r="X201" s="93">
        <f t="shared" si="678"/>
        <v>0</v>
      </c>
      <c r="Y201" s="93">
        <f t="shared" si="678"/>
        <v>0</v>
      </c>
      <c r="Z201" s="93">
        <f t="shared" si="678"/>
        <v>0</v>
      </c>
      <c r="AA201" s="93">
        <f t="shared" si="678"/>
        <v>0</v>
      </c>
      <c r="AB201" s="93">
        <f t="shared" si="678"/>
        <v>0</v>
      </c>
      <c r="AC201" s="93">
        <f t="shared" si="678"/>
        <v>0</v>
      </c>
      <c r="AD201" s="93">
        <f t="shared" si="678"/>
        <v>0</v>
      </c>
      <c r="AE201" s="93">
        <f t="shared" si="678"/>
        <v>0</v>
      </c>
      <c r="AF201" s="93">
        <f t="shared" si="678"/>
        <v>5</v>
      </c>
      <c r="AG201" s="93">
        <f t="shared" si="678"/>
        <v>5</v>
      </c>
      <c r="AH201" s="93">
        <f t="shared" si="678"/>
        <v>0</v>
      </c>
      <c r="AI201" s="93">
        <f t="shared" si="678"/>
        <v>0</v>
      </c>
      <c r="AJ201" s="93">
        <f t="shared" si="678"/>
        <v>0</v>
      </c>
      <c r="AK201" s="93">
        <f t="shared" si="678"/>
        <v>5</v>
      </c>
      <c r="AL201" s="93">
        <f t="shared" si="678"/>
        <v>5</v>
      </c>
      <c r="AM201" s="93">
        <f t="shared" si="678"/>
        <v>5</v>
      </c>
      <c r="AN201" s="93">
        <f t="shared" si="678"/>
        <v>5</v>
      </c>
      <c r="AO201" s="93">
        <f t="shared" si="678"/>
        <v>0</v>
      </c>
    </row>
    <row r="202" spans="1:41" ht="19.5" customHeight="1">
      <c r="A202" s="43"/>
      <c r="B202" s="28" t="s">
        <v>100</v>
      </c>
      <c r="C202" s="29" t="s">
        <v>110</v>
      </c>
      <c r="D202" s="252">
        <f t="shared" ref="D202:J202" si="679">D59</f>
        <v>7</v>
      </c>
      <c r="E202" s="47">
        <f t="shared" si="679"/>
        <v>10</v>
      </c>
      <c r="F202" s="291">
        <f t="shared" si="679"/>
        <v>10</v>
      </c>
      <c r="G202" s="252">
        <f t="shared" si="679"/>
        <v>2</v>
      </c>
      <c r="H202" s="252">
        <f t="shared" si="679"/>
        <v>3</v>
      </c>
      <c r="I202" s="252">
        <f t="shared" si="679"/>
        <v>2</v>
      </c>
      <c r="J202" s="252">
        <f t="shared" si="679"/>
        <v>3</v>
      </c>
      <c r="K202" s="23">
        <f t="shared" si="516"/>
        <v>10</v>
      </c>
      <c r="L202" s="23">
        <f t="shared" si="517"/>
        <v>0</v>
      </c>
      <c r="M202" s="252">
        <f t="shared" ref="M202:AC202" si="680">M59</f>
        <v>10</v>
      </c>
      <c r="N202" s="252">
        <f t="shared" si="680"/>
        <v>10</v>
      </c>
      <c r="O202" s="252">
        <f t="shared" si="680"/>
        <v>10</v>
      </c>
      <c r="P202" s="47">
        <f t="shared" si="680"/>
        <v>0</v>
      </c>
      <c r="Q202" s="47">
        <f t="shared" si="680"/>
        <v>0</v>
      </c>
      <c r="R202" s="47">
        <f t="shared" si="680"/>
        <v>0</v>
      </c>
      <c r="S202" s="47">
        <f t="shared" si="680"/>
        <v>0</v>
      </c>
      <c r="T202" s="47">
        <f t="shared" si="680"/>
        <v>0</v>
      </c>
      <c r="U202" s="47">
        <f t="shared" si="680"/>
        <v>0</v>
      </c>
      <c r="V202" s="47">
        <f t="shared" si="680"/>
        <v>0</v>
      </c>
      <c r="W202" s="47">
        <f t="shared" si="680"/>
        <v>0</v>
      </c>
      <c r="X202" s="47">
        <f t="shared" si="680"/>
        <v>0</v>
      </c>
      <c r="Y202" s="47">
        <f t="shared" si="680"/>
        <v>0</v>
      </c>
      <c r="Z202" s="47">
        <f t="shared" si="680"/>
        <v>0</v>
      </c>
      <c r="AA202" s="47">
        <f t="shared" si="680"/>
        <v>0</v>
      </c>
      <c r="AB202" s="47">
        <f t="shared" si="680"/>
        <v>0</v>
      </c>
      <c r="AC202" s="47">
        <f t="shared" si="680"/>
        <v>0</v>
      </c>
      <c r="AD202" s="292">
        <f t="shared" si="499"/>
        <v>10</v>
      </c>
      <c r="AE202" s="47">
        <f t="shared" ref="AE202:AO202" si="681">AE59</f>
        <v>10</v>
      </c>
      <c r="AF202" s="47">
        <f t="shared" si="681"/>
        <v>0</v>
      </c>
      <c r="AG202" s="47">
        <f t="shared" si="681"/>
        <v>0</v>
      </c>
      <c r="AH202" s="47">
        <f t="shared" si="681"/>
        <v>0</v>
      </c>
      <c r="AI202" s="47">
        <f t="shared" si="681"/>
        <v>0</v>
      </c>
      <c r="AJ202" s="47">
        <f t="shared" si="681"/>
        <v>0</v>
      </c>
      <c r="AK202" s="47">
        <f t="shared" si="681"/>
        <v>0</v>
      </c>
      <c r="AL202" s="47">
        <f t="shared" si="681"/>
        <v>0</v>
      </c>
      <c r="AM202" s="47">
        <f t="shared" si="681"/>
        <v>0</v>
      </c>
      <c r="AN202" s="47">
        <f t="shared" si="681"/>
        <v>0</v>
      </c>
      <c r="AO202" s="47">
        <f t="shared" si="681"/>
        <v>0</v>
      </c>
    </row>
    <row r="203" spans="1:41" ht="19.5" customHeight="1">
      <c r="A203" s="43">
        <v>4</v>
      </c>
      <c r="B203" s="25" t="s">
        <v>111</v>
      </c>
      <c r="C203" s="29">
        <v>35.020000000000003</v>
      </c>
      <c r="D203" s="250">
        <f t="shared" ref="D203:E203" si="682">D204</f>
        <v>4</v>
      </c>
      <c r="E203" s="44">
        <f t="shared" si="682"/>
        <v>30</v>
      </c>
      <c r="F203" s="90">
        <f t="shared" ref="F203:AO203" si="683">F204</f>
        <v>30</v>
      </c>
      <c r="G203" s="250">
        <f t="shared" si="683"/>
        <v>7</v>
      </c>
      <c r="H203" s="250">
        <f t="shared" si="683"/>
        <v>8</v>
      </c>
      <c r="I203" s="250">
        <f t="shared" si="683"/>
        <v>7</v>
      </c>
      <c r="J203" s="250">
        <f t="shared" si="683"/>
        <v>8</v>
      </c>
      <c r="K203" s="23">
        <f t="shared" si="516"/>
        <v>30</v>
      </c>
      <c r="L203" s="23">
        <f t="shared" si="517"/>
        <v>0</v>
      </c>
      <c r="M203" s="250">
        <f t="shared" si="683"/>
        <v>30</v>
      </c>
      <c r="N203" s="250">
        <f t="shared" si="683"/>
        <v>30</v>
      </c>
      <c r="O203" s="250">
        <f t="shared" si="683"/>
        <v>30</v>
      </c>
      <c r="P203" s="44">
        <f t="shared" si="683"/>
        <v>0</v>
      </c>
      <c r="Q203" s="44">
        <f t="shared" si="683"/>
        <v>0</v>
      </c>
      <c r="R203" s="44">
        <f t="shared" si="683"/>
        <v>0</v>
      </c>
      <c r="S203" s="44">
        <f t="shared" si="683"/>
        <v>0</v>
      </c>
      <c r="T203" s="44">
        <f t="shared" si="683"/>
        <v>0</v>
      </c>
      <c r="U203" s="44">
        <f t="shared" si="683"/>
        <v>0</v>
      </c>
      <c r="V203" s="44">
        <f t="shared" si="683"/>
        <v>0</v>
      </c>
      <c r="W203" s="44">
        <f t="shared" si="683"/>
        <v>0</v>
      </c>
      <c r="X203" s="44">
        <f t="shared" si="683"/>
        <v>0</v>
      </c>
      <c r="Y203" s="44">
        <f t="shared" si="683"/>
        <v>0</v>
      </c>
      <c r="Z203" s="44">
        <f t="shared" si="683"/>
        <v>0</v>
      </c>
      <c r="AA203" s="44">
        <f t="shared" si="683"/>
        <v>0</v>
      </c>
      <c r="AB203" s="44">
        <f t="shared" si="683"/>
        <v>0</v>
      </c>
      <c r="AC203" s="44">
        <f t="shared" si="683"/>
        <v>0</v>
      </c>
      <c r="AD203" s="292">
        <f t="shared" si="499"/>
        <v>30</v>
      </c>
      <c r="AE203" s="44">
        <f t="shared" si="683"/>
        <v>30</v>
      </c>
      <c r="AF203" s="44">
        <f t="shared" si="683"/>
        <v>22</v>
      </c>
      <c r="AG203" s="44">
        <f t="shared" si="683"/>
        <v>25</v>
      </c>
      <c r="AH203" s="44">
        <f t="shared" si="683"/>
        <v>0</v>
      </c>
      <c r="AI203" s="44">
        <f t="shared" si="683"/>
        <v>0</v>
      </c>
      <c r="AJ203" s="44">
        <f t="shared" si="683"/>
        <v>0</v>
      </c>
      <c r="AK203" s="44">
        <f t="shared" si="683"/>
        <v>25</v>
      </c>
      <c r="AL203" s="44">
        <f t="shared" si="683"/>
        <v>25</v>
      </c>
      <c r="AM203" s="44">
        <f t="shared" si="683"/>
        <v>30</v>
      </c>
      <c r="AN203" s="44">
        <f t="shared" si="683"/>
        <v>30</v>
      </c>
      <c r="AO203" s="44">
        <f t="shared" si="683"/>
        <v>0</v>
      </c>
    </row>
    <row r="204" spans="1:41" ht="19.5" customHeight="1">
      <c r="A204" s="43"/>
      <c r="B204" s="28" t="s">
        <v>112</v>
      </c>
      <c r="C204" s="29" t="s">
        <v>113</v>
      </c>
      <c r="D204" s="253">
        <f t="shared" ref="D204:J204" si="684">D61</f>
        <v>4</v>
      </c>
      <c r="E204" s="45">
        <f t="shared" si="684"/>
        <v>30</v>
      </c>
      <c r="F204" s="289">
        <f t="shared" si="684"/>
        <v>30</v>
      </c>
      <c r="G204" s="253">
        <f t="shared" si="684"/>
        <v>7</v>
      </c>
      <c r="H204" s="253">
        <f t="shared" si="684"/>
        <v>8</v>
      </c>
      <c r="I204" s="253">
        <f t="shared" si="684"/>
        <v>7</v>
      </c>
      <c r="J204" s="253">
        <f t="shared" si="684"/>
        <v>8</v>
      </c>
      <c r="K204" s="23">
        <f t="shared" si="516"/>
        <v>30</v>
      </c>
      <c r="L204" s="23">
        <f t="shared" si="517"/>
        <v>0</v>
      </c>
      <c r="M204" s="253">
        <f t="shared" ref="M204:AC204" si="685">M61</f>
        <v>30</v>
      </c>
      <c r="N204" s="253">
        <f t="shared" si="685"/>
        <v>30</v>
      </c>
      <c r="O204" s="253">
        <f t="shared" si="685"/>
        <v>30</v>
      </c>
      <c r="P204" s="45">
        <f t="shared" si="685"/>
        <v>0</v>
      </c>
      <c r="Q204" s="45">
        <f t="shared" si="685"/>
        <v>0</v>
      </c>
      <c r="R204" s="45">
        <f t="shared" si="685"/>
        <v>0</v>
      </c>
      <c r="S204" s="45">
        <f t="shared" si="685"/>
        <v>0</v>
      </c>
      <c r="T204" s="45">
        <f t="shared" si="685"/>
        <v>0</v>
      </c>
      <c r="U204" s="45">
        <f t="shared" si="685"/>
        <v>0</v>
      </c>
      <c r="V204" s="45">
        <f t="shared" si="685"/>
        <v>0</v>
      </c>
      <c r="W204" s="45">
        <f t="shared" si="685"/>
        <v>0</v>
      </c>
      <c r="X204" s="45">
        <f t="shared" si="685"/>
        <v>0</v>
      </c>
      <c r="Y204" s="45">
        <f t="shared" si="685"/>
        <v>0</v>
      </c>
      <c r="Z204" s="45">
        <f t="shared" si="685"/>
        <v>0</v>
      </c>
      <c r="AA204" s="45">
        <f t="shared" si="685"/>
        <v>0</v>
      </c>
      <c r="AB204" s="45">
        <f t="shared" si="685"/>
        <v>0</v>
      </c>
      <c r="AC204" s="45">
        <f t="shared" si="685"/>
        <v>0</v>
      </c>
      <c r="AD204" s="292">
        <f t="shared" si="499"/>
        <v>30</v>
      </c>
      <c r="AE204" s="45">
        <f t="shared" ref="AE204:AO204" si="686">AE61</f>
        <v>30</v>
      </c>
      <c r="AF204" s="45">
        <f t="shared" si="686"/>
        <v>22</v>
      </c>
      <c r="AG204" s="45">
        <f t="shared" si="686"/>
        <v>25</v>
      </c>
      <c r="AH204" s="45">
        <f t="shared" si="686"/>
        <v>0</v>
      </c>
      <c r="AI204" s="45">
        <f t="shared" si="686"/>
        <v>0</v>
      </c>
      <c r="AJ204" s="45">
        <f t="shared" si="686"/>
        <v>0</v>
      </c>
      <c r="AK204" s="45">
        <f t="shared" si="686"/>
        <v>25</v>
      </c>
      <c r="AL204" s="45">
        <f t="shared" si="686"/>
        <v>25</v>
      </c>
      <c r="AM204" s="45">
        <f t="shared" si="686"/>
        <v>30</v>
      </c>
      <c r="AN204" s="45">
        <f t="shared" si="686"/>
        <v>30</v>
      </c>
      <c r="AO204" s="45">
        <f t="shared" si="686"/>
        <v>0</v>
      </c>
    </row>
    <row r="205" spans="1:41" ht="19.5" customHeight="1">
      <c r="A205" s="43">
        <v>5</v>
      </c>
      <c r="B205" s="25" t="s">
        <v>114</v>
      </c>
      <c r="C205" s="29">
        <v>36.020000000000003</v>
      </c>
      <c r="D205" s="250">
        <f t="shared" ref="D205:E205" si="687">D206+D207</f>
        <v>75</v>
      </c>
      <c r="E205" s="44">
        <f t="shared" si="687"/>
        <v>400</v>
      </c>
      <c r="F205" s="90">
        <f t="shared" ref="F205:J205" si="688">F206+F207</f>
        <v>400</v>
      </c>
      <c r="G205" s="250">
        <f t="shared" si="688"/>
        <v>100</v>
      </c>
      <c r="H205" s="250">
        <f t="shared" si="688"/>
        <v>100</v>
      </c>
      <c r="I205" s="250">
        <f t="shared" si="688"/>
        <v>100</v>
      </c>
      <c r="J205" s="250">
        <f t="shared" si="688"/>
        <v>100</v>
      </c>
      <c r="K205" s="23">
        <f t="shared" si="516"/>
        <v>400</v>
      </c>
      <c r="L205" s="23">
        <f t="shared" si="517"/>
        <v>0</v>
      </c>
      <c r="M205" s="250">
        <f t="shared" ref="M205:O205" si="689">M206+M207</f>
        <v>500</v>
      </c>
      <c r="N205" s="250">
        <f t="shared" si="689"/>
        <v>500</v>
      </c>
      <c r="O205" s="250">
        <f t="shared" si="689"/>
        <v>500</v>
      </c>
      <c r="P205" s="44">
        <f t="shared" ref="P205:Q205" si="690">P206+P207</f>
        <v>0</v>
      </c>
      <c r="Q205" s="44">
        <f t="shared" si="690"/>
        <v>0</v>
      </c>
      <c r="R205" s="44">
        <f t="shared" ref="R205:Z205" si="691">R206+R207</f>
        <v>0</v>
      </c>
      <c r="S205" s="44">
        <f t="shared" si="691"/>
        <v>0</v>
      </c>
      <c r="T205" s="44">
        <f t="shared" si="691"/>
        <v>0</v>
      </c>
      <c r="U205" s="44">
        <f t="shared" ref="U205:V205" si="692">U206+U207</f>
        <v>0</v>
      </c>
      <c r="V205" s="44">
        <f t="shared" si="692"/>
        <v>0</v>
      </c>
      <c r="W205" s="44">
        <f t="shared" ref="W205:Y205" si="693">W206+W207</f>
        <v>0</v>
      </c>
      <c r="X205" s="44">
        <f t="shared" si="693"/>
        <v>0</v>
      </c>
      <c r="Y205" s="44">
        <f t="shared" si="693"/>
        <v>0</v>
      </c>
      <c r="Z205" s="44">
        <f t="shared" si="691"/>
        <v>0</v>
      </c>
      <c r="AA205" s="44">
        <f t="shared" ref="AA205:AB205" si="694">AA206+AA207</f>
        <v>0</v>
      </c>
      <c r="AB205" s="44">
        <f t="shared" si="694"/>
        <v>0</v>
      </c>
      <c r="AC205" s="44">
        <f t="shared" ref="AC205:AE205" si="695">AC206+AC207</f>
        <v>0</v>
      </c>
      <c r="AD205" s="292">
        <f t="shared" si="499"/>
        <v>400</v>
      </c>
      <c r="AE205" s="44">
        <f t="shared" si="695"/>
        <v>400</v>
      </c>
      <c r="AF205" s="44">
        <f t="shared" ref="AF205:AK205" si="696">AF206+AF207</f>
        <v>585</v>
      </c>
      <c r="AG205" s="44">
        <f t="shared" si="696"/>
        <v>600</v>
      </c>
      <c r="AH205" s="44">
        <f t="shared" ref="AH205:AJ205" si="697">AH206+AH207</f>
        <v>0</v>
      </c>
      <c r="AI205" s="44">
        <f t="shared" si="697"/>
        <v>0</v>
      </c>
      <c r="AJ205" s="44">
        <f t="shared" si="697"/>
        <v>0</v>
      </c>
      <c r="AK205" s="44">
        <f t="shared" si="696"/>
        <v>600</v>
      </c>
      <c r="AL205" s="44">
        <f t="shared" ref="AL205:AM205" si="698">AL206+AL207</f>
        <v>700</v>
      </c>
      <c r="AM205" s="44">
        <f t="shared" si="698"/>
        <v>800</v>
      </c>
      <c r="AN205" s="44">
        <f t="shared" ref="AN205:AO205" si="699">AN206+AN207</f>
        <v>850</v>
      </c>
      <c r="AO205" s="44">
        <f t="shared" si="699"/>
        <v>0</v>
      </c>
    </row>
    <row r="206" spans="1:41" ht="18" hidden="1" customHeight="1">
      <c r="A206" s="43"/>
      <c r="B206" s="28" t="s">
        <v>280</v>
      </c>
      <c r="C206" s="29" t="s">
        <v>116</v>
      </c>
      <c r="D206" s="186"/>
      <c r="E206" s="30"/>
      <c r="F206" s="93"/>
      <c r="G206" s="186"/>
      <c r="H206" s="186"/>
      <c r="I206" s="186"/>
      <c r="J206" s="186"/>
      <c r="K206" s="23">
        <f t="shared" si="516"/>
        <v>0</v>
      </c>
      <c r="L206" s="23">
        <f t="shared" si="517"/>
        <v>0</v>
      </c>
      <c r="M206" s="186"/>
      <c r="N206" s="186"/>
      <c r="O206" s="186"/>
      <c r="P206" s="30"/>
      <c r="Q206" s="30"/>
      <c r="R206" s="30"/>
      <c r="S206" s="30"/>
      <c r="T206" s="30"/>
      <c r="U206" s="30"/>
      <c r="V206" s="30"/>
      <c r="W206" s="30"/>
      <c r="X206" s="30"/>
      <c r="Y206" s="30"/>
      <c r="Z206" s="30"/>
      <c r="AA206" s="30"/>
      <c r="AB206" s="30"/>
      <c r="AC206" s="30"/>
      <c r="AD206" s="292">
        <f t="shared" si="499"/>
        <v>0</v>
      </c>
      <c r="AE206" s="30"/>
      <c r="AF206" s="30"/>
      <c r="AG206" s="30"/>
      <c r="AH206" s="30"/>
      <c r="AI206" s="30"/>
      <c r="AJ206" s="30"/>
      <c r="AK206" s="30"/>
      <c r="AL206" s="30"/>
      <c r="AM206" s="30"/>
      <c r="AN206" s="30"/>
      <c r="AO206" s="30"/>
    </row>
    <row r="207" spans="1:41" ht="18" customHeight="1">
      <c r="A207" s="43"/>
      <c r="B207" s="28" t="s">
        <v>119</v>
      </c>
      <c r="C207" s="29" t="s">
        <v>120</v>
      </c>
      <c r="D207" s="253">
        <f t="shared" ref="D207:J207" si="700">D65</f>
        <v>75</v>
      </c>
      <c r="E207" s="45">
        <f t="shared" si="700"/>
        <v>400</v>
      </c>
      <c r="F207" s="289">
        <f t="shared" si="700"/>
        <v>400</v>
      </c>
      <c r="G207" s="253">
        <f t="shared" si="700"/>
        <v>100</v>
      </c>
      <c r="H207" s="253">
        <f t="shared" si="700"/>
        <v>100</v>
      </c>
      <c r="I207" s="253">
        <f t="shared" si="700"/>
        <v>100</v>
      </c>
      <c r="J207" s="253">
        <f t="shared" si="700"/>
        <v>100</v>
      </c>
      <c r="K207" s="23">
        <f t="shared" si="516"/>
        <v>400</v>
      </c>
      <c r="L207" s="23">
        <f t="shared" si="517"/>
        <v>0</v>
      </c>
      <c r="M207" s="253">
        <f t="shared" ref="M207:AC207" si="701">M65</f>
        <v>500</v>
      </c>
      <c r="N207" s="253">
        <f t="shared" si="701"/>
        <v>500</v>
      </c>
      <c r="O207" s="253">
        <f t="shared" si="701"/>
        <v>500</v>
      </c>
      <c r="P207" s="45">
        <f t="shared" si="701"/>
        <v>0</v>
      </c>
      <c r="Q207" s="45">
        <f t="shared" si="701"/>
        <v>0</v>
      </c>
      <c r="R207" s="45">
        <f t="shared" si="701"/>
        <v>0</v>
      </c>
      <c r="S207" s="45">
        <f t="shared" si="701"/>
        <v>0</v>
      </c>
      <c r="T207" s="45">
        <f t="shared" si="701"/>
        <v>0</v>
      </c>
      <c r="U207" s="45">
        <f t="shared" si="701"/>
        <v>0</v>
      </c>
      <c r="V207" s="45">
        <f t="shared" si="701"/>
        <v>0</v>
      </c>
      <c r="W207" s="45">
        <f t="shared" si="701"/>
        <v>0</v>
      </c>
      <c r="X207" s="45">
        <f t="shared" si="701"/>
        <v>0</v>
      </c>
      <c r="Y207" s="45">
        <f t="shared" si="701"/>
        <v>0</v>
      </c>
      <c r="Z207" s="45">
        <f t="shared" si="701"/>
        <v>0</v>
      </c>
      <c r="AA207" s="45">
        <f t="shared" si="701"/>
        <v>0</v>
      </c>
      <c r="AB207" s="45">
        <f t="shared" si="701"/>
        <v>0</v>
      </c>
      <c r="AC207" s="45">
        <f t="shared" si="701"/>
        <v>0</v>
      </c>
      <c r="AD207" s="292">
        <f t="shared" ref="AD207:AD270" si="702">F207+P207+Q207+R207+S207+T207+Z207+U207+V207+W207+X207+Y207+AA207+AB207+AC207</f>
        <v>400</v>
      </c>
      <c r="AE207" s="45">
        <f t="shared" ref="AE207:AO207" si="703">AE65</f>
        <v>400</v>
      </c>
      <c r="AF207" s="45">
        <f t="shared" si="703"/>
        <v>585</v>
      </c>
      <c r="AG207" s="45">
        <f t="shared" si="703"/>
        <v>600</v>
      </c>
      <c r="AH207" s="45">
        <f t="shared" si="703"/>
        <v>0</v>
      </c>
      <c r="AI207" s="45">
        <f t="shared" si="703"/>
        <v>0</v>
      </c>
      <c r="AJ207" s="45">
        <f t="shared" si="703"/>
        <v>0</v>
      </c>
      <c r="AK207" s="45">
        <f t="shared" si="703"/>
        <v>600</v>
      </c>
      <c r="AL207" s="45">
        <f t="shared" si="703"/>
        <v>700</v>
      </c>
      <c r="AM207" s="45">
        <f t="shared" si="703"/>
        <v>800</v>
      </c>
      <c r="AN207" s="45">
        <f t="shared" si="703"/>
        <v>850</v>
      </c>
      <c r="AO207" s="45">
        <f t="shared" si="703"/>
        <v>0</v>
      </c>
    </row>
    <row r="208" spans="1:41" ht="15" customHeight="1">
      <c r="A208" s="43">
        <v>4</v>
      </c>
      <c r="B208" s="25" t="s">
        <v>121</v>
      </c>
      <c r="C208" s="29">
        <v>37.020000000000003</v>
      </c>
      <c r="D208" s="250">
        <f t="shared" ref="D208:E208" si="704">D209+D210+D211</f>
        <v>-21536.71</v>
      </c>
      <c r="E208" s="44">
        <f t="shared" si="704"/>
        <v>-38397</v>
      </c>
      <c r="F208" s="90">
        <f t="shared" ref="F208:J208" si="705">F209+F210+F211</f>
        <v>-7370</v>
      </c>
      <c r="G208" s="250">
        <f t="shared" si="705"/>
        <v>0</v>
      </c>
      <c r="H208" s="250">
        <f t="shared" si="705"/>
        <v>0</v>
      </c>
      <c r="I208" s="250">
        <f t="shared" si="705"/>
        <v>-2900</v>
      </c>
      <c r="J208" s="250">
        <f t="shared" si="705"/>
        <v>-4470</v>
      </c>
      <c r="K208" s="23">
        <f t="shared" si="516"/>
        <v>-7370</v>
      </c>
      <c r="L208" s="23">
        <f t="shared" si="517"/>
        <v>0</v>
      </c>
      <c r="M208" s="250">
        <f t="shared" ref="M208:O208" si="706">M209+M210+M211</f>
        <v>0</v>
      </c>
      <c r="N208" s="250">
        <f t="shared" si="706"/>
        <v>0</v>
      </c>
      <c r="O208" s="250">
        <f t="shared" si="706"/>
        <v>0</v>
      </c>
      <c r="P208" s="44">
        <f t="shared" ref="P208:Q208" si="707">P209+P210+P211</f>
        <v>0</v>
      </c>
      <c r="Q208" s="44">
        <f t="shared" si="707"/>
        <v>0</v>
      </c>
      <c r="R208" s="44">
        <f t="shared" ref="R208:Z208" si="708">R209+R210+R211</f>
        <v>49.28</v>
      </c>
      <c r="S208" s="44">
        <f t="shared" si="708"/>
        <v>0</v>
      </c>
      <c r="T208" s="44">
        <f t="shared" si="708"/>
        <v>0</v>
      </c>
      <c r="U208" s="44">
        <f t="shared" ref="U208:V208" si="709">U209+U210+U211</f>
        <v>0</v>
      </c>
      <c r="V208" s="44">
        <f t="shared" si="709"/>
        <v>-155</v>
      </c>
      <c r="W208" s="44">
        <f t="shared" ref="W208:Y208" si="710">W209+W210+W211</f>
        <v>-3638.87</v>
      </c>
      <c r="X208" s="44">
        <f t="shared" si="710"/>
        <v>0</v>
      </c>
      <c r="Y208" s="44">
        <f t="shared" si="710"/>
        <v>0</v>
      </c>
      <c r="Z208" s="44">
        <f t="shared" si="708"/>
        <v>0</v>
      </c>
      <c r="AA208" s="44">
        <f t="shared" ref="AA208:AB208" si="711">AA209+AA210+AA211</f>
        <v>-15</v>
      </c>
      <c r="AB208" s="44">
        <f t="shared" si="711"/>
        <v>0</v>
      </c>
      <c r="AC208" s="44">
        <f t="shared" ref="AC208:AE208" si="712">AC209+AC210+AC211</f>
        <v>-4922.84</v>
      </c>
      <c r="AD208" s="292">
        <f t="shared" si="702"/>
        <v>-16052.43</v>
      </c>
      <c r="AE208" s="44">
        <f t="shared" si="712"/>
        <v>-16052.429999999998</v>
      </c>
      <c r="AF208" s="44">
        <f t="shared" ref="AF208:AK208" si="713">AF209+AF210+AF211</f>
        <v>59</v>
      </c>
      <c r="AG208" s="44">
        <f t="shared" si="713"/>
        <v>0</v>
      </c>
      <c r="AH208" s="44">
        <f t="shared" ref="AH208:AJ208" si="714">AH209+AH210+AH211</f>
        <v>0</v>
      </c>
      <c r="AI208" s="44">
        <f t="shared" si="714"/>
        <v>0</v>
      </c>
      <c r="AJ208" s="44">
        <f t="shared" si="714"/>
        <v>0</v>
      </c>
      <c r="AK208" s="44">
        <f t="shared" si="713"/>
        <v>0</v>
      </c>
      <c r="AL208" s="44">
        <f t="shared" ref="AL208:AM208" si="715">AL209+AL210+AL211</f>
        <v>0</v>
      </c>
      <c r="AM208" s="44">
        <f t="shared" si="715"/>
        <v>0</v>
      </c>
      <c r="AN208" s="44">
        <f t="shared" ref="AN208:AO208" si="716">AN209+AN210+AN211</f>
        <v>0</v>
      </c>
      <c r="AO208" s="44">
        <f t="shared" si="716"/>
        <v>0</v>
      </c>
    </row>
    <row r="209" spans="1:41" ht="15" customHeight="1">
      <c r="A209" s="43"/>
      <c r="B209" s="28" t="s">
        <v>122</v>
      </c>
      <c r="C209" s="29" t="s">
        <v>123</v>
      </c>
      <c r="D209" s="250">
        <f t="shared" ref="D209:J210" si="717">D67</f>
        <v>76.98</v>
      </c>
      <c r="E209" s="44">
        <f t="shared" si="717"/>
        <v>0</v>
      </c>
      <c r="F209" s="90">
        <f t="shared" si="717"/>
        <v>0</v>
      </c>
      <c r="G209" s="250">
        <f t="shared" si="717"/>
        <v>0</v>
      </c>
      <c r="H209" s="250">
        <f t="shared" si="717"/>
        <v>0</v>
      </c>
      <c r="I209" s="250">
        <f t="shared" si="717"/>
        <v>0</v>
      </c>
      <c r="J209" s="250">
        <f t="shared" si="717"/>
        <v>0</v>
      </c>
      <c r="K209" s="23">
        <f t="shared" si="516"/>
        <v>0</v>
      </c>
      <c r="L209" s="23">
        <f t="shared" si="517"/>
        <v>0</v>
      </c>
      <c r="M209" s="250">
        <f t="shared" ref="M209:AC209" si="718">M67</f>
        <v>0</v>
      </c>
      <c r="N209" s="250">
        <f t="shared" si="718"/>
        <v>0</v>
      </c>
      <c r="O209" s="250">
        <f t="shared" si="718"/>
        <v>0</v>
      </c>
      <c r="P209" s="44">
        <f t="shared" si="718"/>
        <v>0</v>
      </c>
      <c r="Q209" s="44">
        <f t="shared" si="718"/>
        <v>0</v>
      </c>
      <c r="R209" s="44">
        <f t="shared" si="718"/>
        <v>49.28</v>
      </c>
      <c r="S209" s="44">
        <f t="shared" si="718"/>
        <v>0</v>
      </c>
      <c r="T209" s="44">
        <f t="shared" si="718"/>
        <v>0</v>
      </c>
      <c r="U209" s="44">
        <f t="shared" si="718"/>
        <v>10</v>
      </c>
      <c r="V209" s="44">
        <f t="shared" si="718"/>
        <v>0</v>
      </c>
      <c r="W209" s="44">
        <f t="shared" si="718"/>
        <v>0</v>
      </c>
      <c r="X209" s="44">
        <f t="shared" si="718"/>
        <v>0</v>
      </c>
      <c r="Y209" s="44">
        <f t="shared" si="718"/>
        <v>0</v>
      </c>
      <c r="Z209" s="44">
        <f t="shared" si="718"/>
        <v>0</v>
      </c>
      <c r="AA209" s="44">
        <f t="shared" si="718"/>
        <v>0</v>
      </c>
      <c r="AB209" s="44">
        <f t="shared" si="718"/>
        <v>0</v>
      </c>
      <c r="AC209" s="44">
        <f t="shared" si="718"/>
        <v>0</v>
      </c>
      <c r="AD209" s="292">
        <f t="shared" si="702"/>
        <v>59.28</v>
      </c>
      <c r="AE209" s="44">
        <f t="shared" ref="AE209:AO209" si="719">AE67</f>
        <v>59.28</v>
      </c>
      <c r="AF209" s="44">
        <f t="shared" si="719"/>
        <v>59</v>
      </c>
      <c r="AG209" s="44">
        <f t="shared" si="719"/>
        <v>0</v>
      </c>
      <c r="AH209" s="44">
        <f t="shared" si="719"/>
        <v>0</v>
      </c>
      <c r="AI209" s="44">
        <f t="shared" si="719"/>
        <v>0</v>
      </c>
      <c r="AJ209" s="44">
        <f t="shared" si="719"/>
        <v>0</v>
      </c>
      <c r="AK209" s="44">
        <f t="shared" si="719"/>
        <v>0</v>
      </c>
      <c r="AL209" s="44">
        <f t="shared" si="719"/>
        <v>0</v>
      </c>
      <c r="AM209" s="44">
        <f t="shared" si="719"/>
        <v>0</v>
      </c>
      <c r="AN209" s="44">
        <f t="shared" si="719"/>
        <v>0</v>
      </c>
      <c r="AO209" s="44">
        <f t="shared" si="719"/>
        <v>0</v>
      </c>
    </row>
    <row r="210" spans="1:41" ht="17.25" customHeight="1">
      <c r="A210" s="43"/>
      <c r="B210" s="28" t="s">
        <v>281</v>
      </c>
      <c r="C210" s="29" t="s">
        <v>125</v>
      </c>
      <c r="D210" s="250">
        <f t="shared" si="717"/>
        <v>-21613.69</v>
      </c>
      <c r="E210" s="44">
        <f t="shared" si="717"/>
        <v>-38397</v>
      </c>
      <c r="F210" s="90">
        <f t="shared" si="717"/>
        <v>-7370</v>
      </c>
      <c r="G210" s="250">
        <f t="shared" si="717"/>
        <v>0</v>
      </c>
      <c r="H210" s="250">
        <f t="shared" si="717"/>
        <v>0</v>
      </c>
      <c r="I210" s="250">
        <f t="shared" si="717"/>
        <v>-2900</v>
      </c>
      <c r="J210" s="250">
        <f t="shared" si="717"/>
        <v>-4470</v>
      </c>
      <c r="K210" s="23">
        <f t="shared" si="516"/>
        <v>-7370</v>
      </c>
      <c r="L210" s="23">
        <f t="shared" si="517"/>
        <v>0</v>
      </c>
      <c r="M210" s="250">
        <f t="shared" ref="M210:AC210" si="720">M68</f>
        <v>0</v>
      </c>
      <c r="N210" s="250">
        <f t="shared" si="720"/>
        <v>0</v>
      </c>
      <c r="O210" s="250">
        <f t="shared" si="720"/>
        <v>0</v>
      </c>
      <c r="P210" s="44">
        <f t="shared" si="720"/>
        <v>0</v>
      </c>
      <c r="Q210" s="44">
        <f t="shared" si="720"/>
        <v>0</v>
      </c>
      <c r="R210" s="44">
        <f t="shared" si="720"/>
        <v>0</v>
      </c>
      <c r="S210" s="44">
        <f t="shared" si="720"/>
        <v>0</v>
      </c>
      <c r="T210" s="44">
        <f t="shared" si="720"/>
        <v>0</v>
      </c>
      <c r="U210" s="44">
        <f t="shared" si="720"/>
        <v>-10</v>
      </c>
      <c r="V210" s="44">
        <f t="shared" si="720"/>
        <v>-155</v>
      </c>
      <c r="W210" s="44">
        <f t="shared" si="720"/>
        <v>-3638.87</v>
      </c>
      <c r="X210" s="44">
        <f t="shared" si="720"/>
        <v>0</v>
      </c>
      <c r="Y210" s="44">
        <f t="shared" si="720"/>
        <v>0</v>
      </c>
      <c r="Z210" s="44">
        <f t="shared" si="720"/>
        <v>0</v>
      </c>
      <c r="AA210" s="44">
        <f t="shared" si="720"/>
        <v>-15</v>
      </c>
      <c r="AB210" s="44">
        <f t="shared" si="720"/>
        <v>0</v>
      </c>
      <c r="AC210" s="44">
        <f t="shared" si="720"/>
        <v>-4922.84</v>
      </c>
      <c r="AD210" s="292">
        <f t="shared" si="702"/>
        <v>-16111.71</v>
      </c>
      <c r="AE210" s="44">
        <f t="shared" ref="AE210:AO210" si="721">AE68</f>
        <v>-16111.71</v>
      </c>
      <c r="AF210" s="44">
        <f t="shared" si="721"/>
        <v>0</v>
      </c>
      <c r="AG210" s="44">
        <f t="shared" si="721"/>
        <v>0</v>
      </c>
      <c r="AH210" s="44">
        <f t="shared" si="721"/>
        <v>0</v>
      </c>
      <c r="AI210" s="44">
        <f t="shared" si="721"/>
        <v>0</v>
      </c>
      <c r="AJ210" s="44">
        <f t="shared" si="721"/>
        <v>0</v>
      </c>
      <c r="AK210" s="44">
        <f t="shared" si="721"/>
        <v>0</v>
      </c>
      <c r="AL210" s="44">
        <f t="shared" si="721"/>
        <v>0</v>
      </c>
      <c r="AM210" s="44">
        <f t="shared" si="721"/>
        <v>0</v>
      </c>
      <c r="AN210" s="44">
        <f t="shared" si="721"/>
        <v>0</v>
      </c>
      <c r="AO210" s="44">
        <f t="shared" si="721"/>
        <v>0</v>
      </c>
    </row>
    <row r="211" spans="1:41" ht="0.75" customHeight="1">
      <c r="A211" s="43"/>
      <c r="B211" s="28" t="s">
        <v>128</v>
      </c>
      <c r="C211" s="29" t="s">
        <v>129</v>
      </c>
      <c r="D211" s="186"/>
      <c r="E211" s="30"/>
      <c r="F211" s="93"/>
      <c r="G211" s="186"/>
      <c r="H211" s="186"/>
      <c r="I211" s="186"/>
      <c r="J211" s="186"/>
      <c r="K211" s="23">
        <f t="shared" ref="K211:K275" si="722">G211+H211+I211+J211</f>
        <v>0</v>
      </c>
      <c r="L211" s="23">
        <f t="shared" ref="L211:L275" si="723">F211-K211</f>
        <v>0</v>
      </c>
      <c r="M211" s="186"/>
      <c r="N211" s="186"/>
      <c r="O211" s="186"/>
      <c r="P211" s="30"/>
      <c r="Q211" s="30"/>
      <c r="R211" s="30"/>
      <c r="S211" s="30"/>
      <c r="T211" s="30"/>
      <c r="U211" s="30"/>
      <c r="V211" s="30"/>
      <c r="W211" s="30"/>
      <c r="X211" s="30"/>
      <c r="Y211" s="30"/>
      <c r="Z211" s="30"/>
      <c r="AA211" s="30"/>
      <c r="AB211" s="30"/>
      <c r="AC211" s="30"/>
      <c r="AD211" s="292">
        <f t="shared" si="702"/>
        <v>0</v>
      </c>
      <c r="AE211" s="30"/>
      <c r="AF211" s="30"/>
      <c r="AG211" s="30"/>
      <c r="AH211" s="30"/>
      <c r="AI211" s="30"/>
      <c r="AJ211" s="30"/>
      <c r="AK211" s="30"/>
      <c r="AL211" s="30"/>
      <c r="AM211" s="30"/>
      <c r="AN211" s="30"/>
      <c r="AO211" s="30"/>
    </row>
    <row r="212" spans="1:41" ht="16.5" hidden="1" customHeight="1">
      <c r="A212" s="43">
        <v>7</v>
      </c>
      <c r="B212" s="25" t="s">
        <v>130</v>
      </c>
      <c r="C212" s="29">
        <v>39.020000000000003</v>
      </c>
      <c r="D212" s="186">
        <f t="shared" ref="D212:J214" si="724">D71</f>
        <v>0</v>
      </c>
      <c r="E212" s="30">
        <f t="shared" si="724"/>
        <v>0</v>
      </c>
      <c r="F212" s="93">
        <f t="shared" si="724"/>
        <v>0</v>
      </c>
      <c r="G212" s="186">
        <f t="shared" si="724"/>
        <v>0</v>
      </c>
      <c r="H212" s="186">
        <f t="shared" si="724"/>
        <v>0</v>
      </c>
      <c r="I212" s="186">
        <f t="shared" si="724"/>
        <v>0</v>
      </c>
      <c r="J212" s="186">
        <f t="shared" si="724"/>
        <v>0</v>
      </c>
      <c r="K212" s="23">
        <f t="shared" si="722"/>
        <v>0</v>
      </c>
      <c r="L212" s="23">
        <f t="shared" si="723"/>
        <v>0</v>
      </c>
      <c r="M212" s="186">
        <f t="shared" ref="M212:AC212" si="725">M71</f>
        <v>0</v>
      </c>
      <c r="N212" s="186">
        <f t="shared" si="725"/>
        <v>0</v>
      </c>
      <c r="O212" s="186">
        <f t="shared" si="725"/>
        <v>0</v>
      </c>
      <c r="P212" s="30">
        <f t="shared" si="725"/>
        <v>0</v>
      </c>
      <c r="Q212" s="30">
        <f t="shared" si="725"/>
        <v>0</v>
      </c>
      <c r="R212" s="30">
        <f t="shared" si="725"/>
        <v>0</v>
      </c>
      <c r="S212" s="30">
        <f t="shared" si="725"/>
        <v>0</v>
      </c>
      <c r="T212" s="30">
        <f t="shared" si="725"/>
        <v>0</v>
      </c>
      <c r="U212" s="30">
        <f t="shared" si="725"/>
        <v>0</v>
      </c>
      <c r="V212" s="30">
        <f t="shared" si="725"/>
        <v>0</v>
      </c>
      <c r="W212" s="30">
        <f t="shared" si="725"/>
        <v>0</v>
      </c>
      <c r="X212" s="30">
        <f t="shared" si="725"/>
        <v>0</v>
      </c>
      <c r="Y212" s="30">
        <f t="shared" si="725"/>
        <v>0</v>
      </c>
      <c r="Z212" s="30">
        <f t="shared" si="725"/>
        <v>0</v>
      </c>
      <c r="AA212" s="30">
        <f t="shared" si="725"/>
        <v>0</v>
      </c>
      <c r="AB212" s="30">
        <f t="shared" si="725"/>
        <v>0</v>
      </c>
      <c r="AC212" s="30">
        <f t="shared" si="725"/>
        <v>0</v>
      </c>
      <c r="AD212" s="292">
        <f t="shared" si="702"/>
        <v>0</v>
      </c>
      <c r="AE212" s="30">
        <f t="shared" ref="AE212:AO212" si="726">AE71</f>
        <v>0</v>
      </c>
      <c r="AF212" s="30">
        <f t="shared" si="726"/>
        <v>228</v>
      </c>
      <c r="AG212" s="30">
        <f t="shared" si="726"/>
        <v>0</v>
      </c>
      <c r="AH212" s="30">
        <f t="shared" si="726"/>
        <v>0</v>
      </c>
      <c r="AI212" s="30">
        <f t="shared" si="726"/>
        <v>0</v>
      </c>
      <c r="AJ212" s="30">
        <f t="shared" si="726"/>
        <v>0</v>
      </c>
      <c r="AK212" s="30">
        <f t="shared" si="726"/>
        <v>0</v>
      </c>
      <c r="AL212" s="30">
        <f t="shared" si="726"/>
        <v>0</v>
      </c>
      <c r="AM212" s="30">
        <f t="shared" si="726"/>
        <v>0</v>
      </c>
      <c r="AN212" s="30">
        <f t="shared" si="726"/>
        <v>0</v>
      </c>
      <c r="AO212" s="30">
        <f t="shared" si="726"/>
        <v>0</v>
      </c>
    </row>
    <row r="213" spans="1:41" ht="14.25" hidden="1" customHeight="1">
      <c r="A213" s="43"/>
      <c r="B213" s="28" t="s">
        <v>131</v>
      </c>
      <c r="C213" s="29" t="s">
        <v>132</v>
      </c>
      <c r="D213" s="186">
        <f t="shared" si="724"/>
        <v>0</v>
      </c>
      <c r="E213" s="30">
        <f t="shared" si="724"/>
        <v>0</v>
      </c>
      <c r="F213" s="93">
        <f t="shared" si="724"/>
        <v>0</v>
      </c>
      <c r="G213" s="186">
        <f t="shared" si="724"/>
        <v>0</v>
      </c>
      <c r="H213" s="186">
        <f t="shared" si="724"/>
        <v>0</v>
      </c>
      <c r="I213" s="186">
        <f t="shared" si="724"/>
        <v>0</v>
      </c>
      <c r="J213" s="186">
        <f t="shared" si="724"/>
        <v>0</v>
      </c>
      <c r="K213" s="23">
        <f t="shared" si="722"/>
        <v>0</v>
      </c>
      <c r="L213" s="23">
        <f t="shared" si="723"/>
        <v>0</v>
      </c>
      <c r="M213" s="186">
        <f t="shared" ref="M213:AC213" si="727">M72</f>
        <v>0</v>
      </c>
      <c r="N213" s="186">
        <f t="shared" si="727"/>
        <v>0</v>
      </c>
      <c r="O213" s="186">
        <f t="shared" si="727"/>
        <v>0</v>
      </c>
      <c r="P213" s="30">
        <f t="shared" si="727"/>
        <v>0</v>
      </c>
      <c r="Q213" s="30">
        <f t="shared" si="727"/>
        <v>0</v>
      </c>
      <c r="R213" s="30">
        <f t="shared" si="727"/>
        <v>0</v>
      </c>
      <c r="S213" s="30">
        <f t="shared" si="727"/>
        <v>0</v>
      </c>
      <c r="T213" s="30">
        <f t="shared" si="727"/>
        <v>0</v>
      </c>
      <c r="U213" s="30">
        <f t="shared" si="727"/>
        <v>0</v>
      </c>
      <c r="V213" s="30">
        <f t="shared" si="727"/>
        <v>0</v>
      </c>
      <c r="W213" s="30">
        <f t="shared" si="727"/>
        <v>0</v>
      </c>
      <c r="X213" s="30">
        <f t="shared" si="727"/>
        <v>0</v>
      </c>
      <c r="Y213" s="30">
        <f t="shared" si="727"/>
        <v>0</v>
      </c>
      <c r="Z213" s="30">
        <f t="shared" si="727"/>
        <v>0</v>
      </c>
      <c r="AA213" s="30">
        <f t="shared" si="727"/>
        <v>0</v>
      </c>
      <c r="AB213" s="30">
        <f t="shared" si="727"/>
        <v>0</v>
      </c>
      <c r="AC213" s="30">
        <f t="shared" si="727"/>
        <v>0</v>
      </c>
      <c r="AD213" s="292">
        <f t="shared" si="702"/>
        <v>0</v>
      </c>
      <c r="AE213" s="30">
        <f t="shared" ref="AE213:AO213" si="728">AE72</f>
        <v>0</v>
      </c>
      <c r="AF213" s="30">
        <f t="shared" si="728"/>
        <v>16</v>
      </c>
      <c r="AG213" s="30">
        <f t="shared" si="728"/>
        <v>0</v>
      </c>
      <c r="AH213" s="30">
        <f t="shared" si="728"/>
        <v>0</v>
      </c>
      <c r="AI213" s="30">
        <f t="shared" si="728"/>
        <v>0</v>
      </c>
      <c r="AJ213" s="30">
        <f t="shared" si="728"/>
        <v>0</v>
      </c>
      <c r="AK213" s="30">
        <f t="shared" si="728"/>
        <v>0</v>
      </c>
      <c r="AL213" s="30">
        <f t="shared" si="728"/>
        <v>0</v>
      </c>
      <c r="AM213" s="30">
        <f t="shared" si="728"/>
        <v>0</v>
      </c>
      <c r="AN213" s="30">
        <f t="shared" si="728"/>
        <v>0</v>
      </c>
      <c r="AO213" s="30">
        <f t="shared" si="728"/>
        <v>0</v>
      </c>
    </row>
    <row r="214" spans="1:41" ht="14.25" hidden="1" customHeight="1">
      <c r="A214" s="43"/>
      <c r="B214" s="28" t="s">
        <v>133</v>
      </c>
      <c r="C214" s="29" t="s">
        <v>134</v>
      </c>
      <c r="D214" s="186">
        <f t="shared" si="724"/>
        <v>0</v>
      </c>
      <c r="E214" s="30">
        <f t="shared" si="724"/>
        <v>0</v>
      </c>
      <c r="F214" s="93">
        <f t="shared" si="724"/>
        <v>0</v>
      </c>
      <c r="G214" s="186">
        <f t="shared" si="724"/>
        <v>0</v>
      </c>
      <c r="H214" s="186">
        <f t="shared" si="724"/>
        <v>0</v>
      </c>
      <c r="I214" s="186">
        <f t="shared" si="724"/>
        <v>0</v>
      </c>
      <c r="J214" s="186">
        <f t="shared" si="724"/>
        <v>0</v>
      </c>
      <c r="K214" s="23">
        <f t="shared" si="722"/>
        <v>0</v>
      </c>
      <c r="L214" s="23">
        <f t="shared" si="723"/>
        <v>0</v>
      </c>
      <c r="M214" s="186">
        <f t="shared" ref="M214:AC214" si="729">M73</f>
        <v>0</v>
      </c>
      <c r="N214" s="186">
        <f t="shared" si="729"/>
        <v>0</v>
      </c>
      <c r="O214" s="186">
        <f t="shared" si="729"/>
        <v>0</v>
      </c>
      <c r="P214" s="30">
        <f t="shared" si="729"/>
        <v>0</v>
      </c>
      <c r="Q214" s="30">
        <f t="shared" si="729"/>
        <v>0</v>
      </c>
      <c r="R214" s="30">
        <f t="shared" si="729"/>
        <v>0</v>
      </c>
      <c r="S214" s="30">
        <f t="shared" si="729"/>
        <v>0</v>
      </c>
      <c r="T214" s="30">
        <f t="shared" si="729"/>
        <v>0</v>
      </c>
      <c r="U214" s="30">
        <f t="shared" si="729"/>
        <v>0</v>
      </c>
      <c r="V214" s="30">
        <f t="shared" si="729"/>
        <v>0</v>
      </c>
      <c r="W214" s="30">
        <f t="shared" si="729"/>
        <v>0</v>
      </c>
      <c r="X214" s="30">
        <f t="shared" si="729"/>
        <v>0</v>
      </c>
      <c r="Y214" s="30">
        <f t="shared" si="729"/>
        <v>0</v>
      </c>
      <c r="Z214" s="30">
        <f t="shared" si="729"/>
        <v>0</v>
      </c>
      <c r="AA214" s="30">
        <f t="shared" si="729"/>
        <v>0</v>
      </c>
      <c r="AB214" s="30">
        <f t="shared" si="729"/>
        <v>0</v>
      </c>
      <c r="AC214" s="30">
        <f t="shared" si="729"/>
        <v>0</v>
      </c>
      <c r="AD214" s="292">
        <f t="shared" si="702"/>
        <v>0</v>
      </c>
      <c r="AE214" s="30">
        <f t="shared" ref="AE214:AO214" si="730">AE73</f>
        <v>0</v>
      </c>
      <c r="AF214" s="30">
        <f t="shared" si="730"/>
        <v>212</v>
      </c>
      <c r="AG214" s="30">
        <f t="shared" si="730"/>
        <v>0</v>
      </c>
      <c r="AH214" s="30">
        <f t="shared" si="730"/>
        <v>0</v>
      </c>
      <c r="AI214" s="30">
        <f t="shared" si="730"/>
        <v>0</v>
      </c>
      <c r="AJ214" s="30">
        <f t="shared" si="730"/>
        <v>0</v>
      </c>
      <c r="AK214" s="30">
        <f t="shared" si="730"/>
        <v>0</v>
      </c>
      <c r="AL214" s="30">
        <f t="shared" si="730"/>
        <v>0</v>
      </c>
      <c r="AM214" s="30">
        <f t="shared" si="730"/>
        <v>0</v>
      </c>
      <c r="AN214" s="30">
        <f t="shared" si="730"/>
        <v>0</v>
      </c>
      <c r="AO214" s="30">
        <f t="shared" si="730"/>
        <v>0</v>
      </c>
    </row>
    <row r="215" spans="1:41" ht="14.25" hidden="1" customHeight="1">
      <c r="A215" s="43"/>
      <c r="B215" s="28" t="s">
        <v>282</v>
      </c>
      <c r="C215" s="29">
        <v>40.020000000000003</v>
      </c>
      <c r="D215" s="186"/>
      <c r="E215" s="30"/>
      <c r="F215" s="93"/>
      <c r="G215" s="186"/>
      <c r="H215" s="186"/>
      <c r="I215" s="186"/>
      <c r="J215" s="186"/>
      <c r="K215" s="23">
        <f t="shared" si="722"/>
        <v>0</v>
      </c>
      <c r="L215" s="23">
        <f t="shared" si="723"/>
        <v>0</v>
      </c>
      <c r="M215" s="186"/>
      <c r="N215" s="186"/>
      <c r="O215" s="186"/>
      <c r="P215" s="30"/>
      <c r="Q215" s="30"/>
      <c r="R215" s="30"/>
      <c r="S215" s="30"/>
      <c r="T215" s="30"/>
      <c r="U215" s="30"/>
      <c r="V215" s="30"/>
      <c r="W215" s="30"/>
      <c r="X215" s="30"/>
      <c r="Y215" s="30"/>
      <c r="Z215" s="30"/>
      <c r="AA215" s="30"/>
      <c r="AB215" s="30"/>
      <c r="AC215" s="30"/>
      <c r="AD215" s="292">
        <f t="shared" si="702"/>
        <v>0</v>
      </c>
      <c r="AE215" s="30"/>
      <c r="AF215" s="30"/>
      <c r="AG215" s="30"/>
      <c r="AH215" s="30"/>
      <c r="AI215" s="30"/>
      <c r="AJ215" s="30"/>
      <c r="AK215" s="30"/>
      <c r="AL215" s="30"/>
      <c r="AM215" s="30"/>
      <c r="AN215" s="30"/>
      <c r="AO215" s="30"/>
    </row>
    <row r="216" spans="1:41" ht="17.25" customHeight="1">
      <c r="A216" s="24" t="s">
        <v>139</v>
      </c>
      <c r="B216" s="25" t="s">
        <v>140</v>
      </c>
      <c r="C216" s="29" t="s">
        <v>141</v>
      </c>
      <c r="D216" s="247">
        <f t="shared" ref="D216:E216" si="731">D217</f>
        <v>18784.2</v>
      </c>
      <c r="E216" s="32">
        <f t="shared" si="731"/>
        <v>33296</v>
      </c>
      <c r="F216" s="285">
        <f t="shared" ref="F216:AO216" si="732">F217</f>
        <v>22549</v>
      </c>
      <c r="G216" s="247">
        <f t="shared" si="732"/>
        <v>8644</v>
      </c>
      <c r="H216" s="247">
        <f t="shared" si="732"/>
        <v>9613</v>
      </c>
      <c r="I216" s="247">
        <f t="shared" si="732"/>
        <v>2378</v>
      </c>
      <c r="J216" s="247">
        <f t="shared" si="732"/>
        <v>1914</v>
      </c>
      <c r="K216" s="23">
        <f t="shared" si="722"/>
        <v>22549</v>
      </c>
      <c r="L216" s="23">
        <f t="shared" si="723"/>
        <v>0</v>
      </c>
      <c r="M216" s="247">
        <f t="shared" si="732"/>
        <v>37736</v>
      </c>
      <c r="N216" s="247">
        <f t="shared" si="732"/>
        <v>37736</v>
      </c>
      <c r="O216" s="247">
        <f t="shared" si="732"/>
        <v>37736</v>
      </c>
      <c r="P216" s="32">
        <f t="shared" si="732"/>
        <v>6.8</v>
      </c>
      <c r="Q216" s="32">
        <f t="shared" si="732"/>
        <v>0</v>
      </c>
      <c r="R216" s="32">
        <f t="shared" si="732"/>
        <v>1095</v>
      </c>
      <c r="S216" s="32">
        <f t="shared" si="732"/>
        <v>0</v>
      </c>
      <c r="T216" s="32">
        <f t="shared" si="732"/>
        <v>12</v>
      </c>
      <c r="U216" s="32">
        <f t="shared" si="732"/>
        <v>0</v>
      </c>
      <c r="V216" s="32">
        <f t="shared" si="732"/>
        <v>0</v>
      </c>
      <c r="W216" s="32">
        <f t="shared" si="732"/>
        <v>904</v>
      </c>
      <c r="X216" s="32">
        <f t="shared" si="732"/>
        <v>0</v>
      </c>
      <c r="Y216" s="32">
        <f t="shared" si="732"/>
        <v>0</v>
      </c>
      <c r="Z216" s="32">
        <f t="shared" si="732"/>
        <v>1800</v>
      </c>
      <c r="AA216" s="32">
        <f t="shared" si="732"/>
        <v>0</v>
      </c>
      <c r="AB216" s="32">
        <f t="shared" si="732"/>
        <v>2089</v>
      </c>
      <c r="AC216" s="32">
        <f t="shared" si="732"/>
        <v>0</v>
      </c>
      <c r="AD216" s="292">
        <f t="shared" si="702"/>
        <v>28455.8</v>
      </c>
      <c r="AE216" s="32">
        <f t="shared" si="732"/>
        <v>28455.8</v>
      </c>
      <c r="AF216" s="32">
        <f t="shared" si="732"/>
        <v>24567</v>
      </c>
      <c r="AG216" s="32">
        <f t="shared" si="732"/>
        <v>32308</v>
      </c>
      <c r="AH216" s="32">
        <f t="shared" si="732"/>
        <v>0</v>
      </c>
      <c r="AI216" s="32">
        <f t="shared" si="732"/>
        <v>0</v>
      </c>
      <c r="AJ216" s="32">
        <f t="shared" si="732"/>
        <v>0</v>
      </c>
      <c r="AK216" s="32">
        <f t="shared" si="732"/>
        <v>32296</v>
      </c>
      <c r="AL216" s="32">
        <f t="shared" si="732"/>
        <v>32296</v>
      </c>
      <c r="AM216" s="32">
        <f t="shared" si="732"/>
        <v>32296</v>
      </c>
      <c r="AN216" s="32">
        <f t="shared" si="732"/>
        <v>32296</v>
      </c>
      <c r="AO216" s="32">
        <f t="shared" si="732"/>
        <v>0</v>
      </c>
    </row>
    <row r="217" spans="1:41" ht="16.5" customHeight="1">
      <c r="A217" s="43"/>
      <c r="B217" s="28" t="s">
        <v>142</v>
      </c>
      <c r="C217" s="29">
        <v>42.02</v>
      </c>
      <c r="D217" s="23">
        <f t="shared" ref="D217:E217" si="733">D221+D222+D223+D225+D226+D228+D229</f>
        <v>18784.2</v>
      </c>
      <c r="E217" s="27">
        <f t="shared" si="733"/>
        <v>33296</v>
      </c>
      <c r="F217" s="48">
        <f t="shared" ref="F217:J217" si="734">F221+F222+F223+F225+F226+F228+F229</f>
        <v>22549</v>
      </c>
      <c r="G217" s="23">
        <f t="shared" si="734"/>
        <v>8644</v>
      </c>
      <c r="H217" s="23">
        <f t="shared" si="734"/>
        <v>9613</v>
      </c>
      <c r="I217" s="23">
        <f t="shared" si="734"/>
        <v>2378</v>
      </c>
      <c r="J217" s="23">
        <f t="shared" si="734"/>
        <v>1914</v>
      </c>
      <c r="K217" s="23">
        <f t="shared" si="722"/>
        <v>22549</v>
      </c>
      <c r="L217" s="23">
        <f t="shared" si="723"/>
        <v>0</v>
      </c>
      <c r="M217" s="23">
        <f t="shared" ref="M217:O217" si="735">M221+M222+M223+M225+M226+M228+M229</f>
        <v>37736</v>
      </c>
      <c r="N217" s="23">
        <f t="shared" si="735"/>
        <v>37736</v>
      </c>
      <c r="O217" s="23">
        <f t="shared" si="735"/>
        <v>37736</v>
      </c>
      <c r="P217" s="27">
        <f t="shared" ref="P217:Q217" si="736">P221+P222+P223+P225+P226+P228+P229</f>
        <v>6.8</v>
      </c>
      <c r="Q217" s="27">
        <f t="shared" si="736"/>
        <v>0</v>
      </c>
      <c r="R217" s="27">
        <f t="shared" ref="R217:Z217" si="737">R221+R222+R223+R225+R226+R228+R229</f>
        <v>1095</v>
      </c>
      <c r="S217" s="27">
        <f t="shared" si="737"/>
        <v>0</v>
      </c>
      <c r="T217" s="27">
        <f t="shared" si="737"/>
        <v>12</v>
      </c>
      <c r="U217" s="27">
        <f t="shared" ref="U217:V217" si="738">U221+U222+U223+U225+U226+U228+U229</f>
        <v>0</v>
      </c>
      <c r="V217" s="27">
        <f t="shared" si="738"/>
        <v>0</v>
      </c>
      <c r="W217" s="27">
        <f t="shared" ref="W217:Y217" si="739">W221+W222+W223+W225+W226+W228+W229</f>
        <v>904</v>
      </c>
      <c r="X217" s="27">
        <f t="shared" si="739"/>
        <v>0</v>
      </c>
      <c r="Y217" s="27">
        <f t="shared" si="739"/>
        <v>0</v>
      </c>
      <c r="Z217" s="27">
        <f t="shared" si="737"/>
        <v>1800</v>
      </c>
      <c r="AA217" s="27">
        <f t="shared" ref="AA217:AB217" si="740">AA221+AA222+AA223+AA225+AA226+AA228+AA229</f>
        <v>0</v>
      </c>
      <c r="AB217" s="27">
        <f t="shared" si="740"/>
        <v>2089</v>
      </c>
      <c r="AC217" s="27">
        <f t="shared" ref="AC217:AE217" si="741">AC221+AC222+AC223+AC225+AC226+AC228+AC229</f>
        <v>0</v>
      </c>
      <c r="AD217" s="292">
        <f t="shared" si="702"/>
        <v>28455.8</v>
      </c>
      <c r="AE217" s="27">
        <f t="shared" si="741"/>
        <v>28455.8</v>
      </c>
      <c r="AF217" s="27">
        <f t="shared" ref="AF217:AK217" si="742">AF221+AF222+AF223+AF225+AF226+AF228+AF229</f>
        <v>24567</v>
      </c>
      <c r="AG217" s="27">
        <f t="shared" si="742"/>
        <v>32308</v>
      </c>
      <c r="AH217" s="27">
        <f t="shared" ref="AH217:AJ217" si="743">AH221+AH222+AH223+AH225+AH226+AH228+AH229</f>
        <v>0</v>
      </c>
      <c r="AI217" s="27">
        <f t="shared" si="743"/>
        <v>0</v>
      </c>
      <c r="AJ217" s="27">
        <f t="shared" si="743"/>
        <v>0</v>
      </c>
      <c r="AK217" s="27">
        <f t="shared" si="742"/>
        <v>32296</v>
      </c>
      <c r="AL217" s="27">
        <f t="shared" ref="AL217:AM217" si="744">AL221+AL222+AL223+AL225+AL226+AL228+AL229</f>
        <v>32296</v>
      </c>
      <c r="AM217" s="27">
        <f t="shared" si="744"/>
        <v>32296</v>
      </c>
      <c r="AN217" s="27">
        <f t="shared" ref="AN217:AO217" si="745">AN221+AN222+AN223+AN225+AN226+AN228+AN229</f>
        <v>32296</v>
      </c>
      <c r="AO217" s="27">
        <f t="shared" si="745"/>
        <v>0</v>
      </c>
    </row>
    <row r="218" spans="1:41" ht="20.25" hidden="1" customHeight="1">
      <c r="A218" s="43"/>
      <c r="B218" s="28" t="s">
        <v>143</v>
      </c>
      <c r="C218" s="29" t="s">
        <v>144</v>
      </c>
      <c r="D218" s="186"/>
      <c r="E218" s="30"/>
      <c r="F218" s="93"/>
      <c r="G218" s="186"/>
      <c r="H218" s="186"/>
      <c r="I218" s="186"/>
      <c r="J218" s="186"/>
      <c r="K218" s="23">
        <f t="shared" si="722"/>
        <v>0</v>
      </c>
      <c r="L218" s="23">
        <f t="shared" si="723"/>
        <v>0</v>
      </c>
      <c r="M218" s="186"/>
      <c r="N218" s="186"/>
      <c r="O218" s="186"/>
      <c r="P218" s="30"/>
      <c r="Q218" s="30"/>
      <c r="R218" s="30"/>
      <c r="S218" s="30"/>
      <c r="T218" s="30"/>
      <c r="U218" s="30"/>
      <c r="V218" s="30"/>
      <c r="W218" s="30"/>
      <c r="X218" s="30"/>
      <c r="Y218" s="30"/>
      <c r="Z218" s="30"/>
      <c r="AA218" s="30"/>
      <c r="AB218" s="30"/>
      <c r="AC218" s="30"/>
      <c r="AD218" s="292">
        <f t="shared" si="702"/>
        <v>0</v>
      </c>
      <c r="AE218" s="30"/>
      <c r="AF218" s="30"/>
      <c r="AG218" s="30"/>
      <c r="AH218" s="30"/>
      <c r="AI218" s="30"/>
      <c r="AJ218" s="30"/>
      <c r="AK218" s="30"/>
      <c r="AL218" s="30"/>
      <c r="AM218" s="30"/>
      <c r="AN218" s="30"/>
      <c r="AO218" s="30"/>
    </row>
    <row r="219" spans="1:41" ht="19.5" hidden="1" customHeight="1">
      <c r="A219" s="43"/>
      <c r="B219" s="28" t="s">
        <v>157</v>
      </c>
      <c r="C219" s="29" t="s">
        <v>158</v>
      </c>
      <c r="D219" s="186"/>
      <c r="E219" s="30"/>
      <c r="F219" s="93"/>
      <c r="G219" s="186"/>
      <c r="H219" s="186"/>
      <c r="I219" s="186"/>
      <c r="J219" s="186"/>
      <c r="K219" s="23">
        <f t="shared" si="722"/>
        <v>0</v>
      </c>
      <c r="L219" s="23">
        <f t="shared" si="723"/>
        <v>0</v>
      </c>
      <c r="M219" s="186"/>
      <c r="N219" s="186"/>
      <c r="O219" s="186"/>
      <c r="P219" s="30"/>
      <c r="Q219" s="30"/>
      <c r="R219" s="30"/>
      <c r="S219" s="30"/>
      <c r="T219" s="30"/>
      <c r="U219" s="30"/>
      <c r="V219" s="30"/>
      <c r="W219" s="30"/>
      <c r="X219" s="30"/>
      <c r="Y219" s="30"/>
      <c r="Z219" s="30"/>
      <c r="AA219" s="30"/>
      <c r="AB219" s="30"/>
      <c r="AC219" s="30"/>
      <c r="AD219" s="292">
        <f t="shared" si="702"/>
        <v>0</v>
      </c>
      <c r="AE219" s="30"/>
      <c r="AF219" s="30"/>
      <c r="AG219" s="30"/>
      <c r="AH219" s="30"/>
      <c r="AI219" s="30"/>
      <c r="AJ219" s="30"/>
      <c r="AK219" s="30"/>
      <c r="AL219" s="30"/>
      <c r="AM219" s="30"/>
      <c r="AN219" s="30"/>
      <c r="AO219" s="30"/>
    </row>
    <row r="220" spans="1:41" ht="17.25" hidden="1" customHeight="1">
      <c r="A220" s="43"/>
      <c r="B220" s="28" t="s">
        <v>159</v>
      </c>
      <c r="C220" s="29" t="s">
        <v>160</v>
      </c>
      <c r="D220" s="186"/>
      <c r="E220" s="30"/>
      <c r="F220" s="93"/>
      <c r="G220" s="186"/>
      <c r="H220" s="186"/>
      <c r="I220" s="186"/>
      <c r="J220" s="186"/>
      <c r="K220" s="23">
        <f t="shared" si="722"/>
        <v>0</v>
      </c>
      <c r="L220" s="23">
        <f t="shared" si="723"/>
        <v>0</v>
      </c>
      <c r="M220" s="186"/>
      <c r="N220" s="186"/>
      <c r="O220" s="186"/>
      <c r="P220" s="30"/>
      <c r="Q220" s="30"/>
      <c r="R220" s="30"/>
      <c r="S220" s="30"/>
      <c r="T220" s="30"/>
      <c r="U220" s="30"/>
      <c r="V220" s="30"/>
      <c r="W220" s="30"/>
      <c r="X220" s="30"/>
      <c r="Y220" s="30"/>
      <c r="Z220" s="30"/>
      <c r="AA220" s="30"/>
      <c r="AB220" s="30"/>
      <c r="AC220" s="30"/>
      <c r="AD220" s="292">
        <f t="shared" si="702"/>
        <v>0</v>
      </c>
      <c r="AE220" s="30"/>
      <c r="AF220" s="30"/>
      <c r="AG220" s="30"/>
      <c r="AH220" s="30"/>
      <c r="AI220" s="30"/>
      <c r="AJ220" s="30"/>
      <c r="AK220" s="30"/>
      <c r="AL220" s="30"/>
      <c r="AM220" s="30"/>
      <c r="AN220" s="30"/>
      <c r="AO220" s="30"/>
    </row>
    <row r="221" spans="1:41" ht="16.5" customHeight="1">
      <c r="A221" s="43"/>
      <c r="B221" s="28" t="s">
        <v>161</v>
      </c>
      <c r="C221" s="29" t="s">
        <v>162</v>
      </c>
      <c r="D221" s="252">
        <f t="shared" ref="D221:J221" si="746">D89</f>
        <v>12663.2</v>
      </c>
      <c r="E221" s="47">
        <f t="shared" si="746"/>
        <v>25360</v>
      </c>
      <c r="F221" s="291">
        <f t="shared" si="746"/>
        <v>14513</v>
      </c>
      <c r="G221" s="252">
        <f t="shared" si="746"/>
        <v>6570</v>
      </c>
      <c r="H221" s="252">
        <f t="shared" si="746"/>
        <v>7580</v>
      </c>
      <c r="I221" s="252">
        <f t="shared" si="746"/>
        <v>340</v>
      </c>
      <c r="J221" s="252">
        <f t="shared" si="746"/>
        <v>23</v>
      </c>
      <c r="K221" s="23">
        <f t="shared" si="722"/>
        <v>14513</v>
      </c>
      <c r="L221" s="23">
        <f t="shared" si="723"/>
        <v>0</v>
      </c>
      <c r="M221" s="252">
        <f t="shared" ref="M221:AC221" si="747">M89</f>
        <v>30400</v>
      </c>
      <c r="N221" s="252">
        <f t="shared" si="747"/>
        <v>30400</v>
      </c>
      <c r="O221" s="252">
        <f t="shared" si="747"/>
        <v>30400</v>
      </c>
      <c r="P221" s="47">
        <f t="shared" si="747"/>
        <v>6.8</v>
      </c>
      <c r="Q221" s="47">
        <f t="shared" si="747"/>
        <v>0</v>
      </c>
      <c r="R221" s="47">
        <f t="shared" si="747"/>
        <v>0</v>
      </c>
      <c r="S221" s="47">
        <f t="shared" si="747"/>
        <v>0</v>
      </c>
      <c r="T221" s="47">
        <f t="shared" si="747"/>
        <v>12</v>
      </c>
      <c r="U221" s="47">
        <f t="shared" si="747"/>
        <v>0</v>
      </c>
      <c r="V221" s="47">
        <f t="shared" si="747"/>
        <v>0</v>
      </c>
      <c r="W221" s="47">
        <f t="shared" si="747"/>
        <v>904</v>
      </c>
      <c r="X221" s="47">
        <f t="shared" si="747"/>
        <v>0</v>
      </c>
      <c r="Y221" s="47">
        <f t="shared" si="747"/>
        <v>0</v>
      </c>
      <c r="Z221" s="47">
        <f t="shared" si="747"/>
        <v>1800</v>
      </c>
      <c r="AA221" s="47">
        <f t="shared" si="747"/>
        <v>0</v>
      </c>
      <c r="AB221" s="47">
        <f t="shared" si="747"/>
        <v>2089</v>
      </c>
      <c r="AC221" s="47">
        <f t="shared" si="747"/>
        <v>0</v>
      </c>
      <c r="AD221" s="292">
        <f t="shared" si="702"/>
        <v>19324.8</v>
      </c>
      <c r="AE221" s="47">
        <f t="shared" ref="AE221:AO221" si="748">AE89</f>
        <v>19324.8</v>
      </c>
      <c r="AF221" s="47">
        <f t="shared" si="748"/>
        <v>18901</v>
      </c>
      <c r="AG221" s="47">
        <f t="shared" si="748"/>
        <v>25342</v>
      </c>
      <c r="AH221" s="47">
        <f t="shared" si="748"/>
        <v>0</v>
      </c>
      <c r="AI221" s="47">
        <f t="shared" si="748"/>
        <v>0</v>
      </c>
      <c r="AJ221" s="47">
        <f t="shared" si="748"/>
        <v>0</v>
      </c>
      <c r="AK221" s="47">
        <f t="shared" si="748"/>
        <v>25330</v>
      </c>
      <c r="AL221" s="47">
        <f t="shared" si="748"/>
        <v>25330</v>
      </c>
      <c r="AM221" s="47">
        <f t="shared" si="748"/>
        <v>25330</v>
      </c>
      <c r="AN221" s="47">
        <f t="shared" si="748"/>
        <v>25330</v>
      </c>
      <c r="AO221" s="47">
        <f t="shared" si="748"/>
        <v>0</v>
      </c>
    </row>
    <row r="222" spans="1:41" ht="15" hidden="1" customHeight="1">
      <c r="A222" s="43"/>
      <c r="B222" s="28" t="s">
        <v>163</v>
      </c>
      <c r="C222" s="29" t="s">
        <v>164</v>
      </c>
      <c r="D222" s="186"/>
      <c r="E222" s="30"/>
      <c r="F222" s="93"/>
      <c r="G222" s="186"/>
      <c r="H222" s="186"/>
      <c r="I222" s="186"/>
      <c r="J222" s="186"/>
      <c r="K222" s="23">
        <f t="shared" si="722"/>
        <v>0</v>
      </c>
      <c r="L222" s="23">
        <f t="shared" si="723"/>
        <v>0</v>
      </c>
      <c r="M222" s="186"/>
      <c r="N222" s="186"/>
      <c r="O222" s="186"/>
      <c r="P222" s="30"/>
      <c r="Q222" s="30"/>
      <c r="R222" s="30"/>
      <c r="S222" s="30"/>
      <c r="T222" s="30"/>
      <c r="U222" s="30"/>
      <c r="V222" s="30"/>
      <c r="W222" s="30"/>
      <c r="X222" s="30"/>
      <c r="Y222" s="30"/>
      <c r="Z222" s="30"/>
      <c r="AA222" s="30"/>
      <c r="AB222" s="30"/>
      <c r="AC222" s="30"/>
      <c r="AD222" s="292">
        <f t="shared" si="702"/>
        <v>0</v>
      </c>
      <c r="AE222" s="30"/>
      <c r="AF222" s="30"/>
      <c r="AG222" s="30"/>
      <c r="AH222" s="30"/>
      <c r="AI222" s="30"/>
      <c r="AJ222" s="30"/>
      <c r="AK222" s="30"/>
      <c r="AL222" s="30"/>
      <c r="AM222" s="30"/>
      <c r="AN222" s="30"/>
      <c r="AO222" s="30"/>
    </row>
    <row r="223" spans="1:41" ht="21" customHeight="1">
      <c r="A223" s="43"/>
      <c r="B223" s="28" t="s">
        <v>283</v>
      </c>
      <c r="C223" s="29" t="s">
        <v>170</v>
      </c>
      <c r="D223" s="253">
        <f t="shared" ref="D223:J223" si="749">D93</f>
        <v>5940</v>
      </c>
      <c r="E223" s="45">
        <f t="shared" si="749"/>
        <v>7600</v>
      </c>
      <c r="F223" s="289">
        <f t="shared" si="749"/>
        <v>7700</v>
      </c>
      <c r="G223" s="253">
        <f t="shared" si="749"/>
        <v>1990</v>
      </c>
      <c r="H223" s="253">
        <f t="shared" si="749"/>
        <v>1949</v>
      </c>
      <c r="I223" s="253">
        <f t="shared" si="749"/>
        <v>1954</v>
      </c>
      <c r="J223" s="253">
        <f t="shared" si="749"/>
        <v>1807</v>
      </c>
      <c r="K223" s="23">
        <f t="shared" si="722"/>
        <v>7700</v>
      </c>
      <c r="L223" s="23">
        <f t="shared" si="723"/>
        <v>0</v>
      </c>
      <c r="M223" s="253">
        <f t="shared" ref="M223:AC223" si="750">M93</f>
        <v>7000</v>
      </c>
      <c r="N223" s="253">
        <f t="shared" si="750"/>
        <v>7000</v>
      </c>
      <c r="O223" s="253">
        <f t="shared" si="750"/>
        <v>7000</v>
      </c>
      <c r="P223" s="45">
        <f t="shared" si="750"/>
        <v>0</v>
      </c>
      <c r="Q223" s="45">
        <f t="shared" si="750"/>
        <v>0</v>
      </c>
      <c r="R223" s="45">
        <f t="shared" si="750"/>
        <v>0</v>
      </c>
      <c r="S223" s="45">
        <f t="shared" si="750"/>
        <v>0</v>
      </c>
      <c r="T223" s="45">
        <f t="shared" si="750"/>
        <v>0</v>
      </c>
      <c r="U223" s="45">
        <f t="shared" si="750"/>
        <v>0</v>
      </c>
      <c r="V223" s="45">
        <f t="shared" si="750"/>
        <v>0</v>
      </c>
      <c r="W223" s="45">
        <f t="shared" si="750"/>
        <v>0</v>
      </c>
      <c r="X223" s="45">
        <f t="shared" si="750"/>
        <v>0</v>
      </c>
      <c r="Y223" s="45">
        <f t="shared" si="750"/>
        <v>0</v>
      </c>
      <c r="Z223" s="45">
        <f t="shared" si="750"/>
        <v>0</v>
      </c>
      <c r="AA223" s="45">
        <f t="shared" si="750"/>
        <v>0</v>
      </c>
      <c r="AB223" s="45">
        <f t="shared" si="750"/>
        <v>0</v>
      </c>
      <c r="AC223" s="45">
        <f t="shared" si="750"/>
        <v>0</v>
      </c>
      <c r="AD223" s="292">
        <f t="shared" si="702"/>
        <v>7700</v>
      </c>
      <c r="AE223" s="45">
        <f t="shared" ref="AE223:AO223" si="751">AE93</f>
        <v>7700</v>
      </c>
      <c r="AF223" s="45">
        <f t="shared" si="751"/>
        <v>5666</v>
      </c>
      <c r="AG223" s="45">
        <f t="shared" si="751"/>
        <v>6600</v>
      </c>
      <c r="AH223" s="45">
        <f t="shared" si="751"/>
        <v>0</v>
      </c>
      <c r="AI223" s="45">
        <f t="shared" si="751"/>
        <v>0</v>
      </c>
      <c r="AJ223" s="45">
        <f t="shared" si="751"/>
        <v>0</v>
      </c>
      <c r="AK223" s="45">
        <f t="shared" si="751"/>
        <v>6600</v>
      </c>
      <c r="AL223" s="45">
        <f t="shared" si="751"/>
        <v>6600</v>
      </c>
      <c r="AM223" s="45">
        <f t="shared" si="751"/>
        <v>6600</v>
      </c>
      <c r="AN223" s="45">
        <f t="shared" si="751"/>
        <v>6600</v>
      </c>
      <c r="AO223" s="45">
        <f t="shared" si="751"/>
        <v>0</v>
      </c>
    </row>
    <row r="224" spans="1:41" ht="0.75" customHeight="1">
      <c r="A224" s="43"/>
      <c r="B224" s="28" t="s">
        <v>165</v>
      </c>
      <c r="C224" s="29" t="s">
        <v>166</v>
      </c>
      <c r="D224" s="186"/>
      <c r="E224" s="30"/>
      <c r="F224" s="93"/>
      <c r="G224" s="186"/>
      <c r="H224" s="186"/>
      <c r="I224" s="186"/>
      <c r="J224" s="186"/>
      <c r="K224" s="23">
        <f t="shared" si="722"/>
        <v>0</v>
      </c>
      <c r="L224" s="23">
        <f t="shared" si="723"/>
        <v>0</v>
      </c>
      <c r="M224" s="186"/>
      <c r="N224" s="186"/>
      <c r="O224" s="186"/>
      <c r="P224" s="30"/>
      <c r="Q224" s="30"/>
      <c r="R224" s="30"/>
      <c r="S224" s="30"/>
      <c r="T224" s="30"/>
      <c r="U224" s="30"/>
      <c r="V224" s="30"/>
      <c r="W224" s="30"/>
      <c r="X224" s="30"/>
      <c r="Y224" s="30"/>
      <c r="Z224" s="30"/>
      <c r="AA224" s="30"/>
      <c r="AB224" s="30"/>
      <c r="AC224" s="30"/>
      <c r="AD224" s="292">
        <f t="shared" si="702"/>
        <v>0</v>
      </c>
      <c r="AE224" s="30"/>
      <c r="AF224" s="30"/>
      <c r="AG224" s="30"/>
      <c r="AH224" s="30"/>
      <c r="AI224" s="30"/>
      <c r="AJ224" s="30"/>
      <c r="AK224" s="30"/>
      <c r="AL224" s="30"/>
      <c r="AM224" s="30"/>
      <c r="AN224" s="30"/>
      <c r="AO224" s="30"/>
    </row>
    <row r="225" spans="1:41" ht="21" hidden="1" customHeight="1">
      <c r="A225" s="43"/>
      <c r="B225" s="28" t="s">
        <v>167</v>
      </c>
      <c r="C225" s="29" t="s">
        <v>168</v>
      </c>
      <c r="D225" s="186"/>
      <c r="E225" s="30"/>
      <c r="F225" s="93"/>
      <c r="G225" s="186"/>
      <c r="H225" s="186"/>
      <c r="I225" s="186"/>
      <c r="J225" s="186"/>
      <c r="K225" s="23">
        <f t="shared" si="722"/>
        <v>0</v>
      </c>
      <c r="L225" s="23">
        <f t="shared" si="723"/>
        <v>0</v>
      </c>
      <c r="M225" s="186"/>
      <c r="N225" s="186"/>
      <c r="O225" s="186"/>
      <c r="P225" s="30"/>
      <c r="Q225" s="30"/>
      <c r="R225" s="30"/>
      <c r="S225" s="30"/>
      <c r="T225" s="30"/>
      <c r="U225" s="30"/>
      <c r="V225" s="30"/>
      <c r="W225" s="30"/>
      <c r="X225" s="30"/>
      <c r="Y225" s="30"/>
      <c r="Z225" s="30"/>
      <c r="AA225" s="30"/>
      <c r="AB225" s="30"/>
      <c r="AC225" s="30"/>
      <c r="AD225" s="292">
        <f t="shared" si="702"/>
        <v>0</v>
      </c>
      <c r="AE225" s="30"/>
      <c r="AF225" s="30"/>
      <c r="AG225" s="30"/>
      <c r="AH225" s="30"/>
      <c r="AI225" s="30"/>
      <c r="AJ225" s="30"/>
      <c r="AK225" s="30"/>
      <c r="AL225" s="30"/>
      <c r="AM225" s="30"/>
      <c r="AN225" s="30"/>
      <c r="AO225" s="30"/>
    </row>
    <row r="226" spans="1:41" ht="21" hidden="1" customHeight="1">
      <c r="A226" s="43"/>
      <c r="B226" s="28" t="s">
        <v>171</v>
      </c>
      <c r="C226" s="29" t="s">
        <v>172</v>
      </c>
      <c r="D226" s="186"/>
      <c r="E226" s="30"/>
      <c r="F226" s="93"/>
      <c r="G226" s="186"/>
      <c r="H226" s="186"/>
      <c r="I226" s="186"/>
      <c r="J226" s="186"/>
      <c r="K226" s="23">
        <f t="shared" si="722"/>
        <v>0</v>
      </c>
      <c r="L226" s="23">
        <f t="shared" si="723"/>
        <v>0</v>
      </c>
      <c r="M226" s="186"/>
      <c r="N226" s="186"/>
      <c r="O226" s="186"/>
      <c r="P226" s="30"/>
      <c r="Q226" s="30"/>
      <c r="R226" s="30"/>
      <c r="S226" s="30"/>
      <c r="T226" s="30"/>
      <c r="U226" s="30"/>
      <c r="V226" s="30"/>
      <c r="W226" s="30"/>
      <c r="X226" s="30"/>
      <c r="Y226" s="30"/>
      <c r="Z226" s="30"/>
      <c r="AA226" s="30"/>
      <c r="AB226" s="30"/>
      <c r="AC226" s="30"/>
      <c r="AD226" s="292">
        <f t="shared" si="702"/>
        <v>0</v>
      </c>
      <c r="AE226" s="30"/>
      <c r="AF226" s="30"/>
      <c r="AG226" s="30"/>
      <c r="AH226" s="30"/>
      <c r="AI226" s="30"/>
      <c r="AJ226" s="30"/>
      <c r="AK226" s="30"/>
      <c r="AL226" s="30"/>
      <c r="AM226" s="30"/>
      <c r="AN226" s="30"/>
      <c r="AO226" s="30"/>
    </row>
    <row r="227" spans="1:41" ht="21" hidden="1" customHeight="1">
      <c r="A227" s="85"/>
      <c r="B227" s="28" t="s">
        <v>167</v>
      </c>
      <c r="C227" s="29" t="s">
        <v>168</v>
      </c>
      <c r="D227" s="186"/>
      <c r="E227" s="30"/>
      <c r="F227" s="93"/>
      <c r="G227" s="186"/>
      <c r="H227" s="186"/>
      <c r="I227" s="186"/>
      <c r="J227" s="186"/>
      <c r="K227" s="23">
        <f t="shared" si="722"/>
        <v>0</v>
      </c>
      <c r="L227" s="23">
        <f t="shared" si="723"/>
        <v>0</v>
      </c>
      <c r="M227" s="186"/>
      <c r="N227" s="186"/>
      <c r="O227" s="186"/>
      <c r="P227" s="30"/>
      <c r="Q227" s="30"/>
      <c r="R227" s="30"/>
      <c r="S227" s="30"/>
      <c r="T227" s="30"/>
      <c r="U227" s="30"/>
      <c r="V227" s="30"/>
      <c r="W227" s="30"/>
      <c r="X227" s="30"/>
      <c r="Y227" s="30"/>
      <c r="Z227" s="30"/>
      <c r="AA227" s="30"/>
      <c r="AB227" s="30"/>
      <c r="AC227" s="30"/>
      <c r="AD227" s="292">
        <f t="shared" si="702"/>
        <v>0</v>
      </c>
      <c r="AE227" s="30"/>
      <c r="AF227" s="30"/>
      <c r="AG227" s="30"/>
      <c r="AH227" s="30"/>
      <c r="AI227" s="30"/>
      <c r="AJ227" s="30"/>
      <c r="AK227" s="30"/>
      <c r="AL227" s="30"/>
      <c r="AM227" s="30"/>
      <c r="AN227" s="30"/>
      <c r="AO227" s="30"/>
    </row>
    <row r="228" spans="1:41" ht="23.25" hidden="1" customHeight="1">
      <c r="A228" s="85"/>
      <c r="B228" s="16" t="s">
        <v>284</v>
      </c>
      <c r="C228" s="29" t="s">
        <v>176</v>
      </c>
      <c r="D228" s="186">
        <f t="shared" ref="D228:J228" si="752">D96</f>
        <v>0</v>
      </c>
      <c r="E228" s="30">
        <f t="shared" si="752"/>
        <v>0</v>
      </c>
      <c r="F228" s="93">
        <f t="shared" si="752"/>
        <v>0</v>
      </c>
      <c r="G228" s="186">
        <f t="shared" si="752"/>
        <v>0</v>
      </c>
      <c r="H228" s="186">
        <f t="shared" si="752"/>
        <v>0</v>
      </c>
      <c r="I228" s="186">
        <f t="shared" si="752"/>
        <v>0</v>
      </c>
      <c r="J228" s="186">
        <f t="shared" si="752"/>
        <v>0</v>
      </c>
      <c r="K228" s="23">
        <f t="shared" si="722"/>
        <v>0</v>
      </c>
      <c r="L228" s="23">
        <f t="shared" si="723"/>
        <v>0</v>
      </c>
      <c r="M228" s="186">
        <f t="shared" ref="M228:AC228" si="753">M96</f>
        <v>0</v>
      </c>
      <c r="N228" s="186">
        <f t="shared" si="753"/>
        <v>0</v>
      </c>
      <c r="O228" s="186">
        <f t="shared" si="753"/>
        <v>0</v>
      </c>
      <c r="P228" s="30">
        <f t="shared" si="753"/>
        <v>0</v>
      </c>
      <c r="Q228" s="30">
        <f t="shared" si="753"/>
        <v>0</v>
      </c>
      <c r="R228" s="30">
        <f t="shared" si="753"/>
        <v>0</v>
      </c>
      <c r="S228" s="30">
        <f t="shared" si="753"/>
        <v>0</v>
      </c>
      <c r="T228" s="30">
        <f t="shared" si="753"/>
        <v>0</v>
      </c>
      <c r="U228" s="30">
        <f t="shared" si="753"/>
        <v>0</v>
      </c>
      <c r="V228" s="30">
        <f t="shared" si="753"/>
        <v>0</v>
      </c>
      <c r="W228" s="30">
        <f t="shared" si="753"/>
        <v>0</v>
      </c>
      <c r="X228" s="30">
        <f t="shared" si="753"/>
        <v>0</v>
      </c>
      <c r="Y228" s="30">
        <f t="shared" si="753"/>
        <v>0</v>
      </c>
      <c r="Z228" s="30">
        <f t="shared" si="753"/>
        <v>0</v>
      </c>
      <c r="AA228" s="30">
        <f t="shared" si="753"/>
        <v>0</v>
      </c>
      <c r="AB228" s="30">
        <f t="shared" si="753"/>
        <v>0</v>
      </c>
      <c r="AC228" s="30">
        <f t="shared" si="753"/>
        <v>0</v>
      </c>
      <c r="AD228" s="292">
        <f t="shared" si="702"/>
        <v>0</v>
      </c>
      <c r="AE228" s="30">
        <f t="shared" ref="AE228:AO228" si="754">AE96</f>
        <v>0</v>
      </c>
      <c r="AF228" s="30">
        <f t="shared" si="754"/>
        <v>0</v>
      </c>
      <c r="AG228" s="30">
        <f t="shared" si="754"/>
        <v>0</v>
      </c>
      <c r="AH228" s="30">
        <f t="shared" si="754"/>
        <v>0</v>
      </c>
      <c r="AI228" s="30">
        <f t="shared" si="754"/>
        <v>0</v>
      </c>
      <c r="AJ228" s="30">
        <f t="shared" si="754"/>
        <v>0</v>
      </c>
      <c r="AK228" s="30">
        <f t="shared" si="754"/>
        <v>0</v>
      </c>
      <c r="AL228" s="30">
        <f t="shared" si="754"/>
        <v>0</v>
      </c>
      <c r="AM228" s="30">
        <f t="shared" si="754"/>
        <v>0</v>
      </c>
      <c r="AN228" s="30">
        <f t="shared" si="754"/>
        <v>0</v>
      </c>
      <c r="AO228" s="30">
        <f t="shared" si="754"/>
        <v>0</v>
      </c>
    </row>
    <row r="229" spans="1:41" ht="27.75" customHeight="1">
      <c r="A229" s="85"/>
      <c r="B229" s="16" t="s">
        <v>189</v>
      </c>
      <c r="C229" s="29" t="s">
        <v>285</v>
      </c>
      <c r="D229" s="186">
        <f t="shared" ref="D229:J229" si="755">D103</f>
        <v>181</v>
      </c>
      <c r="E229" s="30">
        <f t="shared" si="755"/>
        <v>336</v>
      </c>
      <c r="F229" s="93">
        <f t="shared" si="755"/>
        <v>336</v>
      </c>
      <c r="G229" s="186">
        <f t="shared" si="755"/>
        <v>84</v>
      </c>
      <c r="H229" s="186">
        <f t="shared" si="755"/>
        <v>84</v>
      </c>
      <c r="I229" s="186">
        <f t="shared" si="755"/>
        <v>84</v>
      </c>
      <c r="J229" s="186">
        <f t="shared" si="755"/>
        <v>84</v>
      </c>
      <c r="K229" s="23">
        <f t="shared" si="722"/>
        <v>336</v>
      </c>
      <c r="L229" s="23">
        <f t="shared" si="723"/>
        <v>0</v>
      </c>
      <c r="M229" s="186">
        <f t="shared" ref="M229:AC229" si="756">M103</f>
        <v>336</v>
      </c>
      <c r="N229" s="186">
        <f t="shared" si="756"/>
        <v>336</v>
      </c>
      <c r="O229" s="186">
        <f t="shared" si="756"/>
        <v>336</v>
      </c>
      <c r="P229" s="30">
        <f t="shared" si="756"/>
        <v>0</v>
      </c>
      <c r="Q229" s="30">
        <f t="shared" si="756"/>
        <v>0</v>
      </c>
      <c r="R229" s="30">
        <f t="shared" si="756"/>
        <v>1095</v>
      </c>
      <c r="S229" s="30">
        <f t="shared" si="756"/>
        <v>0</v>
      </c>
      <c r="T229" s="30">
        <f t="shared" si="756"/>
        <v>0</v>
      </c>
      <c r="U229" s="30">
        <f t="shared" si="756"/>
        <v>0</v>
      </c>
      <c r="V229" s="30">
        <f t="shared" si="756"/>
        <v>0</v>
      </c>
      <c r="W229" s="30">
        <f t="shared" si="756"/>
        <v>0</v>
      </c>
      <c r="X229" s="30">
        <f t="shared" si="756"/>
        <v>0</v>
      </c>
      <c r="Y229" s="30">
        <f t="shared" si="756"/>
        <v>0</v>
      </c>
      <c r="Z229" s="30">
        <f t="shared" si="756"/>
        <v>0</v>
      </c>
      <c r="AA229" s="30">
        <f t="shared" si="756"/>
        <v>0</v>
      </c>
      <c r="AB229" s="30">
        <f t="shared" si="756"/>
        <v>0</v>
      </c>
      <c r="AC229" s="30">
        <f t="shared" si="756"/>
        <v>0</v>
      </c>
      <c r="AD229" s="292">
        <f t="shared" si="702"/>
        <v>1431</v>
      </c>
      <c r="AE229" s="30">
        <f t="shared" ref="AE229:AO229" si="757">AE103</f>
        <v>1431</v>
      </c>
      <c r="AF229" s="30">
        <f t="shared" si="757"/>
        <v>0</v>
      </c>
      <c r="AG229" s="30">
        <f t="shared" si="757"/>
        <v>366</v>
      </c>
      <c r="AH229" s="30">
        <f t="shared" si="757"/>
        <v>0</v>
      </c>
      <c r="AI229" s="30">
        <f t="shared" si="757"/>
        <v>0</v>
      </c>
      <c r="AJ229" s="30">
        <f t="shared" si="757"/>
        <v>0</v>
      </c>
      <c r="AK229" s="30">
        <f t="shared" si="757"/>
        <v>366</v>
      </c>
      <c r="AL229" s="30">
        <f t="shared" si="757"/>
        <v>366</v>
      </c>
      <c r="AM229" s="30">
        <f t="shared" si="757"/>
        <v>366</v>
      </c>
      <c r="AN229" s="30">
        <f t="shared" si="757"/>
        <v>366</v>
      </c>
      <c r="AO229" s="30">
        <f t="shared" si="757"/>
        <v>0</v>
      </c>
    </row>
    <row r="230" spans="1:41" ht="21" hidden="1" customHeight="1">
      <c r="A230" s="85"/>
      <c r="B230" s="16" t="s">
        <v>191</v>
      </c>
      <c r="C230" s="29" t="s">
        <v>192</v>
      </c>
      <c r="D230" s="186"/>
      <c r="E230" s="30"/>
      <c r="F230" s="93"/>
      <c r="G230" s="186"/>
      <c r="H230" s="186"/>
      <c r="I230" s="186"/>
      <c r="J230" s="186"/>
      <c r="K230" s="23">
        <f t="shared" si="722"/>
        <v>0</v>
      </c>
      <c r="L230" s="23">
        <f t="shared" si="723"/>
        <v>0</v>
      </c>
      <c r="M230" s="186"/>
      <c r="N230" s="186"/>
      <c r="O230" s="186"/>
      <c r="P230" s="30"/>
      <c r="Q230" s="30"/>
      <c r="R230" s="30"/>
      <c r="S230" s="30"/>
      <c r="T230" s="30"/>
      <c r="U230" s="30"/>
      <c r="V230" s="30"/>
      <c r="W230" s="30"/>
      <c r="X230" s="30"/>
      <c r="Y230" s="30"/>
      <c r="Z230" s="30"/>
      <c r="AA230" s="30"/>
      <c r="AB230" s="30"/>
      <c r="AC230" s="30"/>
      <c r="AD230" s="292">
        <f t="shared" si="702"/>
        <v>0</v>
      </c>
      <c r="AE230" s="30"/>
      <c r="AF230" s="30"/>
      <c r="AG230" s="30"/>
      <c r="AH230" s="30"/>
      <c r="AI230" s="30"/>
      <c r="AJ230" s="30"/>
      <c r="AK230" s="30"/>
      <c r="AL230" s="30"/>
      <c r="AM230" s="30"/>
      <c r="AN230" s="30"/>
      <c r="AO230" s="30"/>
    </row>
    <row r="231" spans="1:41" ht="22.5" customHeight="1">
      <c r="A231" s="86"/>
      <c r="B231" s="82" t="s">
        <v>286</v>
      </c>
      <c r="C231" s="87"/>
      <c r="D231" s="88">
        <f>D232+D234+D236+D238+D286+D235+D265+D272</f>
        <v>281496.69</v>
      </c>
      <c r="E231" s="88">
        <f>E232+E234+E236+E238+E286+E235+E265+E272</f>
        <v>363231</v>
      </c>
      <c r="F231" s="88">
        <f t="shared" ref="F231:AC231" si="758">F232+F234+F236+F238+F286+F235+F265+F271</f>
        <v>336273</v>
      </c>
      <c r="G231" s="88">
        <f t="shared" si="758"/>
        <v>50863</v>
      </c>
      <c r="H231" s="88">
        <f t="shared" si="758"/>
        <v>89525</v>
      </c>
      <c r="I231" s="88">
        <f t="shared" si="758"/>
        <v>93922</v>
      </c>
      <c r="J231" s="88">
        <f t="shared" si="758"/>
        <v>101963</v>
      </c>
      <c r="K231" s="88">
        <f t="shared" si="758"/>
        <v>336273</v>
      </c>
      <c r="L231" s="88">
        <f t="shared" si="758"/>
        <v>0</v>
      </c>
      <c r="M231" s="88">
        <f t="shared" si="758"/>
        <v>272494</v>
      </c>
      <c r="N231" s="88">
        <f t="shared" si="758"/>
        <v>236194</v>
      </c>
      <c r="O231" s="88">
        <f t="shared" si="758"/>
        <v>80263</v>
      </c>
      <c r="P231" s="88">
        <f t="shared" si="758"/>
        <v>0</v>
      </c>
      <c r="Q231" s="88">
        <f t="shared" si="758"/>
        <v>0</v>
      </c>
      <c r="R231" s="88">
        <f t="shared" si="758"/>
        <v>10272</v>
      </c>
      <c r="S231" s="88">
        <f t="shared" si="758"/>
        <v>0</v>
      </c>
      <c r="T231" s="88">
        <f t="shared" si="758"/>
        <v>0</v>
      </c>
      <c r="U231" s="88">
        <f t="shared" si="758"/>
        <v>10</v>
      </c>
      <c r="V231" s="88">
        <f t="shared" si="758"/>
        <v>264.96000000000004</v>
      </c>
      <c r="W231" s="88">
        <f t="shared" si="758"/>
        <v>4058.87</v>
      </c>
      <c r="X231" s="88">
        <f t="shared" si="758"/>
        <v>0</v>
      </c>
      <c r="Y231" s="88">
        <f t="shared" si="758"/>
        <v>0</v>
      </c>
      <c r="Z231" s="88">
        <f t="shared" si="758"/>
        <v>0</v>
      </c>
      <c r="AA231" s="88">
        <f t="shared" si="758"/>
        <v>15</v>
      </c>
      <c r="AB231" s="88">
        <f t="shared" si="758"/>
        <v>0</v>
      </c>
      <c r="AC231" s="88">
        <f t="shared" si="758"/>
        <v>4922.84</v>
      </c>
      <c r="AD231" s="292">
        <f t="shared" si="702"/>
        <v>355816.67000000004</v>
      </c>
      <c r="AE231" s="88">
        <f>AE232+AE234+AE236+AE238+AE286+AE235+AE265+AE271</f>
        <v>355816.67</v>
      </c>
      <c r="AF231" s="88">
        <f>AF232+AF234+AF236+AF238+AF286+AF235+AF265+AF271</f>
        <v>209863</v>
      </c>
      <c r="AG231" s="88">
        <f t="shared" ref="AG231:AO231" si="759">AG232+AG234+AG236+AG238+AG286+AG235+AG265+AG271+AG258</f>
        <v>308172</v>
      </c>
      <c r="AH231" s="88">
        <f t="shared" si="759"/>
        <v>0</v>
      </c>
      <c r="AI231" s="88">
        <f t="shared" si="759"/>
        <v>0</v>
      </c>
      <c r="AJ231" s="88">
        <f t="shared" si="759"/>
        <v>0</v>
      </c>
      <c r="AK231" s="88">
        <f t="shared" si="759"/>
        <v>308172</v>
      </c>
      <c r="AL231" s="88">
        <f t="shared" si="759"/>
        <v>240221</v>
      </c>
      <c r="AM231" s="88">
        <f t="shared" si="759"/>
        <v>170526</v>
      </c>
      <c r="AN231" s="88">
        <f t="shared" si="759"/>
        <v>4116</v>
      </c>
      <c r="AO231" s="88">
        <f t="shared" si="759"/>
        <v>0</v>
      </c>
    </row>
    <row r="232" spans="1:41" ht="16.5" customHeight="1">
      <c r="A232" s="85"/>
      <c r="B232" s="28" t="s">
        <v>287</v>
      </c>
      <c r="C232" s="29" t="s">
        <v>288</v>
      </c>
      <c r="D232" s="250">
        <f t="shared" ref="D232:E232" si="760">D233</f>
        <v>21613.69</v>
      </c>
      <c r="E232" s="44">
        <f t="shared" si="760"/>
        <v>38397</v>
      </c>
      <c r="F232" s="90">
        <f t="shared" ref="F232:AO232" si="761">F233</f>
        <v>7370</v>
      </c>
      <c r="G232" s="250">
        <f t="shared" si="761"/>
        <v>0</v>
      </c>
      <c r="H232" s="250">
        <f t="shared" si="761"/>
        <v>0</v>
      </c>
      <c r="I232" s="250">
        <f t="shared" si="761"/>
        <v>2900</v>
      </c>
      <c r="J232" s="250">
        <f t="shared" si="761"/>
        <v>4470</v>
      </c>
      <c r="K232" s="23">
        <f t="shared" si="722"/>
        <v>7370</v>
      </c>
      <c r="L232" s="23">
        <f t="shared" si="723"/>
        <v>0</v>
      </c>
      <c r="M232" s="250">
        <f t="shared" si="761"/>
        <v>0</v>
      </c>
      <c r="N232" s="250">
        <f t="shared" si="761"/>
        <v>0</v>
      </c>
      <c r="O232" s="250">
        <f t="shared" si="761"/>
        <v>0</v>
      </c>
      <c r="P232" s="44">
        <f t="shared" si="761"/>
        <v>0</v>
      </c>
      <c r="Q232" s="44">
        <f t="shared" si="761"/>
        <v>0</v>
      </c>
      <c r="R232" s="44">
        <f t="shared" si="761"/>
        <v>0</v>
      </c>
      <c r="S232" s="44">
        <f t="shared" si="761"/>
        <v>0</v>
      </c>
      <c r="T232" s="44">
        <f t="shared" si="761"/>
        <v>0</v>
      </c>
      <c r="U232" s="44">
        <f t="shared" si="761"/>
        <v>10</v>
      </c>
      <c r="V232" s="44">
        <f t="shared" si="761"/>
        <v>155</v>
      </c>
      <c r="W232" s="44">
        <f t="shared" si="761"/>
        <v>3638.87</v>
      </c>
      <c r="X232" s="44">
        <f t="shared" si="761"/>
        <v>0</v>
      </c>
      <c r="Y232" s="44">
        <f t="shared" si="761"/>
        <v>0</v>
      </c>
      <c r="Z232" s="44">
        <f t="shared" si="761"/>
        <v>0</v>
      </c>
      <c r="AA232" s="44">
        <f t="shared" si="761"/>
        <v>15</v>
      </c>
      <c r="AB232" s="44">
        <f t="shared" si="761"/>
        <v>0</v>
      </c>
      <c r="AC232" s="44">
        <f t="shared" si="761"/>
        <v>4922.84</v>
      </c>
      <c r="AD232" s="292">
        <f t="shared" si="702"/>
        <v>16111.71</v>
      </c>
      <c r="AE232" s="44">
        <f t="shared" si="761"/>
        <v>16111.71</v>
      </c>
      <c r="AF232" s="44">
        <f t="shared" si="761"/>
        <v>0</v>
      </c>
      <c r="AG232" s="44">
        <f t="shared" si="761"/>
        <v>0</v>
      </c>
      <c r="AH232" s="44">
        <f t="shared" si="761"/>
        <v>0</v>
      </c>
      <c r="AI232" s="44">
        <f t="shared" si="761"/>
        <v>0</v>
      </c>
      <c r="AJ232" s="44">
        <f t="shared" si="761"/>
        <v>0</v>
      </c>
      <c r="AK232" s="44">
        <f t="shared" si="761"/>
        <v>0</v>
      </c>
      <c r="AL232" s="44">
        <f t="shared" si="761"/>
        <v>0</v>
      </c>
      <c r="AM232" s="44">
        <f t="shared" si="761"/>
        <v>0</v>
      </c>
      <c r="AN232" s="44">
        <f t="shared" si="761"/>
        <v>0</v>
      </c>
      <c r="AO232" s="44">
        <f t="shared" si="761"/>
        <v>0</v>
      </c>
    </row>
    <row r="233" spans="1:41" ht="18.75" customHeight="1">
      <c r="A233" s="85"/>
      <c r="B233" s="28" t="s">
        <v>281</v>
      </c>
      <c r="C233" s="29" t="s">
        <v>127</v>
      </c>
      <c r="D233" s="257">
        <f t="shared" ref="D233:E233" si="762">-D210</f>
        <v>21613.69</v>
      </c>
      <c r="E233" s="89">
        <f t="shared" si="762"/>
        <v>38397</v>
      </c>
      <c r="F233" s="295">
        <f t="shared" ref="F233:J233" si="763">-F210</f>
        <v>7370</v>
      </c>
      <c r="G233" s="257">
        <f t="shared" si="763"/>
        <v>0</v>
      </c>
      <c r="H233" s="257">
        <f t="shared" si="763"/>
        <v>0</v>
      </c>
      <c r="I233" s="257">
        <f t="shared" si="763"/>
        <v>2900</v>
      </c>
      <c r="J233" s="257">
        <f t="shared" si="763"/>
        <v>4470</v>
      </c>
      <c r="K233" s="23">
        <f t="shared" si="722"/>
        <v>7370</v>
      </c>
      <c r="L233" s="23">
        <f t="shared" si="723"/>
        <v>0</v>
      </c>
      <c r="M233" s="257">
        <f t="shared" ref="M233:O233" si="764">-M210</f>
        <v>0</v>
      </c>
      <c r="N233" s="257">
        <f t="shared" si="764"/>
        <v>0</v>
      </c>
      <c r="O233" s="257">
        <f t="shared" si="764"/>
        <v>0</v>
      </c>
      <c r="P233" s="89">
        <f t="shared" ref="P233:Q233" si="765">-P210</f>
        <v>0</v>
      </c>
      <c r="Q233" s="89">
        <f t="shared" si="765"/>
        <v>0</v>
      </c>
      <c r="R233" s="89">
        <f t="shared" ref="R233:Z233" si="766">-R210</f>
        <v>0</v>
      </c>
      <c r="S233" s="89">
        <f t="shared" si="766"/>
        <v>0</v>
      </c>
      <c r="T233" s="89">
        <f t="shared" si="766"/>
        <v>0</v>
      </c>
      <c r="U233" s="89">
        <f t="shared" ref="U233:V233" si="767">-U210</f>
        <v>10</v>
      </c>
      <c r="V233" s="89">
        <f t="shared" si="767"/>
        <v>155</v>
      </c>
      <c r="W233" s="89">
        <f t="shared" ref="W233:Y233" si="768">-W210</f>
        <v>3638.87</v>
      </c>
      <c r="X233" s="89">
        <f t="shared" si="768"/>
        <v>0</v>
      </c>
      <c r="Y233" s="89">
        <f t="shared" si="768"/>
        <v>0</v>
      </c>
      <c r="Z233" s="89">
        <f t="shared" si="766"/>
        <v>0</v>
      </c>
      <c r="AA233" s="89">
        <f t="shared" ref="AA233:AB233" si="769">-AA210</f>
        <v>15</v>
      </c>
      <c r="AB233" s="89">
        <f t="shared" si="769"/>
        <v>0</v>
      </c>
      <c r="AC233" s="89">
        <f t="shared" ref="AC233:AE233" si="770">-AC210</f>
        <v>4922.84</v>
      </c>
      <c r="AD233" s="292">
        <f t="shared" si="702"/>
        <v>16111.71</v>
      </c>
      <c r="AE233" s="89">
        <f t="shared" si="770"/>
        <v>16111.71</v>
      </c>
      <c r="AF233" s="89">
        <f t="shared" ref="AF233:AK233" si="771">-AF210</f>
        <v>0</v>
      </c>
      <c r="AG233" s="89">
        <f t="shared" si="771"/>
        <v>0</v>
      </c>
      <c r="AH233" s="89">
        <f t="shared" ref="AH233:AJ233" si="772">-AH210</f>
        <v>0</v>
      </c>
      <c r="AI233" s="89">
        <f t="shared" si="772"/>
        <v>0</v>
      </c>
      <c r="AJ233" s="89">
        <f t="shared" si="772"/>
        <v>0</v>
      </c>
      <c r="AK233" s="89">
        <f t="shared" si="771"/>
        <v>0</v>
      </c>
      <c r="AL233" s="89">
        <f t="shared" ref="AL233:AM233" si="773">-AL210</f>
        <v>0</v>
      </c>
      <c r="AM233" s="89">
        <f t="shared" si="773"/>
        <v>0</v>
      </c>
      <c r="AN233" s="89">
        <f t="shared" ref="AN233:AO233" si="774">-AN210</f>
        <v>0</v>
      </c>
      <c r="AO233" s="89">
        <f t="shared" si="774"/>
        <v>0</v>
      </c>
    </row>
    <row r="234" spans="1:41" ht="14.25" customHeight="1">
      <c r="A234" s="85"/>
      <c r="B234" s="28" t="s">
        <v>131</v>
      </c>
      <c r="C234" s="29" t="s">
        <v>132</v>
      </c>
      <c r="D234" s="186"/>
      <c r="E234" s="30"/>
      <c r="F234" s="93"/>
      <c r="G234" s="186"/>
      <c r="H234" s="186"/>
      <c r="I234" s="186"/>
      <c r="J234" s="186"/>
      <c r="K234" s="23">
        <f t="shared" si="722"/>
        <v>0</v>
      </c>
      <c r="L234" s="23">
        <f t="shared" si="723"/>
        <v>0</v>
      </c>
      <c r="M234" s="186"/>
      <c r="N234" s="186"/>
      <c r="O234" s="186"/>
      <c r="P234" s="30"/>
      <c r="Q234" s="30"/>
      <c r="R234" s="30"/>
      <c r="S234" s="30"/>
      <c r="T234" s="30"/>
      <c r="U234" s="30"/>
      <c r="V234" s="30"/>
      <c r="W234" s="30"/>
      <c r="X234" s="30"/>
      <c r="Y234" s="30"/>
      <c r="Z234" s="30"/>
      <c r="AA234" s="30"/>
      <c r="AB234" s="30"/>
      <c r="AC234" s="30"/>
      <c r="AD234" s="292">
        <f t="shared" si="702"/>
        <v>0</v>
      </c>
      <c r="AE234" s="30"/>
      <c r="AF234" s="30"/>
      <c r="AG234" s="30"/>
      <c r="AH234" s="30"/>
      <c r="AI234" s="30"/>
      <c r="AJ234" s="30"/>
      <c r="AK234" s="30"/>
      <c r="AL234" s="30"/>
      <c r="AM234" s="30"/>
      <c r="AN234" s="30"/>
      <c r="AO234" s="30"/>
    </row>
    <row r="235" spans="1:41" ht="13.5" customHeight="1">
      <c r="A235" s="85"/>
      <c r="B235" s="28" t="s">
        <v>133</v>
      </c>
      <c r="C235" s="29" t="s">
        <v>134</v>
      </c>
      <c r="D235" s="186"/>
      <c r="E235" s="30"/>
      <c r="F235" s="93"/>
      <c r="G235" s="186"/>
      <c r="H235" s="186"/>
      <c r="I235" s="186"/>
      <c r="J235" s="186"/>
      <c r="K235" s="23">
        <f t="shared" si="722"/>
        <v>0</v>
      </c>
      <c r="L235" s="23">
        <f t="shared" si="723"/>
        <v>0</v>
      </c>
      <c r="M235" s="186"/>
      <c r="N235" s="186"/>
      <c r="O235" s="186"/>
      <c r="P235" s="30"/>
      <c r="Q235" s="30"/>
      <c r="R235" s="30"/>
      <c r="S235" s="30"/>
      <c r="T235" s="30"/>
      <c r="U235" s="30"/>
      <c r="V235" s="30"/>
      <c r="W235" s="30"/>
      <c r="X235" s="30"/>
      <c r="Y235" s="30"/>
      <c r="Z235" s="30"/>
      <c r="AA235" s="30"/>
      <c r="AB235" s="30"/>
      <c r="AC235" s="30"/>
      <c r="AD235" s="292">
        <f t="shared" si="702"/>
        <v>0</v>
      </c>
      <c r="AE235" s="30"/>
      <c r="AF235" s="30"/>
      <c r="AG235" s="30"/>
      <c r="AH235" s="30"/>
      <c r="AI235" s="30"/>
      <c r="AJ235" s="30"/>
      <c r="AK235" s="30"/>
      <c r="AL235" s="30"/>
      <c r="AM235" s="30"/>
      <c r="AN235" s="30"/>
      <c r="AO235" s="30"/>
    </row>
    <row r="236" spans="1:41" ht="12.75" customHeight="1">
      <c r="A236" s="85"/>
      <c r="B236" s="28" t="s">
        <v>282</v>
      </c>
      <c r="C236" s="29">
        <v>40.020000000000003</v>
      </c>
      <c r="D236" s="186"/>
      <c r="E236" s="30"/>
      <c r="F236" s="93"/>
      <c r="G236" s="186"/>
      <c r="H236" s="186"/>
      <c r="I236" s="186"/>
      <c r="J236" s="186"/>
      <c r="K236" s="23">
        <f t="shared" si="722"/>
        <v>0</v>
      </c>
      <c r="L236" s="23">
        <f t="shared" si="723"/>
        <v>0</v>
      </c>
      <c r="M236" s="186"/>
      <c r="N236" s="186"/>
      <c r="O236" s="186"/>
      <c r="P236" s="30"/>
      <c r="Q236" s="30"/>
      <c r="R236" s="30"/>
      <c r="S236" s="30"/>
      <c r="T236" s="30"/>
      <c r="U236" s="30"/>
      <c r="V236" s="30"/>
      <c r="W236" s="30"/>
      <c r="X236" s="30"/>
      <c r="Y236" s="30"/>
      <c r="Z236" s="30"/>
      <c r="AA236" s="30"/>
      <c r="AB236" s="30"/>
      <c r="AC236" s="30"/>
      <c r="AD236" s="292">
        <f t="shared" si="702"/>
        <v>0</v>
      </c>
      <c r="AE236" s="30"/>
      <c r="AF236" s="30"/>
      <c r="AG236" s="30"/>
      <c r="AH236" s="30"/>
      <c r="AI236" s="30"/>
      <c r="AJ236" s="30"/>
      <c r="AK236" s="30"/>
      <c r="AL236" s="30"/>
      <c r="AM236" s="30"/>
      <c r="AN236" s="30"/>
      <c r="AO236" s="30"/>
    </row>
    <row r="237" spans="1:41" ht="13.5" customHeight="1">
      <c r="A237" s="85"/>
      <c r="B237" s="25" t="s">
        <v>140</v>
      </c>
      <c r="C237" s="29" t="s">
        <v>141</v>
      </c>
      <c r="D237" s="186">
        <f t="shared" ref="D237:E237" si="775">D238+D265</f>
        <v>247821</v>
      </c>
      <c r="E237" s="30">
        <f t="shared" si="775"/>
        <v>178260</v>
      </c>
      <c r="F237" s="93">
        <f t="shared" ref="F237:J237" si="776">F238+F265</f>
        <v>183099</v>
      </c>
      <c r="G237" s="186">
        <f t="shared" si="776"/>
        <v>48099</v>
      </c>
      <c r="H237" s="186">
        <f t="shared" si="776"/>
        <v>53685</v>
      </c>
      <c r="I237" s="186">
        <f t="shared" si="776"/>
        <v>41112</v>
      </c>
      <c r="J237" s="186">
        <f t="shared" si="776"/>
        <v>40203</v>
      </c>
      <c r="K237" s="23">
        <f t="shared" si="722"/>
        <v>183099</v>
      </c>
      <c r="L237" s="23">
        <f t="shared" si="723"/>
        <v>0</v>
      </c>
      <c r="M237" s="186">
        <f t="shared" ref="M237:O237" si="777">M238+M265</f>
        <v>102698</v>
      </c>
      <c r="N237" s="186">
        <f t="shared" si="777"/>
        <v>66527</v>
      </c>
      <c r="O237" s="186">
        <f t="shared" si="777"/>
        <v>10627</v>
      </c>
      <c r="P237" s="30">
        <f t="shared" ref="P237:Q237" si="778">P238+P265</f>
        <v>0</v>
      </c>
      <c r="Q237" s="30">
        <f t="shared" si="778"/>
        <v>0</v>
      </c>
      <c r="R237" s="30">
        <f t="shared" ref="R237:Z237" si="779">R238+R265</f>
        <v>10272</v>
      </c>
      <c r="S237" s="30">
        <f t="shared" si="779"/>
        <v>0</v>
      </c>
      <c r="T237" s="30">
        <f t="shared" si="779"/>
        <v>0</v>
      </c>
      <c r="U237" s="30">
        <f t="shared" ref="U237:V237" si="780">U238+U265</f>
        <v>0</v>
      </c>
      <c r="V237" s="30">
        <f t="shared" si="780"/>
        <v>14.589999999999998</v>
      </c>
      <c r="W237" s="30">
        <f t="shared" ref="W237:Y237" si="781">W238+W265</f>
        <v>0</v>
      </c>
      <c r="X237" s="30">
        <f t="shared" si="781"/>
        <v>0</v>
      </c>
      <c r="Y237" s="30">
        <f t="shared" si="781"/>
        <v>0</v>
      </c>
      <c r="Z237" s="30">
        <f t="shared" si="779"/>
        <v>0</v>
      </c>
      <c r="AA237" s="30">
        <f t="shared" ref="AA237:AB237" si="782">AA238+AA265</f>
        <v>0</v>
      </c>
      <c r="AB237" s="30">
        <f t="shared" si="782"/>
        <v>0</v>
      </c>
      <c r="AC237" s="30">
        <f t="shared" ref="AC237:AE237" si="783">AC238+AC265</f>
        <v>0</v>
      </c>
      <c r="AD237" s="292">
        <f t="shared" si="702"/>
        <v>193385.59</v>
      </c>
      <c r="AE237" s="30">
        <f t="shared" si="783"/>
        <v>193385.59</v>
      </c>
      <c r="AF237" s="30">
        <f t="shared" ref="AF237:AK237" si="784">AF238+AF265</f>
        <v>78877</v>
      </c>
      <c r="AG237" s="30">
        <f t="shared" si="784"/>
        <v>130914</v>
      </c>
      <c r="AH237" s="30">
        <f t="shared" ref="AH237:AJ237" si="785">AH238+AH265</f>
        <v>0</v>
      </c>
      <c r="AI237" s="30">
        <f t="shared" si="785"/>
        <v>0</v>
      </c>
      <c r="AJ237" s="30">
        <f t="shared" si="785"/>
        <v>0</v>
      </c>
      <c r="AK237" s="30">
        <f t="shared" si="784"/>
        <v>130914</v>
      </c>
      <c r="AL237" s="30">
        <f t="shared" ref="AL237:AM237" si="786">AL238+AL265</f>
        <v>67246</v>
      </c>
      <c r="AM237" s="30">
        <f t="shared" si="786"/>
        <v>47503</v>
      </c>
      <c r="AN237" s="30">
        <f t="shared" ref="AN237:AO237" si="787">AN238+AN265</f>
        <v>546</v>
      </c>
      <c r="AO237" s="30">
        <f t="shared" si="787"/>
        <v>0</v>
      </c>
    </row>
    <row r="238" spans="1:41" ht="18" customHeight="1">
      <c r="A238" s="85"/>
      <c r="B238" s="25" t="s">
        <v>140</v>
      </c>
      <c r="C238" s="29" t="s">
        <v>289</v>
      </c>
      <c r="D238" s="90">
        <f>D239+D241+D242+D243+D244+D247+D248+D249+D250+D251+D252+D254+D253+D262+D240</f>
        <v>238897</v>
      </c>
      <c r="E238" s="90">
        <f t="shared" ref="E238:O238" si="788">E239+E241+E242+E243+E244+E247+E248+E249+E250+E251+E252+E254+E253+E262+E240</f>
        <v>151620</v>
      </c>
      <c r="F238" s="90">
        <f t="shared" si="788"/>
        <v>156459</v>
      </c>
      <c r="G238" s="250">
        <f t="shared" si="788"/>
        <v>47244</v>
      </c>
      <c r="H238" s="250">
        <f t="shared" si="788"/>
        <v>45900</v>
      </c>
      <c r="I238" s="250">
        <f t="shared" si="788"/>
        <v>32112</v>
      </c>
      <c r="J238" s="250">
        <f t="shared" si="788"/>
        <v>31203</v>
      </c>
      <c r="K238" s="23">
        <f t="shared" si="722"/>
        <v>156459</v>
      </c>
      <c r="L238" s="23">
        <f t="shared" si="723"/>
        <v>0</v>
      </c>
      <c r="M238" s="250">
        <f t="shared" si="788"/>
        <v>102698</v>
      </c>
      <c r="N238" s="250">
        <f t="shared" si="788"/>
        <v>66527</v>
      </c>
      <c r="O238" s="250">
        <f t="shared" si="788"/>
        <v>10627</v>
      </c>
      <c r="P238" s="90">
        <f t="shared" ref="P238:Q238" si="789">P239+P241+P242+P243+P244+P247+P248+P249+P250+P251+P252+P254+P253+P262+P240</f>
        <v>0</v>
      </c>
      <c r="Q238" s="90">
        <f t="shared" si="789"/>
        <v>0</v>
      </c>
      <c r="R238" s="90">
        <f t="shared" ref="R238:Z238" si="790">R239+R241+R242+R243+R244+R247+R248+R249+R250+R251+R252+R254+R253+R262+R240</f>
        <v>10272</v>
      </c>
      <c r="S238" s="90">
        <f t="shared" si="790"/>
        <v>0</v>
      </c>
      <c r="T238" s="90">
        <f t="shared" si="790"/>
        <v>0</v>
      </c>
      <c r="U238" s="90">
        <f t="shared" ref="U238:V238" si="791">U239+U241+U242+U243+U244+U247+U248+U249+U250+U251+U252+U254+U253+U262+U240</f>
        <v>0</v>
      </c>
      <c r="V238" s="90">
        <f t="shared" si="791"/>
        <v>14.589999999999998</v>
      </c>
      <c r="W238" s="90">
        <f t="shared" ref="W238:Y238" si="792">W239+W241+W242+W243+W244+W247+W248+W249+W250+W251+W252+W254+W253+W262+W240</f>
        <v>0</v>
      </c>
      <c r="X238" s="90">
        <f t="shared" si="792"/>
        <v>0</v>
      </c>
      <c r="Y238" s="90">
        <f t="shared" si="792"/>
        <v>0</v>
      </c>
      <c r="Z238" s="90">
        <f t="shared" si="790"/>
        <v>0</v>
      </c>
      <c r="AA238" s="90">
        <f t="shared" ref="AA238:AB238" si="793">AA239+AA241+AA242+AA243+AA244+AA247+AA248+AA249+AA250+AA251+AA252+AA254+AA253+AA262+AA240</f>
        <v>0</v>
      </c>
      <c r="AB238" s="90">
        <f t="shared" si="793"/>
        <v>0</v>
      </c>
      <c r="AC238" s="90">
        <f t="shared" ref="AC238:AE238" si="794">AC239+AC241+AC242+AC243+AC244+AC247+AC248+AC249+AC250+AC251+AC252+AC254+AC253+AC262+AC240</f>
        <v>0</v>
      </c>
      <c r="AD238" s="292">
        <f t="shared" si="702"/>
        <v>166745.59</v>
      </c>
      <c r="AE238" s="90">
        <f t="shared" si="794"/>
        <v>166745.59</v>
      </c>
      <c r="AF238" s="90">
        <f t="shared" ref="AF238:AK238" si="795">AF239+AF241+AF242+AF243+AF244+AF247+AF248+AF249+AF250+AF251+AF252+AF254+AF253+AF262+AF240</f>
        <v>53051</v>
      </c>
      <c r="AG238" s="90">
        <f t="shared" si="795"/>
        <v>130914</v>
      </c>
      <c r="AH238" s="90">
        <f t="shared" ref="AH238:AJ238" si="796">AH239+AH241+AH242+AH243+AH244+AH247+AH248+AH249+AH250+AH251+AH252+AH254+AH253+AH262+AH240</f>
        <v>0</v>
      </c>
      <c r="AI238" s="90">
        <f t="shared" si="796"/>
        <v>0</v>
      </c>
      <c r="AJ238" s="90">
        <f t="shared" si="796"/>
        <v>0</v>
      </c>
      <c r="AK238" s="90">
        <f t="shared" si="795"/>
        <v>130914</v>
      </c>
      <c r="AL238" s="90">
        <f t="shared" ref="AL238:AM238" si="797">AL239+AL241+AL242+AL243+AL244+AL247+AL248+AL249+AL250+AL251+AL252+AL254+AL253+AL262+AL240</f>
        <v>67246</v>
      </c>
      <c r="AM238" s="90">
        <f t="shared" si="797"/>
        <v>47503</v>
      </c>
      <c r="AN238" s="90">
        <f t="shared" ref="AN238:AO238" si="798">AN239+AN241+AN242+AN243+AN244+AN247+AN248+AN249+AN250+AN251+AN252+AN254+AN253+AN262+AN240</f>
        <v>546</v>
      </c>
      <c r="AO238" s="90">
        <f t="shared" si="798"/>
        <v>0</v>
      </c>
    </row>
    <row r="239" spans="1:41" ht="0.75" customHeight="1">
      <c r="A239" s="85"/>
      <c r="B239" s="28" t="s">
        <v>143</v>
      </c>
      <c r="C239" s="29" t="s">
        <v>144</v>
      </c>
      <c r="D239" s="186"/>
      <c r="E239" s="30"/>
      <c r="F239" s="93"/>
      <c r="G239" s="186"/>
      <c r="H239" s="186"/>
      <c r="I239" s="186"/>
      <c r="J239" s="186"/>
      <c r="K239" s="23">
        <f t="shared" si="722"/>
        <v>0</v>
      </c>
      <c r="L239" s="23">
        <f t="shared" si="723"/>
        <v>0</v>
      </c>
      <c r="M239" s="186"/>
      <c r="N239" s="186"/>
      <c r="O239" s="186"/>
      <c r="P239" s="30"/>
      <c r="Q239" s="30"/>
      <c r="R239" s="30"/>
      <c r="S239" s="30"/>
      <c r="T239" s="30"/>
      <c r="U239" s="30"/>
      <c r="V239" s="30"/>
      <c r="W239" s="30"/>
      <c r="X239" s="30"/>
      <c r="Y239" s="30"/>
      <c r="Z239" s="30"/>
      <c r="AA239" s="30"/>
      <c r="AB239" s="30"/>
      <c r="AC239" s="30"/>
      <c r="AD239" s="292">
        <f t="shared" si="702"/>
        <v>0</v>
      </c>
      <c r="AE239" s="30"/>
      <c r="AF239" s="30"/>
      <c r="AG239" s="30"/>
      <c r="AH239" s="30"/>
      <c r="AI239" s="30"/>
      <c r="AJ239" s="30"/>
      <c r="AK239" s="30"/>
      <c r="AL239" s="30"/>
      <c r="AM239" s="30"/>
      <c r="AN239" s="30"/>
      <c r="AO239" s="30"/>
    </row>
    <row r="240" spans="1:41" ht="16.5" customHeight="1">
      <c r="A240" s="85"/>
      <c r="B240" s="28" t="s">
        <v>290</v>
      </c>
      <c r="C240" s="29" t="s">
        <v>146</v>
      </c>
      <c r="D240" s="186">
        <f t="shared" ref="D240:J240" si="799">D81</f>
        <v>0</v>
      </c>
      <c r="E240" s="186">
        <f t="shared" si="799"/>
        <v>0</v>
      </c>
      <c r="F240" s="93">
        <f t="shared" si="799"/>
        <v>4000</v>
      </c>
      <c r="G240" s="186">
        <f t="shared" si="799"/>
        <v>0</v>
      </c>
      <c r="H240" s="186">
        <f t="shared" si="799"/>
        <v>2000</v>
      </c>
      <c r="I240" s="186">
        <f t="shared" si="799"/>
        <v>2000</v>
      </c>
      <c r="J240" s="186">
        <f t="shared" si="799"/>
        <v>0</v>
      </c>
      <c r="K240" s="23">
        <f t="shared" si="722"/>
        <v>4000</v>
      </c>
      <c r="L240" s="23">
        <f t="shared" si="723"/>
        <v>0</v>
      </c>
      <c r="M240" s="186">
        <f t="shared" ref="M240:AC240" si="800">M81</f>
        <v>24597</v>
      </c>
      <c r="N240" s="186">
        <f t="shared" si="800"/>
        <v>16398</v>
      </c>
      <c r="O240" s="186">
        <f t="shared" si="800"/>
        <v>0</v>
      </c>
      <c r="P240" s="186">
        <f t="shared" si="800"/>
        <v>0</v>
      </c>
      <c r="Q240" s="186">
        <f t="shared" si="800"/>
        <v>0</v>
      </c>
      <c r="R240" s="186">
        <f t="shared" si="800"/>
        <v>0</v>
      </c>
      <c r="S240" s="186">
        <f t="shared" si="800"/>
        <v>0</v>
      </c>
      <c r="T240" s="186">
        <f t="shared" si="800"/>
        <v>0</v>
      </c>
      <c r="U240" s="186">
        <f t="shared" si="800"/>
        <v>0</v>
      </c>
      <c r="V240" s="186">
        <f t="shared" si="800"/>
        <v>0</v>
      </c>
      <c r="W240" s="186">
        <f t="shared" si="800"/>
        <v>0</v>
      </c>
      <c r="X240" s="186">
        <f t="shared" si="800"/>
        <v>0</v>
      </c>
      <c r="Y240" s="186">
        <f t="shared" si="800"/>
        <v>0</v>
      </c>
      <c r="Z240" s="186">
        <f t="shared" si="800"/>
        <v>0</v>
      </c>
      <c r="AA240" s="186">
        <f t="shared" si="800"/>
        <v>0</v>
      </c>
      <c r="AB240" s="186">
        <f t="shared" si="800"/>
        <v>0</v>
      </c>
      <c r="AC240" s="186">
        <f t="shared" si="800"/>
        <v>0</v>
      </c>
      <c r="AD240" s="292">
        <f t="shared" si="702"/>
        <v>4000</v>
      </c>
      <c r="AE240" s="186">
        <f t="shared" ref="AE240:AO240" si="801">AE81</f>
        <v>4000</v>
      </c>
      <c r="AF240" s="186">
        <f t="shared" si="801"/>
        <v>49</v>
      </c>
      <c r="AG240" s="186">
        <f t="shared" si="801"/>
        <v>15000</v>
      </c>
      <c r="AH240" s="186">
        <f t="shared" si="801"/>
        <v>0</v>
      </c>
      <c r="AI240" s="186">
        <f t="shared" si="801"/>
        <v>0</v>
      </c>
      <c r="AJ240" s="186">
        <f t="shared" si="801"/>
        <v>0</v>
      </c>
      <c r="AK240" s="186">
        <f t="shared" si="801"/>
        <v>15000</v>
      </c>
      <c r="AL240" s="186">
        <f t="shared" si="801"/>
        <v>15000</v>
      </c>
      <c r="AM240" s="186">
        <f t="shared" si="801"/>
        <v>6975</v>
      </c>
      <c r="AN240" s="186">
        <f t="shared" si="801"/>
        <v>0</v>
      </c>
      <c r="AO240" s="186">
        <f t="shared" si="801"/>
        <v>0</v>
      </c>
    </row>
    <row r="241" spans="1:41" ht="18" customHeight="1">
      <c r="A241" s="85"/>
      <c r="B241" s="28" t="s">
        <v>149</v>
      </c>
      <c r="C241" s="29" t="s">
        <v>150</v>
      </c>
      <c r="D241" s="253">
        <f t="shared" ref="D241:J241" si="802">D83</f>
        <v>11745</v>
      </c>
      <c r="E241" s="45">
        <f t="shared" si="802"/>
        <v>0</v>
      </c>
      <c r="F241" s="289">
        <f t="shared" si="802"/>
        <v>0</v>
      </c>
      <c r="G241" s="253">
        <f t="shared" si="802"/>
        <v>0</v>
      </c>
      <c r="H241" s="253">
        <f t="shared" si="802"/>
        <v>0</v>
      </c>
      <c r="I241" s="253">
        <f t="shared" si="802"/>
        <v>0</v>
      </c>
      <c r="J241" s="253">
        <f t="shared" si="802"/>
        <v>0</v>
      </c>
      <c r="K241" s="23">
        <f t="shared" si="722"/>
        <v>0</v>
      </c>
      <c r="L241" s="23">
        <f t="shared" si="723"/>
        <v>0</v>
      </c>
      <c r="M241" s="253">
        <f t="shared" ref="M241:AC241" si="803">M83</f>
        <v>0</v>
      </c>
      <c r="N241" s="253">
        <f t="shared" si="803"/>
        <v>0</v>
      </c>
      <c r="O241" s="253">
        <f t="shared" si="803"/>
        <v>0</v>
      </c>
      <c r="P241" s="45">
        <f t="shared" si="803"/>
        <v>0</v>
      </c>
      <c r="Q241" s="45">
        <f t="shared" si="803"/>
        <v>0</v>
      </c>
      <c r="R241" s="45">
        <f t="shared" si="803"/>
        <v>10272</v>
      </c>
      <c r="S241" s="45">
        <f t="shared" si="803"/>
        <v>0</v>
      </c>
      <c r="T241" s="45">
        <f t="shared" si="803"/>
        <v>0</v>
      </c>
      <c r="U241" s="45">
        <f t="shared" si="803"/>
        <v>0</v>
      </c>
      <c r="V241" s="45">
        <f t="shared" si="803"/>
        <v>0</v>
      </c>
      <c r="W241" s="45">
        <f t="shared" si="803"/>
        <v>0</v>
      </c>
      <c r="X241" s="45">
        <f t="shared" si="803"/>
        <v>0</v>
      </c>
      <c r="Y241" s="45">
        <f t="shared" si="803"/>
        <v>0</v>
      </c>
      <c r="Z241" s="45">
        <f t="shared" si="803"/>
        <v>0</v>
      </c>
      <c r="AA241" s="45">
        <f t="shared" si="803"/>
        <v>0</v>
      </c>
      <c r="AB241" s="45">
        <f t="shared" si="803"/>
        <v>0</v>
      </c>
      <c r="AC241" s="45">
        <f t="shared" si="803"/>
        <v>0</v>
      </c>
      <c r="AD241" s="292">
        <f t="shared" si="702"/>
        <v>10272</v>
      </c>
      <c r="AE241" s="45">
        <f t="shared" ref="AE241:AO241" si="804">AE83</f>
        <v>10272</v>
      </c>
      <c r="AF241" s="45">
        <f t="shared" si="804"/>
        <v>4950</v>
      </c>
      <c r="AG241" s="45">
        <f t="shared" si="804"/>
        <v>0</v>
      </c>
      <c r="AH241" s="45">
        <f t="shared" si="804"/>
        <v>0</v>
      </c>
      <c r="AI241" s="45">
        <f t="shared" si="804"/>
        <v>0</v>
      </c>
      <c r="AJ241" s="45">
        <f t="shared" si="804"/>
        <v>0</v>
      </c>
      <c r="AK241" s="45">
        <f t="shared" si="804"/>
        <v>0</v>
      </c>
      <c r="AL241" s="45">
        <f t="shared" si="804"/>
        <v>0</v>
      </c>
      <c r="AM241" s="45">
        <f t="shared" si="804"/>
        <v>0</v>
      </c>
      <c r="AN241" s="45">
        <f t="shared" si="804"/>
        <v>0</v>
      </c>
      <c r="AO241" s="45">
        <f t="shared" si="804"/>
        <v>0</v>
      </c>
    </row>
    <row r="242" spans="1:41" ht="18" customHeight="1">
      <c r="A242" s="85"/>
      <c r="B242" s="28" t="s">
        <v>151</v>
      </c>
      <c r="C242" s="29" t="s">
        <v>152</v>
      </c>
      <c r="D242" s="186"/>
      <c r="E242" s="30"/>
      <c r="F242" s="93"/>
      <c r="G242" s="186"/>
      <c r="H242" s="186"/>
      <c r="I242" s="186"/>
      <c r="J242" s="186"/>
      <c r="K242" s="23">
        <f t="shared" si="722"/>
        <v>0</v>
      </c>
      <c r="L242" s="23">
        <f t="shared" si="723"/>
        <v>0</v>
      </c>
      <c r="M242" s="186"/>
      <c r="N242" s="186"/>
      <c r="O242" s="186"/>
      <c r="P242" s="30"/>
      <c r="Q242" s="30"/>
      <c r="R242" s="30"/>
      <c r="S242" s="30"/>
      <c r="T242" s="30"/>
      <c r="U242" s="30"/>
      <c r="V242" s="30"/>
      <c r="W242" s="30"/>
      <c r="X242" s="30"/>
      <c r="Y242" s="30"/>
      <c r="Z242" s="30"/>
      <c r="AA242" s="30"/>
      <c r="AB242" s="30"/>
      <c r="AC242" s="30"/>
      <c r="AD242" s="292">
        <f t="shared" si="702"/>
        <v>0</v>
      </c>
      <c r="AE242" s="30"/>
      <c r="AF242" s="30"/>
      <c r="AG242" s="30"/>
      <c r="AH242" s="30"/>
      <c r="AI242" s="30"/>
      <c r="AJ242" s="30"/>
      <c r="AK242" s="30"/>
      <c r="AL242" s="30"/>
      <c r="AM242" s="30"/>
      <c r="AN242" s="30"/>
      <c r="AO242" s="30"/>
    </row>
    <row r="243" spans="1:41" ht="25.5" customHeight="1">
      <c r="A243" s="85"/>
      <c r="B243" s="51" t="s">
        <v>155</v>
      </c>
      <c r="C243" s="29" t="s">
        <v>156</v>
      </c>
      <c r="D243" s="186"/>
      <c r="E243" s="30"/>
      <c r="F243" s="93"/>
      <c r="G243" s="186"/>
      <c r="H243" s="186"/>
      <c r="I243" s="186"/>
      <c r="J243" s="186"/>
      <c r="K243" s="23">
        <f t="shared" si="722"/>
        <v>0</v>
      </c>
      <c r="L243" s="23">
        <f t="shared" si="723"/>
        <v>0</v>
      </c>
      <c r="M243" s="186"/>
      <c r="N243" s="186"/>
      <c r="O243" s="186"/>
      <c r="P243" s="30"/>
      <c r="Q243" s="30"/>
      <c r="R243" s="30"/>
      <c r="S243" s="30"/>
      <c r="T243" s="30"/>
      <c r="U243" s="30"/>
      <c r="V243" s="30"/>
      <c r="W243" s="30"/>
      <c r="X243" s="30"/>
      <c r="Y243" s="30"/>
      <c r="Z243" s="30"/>
      <c r="AA243" s="30"/>
      <c r="AB243" s="30"/>
      <c r="AC243" s="30"/>
      <c r="AD243" s="292">
        <f t="shared" si="702"/>
        <v>0</v>
      </c>
      <c r="AE243" s="30"/>
      <c r="AF243" s="30"/>
      <c r="AG243" s="30"/>
      <c r="AH243" s="30"/>
      <c r="AI243" s="30"/>
      <c r="AJ243" s="30"/>
      <c r="AK243" s="30"/>
      <c r="AL243" s="30"/>
      <c r="AM243" s="30"/>
      <c r="AN243" s="30"/>
      <c r="AO243" s="30"/>
    </row>
    <row r="244" spans="1:41" ht="18" customHeight="1">
      <c r="A244" s="85"/>
      <c r="B244" s="28" t="s">
        <v>291</v>
      </c>
      <c r="C244" s="29" t="s">
        <v>160</v>
      </c>
      <c r="D244" s="253">
        <f t="shared" ref="D244:J244" si="805">D88</f>
        <v>0</v>
      </c>
      <c r="E244" s="45">
        <f t="shared" si="805"/>
        <v>0</v>
      </c>
      <c r="F244" s="289">
        <f t="shared" si="805"/>
        <v>0</v>
      </c>
      <c r="G244" s="253">
        <f t="shared" si="805"/>
        <v>0</v>
      </c>
      <c r="H244" s="253">
        <f t="shared" si="805"/>
        <v>0</v>
      </c>
      <c r="I244" s="253">
        <f t="shared" si="805"/>
        <v>0</v>
      </c>
      <c r="J244" s="253">
        <f t="shared" si="805"/>
        <v>0</v>
      </c>
      <c r="K244" s="23">
        <f t="shared" si="722"/>
        <v>0</v>
      </c>
      <c r="L244" s="23">
        <f t="shared" si="723"/>
        <v>0</v>
      </c>
      <c r="M244" s="253">
        <f t="shared" ref="M244:AC244" si="806">M88</f>
        <v>0</v>
      </c>
      <c r="N244" s="253">
        <f t="shared" si="806"/>
        <v>0</v>
      </c>
      <c r="O244" s="253">
        <f t="shared" si="806"/>
        <v>0</v>
      </c>
      <c r="P244" s="45">
        <f t="shared" si="806"/>
        <v>0</v>
      </c>
      <c r="Q244" s="45">
        <f t="shared" si="806"/>
        <v>0</v>
      </c>
      <c r="R244" s="45">
        <f t="shared" si="806"/>
        <v>0</v>
      </c>
      <c r="S244" s="45">
        <f t="shared" si="806"/>
        <v>0</v>
      </c>
      <c r="T244" s="45">
        <f t="shared" si="806"/>
        <v>0</v>
      </c>
      <c r="U244" s="45">
        <f t="shared" si="806"/>
        <v>0</v>
      </c>
      <c r="V244" s="45">
        <f t="shared" si="806"/>
        <v>0</v>
      </c>
      <c r="W244" s="45">
        <f t="shared" si="806"/>
        <v>0</v>
      </c>
      <c r="X244" s="45">
        <f t="shared" si="806"/>
        <v>0</v>
      </c>
      <c r="Y244" s="45">
        <f t="shared" si="806"/>
        <v>0</v>
      </c>
      <c r="Z244" s="45">
        <f t="shared" si="806"/>
        <v>0</v>
      </c>
      <c r="AA244" s="45">
        <f t="shared" si="806"/>
        <v>0</v>
      </c>
      <c r="AB244" s="45">
        <f t="shared" si="806"/>
        <v>0</v>
      </c>
      <c r="AC244" s="45">
        <f t="shared" si="806"/>
        <v>0</v>
      </c>
      <c r="AD244" s="292">
        <f t="shared" si="702"/>
        <v>0</v>
      </c>
      <c r="AE244" s="45">
        <f t="shared" ref="AE244:AO244" si="807">AE88</f>
        <v>0</v>
      </c>
      <c r="AF244" s="45">
        <f t="shared" si="807"/>
        <v>0</v>
      </c>
      <c r="AG244" s="45">
        <f t="shared" si="807"/>
        <v>0</v>
      </c>
      <c r="AH244" s="45">
        <f t="shared" si="807"/>
        <v>0</v>
      </c>
      <c r="AI244" s="45">
        <f t="shared" si="807"/>
        <v>0</v>
      </c>
      <c r="AJ244" s="45">
        <f t="shared" si="807"/>
        <v>0</v>
      </c>
      <c r="AK244" s="45">
        <f t="shared" si="807"/>
        <v>0</v>
      </c>
      <c r="AL244" s="45">
        <f t="shared" si="807"/>
        <v>0</v>
      </c>
      <c r="AM244" s="45">
        <f t="shared" si="807"/>
        <v>0</v>
      </c>
      <c r="AN244" s="45">
        <f t="shared" si="807"/>
        <v>0</v>
      </c>
      <c r="AO244" s="45">
        <f t="shared" si="807"/>
        <v>0</v>
      </c>
    </row>
    <row r="245" spans="1:41" ht="18" customHeight="1">
      <c r="A245" s="85"/>
      <c r="B245" s="28" t="s">
        <v>167</v>
      </c>
      <c r="C245" s="29" t="s">
        <v>168</v>
      </c>
      <c r="D245" s="186"/>
      <c r="E245" s="30"/>
      <c r="F245" s="93"/>
      <c r="G245" s="186"/>
      <c r="H245" s="186"/>
      <c r="I245" s="186"/>
      <c r="J245" s="186"/>
      <c r="K245" s="23">
        <f t="shared" si="722"/>
        <v>0</v>
      </c>
      <c r="L245" s="23">
        <f t="shared" si="723"/>
        <v>0</v>
      </c>
      <c r="M245" s="186"/>
      <c r="N245" s="186"/>
      <c r="O245" s="186"/>
      <c r="P245" s="30"/>
      <c r="Q245" s="30"/>
      <c r="R245" s="30"/>
      <c r="S245" s="30"/>
      <c r="T245" s="30"/>
      <c r="U245" s="30"/>
      <c r="V245" s="30"/>
      <c r="W245" s="30"/>
      <c r="X245" s="30"/>
      <c r="Y245" s="30"/>
      <c r="Z245" s="30"/>
      <c r="AA245" s="30"/>
      <c r="AB245" s="30"/>
      <c r="AC245" s="30"/>
      <c r="AD245" s="292">
        <f t="shared" si="702"/>
        <v>0</v>
      </c>
      <c r="AE245" s="30"/>
      <c r="AF245" s="30"/>
      <c r="AG245" s="30"/>
      <c r="AH245" s="30"/>
      <c r="AI245" s="30"/>
      <c r="AJ245" s="30"/>
      <c r="AK245" s="30"/>
      <c r="AL245" s="30"/>
      <c r="AM245" s="30"/>
      <c r="AN245" s="30"/>
      <c r="AO245" s="30"/>
    </row>
    <row r="246" spans="1:41" ht="18" customHeight="1">
      <c r="A246" s="85"/>
      <c r="B246" s="28" t="s">
        <v>173</v>
      </c>
      <c r="C246" s="29" t="s">
        <v>174</v>
      </c>
      <c r="D246" s="186"/>
      <c r="E246" s="30"/>
      <c r="F246" s="93"/>
      <c r="G246" s="186"/>
      <c r="H246" s="186"/>
      <c r="I246" s="186"/>
      <c r="J246" s="186"/>
      <c r="K246" s="23">
        <f t="shared" si="722"/>
        <v>0</v>
      </c>
      <c r="L246" s="23">
        <f t="shared" si="723"/>
        <v>0</v>
      </c>
      <c r="M246" s="186"/>
      <c r="N246" s="186"/>
      <c r="O246" s="186"/>
      <c r="P246" s="30"/>
      <c r="Q246" s="30"/>
      <c r="R246" s="30"/>
      <c r="S246" s="30"/>
      <c r="T246" s="30"/>
      <c r="U246" s="30"/>
      <c r="V246" s="30"/>
      <c r="W246" s="30"/>
      <c r="X246" s="30"/>
      <c r="Y246" s="30"/>
      <c r="Z246" s="30"/>
      <c r="AA246" s="30"/>
      <c r="AB246" s="30"/>
      <c r="AC246" s="30"/>
      <c r="AD246" s="292">
        <f t="shared" si="702"/>
        <v>0</v>
      </c>
      <c r="AE246" s="30"/>
      <c r="AF246" s="30"/>
      <c r="AG246" s="30"/>
      <c r="AH246" s="30"/>
      <c r="AI246" s="30"/>
      <c r="AJ246" s="30"/>
      <c r="AK246" s="30"/>
      <c r="AL246" s="30"/>
      <c r="AM246" s="30"/>
      <c r="AN246" s="30"/>
      <c r="AO246" s="30"/>
    </row>
    <row r="247" spans="1:41" ht="34.5" customHeight="1">
      <c r="A247" s="85"/>
      <c r="B247" s="16" t="s">
        <v>177</v>
      </c>
      <c r="C247" s="29" t="s">
        <v>178</v>
      </c>
      <c r="D247" s="186">
        <f t="shared" ref="D247:J248" si="808">D97</f>
        <v>2521</v>
      </c>
      <c r="E247" s="30">
        <f t="shared" si="808"/>
        <v>0</v>
      </c>
      <c r="F247" s="93">
        <f t="shared" si="808"/>
        <v>69</v>
      </c>
      <c r="G247" s="186">
        <f t="shared" si="808"/>
        <v>69</v>
      </c>
      <c r="H247" s="186">
        <f t="shared" si="808"/>
        <v>0</v>
      </c>
      <c r="I247" s="186">
        <f t="shared" si="808"/>
        <v>0</v>
      </c>
      <c r="J247" s="186">
        <f t="shared" si="808"/>
        <v>0</v>
      </c>
      <c r="K247" s="23">
        <f t="shared" si="722"/>
        <v>69</v>
      </c>
      <c r="L247" s="23">
        <f t="shared" si="723"/>
        <v>0</v>
      </c>
      <c r="M247" s="186">
        <f t="shared" ref="M247:AC247" si="809">M97</f>
        <v>0</v>
      </c>
      <c r="N247" s="186">
        <f t="shared" si="809"/>
        <v>0</v>
      </c>
      <c r="O247" s="186">
        <f t="shared" si="809"/>
        <v>0</v>
      </c>
      <c r="P247" s="30">
        <f t="shared" si="809"/>
        <v>0</v>
      </c>
      <c r="Q247" s="30">
        <f t="shared" si="809"/>
        <v>0</v>
      </c>
      <c r="R247" s="30">
        <f t="shared" si="809"/>
        <v>0</v>
      </c>
      <c r="S247" s="30">
        <f t="shared" si="809"/>
        <v>0</v>
      </c>
      <c r="T247" s="30">
        <f t="shared" si="809"/>
        <v>0</v>
      </c>
      <c r="U247" s="30">
        <f t="shared" si="809"/>
        <v>0</v>
      </c>
      <c r="V247" s="30">
        <f t="shared" si="809"/>
        <v>0</v>
      </c>
      <c r="W247" s="30">
        <f t="shared" si="809"/>
        <v>0</v>
      </c>
      <c r="X247" s="30">
        <f t="shared" si="809"/>
        <v>0</v>
      </c>
      <c r="Y247" s="30">
        <f t="shared" si="809"/>
        <v>0</v>
      </c>
      <c r="Z247" s="30">
        <f t="shared" si="809"/>
        <v>0</v>
      </c>
      <c r="AA247" s="30">
        <f t="shared" si="809"/>
        <v>0</v>
      </c>
      <c r="AB247" s="30">
        <f t="shared" si="809"/>
        <v>0</v>
      </c>
      <c r="AC247" s="30">
        <f t="shared" si="809"/>
        <v>0</v>
      </c>
      <c r="AD247" s="292">
        <f t="shared" si="702"/>
        <v>69</v>
      </c>
      <c r="AE247" s="30">
        <f t="shared" ref="AE247:AO247" si="810">AE97</f>
        <v>69</v>
      </c>
      <c r="AF247" s="30">
        <f t="shared" si="810"/>
        <v>3938</v>
      </c>
      <c r="AG247" s="30">
        <f t="shared" si="810"/>
        <v>0</v>
      </c>
      <c r="AH247" s="30">
        <f t="shared" si="810"/>
        <v>0</v>
      </c>
      <c r="AI247" s="30">
        <f t="shared" si="810"/>
        <v>0</v>
      </c>
      <c r="AJ247" s="30">
        <f t="shared" si="810"/>
        <v>0</v>
      </c>
      <c r="AK247" s="30">
        <f t="shared" si="810"/>
        <v>0</v>
      </c>
      <c r="AL247" s="30">
        <f t="shared" si="810"/>
        <v>0</v>
      </c>
      <c r="AM247" s="30">
        <f t="shared" si="810"/>
        <v>0</v>
      </c>
      <c r="AN247" s="30">
        <f t="shared" si="810"/>
        <v>0</v>
      </c>
      <c r="AO247" s="30">
        <f t="shared" si="810"/>
        <v>0</v>
      </c>
    </row>
    <row r="248" spans="1:41" ht="0.75" hidden="1" customHeight="1">
      <c r="A248" s="85"/>
      <c r="B248" s="16" t="s">
        <v>292</v>
      </c>
      <c r="C248" s="29" t="s">
        <v>180</v>
      </c>
      <c r="D248" s="253">
        <f t="shared" si="808"/>
        <v>0</v>
      </c>
      <c r="E248" s="45">
        <f t="shared" si="808"/>
        <v>0</v>
      </c>
      <c r="F248" s="289">
        <f t="shared" si="808"/>
        <v>0</v>
      </c>
      <c r="G248" s="253">
        <f t="shared" si="808"/>
        <v>0</v>
      </c>
      <c r="H248" s="253">
        <f t="shared" si="808"/>
        <v>0</v>
      </c>
      <c r="I248" s="253">
        <f t="shared" si="808"/>
        <v>0</v>
      </c>
      <c r="J248" s="253">
        <f t="shared" si="808"/>
        <v>0</v>
      </c>
      <c r="K248" s="23">
        <f t="shared" si="722"/>
        <v>0</v>
      </c>
      <c r="L248" s="23">
        <f t="shared" si="723"/>
        <v>0</v>
      </c>
      <c r="M248" s="253">
        <f t="shared" ref="M248:AC248" si="811">M98</f>
        <v>0</v>
      </c>
      <c r="N248" s="253">
        <f t="shared" si="811"/>
        <v>0</v>
      </c>
      <c r="O248" s="253">
        <f t="shared" si="811"/>
        <v>0</v>
      </c>
      <c r="P248" s="45">
        <f t="shared" si="811"/>
        <v>0</v>
      </c>
      <c r="Q248" s="45">
        <f t="shared" si="811"/>
        <v>0</v>
      </c>
      <c r="R248" s="45">
        <f t="shared" si="811"/>
        <v>0</v>
      </c>
      <c r="S248" s="45">
        <f t="shared" si="811"/>
        <v>0</v>
      </c>
      <c r="T248" s="45">
        <f t="shared" si="811"/>
        <v>0</v>
      </c>
      <c r="U248" s="45">
        <f t="shared" si="811"/>
        <v>0</v>
      </c>
      <c r="V248" s="45">
        <f t="shared" si="811"/>
        <v>0</v>
      </c>
      <c r="W248" s="45">
        <f t="shared" si="811"/>
        <v>0</v>
      </c>
      <c r="X248" s="45">
        <f t="shared" si="811"/>
        <v>0</v>
      </c>
      <c r="Y248" s="45">
        <f t="shared" si="811"/>
        <v>0</v>
      </c>
      <c r="Z248" s="45">
        <f t="shared" si="811"/>
        <v>0</v>
      </c>
      <c r="AA248" s="45">
        <f t="shared" si="811"/>
        <v>0</v>
      </c>
      <c r="AB248" s="45">
        <f t="shared" si="811"/>
        <v>0</v>
      </c>
      <c r="AC248" s="45">
        <f t="shared" si="811"/>
        <v>0</v>
      </c>
      <c r="AD248" s="292">
        <f t="shared" si="702"/>
        <v>0</v>
      </c>
      <c r="AE248" s="45">
        <f t="shared" ref="AE248:AO248" si="812">AE98</f>
        <v>0</v>
      </c>
      <c r="AF248" s="45">
        <f t="shared" si="812"/>
        <v>0</v>
      </c>
      <c r="AG248" s="45">
        <f t="shared" si="812"/>
        <v>0</v>
      </c>
      <c r="AH248" s="45">
        <f t="shared" si="812"/>
        <v>0</v>
      </c>
      <c r="AI248" s="45">
        <f t="shared" si="812"/>
        <v>0</v>
      </c>
      <c r="AJ248" s="45">
        <f t="shared" si="812"/>
        <v>0</v>
      </c>
      <c r="AK248" s="45">
        <f t="shared" si="812"/>
        <v>0</v>
      </c>
      <c r="AL248" s="45">
        <f t="shared" si="812"/>
        <v>0</v>
      </c>
      <c r="AM248" s="45">
        <f t="shared" si="812"/>
        <v>0</v>
      </c>
      <c r="AN248" s="45">
        <f t="shared" si="812"/>
        <v>0</v>
      </c>
      <c r="AO248" s="45">
        <f t="shared" si="812"/>
        <v>0</v>
      </c>
    </row>
    <row r="249" spans="1:41" ht="30" hidden="1" customHeight="1">
      <c r="A249" s="85"/>
      <c r="B249" s="16" t="s">
        <v>181</v>
      </c>
      <c r="C249" s="29" t="s">
        <v>182</v>
      </c>
      <c r="D249" s="186"/>
      <c r="E249" s="30"/>
      <c r="F249" s="93"/>
      <c r="G249" s="186"/>
      <c r="H249" s="186"/>
      <c r="I249" s="186"/>
      <c r="J249" s="186"/>
      <c r="K249" s="23">
        <f t="shared" si="722"/>
        <v>0</v>
      </c>
      <c r="L249" s="23">
        <f t="shared" si="723"/>
        <v>0</v>
      </c>
      <c r="M249" s="186"/>
      <c r="N249" s="186"/>
      <c r="O249" s="186"/>
      <c r="P249" s="30"/>
      <c r="Q249" s="30"/>
      <c r="R249" s="30"/>
      <c r="S249" s="30"/>
      <c r="T249" s="30"/>
      <c r="U249" s="30"/>
      <c r="V249" s="30"/>
      <c r="W249" s="30"/>
      <c r="X249" s="30"/>
      <c r="Y249" s="30"/>
      <c r="Z249" s="30"/>
      <c r="AA249" s="30"/>
      <c r="AB249" s="30"/>
      <c r="AC249" s="30"/>
      <c r="AD249" s="292">
        <f t="shared" si="702"/>
        <v>0</v>
      </c>
      <c r="AE249" s="30"/>
      <c r="AF249" s="30"/>
      <c r="AG249" s="30"/>
      <c r="AH249" s="30"/>
      <c r="AI249" s="30"/>
      <c r="AJ249" s="30"/>
      <c r="AK249" s="30"/>
      <c r="AL249" s="30"/>
      <c r="AM249" s="30"/>
      <c r="AN249" s="30"/>
      <c r="AO249" s="30"/>
    </row>
    <row r="250" spans="1:41" ht="18.75" hidden="1" customHeight="1">
      <c r="A250" s="85"/>
      <c r="B250" s="51" t="s">
        <v>185</v>
      </c>
      <c r="C250" s="29" t="s">
        <v>186</v>
      </c>
      <c r="D250" s="253">
        <f t="shared" ref="D250:J251" si="813">D101</f>
        <v>92794</v>
      </c>
      <c r="E250" s="45">
        <f t="shared" si="813"/>
        <v>0</v>
      </c>
      <c r="F250" s="289">
        <f t="shared" si="813"/>
        <v>0</v>
      </c>
      <c r="G250" s="253">
        <f t="shared" si="813"/>
        <v>0</v>
      </c>
      <c r="H250" s="253">
        <f t="shared" si="813"/>
        <v>0</v>
      </c>
      <c r="I250" s="253">
        <f t="shared" si="813"/>
        <v>0</v>
      </c>
      <c r="J250" s="253">
        <f t="shared" si="813"/>
        <v>0</v>
      </c>
      <c r="K250" s="23">
        <f t="shared" si="722"/>
        <v>0</v>
      </c>
      <c r="L250" s="23">
        <f t="shared" si="723"/>
        <v>0</v>
      </c>
      <c r="M250" s="253">
        <f t="shared" ref="M250:AC250" si="814">M101</f>
        <v>0</v>
      </c>
      <c r="N250" s="253">
        <f t="shared" si="814"/>
        <v>0</v>
      </c>
      <c r="O250" s="253">
        <f t="shared" si="814"/>
        <v>0</v>
      </c>
      <c r="P250" s="45">
        <f t="shared" si="814"/>
        <v>0</v>
      </c>
      <c r="Q250" s="45">
        <f t="shared" si="814"/>
        <v>0</v>
      </c>
      <c r="R250" s="45">
        <f t="shared" si="814"/>
        <v>0</v>
      </c>
      <c r="S250" s="45">
        <f t="shared" si="814"/>
        <v>0</v>
      </c>
      <c r="T250" s="45">
        <f t="shared" si="814"/>
        <v>0</v>
      </c>
      <c r="U250" s="45">
        <f t="shared" si="814"/>
        <v>0</v>
      </c>
      <c r="V250" s="45">
        <f t="shared" si="814"/>
        <v>0</v>
      </c>
      <c r="W250" s="45">
        <f t="shared" si="814"/>
        <v>0</v>
      </c>
      <c r="X250" s="45">
        <f t="shared" si="814"/>
        <v>0</v>
      </c>
      <c r="Y250" s="45">
        <f t="shared" si="814"/>
        <v>0</v>
      </c>
      <c r="Z250" s="45">
        <f t="shared" si="814"/>
        <v>0</v>
      </c>
      <c r="AA250" s="45">
        <f t="shared" si="814"/>
        <v>0</v>
      </c>
      <c r="AB250" s="45">
        <f t="shared" si="814"/>
        <v>0</v>
      </c>
      <c r="AC250" s="45">
        <f t="shared" si="814"/>
        <v>0</v>
      </c>
      <c r="AD250" s="292">
        <f t="shared" si="702"/>
        <v>0</v>
      </c>
      <c r="AE250" s="45">
        <f t="shared" ref="AE250:AO250" si="815">AE101</f>
        <v>0</v>
      </c>
      <c r="AF250" s="45">
        <f t="shared" si="815"/>
        <v>0</v>
      </c>
      <c r="AG250" s="45">
        <f t="shared" si="815"/>
        <v>0</v>
      </c>
      <c r="AH250" s="45">
        <f t="shared" si="815"/>
        <v>0</v>
      </c>
      <c r="AI250" s="45">
        <f t="shared" si="815"/>
        <v>0</v>
      </c>
      <c r="AJ250" s="45">
        <f t="shared" si="815"/>
        <v>0</v>
      </c>
      <c r="AK250" s="45">
        <f t="shared" si="815"/>
        <v>0</v>
      </c>
      <c r="AL250" s="45">
        <f t="shared" si="815"/>
        <v>0</v>
      </c>
      <c r="AM250" s="45">
        <f t="shared" si="815"/>
        <v>0</v>
      </c>
      <c r="AN250" s="45">
        <f t="shared" si="815"/>
        <v>0</v>
      </c>
      <c r="AO250" s="45">
        <f t="shared" si="815"/>
        <v>0</v>
      </c>
    </row>
    <row r="251" spans="1:41" ht="27.75" hidden="1" customHeight="1">
      <c r="A251" s="85"/>
      <c r="B251" s="16" t="s">
        <v>293</v>
      </c>
      <c r="C251" s="52" t="s">
        <v>188</v>
      </c>
      <c r="D251" s="252">
        <f t="shared" si="813"/>
        <v>0</v>
      </c>
      <c r="E251" s="47">
        <f t="shared" si="813"/>
        <v>0</v>
      </c>
      <c r="F251" s="291">
        <f t="shared" si="813"/>
        <v>0</v>
      </c>
      <c r="G251" s="252">
        <f t="shared" si="813"/>
        <v>0</v>
      </c>
      <c r="H251" s="252">
        <f t="shared" si="813"/>
        <v>0</v>
      </c>
      <c r="I251" s="252">
        <f t="shared" si="813"/>
        <v>0</v>
      </c>
      <c r="J251" s="252">
        <f t="shared" si="813"/>
        <v>0</v>
      </c>
      <c r="K251" s="23">
        <f t="shared" si="722"/>
        <v>0</v>
      </c>
      <c r="L251" s="23">
        <f t="shared" si="723"/>
        <v>0</v>
      </c>
      <c r="M251" s="252">
        <f t="shared" ref="M251:AC251" si="816">M102</f>
        <v>0</v>
      </c>
      <c r="N251" s="252">
        <f t="shared" si="816"/>
        <v>0</v>
      </c>
      <c r="O251" s="252">
        <f t="shared" si="816"/>
        <v>0</v>
      </c>
      <c r="P251" s="47">
        <f t="shared" si="816"/>
        <v>0</v>
      </c>
      <c r="Q251" s="47">
        <f t="shared" si="816"/>
        <v>0</v>
      </c>
      <c r="R251" s="47">
        <f t="shared" si="816"/>
        <v>0</v>
      </c>
      <c r="S251" s="47">
        <f t="shared" si="816"/>
        <v>0</v>
      </c>
      <c r="T251" s="47">
        <f t="shared" si="816"/>
        <v>0</v>
      </c>
      <c r="U251" s="47">
        <f t="shared" si="816"/>
        <v>0</v>
      </c>
      <c r="V251" s="47">
        <f t="shared" si="816"/>
        <v>0</v>
      </c>
      <c r="W251" s="47">
        <f t="shared" si="816"/>
        <v>0</v>
      </c>
      <c r="X251" s="47">
        <f t="shared" si="816"/>
        <v>0</v>
      </c>
      <c r="Y251" s="47">
        <f t="shared" si="816"/>
        <v>0</v>
      </c>
      <c r="Z251" s="47">
        <f t="shared" si="816"/>
        <v>0</v>
      </c>
      <c r="AA251" s="47">
        <f t="shared" si="816"/>
        <v>0</v>
      </c>
      <c r="AB251" s="47">
        <f t="shared" si="816"/>
        <v>0</v>
      </c>
      <c r="AC251" s="47">
        <f t="shared" si="816"/>
        <v>0</v>
      </c>
      <c r="AD251" s="292">
        <f t="shared" si="702"/>
        <v>0</v>
      </c>
      <c r="AE251" s="47">
        <f t="shared" ref="AE251:AO251" si="817">AE102</f>
        <v>0</v>
      </c>
      <c r="AF251" s="47">
        <f t="shared" si="817"/>
        <v>-829</v>
      </c>
      <c r="AG251" s="47">
        <f t="shared" si="817"/>
        <v>0</v>
      </c>
      <c r="AH251" s="47">
        <f t="shared" si="817"/>
        <v>0</v>
      </c>
      <c r="AI251" s="47">
        <f t="shared" si="817"/>
        <v>0</v>
      </c>
      <c r="AJ251" s="47">
        <f t="shared" si="817"/>
        <v>0</v>
      </c>
      <c r="AK251" s="47">
        <f t="shared" si="817"/>
        <v>0</v>
      </c>
      <c r="AL251" s="47">
        <f t="shared" si="817"/>
        <v>0</v>
      </c>
      <c r="AM251" s="47">
        <f t="shared" si="817"/>
        <v>0</v>
      </c>
      <c r="AN251" s="47">
        <f t="shared" si="817"/>
        <v>0</v>
      </c>
      <c r="AO251" s="47">
        <f t="shared" si="817"/>
        <v>0</v>
      </c>
    </row>
    <row r="252" spans="1:41" ht="2.25" customHeight="1">
      <c r="A252" s="85"/>
      <c r="B252" s="16" t="s">
        <v>189</v>
      </c>
      <c r="C252" s="52" t="s">
        <v>190</v>
      </c>
      <c r="D252" s="186"/>
      <c r="E252" s="30"/>
      <c r="F252" s="93"/>
      <c r="G252" s="186"/>
      <c r="H252" s="186"/>
      <c r="I252" s="186"/>
      <c r="J252" s="186"/>
      <c r="K252" s="23">
        <f t="shared" si="722"/>
        <v>0</v>
      </c>
      <c r="L252" s="23">
        <f t="shared" si="723"/>
        <v>0</v>
      </c>
      <c r="M252" s="186"/>
      <c r="N252" s="186"/>
      <c r="O252" s="186"/>
      <c r="P252" s="30"/>
      <c r="Q252" s="30"/>
      <c r="R252" s="30"/>
      <c r="S252" s="30"/>
      <c r="T252" s="30"/>
      <c r="U252" s="30"/>
      <c r="V252" s="30"/>
      <c r="W252" s="30"/>
      <c r="X252" s="30"/>
      <c r="Y252" s="30"/>
      <c r="Z252" s="30"/>
      <c r="AA252" s="30"/>
      <c r="AB252" s="30"/>
      <c r="AC252" s="30"/>
      <c r="AD252" s="292">
        <f t="shared" si="702"/>
        <v>0</v>
      </c>
      <c r="AE252" s="30"/>
      <c r="AF252" s="30"/>
      <c r="AG252" s="30"/>
      <c r="AH252" s="30"/>
      <c r="AI252" s="30"/>
      <c r="AJ252" s="30"/>
      <c r="AK252" s="30"/>
      <c r="AL252" s="30"/>
      <c r="AM252" s="30"/>
      <c r="AN252" s="30"/>
      <c r="AO252" s="30"/>
    </row>
    <row r="253" spans="1:41" ht="36" customHeight="1">
      <c r="A253" s="85"/>
      <c r="B253" s="16" t="s">
        <v>193</v>
      </c>
      <c r="C253" s="52" t="s">
        <v>194</v>
      </c>
      <c r="D253" s="186">
        <f t="shared" ref="D253:J262" si="818">D105</f>
        <v>50506</v>
      </c>
      <c r="E253" s="30">
        <f t="shared" si="818"/>
        <v>29391</v>
      </c>
      <c r="F253" s="93">
        <f t="shared" si="818"/>
        <v>29391</v>
      </c>
      <c r="G253" s="186">
        <f t="shared" si="818"/>
        <v>0</v>
      </c>
      <c r="H253" s="186">
        <f t="shared" si="818"/>
        <v>12391</v>
      </c>
      <c r="I253" s="186">
        <f t="shared" si="818"/>
        <v>8500</v>
      </c>
      <c r="J253" s="186">
        <f t="shared" si="818"/>
        <v>8500</v>
      </c>
      <c r="K253" s="23">
        <f t="shared" si="722"/>
        <v>29391</v>
      </c>
      <c r="L253" s="23">
        <f t="shared" si="723"/>
        <v>0</v>
      </c>
      <c r="M253" s="186">
        <f t="shared" ref="M253:AC253" si="819">M105</f>
        <v>51867</v>
      </c>
      <c r="N253" s="186">
        <f t="shared" si="819"/>
        <v>24203</v>
      </c>
      <c r="O253" s="186">
        <f t="shared" si="819"/>
        <v>0</v>
      </c>
      <c r="P253" s="30">
        <f t="shared" si="819"/>
        <v>0</v>
      </c>
      <c r="Q253" s="30">
        <f t="shared" si="819"/>
        <v>0</v>
      </c>
      <c r="R253" s="30">
        <f t="shared" si="819"/>
        <v>0</v>
      </c>
      <c r="S253" s="30">
        <f t="shared" si="819"/>
        <v>0</v>
      </c>
      <c r="T253" s="30">
        <f t="shared" si="819"/>
        <v>0</v>
      </c>
      <c r="U253" s="30">
        <f t="shared" si="819"/>
        <v>0</v>
      </c>
      <c r="V253" s="30">
        <f t="shared" si="819"/>
        <v>0</v>
      </c>
      <c r="W253" s="30">
        <f t="shared" si="819"/>
        <v>0</v>
      </c>
      <c r="X253" s="30">
        <f t="shared" si="819"/>
        <v>0</v>
      </c>
      <c r="Y253" s="30">
        <f t="shared" si="819"/>
        <v>0</v>
      </c>
      <c r="Z253" s="30">
        <f t="shared" si="819"/>
        <v>0</v>
      </c>
      <c r="AA253" s="30">
        <f t="shared" si="819"/>
        <v>0</v>
      </c>
      <c r="AB253" s="30">
        <f t="shared" si="819"/>
        <v>0</v>
      </c>
      <c r="AC253" s="30">
        <f t="shared" si="819"/>
        <v>0</v>
      </c>
      <c r="AD253" s="292">
        <f t="shared" si="702"/>
        <v>29391</v>
      </c>
      <c r="AE253" s="30">
        <f t="shared" ref="AE253:AO253" si="820">AE105</f>
        <v>29391</v>
      </c>
      <c r="AF253" s="30">
        <f t="shared" si="820"/>
        <v>159</v>
      </c>
      <c r="AG253" s="30">
        <f t="shared" si="820"/>
        <v>44088</v>
      </c>
      <c r="AH253" s="30">
        <f t="shared" si="820"/>
        <v>0</v>
      </c>
      <c r="AI253" s="30">
        <f t="shared" si="820"/>
        <v>0</v>
      </c>
      <c r="AJ253" s="30">
        <f t="shared" si="820"/>
        <v>0</v>
      </c>
      <c r="AK253" s="30">
        <f t="shared" si="820"/>
        <v>44088</v>
      </c>
      <c r="AL253" s="30">
        <f t="shared" si="820"/>
        <v>25772</v>
      </c>
      <c r="AM253" s="30">
        <f t="shared" si="820"/>
        <v>21713</v>
      </c>
      <c r="AN253" s="30">
        <f t="shared" si="820"/>
        <v>0</v>
      </c>
      <c r="AO253" s="30">
        <f t="shared" si="820"/>
        <v>0</v>
      </c>
    </row>
    <row r="254" spans="1:41" ht="26.25" customHeight="1">
      <c r="A254" s="85"/>
      <c r="B254" s="31" t="s">
        <v>195</v>
      </c>
      <c r="C254" s="70" t="s">
        <v>196</v>
      </c>
      <c r="D254" s="258">
        <f t="shared" si="818"/>
        <v>79228</v>
      </c>
      <c r="E254" s="53">
        <f t="shared" si="818"/>
        <v>100723</v>
      </c>
      <c r="F254" s="292">
        <f t="shared" si="818"/>
        <v>100723</v>
      </c>
      <c r="G254" s="322">
        <f t="shared" si="818"/>
        <v>46776</v>
      </c>
      <c r="H254" s="322">
        <f t="shared" si="818"/>
        <v>26027</v>
      </c>
      <c r="I254" s="322">
        <f t="shared" si="818"/>
        <v>13978</v>
      </c>
      <c r="J254" s="322">
        <f t="shared" si="818"/>
        <v>13942</v>
      </c>
      <c r="K254" s="23">
        <f t="shared" si="722"/>
        <v>100723</v>
      </c>
      <c r="L254" s="23">
        <f t="shared" si="723"/>
        <v>0</v>
      </c>
      <c r="M254" s="322">
        <f t="shared" ref="M254:AC254" si="821">M106</f>
        <v>288</v>
      </c>
      <c r="N254" s="322">
        <f t="shared" si="821"/>
        <v>0</v>
      </c>
      <c r="O254" s="322">
        <f t="shared" si="821"/>
        <v>0</v>
      </c>
      <c r="P254" s="53">
        <f t="shared" si="821"/>
        <v>0</v>
      </c>
      <c r="Q254" s="53">
        <f t="shared" si="821"/>
        <v>0</v>
      </c>
      <c r="R254" s="53">
        <f t="shared" si="821"/>
        <v>0</v>
      </c>
      <c r="S254" s="53">
        <f t="shared" si="821"/>
        <v>0</v>
      </c>
      <c r="T254" s="53">
        <f t="shared" si="821"/>
        <v>0</v>
      </c>
      <c r="U254" s="53">
        <f t="shared" si="821"/>
        <v>0</v>
      </c>
      <c r="V254" s="53">
        <f t="shared" si="821"/>
        <v>0</v>
      </c>
      <c r="W254" s="53">
        <f t="shared" si="821"/>
        <v>0</v>
      </c>
      <c r="X254" s="53">
        <f t="shared" si="821"/>
        <v>0</v>
      </c>
      <c r="Y254" s="53">
        <f t="shared" si="821"/>
        <v>0</v>
      </c>
      <c r="Z254" s="53">
        <f t="shared" si="821"/>
        <v>0</v>
      </c>
      <c r="AA254" s="53">
        <f t="shared" si="821"/>
        <v>0</v>
      </c>
      <c r="AB254" s="53">
        <f t="shared" si="821"/>
        <v>0</v>
      </c>
      <c r="AC254" s="53">
        <f t="shared" si="821"/>
        <v>0</v>
      </c>
      <c r="AD254" s="292">
        <f t="shared" si="702"/>
        <v>100723</v>
      </c>
      <c r="AE254" s="53">
        <f t="shared" ref="AE254:AO254" si="822">AE106</f>
        <v>100723</v>
      </c>
      <c r="AF254" s="53">
        <f t="shared" si="822"/>
        <v>42166</v>
      </c>
      <c r="AG254" s="53">
        <f t="shared" si="822"/>
        <v>44834</v>
      </c>
      <c r="AH254" s="53">
        <f t="shared" si="822"/>
        <v>0</v>
      </c>
      <c r="AI254" s="53">
        <f t="shared" si="822"/>
        <v>0</v>
      </c>
      <c r="AJ254" s="53">
        <f t="shared" si="822"/>
        <v>0</v>
      </c>
      <c r="AK254" s="53">
        <f t="shared" si="822"/>
        <v>44834</v>
      </c>
      <c r="AL254" s="53">
        <f t="shared" si="822"/>
        <v>0</v>
      </c>
      <c r="AM254" s="53">
        <f t="shared" si="822"/>
        <v>0</v>
      </c>
      <c r="AN254" s="53">
        <f t="shared" si="822"/>
        <v>0</v>
      </c>
      <c r="AO254" s="53">
        <f t="shared" si="822"/>
        <v>0</v>
      </c>
    </row>
    <row r="255" spans="1:41" ht="24" customHeight="1">
      <c r="A255" s="85"/>
      <c r="B255" s="16" t="s">
        <v>197</v>
      </c>
      <c r="C255" s="52" t="s">
        <v>198</v>
      </c>
      <c r="D255" s="186">
        <f t="shared" si="818"/>
        <v>66577</v>
      </c>
      <c r="E255" s="53">
        <f t="shared" si="818"/>
        <v>84641</v>
      </c>
      <c r="F255" s="292">
        <f t="shared" si="818"/>
        <v>84641</v>
      </c>
      <c r="G255" s="322">
        <f t="shared" si="818"/>
        <v>39307</v>
      </c>
      <c r="H255" s="322">
        <f t="shared" si="818"/>
        <v>21871</v>
      </c>
      <c r="I255" s="322">
        <f t="shared" si="818"/>
        <v>11746</v>
      </c>
      <c r="J255" s="322">
        <f t="shared" si="818"/>
        <v>11717</v>
      </c>
      <c r="K255" s="23">
        <f t="shared" si="722"/>
        <v>84641</v>
      </c>
      <c r="L255" s="23">
        <f t="shared" si="723"/>
        <v>0</v>
      </c>
      <c r="M255" s="322">
        <f t="shared" ref="M255:AC255" si="823">M107</f>
        <v>288</v>
      </c>
      <c r="N255" s="322">
        <f t="shared" si="823"/>
        <v>0</v>
      </c>
      <c r="O255" s="322">
        <f t="shared" si="823"/>
        <v>0</v>
      </c>
      <c r="P255" s="53">
        <f t="shared" si="823"/>
        <v>0</v>
      </c>
      <c r="Q255" s="53">
        <f t="shared" si="823"/>
        <v>0</v>
      </c>
      <c r="R255" s="53">
        <f t="shared" si="823"/>
        <v>0</v>
      </c>
      <c r="S255" s="53">
        <f t="shared" si="823"/>
        <v>0</v>
      </c>
      <c r="T255" s="53">
        <f t="shared" si="823"/>
        <v>0</v>
      </c>
      <c r="U255" s="53">
        <f t="shared" si="823"/>
        <v>0</v>
      </c>
      <c r="V255" s="53">
        <f t="shared" si="823"/>
        <v>0</v>
      </c>
      <c r="W255" s="53">
        <f t="shared" si="823"/>
        <v>0</v>
      </c>
      <c r="X255" s="53">
        <f t="shared" si="823"/>
        <v>0</v>
      </c>
      <c r="Y255" s="53">
        <f t="shared" si="823"/>
        <v>0</v>
      </c>
      <c r="Z255" s="53">
        <f t="shared" si="823"/>
        <v>0</v>
      </c>
      <c r="AA255" s="53">
        <f t="shared" si="823"/>
        <v>0</v>
      </c>
      <c r="AB255" s="53">
        <f t="shared" si="823"/>
        <v>0</v>
      </c>
      <c r="AC255" s="53">
        <f t="shared" si="823"/>
        <v>0</v>
      </c>
      <c r="AD255" s="292">
        <f t="shared" si="702"/>
        <v>84641</v>
      </c>
      <c r="AE255" s="53">
        <f t="shared" ref="AE255:AO255" si="824">AE107</f>
        <v>84641</v>
      </c>
      <c r="AF255" s="53">
        <f t="shared" si="824"/>
        <v>35346</v>
      </c>
      <c r="AG255" s="53">
        <f t="shared" si="824"/>
        <v>37053</v>
      </c>
      <c r="AH255" s="53">
        <f t="shared" si="824"/>
        <v>0</v>
      </c>
      <c r="AI255" s="53">
        <f t="shared" si="824"/>
        <v>0</v>
      </c>
      <c r="AJ255" s="53">
        <f t="shared" si="824"/>
        <v>0</v>
      </c>
      <c r="AK255" s="53">
        <f t="shared" si="824"/>
        <v>37053</v>
      </c>
      <c r="AL255" s="53">
        <f t="shared" si="824"/>
        <v>0</v>
      </c>
      <c r="AM255" s="53">
        <f t="shared" si="824"/>
        <v>0</v>
      </c>
      <c r="AN255" s="53">
        <f t="shared" si="824"/>
        <v>0</v>
      </c>
      <c r="AO255" s="53">
        <f t="shared" si="824"/>
        <v>0</v>
      </c>
    </row>
    <row r="256" spans="1:41" ht="22.5" customHeight="1">
      <c r="A256" s="85"/>
      <c r="B256" s="16" t="s">
        <v>199</v>
      </c>
      <c r="C256" s="52" t="s">
        <v>200</v>
      </c>
      <c r="D256" s="186">
        <f t="shared" si="818"/>
        <v>0</v>
      </c>
      <c r="E256" s="53">
        <f t="shared" si="818"/>
        <v>0</v>
      </c>
      <c r="F256" s="292">
        <f t="shared" si="818"/>
        <v>0</v>
      </c>
      <c r="G256" s="322">
        <f t="shared" si="818"/>
        <v>0</v>
      </c>
      <c r="H256" s="322">
        <f t="shared" si="818"/>
        <v>0</v>
      </c>
      <c r="I256" s="322">
        <f t="shared" si="818"/>
        <v>0</v>
      </c>
      <c r="J256" s="322">
        <f t="shared" si="818"/>
        <v>0</v>
      </c>
      <c r="K256" s="23">
        <f t="shared" si="722"/>
        <v>0</v>
      </c>
      <c r="L256" s="23">
        <f t="shared" si="723"/>
        <v>0</v>
      </c>
      <c r="M256" s="322">
        <f t="shared" ref="M256:AC256" si="825">M108</f>
        <v>0</v>
      </c>
      <c r="N256" s="322">
        <f t="shared" si="825"/>
        <v>0</v>
      </c>
      <c r="O256" s="322">
        <f t="shared" si="825"/>
        <v>0</v>
      </c>
      <c r="P256" s="53">
        <f t="shared" si="825"/>
        <v>0</v>
      </c>
      <c r="Q256" s="53">
        <f t="shared" si="825"/>
        <v>0</v>
      </c>
      <c r="R256" s="53">
        <f t="shared" si="825"/>
        <v>0</v>
      </c>
      <c r="S256" s="53">
        <f t="shared" si="825"/>
        <v>0</v>
      </c>
      <c r="T256" s="53">
        <f t="shared" si="825"/>
        <v>0</v>
      </c>
      <c r="U256" s="53">
        <f t="shared" si="825"/>
        <v>0</v>
      </c>
      <c r="V256" s="53">
        <f t="shared" si="825"/>
        <v>0</v>
      </c>
      <c r="W256" s="53">
        <f t="shared" si="825"/>
        <v>0</v>
      </c>
      <c r="X256" s="53">
        <f t="shared" si="825"/>
        <v>0</v>
      </c>
      <c r="Y256" s="53">
        <f t="shared" si="825"/>
        <v>0</v>
      </c>
      <c r="Z256" s="53">
        <f t="shared" si="825"/>
        <v>0</v>
      </c>
      <c r="AA256" s="53">
        <f t="shared" si="825"/>
        <v>0</v>
      </c>
      <c r="AB256" s="53">
        <f t="shared" si="825"/>
        <v>0</v>
      </c>
      <c r="AC256" s="53">
        <f t="shared" si="825"/>
        <v>0</v>
      </c>
      <c r="AD256" s="292">
        <f t="shared" si="702"/>
        <v>0</v>
      </c>
      <c r="AE256" s="53">
        <f t="shared" ref="AE256:AO256" si="826">AE108</f>
        <v>0</v>
      </c>
      <c r="AF256" s="53">
        <f t="shared" si="826"/>
        <v>0</v>
      </c>
      <c r="AG256" s="53">
        <f t="shared" si="826"/>
        <v>0</v>
      </c>
      <c r="AH256" s="53">
        <f t="shared" si="826"/>
        <v>0</v>
      </c>
      <c r="AI256" s="53">
        <f t="shared" si="826"/>
        <v>0</v>
      </c>
      <c r="AJ256" s="53">
        <f t="shared" si="826"/>
        <v>0</v>
      </c>
      <c r="AK256" s="53">
        <f t="shared" si="826"/>
        <v>0</v>
      </c>
      <c r="AL256" s="53">
        <f t="shared" si="826"/>
        <v>0</v>
      </c>
      <c r="AM256" s="53">
        <f t="shared" si="826"/>
        <v>0</v>
      </c>
      <c r="AN256" s="53">
        <f t="shared" si="826"/>
        <v>0</v>
      </c>
      <c r="AO256" s="53">
        <f t="shared" si="826"/>
        <v>0</v>
      </c>
    </row>
    <row r="257" spans="1:41" ht="24" customHeight="1">
      <c r="A257" s="85"/>
      <c r="B257" s="16" t="s">
        <v>201</v>
      </c>
      <c r="C257" s="52" t="s">
        <v>202</v>
      </c>
      <c r="D257" s="186">
        <f t="shared" si="818"/>
        <v>12651</v>
      </c>
      <c r="E257" s="53">
        <f t="shared" si="818"/>
        <v>16082</v>
      </c>
      <c r="F257" s="292">
        <f t="shared" si="818"/>
        <v>16082</v>
      </c>
      <c r="G257" s="322">
        <f t="shared" si="818"/>
        <v>7469</v>
      </c>
      <c r="H257" s="322">
        <f t="shared" si="818"/>
        <v>4156</v>
      </c>
      <c r="I257" s="322">
        <f t="shared" si="818"/>
        <v>2232</v>
      </c>
      <c r="J257" s="322">
        <f t="shared" si="818"/>
        <v>2225</v>
      </c>
      <c r="K257" s="23">
        <f t="shared" si="722"/>
        <v>16082</v>
      </c>
      <c r="L257" s="23">
        <f t="shared" si="723"/>
        <v>0</v>
      </c>
      <c r="M257" s="322">
        <f t="shared" ref="M257:AC257" si="827">M109</f>
        <v>0</v>
      </c>
      <c r="N257" s="322">
        <f t="shared" si="827"/>
        <v>0</v>
      </c>
      <c r="O257" s="322">
        <f t="shared" si="827"/>
        <v>0</v>
      </c>
      <c r="P257" s="53">
        <f t="shared" si="827"/>
        <v>0</v>
      </c>
      <c r="Q257" s="53">
        <f t="shared" si="827"/>
        <v>0</v>
      </c>
      <c r="R257" s="53">
        <f t="shared" si="827"/>
        <v>0</v>
      </c>
      <c r="S257" s="53">
        <f t="shared" si="827"/>
        <v>0</v>
      </c>
      <c r="T257" s="53">
        <f t="shared" si="827"/>
        <v>0</v>
      </c>
      <c r="U257" s="53">
        <f t="shared" si="827"/>
        <v>0</v>
      </c>
      <c r="V257" s="53">
        <f t="shared" si="827"/>
        <v>0</v>
      </c>
      <c r="W257" s="53">
        <f t="shared" si="827"/>
        <v>0</v>
      </c>
      <c r="X257" s="53">
        <f t="shared" si="827"/>
        <v>0</v>
      </c>
      <c r="Y257" s="53">
        <f t="shared" si="827"/>
        <v>0</v>
      </c>
      <c r="Z257" s="53">
        <f t="shared" si="827"/>
        <v>0</v>
      </c>
      <c r="AA257" s="53">
        <f t="shared" si="827"/>
        <v>0</v>
      </c>
      <c r="AB257" s="53">
        <f t="shared" si="827"/>
        <v>0</v>
      </c>
      <c r="AC257" s="53">
        <f t="shared" si="827"/>
        <v>0</v>
      </c>
      <c r="AD257" s="292">
        <f t="shared" si="702"/>
        <v>16082</v>
      </c>
      <c r="AE257" s="53">
        <f t="shared" ref="AE257:AO257" si="828">AE109</f>
        <v>16082</v>
      </c>
      <c r="AF257" s="53">
        <f t="shared" si="828"/>
        <v>6820</v>
      </c>
      <c r="AG257" s="53">
        <f t="shared" si="828"/>
        <v>7781</v>
      </c>
      <c r="AH257" s="53">
        <f t="shared" si="828"/>
        <v>0</v>
      </c>
      <c r="AI257" s="53">
        <f t="shared" si="828"/>
        <v>0</v>
      </c>
      <c r="AJ257" s="53">
        <f t="shared" si="828"/>
        <v>0</v>
      </c>
      <c r="AK257" s="53">
        <f t="shared" si="828"/>
        <v>7781</v>
      </c>
      <c r="AL257" s="53">
        <f t="shared" si="828"/>
        <v>0</v>
      </c>
      <c r="AM257" s="53">
        <f t="shared" si="828"/>
        <v>0</v>
      </c>
      <c r="AN257" s="53">
        <f t="shared" si="828"/>
        <v>0</v>
      </c>
      <c r="AO257" s="53">
        <f t="shared" si="828"/>
        <v>0</v>
      </c>
    </row>
    <row r="258" spans="1:41" ht="24.75" customHeight="1">
      <c r="A258" s="85"/>
      <c r="B258" s="16" t="s">
        <v>195</v>
      </c>
      <c r="C258" s="52" t="s">
        <v>203</v>
      </c>
      <c r="D258" s="30">
        <f t="shared" si="818"/>
        <v>0</v>
      </c>
      <c r="E258" s="30">
        <f t="shared" si="818"/>
        <v>0</v>
      </c>
      <c r="F258" s="93">
        <f t="shared" si="818"/>
        <v>0</v>
      </c>
      <c r="G258" s="186">
        <f t="shared" si="818"/>
        <v>0</v>
      </c>
      <c r="H258" s="186">
        <f t="shared" si="818"/>
        <v>0</v>
      </c>
      <c r="I258" s="186">
        <f t="shared" si="818"/>
        <v>0</v>
      </c>
      <c r="J258" s="186">
        <f t="shared" si="818"/>
        <v>0</v>
      </c>
      <c r="K258" s="23">
        <f t="shared" si="722"/>
        <v>0</v>
      </c>
      <c r="L258" s="23">
        <f t="shared" si="723"/>
        <v>0</v>
      </c>
      <c r="M258" s="186">
        <f t="shared" ref="M258:AC258" si="829">M110</f>
        <v>0</v>
      </c>
      <c r="N258" s="186">
        <f t="shared" si="829"/>
        <v>0</v>
      </c>
      <c r="O258" s="186">
        <f t="shared" si="829"/>
        <v>0</v>
      </c>
      <c r="P258" s="30">
        <f t="shared" si="829"/>
        <v>0</v>
      </c>
      <c r="Q258" s="30">
        <f t="shared" si="829"/>
        <v>0</v>
      </c>
      <c r="R258" s="30">
        <f t="shared" si="829"/>
        <v>0</v>
      </c>
      <c r="S258" s="30">
        <f t="shared" si="829"/>
        <v>0</v>
      </c>
      <c r="T258" s="30">
        <f t="shared" si="829"/>
        <v>0</v>
      </c>
      <c r="U258" s="30">
        <f t="shared" si="829"/>
        <v>0</v>
      </c>
      <c r="V258" s="30">
        <f t="shared" si="829"/>
        <v>0</v>
      </c>
      <c r="W258" s="30">
        <f t="shared" si="829"/>
        <v>0</v>
      </c>
      <c r="X258" s="30">
        <f t="shared" si="829"/>
        <v>0</v>
      </c>
      <c r="Y258" s="30">
        <f t="shared" si="829"/>
        <v>0</v>
      </c>
      <c r="Z258" s="30">
        <f t="shared" si="829"/>
        <v>0</v>
      </c>
      <c r="AA258" s="30">
        <f t="shared" si="829"/>
        <v>0</v>
      </c>
      <c r="AB258" s="30">
        <f t="shared" si="829"/>
        <v>0</v>
      </c>
      <c r="AC258" s="30">
        <f t="shared" si="829"/>
        <v>0</v>
      </c>
      <c r="AD258" s="292">
        <f t="shared" si="702"/>
        <v>0</v>
      </c>
      <c r="AE258" s="30">
        <f t="shared" ref="AE258:AO258" si="830">AE110</f>
        <v>0</v>
      </c>
      <c r="AF258" s="30">
        <f t="shared" si="830"/>
        <v>3199</v>
      </c>
      <c r="AG258" s="30">
        <f t="shared" si="830"/>
        <v>342</v>
      </c>
      <c r="AH258" s="30">
        <f t="shared" si="830"/>
        <v>0</v>
      </c>
      <c r="AI258" s="30">
        <f t="shared" si="830"/>
        <v>0</v>
      </c>
      <c r="AJ258" s="30">
        <f t="shared" si="830"/>
        <v>0</v>
      </c>
      <c r="AK258" s="30">
        <f t="shared" si="830"/>
        <v>342</v>
      </c>
      <c r="AL258" s="30">
        <f t="shared" si="830"/>
        <v>0</v>
      </c>
      <c r="AM258" s="30">
        <f t="shared" si="830"/>
        <v>0</v>
      </c>
      <c r="AN258" s="30">
        <f t="shared" si="830"/>
        <v>0</v>
      </c>
      <c r="AO258" s="30">
        <f t="shared" si="830"/>
        <v>0</v>
      </c>
    </row>
    <row r="259" spans="1:41" ht="24.75" customHeight="1">
      <c r="A259" s="85"/>
      <c r="B259" s="16" t="s">
        <v>197</v>
      </c>
      <c r="C259" s="54" t="s">
        <v>204</v>
      </c>
      <c r="D259" s="30">
        <f t="shared" si="818"/>
        <v>0</v>
      </c>
      <c r="E259" s="30">
        <f t="shared" si="818"/>
        <v>0</v>
      </c>
      <c r="F259" s="93">
        <f t="shared" si="818"/>
        <v>0</v>
      </c>
      <c r="G259" s="186">
        <f t="shared" si="818"/>
        <v>0</v>
      </c>
      <c r="H259" s="186">
        <f t="shared" si="818"/>
        <v>0</v>
      </c>
      <c r="I259" s="186">
        <f t="shared" si="818"/>
        <v>0</v>
      </c>
      <c r="J259" s="186">
        <f t="shared" si="818"/>
        <v>0</v>
      </c>
      <c r="K259" s="23">
        <f t="shared" si="722"/>
        <v>0</v>
      </c>
      <c r="L259" s="23">
        <f t="shared" si="723"/>
        <v>0</v>
      </c>
      <c r="M259" s="186">
        <f t="shared" ref="M259:AC259" si="831">M111</f>
        <v>0</v>
      </c>
      <c r="N259" s="186">
        <f t="shared" si="831"/>
        <v>0</v>
      </c>
      <c r="O259" s="186">
        <f t="shared" si="831"/>
        <v>0</v>
      </c>
      <c r="P259" s="30">
        <f t="shared" si="831"/>
        <v>0</v>
      </c>
      <c r="Q259" s="30">
        <f t="shared" si="831"/>
        <v>0</v>
      </c>
      <c r="R259" s="30">
        <f t="shared" si="831"/>
        <v>0</v>
      </c>
      <c r="S259" s="30">
        <f t="shared" si="831"/>
        <v>0</v>
      </c>
      <c r="T259" s="30">
        <f t="shared" si="831"/>
        <v>0</v>
      </c>
      <c r="U259" s="30">
        <f t="shared" si="831"/>
        <v>0</v>
      </c>
      <c r="V259" s="30">
        <f t="shared" si="831"/>
        <v>0</v>
      </c>
      <c r="W259" s="30">
        <f t="shared" si="831"/>
        <v>0</v>
      </c>
      <c r="X259" s="30">
        <f t="shared" si="831"/>
        <v>0</v>
      </c>
      <c r="Y259" s="30">
        <f t="shared" si="831"/>
        <v>0</v>
      </c>
      <c r="Z259" s="30">
        <f t="shared" si="831"/>
        <v>0</v>
      </c>
      <c r="AA259" s="30">
        <f t="shared" si="831"/>
        <v>0</v>
      </c>
      <c r="AB259" s="30">
        <f t="shared" si="831"/>
        <v>0</v>
      </c>
      <c r="AC259" s="30">
        <f t="shared" si="831"/>
        <v>0</v>
      </c>
      <c r="AD259" s="292">
        <f t="shared" si="702"/>
        <v>0</v>
      </c>
      <c r="AE259" s="30">
        <f t="shared" ref="AE259:AO259" si="832">AE111</f>
        <v>0</v>
      </c>
      <c r="AF259" s="30">
        <f t="shared" si="832"/>
        <v>2700</v>
      </c>
      <c r="AG259" s="30">
        <f t="shared" si="832"/>
        <v>292</v>
      </c>
      <c r="AH259" s="30">
        <f t="shared" si="832"/>
        <v>0</v>
      </c>
      <c r="AI259" s="30">
        <f t="shared" si="832"/>
        <v>0</v>
      </c>
      <c r="AJ259" s="30">
        <f t="shared" si="832"/>
        <v>0</v>
      </c>
      <c r="AK259" s="30">
        <f t="shared" si="832"/>
        <v>292</v>
      </c>
      <c r="AL259" s="30">
        <f t="shared" si="832"/>
        <v>0</v>
      </c>
      <c r="AM259" s="30">
        <f t="shared" si="832"/>
        <v>0</v>
      </c>
      <c r="AN259" s="30">
        <f t="shared" si="832"/>
        <v>0</v>
      </c>
      <c r="AO259" s="30">
        <f t="shared" si="832"/>
        <v>0</v>
      </c>
    </row>
    <row r="260" spans="1:41" ht="24.75" customHeight="1">
      <c r="A260" s="85"/>
      <c r="B260" s="16" t="s">
        <v>199</v>
      </c>
      <c r="C260" s="54" t="s">
        <v>205</v>
      </c>
      <c r="D260" s="30">
        <f t="shared" si="818"/>
        <v>0</v>
      </c>
      <c r="E260" s="30">
        <f t="shared" si="818"/>
        <v>0</v>
      </c>
      <c r="F260" s="93">
        <f t="shared" si="818"/>
        <v>0</v>
      </c>
      <c r="G260" s="186">
        <f t="shared" si="818"/>
        <v>0</v>
      </c>
      <c r="H260" s="186">
        <f t="shared" si="818"/>
        <v>0</v>
      </c>
      <c r="I260" s="186">
        <f t="shared" si="818"/>
        <v>0</v>
      </c>
      <c r="J260" s="186">
        <f t="shared" si="818"/>
        <v>0</v>
      </c>
      <c r="K260" s="23">
        <f t="shared" si="722"/>
        <v>0</v>
      </c>
      <c r="L260" s="23">
        <f t="shared" si="723"/>
        <v>0</v>
      </c>
      <c r="M260" s="186">
        <f t="shared" ref="M260:AC260" si="833">M112</f>
        <v>0</v>
      </c>
      <c r="N260" s="186">
        <f t="shared" si="833"/>
        <v>0</v>
      </c>
      <c r="O260" s="186">
        <f t="shared" si="833"/>
        <v>0</v>
      </c>
      <c r="P260" s="30">
        <f t="shared" si="833"/>
        <v>0</v>
      </c>
      <c r="Q260" s="30">
        <f t="shared" si="833"/>
        <v>0</v>
      </c>
      <c r="R260" s="30">
        <f t="shared" si="833"/>
        <v>0</v>
      </c>
      <c r="S260" s="30">
        <f t="shared" si="833"/>
        <v>0</v>
      </c>
      <c r="T260" s="30">
        <f t="shared" si="833"/>
        <v>0</v>
      </c>
      <c r="U260" s="30">
        <f t="shared" si="833"/>
        <v>0</v>
      </c>
      <c r="V260" s="30">
        <f t="shared" si="833"/>
        <v>0</v>
      </c>
      <c r="W260" s="30">
        <f t="shared" si="833"/>
        <v>0</v>
      </c>
      <c r="X260" s="30">
        <f t="shared" si="833"/>
        <v>0</v>
      </c>
      <c r="Y260" s="30">
        <f t="shared" si="833"/>
        <v>0</v>
      </c>
      <c r="Z260" s="30">
        <f t="shared" si="833"/>
        <v>0</v>
      </c>
      <c r="AA260" s="30">
        <f t="shared" si="833"/>
        <v>0</v>
      </c>
      <c r="AB260" s="30">
        <f t="shared" si="833"/>
        <v>0</v>
      </c>
      <c r="AC260" s="30">
        <f t="shared" si="833"/>
        <v>0</v>
      </c>
      <c r="AD260" s="292">
        <f t="shared" si="702"/>
        <v>0</v>
      </c>
      <c r="AE260" s="30">
        <f t="shared" ref="AE260:AO260" si="834">AE112</f>
        <v>0</v>
      </c>
      <c r="AF260" s="30">
        <f t="shared" si="834"/>
        <v>0</v>
      </c>
      <c r="AG260" s="30">
        <f t="shared" si="834"/>
        <v>0</v>
      </c>
      <c r="AH260" s="30">
        <f t="shared" si="834"/>
        <v>0</v>
      </c>
      <c r="AI260" s="30">
        <f t="shared" si="834"/>
        <v>0</v>
      </c>
      <c r="AJ260" s="30">
        <f t="shared" si="834"/>
        <v>0</v>
      </c>
      <c r="AK260" s="30">
        <f t="shared" si="834"/>
        <v>0</v>
      </c>
      <c r="AL260" s="30">
        <f t="shared" si="834"/>
        <v>0</v>
      </c>
      <c r="AM260" s="30">
        <f t="shared" si="834"/>
        <v>0</v>
      </c>
      <c r="AN260" s="30">
        <f t="shared" si="834"/>
        <v>0</v>
      </c>
      <c r="AO260" s="30">
        <f t="shared" si="834"/>
        <v>0</v>
      </c>
    </row>
    <row r="261" spans="1:41" ht="24.75" customHeight="1">
      <c r="A261" s="85"/>
      <c r="B261" s="16" t="s">
        <v>201</v>
      </c>
      <c r="C261" s="54" t="s">
        <v>206</v>
      </c>
      <c r="D261" s="30">
        <f t="shared" si="818"/>
        <v>0</v>
      </c>
      <c r="E261" s="30">
        <f t="shared" si="818"/>
        <v>0</v>
      </c>
      <c r="F261" s="93">
        <f t="shared" si="818"/>
        <v>0</v>
      </c>
      <c r="G261" s="186">
        <f t="shared" si="818"/>
        <v>0</v>
      </c>
      <c r="H261" s="186">
        <f t="shared" si="818"/>
        <v>0</v>
      </c>
      <c r="I261" s="186">
        <f t="shared" si="818"/>
        <v>0</v>
      </c>
      <c r="J261" s="186">
        <f t="shared" si="818"/>
        <v>0</v>
      </c>
      <c r="K261" s="23">
        <f t="shared" si="722"/>
        <v>0</v>
      </c>
      <c r="L261" s="23">
        <f t="shared" si="723"/>
        <v>0</v>
      </c>
      <c r="M261" s="186">
        <f t="shared" ref="M261:AC261" si="835">M113</f>
        <v>0</v>
      </c>
      <c r="N261" s="186">
        <f t="shared" si="835"/>
        <v>0</v>
      </c>
      <c r="O261" s="186">
        <f t="shared" si="835"/>
        <v>0</v>
      </c>
      <c r="P261" s="30">
        <f t="shared" si="835"/>
        <v>0</v>
      </c>
      <c r="Q261" s="30">
        <f t="shared" si="835"/>
        <v>0</v>
      </c>
      <c r="R261" s="30">
        <f t="shared" si="835"/>
        <v>0</v>
      </c>
      <c r="S261" s="30">
        <f t="shared" si="835"/>
        <v>0</v>
      </c>
      <c r="T261" s="30">
        <f t="shared" si="835"/>
        <v>0</v>
      </c>
      <c r="U261" s="30">
        <f t="shared" si="835"/>
        <v>0</v>
      </c>
      <c r="V261" s="30">
        <f t="shared" si="835"/>
        <v>0</v>
      </c>
      <c r="W261" s="30">
        <f t="shared" si="835"/>
        <v>0</v>
      </c>
      <c r="X261" s="30">
        <f t="shared" si="835"/>
        <v>0</v>
      </c>
      <c r="Y261" s="30">
        <f t="shared" si="835"/>
        <v>0</v>
      </c>
      <c r="Z261" s="30">
        <f t="shared" si="835"/>
        <v>0</v>
      </c>
      <c r="AA261" s="30">
        <f t="shared" si="835"/>
        <v>0</v>
      </c>
      <c r="AB261" s="30">
        <f t="shared" si="835"/>
        <v>0</v>
      </c>
      <c r="AC261" s="30">
        <f t="shared" si="835"/>
        <v>0</v>
      </c>
      <c r="AD261" s="292">
        <f t="shared" si="702"/>
        <v>0</v>
      </c>
      <c r="AE261" s="30">
        <f t="shared" ref="AE261:AO261" si="836">AE113</f>
        <v>0</v>
      </c>
      <c r="AF261" s="30">
        <f t="shared" si="836"/>
        <v>499</v>
      </c>
      <c r="AG261" s="30">
        <f t="shared" si="836"/>
        <v>50</v>
      </c>
      <c r="AH261" s="30">
        <f t="shared" si="836"/>
        <v>0</v>
      </c>
      <c r="AI261" s="30">
        <f t="shared" si="836"/>
        <v>0</v>
      </c>
      <c r="AJ261" s="30">
        <f t="shared" si="836"/>
        <v>0</v>
      </c>
      <c r="AK261" s="30">
        <f t="shared" si="836"/>
        <v>50</v>
      </c>
      <c r="AL261" s="30">
        <f t="shared" si="836"/>
        <v>0</v>
      </c>
      <c r="AM261" s="30">
        <f t="shared" si="836"/>
        <v>0</v>
      </c>
      <c r="AN261" s="30">
        <f t="shared" si="836"/>
        <v>0</v>
      </c>
      <c r="AO261" s="30">
        <f t="shared" si="836"/>
        <v>0</v>
      </c>
    </row>
    <row r="262" spans="1:41" ht="24" customHeight="1">
      <c r="A262" s="85"/>
      <c r="B262" s="91" t="s">
        <v>207</v>
      </c>
      <c r="C262" s="92" t="s">
        <v>208</v>
      </c>
      <c r="D262" s="93">
        <f t="shared" si="818"/>
        <v>2103</v>
      </c>
      <c r="E262" s="93">
        <f t="shared" si="818"/>
        <v>21506</v>
      </c>
      <c r="F262" s="93">
        <f t="shared" si="818"/>
        <v>22276</v>
      </c>
      <c r="G262" s="186">
        <f t="shared" si="818"/>
        <v>399</v>
      </c>
      <c r="H262" s="186">
        <f t="shared" si="818"/>
        <v>5482</v>
      </c>
      <c r="I262" s="186">
        <f t="shared" si="818"/>
        <v>7634</v>
      </c>
      <c r="J262" s="186">
        <f t="shared" si="818"/>
        <v>8761</v>
      </c>
      <c r="K262" s="23">
        <f t="shared" si="722"/>
        <v>22276</v>
      </c>
      <c r="L262" s="23">
        <f t="shared" si="723"/>
        <v>0</v>
      </c>
      <c r="M262" s="186">
        <f t="shared" ref="M262:AC262" si="837">M114</f>
        <v>25946</v>
      </c>
      <c r="N262" s="186">
        <f t="shared" si="837"/>
        <v>25926</v>
      </c>
      <c r="O262" s="186">
        <f t="shared" si="837"/>
        <v>10627</v>
      </c>
      <c r="P262" s="93">
        <f t="shared" si="837"/>
        <v>0</v>
      </c>
      <c r="Q262" s="93">
        <f t="shared" si="837"/>
        <v>0</v>
      </c>
      <c r="R262" s="93">
        <f t="shared" si="837"/>
        <v>0</v>
      </c>
      <c r="S262" s="93">
        <f t="shared" si="837"/>
        <v>0</v>
      </c>
      <c r="T262" s="93">
        <f t="shared" si="837"/>
        <v>0</v>
      </c>
      <c r="U262" s="93">
        <f t="shared" si="837"/>
        <v>0</v>
      </c>
      <c r="V262" s="93">
        <f t="shared" si="837"/>
        <v>14.589999999999998</v>
      </c>
      <c r="W262" s="93">
        <f t="shared" si="837"/>
        <v>0</v>
      </c>
      <c r="X262" s="93">
        <f t="shared" si="837"/>
        <v>0</v>
      </c>
      <c r="Y262" s="93">
        <f t="shared" si="837"/>
        <v>0</v>
      </c>
      <c r="Z262" s="93">
        <f t="shared" si="837"/>
        <v>0</v>
      </c>
      <c r="AA262" s="93">
        <f t="shared" si="837"/>
        <v>0</v>
      </c>
      <c r="AB262" s="93">
        <f t="shared" si="837"/>
        <v>0</v>
      </c>
      <c r="AC262" s="93">
        <f t="shared" si="837"/>
        <v>0</v>
      </c>
      <c r="AD262" s="292">
        <f t="shared" si="702"/>
        <v>22290.59</v>
      </c>
      <c r="AE262" s="93">
        <f t="shared" ref="AE262:AO262" si="838">AE114</f>
        <v>22290.59</v>
      </c>
      <c r="AF262" s="93">
        <f t="shared" si="838"/>
        <v>2618</v>
      </c>
      <c r="AG262" s="93">
        <f t="shared" si="838"/>
        <v>26992</v>
      </c>
      <c r="AH262" s="93">
        <f t="shared" si="838"/>
        <v>0</v>
      </c>
      <c r="AI262" s="93">
        <f t="shared" si="838"/>
        <v>0</v>
      </c>
      <c r="AJ262" s="93">
        <f t="shared" si="838"/>
        <v>0</v>
      </c>
      <c r="AK262" s="93">
        <f t="shared" si="838"/>
        <v>26992</v>
      </c>
      <c r="AL262" s="93">
        <f t="shared" si="838"/>
        <v>26474</v>
      </c>
      <c r="AM262" s="93">
        <f t="shared" si="838"/>
        <v>18815</v>
      </c>
      <c r="AN262" s="93">
        <f t="shared" si="838"/>
        <v>546</v>
      </c>
      <c r="AO262" s="93">
        <f t="shared" si="838"/>
        <v>0</v>
      </c>
    </row>
    <row r="263" spans="1:41" ht="24.75" hidden="1" customHeight="1">
      <c r="A263" s="85"/>
      <c r="B263" s="91" t="s">
        <v>209</v>
      </c>
      <c r="C263" s="92" t="s">
        <v>210</v>
      </c>
      <c r="D263" s="93">
        <f t="shared" ref="D263:J270" si="839">D115</f>
        <v>0</v>
      </c>
      <c r="E263" s="93">
        <f t="shared" si="839"/>
        <v>0</v>
      </c>
      <c r="F263" s="93">
        <f t="shared" si="839"/>
        <v>0</v>
      </c>
      <c r="G263" s="186">
        <f t="shared" si="839"/>
        <v>0</v>
      </c>
      <c r="H263" s="186">
        <f t="shared" si="839"/>
        <v>0</v>
      </c>
      <c r="I263" s="186">
        <f t="shared" si="839"/>
        <v>0</v>
      </c>
      <c r="J263" s="186">
        <f t="shared" si="839"/>
        <v>0</v>
      </c>
      <c r="K263" s="23">
        <f t="shared" si="722"/>
        <v>0</v>
      </c>
      <c r="L263" s="23">
        <f t="shared" si="723"/>
        <v>0</v>
      </c>
      <c r="M263" s="186">
        <f t="shared" ref="M263:AC263" si="840">M115</f>
        <v>0</v>
      </c>
      <c r="N263" s="186">
        <f t="shared" si="840"/>
        <v>0</v>
      </c>
      <c r="O263" s="186">
        <f t="shared" si="840"/>
        <v>0</v>
      </c>
      <c r="P263" s="93">
        <f t="shared" si="840"/>
        <v>0</v>
      </c>
      <c r="Q263" s="93">
        <f t="shared" si="840"/>
        <v>0</v>
      </c>
      <c r="R263" s="93">
        <f t="shared" si="840"/>
        <v>0</v>
      </c>
      <c r="S263" s="93">
        <f t="shared" si="840"/>
        <v>0</v>
      </c>
      <c r="T263" s="93">
        <f t="shared" si="840"/>
        <v>0</v>
      </c>
      <c r="U263" s="93">
        <f t="shared" si="840"/>
        <v>0</v>
      </c>
      <c r="V263" s="93">
        <f t="shared" si="840"/>
        <v>0</v>
      </c>
      <c r="W263" s="93">
        <f t="shared" si="840"/>
        <v>0</v>
      </c>
      <c r="X263" s="93">
        <f t="shared" si="840"/>
        <v>0</v>
      </c>
      <c r="Y263" s="93">
        <f t="shared" si="840"/>
        <v>0</v>
      </c>
      <c r="Z263" s="93">
        <f t="shared" si="840"/>
        <v>0</v>
      </c>
      <c r="AA263" s="93">
        <f t="shared" si="840"/>
        <v>0</v>
      </c>
      <c r="AB263" s="93">
        <f t="shared" si="840"/>
        <v>0</v>
      </c>
      <c r="AC263" s="93">
        <f t="shared" si="840"/>
        <v>0</v>
      </c>
      <c r="AD263" s="292">
        <f t="shared" si="702"/>
        <v>0</v>
      </c>
      <c r="AE263" s="93">
        <f t="shared" ref="AE263:AO263" si="841">AE115</f>
        <v>0</v>
      </c>
      <c r="AF263" s="93">
        <f t="shared" si="841"/>
        <v>0</v>
      </c>
      <c r="AG263" s="93">
        <f t="shared" si="841"/>
        <v>0</v>
      </c>
      <c r="AH263" s="93">
        <f t="shared" si="841"/>
        <v>0</v>
      </c>
      <c r="AI263" s="93">
        <f t="shared" si="841"/>
        <v>0</v>
      </c>
      <c r="AJ263" s="93">
        <f t="shared" si="841"/>
        <v>0</v>
      </c>
      <c r="AK263" s="93">
        <f t="shared" si="841"/>
        <v>0</v>
      </c>
      <c r="AL263" s="93">
        <f t="shared" si="841"/>
        <v>0</v>
      </c>
      <c r="AM263" s="93">
        <f t="shared" si="841"/>
        <v>0</v>
      </c>
      <c r="AN263" s="93">
        <f t="shared" si="841"/>
        <v>0</v>
      </c>
      <c r="AO263" s="93">
        <f t="shared" si="841"/>
        <v>0</v>
      </c>
    </row>
    <row r="264" spans="1:41" ht="24.75" customHeight="1">
      <c r="A264" s="85"/>
      <c r="B264" s="94" t="s">
        <v>211</v>
      </c>
      <c r="C264" s="92" t="s">
        <v>212</v>
      </c>
      <c r="D264" s="93">
        <f t="shared" si="839"/>
        <v>2103</v>
      </c>
      <c r="E264" s="93">
        <f t="shared" si="839"/>
        <v>21506</v>
      </c>
      <c r="F264" s="93">
        <f t="shared" si="839"/>
        <v>22276</v>
      </c>
      <c r="G264" s="186">
        <f t="shared" si="839"/>
        <v>399</v>
      </c>
      <c r="H264" s="186">
        <f t="shared" si="839"/>
        <v>5482</v>
      </c>
      <c r="I264" s="186">
        <f t="shared" si="839"/>
        <v>7634</v>
      </c>
      <c r="J264" s="186">
        <f t="shared" si="839"/>
        <v>8761</v>
      </c>
      <c r="K264" s="23">
        <f t="shared" si="722"/>
        <v>22276</v>
      </c>
      <c r="L264" s="23">
        <f t="shared" si="723"/>
        <v>0</v>
      </c>
      <c r="M264" s="186">
        <f t="shared" ref="M264:AC264" si="842">M116</f>
        <v>25946</v>
      </c>
      <c r="N264" s="186">
        <f t="shared" si="842"/>
        <v>25926</v>
      </c>
      <c r="O264" s="186">
        <f t="shared" si="842"/>
        <v>10627</v>
      </c>
      <c r="P264" s="93">
        <f t="shared" si="842"/>
        <v>0</v>
      </c>
      <c r="Q264" s="93">
        <f t="shared" si="842"/>
        <v>0</v>
      </c>
      <c r="R264" s="93">
        <f t="shared" si="842"/>
        <v>0</v>
      </c>
      <c r="S264" s="93">
        <f t="shared" si="842"/>
        <v>0</v>
      </c>
      <c r="T264" s="93">
        <f t="shared" si="842"/>
        <v>0</v>
      </c>
      <c r="U264" s="93">
        <f t="shared" si="842"/>
        <v>0</v>
      </c>
      <c r="V264" s="93">
        <f t="shared" si="842"/>
        <v>14.589999999999998</v>
      </c>
      <c r="W264" s="93">
        <f t="shared" si="842"/>
        <v>0</v>
      </c>
      <c r="X264" s="93">
        <f t="shared" si="842"/>
        <v>0</v>
      </c>
      <c r="Y264" s="93">
        <f t="shared" si="842"/>
        <v>0</v>
      </c>
      <c r="Z264" s="93">
        <f t="shared" si="842"/>
        <v>0</v>
      </c>
      <c r="AA264" s="93">
        <f t="shared" si="842"/>
        <v>0</v>
      </c>
      <c r="AB264" s="93">
        <f t="shared" si="842"/>
        <v>0</v>
      </c>
      <c r="AC264" s="93">
        <f t="shared" si="842"/>
        <v>0</v>
      </c>
      <c r="AD264" s="292">
        <f t="shared" si="702"/>
        <v>22290.59</v>
      </c>
      <c r="AE264" s="93">
        <f t="shared" ref="AE264:AO264" si="843">AE116</f>
        <v>22290.59</v>
      </c>
      <c r="AF264" s="93">
        <f t="shared" si="843"/>
        <v>2618</v>
      </c>
      <c r="AG264" s="93">
        <f t="shared" si="843"/>
        <v>26992</v>
      </c>
      <c r="AH264" s="93">
        <f t="shared" si="843"/>
        <v>0</v>
      </c>
      <c r="AI264" s="93">
        <f t="shared" si="843"/>
        <v>0</v>
      </c>
      <c r="AJ264" s="93">
        <f t="shared" si="843"/>
        <v>0</v>
      </c>
      <c r="AK264" s="93">
        <f t="shared" si="843"/>
        <v>26992</v>
      </c>
      <c r="AL264" s="93">
        <f t="shared" si="843"/>
        <v>26474</v>
      </c>
      <c r="AM264" s="93">
        <f t="shared" si="843"/>
        <v>18815</v>
      </c>
      <c r="AN264" s="93">
        <f t="shared" si="843"/>
        <v>546</v>
      </c>
      <c r="AO264" s="93">
        <f t="shared" si="843"/>
        <v>0</v>
      </c>
    </row>
    <row r="265" spans="1:41" ht="24.75" customHeight="1">
      <c r="A265" s="85"/>
      <c r="B265" s="95" t="s">
        <v>213</v>
      </c>
      <c r="C265" s="96" t="s">
        <v>214</v>
      </c>
      <c r="D265" s="258">
        <f t="shared" si="839"/>
        <v>8924</v>
      </c>
      <c r="E265" s="97">
        <f t="shared" si="839"/>
        <v>26640</v>
      </c>
      <c r="F265" s="98">
        <f t="shared" si="839"/>
        <v>26640</v>
      </c>
      <c r="G265" s="258">
        <f t="shared" si="839"/>
        <v>855</v>
      </c>
      <c r="H265" s="258">
        <f t="shared" si="839"/>
        <v>7785</v>
      </c>
      <c r="I265" s="258">
        <f t="shared" si="839"/>
        <v>9000</v>
      </c>
      <c r="J265" s="258">
        <f t="shared" si="839"/>
        <v>9000</v>
      </c>
      <c r="K265" s="23">
        <f t="shared" si="722"/>
        <v>26640</v>
      </c>
      <c r="L265" s="23">
        <f t="shared" si="723"/>
        <v>0</v>
      </c>
      <c r="M265" s="258">
        <f t="shared" ref="M265:AC265" si="844">M117</f>
        <v>0</v>
      </c>
      <c r="N265" s="258">
        <f t="shared" si="844"/>
        <v>0</v>
      </c>
      <c r="O265" s="258">
        <f t="shared" si="844"/>
        <v>0</v>
      </c>
      <c r="P265" s="97">
        <f t="shared" si="844"/>
        <v>0</v>
      </c>
      <c r="Q265" s="97">
        <f t="shared" si="844"/>
        <v>0</v>
      </c>
      <c r="R265" s="97">
        <f t="shared" si="844"/>
        <v>0</v>
      </c>
      <c r="S265" s="97">
        <f t="shared" si="844"/>
        <v>0</v>
      </c>
      <c r="T265" s="97">
        <f t="shared" si="844"/>
        <v>0</v>
      </c>
      <c r="U265" s="97">
        <f t="shared" si="844"/>
        <v>0</v>
      </c>
      <c r="V265" s="97">
        <f t="shared" si="844"/>
        <v>0</v>
      </c>
      <c r="W265" s="97">
        <f t="shared" si="844"/>
        <v>0</v>
      </c>
      <c r="X265" s="97">
        <f t="shared" si="844"/>
        <v>0</v>
      </c>
      <c r="Y265" s="97">
        <f t="shared" si="844"/>
        <v>0</v>
      </c>
      <c r="Z265" s="97">
        <f t="shared" si="844"/>
        <v>0</v>
      </c>
      <c r="AA265" s="97">
        <f t="shared" si="844"/>
        <v>0</v>
      </c>
      <c r="AB265" s="97">
        <f t="shared" si="844"/>
        <v>0</v>
      </c>
      <c r="AC265" s="97">
        <f t="shared" si="844"/>
        <v>0</v>
      </c>
      <c r="AD265" s="292">
        <f t="shared" si="702"/>
        <v>26640</v>
      </c>
      <c r="AE265" s="97">
        <f t="shared" ref="AE265:AO265" si="845">AE117</f>
        <v>26640</v>
      </c>
      <c r="AF265" s="97">
        <f t="shared" si="845"/>
        <v>25826</v>
      </c>
      <c r="AG265" s="97">
        <f t="shared" si="845"/>
        <v>0</v>
      </c>
      <c r="AH265" s="97">
        <f t="shared" si="845"/>
        <v>0</v>
      </c>
      <c r="AI265" s="97">
        <f t="shared" si="845"/>
        <v>0</v>
      </c>
      <c r="AJ265" s="97">
        <f t="shared" si="845"/>
        <v>0</v>
      </c>
      <c r="AK265" s="97">
        <f t="shared" si="845"/>
        <v>0</v>
      </c>
      <c r="AL265" s="97">
        <f t="shared" si="845"/>
        <v>0</v>
      </c>
      <c r="AM265" s="97">
        <f t="shared" si="845"/>
        <v>0</v>
      </c>
      <c r="AN265" s="97">
        <f t="shared" si="845"/>
        <v>0</v>
      </c>
      <c r="AO265" s="97">
        <f t="shared" si="845"/>
        <v>0</v>
      </c>
    </row>
    <row r="266" spans="1:41" ht="30.75" customHeight="1">
      <c r="A266" s="85"/>
      <c r="B266" s="61" t="s">
        <v>215</v>
      </c>
      <c r="C266" s="56" t="s">
        <v>216</v>
      </c>
      <c r="D266" s="98">
        <f t="shared" si="839"/>
        <v>7352</v>
      </c>
      <c r="E266" s="98">
        <f t="shared" si="839"/>
        <v>25000</v>
      </c>
      <c r="F266" s="98">
        <f t="shared" si="839"/>
        <v>25000</v>
      </c>
      <c r="G266" s="258">
        <f t="shared" si="839"/>
        <v>0</v>
      </c>
      <c r="H266" s="258">
        <f t="shared" si="839"/>
        <v>7000</v>
      </c>
      <c r="I266" s="258">
        <f t="shared" si="839"/>
        <v>9000</v>
      </c>
      <c r="J266" s="258">
        <f t="shared" si="839"/>
        <v>9000</v>
      </c>
      <c r="K266" s="23">
        <f t="shared" si="722"/>
        <v>25000</v>
      </c>
      <c r="L266" s="23">
        <f t="shared" si="723"/>
        <v>0</v>
      </c>
      <c r="M266" s="258">
        <f t="shared" ref="M266:AC266" si="846">M118</f>
        <v>0</v>
      </c>
      <c r="N266" s="258">
        <f t="shared" si="846"/>
        <v>0</v>
      </c>
      <c r="O266" s="258">
        <f t="shared" si="846"/>
        <v>0</v>
      </c>
      <c r="P266" s="98">
        <f t="shared" si="846"/>
        <v>0</v>
      </c>
      <c r="Q266" s="98">
        <f t="shared" si="846"/>
        <v>0</v>
      </c>
      <c r="R266" s="98">
        <f t="shared" si="846"/>
        <v>0</v>
      </c>
      <c r="S266" s="98">
        <f t="shared" si="846"/>
        <v>0</v>
      </c>
      <c r="T266" s="98">
        <f t="shared" si="846"/>
        <v>0</v>
      </c>
      <c r="U266" s="98">
        <f t="shared" si="846"/>
        <v>0</v>
      </c>
      <c r="V266" s="98">
        <f t="shared" si="846"/>
        <v>0</v>
      </c>
      <c r="W266" s="98">
        <f t="shared" si="846"/>
        <v>0</v>
      </c>
      <c r="X266" s="98">
        <f t="shared" si="846"/>
        <v>0</v>
      </c>
      <c r="Y266" s="98">
        <f t="shared" si="846"/>
        <v>0</v>
      </c>
      <c r="Z266" s="98">
        <f t="shared" si="846"/>
        <v>0</v>
      </c>
      <c r="AA266" s="98">
        <f t="shared" si="846"/>
        <v>0</v>
      </c>
      <c r="AB266" s="98">
        <f t="shared" si="846"/>
        <v>0</v>
      </c>
      <c r="AC266" s="98">
        <f t="shared" si="846"/>
        <v>0</v>
      </c>
      <c r="AD266" s="292">
        <f t="shared" si="702"/>
        <v>25000</v>
      </c>
      <c r="AE266" s="98">
        <f t="shared" ref="AE266:AO266" si="847">AE118</f>
        <v>25000</v>
      </c>
      <c r="AF266" s="98">
        <f t="shared" si="847"/>
        <v>24787</v>
      </c>
      <c r="AG266" s="98">
        <f t="shared" si="847"/>
        <v>0</v>
      </c>
      <c r="AH266" s="98">
        <f t="shared" si="847"/>
        <v>0</v>
      </c>
      <c r="AI266" s="98">
        <f t="shared" si="847"/>
        <v>0</v>
      </c>
      <c r="AJ266" s="98">
        <f t="shared" si="847"/>
        <v>0</v>
      </c>
      <c r="AK266" s="98">
        <f t="shared" si="847"/>
        <v>0</v>
      </c>
      <c r="AL266" s="98">
        <f t="shared" si="847"/>
        <v>0</v>
      </c>
      <c r="AM266" s="98">
        <f t="shared" si="847"/>
        <v>0</v>
      </c>
      <c r="AN266" s="98">
        <f t="shared" si="847"/>
        <v>0</v>
      </c>
      <c r="AO266" s="98">
        <f t="shared" si="847"/>
        <v>0</v>
      </c>
    </row>
    <row r="267" spans="1:41" ht="48.75" customHeight="1">
      <c r="A267" s="85"/>
      <c r="B267" s="99" t="s">
        <v>217</v>
      </c>
      <c r="C267" s="100" t="s">
        <v>218</v>
      </c>
      <c r="D267" s="186">
        <f t="shared" si="839"/>
        <v>1572</v>
      </c>
      <c r="E267" s="30">
        <f t="shared" si="839"/>
        <v>1640</v>
      </c>
      <c r="F267" s="93">
        <f t="shared" si="839"/>
        <v>1640</v>
      </c>
      <c r="G267" s="186">
        <f t="shared" si="839"/>
        <v>855</v>
      </c>
      <c r="H267" s="186">
        <f t="shared" si="839"/>
        <v>785</v>
      </c>
      <c r="I267" s="186">
        <f t="shared" si="839"/>
        <v>0</v>
      </c>
      <c r="J267" s="186">
        <f t="shared" si="839"/>
        <v>0</v>
      </c>
      <c r="K267" s="23">
        <f t="shared" si="722"/>
        <v>1640</v>
      </c>
      <c r="L267" s="23">
        <f t="shared" si="723"/>
        <v>0</v>
      </c>
      <c r="M267" s="186">
        <f t="shared" ref="M267:AC267" si="848">M119</f>
        <v>0</v>
      </c>
      <c r="N267" s="186">
        <f t="shared" si="848"/>
        <v>0</v>
      </c>
      <c r="O267" s="186">
        <f t="shared" si="848"/>
        <v>0</v>
      </c>
      <c r="P267" s="30">
        <f t="shared" si="848"/>
        <v>0</v>
      </c>
      <c r="Q267" s="30">
        <f t="shared" si="848"/>
        <v>0</v>
      </c>
      <c r="R267" s="30">
        <f t="shared" si="848"/>
        <v>0</v>
      </c>
      <c r="S267" s="30">
        <f t="shared" si="848"/>
        <v>0</v>
      </c>
      <c r="T267" s="30">
        <f t="shared" si="848"/>
        <v>0</v>
      </c>
      <c r="U267" s="30">
        <f t="shared" si="848"/>
        <v>0</v>
      </c>
      <c r="V267" s="30">
        <f t="shared" si="848"/>
        <v>0</v>
      </c>
      <c r="W267" s="30">
        <f t="shared" si="848"/>
        <v>0</v>
      </c>
      <c r="X267" s="30">
        <f t="shared" si="848"/>
        <v>0</v>
      </c>
      <c r="Y267" s="30">
        <f t="shared" si="848"/>
        <v>0</v>
      </c>
      <c r="Z267" s="30">
        <f t="shared" si="848"/>
        <v>0</v>
      </c>
      <c r="AA267" s="30">
        <f t="shared" si="848"/>
        <v>0</v>
      </c>
      <c r="AB267" s="30">
        <f t="shared" si="848"/>
        <v>0</v>
      </c>
      <c r="AC267" s="30">
        <f t="shared" si="848"/>
        <v>0</v>
      </c>
      <c r="AD267" s="292">
        <f t="shared" si="702"/>
        <v>1640</v>
      </c>
      <c r="AE267" s="30">
        <f t="shared" ref="AE267:AO267" si="849">AE119</f>
        <v>1640</v>
      </c>
      <c r="AF267" s="30">
        <f t="shared" si="849"/>
        <v>1039</v>
      </c>
      <c r="AG267" s="30">
        <f t="shared" si="849"/>
        <v>0</v>
      </c>
      <c r="AH267" s="30">
        <f t="shared" si="849"/>
        <v>0</v>
      </c>
      <c r="AI267" s="30">
        <f t="shared" si="849"/>
        <v>0</v>
      </c>
      <c r="AJ267" s="30">
        <f t="shared" si="849"/>
        <v>0</v>
      </c>
      <c r="AK267" s="30">
        <f t="shared" si="849"/>
        <v>0</v>
      </c>
      <c r="AL267" s="30">
        <f t="shared" si="849"/>
        <v>0</v>
      </c>
      <c r="AM267" s="30">
        <f t="shared" si="849"/>
        <v>0</v>
      </c>
      <c r="AN267" s="30">
        <f t="shared" si="849"/>
        <v>0</v>
      </c>
      <c r="AO267" s="30">
        <f t="shared" si="849"/>
        <v>0</v>
      </c>
    </row>
    <row r="268" spans="1:41" ht="24.75" customHeight="1">
      <c r="A268" s="85"/>
      <c r="B268" s="99" t="s">
        <v>197</v>
      </c>
      <c r="C268" s="100" t="s">
        <v>219</v>
      </c>
      <c r="D268" s="186">
        <f t="shared" si="839"/>
        <v>1321</v>
      </c>
      <c r="E268" s="30">
        <f t="shared" si="839"/>
        <v>1378</v>
      </c>
      <c r="F268" s="93">
        <f t="shared" si="839"/>
        <v>1378</v>
      </c>
      <c r="G268" s="186">
        <f t="shared" si="839"/>
        <v>718</v>
      </c>
      <c r="H268" s="186">
        <f t="shared" si="839"/>
        <v>660</v>
      </c>
      <c r="I268" s="186">
        <f t="shared" si="839"/>
        <v>0</v>
      </c>
      <c r="J268" s="186">
        <f t="shared" si="839"/>
        <v>0</v>
      </c>
      <c r="K268" s="23">
        <f t="shared" si="722"/>
        <v>1378</v>
      </c>
      <c r="L268" s="23">
        <f t="shared" si="723"/>
        <v>0</v>
      </c>
      <c r="M268" s="186">
        <f t="shared" ref="M268:AC268" si="850">M120</f>
        <v>0</v>
      </c>
      <c r="N268" s="186">
        <f t="shared" si="850"/>
        <v>0</v>
      </c>
      <c r="O268" s="186">
        <f t="shared" si="850"/>
        <v>0</v>
      </c>
      <c r="P268" s="30">
        <f t="shared" si="850"/>
        <v>0</v>
      </c>
      <c r="Q268" s="30">
        <f t="shared" si="850"/>
        <v>0</v>
      </c>
      <c r="R268" s="30">
        <f t="shared" si="850"/>
        <v>0</v>
      </c>
      <c r="S268" s="30">
        <f t="shared" si="850"/>
        <v>0</v>
      </c>
      <c r="T268" s="30">
        <f t="shared" si="850"/>
        <v>0</v>
      </c>
      <c r="U268" s="30">
        <f t="shared" si="850"/>
        <v>0</v>
      </c>
      <c r="V268" s="30">
        <f t="shared" si="850"/>
        <v>0</v>
      </c>
      <c r="W268" s="30">
        <f t="shared" si="850"/>
        <v>0</v>
      </c>
      <c r="X268" s="30">
        <f t="shared" si="850"/>
        <v>0</v>
      </c>
      <c r="Y268" s="30">
        <f t="shared" si="850"/>
        <v>0</v>
      </c>
      <c r="Z268" s="30">
        <f t="shared" si="850"/>
        <v>0</v>
      </c>
      <c r="AA268" s="30">
        <f t="shared" si="850"/>
        <v>0</v>
      </c>
      <c r="AB268" s="30">
        <f t="shared" si="850"/>
        <v>0</v>
      </c>
      <c r="AC268" s="30">
        <f t="shared" si="850"/>
        <v>0</v>
      </c>
      <c r="AD268" s="292">
        <f t="shared" si="702"/>
        <v>1378</v>
      </c>
      <c r="AE268" s="30">
        <f t="shared" ref="AE268:AO268" si="851">AE120</f>
        <v>1378</v>
      </c>
      <c r="AF268" s="30">
        <f t="shared" si="851"/>
        <v>873</v>
      </c>
      <c r="AG268" s="30">
        <f t="shared" si="851"/>
        <v>0</v>
      </c>
      <c r="AH268" s="30">
        <f t="shared" si="851"/>
        <v>0</v>
      </c>
      <c r="AI268" s="30">
        <f t="shared" si="851"/>
        <v>0</v>
      </c>
      <c r="AJ268" s="30">
        <f t="shared" si="851"/>
        <v>0</v>
      </c>
      <c r="AK268" s="30">
        <f t="shared" si="851"/>
        <v>0</v>
      </c>
      <c r="AL268" s="30">
        <f t="shared" si="851"/>
        <v>0</v>
      </c>
      <c r="AM268" s="30">
        <f t="shared" si="851"/>
        <v>0</v>
      </c>
      <c r="AN268" s="30">
        <f t="shared" si="851"/>
        <v>0</v>
      </c>
      <c r="AO268" s="30">
        <f t="shared" si="851"/>
        <v>0</v>
      </c>
    </row>
    <row r="269" spans="1:41" ht="24.75" customHeight="1">
      <c r="A269" s="85"/>
      <c r="B269" s="99" t="s">
        <v>199</v>
      </c>
      <c r="C269" s="100" t="s">
        <v>220</v>
      </c>
      <c r="D269" s="186">
        <f t="shared" si="839"/>
        <v>0</v>
      </c>
      <c r="E269" s="30">
        <f t="shared" si="839"/>
        <v>0</v>
      </c>
      <c r="F269" s="93">
        <f t="shared" si="839"/>
        <v>0</v>
      </c>
      <c r="G269" s="186">
        <f t="shared" si="839"/>
        <v>0</v>
      </c>
      <c r="H269" s="186">
        <f t="shared" si="839"/>
        <v>0</v>
      </c>
      <c r="I269" s="186">
        <f t="shared" si="839"/>
        <v>0</v>
      </c>
      <c r="J269" s="186">
        <f t="shared" si="839"/>
        <v>0</v>
      </c>
      <c r="K269" s="23">
        <f t="shared" si="722"/>
        <v>0</v>
      </c>
      <c r="L269" s="23">
        <f t="shared" si="723"/>
        <v>0</v>
      </c>
      <c r="M269" s="186">
        <f t="shared" ref="M269:AC269" si="852">M121</f>
        <v>0</v>
      </c>
      <c r="N269" s="186">
        <f t="shared" si="852"/>
        <v>0</v>
      </c>
      <c r="O269" s="186">
        <f t="shared" si="852"/>
        <v>0</v>
      </c>
      <c r="P269" s="30">
        <f t="shared" si="852"/>
        <v>0</v>
      </c>
      <c r="Q269" s="30">
        <f t="shared" si="852"/>
        <v>0</v>
      </c>
      <c r="R269" s="30">
        <f t="shared" si="852"/>
        <v>0</v>
      </c>
      <c r="S269" s="30">
        <f t="shared" si="852"/>
        <v>0</v>
      </c>
      <c r="T269" s="30">
        <f t="shared" si="852"/>
        <v>0</v>
      </c>
      <c r="U269" s="30">
        <f t="shared" si="852"/>
        <v>0</v>
      </c>
      <c r="V269" s="30">
        <f t="shared" si="852"/>
        <v>0</v>
      </c>
      <c r="W269" s="30">
        <f t="shared" si="852"/>
        <v>0</v>
      </c>
      <c r="X269" s="30">
        <f t="shared" si="852"/>
        <v>0</v>
      </c>
      <c r="Y269" s="30">
        <f t="shared" si="852"/>
        <v>0</v>
      </c>
      <c r="Z269" s="30">
        <f t="shared" si="852"/>
        <v>0</v>
      </c>
      <c r="AA269" s="30">
        <f t="shared" si="852"/>
        <v>0</v>
      </c>
      <c r="AB269" s="30">
        <f t="shared" si="852"/>
        <v>0</v>
      </c>
      <c r="AC269" s="30">
        <f t="shared" si="852"/>
        <v>0</v>
      </c>
      <c r="AD269" s="292">
        <f t="shared" si="702"/>
        <v>0</v>
      </c>
      <c r="AE269" s="30">
        <f t="shared" ref="AE269:AO269" si="853">AE121</f>
        <v>0</v>
      </c>
      <c r="AF269" s="30">
        <f t="shared" si="853"/>
        <v>0</v>
      </c>
      <c r="AG269" s="30">
        <f t="shared" si="853"/>
        <v>0</v>
      </c>
      <c r="AH269" s="30">
        <f t="shared" si="853"/>
        <v>0</v>
      </c>
      <c r="AI269" s="30">
        <f t="shared" si="853"/>
        <v>0</v>
      </c>
      <c r="AJ269" s="30">
        <f t="shared" si="853"/>
        <v>0</v>
      </c>
      <c r="AK269" s="30">
        <f t="shared" si="853"/>
        <v>0</v>
      </c>
      <c r="AL269" s="30">
        <f t="shared" si="853"/>
        <v>0</v>
      </c>
      <c r="AM269" s="30">
        <f t="shared" si="853"/>
        <v>0</v>
      </c>
      <c r="AN269" s="30">
        <f t="shared" si="853"/>
        <v>0</v>
      </c>
      <c r="AO269" s="30">
        <f t="shared" si="853"/>
        <v>0</v>
      </c>
    </row>
    <row r="270" spans="1:41" ht="24.75" customHeight="1">
      <c r="A270" s="85"/>
      <c r="B270" s="99" t="s">
        <v>201</v>
      </c>
      <c r="C270" s="100" t="s">
        <v>221</v>
      </c>
      <c r="D270" s="186">
        <f t="shared" si="839"/>
        <v>251</v>
      </c>
      <c r="E270" s="30">
        <f t="shared" si="839"/>
        <v>262</v>
      </c>
      <c r="F270" s="93">
        <f t="shared" si="839"/>
        <v>262</v>
      </c>
      <c r="G270" s="186">
        <f t="shared" si="839"/>
        <v>137</v>
      </c>
      <c r="H270" s="186">
        <f t="shared" si="839"/>
        <v>125</v>
      </c>
      <c r="I270" s="186">
        <f t="shared" si="839"/>
        <v>0</v>
      </c>
      <c r="J270" s="186">
        <f t="shared" si="839"/>
        <v>0</v>
      </c>
      <c r="K270" s="23">
        <f t="shared" si="722"/>
        <v>262</v>
      </c>
      <c r="L270" s="23">
        <f t="shared" si="723"/>
        <v>0</v>
      </c>
      <c r="M270" s="186">
        <f t="shared" ref="M270:AC270" si="854">M122</f>
        <v>0</v>
      </c>
      <c r="N270" s="186">
        <f t="shared" si="854"/>
        <v>0</v>
      </c>
      <c r="O270" s="186">
        <f t="shared" si="854"/>
        <v>0</v>
      </c>
      <c r="P270" s="30">
        <f t="shared" si="854"/>
        <v>0</v>
      </c>
      <c r="Q270" s="30">
        <f t="shared" si="854"/>
        <v>0</v>
      </c>
      <c r="R270" s="30">
        <f t="shared" si="854"/>
        <v>0</v>
      </c>
      <c r="S270" s="30">
        <f t="shared" si="854"/>
        <v>0</v>
      </c>
      <c r="T270" s="30">
        <f t="shared" si="854"/>
        <v>0</v>
      </c>
      <c r="U270" s="30">
        <f t="shared" si="854"/>
        <v>0</v>
      </c>
      <c r="V270" s="30">
        <f t="shared" si="854"/>
        <v>0</v>
      </c>
      <c r="W270" s="30">
        <f t="shared" si="854"/>
        <v>0</v>
      </c>
      <c r="X270" s="30">
        <f t="shared" si="854"/>
        <v>0</v>
      </c>
      <c r="Y270" s="30">
        <f t="shared" si="854"/>
        <v>0</v>
      </c>
      <c r="Z270" s="30">
        <f t="shared" si="854"/>
        <v>0</v>
      </c>
      <c r="AA270" s="30">
        <f t="shared" si="854"/>
        <v>0</v>
      </c>
      <c r="AB270" s="30">
        <f t="shared" si="854"/>
        <v>0</v>
      </c>
      <c r="AC270" s="30">
        <f t="shared" si="854"/>
        <v>0</v>
      </c>
      <c r="AD270" s="292">
        <f t="shared" si="702"/>
        <v>262</v>
      </c>
      <c r="AE270" s="30">
        <f t="shared" ref="AE270:AO270" si="855">AE122</f>
        <v>262</v>
      </c>
      <c r="AF270" s="30">
        <f t="shared" si="855"/>
        <v>166</v>
      </c>
      <c r="AG270" s="30">
        <f t="shared" si="855"/>
        <v>0</v>
      </c>
      <c r="AH270" s="30">
        <f t="shared" si="855"/>
        <v>0</v>
      </c>
      <c r="AI270" s="30">
        <f t="shared" si="855"/>
        <v>0</v>
      </c>
      <c r="AJ270" s="30">
        <f t="shared" si="855"/>
        <v>0</v>
      </c>
      <c r="AK270" s="30">
        <f t="shared" si="855"/>
        <v>0</v>
      </c>
      <c r="AL270" s="30">
        <f t="shared" si="855"/>
        <v>0</v>
      </c>
      <c r="AM270" s="30">
        <f t="shared" si="855"/>
        <v>0</v>
      </c>
      <c r="AN270" s="30">
        <f t="shared" si="855"/>
        <v>0</v>
      </c>
      <c r="AO270" s="30">
        <f t="shared" si="855"/>
        <v>0</v>
      </c>
    </row>
    <row r="271" spans="1:41" ht="24.75" customHeight="1">
      <c r="A271" s="85"/>
      <c r="B271" s="73" t="s">
        <v>224</v>
      </c>
      <c r="C271" s="64" t="s">
        <v>223</v>
      </c>
      <c r="D271" s="186"/>
      <c r="E271" s="30"/>
      <c r="F271" s="93">
        <f t="shared" ref="F271:AC271" si="856">F124</f>
        <v>145651</v>
      </c>
      <c r="G271" s="93">
        <f t="shared" si="856"/>
        <v>2611</v>
      </c>
      <c r="H271" s="93">
        <f t="shared" si="856"/>
        <v>35840</v>
      </c>
      <c r="I271" s="93">
        <f t="shared" si="856"/>
        <v>49910</v>
      </c>
      <c r="J271" s="93">
        <f t="shared" si="856"/>
        <v>57290</v>
      </c>
      <c r="K271" s="93">
        <f t="shared" si="856"/>
        <v>145651</v>
      </c>
      <c r="L271" s="93">
        <f t="shared" si="856"/>
        <v>0</v>
      </c>
      <c r="M271" s="93">
        <f t="shared" si="856"/>
        <v>169643</v>
      </c>
      <c r="N271" s="93">
        <f t="shared" si="856"/>
        <v>169514</v>
      </c>
      <c r="O271" s="93">
        <f t="shared" si="856"/>
        <v>69483</v>
      </c>
      <c r="P271" s="93">
        <f t="shared" si="856"/>
        <v>0</v>
      </c>
      <c r="Q271" s="93">
        <f t="shared" si="856"/>
        <v>0</v>
      </c>
      <c r="R271" s="93">
        <f t="shared" si="856"/>
        <v>0</v>
      </c>
      <c r="S271" s="93">
        <f t="shared" si="856"/>
        <v>0</v>
      </c>
      <c r="T271" s="93">
        <f t="shared" si="856"/>
        <v>0</v>
      </c>
      <c r="U271" s="93">
        <f t="shared" si="856"/>
        <v>0</v>
      </c>
      <c r="V271" s="93">
        <f t="shared" si="856"/>
        <v>95.37</v>
      </c>
      <c r="W271" s="93">
        <f t="shared" si="856"/>
        <v>420</v>
      </c>
      <c r="X271" s="93">
        <f t="shared" si="856"/>
        <v>0</v>
      </c>
      <c r="Y271" s="93">
        <f t="shared" si="856"/>
        <v>0</v>
      </c>
      <c r="Z271" s="93">
        <f t="shared" si="856"/>
        <v>0</v>
      </c>
      <c r="AA271" s="93">
        <f t="shared" si="856"/>
        <v>0</v>
      </c>
      <c r="AB271" s="93">
        <f t="shared" si="856"/>
        <v>0</v>
      </c>
      <c r="AC271" s="93">
        <f t="shared" si="856"/>
        <v>0</v>
      </c>
      <c r="AD271" s="292">
        <f t="shared" ref="AD271:AD341" si="857">F271+P271+Q271+R271+S271+T271+Z271+U271+V271+W271+X271+Y271+AA271+AB271+AC271</f>
        <v>146166.37</v>
      </c>
      <c r="AE271" s="93">
        <f t="shared" ref="AE271:AO271" si="858">AE124</f>
        <v>146166.37</v>
      </c>
      <c r="AF271" s="93">
        <f t="shared" si="858"/>
        <v>132909</v>
      </c>
      <c r="AG271" s="93">
        <f t="shared" si="858"/>
        <v>176916</v>
      </c>
      <c r="AH271" s="93">
        <f t="shared" si="858"/>
        <v>0</v>
      </c>
      <c r="AI271" s="93">
        <f t="shared" si="858"/>
        <v>0</v>
      </c>
      <c r="AJ271" s="93">
        <f t="shared" si="858"/>
        <v>0</v>
      </c>
      <c r="AK271" s="93">
        <f t="shared" si="858"/>
        <v>176916</v>
      </c>
      <c r="AL271" s="93">
        <f t="shared" si="858"/>
        <v>172975</v>
      </c>
      <c r="AM271" s="93">
        <f t="shared" si="858"/>
        <v>123023</v>
      </c>
      <c r="AN271" s="93">
        <f t="shared" si="858"/>
        <v>3570</v>
      </c>
      <c r="AO271" s="93">
        <f t="shared" si="858"/>
        <v>0</v>
      </c>
    </row>
    <row r="272" spans="1:41" ht="24.75" customHeight="1">
      <c r="A272" s="85"/>
      <c r="B272" s="101" t="s">
        <v>225</v>
      </c>
      <c r="C272" s="102" t="s">
        <v>226</v>
      </c>
      <c r="D272" s="93">
        <f t="shared" ref="D272:J275" si="859">D125</f>
        <v>11912</v>
      </c>
      <c r="E272" s="93">
        <f t="shared" si="859"/>
        <v>146421</v>
      </c>
      <c r="F272" s="93">
        <f t="shared" si="859"/>
        <v>145651</v>
      </c>
      <c r="G272" s="186">
        <f t="shared" si="859"/>
        <v>2611</v>
      </c>
      <c r="H272" s="186">
        <f t="shared" si="859"/>
        <v>35840</v>
      </c>
      <c r="I272" s="186">
        <f t="shared" si="859"/>
        <v>49910</v>
      </c>
      <c r="J272" s="186">
        <f t="shared" si="859"/>
        <v>57290</v>
      </c>
      <c r="K272" s="23">
        <f t="shared" si="722"/>
        <v>145651</v>
      </c>
      <c r="L272" s="23">
        <f t="shared" si="723"/>
        <v>0</v>
      </c>
      <c r="M272" s="186">
        <f t="shared" ref="M272:AC272" si="860">M125</f>
        <v>169643</v>
      </c>
      <c r="N272" s="186">
        <f t="shared" si="860"/>
        <v>169514</v>
      </c>
      <c r="O272" s="186">
        <f t="shared" si="860"/>
        <v>69483</v>
      </c>
      <c r="P272" s="93">
        <f t="shared" si="860"/>
        <v>0</v>
      </c>
      <c r="Q272" s="93">
        <f t="shared" si="860"/>
        <v>0</v>
      </c>
      <c r="R272" s="93">
        <f t="shared" si="860"/>
        <v>0</v>
      </c>
      <c r="S272" s="93">
        <f t="shared" si="860"/>
        <v>0</v>
      </c>
      <c r="T272" s="93">
        <f t="shared" si="860"/>
        <v>0</v>
      </c>
      <c r="U272" s="93">
        <f t="shared" si="860"/>
        <v>0</v>
      </c>
      <c r="V272" s="93">
        <f t="shared" si="860"/>
        <v>0</v>
      </c>
      <c r="W272" s="93">
        <f t="shared" si="860"/>
        <v>0</v>
      </c>
      <c r="X272" s="93">
        <f t="shared" si="860"/>
        <v>0</v>
      </c>
      <c r="Y272" s="93">
        <f t="shared" si="860"/>
        <v>0</v>
      </c>
      <c r="Z272" s="93">
        <f t="shared" si="860"/>
        <v>0</v>
      </c>
      <c r="AA272" s="93">
        <f t="shared" si="860"/>
        <v>0</v>
      </c>
      <c r="AB272" s="93">
        <f t="shared" si="860"/>
        <v>0</v>
      </c>
      <c r="AC272" s="93">
        <f t="shared" si="860"/>
        <v>0</v>
      </c>
      <c r="AD272" s="292">
        <f t="shared" si="857"/>
        <v>145651</v>
      </c>
      <c r="AE272" s="93">
        <f t="shared" ref="AE272:AO272" si="861">AE125</f>
        <v>145651</v>
      </c>
      <c r="AF272" s="93">
        <f t="shared" si="861"/>
        <v>132909</v>
      </c>
      <c r="AG272" s="93">
        <f t="shared" si="861"/>
        <v>174847</v>
      </c>
      <c r="AH272" s="93">
        <f t="shared" si="861"/>
        <v>0</v>
      </c>
      <c r="AI272" s="93">
        <f t="shared" si="861"/>
        <v>0</v>
      </c>
      <c r="AJ272" s="93">
        <f t="shared" si="861"/>
        <v>0</v>
      </c>
      <c r="AK272" s="93">
        <f t="shared" si="861"/>
        <v>174847</v>
      </c>
      <c r="AL272" s="93">
        <f t="shared" si="861"/>
        <v>170789</v>
      </c>
      <c r="AM272" s="93">
        <f t="shared" si="861"/>
        <v>121640</v>
      </c>
      <c r="AN272" s="93">
        <f t="shared" si="861"/>
        <v>3400</v>
      </c>
      <c r="AO272" s="93">
        <f t="shared" si="861"/>
        <v>0</v>
      </c>
    </row>
    <row r="273" spans="1:41" ht="24.75" customHeight="1">
      <c r="A273" s="85"/>
      <c r="B273" s="103" t="s">
        <v>227</v>
      </c>
      <c r="C273" s="104" t="s">
        <v>228</v>
      </c>
      <c r="D273" s="93">
        <f t="shared" si="859"/>
        <v>0</v>
      </c>
      <c r="E273" s="93">
        <f t="shared" si="859"/>
        <v>0</v>
      </c>
      <c r="F273" s="93">
        <f t="shared" si="859"/>
        <v>5037</v>
      </c>
      <c r="G273" s="186">
        <f t="shared" si="859"/>
        <v>61</v>
      </c>
      <c r="H273" s="186">
        <f t="shared" si="859"/>
        <v>49</v>
      </c>
      <c r="I273" s="186">
        <f t="shared" si="859"/>
        <v>49</v>
      </c>
      <c r="J273" s="186">
        <f t="shared" si="859"/>
        <v>4878</v>
      </c>
      <c r="K273" s="23">
        <f t="shared" si="722"/>
        <v>5037</v>
      </c>
      <c r="L273" s="23">
        <f t="shared" si="723"/>
        <v>0</v>
      </c>
      <c r="M273" s="186">
        <f t="shared" ref="M273:AC273" si="862">M126</f>
        <v>129</v>
      </c>
      <c r="N273" s="186">
        <f t="shared" si="862"/>
        <v>0</v>
      </c>
      <c r="O273" s="186">
        <f t="shared" si="862"/>
        <v>0</v>
      </c>
      <c r="P273" s="93">
        <f t="shared" si="862"/>
        <v>0</v>
      </c>
      <c r="Q273" s="93">
        <f t="shared" si="862"/>
        <v>0</v>
      </c>
      <c r="R273" s="93">
        <f t="shared" si="862"/>
        <v>0</v>
      </c>
      <c r="S273" s="93">
        <f t="shared" si="862"/>
        <v>0</v>
      </c>
      <c r="T273" s="93">
        <f t="shared" si="862"/>
        <v>0</v>
      </c>
      <c r="U273" s="93">
        <f t="shared" si="862"/>
        <v>0</v>
      </c>
      <c r="V273" s="93">
        <f t="shared" si="862"/>
        <v>0</v>
      </c>
      <c r="W273" s="93">
        <f t="shared" si="862"/>
        <v>0</v>
      </c>
      <c r="X273" s="93">
        <f t="shared" si="862"/>
        <v>0</v>
      </c>
      <c r="Y273" s="93">
        <f t="shared" si="862"/>
        <v>0</v>
      </c>
      <c r="Z273" s="93">
        <f t="shared" si="862"/>
        <v>0</v>
      </c>
      <c r="AA273" s="93">
        <f t="shared" si="862"/>
        <v>0</v>
      </c>
      <c r="AB273" s="93">
        <f t="shared" si="862"/>
        <v>0</v>
      </c>
      <c r="AC273" s="93">
        <f t="shared" si="862"/>
        <v>0</v>
      </c>
      <c r="AD273" s="292">
        <f t="shared" si="857"/>
        <v>5037</v>
      </c>
      <c r="AE273" s="93">
        <f t="shared" ref="AE273:AO273" si="863">AE126</f>
        <v>5037</v>
      </c>
      <c r="AF273" s="93">
        <f t="shared" si="863"/>
        <v>3014</v>
      </c>
      <c r="AG273" s="93">
        <f t="shared" si="863"/>
        <v>4058</v>
      </c>
      <c r="AH273" s="93">
        <f t="shared" si="863"/>
        <v>0</v>
      </c>
      <c r="AI273" s="93">
        <f t="shared" si="863"/>
        <v>0</v>
      </c>
      <c r="AJ273" s="93">
        <f t="shared" si="863"/>
        <v>0</v>
      </c>
      <c r="AK273" s="93">
        <f t="shared" si="863"/>
        <v>4058</v>
      </c>
      <c r="AL273" s="93">
        <f t="shared" si="863"/>
        <v>0</v>
      </c>
      <c r="AM273" s="93">
        <f t="shared" si="863"/>
        <v>0</v>
      </c>
      <c r="AN273" s="93">
        <f t="shared" si="863"/>
        <v>0</v>
      </c>
      <c r="AO273" s="93">
        <f t="shared" si="863"/>
        <v>0</v>
      </c>
    </row>
    <row r="274" spans="1:41" ht="24.75" customHeight="1">
      <c r="A274" s="85"/>
      <c r="B274" s="103" t="s">
        <v>229</v>
      </c>
      <c r="C274" s="104" t="s">
        <v>230</v>
      </c>
      <c r="D274" s="93">
        <f t="shared" si="859"/>
        <v>0</v>
      </c>
      <c r="E274" s="93">
        <f t="shared" si="859"/>
        <v>0</v>
      </c>
      <c r="F274" s="93">
        <f t="shared" si="859"/>
        <v>0</v>
      </c>
      <c r="G274" s="186">
        <f t="shared" si="859"/>
        <v>0</v>
      </c>
      <c r="H274" s="186">
        <f t="shared" si="859"/>
        <v>0</v>
      </c>
      <c r="I274" s="186">
        <f t="shared" si="859"/>
        <v>0</v>
      </c>
      <c r="J274" s="186">
        <f t="shared" si="859"/>
        <v>0</v>
      </c>
      <c r="K274" s="23">
        <f t="shared" si="722"/>
        <v>0</v>
      </c>
      <c r="L274" s="23">
        <f t="shared" si="723"/>
        <v>0</v>
      </c>
      <c r="M274" s="186">
        <f t="shared" ref="M274:AC274" si="864">M127</f>
        <v>0</v>
      </c>
      <c r="N274" s="186">
        <f t="shared" si="864"/>
        <v>0</v>
      </c>
      <c r="O274" s="186">
        <f t="shared" si="864"/>
        <v>0</v>
      </c>
      <c r="P274" s="93">
        <f t="shared" si="864"/>
        <v>0</v>
      </c>
      <c r="Q274" s="93">
        <f t="shared" si="864"/>
        <v>0</v>
      </c>
      <c r="R274" s="93">
        <f t="shared" si="864"/>
        <v>0</v>
      </c>
      <c r="S274" s="93">
        <f t="shared" si="864"/>
        <v>0</v>
      </c>
      <c r="T274" s="93">
        <f t="shared" si="864"/>
        <v>0</v>
      </c>
      <c r="U274" s="93">
        <f t="shared" si="864"/>
        <v>0</v>
      </c>
      <c r="V274" s="93">
        <f t="shared" si="864"/>
        <v>0</v>
      </c>
      <c r="W274" s="93">
        <f t="shared" si="864"/>
        <v>0</v>
      </c>
      <c r="X274" s="93">
        <f t="shared" si="864"/>
        <v>0</v>
      </c>
      <c r="Y274" s="93">
        <f t="shared" si="864"/>
        <v>0</v>
      </c>
      <c r="Z274" s="93">
        <f t="shared" si="864"/>
        <v>0</v>
      </c>
      <c r="AA274" s="93">
        <f t="shared" si="864"/>
        <v>0</v>
      </c>
      <c r="AB274" s="93">
        <f t="shared" si="864"/>
        <v>0</v>
      </c>
      <c r="AC274" s="93">
        <f t="shared" si="864"/>
        <v>0</v>
      </c>
      <c r="AD274" s="292">
        <f t="shared" si="857"/>
        <v>0</v>
      </c>
      <c r="AE274" s="93">
        <f t="shared" ref="AE274:AO274" si="865">AE127</f>
        <v>0</v>
      </c>
      <c r="AF274" s="93">
        <f t="shared" si="865"/>
        <v>0</v>
      </c>
      <c r="AG274" s="93">
        <f t="shared" si="865"/>
        <v>0</v>
      </c>
      <c r="AH274" s="93">
        <f t="shared" si="865"/>
        <v>0</v>
      </c>
      <c r="AI274" s="93">
        <f t="shared" si="865"/>
        <v>0</v>
      </c>
      <c r="AJ274" s="93">
        <f t="shared" si="865"/>
        <v>0</v>
      </c>
      <c r="AK274" s="93">
        <f t="shared" si="865"/>
        <v>0</v>
      </c>
      <c r="AL274" s="93">
        <f t="shared" si="865"/>
        <v>0</v>
      </c>
      <c r="AM274" s="93">
        <f t="shared" si="865"/>
        <v>0</v>
      </c>
      <c r="AN274" s="93">
        <f t="shared" si="865"/>
        <v>0</v>
      </c>
      <c r="AO274" s="93">
        <f t="shared" si="865"/>
        <v>0</v>
      </c>
    </row>
    <row r="275" spans="1:41" ht="24" customHeight="1">
      <c r="A275" s="85"/>
      <c r="B275" s="103" t="s">
        <v>231</v>
      </c>
      <c r="C275" s="104" t="s">
        <v>232</v>
      </c>
      <c r="D275" s="93">
        <f t="shared" si="859"/>
        <v>11912</v>
      </c>
      <c r="E275" s="93">
        <f t="shared" si="859"/>
        <v>146421</v>
      </c>
      <c r="F275" s="93">
        <f t="shared" si="859"/>
        <v>140614</v>
      </c>
      <c r="G275" s="186">
        <f t="shared" si="859"/>
        <v>2550</v>
      </c>
      <c r="H275" s="186">
        <f t="shared" si="859"/>
        <v>35791</v>
      </c>
      <c r="I275" s="186">
        <f t="shared" si="859"/>
        <v>49861</v>
      </c>
      <c r="J275" s="186">
        <f t="shared" si="859"/>
        <v>52412</v>
      </c>
      <c r="K275" s="23">
        <f t="shared" si="722"/>
        <v>140614</v>
      </c>
      <c r="L275" s="23">
        <f t="shared" si="723"/>
        <v>0</v>
      </c>
      <c r="M275" s="186">
        <f t="shared" ref="M275:AC275" si="866">M128</f>
        <v>169514</v>
      </c>
      <c r="N275" s="186">
        <f t="shared" si="866"/>
        <v>169514</v>
      </c>
      <c r="O275" s="186">
        <f t="shared" si="866"/>
        <v>69483</v>
      </c>
      <c r="P275" s="93">
        <f t="shared" si="866"/>
        <v>0</v>
      </c>
      <c r="Q275" s="93">
        <f t="shared" si="866"/>
        <v>0</v>
      </c>
      <c r="R275" s="93">
        <f t="shared" si="866"/>
        <v>0</v>
      </c>
      <c r="S275" s="93">
        <f t="shared" si="866"/>
        <v>0</v>
      </c>
      <c r="T275" s="93">
        <f t="shared" si="866"/>
        <v>0</v>
      </c>
      <c r="U275" s="93">
        <f t="shared" si="866"/>
        <v>0</v>
      </c>
      <c r="V275" s="93">
        <f t="shared" si="866"/>
        <v>0</v>
      </c>
      <c r="W275" s="93">
        <f t="shared" si="866"/>
        <v>0</v>
      </c>
      <c r="X275" s="93">
        <f t="shared" si="866"/>
        <v>0</v>
      </c>
      <c r="Y275" s="93">
        <f t="shared" si="866"/>
        <v>0</v>
      </c>
      <c r="Z275" s="93">
        <f t="shared" si="866"/>
        <v>0</v>
      </c>
      <c r="AA275" s="93">
        <f t="shared" si="866"/>
        <v>0</v>
      </c>
      <c r="AB275" s="93">
        <f t="shared" si="866"/>
        <v>0</v>
      </c>
      <c r="AC275" s="93">
        <f t="shared" si="866"/>
        <v>0</v>
      </c>
      <c r="AD275" s="292">
        <f t="shared" si="857"/>
        <v>140614</v>
      </c>
      <c r="AE275" s="93">
        <f t="shared" ref="AE275:AO275" si="867">AE128</f>
        <v>140614</v>
      </c>
      <c r="AF275" s="93">
        <f t="shared" si="867"/>
        <v>129895</v>
      </c>
      <c r="AG275" s="93">
        <f t="shared" si="867"/>
        <v>170789</v>
      </c>
      <c r="AH275" s="93">
        <f t="shared" si="867"/>
        <v>0</v>
      </c>
      <c r="AI275" s="93">
        <f t="shared" si="867"/>
        <v>0</v>
      </c>
      <c r="AJ275" s="93">
        <f t="shared" si="867"/>
        <v>0</v>
      </c>
      <c r="AK275" s="93">
        <f t="shared" si="867"/>
        <v>170789</v>
      </c>
      <c r="AL275" s="93">
        <f t="shared" si="867"/>
        <v>170789</v>
      </c>
      <c r="AM275" s="93">
        <f t="shared" si="867"/>
        <v>121640</v>
      </c>
      <c r="AN275" s="93">
        <f t="shared" si="867"/>
        <v>3400</v>
      </c>
      <c r="AO275" s="93">
        <f t="shared" si="867"/>
        <v>0</v>
      </c>
    </row>
    <row r="276" spans="1:41" ht="27" hidden="1" customHeight="1">
      <c r="A276" s="85"/>
      <c r="B276" s="31" t="s">
        <v>294</v>
      </c>
      <c r="C276" s="70">
        <v>46.02</v>
      </c>
      <c r="D276" s="186"/>
      <c r="E276" s="30"/>
      <c r="F276" s="93"/>
      <c r="G276" s="186"/>
      <c r="H276" s="186"/>
      <c r="I276" s="186"/>
      <c r="J276" s="186"/>
      <c r="K276" s="23">
        <f t="shared" ref="K276:K350" si="868">G276+H276+I276+J276</f>
        <v>0</v>
      </c>
      <c r="L276" s="23">
        <f t="shared" ref="L276:L350" si="869">F276-K276</f>
        <v>0</v>
      </c>
      <c r="M276" s="186"/>
      <c r="N276" s="186"/>
      <c r="O276" s="186"/>
      <c r="P276" s="30"/>
      <c r="Q276" s="30"/>
      <c r="R276" s="30"/>
      <c r="S276" s="30"/>
      <c r="T276" s="30"/>
      <c r="U276" s="30"/>
      <c r="V276" s="30"/>
      <c r="W276" s="30"/>
      <c r="X276" s="30"/>
      <c r="Y276" s="30"/>
      <c r="Z276" s="30"/>
      <c r="AA276" s="30"/>
      <c r="AB276" s="30"/>
      <c r="AC276" s="30"/>
      <c r="AD276" s="292">
        <f t="shared" si="857"/>
        <v>0</v>
      </c>
      <c r="AE276" s="30"/>
      <c r="AF276" s="30"/>
      <c r="AG276" s="30"/>
      <c r="AH276" s="30"/>
      <c r="AI276" s="30"/>
      <c r="AJ276" s="30"/>
      <c r="AK276" s="30"/>
      <c r="AL276" s="30"/>
      <c r="AM276" s="30"/>
      <c r="AN276" s="30"/>
      <c r="AO276" s="30"/>
    </row>
    <row r="277" spans="1:41" ht="41.25" hidden="1" customHeight="1">
      <c r="A277" s="85"/>
      <c r="B277" s="16" t="s">
        <v>240</v>
      </c>
      <c r="C277" s="52" t="s">
        <v>241</v>
      </c>
      <c r="D277" s="186"/>
      <c r="E277" s="30"/>
      <c r="F277" s="93"/>
      <c r="G277" s="186"/>
      <c r="H277" s="186"/>
      <c r="I277" s="186"/>
      <c r="J277" s="186"/>
      <c r="K277" s="23">
        <f t="shared" si="868"/>
        <v>0</v>
      </c>
      <c r="L277" s="23">
        <f t="shared" si="869"/>
        <v>0</v>
      </c>
      <c r="M277" s="186"/>
      <c r="N277" s="186"/>
      <c r="O277" s="186"/>
      <c r="P277" s="30"/>
      <c r="Q277" s="30"/>
      <c r="R277" s="30"/>
      <c r="S277" s="30"/>
      <c r="T277" s="30"/>
      <c r="U277" s="30"/>
      <c r="V277" s="30"/>
      <c r="W277" s="30"/>
      <c r="X277" s="30"/>
      <c r="Y277" s="30"/>
      <c r="Z277" s="30"/>
      <c r="AA277" s="30"/>
      <c r="AB277" s="30"/>
      <c r="AC277" s="30"/>
      <c r="AD277" s="292">
        <f t="shared" si="857"/>
        <v>0</v>
      </c>
      <c r="AE277" s="30"/>
      <c r="AF277" s="30"/>
      <c r="AG277" s="30"/>
      <c r="AH277" s="30"/>
      <c r="AI277" s="30"/>
      <c r="AJ277" s="30"/>
      <c r="AK277" s="30"/>
      <c r="AL277" s="30"/>
      <c r="AM277" s="30"/>
      <c r="AN277" s="30"/>
      <c r="AO277" s="30"/>
    </row>
    <row r="278" spans="1:41" ht="23.25" customHeight="1">
      <c r="A278" s="85"/>
      <c r="B278" s="331" t="s">
        <v>233</v>
      </c>
      <c r="C278" s="369" t="s">
        <v>234</v>
      </c>
      <c r="D278" s="364"/>
      <c r="E278" s="362"/>
      <c r="F278" s="363">
        <f t="shared" ref="F278:AC278" si="870">F129</f>
        <v>0</v>
      </c>
      <c r="G278" s="363">
        <f t="shared" si="870"/>
        <v>0</v>
      </c>
      <c r="H278" s="363">
        <f t="shared" si="870"/>
        <v>0</v>
      </c>
      <c r="I278" s="363">
        <f t="shared" si="870"/>
        <v>0</v>
      </c>
      <c r="J278" s="363">
        <f t="shared" si="870"/>
        <v>0</v>
      </c>
      <c r="K278" s="363">
        <f t="shared" si="870"/>
        <v>0</v>
      </c>
      <c r="L278" s="363">
        <f t="shared" si="870"/>
        <v>0</v>
      </c>
      <c r="M278" s="363">
        <f t="shared" si="870"/>
        <v>0</v>
      </c>
      <c r="N278" s="363">
        <f t="shared" si="870"/>
        <v>0</v>
      </c>
      <c r="O278" s="363">
        <f t="shared" si="870"/>
        <v>0</v>
      </c>
      <c r="P278" s="363">
        <f t="shared" si="870"/>
        <v>0</v>
      </c>
      <c r="Q278" s="363">
        <f t="shared" si="870"/>
        <v>0</v>
      </c>
      <c r="R278" s="363">
        <f t="shared" si="870"/>
        <v>0</v>
      </c>
      <c r="S278" s="363">
        <f t="shared" si="870"/>
        <v>0</v>
      </c>
      <c r="T278" s="363">
        <f t="shared" si="870"/>
        <v>0</v>
      </c>
      <c r="U278" s="363">
        <f t="shared" si="870"/>
        <v>0</v>
      </c>
      <c r="V278" s="363">
        <f t="shared" si="870"/>
        <v>95.37</v>
      </c>
      <c r="W278" s="363">
        <f t="shared" si="870"/>
        <v>420</v>
      </c>
      <c r="X278" s="363">
        <f t="shared" si="870"/>
        <v>0</v>
      </c>
      <c r="Y278" s="363">
        <f t="shared" si="870"/>
        <v>0</v>
      </c>
      <c r="Z278" s="363">
        <f t="shared" si="870"/>
        <v>0</v>
      </c>
      <c r="AA278" s="363">
        <f t="shared" si="870"/>
        <v>0</v>
      </c>
      <c r="AB278" s="363">
        <f t="shared" si="870"/>
        <v>0</v>
      </c>
      <c r="AC278" s="363">
        <f t="shared" si="870"/>
        <v>0</v>
      </c>
      <c r="AD278" s="335">
        <f t="shared" si="857"/>
        <v>515.37</v>
      </c>
      <c r="AE278" s="363">
        <f t="shared" ref="AE278:AO278" si="871">AE129</f>
        <v>515.37</v>
      </c>
      <c r="AF278" s="363">
        <f t="shared" si="871"/>
        <v>0</v>
      </c>
      <c r="AG278" s="363">
        <f t="shared" si="871"/>
        <v>1903</v>
      </c>
      <c r="AH278" s="363">
        <f t="shared" si="871"/>
        <v>0</v>
      </c>
      <c r="AI278" s="363">
        <f t="shared" si="871"/>
        <v>0</v>
      </c>
      <c r="AJ278" s="363">
        <f t="shared" si="871"/>
        <v>0</v>
      </c>
      <c r="AK278" s="363">
        <f t="shared" si="871"/>
        <v>1903</v>
      </c>
      <c r="AL278" s="363">
        <f t="shared" si="871"/>
        <v>2186</v>
      </c>
      <c r="AM278" s="363">
        <f t="shared" si="871"/>
        <v>1383</v>
      </c>
      <c r="AN278" s="363">
        <f t="shared" si="871"/>
        <v>170</v>
      </c>
      <c r="AO278" s="363">
        <f t="shared" si="871"/>
        <v>0</v>
      </c>
    </row>
    <row r="279" spans="1:41" ht="19.5" customHeight="1">
      <c r="A279" s="85"/>
      <c r="B279" s="68" t="s">
        <v>227</v>
      </c>
      <c r="C279" s="69" t="s">
        <v>235</v>
      </c>
      <c r="D279" s="186"/>
      <c r="E279" s="30"/>
      <c r="F279" s="93">
        <f t="shared" ref="F279:AC279" si="872">F130</f>
        <v>0</v>
      </c>
      <c r="G279" s="93">
        <f t="shared" si="872"/>
        <v>0</v>
      </c>
      <c r="H279" s="93">
        <f t="shared" si="872"/>
        <v>0</v>
      </c>
      <c r="I279" s="93">
        <f t="shared" si="872"/>
        <v>0</v>
      </c>
      <c r="J279" s="93">
        <f t="shared" si="872"/>
        <v>0</v>
      </c>
      <c r="K279" s="93">
        <f t="shared" si="872"/>
        <v>0</v>
      </c>
      <c r="L279" s="93">
        <f t="shared" si="872"/>
        <v>0</v>
      </c>
      <c r="M279" s="93">
        <f t="shared" si="872"/>
        <v>0</v>
      </c>
      <c r="N279" s="93">
        <f t="shared" si="872"/>
        <v>0</v>
      </c>
      <c r="O279" s="93">
        <f t="shared" si="872"/>
        <v>0</v>
      </c>
      <c r="P279" s="93">
        <f t="shared" si="872"/>
        <v>0</v>
      </c>
      <c r="Q279" s="93">
        <f t="shared" si="872"/>
        <v>0</v>
      </c>
      <c r="R279" s="93">
        <f t="shared" si="872"/>
        <v>0</v>
      </c>
      <c r="S279" s="93">
        <f t="shared" si="872"/>
        <v>0</v>
      </c>
      <c r="T279" s="93">
        <f t="shared" si="872"/>
        <v>0</v>
      </c>
      <c r="U279" s="93">
        <f t="shared" si="872"/>
        <v>0</v>
      </c>
      <c r="V279" s="93">
        <f t="shared" si="872"/>
        <v>95.37</v>
      </c>
      <c r="W279" s="93">
        <f t="shared" si="872"/>
        <v>420</v>
      </c>
      <c r="X279" s="93">
        <f t="shared" si="872"/>
        <v>0</v>
      </c>
      <c r="Y279" s="93">
        <f t="shared" si="872"/>
        <v>0</v>
      </c>
      <c r="Z279" s="93">
        <f t="shared" si="872"/>
        <v>0</v>
      </c>
      <c r="AA279" s="93">
        <f t="shared" si="872"/>
        <v>0</v>
      </c>
      <c r="AB279" s="93">
        <f t="shared" si="872"/>
        <v>0</v>
      </c>
      <c r="AC279" s="93">
        <f t="shared" si="872"/>
        <v>0</v>
      </c>
      <c r="AD279" s="292">
        <f t="shared" si="857"/>
        <v>515.37</v>
      </c>
      <c r="AE279" s="93">
        <f t="shared" ref="AE279:AO279" si="873">AE130</f>
        <v>515.37</v>
      </c>
      <c r="AF279" s="93">
        <f t="shared" si="873"/>
        <v>0</v>
      </c>
      <c r="AG279" s="93">
        <f t="shared" si="873"/>
        <v>1903</v>
      </c>
      <c r="AH279" s="93">
        <f t="shared" si="873"/>
        <v>0</v>
      </c>
      <c r="AI279" s="93">
        <f t="shared" si="873"/>
        <v>0</v>
      </c>
      <c r="AJ279" s="93">
        <f t="shared" si="873"/>
        <v>0</v>
      </c>
      <c r="AK279" s="93">
        <f t="shared" si="873"/>
        <v>1903</v>
      </c>
      <c r="AL279" s="93">
        <f t="shared" si="873"/>
        <v>2186</v>
      </c>
      <c r="AM279" s="93">
        <f t="shared" si="873"/>
        <v>1383</v>
      </c>
      <c r="AN279" s="93">
        <f t="shared" si="873"/>
        <v>170</v>
      </c>
      <c r="AO279" s="93">
        <f t="shared" si="873"/>
        <v>0</v>
      </c>
    </row>
    <row r="280" spans="1:41" ht="20.25" customHeight="1">
      <c r="A280" s="85"/>
      <c r="B280" s="68" t="s">
        <v>229</v>
      </c>
      <c r="C280" s="69" t="s">
        <v>236</v>
      </c>
      <c r="D280" s="186"/>
      <c r="E280" s="30"/>
      <c r="F280" s="93">
        <f t="shared" ref="F280:AC280" si="874">F131</f>
        <v>0</v>
      </c>
      <c r="G280" s="93">
        <f t="shared" si="874"/>
        <v>0</v>
      </c>
      <c r="H280" s="93">
        <f t="shared" si="874"/>
        <v>0</v>
      </c>
      <c r="I280" s="93">
        <f t="shared" si="874"/>
        <v>0</v>
      </c>
      <c r="J280" s="93">
        <f t="shared" si="874"/>
        <v>0</v>
      </c>
      <c r="K280" s="93">
        <f t="shared" si="874"/>
        <v>0</v>
      </c>
      <c r="L280" s="93">
        <f t="shared" si="874"/>
        <v>0</v>
      </c>
      <c r="M280" s="93">
        <f t="shared" si="874"/>
        <v>0</v>
      </c>
      <c r="N280" s="93">
        <f t="shared" si="874"/>
        <v>0</v>
      </c>
      <c r="O280" s="93">
        <f t="shared" si="874"/>
        <v>0</v>
      </c>
      <c r="P280" s="93">
        <f t="shared" si="874"/>
        <v>0</v>
      </c>
      <c r="Q280" s="93">
        <f t="shared" si="874"/>
        <v>0</v>
      </c>
      <c r="R280" s="93">
        <f t="shared" si="874"/>
        <v>0</v>
      </c>
      <c r="S280" s="93">
        <f t="shared" si="874"/>
        <v>0</v>
      </c>
      <c r="T280" s="93">
        <f t="shared" si="874"/>
        <v>0</v>
      </c>
      <c r="U280" s="93">
        <f t="shared" si="874"/>
        <v>0</v>
      </c>
      <c r="V280" s="93">
        <f t="shared" si="874"/>
        <v>0</v>
      </c>
      <c r="W280" s="93">
        <f t="shared" si="874"/>
        <v>0</v>
      </c>
      <c r="X280" s="93">
        <f t="shared" si="874"/>
        <v>0</v>
      </c>
      <c r="Y280" s="93">
        <f t="shared" si="874"/>
        <v>0</v>
      </c>
      <c r="Z280" s="93">
        <f t="shared" si="874"/>
        <v>0</v>
      </c>
      <c r="AA280" s="93">
        <f t="shared" si="874"/>
        <v>0</v>
      </c>
      <c r="AB280" s="93">
        <f t="shared" si="874"/>
        <v>0</v>
      </c>
      <c r="AC280" s="93">
        <f t="shared" si="874"/>
        <v>0</v>
      </c>
      <c r="AD280" s="292">
        <f t="shared" si="857"/>
        <v>0</v>
      </c>
      <c r="AE280" s="93">
        <f t="shared" ref="AE280:AO280" si="875">AE131</f>
        <v>0</v>
      </c>
      <c r="AF280" s="93">
        <f t="shared" si="875"/>
        <v>0</v>
      </c>
      <c r="AG280" s="93">
        <f t="shared" si="875"/>
        <v>0</v>
      </c>
      <c r="AH280" s="93">
        <f t="shared" si="875"/>
        <v>0</v>
      </c>
      <c r="AI280" s="93">
        <f t="shared" si="875"/>
        <v>0</v>
      </c>
      <c r="AJ280" s="93">
        <f t="shared" si="875"/>
        <v>0</v>
      </c>
      <c r="AK280" s="93">
        <f t="shared" si="875"/>
        <v>0</v>
      </c>
      <c r="AL280" s="93">
        <f t="shared" si="875"/>
        <v>0</v>
      </c>
      <c r="AM280" s="93">
        <f t="shared" si="875"/>
        <v>0</v>
      </c>
      <c r="AN280" s="93">
        <f t="shared" si="875"/>
        <v>0</v>
      </c>
      <c r="AO280" s="93">
        <f t="shared" si="875"/>
        <v>0</v>
      </c>
    </row>
    <row r="281" spans="1:41" ht="16.5" customHeight="1">
      <c r="A281" s="85"/>
      <c r="B281" s="68" t="s">
        <v>231</v>
      </c>
      <c r="C281" s="69" t="s">
        <v>237</v>
      </c>
      <c r="D281" s="186"/>
      <c r="E281" s="30"/>
      <c r="F281" s="93">
        <f t="shared" ref="F281:AC281" si="876">F132</f>
        <v>0</v>
      </c>
      <c r="G281" s="93">
        <f t="shared" si="876"/>
        <v>0</v>
      </c>
      <c r="H281" s="93">
        <f t="shared" si="876"/>
        <v>0</v>
      </c>
      <c r="I281" s="93">
        <f t="shared" si="876"/>
        <v>0</v>
      </c>
      <c r="J281" s="93">
        <f t="shared" si="876"/>
        <v>0</v>
      </c>
      <c r="K281" s="93">
        <f t="shared" si="876"/>
        <v>0</v>
      </c>
      <c r="L281" s="93">
        <f t="shared" si="876"/>
        <v>0</v>
      </c>
      <c r="M281" s="93">
        <f t="shared" si="876"/>
        <v>0</v>
      </c>
      <c r="N281" s="93">
        <f t="shared" si="876"/>
        <v>0</v>
      </c>
      <c r="O281" s="93">
        <f t="shared" si="876"/>
        <v>0</v>
      </c>
      <c r="P281" s="93">
        <f t="shared" si="876"/>
        <v>0</v>
      </c>
      <c r="Q281" s="93">
        <f t="shared" si="876"/>
        <v>0</v>
      </c>
      <c r="R281" s="93">
        <f t="shared" si="876"/>
        <v>0</v>
      </c>
      <c r="S281" s="93">
        <f t="shared" si="876"/>
        <v>0</v>
      </c>
      <c r="T281" s="93">
        <f t="shared" si="876"/>
        <v>0</v>
      </c>
      <c r="U281" s="93">
        <f t="shared" si="876"/>
        <v>0</v>
      </c>
      <c r="V281" s="93">
        <f t="shared" si="876"/>
        <v>0</v>
      </c>
      <c r="W281" s="93">
        <f t="shared" si="876"/>
        <v>0</v>
      </c>
      <c r="X281" s="93">
        <f t="shared" si="876"/>
        <v>0</v>
      </c>
      <c r="Y281" s="93">
        <f t="shared" si="876"/>
        <v>0</v>
      </c>
      <c r="Z281" s="93">
        <f t="shared" si="876"/>
        <v>0</v>
      </c>
      <c r="AA281" s="93">
        <f t="shared" si="876"/>
        <v>0</v>
      </c>
      <c r="AB281" s="93">
        <f t="shared" si="876"/>
        <v>0</v>
      </c>
      <c r="AC281" s="93">
        <f t="shared" si="876"/>
        <v>0</v>
      </c>
      <c r="AD281" s="292">
        <f t="shared" si="857"/>
        <v>0</v>
      </c>
      <c r="AE281" s="93">
        <f t="shared" ref="AE281:AO281" si="877">AE132</f>
        <v>0</v>
      </c>
      <c r="AF281" s="93">
        <f t="shared" si="877"/>
        <v>0</v>
      </c>
      <c r="AG281" s="93">
        <f t="shared" si="877"/>
        <v>0</v>
      </c>
      <c r="AH281" s="93">
        <f t="shared" si="877"/>
        <v>0</v>
      </c>
      <c r="AI281" s="93">
        <f t="shared" si="877"/>
        <v>0</v>
      </c>
      <c r="AJ281" s="93">
        <f t="shared" si="877"/>
        <v>0</v>
      </c>
      <c r="AK281" s="93">
        <f t="shared" si="877"/>
        <v>0</v>
      </c>
      <c r="AL281" s="93">
        <f t="shared" si="877"/>
        <v>0</v>
      </c>
      <c r="AM281" s="93">
        <f t="shared" si="877"/>
        <v>0</v>
      </c>
      <c r="AN281" s="93">
        <f t="shared" si="877"/>
        <v>0</v>
      </c>
      <c r="AO281" s="93">
        <f t="shared" si="877"/>
        <v>0</v>
      </c>
    </row>
    <row r="282" spans="1:41" ht="16.5" customHeight="1">
      <c r="A282" s="85"/>
      <c r="B282" s="365" t="s">
        <v>811</v>
      </c>
      <c r="C282" s="366" t="s">
        <v>812</v>
      </c>
      <c r="D282" s="334"/>
      <c r="E282" s="368"/>
      <c r="F282" s="335">
        <f>F133</f>
        <v>0</v>
      </c>
      <c r="G282" s="335">
        <f t="shared" ref="G282:AO282" si="878">G133</f>
        <v>0</v>
      </c>
      <c r="H282" s="335">
        <f t="shared" si="878"/>
        <v>0</v>
      </c>
      <c r="I282" s="335">
        <f t="shared" si="878"/>
        <v>0</v>
      </c>
      <c r="J282" s="335">
        <f t="shared" si="878"/>
        <v>0</v>
      </c>
      <c r="K282" s="335">
        <f t="shared" si="878"/>
        <v>0</v>
      </c>
      <c r="L282" s="335">
        <f t="shared" si="878"/>
        <v>0</v>
      </c>
      <c r="M282" s="335">
        <f t="shared" si="878"/>
        <v>0</v>
      </c>
      <c r="N282" s="335">
        <f t="shared" si="878"/>
        <v>0</v>
      </c>
      <c r="O282" s="335">
        <f t="shared" si="878"/>
        <v>0</v>
      </c>
      <c r="P282" s="335">
        <f t="shared" si="878"/>
        <v>0</v>
      </c>
      <c r="Q282" s="335">
        <f t="shared" si="878"/>
        <v>0</v>
      </c>
      <c r="R282" s="335">
        <f t="shared" si="878"/>
        <v>0</v>
      </c>
      <c r="S282" s="335">
        <f t="shared" si="878"/>
        <v>0</v>
      </c>
      <c r="T282" s="335">
        <f t="shared" si="878"/>
        <v>0</v>
      </c>
      <c r="U282" s="335">
        <f t="shared" si="878"/>
        <v>0</v>
      </c>
      <c r="V282" s="335">
        <f t="shared" si="878"/>
        <v>0</v>
      </c>
      <c r="W282" s="335">
        <f t="shared" si="878"/>
        <v>0</v>
      </c>
      <c r="X282" s="335">
        <f t="shared" si="878"/>
        <v>0</v>
      </c>
      <c r="Y282" s="335">
        <f t="shared" si="878"/>
        <v>0</v>
      </c>
      <c r="Z282" s="335">
        <f t="shared" si="878"/>
        <v>0</v>
      </c>
      <c r="AA282" s="335">
        <f t="shared" si="878"/>
        <v>0</v>
      </c>
      <c r="AB282" s="335">
        <f t="shared" si="878"/>
        <v>0</v>
      </c>
      <c r="AC282" s="335">
        <f t="shared" si="878"/>
        <v>0</v>
      </c>
      <c r="AD282" s="335">
        <f t="shared" si="878"/>
        <v>0</v>
      </c>
      <c r="AE282" s="335">
        <f t="shared" si="878"/>
        <v>0</v>
      </c>
      <c r="AF282" s="335">
        <f t="shared" si="878"/>
        <v>0</v>
      </c>
      <c r="AG282" s="335">
        <f t="shared" si="878"/>
        <v>166</v>
      </c>
      <c r="AH282" s="335">
        <f t="shared" si="878"/>
        <v>0</v>
      </c>
      <c r="AI282" s="335">
        <f t="shared" si="878"/>
        <v>0</v>
      </c>
      <c r="AJ282" s="335">
        <f t="shared" si="878"/>
        <v>0</v>
      </c>
      <c r="AK282" s="335">
        <f t="shared" si="878"/>
        <v>166</v>
      </c>
      <c r="AL282" s="335">
        <f t="shared" si="878"/>
        <v>0</v>
      </c>
      <c r="AM282" s="335">
        <f t="shared" si="878"/>
        <v>0</v>
      </c>
      <c r="AN282" s="335">
        <f t="shared" si="878"/>
        <v>0</v>
      </c>
      <c r="AO282" s="335">
        <f t="shared" si="878"/>
        <v>0</v>
      </c>
    </row>
    <row r="283" spans="1:41" ht="16.5" customHeight="1">
      <c r="A283" s="85"/>
      <c r="B283" s="361" t="s">
        <v>227</v>
      </c>
      <c r="C283" s="360" t="s">
        <v>813</v>
      </c>
      <c r="D283" s="186"/>
      <c r="E283" s="30"/>
      <c r="F283" s="93">
        <f>F134</f>
        <v>0</v>
      </c>
      <c r="G283" s="93">
        <f t="shared" ref="G283:AO283" si="879">G134</f>
        <v>0</v>
      </c>
      <c r="H283" s="93">
        <f t="shared" si="879"/>
        <v>0</v>
      </c>
      <c r="I283" s="93">
        <f t="shared" si="879"/>
        <v>0</v>
      </c>
      <c r="J283" s="93">
        <f t="shared" si="879"/>
        <v>0</v>
      </c>
      <c r="K283" s="93">
        <f t="shared" si="879"/>
        <v>0</v>
      </c>
      <c r="L283" s="93">
        <f t="shared" si="879"/>
        <v>0</v>
      </c>
      <c r="M283" s="93">
        <f t="shared" si="879"/>
        <v>0</v>
      </c>
      <c r="N283" s="93">
        <f t="shared" si="879"/>
        <v>0</v>
      </c>
      <c r="O283" s="93">
        <f t="shared" si="879"/>
        <v>0</v>
      </c>
      <c r="P283" s="93">
        <f t="shared" si="879"/>
        <v>0</v>
      </c>
      <c r="Q283" s="93">
        <f t="shared" si="879"/>
        <v>0</v>
      </c>
      <c r="R283" s="93">
        <f t="shared" si="879"/>
        <v>0</v>
      </c>
      <c r="S283" s="93">
        <f t="shared" si="879"/>
        <v>0</v>
      </c>
      <c r="T283" s="93">
        <f t="shared" si="879"/>
        <v>0</v>
      </c>
      <c r="U283" s="93">
        <f t="shared" si="879"/>
        <v>0</v>
      </c>
      <c r="V283" s="93">
        <f t="shared" si="879"/>
        <v>0</v>
      </c>
      <c r="W283" s="93">
        <f t="shared" si="879"/>
        <v>0</v>
      </c>
      <c r="X283" s="93">
        <f t="shared" si="879"/>
        <v>0</v>
      </c>
      <c r="Y283" s="93">
        <f t="shared" si="879"/>
        <v>0</v>
      </c>
      <c r="Z283" s="93">
        <f t="shared" si="879"/>
        <v>0</v>
      </c>
      <c r="AA283" s="93">
        <f t="shared" si="879"/>
        <v>0</v>
      </c>
      <c r="AB283" s="93">
        <f t="shared" si="879"/>
        <v>0</v>
      </c>
      <c r="AC283" s="93">
        <f t="shared" si="879"/>
        <v>0</v>
      </c>
      <c r="AD283" s="93">
        <f t="shared" si="879"/>
        <v>0</v>
      </c>
      <c r="AE283" s="93">
        <f t="shared" si="879"/>
        <v>0</v>
      </c>
      <c r="AF283" s="93">
        <f t="shared" si="879"/>
        <v>0</v>
      </c>
      <c r="AG283" s="93">
        <f t="shared" si="879"/>
        <v>166</v>
      </c>
      <c r="AH283" s="93">
        <f t="shared" si="879"/>
        <v>0</v>
      </c>
      <c r="AI283" s="93">
        <f t="shared" si="879"/>
        <v>0</v>
      </c>
      <c r="AJ283" s="93">
        <f t="shared" si="879"/>
        <v>0</v>
      </c>
      <c r="AK283" s="93">
        <f t="shared" si="879"/>
        <v>166</v>
      </c>
      <c r="AL283" s="93">
        <f t="shared" si="879"/>
        <v>0</v>
      </c>
      <c r="AM283" s="93">
        <f t="shared" si="879"/>
        <v>0</v>
      </c>
      <c r="AN283" s="93">
        <f t="shared" si="879"/>
        <v>0</v>
      </c>
      <c r="AO283" s="93">
        <f t="shared" si="879"/>
        <v>0</v>
      </c>
    </row>
    <row r="284" spans="1:41" ht="16.5" customHeight="1">
      <c r="A284" s="85"/>
      <c r="B284" s="361" t="s">
        <v>229</v>
      </c>
      <c r="C284" s="360" t="s">
        <v>814</v>
      </c>
      <c r="D284" s="186"/>
      <c r="E284" s="30"/>
      <c r="F284" s="93">
        <f>F135</f>
        <v>0</v>
      </c>
      <c r="G284" s="93">
        <f t="shared" ref="G284:AO284" si="880">G135</f>
        <v>0</v>
      </c>
      <c r="H284" s="93">
        <f t="shared" si="880"/>
        <v>0</v>
      </c>
      <c r="I284" s="93">
        <f t="shared" si="880"/>
        <v>0</v>
      </c>
      <c r="J284" s="93">
        <f t="shared" si="880"/>
        <v>0</v>
      </c>
      <c r="K284" s="93">
        <f t="shared" si="880"/>
        <v>0</v>
      </c>
      <c r="L284" s="93">
        <f t="shared" si="880"/>
        <v>0</v>
      </c>
      <c r="M284" s="93">
        <f t="shared" si="880"/>
        <v>0</v>
      </c>
      <c r="N284" s="93">
        <f t="shared" si="880"/>
        <v>0</v>
      </c>
      <c r="O284" s="93">
        <f t="shared" si="880"/>
        <v>0</v>
      </c>
      <c r="P284" s="93">
        <f t="shared" si="880"/>
        <v>0</v>
      </c>
      <c r="Q284" s="93">
        <f t="shared" si="880"/>
        <v>0</v>
      </c>
      <c r="R284" s="93">
        <f t="shared" si="880"/>
        <v>0</v>
      </c>
      <c r="S284" s="93">
        <f t="shared" si="880"/>
        <v>0</v>
      </c>
      <c r="T284" s="93">
        <f t="shared" si="880"/>
        <v>0</v>
      </c>
      <c r="U284" s="93">
        <f t="shared" si="880"/>
        <v>0</v>
      </c>
      <c r="V284" s="93">
        <f t="shared" si="880"/>
        <v>0</v>
      </c>
      <c r="W284" s="93">
        <f t="shared" si="880"/>
        <v>0</v>
      </c>
      <c r="X284" s="93">
        <f t="shared" si="880"/>
        <v>0</v>
      </c>
      <c r="Y284" s="93">
        <f t="shared" si="880"/>
        <v>0</v>
      </c>
      <c r="Z284" s="93">
        <f t="shared" si="880"/>
        <v>0</v>
      </c>
      <c r="AA284" s="93">
        <f t="shared" si="880"/>
        <v>0</v>
      </c>
      <c r="AB284" s="93">
        <f t="shared" si="880"/>
        <v>0</v>
      </c>
      <c r="AC284" s="93">
        <f t="shared" si="880"/>
        <v>0</v>
      </c>
      <c r="AD284" s="93">
        <f t="shared" si="880"/>
        <v>0</v>
      </c>
      <c r="AE284" s="93">
        <f t="shared" si="880"/>
        <v>0</v>
      </c>
      <c r="AF284" s="93">
        <f t="shared" si="880"/>
        <v>0</v>
      </c>
      <c r="AG284" s="93">
        <f t="shared" si="880"/>
        <v>0</v>
      </c>
      <c r="AH284" s="93">
        <f t="shared" si="880"/>
        <v>0</v>
      </c>
      <c r="AI284" s="93">
        <f t="shared" si="880"/>
        <v>0</v>
      </c>
      <c r="AJ284" s="93">
        <f t="shared" si="880"/>
        <v>0</v>
      </c>
      <c r="AK284" s="93">
        <f t="shared" si="880"/>
        <v>0</v>
      </c>
      <c r="AL284" s="93">
        <f t="shared" si="880"/>
        <v>0</v>
      </c>
      <c r="AM284" s="93">
        <f t="shared" si="880"/>
        <v>0</v>
      </c>
      <c r="AN284" s="93">
        <f t="shared" si="880"/>
        <v>0</v>
      </c>
      <c r="AO284" s="93">
        <f t="shared" si="880"/>
        <v>0</v>
      </c>
    </row>
    <row r="285" spans="1:41" ht="16.5" customHeight="1">
      <c r="A285" s="85"/>
      <c r="B285" s="68" t="s">
        <v>231</v>
      </c>
      <c r="C285" s="360" t="s">
        <v>815</v>
      </c>
      <c r="D285" s="186"/>
      <c r="E285" s="30"/>
      <c r="F285" s="93">
        <f>F136</f>
        <v>0</v>
      </c>
      <c r="G285" s="93">
        <f t="shared" ref="G285:AO285" si="881">G136</f>
        <v>0</v>
      </c>
      <c r="H285" s="93">
        <f t="shared" si="881"/>
        <v>0</v>
      </c>
      <c r="I285" s="93">
        <f t="shared" si="881"/>
        <v>0</v>
      </c>
      <c r="J285" s="93">
        <f t="shared" si="881"/>
        <v>0</v>
      </c>
      <c r="K285" s="93">
        <f t="shared" si="881"/>
        <v>0</v>
      </c>
      <c r="L285" s="93">
        <f t="shared" si="881"/>
        <v>0</v>
      </c>
      <c r="M285" s="93">
        <f t="shared" si="881"/>
        <v>0</v>
      </c>
      <c r="N285" s="93">
        <f t="shared" si="881"/>
        <v>0</v>
      </c>
      <c r="O285" s="93">
        <f t="shared" si="881"/>
        <v>0</v>
      </c>
      <c r="P285" s="93">
        <f t="shared" si="881"/>
        <v>0</v>
      </c>
      <c r="Q285" s="93">
        <f t="shared" si="881"/>
        <v>0</v>
      </c>
      <c r="R285" s="93">
        <f t="shared" si="881"/>
        <v>0</v>
      </c>
      <c r="S285" s="93">
        <f t="shared" si="881"/>
        <v>0</v>
      </c>
      <c r="T285" s="93">
        <f t="shared" si="881"/>
        <v>0</v>
      </c>
      <c r="U285" s="93">
        <f t="shared" si="881"/>
        <v>0</v>
      </c>
      <c r="V285" s="93">
        <f t="shared" si="881"/>
        <v>0</v>
      </c>
      <c r="W285" s="93">
        <f t="shared" si="881"/>
        <v>0</v>
      </c>
      <c r="X285" s="93">
        <f t="shared" si="881"/>
        <v>0</v>
      </c>
      <c r="Y285" s="93">
        <f t="shared" si="881"/>
        <v>0</v>
      </c>
      <c r="Z285" s="93">
        <f t="shared" si="881"/>
        <v>0</v>
      </c>
      <c r="AA285" s="93">
        <f t="shared" si="881"/>
        <v>0</v>
      </c>
      <c r="AB285" s="93">
        <f t="shared" si="881"/>
        <v>0</v>
      </c>
      <c r="AC285" s="93">
        <f t="shared" si="881"/>
        <v>0</v>
      </c>
      <c r="AD285" s="93">
        <f t="shared" si="881"/>
        <v>0</v>
      </c>
      <c r="AE285" s="93">
        <f t="shared" si="881"/>
        <v>0</v>
      </c>
      <c r="AF285" s="93">
        <f t="shared" si="881"/>
        <v>0</v>
      </c>
      <c r="AG285" s="93">
        <f t="shared" si="881"/>
        <v>0</v>
      </c>
      <c r="AH285" s="93">
        <f t="shared" si="881"/>
        <v>0</v>
      </c>
      <c r="AI285" s="93">
        <f t="shared" si="881"/>
        <v>0</v>
      </c>
      <c r="AJ285" s="93">
        <f t="shared" si="881"/>
        <v>0</v>
      </c>
      <c r="AK285" s="93">
        <f t="shared" si="881"/>
        <v>0</v>
      </c>
      <c r="AL285" s="93">
        <f t="shared" si="881"/>
        <v>0</v>
      </c>
      <c r="AM285" s="93">
        <f t="shared" si="881"/>
        <v>0</v>
      </c>
      <c r="AN285" s="93">
        <f t="shared" si="881"/>
        <v>0</v>
      </c>
      <c r="AO285" s="93">
        <f t="shared" si="881"/>
        <v>0</v>
      </c>
    </row>
    <row r="286" spans="1:41" ht="41.25" customHeight="1">
      <c r="A286" s="43"/>
      <c r="B286" s="31" t="s">
        <v>243</v>
      </c>
      <c r="C286" s="26" t="s">
        <v>295</v>
      </c>
      <c r="D286" s="253">
        <f t="shared" ref="D286:J287" si="882">D139</f>
        <v>150</v>
      </c>
      <c r="E286" s="45">
        <f t="shared" si="882"/>
        <v>153</v>
      </c>
      <c r="F286" s="289">
        <f t="shared" si="882"/>
        <v>153</v>
      </c>
      <c r="G286" s="253">
        <f t="shared" si="882"/>
        <v>153</v>
      </c>
      <c r="H286" s="253">
        <f t="shared" si="882"/>
        <v>0</v>
      </c>
      <c r="I286" s="253">
        <f t="shared" si="882"/>
        <v>0</v>
      </c>
      <c r="J286" s="253">
        <f t="shared" si="882"/>
        <v>0</v>
      </c>
      <c r="K286" s="23">
        <f t="shared" si="868"/>
        <v>153</v>
      </c>
      <c r="L286" s="23">
        <f t="shared" si="869"/>
        <v>0</v>
      </c>
      <c r="M286" s="253">
        <f t="shared" ref="M286:AC286" si="883">M139</f>
        <v>153</v>
      </c>
      <c r="N286" s="253">
        <f t="shared" si="883"/>
        <v>153</v>
      </c>
      <c r="O286" s="253">
        <f t="shared" si="883"/>
        <v>153</v>
      </c>
      <c r="P286" s="45">
        <f t="shared" si="883"/>
        <v>0</v>
      </c>
      <c r="Q286" s="45">
        <f t="shared" si="883"/>
        <v>0</v>
      </c>
      <c r="R286" s="45">
        <f t="shared" si="883"/>
        <v>0</v>
      </c>
      <c r="S286" s="45">
        <f t="shared" si="883"/>
        <v>0</v>
      </c>
      <c r="T286" s="45">
        <f t="shared" si="883"/>
        <v>0</v>
      </c>
      <c r="U286" s="45">
        <f t="shared" si="883"/>
        <v>0</v>
      </c>
      <c r="V286" s="45">
        <f t="shared" si="883"/>
        <v>0</v>
      </c>
      <c r="W286" s="45">
        <f t="shared" si="883"/>
        <v>0</v>
      </c>
      <c r="X286" s="45">
        <f t="shared" si="883"/>
        <v>0</v>
      </c>
      <c r="Y286" s="45">
        <f t="shared" si="883"/>
        <v>0</v>
      </c>
      <c r="Z286" s="45">
        <f t="shared" si="883"/>
        <v>0</v>
      </c>
      <c r="AA286" s="45">
        <f t="shared" si="883"/>
        <v>0</v>
      </c>
      <c r="AB286" s="45">
        <f t="shared" si="883"/>
        <v>0</v>
      </c>
      <c r="AC286" s="45">
        <f t="shared" si="883"/>
        <v>0</v>
      </c>
      <c r="AD286" s="292">
        <f t="shared" si="857"/>
        <v>153</v>
      </c>
      <c r="AE286" s="45">
        <f t="shared" ref="AE286:AO286" si="884">AE139</f>
        <v>153</v>
      </c>
      <c r="AF286" s="45">
        <f t="shared" si="884"/>
        <v>-1923</v>
      </c>
      <c r="AG286" s="45">
        <f t="shared" si="884"/>
        <v>0</v>
      </c>
      <c r="AH286" s="45">
        <f t="shared" si="884"/>
        <v>0</v>
      </c>
      <c r="AI286" s="45">
        <f t="shared" si="884"/>
        <v>0</v>
      </c>
      <c r="AJ286" s="45">
        <f t="shared" si="884"/>
        <v>0</v>
      </c>
      <c r="AK286" s="45">
        <f t="shared" si="884"/>
        <v>0</v>
      </c>
      <c r="AL286" s="45">
        <f t="shared" si="884"/>
        <v>0</v>
      </c>
      <c r="AM286" s="45">
        <f t="shared" si="884"/>
        <v>0</v>
      </c>
      <c r="AN286" s="45">
        <f t="shared" si="884"/>
        <v>0</v>
      </c>
      <c r="AO286" s="45">
        <f t="shared" si="884"/>
        <v>0</v>
      </c>
    </row>
    <row r="287" spans="1:41" ht="16.5" hidden="1" customHeight="1">
      <c r="A287" s="43"/>
      <c r="B287" s="105" t="s">
        <v>244</v>
      </c>
      <c r="C287" s="106" t="s">
        <v>245</v>
      </c>
      <c r="D287" s="252">
        <f t="shared" si="882"/>
        <v>0</v>
      </c>
      <c r="E287" s="47">
        <f t="shared" si="882"/>
        <v>0</v>
      </c>
      <c r="F287" s="291">
        <f t="shared" si="882"/>
        <v>0</v>
      </c>
      <c r="G287" s="252">
        <f t="shared" si="882"/>
        <v>0</v>
      </c>
      <c r="H287" s="252">
        <f t="shared" si="882"/>
        <v>0</v>
      </c>
      <c r="I287" s="252">
        <f t="shared" si="882"/>
        <v>0</v>
      </c>
      <c r="J287" s="252">
        <f t="shared" si="882"/>
        <v>0</v>
      </c>
      <c r="K287" s="23">
        <f t="shared" si="868"/>
        <v>0</v>
      </c>
      <c r="L287" s="23">
        <f t="shared" si="869"/>
        <v>0</v>
      </c>
      <c r="M287" s="252">
        <f t="shared" ref="M287:AC287" si="885">M140</f>
        <v>0</v>
      </c>
      <c r="N287" s="252">
        <f t="shared" si="885"/>
        <v>0</v>
      </c>
      <c r="O287" s="252">
        <f t="shared" si="885"/>
        <v>0</v>
      </c>
      <c r="P287" s="47">
        <f t="shared" si="885"/>
        <v>0</v>
      </c>
      <c r="Q287" s="47">
        <f t="shared" si="885"/>
        <v>0</v>
      </c>
      <c r="R287" s="47">
        <f t="shared" si="885"/>
        <v>0</v>
      </c>
      <c r="S287" s="47">
        <f t="shared" si="885"/>
        <v>0</v>
      </c>
      <c r="T287" s="47">
        <f t="shared" si="885"/>
        <v>0</v>
      </c>
      <c r="U287" s="47">
        <f t="shared" si="885"/>
        <v>0</v>
      </c>
      <c r="V287" s="47">
        <f t="shared" si="885"/>
        <v>0</v>
      </c>
      <c r="W287" s="47">
        <f t="shared" si="885"/>
        <v>0</v>
      </c>
      <c r="X287" s="47">
        <f t="shared" si="885"/>
        <v>0</v>
      </c>
      <c r="Y287" s="47">
        <f t="shared" si="885"/>
        <v>0</v>
      </c>
      <c r="Z287" s="47">
        <f t="shared" si="885"/>
        <v>0</v>
      </c>
      <c r="AA287" s="47">
        <f t="shared" si="885"/>
        <v>0</v>
      </c>
      <c r="AB287" s="47">
        <f t="shared" si="885"/>
        <v>0</v>
      </c>
      <c r="AC287" s="47">
        <f t="shared" si="885"/>
        <v>0</v>
      </c>
      <c r="AD287" s="292">
        <f t="shared" si="857"/>
        <v>0</v>
      </c>
      <c r="AE287" s="47">
        <f t="shared" ref="AE287:AO287" si="886">AE140</f>
        <v>0</v>
      </c>
      <c r="AF287" s="47">
        <f t="shared" si="886"/>
        <v>-2072</v>
      </c>
      <c r="AG287" s="47">
        <f t="shared" si="886"/>
        <v>0</v>
      </c>
      <c r="AH287" s="47">
        <f t="shared" si="886"/>
        <v>0</v>
      </c>
      <c r="AI287" s="47">
        <f t="shared" si="886"/>
        <v>0</v>
      </c>
      <c r="AJ287" s="47">
        <f t="shared" si="886"/>
        <v>0</v>
      </c>
      <c r="AK287" s="47">
        <f t="shared" si="886"/>
        <v>0</v>
      </c>
      <c r="AL287" s="47">
        <f t="shared" si="886"/>
        <v>0</v>
      </c>
      <c r="AM287" s="47">
        <f t="shared" si="886"/>
        <v>0</v>
      </c>
      <c r="AN287" s="47">
        <f t="shared" si="886"/>
        <v>0</v>
      </c>
      <c r="AO287" s="47">
        <f t="shared" si="886"/>
        <v>0</v>
      </c>
    </row>
    <row r="288" spans="1:41" ht="20.25" hidden="1" customHeight="1">
      <c r="A288" s="43"/>
      <c r="B288" s="16" t="s">
        <v>258</v>
      </c>
      <c r="C288" s="29" t="s">
        <v>247</v>
      </c>
      <c r="D288" s="253">
        <f t="shared" ref="D288:J288" si="887">D140</f>
        <v>0</v>
      </c>
      <c r="E288" s="45">
        <f t="shared" si="887"/>
        <v>0</v>
      </c>
      <c r="F288" s="289">
        <f t="shared" si="887"/>
        <v>0</v>
      </c>
      <c r="G288" s="253">
        <f t="shared" si="887"/>
        <v>0</v>
      </c>
      <c r="H288" s="253">
        <f t="shared" si="887"/>
        <v>0</v>
      </c>
      <c r="I288" s="253">
        <f t="shared" si="887"/>
        <v>0</v>
      </c>
      <c r="J288" s="253">
        <f t="shared" si="887"/>
        <v>0</v>
      </c>
      <c r="K288" s="23">
        <f t="shared" si="868"/>
        <v>0</v>
      </c>
      <c r="L288" s="23">
        <f t="shared" si="869"/>
        <v>0</v>
      </c>
      <c r="M288" s="253">
        <f t="shared" ref="M288:AC288" si="888">M140</f>
        <v>0</v>
      </c>
      <c r="N288" s="253">
        <f t="shared" si="888"/>
        <v>0</v>
      </c>
      <c r="O288" s="253">
        <f t="shared" si="888"/>
        <v>0</v>
      </c>
      <c r="P288" s="45">
        <f t="shared" si="888"/>
        <v>0</v>
      </c>
      <c r="Q288" s="45">
        <f t="shared" si="888"/>
        <v>0</v>
      </c>
      <c r="R288" s="45">
        <f t="shared" si="888"/>
        <v>0</v>
      </c>
      <c r="S288" s="45">
        <f t="shared" si="888"/>
        <v>0</v>
      </c>
      <c r="T288" s="45">
        <f t="shared" si="888"/>
        <v>0</v>
      </c>
      <c r="U288" s="45">
        <f t="shared" si="888"/>
        <v>0</v>
      </c>
      <c r="V288" s="45">
        <f t="shared" si="888"/>
        <v>0</v>
      </c>
      <c r="W288" s="45">
        <f t="shared" si="888"/>
        <v>0</v>
      </c>
      <c r="X288" s="45">
        <f t="shared" si="888"/>
        <v>0</v>
      </c>
      <c r="Y288" s="45">
        <f t="shared" si="888"/>
        <v>0</v>
      </c>
      <c r="Z288" s="45">
        <f t="shared" si="888"/>
        <v>0</v>
      </c>
      <c r="AA288" s="45">
        <f t="shared" si="888"/>
        <v>0</v>
      </c>
      <c r="AB288" s="45">
        <f t="shared" si="888"/>
        <v>0</v>
      </c>
      <c r="AC288" s="45">
        <f t="shared" si="888"/>
        <v>0</v>
      </c>
      <c r="AD288" s="292">
        <f t="shared" si="857"/>
        <v>0</v>
      </c>
      <c r="AE288" s="45">
        <f t="shared" ref="AE288:AO288" si="889">AE140</f>
        <v>0</v>
      </c>
      <c r="AF288" s="45">
        <f t="shared" si="889"/>
        <v>-2072</v>
      </c>
      <c r="AG288" s="45">
        <f t="shared" si="889"/>
        <v>0</v>
      </c>
      <c r="AH288" s="45">
        <f t="shared" si="889"/>
        <v>0</v>
      </c>
      <c r="AI288" s="45">
        <f t="shared" si="889"/>
        <v>0</v>
      </c>
      <c r="AJ288" s="45">
        <f t="shared" si="889"/>
        <v>0</v>
      </c>
      <c r="AK288" s="45">
        <f t="shared" si="889"/>
        <v>0</v>
      </c>
      <c r="AL288" s="45">
        <f t="shared" si="889"/>
        <v>0</v>
      </c>
      <c r="AM288" s="45">
        <f t="shared" si="889"/>
        <v>0</v>
      </c>
      <c r="AN288" s="45">
        <f t="shared" si="889"/>
        <v>0</v>
      </c>
      <c r="AO288" s="45">
        <f t="shared" si="889"/>
        <v>0</v>
      </c>
    </row>
    <row r="289" spans="1:41" ht="8.25" hidden="1" customHeight="1">
      <c r="A289" s="43"/>
      <c r="B289" s="28" t="s">
        <v>248</v>
      </c>
      <c r="C289" s="29" t="s">
        <v>249</v>
      </c>
      <c r="D289" s="186"/>
      <c r="E289" s="30"/>
      <c r="F289" s="93"/>
      <c r="G289" s="186"/>
      <c r="H289" s="186"/>
      <c r="I289" s="186"/>
      <c r="J289" s="186"/>
      <c r="K289" s="23">
        <f t="shared" si="868"/>
        <v>0</v>
      </c>
      <c r="L289" s="23">
        <f t="shared" si="869"/>
        <v>0</v>
      </c>
      <c r="M289" s="186"/>
      <c r="N289" s="186"/>
      <c r="O289" s="186"/>
      <c r="P289" s="30"/>
      <c r="Q289" s="30"/>
      <c r="R289" s="30"/>
      <c r="S289" s="30"/>
      <c r="T289" s="30"/>
      <c r="U289" s="30"/>
      <c r="V289" s="30"/>
      <c r="W289" s="30"/>
      <c r="X289" s="30"/>
      <c r="Y289" s="30"/>
      <c r="Z289" s="30"/>
      <c r="AA289" s="30"/>
      <c r="AB289" s="30"/>
      <c r="AC289" s="30"/>
      <c r="AD289" s="292">
        <f t="shared" si="857"/>
        <v>0</v>
      </c>
      <c r="AE289" s="30"/>
      <c r="AF289" s="30"/>
      <c r="AG289" s="30"/>
      <c r="AH289" s="30"/>
      <c r="AI289" s="30"/>
      <c r="AJ289" s="30"/>
      <c r="AK289" s="30"/>
      <c r="AL289" s="30"/>
      <c r="AM289" s="30"/>
      <c r="AN289" s="30"/>
      <c r="AO289" s="30"/>
    </row>
    <row r="290" spans="1:41" ht="19.5" hidden="1" customHeight="1">
      <c r="A290" s="43"/>
      <c r="B290" s="28" t="s">
        <v>231</v>
      </c>
      <c r="C290" s="29" t="s">
        <v>250</v>
      </c>
      <c r="D290" s="186"/>
      <c r="E290" s="30"/>
      <c r="F290" s="93"/>
      <c r="G290" s="186"/>
      <c r="H290" s="186"/>
      <c r="I290" s="186"/>
      <c r="J290" s="186"/>
      <c r="K290" s="23">
        <f t="shared" si="868"/>
        <v>0</v>
      </c>
      <c r="L290" s="23">
        <f t="shared" si="869"/>
        <v>0</v>
      </c>
      <c r="M290" s="186"/>
      <c r="N290" s="186"/>
      <c r="O290" s="186"/>
      <c r="P290" s="30"/>
      <c r="Q290" s="30"/>
      <c r="R290" s="30"/>
      <c r="S290" s="30"/>
      <c r="T290" s="30"/>
      <c r="U290" s="30"/>
      <c r="V290" s="30"/>
      <c r="W290" s="30"/>
      <c r="X290" s="30"/>
      <c r="Y290" s="30"/>
      <c r="Z290" s="30"/>
      <c r="AA290" s="30"/>
      <c r="AB290" s="30"/>
      <c r="AC290" s="30"/>
      <c r="AD290" s="292">
        <f t="shared" si="857"/>
        <v>0</v>
      </c>
      <c r="AE290" s="30"/>
      <c r="AF290" s="30"/>
      <c r="AG290" s="30"/>
      <c r="AH290" s="30"/>
      <c r="AI290" s="30"/>
      <c r="AJ290" s="30"/>
      <c r="AK290" s="30"/>
      <c r="AL290" s="30"/>
      <c r="AM290" s="30"/>
      <c r="AN290" s="30"/>
      <c r="AO290" s="30"/>
    </row>
    <row r="291" spans="1:41" ht="20.25" hidden="1" customHeight="1">
      <c r="A291" s="43"/>
      <c r="B291" s="107" t="s">
        <v>251</v>
      </c>
      <c r="C291" s="26" t="s">
        <v>252</v>
      </c>
      <c r="D291" s="253">
        <f t="shared" ref="D291:E291" si="890">D292+D293+D294</f>
        <v>0</v>
      </c>
      <c r="E291" s="45">
        <f t="shared" si="890"/>
        <v>0</v>
      </c>
      <c r="F291" s="289">
        <f t="shared" ref="F291:J291" si="891">F292+F293+F294</f>
        <v>0</v>
      </c>
      <c r="G291" s="253">
        <f t="shared" si="891"/>
        <v>0</v>
      </c>
      <c r="H291" s="253">
        <f t="shared" si="891"/>
        <v>0</v>
      </c>
      <c r="I291" s="253">
        <f t="shared" si="891"/>
        <v>0</v>
      </c>
      <c r="J291" s="253">
        <f t="shared" si="891"/>
        <v>0</v>
      </c>
      <c r="K291" s="23">
        <f t="shared" si="868"/>
        <v>0</v>
      </c>
      <c r="L291" s="23">
        <f t="shared" si="869"/>
        <v>0</v>
      </c>
      <c r="M291" s="253">
        <f t="shared" ref="M291:O291" si="892">M292+M293+M294</f>
        <v>0</v>
      </c>
      <c r="N291" s="253">
        <f t="shared" si="892"/>
        <v>0</v>
      </c>
      <c r="O291" s="253">
        <f t="shared" si="892"/>
        <v>0</v>
      </c>
      <c r="P291" s="45">
        <f t="shared" ref="P291:Q291" si="893">P292+P293+P294</f>
        <v>0</v>
      </c>
      <c r="Q291" s="45">
        <f t="shared" si="893"/>
        <v>0</v>
      </c>
      <c r="R291" s="45">
        <f t="shared" ref="R291:Z291" si="894">R292+R293+R294</f>
        <v>0</v>
      </c>
      <c r="S291" s="45">
        <f t="shared" si="894"/>
        <v>0</v>
      </c>
      <c r="T291" s="45">
        <f t="shared" si="894"/>
        <v>0</v>
      </c>
      <c r="U291" s="45">
        <f t="shared" ref="U291:V291" si="895">U292+U293+U294</f>
        <v>0</v>
      </c>
      <c r="V291" s="45">
        <f t="shared" si="895"/>
        <v>0</v>
      </c>
      <c r="W291" s="45">
        <f t="shared" ref="W291:Y291" si="896">W292+W293+W294</f>
        <v>0</v>
      </c>
      <c r="X291" s="45">
        <f t="shared" si="896"/>
        <v>0</v>
      </c>
      <c r="Y291" s="45">
        <f t="shared" si="896"/>
        <v>0</v>
      </c>
      <c r="Z291" s="45">
        <f t="shared" si="894"/>
        <v>0</v>
      </c>
      <c r="AA291" s="45">
        <f t="shared" ref="AA291:AB291" si="897">AA292+AA293+AA294</f>
        <v>0</v>
      </c>
      <c r="AB291" s="45">
        <f t="shared" si="897"/>
        <v>0</v>
      </c>
      <c r="AC291" s="45">
        <f t="shared" ref="AC291:AE291" si="898">AC292+AC293+AC294</f>
        <v>0</v>
      </c>
      <c r="AD291" s="292">
        <f t="shared" si="857"/>
        <v>0</v>
      </c>
      <c r="AE291" s="45">
        <f t="shared" si="898"/>
        <v>0</v>
      </c>
      <c r="AF291" s="45">
        <f t="shared" ref="AF291:AK291" si="899">AF292+AF293+AF294</f>
        <v>0</v>
      </c>
      <c r="AG291" s="45">
        <f t="shared" si="899"/>
        <v>0</v>
      </c>
      <c r="AH291" s="45">
        <f t="shared" ref="AH291:AJ291" si="900">AH292+AH293+AH294</f>
        <v>0</v>
      </c>
      <c r="AI291" s="45">
        <f t="shared" si="900"/>
        <v>0</v>
      </c>
      <c r="AJ291" s="45">
        <f t="shared" si="900"/>
        <v>0</v>
      </c>
      <c r="AK291" s="45">
        <f t="shared" si="899"/>
        <v>0</v>
      </c>
      <c r="AL291" s="45">
        <f t="shared" ref="AL291:AM291" si="901">AL292+AL293+AL294</f>
        <v>0</v>
      </c>
      <c r="AM291" s="45">
        <f t="shared" si="901"/>
        <v>0</v>
      </c>
      <c r="AN291" s="45">
        <f t="shared" ref="AN291:AO291" si="902">AN292+AN293+AN294</f>
        <v>0</v>
      </c>
      <c r="AO291" s="45">
        <f t="shared" si="902"/>
        <v>0</v>
      </c>
    </row>
    <row r="292" spans="1:41" ht="19.5" hidden="1" customHeight="1">
      <c r="A292" s="43"/>
      <c r="B292" s="28" t="s">
        <v>258</v>
      </c>
      <c r="C292" s="29" t="s">
        <v>253</v>
      </c>
      <c r="D292" s="253">
        <f t="shared" ref="D292:J292" si="903">D145</f>
        <v>0</v>
      </c>
      <c r="E292" s="45">
        <f t="shared" si="903"/>
        <v>0</v>
      </c>
      <c r="F292" s="289">
        <f t="shared" si="903"/>
        <v>0</v>
      </c>
      <c r="G292" s="253">
        <f t="shared" si="903"/>
        <v>0</v>
      </c>
      <c r="H292" s="253">
        <f t="shared" si="903"/>
        <v>0</v>
      </c>
      <c r="I292" s="253">
        <f t="shared" si="903"/>
        <v>0</v>
      </c>
      <c r="J292" s="253">
        <f t="shared" si="903"/>
        <v>0</v>
      </c>
      <c r="K292" s="23">
        <f t="shared" si="868"/>
        <v>0</v>
      </c>
      <c r="L292" s="23">
        <f t="shared" si="869"/>
        <v>0</v>
      </c>
      <c r="M292" s="253">
        <f t="shared" ref="M292:AC292" si="904">M145</f>
        <v>0</v>
      </c>
      <c r="N292" s="253">
        <f t="shared" si="904"/>
        <v>0</v>
      </c>
      <c r="O292" s="253">
        <f t="shared" si="904"/>
        <v>0</v>
      </c>
      <c r="P292" s="45">
        <f t="shared" si="904"/>
        <v>0</v>
      </c>
      <c r="Q292" s="45">
        <f t="shared" si="904"/>
        <v>0</v>
      </c>
      <c r="R292" s="45">
        <f t="shared" si="904"/>
        <v>0</v>
      </c>
      <c r="S292" s="45">
        <f t="shared" si="904"/>
        <v>0</v>
      </c>
      <c r="T292" s="45">
        <f t="shared" si="904"/>
        <v>0</v>
      </c>
      <c r="U292" s="45">
        <f t="shared" si="904"/>
        <v>0</v>
      </c>
      <c r="V292" s="45">
        <f t="shared" si="904"/>
        <v>0</v>
      </c>
      <c r="W292" s="45">
        <f t="shared" si="904"/>
        <v>0</v>
      </c>
      <c r="X292" s="45">
        <f t="shared" si="904"/>
        <v>0</v>
      </c>
      <c r="Y292" s="45">
        <f t="shared" si="904"/>
        <v>0</v>
      </c>
      <c r="Z292" s="45">
        <f t="shared" si="904"/>
        <v>0</v>
      </c>
      <c r="AA292" s="45">
        <f t="shared" si="904"/>
        <v>0</v>
      </c>
      <c r="AB292" s="45">
        <f t="shared" si="904"/>
        <v>0</v>
      </c>
      <c r="AC292" s="45">
        <f t="shared" si="904"/>
        <v>0</v>
      </c>
      <c r="AD292" s="292">
        <f t="shared" si="857"/>
        <v>0</v>
      </c>
      <c r="AE292" s="45">
        <f t="shared" ref="AE292:AO292" si="905">AE145</f>
        <v>0</v>
      </c>
      <c r="AF292" s="45">
        <f t="shared" si="905"/>
        <v>0</v>
      </c>
      <c r="AG292" s="45">
        <f t="shared" si="905"/>
        <v>0</v>
      </c>
      <c r="AH292" s="45">
        <f t="shared" si="905"/>
        <v>0</v>
      </c>
      <c r="AI292" s="45">
        <f t="shared" si="905"/>
        <v>0</v>
      </c>
      <c r="AJ292" s="45">
        <f t="shared" si="905"/>
        <v>0</v>
      </c>
      <c r="AK292" s="45">
        <f t="shared" si="905"/>
        <v>0</v>
      </c>
      <c r="AL292" s="45">
        <f t="shared" si="905"/>
        <v>0</v>
      </c>
      <c r="AM292" s="45">
        <f t="shared" si="905"/>
        <v>0</v>
      </c>
      <c r="AN292" s="45">
        <f t="shared" si="905"/>
        <v>0</v>
      </c>
      <c r="AO292" s="45">
        <f t="shared" si="905"/>
        <v>0</v>
      </c>
    </row>
    <row r="293" spans="1:41" ht="0.75" hidden="1" customHeight="1">
      <c r="A293" s="43"/>
      <c r="B293" s="28" t="s">
        <v>248</v>
      </c>
      <c r="C293" s="29" t="s">
        <v>296</v>
      </c>
      <c r="D293" s="186"/>
      <c r="E293" s="30"/>
      <c r="F293" s="93"/>
      <c r="G293" s="186"/>
      <c r="H293" s="186"/>
      <c r="I293" s="186"/>
      <c r="J293" s="186"/>
      <c r="K293" s="23">
        <f t="shared" si="868"/>
        <v>0</v>
      </c>
      <c r="L293" s="23">
        <f t="shared" si="869"/>
        <v>0</v>
      </c>
      <c r="M293" s="186"/>
      <c r="N293" s="186"/>
      <c r="O293" s="186"/>
      <c r="P293" s="30"/>
      <c r="Q293" s="30"/>
      <c r="R293" s="30"/>
      <c r="S293" s="30"/>
      <c r="T293" s="30"/>
      <c r="U293" s="30"/>
      <c r="V293" s="30"/>
      <c r="W293" s="30"/>
      <c r="X293" s="30"/>
      <c r="Y293" s="30"/>
      <c r="Z293" s="30"/>
      <c r="AA293" s="30"/>
      <c r="AB293" s="30"/>
      <c r="AC293" s="30"/>
      <c r="AD293" s="292">
        <f t="shared" si="857"/>
        <v>0</v>
      </c>
      <c r="AE293" s="30"/>
      <c r="AF293" s="30"/>
      <c r="AG293" s="30"/>
      <c r="AH293" s="30"/>
      <c r="AI293" s="30"/>
      <c r="AJ293" s="30"/>
      <c r="AK293" s="30"/>
      <c r="AL293" s="30"/>
      <c r="AM293" s="30"/>
      <c r="AN293" s="30"/>
      <c r="AO293" s="30"/>
    </row>
    <row r="294" spans="1:41" ht="18" hidden="1" customHeight="1">
      <c r="A294" s="43"/>
      <c r="B294" s="28" t="s">
        <v>231</v>
      </c>
      <c r="C294" s="29" t="s">
        <v>255</v>
      </c>
      <c r="D294" s="186"/>
      <c r="E294" s="30"/>
      <c r="F294" s="93"/>
      <c r="G294" s="186"/>
      <c r="H294" s="186"/>
      <c r="I294" s="186"/>
      <c r="J294" s="186"/>
      <c r="K294" s="23">
        <f t="shared" si="868"/>
        <v>0</v>
      </c>
      <c r="L294" s="23">
        <f t="shared" si="869"/>
        <v>0</v>
      </c>
      <c r="M294" s="186"/>
      <c r="N294" s="186"/>
      <c r="O294" s="186"/>
      <c r="P294" s="30"/>
      <c r="Q294" s="30"/>
      <c r="R294" s="30"/>
      <c r="S294" s="30"/>
      <c r="T294" s="30"/>
      <c r="U294" s="30"/>
      <c r="V294" s="30"/>
      <c r="W294" s="30"/>
      <c r="X294" s="30"/>
      <c r="Y294" s="30"/>
      <c r="Z294" s="30"/>
      <c r="AA294" s="30"/>
      <c r="AB294" s="30"/>
      <c r="AC294" s="30"/>
      <c r="AD294" s="292">
        <f t="shared" si="857"/>
        <v>0</v>
      </c>
      <c r="AE294" s="30"/>
      <c r="AF294" s="30"/>
      <c r="AG294" s="30"/>
      <c r="AH294" s="30"/>
      <c r="AI294" s="30"/>
      <c r="AJ294" s="30"/>
      <c r="AK294" s="30"/>
      <c r="AL294" s="30"/>
      <c r="AM294" s="30"/>
      <c r="AN294" s="30"/>
      <c r="AO294" s="30"/>
    </row>
    <row r="295" spans="1:41" ht="28.5" customHeight="1">
      <c r="A295" s="43"/>
      <c r="B295" s="108" t="s">
        <v>256</v>
      </c>
      <c r="C295" s="26" t="s">
        <v>257</v>
      </c>
      <c r="D295" s="253">
        <f t="shared" ref="D295:J297" si="906">D148</f>
        <v>150</v>
      </c>
      <c r="E295" s="45">
        <f t="shared" si="906"/>
        <v>153</v>
      </c>
      <c r="F295" s="289">
        <f t="shared" si="906"/>
        <v>153</v>
      </c>
      <c r="G295" s="253">
        <f t="shared" si="906"/>
        <v>153</v>
      </c>
      <c r="H295" s="253">
        <f t="shared" si="906"/>
        <v>0</v>
      </c>
      <c r="I295" s="253">
        <f t="shared" si="906"/>
        <v>0</v>
      </c>
      <c r="J295" s="253">
        <f t="shared" si="906"/>
        <v>0</v>
      </c>
      <c r="K295" s="23">
        <f t="shared" si="868"/>
        <v>153</v>
      </c>
      <c r="L295" s="23">
        <f t="shared" si="869"/>
        <v>0</v>
      </c>
      <c r="M295" s="253">
        <f t="shared" ref="M295:AC295" si="907">M148</f>
        <v>153</v>
      </c>
      <c r="N295" s="253">
        <f t="shared" si="907"/>
        <v>153</v>
      </c>
      <c r="O295" s="253">
        <f t="shared" si="907"/>
        <v>153</v>
      </c>
      <c r="P295" s="45">
        <f t="shared" si="907"/>
        <v>0</v>
      </c>
      <c r="Q295" s="45">
        <f t="shared" si="907"/>
        <v>0</v>
      </c>
      <c r="R295" s="45">
        <f t="shared" si="907"/>
        <v>0</v>
      </c>
      <c r="S295" s="45">
        <f t="shared" si="907"/>
        <v>0</v>
      </c>
      <c r="T295" s="45">
        <f t="shared" si="907"/>
        <v>0</v>
      </c>
      <c r="U295" s="45">
        <f t="shared" si="907"/>
        <v>0</v>
      </c>
      <c r="V295" s="45">
        <f t="shared" si="907"/>
        <v>0</v>
      </c>
      <c r="W295" s="45">
        <f t="shared" si="907"/>
        <v>0</v>
      </c>
      <c r="X295" s="45">
        <f t="shared" si="907"/>
        <v>0</v>
      </c>
      <c r="Y295" s="45">
        <f t="shared" si="907"/>
        <v>0</v>
      </c>
      <c r="Z295" s="45">
        <f t="shared" si="907"/>
        <v>0</v>
      </c>
      <c r="AA295" s="45">
        <f t="shared" si="907"/>
        <v>0</v>
      </c>
      <c r="AB295" s="45">
        <f t="shared" si="907"/>
        <v>0</v>
      </c>
      <c r="AC295" s="45">
        <f t="shared" si="907"/>
        <v>0</v>
      </c>
      <c r="AD295" s="292">
        <f t="shared" si="857"/>
        <v>153</v>
      </c>
      <c r="AE295" s="45">
        <f t="shared" ref="AE295:AO295" si="908">AE148</f>
        <v>153</v>
      </c>
      <c r="AF295" s="45">
        <f t="shared" si="908"/>
        <v>149</v>
      </c>
      <c r="AG295" s="45">
        <f t="shared" si="908"/>
        <v>0</v>
      </c>
      <c r="AH295" s="45">
        <f t="shared" si="908"/>
        <v>0</v>
      </c>
      <c r="AI295" s="45">
        <f t="shared" si="908"/>
        <v>0</v>
      </c>
      <c r="AJ295" s="45">
        <f t="shared" si="908"/>
        <v>0</v>
      </c>
      <c r="AK295" s="45">
        <f t="shared" si="908"/>
        <v>0</v>
      </c>
      <c r="AL295" s="45">
        <f t="shared" si="908"/>
        <v>0</v>
      </c>
      <c r="AM295" s="45">
        <f t="shared" si="908"/>
        <v>0</v>
      </c>
      <c r="AN295" s="45">
        <f t="shared" si="908"/>
        <v>0</v>
      </c>
      <c r="AO295" s="45">
        <f t="shared" si="908"/>
        <v>0</v>
      </c>
    </row>
    <row r="296" spans="1:41" ht="21" customHeight="1">
      <c r="A296" s="43"/>
      <c r="B296" s="28" t="s">
        <v>258</v>
      </c>
      <c r="C296" s="29" t="s">
        <v>259</v>
      </c>
      <c r="D296" s="253">
        <f t="shared" si="906"/>
        <v>0</v>
      </c>
      <c r="E296" s="45">
        <f t="shared" si="906"/>
        <v>0</v>
      </c>
      <c r="F296" s="289">
        <f t="shared" si="906"/>
        <v>0</v>
      </c>
      <c r="G296" s="253">
        <f t="shared" si="906"/>
        <v>0</v>
      </c>
      <c r="H296" s="253">
        <f t="shared" si="906"/>
        <v>0</v>
      </c>
      <c r="I296" s="253">
        <f t="shared" si="906"/>
        <v>0</v>
      </c>
      <c r="J296" s="253">
        <f t="shared" si="906"/>
        <v>0</v>
      </c>
      <c r="K296" s="23">
        <f t="shared" si="868"/>
        <v>0</v>
      </c>
      <c r="L296" s="23">
        <f t="shared" si="869"/>
        <v>0</v>
      </c>
      <c r="M296" s="253">
        <f t="shared" ref="M296:AC296" si="909">M149</f>
        <v>0</v>
      </c>
      <c r="N296" s="253">
        <f t="shared" si="909"/>
        <v>0</v>
      </c>
      <c r="O296" s="253">
        <f t="shared" si="909"/>
        <v>0</v>
      </c>
      <c r="P296" s="45">
        <f t="shared" si="909"/>
        <v>0</v>
      </c>
      <c r="Q296" s="45">
        <f t="shared" si="909"/>
        <v>0</v>
      </c>
      <c r="R296" s="45">
        <f t="shared" si="909"/>
        <v>0</v>
      </c>
      <c r="S296" s="45">
        <f t="shared" si="909"/>
        <v>0</v>
      </c>
      <c r="T296" s="45">
        <f t="shared" si="909"/>
        <v>0</v>
      </c>
      <c r="U296" s="45">
        <f t="shared" si="909"/>
        <v>0</v>
      </c>
      <c r="V296" s="45">
        <f t="shared" si="909"/>
        <v>0</v>
      </c>
      <c r="W296" s="45">
        <f t="shared" si="909"/>
        <v>0</v>
      </c>
      <c r="X296" s="45">
        <f t="shared" si="909"/>
        <v>0</v>
      </c>
      <c r="Y296" s="45">
        <f t="shared" si="909"/>
        <v>0</v>
      </c>
      <c r="Z296" s="45">
        <f t="shared" si="909"/>
        <v>0</v>
      </c>
      <c r="AA296" s="45">
        <f t="shared" si="909"/>
        <v>0</v>
      </c>
      <c r="AB296" s="45">
        <f t="shared" si="909"/>
        <v>0</v>
      </c>
      <c r="AC296" s="45">
        <f t="shared" si="909"/>
        <v>0</v>
      </c>
      <c r="AD296" s="292">
        <f t="shared" si="857"/>
        <v>0</v>
      </c>
      <c r="AE296" s="45">
        <f t="shared" ref="AE296:AO296" si="910">AE149</f>
        <v>0</v>
      </c>
      <c r="AF296" s="45">
        <f t="shared" si="910"/>
        <v>0</v>
      </c>
      <c r="AG296" s="45">
        <f t="shared" si="910"/>
        <v>0</v>
      </c>
      <c r="AH296" s="45">
        <f t="shared" si="910"/>
        <v>0</v>
      </c>
      <c r="AI296" s="45">
        <f t="shared" si="910"/>
        <v>0</v>
      </c>
      <c r="AJ296" s="45">
        <f t="shared" si="910"/>
        <v>0</v>
      </c>
      <c r="AK296" s="45">
        <f t="shared" si="910"/>
        <v>0</v>
      </c>
      <c r="AL296" s="45">
        <f t="shared" si="910"/>
        <v>0</v>
      </c>
      <c r="AM296" s="45">
        <f t="shared" si="910"/>
        <v>0</v>
      </c>
      <c r="AN296" s="45">
        <f t="shared" si="910"/>
        <v>0</v>
      </c>
      <c r="AO296" s="45">
        <f t="shared" si="910"/>
        <v>0</v>
      </c>
    </row>
    <row r="297" spans="1:41" ht="19.5" customHeight="1">
      <c r="A297" s="43"/>
      <c r="B297" s="28" t="s">
        <v>248</v>
      </c>
      <c r="C297" s="29" t="s">
        <v>260</v>
      </c>
      <c r="D297" s="253">
        <f t="shared" si="906"/>
        <v>150</v>
      </c>
      <c r="E297" s="45">
        <f t="shared" si="906"/>
        <v>153</v>
      </c>
      <c r="F297" s="289">
        <f t="shared" si="906"/>
        <v>153</v>
      </c>
      <c r="G297" s="253">
        <f t="shared" si="906"/>
        <v>153</v>
      </c>
      <c r="H297" s="253">
        <f t="shared" si="906"/>
        <v>0</v>
      </c>
      <c r="I297" s="253">
        <f t="shared" si="906"/>
        <v>0</v>
      </c>
      <c r="J297" s="253">
        <f t="shared" si="906"/>
        <v>0</v>
      </c>
      <c r="K297" s="23">
        <f t="shared" si="868"/>
        <v>153</v>
      </c>
      <c r="L297" s="23">
        <f t="shared" si="869"/>
        <v>0</v>
      </c>
      <c r="M297" s="253">
        <f t="shared" ref="M297:AC297" si="911">M150</f>
        <v>153</v>
      </c>
      <c r="N297" s="253">
        <f t="shared" si="911"/>
        <v>153</v>
      </c>
      <c r="O297" s="253">
        <f t="shared" si="911"/>
        <v>153</v>
      </c>
      <c r="P297" s="45">
        <f t="shared" si="911"/>
        <v>0</v>
      </c>
      <c r="Q297" s="45">
        <f t="shared" si="911"/>
        <v>0</v>
      </c>
      <c r="R297" s="45">
        <f t="shared" si="911"/>
        <v>0</v>
      </c>
      <c r="S297" s="45">
        <f t="shared" si="911"/>
        <v>0</v>
      </c>
      <c r="T297" s="45">
        <f t="shared" si="911"/>
        <v>0</v>
      </c>
      <c r="U297" s="45">
        <f t="shared" si="911"/>
        <v>0</v>
      </c>
      <c r="V297" s="45">
        <f t="shared" si="911"/>
        <v>0</v>
      </c>
      <c r="W297" s="45">
        <f t="shared" si="911"/>
        <v>0</v>
      </c>
      <c r="X297" s="45">
        <f t="shared" si="911"/>
        <v>0</v>
      </c>
      <c r="Y297" s="45">
        <f t="shared" si="911"/>
        <v>0</v>
      </c>
      <c r="Z297" s="45">
        <f t="shared" si="911"/>
        <v>0</v>
      </c>
      <c r="AA297" s="45">
        <f t="shared" si="911"/>
        <v>0</v>
      </c>
      <c r="AB297" s="45">
        <f t="shared" si="911"/>
        <v>0</v>
      </c>
      <c r="AC297" s="45">
        <f t="shared" si="911"/>
        <v>0</v>
      </c>
      <c r="AD297" s="292">
        <f t="shared" si="857"/>
        <v>153</v>
      </c>
      <c r="AE297" s="45">
        <f t="shared" ref="AE297:AO297" si="912">AE150</f>
        <v>153</v>
      </c>
      <c r="AF297" s="45">
        <f t="shared" si="912"/>
        <v>149</v>
      </c>
      <c r="AG297" s="45">
        <f t="shared" si="912"/>
        <v>0</v>
      </c>
      <c r="AH297" s="45">
        <f t="shared" si="912"/>
        <v>0</v>
      </c>
      <c r="AI297" s="45">
        <f t="shared" si="912"/>
        <v>0</v>
      </c>
      <c r="AJ297" s="45">
        <f t="shared" si="912"/>
        <v>0</v>
      </c>
      <c r="AK297" s="45">
        <f t="shared" si="912"/>
        <v>0</v>
      </c>
      <c r="AL297" s="45">
        <f t="shared" si="912"/>
        <v>0</v>
      </c>
      <c r="AM297" s="45">
        <f t="shared" si="912"/>
        <v>0</v>
      </c>
      <c r="AN297" s="45">
        <f t="shared" si="912"/>
        <v>0</v>
      </c>
      <c r="AO297" s="45">
        <f t="shared" si="912"/>
        <v>0</v>
      </c>
    </row>
    <row r="298" spans="1:41" ht="18.75" hidden="1" customHeight="1">
      <c r="A298" s="43"/>
      <c r="B298" s="28" t="s">
        <v>231</v>
      </c>
      <c r="C298" s="29" t="s">
        <v>261</v>
      </c>
      <c r="D298" s="186"/>
      <c r="E298" s="30"/>
      <c r="F298" s="93"/>
      <c r="G298" s="186"/>
      <c r="H298" s="186"/>
      <c r="I298" s="186"/>
      <c r="J298" s="186"/>
      <c r="K298" s="23">
        <f t="shared" si="868"/>
        <v>0</v>
      </c>
      <c r="L298" s="23">
        <f t="shared" si="869"/>
        <v>0</v>
      </c>
      <c r="M298" s="186"/>
      <c r="N298" s="186"/>
      <c r="O298" s="186"/>
      <c r="P298" s="30"/>
      <c r="Q298" s="30"/>
      <c r="R298" s="30"/>
      <c r="S298" s="30"/>
      <c r="T298" s="30"/>
      <c r="U298" s="30"/>
      <c r="V298" s="30"/>
      <c r="W298" s="30"/>
      <c r="X298" s="30"/>
      <c r="Y298" s="30"/>
      <c r="Z298" s="30"/>
      <c r="AA298" s="30"/>
      <c r="AB298" s="30"/>
      <c r="AC298" s="30"/>
      <c r="AD298" s="292">
        <f t="shared" si="857"/>
        <v>0</v>
      </c>
      <c r="AE298" s="30"/>
      <c r="AF298" s="30"/>
      <c r="AG298" s="30"/>
      <c r="AH298" s="30"/>
      <c r="AI298" s="30"/>
      <c r="AJ298" s="30"/>
      <c r="AK298" s="30"/>
      <c r="AL298" s="30"/>
      <c r="AM298" s="30"/>
      <c r="AN298" s="30"/>
      <c r="AO298" s="30"/>
    </row>
    <row r="299" spans="1:41" ht="23.25" hidden="1" customHeight="1">
      <c r="A299" s="109"/>
      <c r="B299" s="28"/>
      <c r="C299" s="29"/>
      <c r="D299" s="186"/>
      <c r="E299" s="30"/>
      <c r="F299" s="93"/>
      <c r="G299" s="186"/>
      <c r="H299" s="186"/>
      <c r="I299" s="186"/>
      <c r="J299" s="186"/>
      <c r="K299" s="23">
        <f t="shared" si="868"/>
        <v>0</v>
      </c>
      <c r="L299" s="23">
        <f t="shared" si="869"/>
        <v>0</v>
      </c>
      <c r="M299" s="186"/>
      <c r="N299" s="186"/>
      <c r="O299" s="186"/>
      <c r="P299" s="30"/>
      <c r="Q299" s="30"/>
      <c r="R299" s="30"/>
      <c r="S299" s="30"/>
      <c r="T299" s="30"/>
      <c r="U299" s="30"/>
      <c r="V299" s="30"/>
      <c r="W299" s="30"/>
      <c r="X299" s="30"/>
      <c r="Y299" s="30"/>
      <c r="Z299" s="30"/>
      <c r="AA299" s="30"/>
      <c r="AB299" s="30"/>
      <c r="AC299" s="30"/>
      <c r="AD299" s="292">
        <f t="shared" si="857"/>
        <v>0</v>
      </c>
      <c r="AE299" s="30"/>
      <c r="AF299" s="30"/>
      <c r="AG299" s="30"/>
      <c r="AH299" s="30"/>
      <c r="AI299" s="30"/>
      <c r="AJ299" s="30"/>
      <c r="AK299" s="30"/>
      <c r="AL299" s="30"/>
      <c r="AM299" s="30"/>
      <c r="AN299" s="30"/>
      <c r="AO299" s="30"/>
    </row>
    <row r="300" spans="1:41" ht="22.5" hidden="1" customHeight="1">
      <c r="A300" s="43"/>
      <c r="B300" s="26" t="s">
        <v>7</v>
      </c>
      <c r="C300" s="26" t="s">
        <v>8</v>
      </c>
      <c r="D300" s="186"/>
      <c r="E300" s="30"/>
      <c r="F300" s="93"/>
      <c r="G300" s="186"/>
      <c r="H300" s="186"/>
      <c r="I300" s="186"/>
      <c r="J300" s="186"/>
      <c r="K300" s="23">
        <f t="shared" si="868"/>
        <v>0</v>
      </c>
      <c r="L300" s="23">
        <f t="shared" si="869"/>
        <v>0</v>
      </c>
      <c r="M300" s="186"/>
      <c r="N300" s="186"/>
      <c r="O300" s="186"/>
      <c r="P300" s="30"/>
      <c r="Q300" s="30"/>
      <c r="R300" s="30"/>
      <c r="S300" s="30"/>
      <c r="T300" s="30"/>
      <c r="U300" s="30"/>
      <c r="V300" s="30"/>
      <c r="W300" s="30"/>
      <c r="X300" s="30"/>
      <c r="Y300" s="30"/>
      <c r="Z300" s="30"/>
      <c r="AA300" s="30"/>
      <c r="AB300" s="30"/>
      <c r="AC300" s="30"/>
      <c r="AD300" s="292">
        <f t="shared" si="857"/>
        <v>0</v>
      </c>
      <c r="AE300" s="30"/>
      <c r="AF300" s="30"/>
      <c r="AG300" s="30"/>
      <c r="AH300" s="30"/>
      <c r="AI300" s="30"/>
      <c r="AJ300" s="30"/>
      <c r="AK300" s="30"/>
      <c r="AL300" s="30"/>
      <c r="AM300" s="30"/>
      <c r="AN300" s="30"/>
      <c r="AO300" s="30"/>
    </row>
    <row r="301" spans="1:41" ht="18" customHeight="1">
      <c r="A301" s="110"/>
      <c r="B301" s="21" t="s">
        <v>297</v>
      </c>
      <c r="C301" s="22"/>
      <c r="D301" s="191">
        <f t="shared" ref="D301:E301" si="913">D302+D318</f>
        <v>851923.21</v>
      </c>
      <c r="E301" s="111">
        <f t="shared" si="913"/>
        <v>781317</v>
      </c>
      <c r="F301" s="296">
        <f t="shared" ref="F301:J301" si="914">F302+F318</f>
        <v>868672</v>
      </c>
      <c r="G301" s="191">
        <f t="shared" si="914"/>
        <v>300950</v>
      </c>
      <c r="H301" s="191">
        <f t="shared" si="914"/>
        <v>199088</v>
      </c>
      <c r="I301" s="191">
        <f t="shared" si="914"/>
        <v>187095</v>
      </c>
      <c r="J301" s="191">
        <f t="shared" si="914"/>
        <v>181539</v>
      </c>
      <c r="K301" s="23">
        <f t="shared" si="868"/>
        <v>868672</v>
      </c>
      <c r="L301" s="23">
        <f t="shared" si="869"/>
        <v>0</v>
      </c>
      <c r="M301" s="191">
        <f t="shared" ref="M301:O301" si="915">M302+M318</f>
        <v>666189</v>
      </c>
      <c r="N301" s="191">
        <f t="shared" si="915"/>
        <v>636781</v>
      </c>
      <c r="O301" s="191">
        <f t="shared" si="915"/>
        <v>488377</v>
      </c>
      <c r="P301" s="111">
        <f t="shared" ref="P301:Q301" si="916">P302+P318</f>
        <v>1766.8</v>
      </c>
      <c r="Q301" s="111">
        <f t="shared" si="916"/>
        <v>0</v>
      </c>
      <c r="R301" s="111">
        <f t="shared" ref="R301:Z301" si="917">R302+R318</f>
        <v>12562.279999999999</v>
      </c>
      <c r="S301" s="111">
        <f t="shared" si="917"/>
        <v>275</v>
      </c>
      <c r="T301" s="111">
        <f t="shared" si="917"/>
        <v>474</v>
      </c>
      <c r="U301" s="111">
        <f t="shared" ref="U301:V301" si="918">U302+U318</f>
        <v>-77</v>
      </c>
      <c r="V301" s="111">
        <f t="shared" si="918"/>
        <v>222.2</v>
      </c>
      <c r="W301" s="111">
        <f t="shared" ref="W301:Y301" si="919">W302+W318</f>
        <v>9754.869999999999</v>
      </c>
      <c r="X301" s="111">
        <f t="shared" si="919"/>
        <v>0</v>
      </c>
      <c r="Y301" s="111">
        <f t="shared" si="919"/>
        <v>0</v>
      </c>
      <c r="Z301" s="111">
        <f t="shared" si="917"/>
        <v>21547</v>
      </c>
      <c r="AA301" s="111">
        <f t="shared" ref="AA301:AB301" si="920">AA302+AA318</f>
        <v>374.00000000000006</v>
      </c>
      <c r="AB301" s="111">
        <f t="shared" si="920"/>
        <v>9853</v>
      </c>
      <c r="AC301" s="111">
        <f t="shared" ref="AC301:AE301" si="921">AC302+AC318</f>
        <v>4922.84</v>
      </c>
      <c r="AD301" s="292">
        <f t="shared" si="857"/>
        <v>930346.99</v>
      </c>
      <c r="AE301" s="111">
        <f t="shared" si="921"/>
        <v>930346.99</v>
      </c>
      <c r="AF301" s="111">
        <f t="shared" ref="AF301:AK301" si="922">AF302+AF318</f>
        <v>594391</v>
      </c>
      <c r="AG301" s="111">
        <f t="shared" si="922"/>
        <v>853302</v>
      </c>
      <c r="AH301" s="111">
        <f t="shared" ref="AH301:AJ301" si="923">AH302+AH318</f>
        <v>0</v>
      </c>
      <c r="AI301" s="111">
        <f t="shared" si="923"/>
        <v>0</v>
      </c>
      <c r="AJ301" s="111">
        <f t="shared" si="923"/>
        <v>0</v>
      </c>
      <c r="AK301" s="111">
        <f t="shared" si="922"/>
        <v>652099</v>
      </c>
      <c r="AL301" s="111">
        <f t="shared" ref="AL301:AM301" si="924">AL302+AL318</f>
        <v>447642</v>
      </c>
      <c r="AM301" s="111">
        <f t="shared" si="924"/>
        <v>380676</v>
      </c>
      <c r="AN301" s="111">
        <f t="shared" ref="AN301:AO301" si="925">AN302+AN318</f>
        <v>214495</v>
      </c>
      <c r="AO301" s="111">
        <f t="shared" si="925"/>
        <v>0</v>
      </c>
    </row>
    <row r="302" spans="1:41" ht="14.25">
      <c r="A302" s="86"/>
      <c r="B302" s="82" t="s">
        <v>298</v>
      </c>
      <c r="C302" s="83"/>
      <c r="D302" s="256">
        <f t="shared" ref="D302:E302" si="926">D303+D316+D317</f>
        <v>437075.52</v>
      </c>
      <c r="E302" s="84">
        <f t="shared" si="926"/>
        <v>418086</v>
      </c>
      <c r="F302" s="88">
        <f t="shared" ref="F302:J302" si="927">F303+F316+F317</f>
        <v>392606</v>
      </c>
      <c r="G302" s="256">
        <f t="shared" si="927"/>
        <v>110294</v>
      </c>
      <c r="H302" s="256">
        <f t="shared" si="927"/>
        <v>109563</v>
      </c>
      <c r="I302" s="256">
        <f t="shared" si="927"/>
        <v>93173</v>
      </c>
      <c r="J302" s="256">
        <f t="shared" si="927"/>
        <v>79576</v>
      </c>
      <c r="K302" s="23">
        <f t="shared" si="868"/>
        <v>392606</v>
      </c>
      <c r="L302" s="23">
        <f t="shared" si="869"/>
        <v>0</v>
      </c>
      <c r="M302" s="256">
        <f t="shared" ref="M302:O302" si="928">M303+M316+M317</f>
        <v>393695</v>
      </c>
      <c r="N302" s="256">
        <f t="shared" si="928"/>
        <v>400587</v>
      </c>
      <c r="O302" s="256">
        <f t="shared" si="928"/>
        <v>408114</v>
      </c>
      <c r="P302" s="84">
        <f t="shared" ref="P302:Q302" si="929">P303+P316+P317</f>
        <v>6.8</v>
      </c>
      <c r="Q302" s="84">
        <f t="shared" si="929"/>
        <v>0</v>
      </c>
      <c r="R302" s="84">
        <f t="shared" ref="R302:Z302" si="930">R303+R316+R317</f>
        <v>1144.2799999999997</v>
      </c>
      <c r="S302" s="84">
        <f t="shared" si="930"/>
        <v>0</v>
      </c>
      <c r="T302" s="84">
        <f t="shared" si="930"/>
        <v>12.000000000000007</v>
      </c>
      <c r="U302" s="84">
        <f t="shared" ref="U302:V302" si="931">U303+U316+U317</f>
        <v>-1000</v>
      </c>
      <c r="V302" s="84">
        <f t="shared" si="931"/>
        <v>-155</v>
      </c>
      <c r="W302" s="84">
        <f t="shared" ref="W302:Y302" si="932">W303+W316+W317</f>
        <v>5623</v>
      </c>
      <c r="X302" s="84">
        <f t="shared" si="932"/>
        <v>0</v>
      </c>
      <c r="Y302" s="84">
        <f t="shared" si="932"/>
        <v>0</v>
      </c>
      <c r="Z302" s="84">
        <f t="shared" si="930"/>
        <v>12012</v>
      </c>
      <c r="AA302" s="84">
        <f t="shared" ref="AA302:AB302" si="933">AA303+AA316+AA317</f>
        <v>250.00000000000006</v>
      </c>
      <c r="AB302" s="84">
        <f t="shared" si="933"/>
        <v>2310</v>
      </c>
      <c r="AC302" s="84">
        <f t="shared" ref="AC302:AE302" si="934">AC303+AC316+AC317</f>
        <v>0</v>
      </c>
      <c r="AD302" s="292">
        <f t="shared" si="857"/>
        <v>412809.08</v>
      </c>
      <c r="AE302" s="84">
        <f t="shared" si="934"/>
        <v>412809.08</v>
      </c>
      <c r="AF302" s="84">
        <f t="shared" ref="AF302:AK302" si="935">AF303+AF316+AF317</f>
        <v>376082</v>
      </c>
      <c r="AG302" s="84">
        <f t="shared" si="935"/>
        <v>434544</v>
      </c>
      <c r="AH302" s="84">
        <f t="shared" ref="AH302:AJ302" si="936">AH303+AH316+AH317</f>
        <v>0</v>
      </c>
      <c r="AI302" s="84">
        <f t="shared" si="936"/>
        <v>0</v>
      </c>
      <c r="AJ302" s="84">
        <f t="shared" si="936"/>
        <v>0</v>
      </c>
      <c r="AK302" s="84">
        <f t="shared" si="935"/>
        <v>232370</v>
      </c>
      <c r="AL302" s="84">
        <f t="shared" ref="AL302:AM302" si="937">AL303+AL316+AL317</f>
        <v>207421</v>
      </c>
      <c r="AM302" s="84">
        <f t="shared" si="937"/>
        <v>210150</v>
      </c>
      <c r="AN302" s="84">
        <f t="shared" ref="AN302:AO302" si="938">AN303+AN316+AN317</f>
        <v>210379</v>
      </c>
      <c r="AO302" s="84">
        <f t="shared" si="938"/>
        <v>0</v>
      </c>
    </row>
    <row r="303" spans="1:41" ht="14.25">
      <c r="A303" s="43"/>
      <c r="B303" s="25" t="s">
        <v>299</v>
      </c>
      <c r="C303" s="29">
        <v>0.01</v>
      </c>
      <c r="D303" s="249">
        <f t="shared" ref="D303:E303" si="939">D304+D305+D306+D307+D308+D309+D313+D314+D315</f>
        <v>432425.13</v>
      </c>
      <c r="E303" s="39">
        <f t="shared" si="939"/>
        <v>406620</v>
      </c>
      <c r="F303" s="287">
        <f t="shared" ref="F303:J303" si="940">F304+F305+F306+F307+F308+F309+F313+F314+F315</f>
        <v>381140</v>
      </c>
      <c r="G303" s="249">
        <f t="shared" si="940"/>
        <v>107294</v>
      </c>
      <c r="H303" s="249">
        <f t="shared" si="940"/>
        <v>106663</v>
      </c>
      <c r="I303" s="249">
        <f t="shared" si="940"/>
        <v>90273</v>
      </c>
      <c r="J303" s="249">
        <f t="shared" si="940"/>
        <v>76910</v>
      </c>
      <c r="K303" s="23">
        <f t="shared" si="868"/>
        <v>381140</v>
      </c>
      <c r="L303" s="23">
        <f t="shared" si="869"/>
        <v>0</v>
      </c>
      <c r="M303" s="249">
        <f t="shared" ref="M303:O303" si="941">M304+M305+M306+M307+M308+M309+M313+M314+M315</f>
        <v>376670</v>
      </c>
      <c r="N303" s="249">
        <f t="shared" si="941"/>
        <v>381920</v>
      </c>
      <c r="O303" s="249">
        <f t="shared" si="941"/>
        <v>387601</v>
      </c>
      <c r="P303" s="39">
        <f t="shared" ref="P303:Q303" si="942">P304+P305+P306+P307+P308+P309+P313+P314+P315</f>
        <v>6.8</v>
      </c>
      <c r="Q303" s="39">
        <f t="shared" si="942"/>
        <v>0</v>
      </c>
      <c r="R303" s="39">
        <f t="shared" ref="R303:Z303" si="943">R304+R305+R306+R307+R308+R309+R313+R314+R315</f>
        <v>1675.4499999999998</v>
      </c>
      <c r="S303" s="39">
        <f t="shared" si="943"/>
        <v>300.06</v>
      </c>
      <c r="T303" s="39">
        <f t="shared" si="943"/>
        <v>24.570000000000007</v>
      </c>
      <c r="U303" s="39">
        <f t="shared" ref="U303:V303" si="944">U304+U305+U306+U307+U308+U309+U313+U314+U315</f>
        <v>-976.3</v>
      </c>
      <c r="V303" s="39">
        <f t="shared" si="944"/>
        <v>-155</v>
      </c>
      <c r="W303" s="39">
        <f t="shared" ref="W303:Y303" si="945">W304+W305+W306+W307+W308+W309+W313+W314+W315</f>
        <v>5934.71</v>
      </c>
      <c r="X303" s="39">
        <f t="shared" si="945"/>
        <v>0</v>
      </c>
      <c r="Y303" s="39">
        <f t="shared" si="945"/>
        <v>0</v>
      </c>
      <c r="Z303" s="39">
        <f t="shared" si="943"/>
        <v>12012</v>
      </c>
      <c r="AA303" s="39">
        <f t="shared" ref="AA303:AB303" si="946">AA304+AA305+AA306+AA307+AA308+AA309+AA313+AA314+AA315</f>
        <v>250.00000000000006</v>
      </c>
      <c r="AB303" s="39">
        <f t="shared" si="946"/>
        <v>2314.37</v>
      </c>
      <c r="AC303" s="39">
        <f t="shared" ref="AC303:AE303" si="947">AC304+AC305+AC306+AC307+AC308+AC309+AC313+AC314+AC315</f>
        <v>0</v>
      </c>
      <c r="AD303" s="292">
        <f t="shared" si="857"/>
        <v>402526.66000000003</v>
      </c>
      <c r="AE303" s="39">
        <f t="shared" si="947"/>
        <v>402526.66000000003</v>
      </c>
      <c r="AF303" s="39">
        <f t="shared" ref="AF303:AK303" si="948">AF304+AF305+AF306+AF307+AF308+AF309+AF313+AF314+AF315</f>
        <v>370288</v>
      </c>
      <c r="AG303" s="39">
        <f t="shared" si="948"/>
        <v>417474</v>
      </c>
      <c r="AH303" s="39">
        <f t="shared" ref="AH303:AJ303" si="949">AH304+AH305+AH306+AH307+AH308+AH309+AH313+AH314+AH315</f>
        <v>0</v>
      </c>
      <c r="AI303" s="39">
        <f t="shared" si="949"/>
        <v>0</v>
      </c>
      <c r="AJ303" s="39">
        <f t="shared" si="949"/>
        <v>0</v>
      </c>
      <c r="AK303" s="39">
        <f t="shared" si="948"/>
        <v>232370</v>
      </c>
      <c r="AL303" s="39">
        <f t="shared" ref="AL303:AM303" si="950">AL304+AL305+AL306+AL307+AL308+AL309+AL313+AL314+AL315</f>
        <v>207421</v>
      </c>
      <c r="AM303" s="39">
        <f t="shared" si="950"/>
        <v>210150</v>
      </c>
      <c r="AN303" s="39">
        <f t="shared" ref="AN303:AO303" si="951">AN304+AN305+AN306+AN307+AN308+AN309+AN313+AN314+AN315</f>
        <v>210379</v>
      </c>
      <c r="AO303" s="39">
        <f t="shared" si="951"/>
        <v>0</v>
      </c>
    </row>
    <row r="304" spans="1:41" ht="18.75" customHeight="1">
      <c r="A304" s="43"/>
      <c r="B304" s="25" t="s">
        <v>300</v>
      </c>
      <c r="C304" s="29">
        <v>10</v>
      </c>
      <c r="D304" s="249">
        <f t="shared" ref="D304:J305" si="952">D332+D572+D613+D1249+D1329</f>
        <v>177553.47999999998</v>
      </c>
      <c r="E304" s="39">
        <f t="shared" si="952"/>
        <v>189147</v>
      </c>
      <c r="F304" s="287">
        <f t="shared" si="952"/>
        <v>174838</v>
      </c>
      <c r="G304" s="249">
        <f t="shared" si="952"/>
        <v>48270</v>
      </c>
      <c r="H304" s="249">
        <f t="shared" si="952"/>
        <v>45890</v>
      </c>
      <c r="I304" s="249">
        <f t="shared" si="952"/>
        <v>44045</v>
      </c>
      <c r="J304" s="249">
        <f t="shared" si="952"/>
        <v>36633</v>
      </c>
      <c r="K304" s="23">
        <f t="shared" si="868"/>
        <v>174838</v>
      </c>
      <c r="L304" s="23">
        <f t="shared" si="869"/>
        <v>0</v>
      </c>
      <c r="M304" s="249">
        <f t="shared" ref="M304:AC304" si="953">M332+M572+M613+M1249+M1329</f>
        <v>172910</v>
      </c>
      <c r="N304" s="249">
        <f t="shared" si="953"/>
        <v>175735</v>
      </c>
      <c r="O304" s="249">
        <f t="shared" si="953"/>
        <v>175999</v>
      </c>
      <c r="P304" s="39">
        <f t="shared" si="953"/>
        <v>0</v>
      </c>
      <c r="Q304" s="39">
        <f t="shared" si="953"/>
        <v>-2000</v>
      </c>
      <c r="R304" s="39">
        <f t="shared" si="953"/>
        <v>680</v>
      </c>
      <c r="S304" s="39">
        <f t="shared" si="953"/>
        <v>0</v>
      </c>
      <c r="T304" s="39">
        <f t="shared" si="953"/>
        <v>-5</v>
      </c>
      <c r="U304" s="39">
        <f t="shared" si="953"/>
        <v>-1000</v>
      </c>
      <c r="V304" s="39">
        <f t="shared" si="953"/>
        <v>0</v>
      </c>
      <c r="W304" s="39">
        <f t="shared" si="953"/>
        <v>-350</v>
      </c>
      <c r="X304" s="39">
        <f t="shared" si="953"/>
        <v>0</v>
      </c>
      <c r="Y304" s="39">
        <f t="shared" si="953"/>
        <v>0</v>
      </c>
      <c r="Z304" s="39">
        <f t="shared" si="953"/>
        <v>1673</v>
      </c>
      <c r="AA304" s="39">
        <f t="shared" si="953"/>
        <v>-420</v>
      </c>
      <c r="AB304" s="39">
        <f t="shared" si="953"/>
        <v>0</v>
      </c>
      <c r="AC304" s="39">
        <f t="shared" si="953"/>
        <v>0</v>
      </c>
      <c r="AD304" s="292">
        <f t="shared" si="857"/>
        <v>173416</v>
      </c>
      <c r="AE304" s="39">
        <f t="shared" ref="AE304:AO304" si="954">AE332+AE572+AE613+AE1249+AE1329</f>
        <v>173416</v>
      </c>
      <c r="AF304" s="39">
        <f t="shared" si="954"/>
        <v>167455</v>
      </c>
      <c r="AG304" s="39">
        <f t="shared" si="954"/>
        <v>177994</v>
      </c>
      <c r="AH304" s="39">
        <f t="shared" si="954"/>
        <v>0</v>
      </c>
      <c r="AI304" s="39">
        <f t="shared" si="954"/>
        <v>0</v>
      </c>
      <c r="AJ304" s="39">
        <f t="shared" si="954"/>
        <v>0</v>
      </c>
      <c r="AK304" s="39">
        <f t="shared" si="954"/>
        <v>141586</v>
      </c>
      <c r="AL304" s="39">
        <f t="shared" si="954"/>
        <v>116275</v>
      </c>
      <c r="AM304" s="39">
        <f t="shared" si="954"/>
        <v>116775</v>
      </c>
      <c r="AN304" s="39">
        <f t="shared" si="954"/>
        <v>116775</v>
      </c>
      <c r="AO304" s="39">
        <f t="shared" si="954"/>
        <v>0</v>
      </c>
    </row>
    <row r="305" spans="1:42" ht="19.5" customHeight="1">
      <c r="A305" s="43"/>
      <c r="B305" s="25" t="s">
        <v>301</v>
      </c>
      <c r="C305" s="29">
        <v>20</v>
      </c>
      <c r="D305" s="249">
        <f t="shared" si="952"/>
        <v>95152.14</v>
      </c>
      <c r="E305" s="39">
        <f t="shared" si="952"/>
        <v>70072</v>
      </c>
      <c r="F305" s="287">
        <f t="shared" si="952"/>
        <v>68970</v>
      </c>
      <c r="G305" s="249">
        <f t="shared" si="952"/>
        <v>22390</v>
      </c>
      <c r="H305" s="249">
        <f t="shared" si="952"/>
        <v>20445</v>
      </c>
      <c r="I305" s="249">
        <f t="shared" si="952"/>
        <v>14688</v>
      </c>
      <c r="J305" s="249">
        <f t="shared" si="952"/>
        <v>11447</v>
      </c>
      <c r="K305" s="23">
        <f t="shared" si="868"/>
        <v>68970</v>
      </c>
      <c r="L305" s="23">
        <f t="shared" si="869"/>
        <v>0</v>
      </c>
      <c r="M305" s="249">
        <f t="shared" ref="M305:AC305" si="955">M333+M573+M614+M1250+M1330</f>
        <v>59423</v>
      </c>
      <c r="N305" s="249">
        <f t="shared" si="955"/>
        <v>61807</v>
      </c>
      <c r="O305" s="249">
        <f t="shared" si="955"/>
        <v>64038</v>
      </c>
      <c r="P305" s="39">
        <f t="shared" si="955"/>
        <v>0</v>
      </c>
      <c r="Q305" s="39">
        <f t="shared" si="955"/>
        <v>-800</v>
      </c>
      <c r="R305" s="39">
        <f t="shared" si="955"/>
        <v>2047.4499999999998</v>
      </c>
      <c r="S305" s="39">
        <f t="shared" si="955"/>
        <v>300.06</v>
      </c>
      <c r="T305" s="39">
        <f t="shared" si="955"/>
        <v>145.4</v>
      </c>
      <c r="U305" s="39">
        <f t="shared" si="955"/>
        <v>1023.7</v>
      </c>
      <c r="V305" s="39">
        <f t="shared" si="955"/>
        <v>41</v>
      </c>
      <c r="W305" s="39">
        <f t="shared" si="955"/>
        <v>2764.08</v>
      </c>
      <c r="X305" s="39">
        <f t="shared" si="955"/>
        <v>0</v>
      </c>
      <c r="Y305" s="39">
        <f t="shared" si="955"/>
        <v>0</v>
      </c>
      <c r="Z305" s="39">
        <f t="shared" si="955"/>
        <v>8239</v>
      </c>
      <c r="AA305" s="39">
        <f t="shared" si="955"/>
        <v>690.95</v>
      </c>
      <c r="AB305" s="39">
        <f t="shared" si="955"/>
        <v>225.37</v>
      </c>
      <c r="AC305" s="39">
        <f t="shared" si="955"/>
        <v>0</v>
      </c>
      <c r="AD305" s="292">
        <f t="shared" si="857"/>
        <v>83647.00999999998</v>
      </c>
      <c r="AE305" s="39">
        <f t="shared" ref="AE305:AO305" si="956">AE333+AE573+AE614+AE1250+AE1330</f>
        <v>83647.009999999995</v>
      </c>
      <c r="AF305" s="39">
        <f t="shared" si="956"/>
        <v>74694</v>
      </c>
      <c r="AG305" s="39">
        <f t="shared" si="956"/>
        <v>89887</v>
      </c>
      <c r="AH305" s="39">
        <f t="shared" si="956"/>
        <v>0</v>
      </c>
      <c r="AI305" s="39">
        <f t="shared" si="956"/>
        <v>0</v>
      </c>
      <c r="AJ305" s="39">
        <f t="shared" si="956"/>
        <v>0</v>
      </c>
      <c r="AK305" s="39">
        <f t="shared" si="956"/>
        <v>39100</v>
      </c>
      <c r="AL305" s="39">
        <f t="shared" si="956"/>
        <v>39312</v>
      </c>
      <c r="AM305" s="39">
        <f t="shared" si="956"/>
        <v>41397</v>
      </c>
      <c r="AN305" s="39">
        <f t="shared" si="956"/>
        <v>41487</v>
      </c>
      <c r="AO305" s="39">
        <f t="shared" si="956"/>
        <v>0</v>
      </c>
    </row>
    <row r="306" spans="1:42" ht="19.5" customHeight="1">
      <c r="A306" s="43"/>
      <c r="B306" s="25" t="s">
        <v>302</v>
      </c>
      <c r="C306" s="29">
        <v>30</v>
      </c>
      <c r="D306" s="249">
        <f t="shared" ref="D306:E306" si="957">D334</f>
        <v>16388</v>
      </c>
      <c r="E306" s="39">
        <f t="shared" si="957"/>
        <v>17889</v>
      </c>
      <c r="F306" s="287">
        <f t="shared" ref="F306:J306" si="958">F334</f>
        <v>17889</v>
      </c>
      <c r="G306" s="249">
        <f t="shared" si="958"/>
        <v>4500</v>
      </c>
      <c r="H306" s="249">
        <f t="shared" si="958"/>
        <v>4500</v>
      </c>
      <c r="I306" s="249">
        <f t="shared" si="958"/>
        <v>4450</v>
      </c>
      <c r="J306" s="249">
        <f t="shared" si="958"/>
        <v>4439</v>
      </c>
      <c r="K306" s="23">
        <f t="shared" si="868"/>
        <v>17889</v>
      </c>
      <c r="L306" s="23">
        <f t="shared" si="869"/>
        <v>0</v>
      </c>
      <c r="M306" s="249">
        <f t="shared" ref="M306:O306" si="959">M334</f>
        <v>16766</v>
      </c>
      <c r="N306" s="249">
        <f t="shared" si="959"/>
        <v>15007</v>
      </c>
      <c r="O306" s="249">
        <f t="shared" si="959"/>
        <v>12890</v>
      </c>
      <c r="P306" s="39">
        <f t="shared" ref="P306:Q306" si="960">P334</f>
        <v>0</v>
      </c>
      <c r="Q306" s="39">
        <f t="shared" si="960"/>
        <v>0</v>
      </c>
      <c r="R306" s="39">
        <f t="shared" ref="R306:Z306" si="961">R334</f>
        <v>0</v>
      </c>
      <c r="S306" s="39">
        <f t="shared" si="961"/>
        <v>0</v>
      </c>
      <c r="T306" s="39">
        <f t="shared" si="961"/>
        <v>0</v>
      </c>
      <c r="U306" s="39">
        <f t="shared" ref="U306:V306" si="962">U334</f>
        <v>0</v>
      </c>
      <c r="V306" s="39">
        <f t="shared" si="962"/>
        <v>0</v>
      </c>
      <c r="W306" s="39">
        <f t="shared" ref="W306:Y306" si="963">W334</f>
        <v>0</v>
      </c>
      <c r="X306" s="39">
        <f t="shared" si="963"/>
        <v>0</v>
      </c>
      <c r="Y306" s="39">
        <f t="shared" si="963"/>
        <v>0</v>
      </c>
      <c r="Z306" s="39">
        <f t="shared" si="961"/>
        <v>0</v>
      </c>
      <c r="AA306" s="39">
        <f t="shared" ref="AA306:AB306" si="964">AA334</f>
        <v>0</v>
      </c>
      <c r="AB306" s="39">
        <f t="shared" si="964"/>
        <v>0</v>
      </c>
      <c r="AC306" s="39">
        <f t="shared" ref="AC306:AE306" si="965">AC334</f>
        <v>0</v>
      </c>
      <c r="AD306" s="292">
        <f t="shared" si="857"/>
        <v>17889</v>
      </c>
      <c r="AE306" s="39">
        <f t="shared" si="965"/>
        <v>17889</v>
      </c>
      <c r="AF306" s="39">
        <f t="shared" ref="AF306:AK306" si="966">AF334</f>
        <v>13470</v>
      </c>
      <c r="AG306" s="39">
        <f t="shared" si="966"/>
        <v>14704</v>
      </c>
      <c r="AH306" s="39">
        <f t="shared" ref="AH306:AJ306" si="967">AH334</f>
        <v>0</v>
      </c>
      <c r="AI306" s="39">
        <f t="shared" si="967"/>
        <v>0</v>
      </c>
      <c r="AJ306" s="39">
        <f t="shared" si="967"/>
        <v>0</v>
      </c>
      <c r="AK306" s="39">
        <f t="shared" si="966"/>
        <v>0</v>
      </c>
      <c r="AL306" s="39">
        <f t="shared" ref="AL306:AM306" si="968">AL334</f>
        <v>0</v>
      </c>
      <c r="AM306" s="39">
        <f t="shared" si="968"/>
        <v>0</v>
      </c>
      <c r="AN306" s="39">
        <f t="shared" ref="AN306:AO306" si="969">AN334</f>
        <v>0</v>
      </c>
      <c r="AO306" s="39">
        <f t="shared" si="969"/>
        <v>0</v>
      </c>
    </row>
    <row r="307" spans="1:42" ht="19.5" customHeight="1">
      <c r="A307" s="43"/>
      <c r="B307" s="25" t="s">
        <v>303</v>
      </c>
      <c r="C307" s="29">
        <v>40</v>
      </c>
      <c r="D307" s="249">
        <f t="shared" ref="D307:E307" si="970">D1333</f>
        <v>0</v>
      </c>
      <c r="E307" s="39">
        <f t="shared" si="970"/>
        <v>0</v>
      </c>
      <c r="F307" s="287">
        <f>F1333</f>
        <v>0</v>
      </c>
      <c r="G307" s="249">
        <f t="shared" ref="G307:J307" si="971">G1333</f>
        <v>0</v>
      </c>
      <c r="H307" s="249">
        <f t="shared" si="971"/>
        <v>0</v>
      </c>
      <c r="I307" s="249">
        <f t="shared" si="971"/>
        <v>0</v>
      </c>
      <c r="J307" s="249">
        <f t="shared" si="971"/>
        <v>0</v>
      </c>
      <c r="K307" s="23">
        <f t="shared" si="868"/>
        <v>0</v>
      </c>
      <c r="L307" s="23">
        <f t="shared" si="869"/>
        <v>0</v>
      </c>
      <c r="M307" s="249">
        <f t="shared" ref="M307:O307" si="972">M1333</f>
        <v>0</v>
      </c>
      <c r="N307" s="249">
        <f t="shared" si="972"/>
        <v>0</v>
      </c>
      <c r="O307" s="249">
        <f t="shared" si="972"/>
        <v>0</v>
      </c>
      <c r="P307" s="39">
        <f t="shared" ref="P307:Q307" si="973">P1333</f>
        <v>0</v>
      </c>
      <c r="Q307" s="39">
        <f t="shared" si="973"/>
        <v>0</v>
      </c>
      <c r="R307" s="39">
        <f t="shared" ref="R307:Z307" si="974">R1333</f>
        <v>0</v>
      </c>
      <c r="S307" s="39">
        <f t="shared" si="974"/>
        <v>0</v>
      </c>
      <c r="T307" s="39">
        <f t="shared" si="974"/>
        <v>0</v>
      </c>
      <c r="U307" s="39">
        <f t="shared" ref="U307:V307" si="975">U1333</f>
        <v>0</v>
      </c>
      <c r="V307" s="39">
        <f t="shared" si="975"/>
        <v>0</v>
      </c>
      <c r="W307" s="39">
        <f t="shared" ref="W307:Y307" si="976">W1333</f>
        <v>0</v>
      </c>
      <c r="X307" s="39">
        <f t="shared" si="976"/>
        <v>0</v>
      </c>
      <c r="Y307" s="39">
        <f t="shared" si="976"/>
        <v>0</v>
      </c>
      <c r="Z307" s="39">
        <f t="shared" si="974"/>
        <v>0</v>
      </c>
      <c r="AA307" s="39">
        <f t="shared" ref="AA307:AB307" si="977">AA1333</f>
        <v>0</v>
      </c>
      <c r="AB307" s="39">
        <f t="shared" si="977"/>
        <v>0</v>
      </c>
      <c r="AC307" s="39">
        <f t="shared" ref="AC307:AE307" si="978">AC1333</f>
        <v>0</v>
      </c>
      <c r="AD307" s="292">
        <f t="shared" si="857"/>
        <v>0</v>
      </c>
      <c r="AE307" s="39">
        <f t="shared" si="978"/>
        <v>0</v>
      </c>
      <c r="AF307" s="39">
        <f t="shared" ref="AF307:AK307" si="979">AF1333</f>
        <v>0</v>
      </c>
      <c r="AG307" s="39">
        <f t="shared" si="979"/>
        <v>0</v>
      </c>
      <c r="AH307" s="39">
        <f t="shared" ref="AH307:AJ307" si="980">AH1333</f>
        <v>0</v>
      </c>
      <c r="AI307" s="39">
        <f t="shared" si="980"/>
        <v>0</v>
      </c>
      <c r="AJ307" s="39">
        <f t="shared" si="980"/>
        <v>0</v>
      </c>
      <c r="AK307" s="39">
        <f t="shared" si="979"/>
        <v>0</v>
      </c>
      <c r="AL307" s="39">
        <f t="shared" ref="AL307:AM307" si="981">AL1333</f>
        <v>0</v>
      </c>
      <c r="AM307" s="39">
        <f t="shared" si="981"/>
        <v>0</v>
      </c>
      <c r="AN307" s="39">
        <f t="shared" ref="AN307:AO307" si="982">AN1333</f>
        <v>0</v>
      </c>
      <c r="AO307" s="39">
        <f t="shared" si="982"/>
        <v>0</v>
      </c>
    </row>
    <row r="308" spans="1:42" ht="20.25" customHeight="1">
      <c r="A308" s="43"/>
      <c r="B308" s="25" t="s">
        <v>304</v>
      </c>
      <c r="C308" s="29">
        <v>50</v>
      </c>
      <c r="D308" s="249">
        <f t="shared" ref="D308:E308" si="983">D335</f>
        <v>500</v>
      </c>
      <c r="E308" s="39">
        <f t="shared" si="983"/>
        <v>500</v>
      </c>
      <c r="F308" s="287">
        <f t="shared" ref="F308:J308" si="984">F335</f>
        <v>500</v>
      </c>
      <c r="G308" s="249">
        <f t="shared" si="984"/>
        <v>0</v>
      </c>
      <c r="H308" s="249">
        <f t="shared" si="984"/>
        <v>300</v>
      </c>
      <c r="I308" s="249">
        <f t="shared" si="984"/>
        <v>200</v>
      </c>
      <c r="J308" s="249">
        <f t="shared" si="984"/>
        <v>0</v>
      </c>
      <c r="K308" s="23">
        <f t="shared" si="868"/>
        <v>500</v>
      </c>
      <c r="L308" s="23">
        <f t="shared" si="869"/>
        <v>0</v>
      </c>
      <c r="M308" s="249">
        <f t="shared" ref="M308:O308" si="985">M335</f>
        <v>500</v>
      </c>
      <c r="N308" s="249">
        <f t="shared" si="985"/>
        <v>500</v>
      </c>
      <c r="O308" s="249">
        <f t="shared" si="985"/>
        <v>500</v>
      </c>
      <c r="P308" s="39">
        <f t="shared" ref="P308:Q308" si="986">P335</f>
        <v>0</v>
      </c>
      <c r="Q308" s="39">
        <f t="shared" si="986"/>
        <v>0</v>
      </c>
      <c r="R308" s="39">
        <f t="shared" ref="R308:Z308" si="987">R335</f>
        <v>0</v>
      </c>
      <c r="S308" s="39">
        <f t="shared" si="987"/>
        <v>0</v>
      </c>
      <c r="T308" s="39">
        <f t="shared" si="987"/>
        <v>0</v>
      </c>
      <c r="U308" s="39">
        <f t="shared" ref="U308:V308" si="988">U335</f>
        <v>-200</v>
      </c>
      <c r="V308" s="39">
        <f t="shared" si="988"/>
        <v>-100</v>
      </c>
      <c r="W308" s="39">
        <f t="shared" ref="W308:Y308" si="989">W335</f>
        <v>0</v>
      </c>
      <c r="X308" s="39">
        <f t="shared" si="989"/>
        <v>0</v>
      </c>
      <c r="Y308" s="39">
        <f t="shared" si="989"/>
        <v>0</v>
      </c>
      <c r="Z308" s="39">
        <f t="shared" si="987"/>
        <v>0</v>
      </c>
      <c r="AA308" s="39">
        <f t="shared" ref="AA308:AB308" si="990">AA335</f>
        <v>0</v>
      </c>
      <c r="AB308" s="39">
        <f t="shared" si="990"/>
        <v>0</v>
      </c>
      <c r="AC308" s="39">
        <f t="shared" ref="AC308:AE308" si="991">AC335</f>
        <v>0</v>
      </c>
      <c r="AD308" s="292">
        <f t="shared" si="857"/>
        <v>200</v>
      </c>
      <c r="AE308" s="39">
        <f t="shared" si="991"/>
        <v>200</v>
      </c>
      <c r="AF308" s="39">
        <f t="shared" ref="AF308:AK308" si="992">AF335</f>
        <v>0</v>
      </c>
      <c r="AG308" s="39">
        <f t="shared" si="992"/>
        <v>1000</v>
      </c>
      <c r="AH308" s="39">
        <f t="shared" ref="AH308:AJ308" si="993">AH335</f>
        <v>0</v>
      </c>
      <c r="AI308" s="39">
        <f t="shared" si="993"/>
        <v>0</v>
      </c>
      <c r="AJ308" s="39">
        <f t="shared" si="993"/>
        <v>0</v>
      </c>
      <c r="AK308" s="39">
        <f t="shared" si="992"/>
        <v>0</v>
      </c>
      <c r="AL308" s="39">
        <f t="shared" ref="AL308:AM308" si="994">AL335</f>
        <v>0</v>
      </c>
      <c r="AM308" s="39">
        <f t="shared" si="994"/>
        <v>0</v>
      </c>
      <c r="AN308" s="39">
        <f t="shared" ref="AN308:AO308" si="995">AN335</f>
        <v>0</v>
      </c>
      <c r="AO308" s="39">
        <f t="shared" si="995"/>
        <v>0</v>
      </c>
    </row>
    <row r="309" spans="1:42" ht="21.75" customHeight="1">
      <c r="A309" s="43"/>
      <c r="B309" s="25" t="s">
        <v>305</v>
      </c>
      <c r="C309" s="29">
        <v>51</v>
      </c>
      <c r="D309" s="249">
        <f t="shared" ref="D309:J309" si="996">D336+D615+D1331</f>
        <v>85156</v>
      </c>
      <c r="E309" s="39">
        <f t="shared" si="996"/>
        <v>73178</v>
      </c>
      <c r="F309" s="287">
        <f t="shared" si="996"/>
        <v>77043</v>
      </c>
      <c r="G309" s="249">
        <f t="shared" si="996"/>
        <v>19455</v>
      </c>
      <c r="H309" s="249">
        <f t="shared" si="996"/>
        <v>19154</v>
      </c>
      <c r="I309" s="249">
        <f t="shared" si="996"/>
        <v>19456</v>
      </c>
      <c r="J309" s="249">
        <f t="shared" si="996"/>
        <v>18978</v>
      </c>
      <c r="K309" s="23">
        <f t="shared" si="868"/>
        <v>77043</v>
      </c>
      <c r="L309" s="23">
        <f t="shared" si="869"/>
        <v>0</v>
      </c>
      <c r="M309" s="249">
        <f t="shared" ref="M309:AC309" si="997">M336+M615+M1331</f>
        <v>71167</v>
      </c>
      <c r="N309" s="249">
        <f t="shared" si="997"/>
        <v>71167</v>
      </c>
      <c r="O309" s="249">
        <f t="shared" si="997"/>
        <v>76367</v>
      </c>
      <c r="P309" s="39">
        <f t="shared" si="997"/>
        <v>0</v>
      </c>
      <c r="Q309" s="39">
        <f t="shared" si="997"/>
        <v>2800</v>
      </c>
      <c r="R309" s="39">
        <f t="shared" si="997"/>
        <v>-1052</v>
      </c>
      <c r="S309" s="39">
        <f t="shared" si="997"/>
        <v>0</v>
      </c>
      <c r="T309" s="39">
        <f t="shared" si="997"/>
        <v>0</v>
      </c>
      <c r="U309" s="39">
        <f t="shared" si="997"/>
        <v>500</v>
      </c>
      <c r="V309" s="39">
        <f t="shared" si="997"/>
        <v>-55</v>
      </c>
      <c r="W309" s="39">
        <f t="shared" si="997"/>
        <v>-430</v>
      </c>
      <c r="X309" s="39">
        <f t="shared" si="997"/>
        <v>0</v>
      </c>
      <c r="Y309" s="39">
        <f t="shared" si="997"/>
        <v>0</v>
      </c>
      <c r="Z309" s="39">
        <f t="shared" si="997"/>
        <v>300</v>
      </c>
      <c r="AA309" s="39">
        <f t="shared" si="997"/>
        <v>0</v>
      </c>
      <c r="AB309" s="39">
        <f t="shared" si="997"/>
        <v>0</v>
      </c>
      <c r="AC309" s="39">
        <f t="shared" si="997"/>
        <v>0</v>
      </c>
      <c r="AD309" s="292">
        <f t="shared" si="857"/>
        <v>79106</v>
      </c>
      <c r="AE309" s="39">
        <f t="shared" ref="AE309:AO309" si="998">AE336+AE615+AE1331</f>
        <v>79106</v>
      </c>
      <c r="AF309" s="39">
        <f t="shared" si="998"/>
        <v>74399</v>
      </c>
      <c r="AG309" s="39">
        <f t="shared" si="998"/>
        <v>77842</v>
      </c>
      <c r="AH309" s="39">
        <f t="shared" si="998"/>
        <v>0</v>
      </c>
      <c r="AI309" s="39">
        <f t="shared" si="998"/>
        <v>0</v>
      </c>
      <c r="AJ309" s="39">
        <f t="shared" si="998"/>
        <v>0</v>
      </c>
      <c r="AK309" s="39">
        <f t="shared" si="998"/>
        <v>6600</v>
      </c>
      <c r="AL309" s="39">
        <f t="shared" si="998"/>
        <v>6600</v>
      </c>
      <c r="AM309" s="39">
        <f t="shared" si="998"/>
        <v>6600</v>
      </c>
      <c r="AN309" s="39">
        <f t="shared" si="998"/>
        <v>6600</v>
      </c>
      <c r="AO309" s="39">
        <f t="shared" si="998"/>
        <v>0</v>
      </c>
    </row>
    <row r="310" spans="1:42" ht="21.75" customHeight="1">
      <c r="A310" s="43"/>
      <c r="B310" s="487" t="s">
        <v>816</v>
      </c>
      <c r="C310" s="484">
        <v>10</v>
      </c>
      <c r="D310" s="249"/>
      <c r="E310" s="39"/>
      <c r="F310" s="493">
        <f>F541+F758+F819+F1186</f>
        <v>56828</v>
      </c>
      <c r="G310" s="493">
        <f t="shared" ref="G310:AO310" si="999">G541+G758+G819+G1186</f>
        <v>14427</v>
      </c>
      <c r="H310" s="493">
        <f t="shared" si="999"/>
        <v>14255</v>
      </c>
      <c r="I310" s="493">
        <f t="shared" si="999"/>
        <v>14265</v>
      </c>
      <c r="J310" s="493">
        <f t="shared" si="999"/>
        <v>13881</v>
      </c>
      <c r="K310" s="493">
        <f t="shared" si="999"/>
        <v>56828</v>
      </c>
      <c r="L310" s="493">
        <f t="shared" si="999"/>
        <v>0</v>
      </c>
      <c r="M310" s="493">
        <f t="shared" si="999"/>
        <v>56952</v>
      </c>
      <c r="N310" s="493">
        <f t="shared" si="999"/>
        <v>56952</v>
      </c>
      <c r="O310" s="493">
        <f t="shared" si="999"/>
        <v>56952</v>
      </c>
      <c r="P310" s="493">
        <f t="shared" si="999"/>
        <v>0</v>
      </c>
      <c r="Q310" s="493">
        <f t="shared" si="999"/>
        <v>2000</v>
      </c>
      <c r="R310" s="493">
        <f t="shared" si="999"/>
        <v>-680</v>
      </c>
      <c r="S310" s="493">
        <f t="shared" si="999"/>
        <v>0</v>
      </c>
      <c r="T310" s="493">
        <f t="shared" si="999"/>
        <v>0</v>
      </c>
      <c r="U310" s="493">
        <f t="shared" si="999"/>
        <v>0</v>
      </c>
      <c r="V310" s="493">
        <f t="shared" si="999"/>
        <v>-155</v>
      </c>
      <c r="W310" s="493">
        <f t="shared" si="999"/>
        <v>-780</v>
      </c>
      <c r="X310" s="493">
        <f t="shared" si="999"/>
        <v>0</v>
      </c>
      <c r="Y310" s="493">
        <f t="shared" si="999"/>
        <v>0</v>
      </c>
      <c r="Z310" s="493">
        <f t="shared" si="999"/>
        <v>0</v>
      </c>
      <c r="AA310" s="493">
        <f t="shared" si="999"/>
        <v>0</v>
      </c>
      <c r="AB310" s="493">
        <f t="shared" si="999"/>
        <v>0</v>
      </c>
      <c r="AC310" s="493">
        <f t="shared" si="999"/>
        <v>0</v>
      </c>
      <c r="AD310" s="493">
        <f t="shared" si="999"/>
        <v>57213</v>
      </c>
      <c r="AE310" s="493">
        <f t="shared" si="999"/>
        <v>57213</v>
      </c>
      <c r="AF310" s="493">
        <f t="shared" si="999"/>
        <v>54997</v>
      </c>
      <c r="AG310" s="493">
        <f t="shared" si="999"/>
        <v>55108</v>
      </c>
      <c r="AH310" s="493">
        <f t="shared" si="999"/>
        <v>0</v>
      </c>
      <c r="AI310" s="493">
        <f t="shared" si="999"/>
        <v>0</v>
      </c>
      <c r="AJ310" s="493">
        <f t="shared" si="999"/>
        <v>0</v>
      </c>
      <c r="AK310" s="493">
        <f t="shared" si="999"/>
        <v>6600</v>
      </c>
      <c r="AL310" s="493">
        <f t="shared" si="999"/>
        <v>6600</v>
      </c>
      <c r="AM310" s="493">
        <f t="shared" si="999"/>
        <v>6600</v>
      </c>
      <c r="AN310" s="493">
        <f t="shared" si="999"/>
        <v>6600</v>
      </c>
      <c r="AO310" s="493">
        <f t="shared" si="999"/>
        <v>0</v>
      </c>
      <c r="AP310" s="319">
        <f>AG310+AG311+AG312</f>
        <v>77842</v>
      </c>
    </row>
    <row r="311" spans="1:42" ht="21.75" customHeight="1">
      <c r="A311" s="43"/>
      <c r="B311" s="487" t="s">
        <v>817</v>
      </c>
      <c r="C311" s="484">
        <v>20</v>
      </c>
      <c r="D311" s="249"/>
      <c r="E311" s="39"/>
      <c r="F311" s="493">
        <f>F542+F759+F820+F1187+F746</f>
        <v>19715</v>
      </c>
      <c r="G311" s="493">
        <f t="shared" ref="G311:AO311" si="1000">G542+G759+G820+G1187+G746</f>
        <v>4905</v>
      </c>
      <c r="H311" s="493">
        <f t="shared" si="1000"/>
        <v>4772</v>
      </c>
      <c r="I311" s="493">
        <f t="shared" si="1000"/>
        <v>5064</v>
      </c>
      <c r="J311" s="493">
        <f t="shared" si="1000"/>
        <v>4974</v>
      </c>
      <c r="K311" s="493">
        <f t="shared" si="1000"/>
        <v>19715</v>
      </c>
      <c r="L311" s="493">
        <f t="shared" si="1000"/>
        <v>0</v>
      </c>
      <c r="M311" s="493">
        <f t="shared" si="1000"/>
        <v>13715</v>
      </c>
      <c r="N311" s="493">
        <f t="shared" si="1000"/>
        <v>13715</v>
      </c>
      <c r="O311" s="493">
        <f t="shared" si="1000"/>
        <v>18915</v>
      </c>
      <c r="P311" s="493">
        <f t="shared" si="1000"/>
        <v>0</v>
      </c>
      <c r="Q311" s="493">
        <f t="shared" si="1000"/>
        <v>800</v>
      </c>
      <c r="R311" s="493">
        <f t="shared" si="1000"/>
        <v>-372</v>
      </c>
      <c r="S311" s="493">
        <f t="shared" si="1000"/>
        <v>0</v>
      </c>
      <c r="T311" s="493">
        <f t="shared" si="1000"/>
        <v>0</v>
      </c>
      <c r="U311" s="493">
        <f t="shared" si="1000"/>
        <v>300</v>
      </c>
      <c r="V311" s="493">
        <f t="shared" si="1000"/>
        <v>0</v>
      </c>
      <c r="W311" s="493">
        <f t="shared" si="1000"/>
        <v>350</v>
      </c>
      <c r="X311" s="493">
        <f t="shared" si="1000"/>
        <v>0</v>
      </c>
      <c r="Y311" s="493">
        <f t="shared" si="1000"/>
        <v>0</v>
      </c>
      <c r="Z311" s="493">
        <f t="shared" si="1000"/>
        <v>300</v>
      </c>
      <c r="AA311" s="493">
        <f t="shared" si="1000"/>
        <v>0</v>
      </c>
      <c r="AB311" s="493">
        <f t="shared" si="1000"/>
        <v>0</v>
      </c>
      <c r="AC311" s="493">
        <f t="shared" si="1000"/>
        <v>0</v>
      </c>
      <c r="AD311" s="493">
        <f t="shared" si="1000"/>
        <v>21093</v>
      </c>
      <c r="AE311" s="493">
        <f t="shared" si="1000"/>
        <v>21093</v>
      </c>
      <c r="AF311" s="493">
        <f t="shared" si="1000"/>
        <v>18730</v>
      </c>
      <c r="AG311" s="493">
        <f t="shared" si="1000"/>
        <v>22230</v>
      </c>
      <c r="AH311" s="493">
        <f t="shared" si="1000"/>
        <v>0</v>
      </c>
      <c r="AI311" s="493">
        <f t="shared" si="1000"/>
        <v>0</v>
      </c>
      <c r="AJ311" s="493">
        <f t="shared" si="1000"/>
        <v>0</v>
      </c>
      <c r="AK311" s="493">
        <f t="shared" si="1000"/>
        <v>0</v>
      </c>
      <c r="AL311" s="493">
        <f t="shared" si="1000"/>
        <v>0</v>
      </c>
      <c r="AM311" s="493">
        <f t="shared" si="1000"/>
        <v>0</v>
      </c>
      <c r="AN311" s="493">
        <f t="shared" si="1000"/>
        <v>0</v>
      </c>
      <c r="AO311" s="493">
        <f t="shared" si="1000"/>
        <v>0</v>
      </c>
    </row>
    <row r="312" spans="1:42" ht="21.75" customHeight="1">
      <c r="A312" s="43"/>
      <c r="B312" s="487" t="s">
        <v>818</v>
      </c>
      <c r="C312" s="484">
        <v>59</v>
      </c>
      <c r="D312" s="249"/>
      <c r="E312" s="39"/>
      <c r="F312" s="493">
        <f>F543+F760+F821+F1188</f>
        <v>500</v>
      </c>
      <c r="G312" s="493">
        <f t="shared" ref="G312:AO312" si="1001">G543+G760+G821+G1188</f>
        <v>123</v>
      </c>
      <c r="H312" s="493">
        <f t="shared" si="1001"/>
        <v>127</v>
      </c>
      <c r="I312" s="493">
        <f t="shared" si="1001"/>
        <v>127</v>
      </c>
      <c r="J312" s="493">
        <f t="shared" si="1001"/>
        <v>123</v>
      </c>
      <c r="K312" s="493">
        <f t="shared" si="1001"/>
        <v>500</v>
      </c>
      <c r="L312" s="493">
        <f t="shared" si="1001"/>
        <v>0</v>
      </c>
      <c r="M312" s="493">
        <f t="shared" si="1001"/>
        <v>500</v>
      </c>
      <c r="N312" s="493">
        <f t="shared" si="1001"/>
        <v>500</v>
      </c>
      <c r="O312" s="493">
        <f t="shared" si="1001"/>
        <v>500</v>
      </c>
      <c r="P312" s="493">
        <f t="shared" si="1001"/>
        <v>0</v>
      </c>
      <c r="Q312" s="493">
        <f t="shared" si="1001"/>
        <v>0</v>
      </c>
      <c r="R312" s="493">
        <f t="shared" si="1001"/>
        <v>0</v>
      </c>
      <c r="S312" s="493">
        <f t="shared" si="1001"/>
        <v>0</v>
      </c>
      <c r="T312" s="493">
        <f t="shared" si="1001"/>
        <v>0</v>
      </c>
      <c r="U312" s="493">
        <f t="shared" si="1001"/>
        <v>0</v>
      </c>
      <c r="V312" s="493">
        <f t="shared" si="1001"/>
        <v>0</v>
      </c>
      <c r="W312" s="493">
        <f t="shared" si="1001"/>
        <v>0</v>
      </c>
      <c r="X312" s="493">
        <f t="shared" si="1001"/>
        <v>0</v>
      </c>
      <c r="Y312" s="493">
        <f t="shared" si="1001"/>
        <v>0</v>
      </c>
      <c r="Z312" s="493">
        <f t="shared" si="1001"/>
        <v>0</v>
      </c>
      <c r="AA312" s="493">
        <f t="shared" si="1001"/>
        <v>0</v>
      </c>
      <c r="AB312" s="493">
        <f t="shared" si="1001"/>
        <v>0</v>
      </c>
      <c r="AC312" s="493">
        <f t="shared" si="1001"/>
        <v>0</v>
      </c>
      <c r="AD312" s="493">
        <f t="shared" si="1001"/>
        <v>500</v>
      </c>
      <c r="AE312" s="493">
        <f t="shared" si="1001"/>
        <v>500</v>
      </c>
      <c r="AF312" s="493">
        <f t="shared" si="1001"/>
        <v>375</v>
      </c>
      <c r="AG312" s="493">
        <f t="shared" si="1001"/>
        <v>504</v>
      </c>
      <c r="AH312" s="493">
        <f t="shared" si="1001"/>
        <v>0</v>
      </c>
      <c r="AI312" s="493">
        <f t="shared" si="1001"/>
        <v>0</v>
      </c>
      <c r="AJ312" s="493">
        <f t="shared" si="1001"/>
        <v>0</v>
      </c>
      <c r="AK312" s="493">
        <f t="shared" si="1001"/>
        <v>0</v>
      </c>
      <c r="AL312" s="493">
        <f t="shared" si="1001"/>
        <v>0</v>
      </c>
      <c r="AM312" s="493">
        <f t="shared" si="1001"/>
        <v>0</v>
      </c>
      <c r="AN312" s="493">
        <f t="shared" si="1001"/>
        <v>0</v>
      </c>
      <c r="AO312" s="493">
        <f t="shared" si="1001"/>
        <v>0</v>
      </c>
    </row>
    <row r="313" spans="1:42" ht="16.5" customHeight="1">
      <c r="A313" s="43"/>
      <c r="B313" s="25" t="s">
        <v>306</v>
      </c>
      <c r="C313" s="29">
        <v>55</v>
      </c>
      <c r="D313" s="249">
        <f t="shared" ref="D313:J314" si="1002">D337+D616</f>
        <v>0</v>
      </c>
      <c r="E313" s="39">
        <f t="shared" si="1002"/>
        <v>0</v>
      </c>
      <c r="F313" s="287">
        <f t="shared" si="1002"/>
        <v>0</v>
      </c>
      <c r="G313" s="249">
        <f t="shared" si="1002"/>
        <v>0</v>
      </c>
      <c r="H313" s="249">
        <f t="shared" si="1002"/>
        <v>0</v>
      </c>
      <c r="I313" s="249">
        <f t="shared" si="1002"/>
        <v>0</v>
      </c>
      <c r="J313" s="249">
        <f t="shared" si="1002"/>
        <v>0</v>
      </c>
      <c r="K313" s="23">
        <f t="shared" si="868"/>
        <v>0</v>
      </c>
      <c r="L313" s="23">
        <f t="shared" si="869"/>
        <v>0</v>
      </c>
      <c r="M313" s="249">
        <f t="shared" ref="M313:O313" si="1003">M337+M616</f>
        <v>0</v>
      </c>
      <c r="N313" s="249">
        <f t="shared" si="1003"/>
        <v>0</v>
      </c>
      <c r="O313" s="249">
        <f t="shared" si="1003"/>
        <v>0</v>
      </c>
      <c r="P313" s="39">
        <f t="shared" ref="P313:Q313" si="1004">P337+P616</f>
        <v>0</v>
      </c>
      <c r="Q313" s="39">
        <f t="shared" si="1004"/>
        <v>0</v>
      </c>
      <c r="R313" s="39">
        <f t="shared" ref="R313:Z313" si="1005">R337+R616</f>
        <v>0</v>
      </c>
      <c r="S313" s="39">
        <f t="shared" si="1005"/>
        <v>0</v>
      </c>
      <c r="T313" s="39">
        <f t="shared" si="1005"/>
        <v>0</v>
      </c>
      <c r="U313" s="39">
        <f t="shared" ref="U313:V313" si="1006">U337+U616</f>
        <v>0</v>
      </c>
      <c r="V313" s="39">
        <f t="shared" si="1006"/>
        <v>0</v>
      </c>
      <c r="W313" s="39">
        <f t="shared" ref="W313:Y313" si="1007">W337+W616</f>
        <v>0</v>
      </c>
      <c r="X313" s="39">
        <f t="shared" si="1007"/>
        <v>0</v>
      </c>
      <c r="Y313" s="39">
        <f t="shared" si="1007"/>
        <v>0</v>
      </c>
      <c r="Z313" s="39">
        <f t="shared" si="1005"/>
        <v>0</v>
      </c>
      <c r="AA313" s="39">
        <f t="shared" ref="AA313:AB313" si="1008">AA337+AA616</f>
        <v>0</v>
      </c>
      <c r="AB313" s="39">
        <f t="shared" si="1008"/>
        <v>0</v>
      </c>
      <c r="AC313" s="39">
        <f t="shared" ref="AC313:AE313" si="1009">AC337+AC616</f>
        <v>0</v>
      </c>
      <c r="AD313" s="292">
        <f t="shared" si="857"/>
        <v>0</v>
      </c>
      <c r="AE313" s="39">
        <f t="shared" si="1009"/>
        <v>0</v>
      </c>
      <c r="AF313" s="39">
        <f t="shared" ref="AF313:AK313" si="1010">AF337+AF616</f>
        <v>0</v>
      </c>
      <c r="AG313" s="39">
        <f t="shared" si="1010"/>
        <v>0</v>
      </c>
      <c r="AH313" s="39">
        <f t="shared" ref="AH313:AJ313" si="1011">AH337+AH616</f>
        <v>0</v>
      </c>
      <c r="AI313" s="39">
        <f t="shared" si="1011"/>
        <v>0</v>
      </c>
      <c r="AJ313" s="39">
        <f t="shared" si="1011"/>
        <v>0</v>
      </c>
      <c r="AK313" s="39">
        <f t="shared" si="1010"/>
        <v>0</v>
      </c>
      <c r="AL313" s="39">
        <f t="shared" ref="AL313:AM313" si="1012">AL337+AL616</f>
        <v>0</v>
      </c>
      <c r="AM313" s="39">
        <f t="shared" si="1012"/>
        <v>0</v>
      </c>
      <c r="AN313" s="39">
        <f t="shared" ref="AN313:AO313" si="1013">AN337+AN616</f>
        <v>0</v>
      </c>
      <c r="AO313" s="39">
        <f t="shared" si="1013"/>
        <v>0</v>
      </c>
    </row>
    <row r="314" spans="1:42" ht="19.5" customHeight="1">
      <c r="A314" s="43"/>
      <c r="B314" s="25" t="s">
        <v>307</v>
      </c>
      <c r="C314" s="29">
        <v>57</v>
      </c>
      <c r="D314" s="249">
        <f t="shared" si="1002"/>
        <v>27033.510000000002</v>
      </c>
      <c r="E314" s="39">
        <f t="shared" si="1002"/>
        <v>48817</v>
      </c>
      <c r="F314" s="287">
        <f t="shared" si="1002"/>
        <v>34485</v>
      </c>
      <c r="G314" s="249">
        <f t="shared" si="1002"/>
        <v>12020</v>
      </c>
      <c r="H314" s="249">
        <f t="shared" si="1002"/>
        <v>14330</v>
      </c>
      <c r="I314" s="249">
        <f t="shared" si="1002"/>
        <v>5090</v>
      </c>
      <c r="J314" s="249">
        <f t="shared" si="1002"/>
        <v>3045</v>
      </c>
      <c r="K314" s="23">
        <f t="shared" si="868"/>
        <v>34485</v>
      </c>
      <c r="L314" s="23">
        <f t="shared" si="869"/>
        <v>0</v>
      </c>
      <c r="M314" s="249">
        <f t="shared" ref="M314:O314" si="1014">M338+M617</f>
        <v>50389</v>
      </c>
      <c r="N314" s="249">
        <f t="shared" si="1014"/>
        <v>50689</v>
      </c>
      <c r="O314" s="249">
        <f t="shared" si="1014"/>
        <v>50792</v>
      </c>
      <c r="P314" s="39">
        <f t="shared" ref="P314:Q314" si="1015">P338+P617</f>
        <v>6.8</v>
      </c>
      <c r="Q314" s="39">
        <f t="shared" si="1015"/>
        <v>0</v>
      </c>
      <c r="R314" s="39">
        <f t="shared" ref="R314:Z314" si="1016">R338+R617</f>
        <v>0</v>
      </c>
      <c r="S314" s="39">
        <f t="shared" si="1016"/>
        <v>0</v>
      </c>
      <c r="T314" s="39">
        <f t="shared" si="1016"/>
        <v>-115.83</v>
      </c>
      <c r="U314" s="39">
        <f t="shared" ref="U314:V314" si="1017">U338+U617</f>
        <v>0</v>
      </c>
      <c r="V314" s="39">
        <f t="shared" si="1017"/>
        <v>-41</v>
      </c>
      <c r="W314" s="39">
        <f t="shared" ref="W314:Y314" si="1018">W338+W617</f>
        <v>4215.63</v>
      </c>
      <c r="X314" s="39">
        <f t="shared" si="1018"/>
        <v>0</v>
      </c>
      <c r="Y314" s="39">
        <f t="shared" si="1018"/>
        <v>0</v>
      </c>
      <c r="Z314" s="39">
        <f t="shared" si="1016"/>
        <v>1800</v>
      </c>
      <c r="AA314" s="39">
        <f t="shared" ref="AA314:AB314" si="1019">AA338+AA617</f>
        <v>-20.95</v>
      </c>
      <c r="AB314" s="39">
        <f t="shared" si="1019"/>
        <v>2089</v>
      </c>
      <c r="AC314" s="39">
        <f t="shared" ref="AC314:AE314" si="1020">AC338+AC617</f>
        <v>0</v>
      </c>
      <c r="AD314" s="292">
        <f t="shared" si="857"/>
        <v>42418.65</v>
      </c>
      <c r="AE314" s="39">
        <f t="shared" si="1020"/>
        <v>42418.65</v>
      </c>
      <c r="AF314" s="39">
        <f t="shared" ref="AF314:AK314" si="1021">AF338+AF617</f>
        <v>34598</v>
      </c>
      <c r="AG314" s="39">
        <f t="shared" si="1021"/>
        <v>48134</v>
      </c>
      <c r="AH314" s="39">
        <f t="shared" ref="AH314:AJ314" si="1022">AH338+AH617</f>
        <v>0</v>
      </c>
      <c r="AI314" s="39">
        <f t="shared" si="1022"/>
        <v>0</v>
      </c>
      <c r="AJ314" s="39">
        <f t="shared" si="1022"/>
        <v>0</v>
      </c>
      <c r="AK314" s="39">
        <f t="shared" si="1021"/>
        <v>45084</v>
      </c>
      <c r="AL314" s="39">
        <f t="shared" ref="AL314:AM314" si="1023">AL338+AL617</f>
        <v>45234</v>
      </c>
      <c r="AM314" s="39">
        <f t="shared" si="1023"/>
        <v>45378</v>
      </c>
      <c r="AN314" s="39">
        <f t="shared" ref="AN314:AO314" si="1024">AN338+AN617</f>
        <v>45517</v>
      </c>
      <c r="AO314" s="39">
        <f t="shared" si="1024"/>
        <v>0</v>
      </c>
    </row>
    <row r="315" spans="1:42" ht="19.5" customHeight="1">
      <c r="A315" s="43"/>
      <c r="B315" s="25" t="s">
        <v>308</v>
      </c>
      <c r="C315" s="29">
        <v>59</v>
      </c>
      <c r="D315" s="249">
        <f t="shared" ref="D315:J315" si="1025">D339+D574+D618+D1332</f>
        <v>30642</v>
      </c>
      <c r="E315" s="39">
        <f t="shared" si="1025"/>
        <v>7017</v>
      </c>
      <c r="F315" s="287">
        <f t="shared" si="1025"/>
        <v>7415</v>
      </c>
      <c r="G315" s="249">
        <f t="shared" si="1025"/>
        <v>659</v>
      </c>
      <c r="H315" s="249">
        <f t="shared" si="1025"/>
        <v>2044</v>
      </c>
      <c r="I315" s="249">
        <f t="shared" si="1025"/>
        <v>2344</v>
      </c>
      <c r="J315" s="249">
        <f t="shared" si="1025"/>
        <v>2368</v>
      </c>
      <c r="K315" s="23">
        <f t="shared" si="868"/>
        <v>7415</v>
      </c>
      <c r="L315" s="23">
        <f t="shared" si="869"/>
        <v>0</v>
      </c>
      <c r="M315" s="249">
        <f t="shared" ref="M315:AC315" si="1026">M339+M574+M618+M1332</f>
        <v>5515</v>
      </c>
      <c r="N315" s="249">
        <f t="shared" si="1026"/>
        <v>7015</v>
      </c>
      <c r="O315" s="249">
        <f t="shared" si="1026"/>
        <v>7015</v>
      </c>
      <c r="P315" s="39">
        <f t="shared" si="1026"/>
        <v>0</v>
      </c>
      <c r="Q315" s="39">
        <f t="shared" si="1026"/>
        <v>0</v>
      </c>
      <c r="R315" s="39">
        <f t="shared" si="1026"/>
        <v>0</v>
      </c>
      <c r="S315" s="39">
        <f t="shared" si="1026"/>
        <v>0</v>
      </c>
      <c r="T315" s="39">
        <f t="shared" si="1026"/>
        <v>0</v>
      </c>
      <c r="U315" s="39">
        <f t="shared" si="1026"/>
        <v>-1300</v>
      </c>
      <c r="V315" s="39">
        <f t="shared" si="1026"/>
        <v>0</v>
      </c>
      <c r="W315" s="39">
        <f t="shared" si="1026"/>
        <v>-265</v>
      </c>
      <c r="X315" s="39">
        <f t="shared" si="1026"/>
        <v>0</v>
      </c>
      <c r="Y315" s="39">
        <f t="shared" si="1026"/>
        <v>0</v>
      </c>
      <c r="Z315" s="39">
        <f t="shared" si="1026"/>
        <v>0</v>
      </c>
      <c r="AA315" s="39">
        <f t="shared" si="1026"/>
        <v>0</v>
      </c>
      <c r="AB315" s="39">
        <f t="shared" si="1026"/>
        <v>0</v>
      </c>
      <c r="AC315" s="39">
        <f t="shared" si="1026"/>
        <v>0</v>
      </c>
      <c r="AD315" s="292">
        <f t="shared" si="857"/>
        <v>5850</v>
      </c>
      <c r="AE315" s="39">
        <f t="shared" ref="AE315:AO315" si="1027">AE339+AE574+AE618+AE1332</f>
        <v>5850</v>
      </c>
      <c r="AF315" s="39">
        <f t="shared" si="1027"/>
        <v>5672</v>
      </c>
      <c r="AG315" s="39">
        <f t="shared" si="1027"/>
        <v>7913</v>
      </c>
      <c r="AH315" s="39">
        <f t="shared" si="1027"/>
        <v>0</v>
      </c>
      <c r="AI315" s="39">
        <f t="shared" si="1027"/>
        <v>0</v>
      </c>
      <c r="AJ315" s="39">
        <f t="shared" si="1027"/>
        <v>0</v>
      </c>
      <c r="AK315" s="39">
        <f t="shared" si="1027"/>
        <v>0</v>
      </c>
      <c r="AL315" s="39">
        <f t="shared" si="1027"/>
        <v>0</v>
      </c>
      <c r="AM315" s="39">
        <f t="shared" si="1027"/>
        <v>0</v>
      </c>
      <c r="AN315" s="39">
        <f t="shared" si="1027"/>
        <v>0</v>
      </c>
      <c r="AO315" s="39">
        <f t="shared" si="1027"/>
        <v>0</v>
      </c>
    </row>
    <row r="316" spans="1:42" ht="21" customHeight="1">
      <c r="A316" s="43"/>
      <c r="B316" s="25" t="s">
        <v>309</v>
      </c>
      <c r="C316" s="29">
        <v>79</v>
      </c>
      <c r="D316" s="249">
        <f t="shared" ref="D316:E316" si="1028">D340</f>
        <v>6353</v>
      </c>
      <c r="E316" s="39">
        <f t="shared" si="1028"/>
        <v>11466</v>
      </c>
      <c r="F316" s="287">
        <f t="shared" ref="F316:J316" si="1029">F340</f>
        <v>11466</v>
      </c>
      <c r="G316" s="249">
        <f t="shared" si="1029"/>
        <v>3000</v>
      </c>
      <c r="H316" s="249">
        <f t="shared" si="1029"/>
        <v>2900</v>
      </c>
      <c r="I316" s="249">
        <f t="shared" si="1029"/>
        <v>2900</v>
      </c>
      <c r="J316" s="249">
        <f t="shared" si="1029"/>
        <v>2666</v>
      </c>
      <c r="K316" s="23">
        <f t="shared" si="868"/>
        <v>11466</v>
      </c>
      <c r="L316" s="23">
        <f t="shared" si="869"/>
        <v>0</v>
      </c>
      <c r="M316" s="249">
        <f t="shared" ref="M316:O316" si="1030">M340</f>
        <v>17025</v>
      </c>
      <c r="N316" s="249">
        <f t="shared" si="1030"/>
        <v>18667</v>
      </c>
      <c r="O316" s="249">
        <f t="shared" si="1030"/>
        <v>20513</v>
      </c>
      <c r="P316" s="39">
        <f t="shared" ref="P316:Q316" si="1031">P340</f>
        <v>0</v>
      </c>
      <c r="Q316" s="39">
        <f t="shared" si="1031"/>
        <v>0</v>
      </c>
      <c r="R316" s="39">
        <f t="shared" ref="R316:Z316" si="1032">R340</f>
        <v>0</v>
      </c>
      <c r="S316" s="39">
        <f t="shared" si="1032"/>
        <v>0</v>
      </c>
      <c r="T316" s="39">
        <f t="shared" si="1032"/>
        <v>0</v>
      </c>
      <c r="U316" s="39">
        <f t="shared" ref="U316:V316" si="1033">U340</f>
        <v>0</v>
      </c>
      <c r="V316" s="39">
        <f t="shared" si="1033"/>
        <v>0</v>
      </c>
      <c r="W316" s="39">
        <f t="shared" ref="W316:Y316" si="1034">W340</f>
        <v>0</v>
      </c>
      <c r="X316" s="39">
        <f t="shared" si="1034"/>
        <v>0</v>
      </c>
      <c r="Y316" s="39">
        <f t="shared" si="1034"/>
        <v>0</v>
      </c>
      <c r="Z316" s="39">
        <f t="shared" si="1032"/>
        <v>0</v>
      </c>
      <c r="AA316" s="39">
        <f t="shared" ref="AA316:AB316" si="1035">AA340</f>
        <v>0</v>
      </c>
      <c r="AB316" s="39">
        <f t="shared" si="1035"/>
        <v>0</v>
      </c>
      <c r="AC316" s="39">
        <f t="shared" ref="AC316:AE316" si="1036">AC340</f>
        <v>0</v>
      </c>
      <c r="AD316" s="292">
        <f t="shared" si="857"/>
        <v>11466</v>
      </c>
      <c r="AE316" s="39">
        <f t="shared" si="1036"/>
        <v>11466</v>
      </c>
      <c r="AF316" s="39">
        <f t="shared" ref="AF316:AK316" si="1037">AF340</f>
        <v>11370</v>
      </c>
      <c r="AG316" s="39">
        <f t="shared" si="1037"/>
        <v>17070</v>
      </c>
      <c r="AH316" s="39">
        <f t="shared" ref="AH316:AJ316" si="1038">AH340</f>
        <v>0</v>
      </c>
      <c r="AI316" s="39">
        <f t="shared" si="1038"/>
        <v>0</v>
      </c>
      <c r="AJ316" s="39">
        <f t="shared" si="1038"/>
        <v>0</v>
      </c>
      <c r="AK316" s="39">
        <f t="shared" si="1037"/>
        <v>0</v>
      </c>
      <c r="AL316" s="39">
        <f t="shared" ref="AL316:AM316" si="1039">AL340</f>
        <v>0</v>
      </c>
      <c r="AM316" s="39">
        <f t="shared" si="1039"/>
        <v>0</v>
      </c>
      <c r="AN316" s="39">
        <f t="shared" ref="AN316:AO316" si="1040">AN340</f>
        <v>0</v>
      </c>
      <c r="AO316" s="39">
        <f t="shared" si="1040"/>
        <v>0</v>
      </c>
    </row>
    <row r="317" spans="1:42" ht="17.25" customHeight="1">
      <c r="A317" s="43"/>
      <c r="B317" s="28" t="s">
        <v>310</v>
      </c>
      <c r="C317" s="29">
        <v>85.01</v>
      </c>
      <c r="D317" s="186">
        <f t="shared" ref="D317:J317" si="1041">D341+D619+D1251+D575</f>
        <v>-1702.61</v>
      </c>
      <c r="E317" s="30">
        <f t="shared" si="1041"/>
        <v>0</v>
      </c>
      <c r="F317" s="93">
        <f t="shared" si="1041"/>
        <v>0</v>
      </c>
      <c r="G317" s="186">
        <f t="shared" si="1041"/>
        <v>0</v>
      </c>
      <c r="H317" s="186">
        <f t="shared" si="1041"/>
        <v>0</v>
      </c>
      <c r="I317" s="186">
        <f t="shared" si="1041"/>
        <v>0</v>
      </c>
      <c r="J317" s="186">
        <f t="shared" si="1041"/>
        <v>0</v>
      </c>
      <c r="K317" s="23">
        <f t="shared" si="868"/>
        <v>0</v>
      </c>
      <c r="L317" s="23">
        <f t="shared" si="869"/>
        <v>0</v>
      </c>
      <c r="M317" s="186">
        <f t="shared" ref="M317:AC317" si="1042">M341+M619+M1251+M575</f>
        <v>0</v>
      </c>
      <c r="N317" s="186">
        <f t="shared" si="1042"/>
        <v>0</v>
      </c>
      <c r="O317" s="186">
        <f t="shared" si="1042"/>
        <v>0</v>
      </c>
      <c r="P317" s="30">
        <f t="shared" si="1042"/>
        <v>0</v>
      </c>
      <c r="Q317" s="30">
        <f t="shared" si="1042"/>
        <v>0</v>
      </c>
      <c r="R317" s="30">
        <f t="shared" si="1042"/>
        <v>-531.17000000000007</v>
      </c>
      <c r="S317" s="30">
        <f t="shared" si="1042"/>
        <v>-300.06</v>
      </c>
      <c r="T317" s="30">
        <f t="shared" si="1042"/>
        <v>-12.57</v>
      </c>
      <c r="U317" s="30">
        <f t="shared" si="1042"/>
        <v>-23.7</v>
      </c>
      <c r="V317" s="30">
        <f t="shared" si="1042"/>
        <v>0</v>
      </c>
      <c r="W317" s="30">
        <f t="shared" si="1042"/>
        <v>-311.70999999999998</v>
      </c>
      <c r="X317" s="30">
        <f t="shared" si="1042"/>
        <v>0</v>
      </c>
      <c r="Y317" s="30">
        <f t="shared" si="1042"/>
        <v>0</v>
      </c>
      <c r="Z317" s="30">
        <f t="shared" si="1042"/>
        <v>0</v>
      </c>
      <c r="AA317" s="30">
        <f t="shared" si="1042"/>
        <v>0</v>
      </c>
      <c r="AB317" s="30">
        <f t="shared" si="1042"/>
        <v>-4.37</v>
      </c>
      <c r="AC317" s="30">
        <f t="shared" si="1042"/>
        <v>0</v>
      </c>
      <c r="AD317" s="292">
        <f t="shared" si="857"/>
        <v>-1183.58</v>
      </c>
      <c r="AE317" s="30">
        <f t="shared" ref="AE317:AO317" si="1043">AE341+AE619+AE1251+AE575</f>
        <v>-1183.58</v>
      </c>
      <c r="AF317" s="30">
        <f t="shared" si="1043"/>
        <v>-5576</v>
      </c>
      <c r="AG317" s="30">
        <f t="shared" si="1043"/>
        <v>0</v>
      </c>
      <c r="AH317" s="30">
        <f t="shared" si="1043"/>
        <v>0</v>
      </c>
      <c r="AI317" s="30">
        <f t="shared" si="1043"/>
        <v>0</v>
      </c>
      <c r="AJ317" s="30">
        <f t="shared" si="1043"/>
        <v>0</v>
      </c>
      <c r="AK317" s="30">
        <f t="shared" si="1043"/>
        <v>0</v>
      </c>
      <c r="AL317" s="30">
        <f t="shared" si="1043"/>
        <v>0</v>
      </c>
      <c r="AM317" s="30">
        <f t="shared" si="1043"/>
        <v>0</v>
      </c>
      <c r="AN317" s="30">
        <f t="shared" si="1043"/>
        <v>0</v>
      </c>
      <c r="AO317" s="30">
        <f t="shared" si="1043"/>
        <v>0</v>
      </c>
    </row>
    <row r="318" spans="1:42" ht="14.25">
      <c r="A318" s="81"/>
      <c r="B318" s="82" t="s">
        <v>311</v>
      </c>
      <c r="C318" s="87"/>
      <c r="D318" s="256">
        <f t="shared" ref="D318:J318" si="1044">D342+D576+D620+D1252+D1334</f>
        <v>414847.69</v>
      </c>
      <c r="E318" s="84">
        <f t="shared" si="1044"/>
        <v>363231</v>
      </c>
      <c r="F318" s="88">
        <f t="shared" si="1044"/>
        <v>476066</v>
      </c>
      <c r="G318" s="256">
        <f t="shared" si="1044"/>
        <v>190656</v>
      </c>
      <c r="H318" s="256">
        <f t="shared" si="1044"/>
        <v>89525</v>
      </c>
      <c r="I318" s="256">
        <f t="shared" si="1044"/>
        <v>93922</v>
      </c>
      <c r="J318" s="256">
        <f t="shared" si="1044"/>
        <v>101963</v>
      </c>
      <c r="K318" s="23">
        <f t="shared" si="868"/>
        <v>476066</v>
      </c>
      <c r="L318" s="23">
        <f t="shared" si="869"/>
        <v>0</v>
      </c>
      <c r="M318" s="256">
        <f t="shared" ref="M318:AC318" si="1045">M342+M576+M620+M1252+M1334</f>
        <v>272494</v>
      </c>
      <c r="N318" s="256">
        <f t="shared" si="1045"/>
        <v>236194</v>
      </c>
      <c r="O318" s="256">
        <f t="shared" si="1045"/>
        <v>80263</v>
      </c>
      <c r="P318" s="84">
        <f t="shared" si="1045"/>
        <v>1760</v>
      </c>
      <c r="Q318" s="84">
        <f t="shared" si="1045"/>
        <v>0</v>
      </c>
      <c r="R318" s="84">
        <f t="shared" si="1045"/>
        <v>11418</v>
      </c>
      <c r="S318" s="84">
        <f t="shared" si="1045"/>
        <v>275</v>
      </c>
      <c r="T318" s="84">
        <f t="shared" si="1045"/>
        <v>462</v>
      </c>
      <c r="U318" s="84">
        <f t="shared" si="1045"/>
        <v>923</v>
      </c>
      <c r="V318" s="84">
        <f t="shared" si="1045"/>
        <v>377.2</v>
      </c>
      <c r="W318" s="84">
        <f t="shared" si="1045"/>
        <v>4131.87</v>
      </c>
      <c r="X318" s="84">
        <f t="shared" si="1045"/>
        <v>0</v>
      </c>
      <c r="Y318" s="84">
        <f t="shared" si="1045"/>
        <v>0</v>
      </c>
      <c r="Z318" s="84">
        <f t="shared" si="1045"/>
        <v>9535</v>
      </c>
      <c r="AA318" s="84">
        <f t="shared" si="1045"/>
        <v>124</v>
      </c>
      <c r="AB318" s="84">
        <f t="shared" si="1045"/>
        <v>7543</v>
      </c>
      <c r="AC318" s="84">
        <f t="shared" si="1045"/>
        <v>4922.84</v>
      </c>
      <c r="AD318" s="292">
        <f t="shared" si="857"/>
        <v>517537.91000000003</v>
      </c>
      <c r="AE318" s="84">
        <f t="shared" ref="AE318:AO318" si="1046">AE342+AE576+AE620+AE1252+AE1334</f>
        <v>517537.91</v>
      </c>
      <c r="AF318" s="84">
        <f t="shared" si="1046"/>
        <v>218309</v>
      </c>
      <c r="AG318" s="84">
        <f t="shared" si="1046"/>
        <v>418758</v>
      </c>
      <c r="AH318" s="84">
        <f t="shared" si="1046"/>
        <v>0</v>
      </c>
      <c r="AI318" s="84">
        <f t="shared" si="1046"/>
        <v>0</v>
      </c>
      <c r="AJ318" s="84">
        <f t="shared" si="1046"/>
        <v>0</v>
      </c>
      <c r="AK318" s="84">
        <f t="shared" si="1046"/>
        <v>419729</v>
      </c>
      <c r="AL318" s="84">
        <f t="shared" si="1046"/>
        <v>240221</v>
      </c>
      <c r="AM318" s="84">
        <f t="shared" si="1046"/>
        <v>170526</v>
      </c>
      <c r="AN318" s="84">
        <f t="shared" si="1046"/>
        <v>4116</v>
      </c>
      <c r="AO318" s="84">
        <f t="shared" si="1046"/>
        <v>0</v>
      </c>
    </row>
    <row r="319" spans="1:42" ht="26.25" customHeight="1">
      <c r="A319" s="43"/>
      <c r="B319" s="31" t="s">
        <v>312</v>
      </c>
      <c r="C319" s="26">
        <v>51</v>
      </c>
      <c r="D319" s="249">
        <f t="shared" ref="D319:E319" si="1047">D621+D622+D623+D343</f>
        <v>75719.19</v>
      </c>
      <c r="E319" s="39">
        <f t="shared" si="1047"/>
        <v>0</v>
      </c>
      <c r="F319" s="287">
        <f>F621+F622+F623+F343</f>
        <v>57320</v>
      </c>
      <c r="G319" s="249">
        <f t="shared" ref="G319:J319" si="1048">G621+G622+G623+G343</f>
        <v>55820</v>
      </c>
      <c r="H319" s="249">
        <f t="shared" si="1048"/>
        <v>0</v>
      </c>
      <c r="I319" s="249">
        <f t="shared" si="1048"/>
        <v>800</v>
      </c>
      <c r="J319" s="249">
        <f t="shared" si="1048"/>
        <v>700</v>
      </c>
      <c r="K319" s="23">
        <f t="shared" si="868"/>
        <v>57320</v>
      </c>
      <c r="L319" s="23">
        <f t="shared" si="869"/>
        <v>0</v>
      </c>
      <c r="M319" s="249">
        <f t="shared" ref="M319:O319" si="1049">M621+M622+M623+M343</f>
        <v>0</v>
      </c>
      <c r="N319" s="249">
        <f t="shared" si="1049"/>
        <v>0</v>
      </c>
      <c r="O319" s="249">
        <f t="shared" si="1049"/>
        <v>0</v>
      </c>
      <c r="P319" s="39">
        <f t="shared" ref="P319:Q319" si="1050">P621+P622+P623+P343</f>
        <v>0</v>
      </c>
      <c r="Q319" s="39">
        <f t="shared" si="1050"/>
        <v>0</v>
      </c>
      <c r="R319" s="39">
        <f t="shared" ref="R319:Z319" si="1051">R621+R622+R623+R343</f>
        <v>11417</v>
      </c>
      <c r="S319" s="39">
        <f t="shared" si="1051"/>
        <v>113</v>
      </c>
      <c r="T319" s="39">
        <f t="shared" si="1051"/>
        <v>423</v>
      </c>
      <c r="U319" s="39">
        <f t="shared" ref="U319:V319" si="1052">U621+U622+U623+U343</f>
        <v>0</v>
      </c>
      <c r="V319" s="39">
        <f t="shared" si="1052"/>
        <v>265</v>
      </c>
      <c r="W319" s="39">
        <f t="shared" ref="W319:Y319" si="1053">W621+W622+W623+W343</f>
        <v>3646.87</v>
      </c>
      <c r="X319" s="39">
        <f t="shared" si="1053"/>
        <v>0</v>
      </c>
      <c r="Y319" s="39">
        <f t="shared" si="1053"/>
        <v>0</v>
      </c>
      <c r="Z319" s="39">
        <f t="shared" si="1051"/>
        <v>140</v>
      </c>
      <c r="AA319" s="39">
        <f t="shared" ref="AA319:AB319" si="1054">AA621+AA622+AA623+AA343</f>
        <v>82</v>
      </c>
      <c r="AB319" s="39">
        <f t="shared" si="1054"/>
        <v>4666</v>
      </c>
      <c r="AC319" s="39">
        <f t="shared" ref="AC319:AE319" si="1055">AC621+AC622+AC623+AC343</f>
        <v>4922.84</v>
      </c>
      <c r="AD319" s="292">
        <f t="shared" si="857"/>
        <v>82995.709999999992</v>
      </c>
      <c r="AE319" s="39">
        <f t="shared" si="1055"/>
        <v>82995.709999999992</v>
      </c>
      <c r="AF319" s="39">
        <f t="shared" ref="AF319:AK319" si="1056">AF621+AF622+AF623+AF343</f>
        <v>21408</v>
      </c>
      <c r="AG319" s="39">
        <f t="shared" si="1056"/>
        <v>48382</v>
      </c>
      <c r="AH319" s="39">
        <f t="shared" ref="AH319:AJ319" si="1057">AH621+AH622+AH623+AH343</f>
        <v>0</v>
      </c>
      <c r="AI319" s="39">
        <f t="shared" si="1057"/>
        <v>0</v>
      </c>
      <c r="AJ319" s="39">
        <f t="shared" si="1057"/>
        <v>0</v>
      </c>
      <c r="AK319" s="39">
        <f t="shared" si="1056"/>
        <v>46431</v>
      </c>
      <c r="AL319" s="39">
        <f t="shared" ref="AL319:AM319" si="1058">AL621+AL622+AL623+AL343</f>
        <v>0</v>
      </c>
      <c r="AM319" s="39">
        <f t="shared" si="1058"/>
        <v>0</v>
      </c>
      <c r="AN319" s="39">
        <f t="shared" ref="AN319:AO319" si="1059">AN621+AN622+AN623+AN343</f>
        <v>0</v>
      </c>
      <c r="AO319" s="39">
        <f t="shared" si="1059"/>
        <v>0</v>
      </c>
    </row>
    <row r="320" spans="1:42" ht="25.5" customHeight="1">
      <c r="A320" s="43"/>
      <c r="B320" s="31" t="s">
        <v>313</v>
      </c>
      <c r="C320" s="26" t="s">
        <v>314</v>
      </c>
      <c r="D320" s="249">
        <f t="shared" ref="D320:E321" si="1060">D621</f>
        <v>17544</v>
      </c>
      <c r="E320" s="39">
        <f t="shared" si="1060"/>
        <v>0</v>
      </c>
      <c r="F320" s="287">
        <f>F621</f>
        <v>9196</v>
      </c>
      <c r="G320" s="249">
        <f t="shared" ref="G320:J321" si="1061">G621</f>
        <v>9196</v>
      </c>
      <c r="H320" s="249">
        <f t="shared" si="1061"/>
        <v>0</v>
      </c>
      <c r="I320" s="249">
        <f t="shared" si="1061"/>
        <v>0</v>
      </c>
      <c r="J320" s="249">
        <f t="shared" si="1061"/>
        <v>0</v>
      </c>
      <c r="K320" s="23">
        <f t="shared" si="868"/>
        <v>9196</v>
      </c>
      <c r="L320" s="23">
        <f t="shared" si="869"/>
        <v>0</v>
      </c>
      <c r="M320" s="249">
        <f t="shared" ref="M320:O320" si="1062">M621</f>
        <v>0</v>
      </c>
      <c r="N320" s="249">
        <f t="shared" si="1062"/>
        <v>0</v>
      </c>
      <c r="O320" s="249">
        <f t="shared" si="1062"/>
        <v>0</v>
      </c>
      <c r="P320" s="39">
        <f t="shared" ref="P320:Q320" si="1063">P621</f>
        <v>0</v>
      </c>
      <c r="Q320" s="39">
        <f t="shared" si="1063"/>
        <v>0</v>
      </c>
      <c r="R320" s="39">
        <f t="shared" ref="R320:Z320" si="1064">R621</f>
        <v>1145</v>
      </c>
      <c r="S320" s="39">
        <f t="shared" si="1064"/>
        <v>113</v>
      </c>
      <c r="T320" s="39">
        <f t="shared" si="1064"/>
        <v>423</v>
      </c>
      <c r="U320" s="39">
        <f t="shared" ref="U320:V320" si="1065">U621</f>
        <v>0</v>
      </c>
      <c r="V320" s="39">
        <f t="shared" si="1065"/>
        <v>110</v>
      </c>
      <c r="W320" s="39">
        <f t="shared" ref="W320:Y320" si="1066">W621</f>
        <v>8</v>
      </c>
      <c r="X320" s="39">
        <f t="shared" si="1066"/>
        <v>0</v>
      </c>
      <c r="Y320" s="39">
        <f t="shared" si="1066"/>
        <v>0</v>
      </c>
      <c r="Z320" s="39">
        <f t="shared" si="1064"/>
        <v>0</v>
      </c>
      <c r="AA320" s="39">
        <f t="shared" ref="AA320:AB320" si="1067">AA621</f>
        <v>82</v>
      </c>
      <c r="AB320" s="39">
        <f t="shared" si="1067"/>
        <v>4631</v>
      </c>
      <c r="AC320" s="39">
        <f t="shared" ref="AC320:AE320" si="1068">AC621</f>
        <v>0</v>
      </c>
      <c r="AD320" s="292">
        <f t="shared" si="857"/>
        <v>15708</v>
      </c>
      <c r="AE320" s="39">
        <f t="shared" si="1068"/>
        <v>15708</v>
      </c>
      <c r="AF320" s="39">
        <f t="shared" ref="AF320:AK320" si="1069">AF621</f>
        <v>7184</v>
      </c>
      <c r="AG320" s="39">
        <f t="shared" si="1069"/>
        <v>3041</v>
      </c>
      <c r="AH320" s="39">
        <f t="shared" ref="AH320:AJ320" si="1070">AH621</f>
        <v>0</v>
      </c>
      <c r="AI320" s="39">
        <f t="shared" si="1070"/>
        <v>0</v>
      </c>
      <c r="AJ320" s="39">
        <f t="shared" si="1070"/>
        <v>0</v>
      </c>
      <c r="AK320" s="39">
        <f t="shared" si="1069"/>
        <v>2242</v>
      </c>
      <c r="AL320" s="39">
        <f t="shared" ref="AL320:AM320" si="1071">AL621</f>
        <v>0</v>
      </c>
      <c r="AM320" s="39">
        <f t="shared" si="1071"/>
        <v>0</v>
      </c>
      <c r="AN320" s="39">
        <f t="shared" ref="AN320:AO320" si="1072">AN621</f>
        <v>0</v>
      </c>
      <c r="AO320" s="39">
        <f t="shared" si="1072"/>
        <v>0</v>
      </c>
    </row>
    <row r="321" spans="1:41" ht="15" customHeight="1">
      <c r="A321" s="43"/>
      <c r="B321" s="31" t="s">
        <v>315</v>
      </c>
      <c r="C321" s="26" t="s">
        <v>316</v>
      </c>
      <c r="D321" s="249">
        <f t="shared" si="1060"/>
        <v>11745</v>
      </c>
      <c r="E321" s="39">
        <f t="shared" si="1060"/>
        <v>0</v>
      </c>
      <c r="F321" s="287">
        <f>F622</f>
        <v>0</v>
      </c>
      <c r="G321" s="249">
        <f t="shared" si="1061"/>
        <v>0</v>
      </c>
      <c r="H321" s="249">
        <f t="shared" si="1061"/>
        <v>0</v>
      </c>
      <c r="I321" s="249">
        <f t="shared" si="1061"/>
        <v>0</v>
      </c>
      <c r="J321" s="249">
        <f t="shared" si="1061"/>
        <v>0</v>
      </c>
      <c r="K321" s="23">
        <f t="shared" si="868"/>
        <v>0</v>
      </c>
      <c r="L321" s="23">
        <f t="shared" si="869"/>
        <v>0</v>
      </c>
      <c r="M321" s="249">
        <f t="shared" ref="M321:O321" si="1073">M622</f>
        <v>0</v>
      </c>
      <c r="N321" s="249">
        <f t="shared" si="1073"/>
        <v>0</v>
      </c>
      <c r="O321" s="249">
        <f t="shared" si="1073"/>
        <v>0</v>
      </c>
      <c r="P321" s="39">
        <f t="shared" ref="P321:Q321" si="1074">P622</f>
        <v>0</v>
      </c>
      <c r="Q321" s="39">
        <f t="shared" si="1074"/>
        <v>0</v>
      </c>
      <c r="R321" s="39">
        <f t="shared" ref="R321:Z321" si="1075">R622</f>
        <v>10272</v>
      </c>
      <c r="S321" s="39">
        <f t="shared" si="1075"/>
        <v>0</v>
      </c>
      <c r="T321" s="39">
        <f t="shared" si="1075"/>
        <v>0</v>
      </c>
      <c r="U321" s="39">
        <f t="shared" ref="U321:V321" si="1076">U622</f>
        <v>0</v>
      </c>
      <c r="V321" s="39">
        <f t="shared" si="1076"/>
        <v>0</v>
      </c>
      <c r="W321" s="39">
        <f t="shared" ref="W321:Y321" si="1077">W622</f>
        <v>0</v>
      </c>
      <c r="X321" s="39">
        <f t="shared" si="1077"/>
        <v>0</v>
      </c>
      <c r="Y321" s="39">
        <f t="shared" si="1077"/>
        <v>0</v>
      </c>
      <c r="Z321" s="39">
        <f t="shared" si="1075"/>
        <v>0</v>
      </c>
      <c r="AA321" s="39">
        <f t="shared" ref="AA321:AB321" si="1078">AA622</f>
        <v>0</v>
      </c>
      <c r="AB321" s="39">
        <f t="shared" si="1078"/>
        <v>0</v>
      </c>
      <c r="AC321" s="39">
        <f t="shared" ref="AC321:AE321" si="1079">AC622</f>
        <v>0</v>
      </c>
      <c r="AD321" s="292">
        <f t="shared" si="857"/>
        <v>10272</v>
      </c>
      <c r="AE321" s="39">
        <f t="shared" si="1079"/>
        <v>10272</v>
      </c>
      <c r="AF321" s="39">
        <f t="shared" ref="AF321:AK321" si="1080">AF622</f>
        <v>4950</v>
      </c>
      <c r="AG321" s="39">
        <f t="shared" si="1080"/>
        <v>0</v>
      </c>
      <c r="AH321" s="39">
        <f t="shared" ref="AH321:AJ321" si="1081">AH622</f>
        <v>0</v>
      </c>
      <c r="AI321" s="39">
        <f t="shared" si="1081"/>
        <v>0</v>
      </c>
      <c r="AJ321" s="39">
        <f t="shared" si="1081"/>
        <v>0</v>
      </c>
      <c r="AK321" s="39">
        <f t="shared" si="1080"/>
        <v>0</v>
      </c>
      <c r="AL321" s="39">
        <f t="shared" ref="AL321:AM321" si="1082">AL622</f>
        <v>0</v>
      </c>
      <c r="AM321" s="39">
        <f t="shared" si="1082"/>
        <v>0</v>
      </c>
      <c r="AN321" s="39">
        <f t="shared" ref="AN321:AO321" si="1083">AN622</f>
        <v>0</v>
      </c>
      <c r="AO321" s="39">
        <f t="shared" si="1083"/>
        <v>0</v>
      </c>
    </row>
    <row r="322" spans="1:41" ht="18" customHeight="1">
      <c r="A322" s="43"/>
      <c r="B322" s="31" t="s">
        <v>317</v>
      </c>
      <c r="C322" s="26" t="s">
        <v>318</v>
      </c>
      <c r="D322" s="249">
        <f t="shared" ref="D322:E322" si="1084">D623+D344</f>
        <v>46430.19</v>
      </c>
      <c r="E322" s="39">
        <f t="shared" si="1084"/>
        <v>0</v>
      </c>
      <c r="F322" s="287">
        <f>F623+F344</f>
        <v>48124</v>
      </c>
      <c r="G322" s="249">
        <f t="shared" ref="G322:J322" si="1085">G623+G344</f>
        <v>46624</v>
      </c>
      <c r="H322" s="249">
        <f t="shared" si="1085"/>
        <v>0</v>
      </c>
      <c r="I322" s="249">
        <f t="shared" si="1085"/>
        <v>800</v>
      </c>
      <c r="J322" s="249">
        <f t="shared" si="1085"/>
        <v>700</v>
      </c>
      <c r="K322" s="23">
        <f t="shared" si="868"/>
        <v>48124</v>
      </c>
      <c r="L322" s="23">
        <f t="shared" si="869"/>
        <v>0</v>
      </c>
      <c r="M322" s="249">
        <f t="shared" ref="M322:O322" si="1086">M623+M344</f>
        <v>0</v>
      </c>
      <c r="N322" s="249">
        <f t="shared" si="1086"/>
        <v>0</v>
      </c>
      <c r="O322" s="249">
        <f t="shared" si="1086"/>
        <v>0</v>
      </c>
      <c r="P322" s="39">
        <f t="shared" ref="P322:Q322" si="1087">P623+P344</f>
        <v>0</v>
      </c>
      <c r="Q322" s="39">
        <f t="shared" si="1087"/>
        <v>0</v>
      </c>
      <c r="R322" s="39">
        <f t="shared" ref="R322:Z322" si="1088">R623+R344</f>
        <v>0</v>
      </c>
      <c r="S322" s="39">
        <f t="shared" si="1088"/>
        <v>0</v>
      </c>
      <c r="T322" s="39">
        <f t="shared" si="1088"/>
        <v>0</v>
      </c>
      <c r="U322" s="39">
        <f t="shared" ref="U322:V322" si="1089">U623+U344</f>
        <v>0</v>
      </c>
      <c r="V322" s="39">
        <f t="shared" si="1089"/>
        <v>155</v>
      </c>
      <c r="W322" s="39">
        <f t="shared" ref="W322:Y322" si="1090">W623+W344</f>
        <v>3638.87</v>
      </c>
      <c r="X322" s="39">
        <f t="shared" si="1090"/>
        <v>0</v>
      </c>
      <c r="Y322" s="39">
        <f t="shared" si="1090"/>
        <v>0</v>
      </c>
      <c r="Z322" s="39">
        <f t="shared" si="1088"/>
        <v>140</v>
      </c>
      <c r="AA322" s="39">
        <f t="shared" ref="AA322:AB322" si="1091">AA623+AA344</f>
        <v>0</v>
      </c>
      <c r="AB322" s="39">
        <f t="shared" si="1091"/>
        <v>35</v>
      </c>
      <c r="AC322" s="39">
        <f t="shared" ref="AC322:AE322" si="1092">AC623+AC344</f>
        <v>4922.84</v>
      </c>
      <c r="AD322" s="292">
        <f t="shared" si="857"/>
        <v>57015.710000000006</v>
      </c>
      <c r="AE322" s="39">
        <f t="shared" si="1092"/>
        <v>57015.71</v>
      </c>
      <c r="AF322" s="39">
        <f t="shared" ref="AF322:AK322" si="1093">AF623+AF344</f>
        <v>9274</v>
      </c>
      <c r="AG322" s="39">
        <f t="shared" si="1093"/>
        <v>45341</v>
      </c>
      <c r="AH322" s="39">
        <f t="shared" ref="AH322:AJ322" si="1094">AH623+AH344</f>
        <v>0</v>
      </c>
      <c r="AI322" s="39">
        <f t="shared" si="1094"/>
        <v>0</v>
      </c>
      <c r="AJ322" s="39">
        <f t="shared" si="1094"/>
        <v>0</v>
      </c>
      <c r="AK322" s="39">
        <f t="shared" si="1093"/>
        <v>44189</v>
      </c>
      <c r="AL322" s="39">
        <f t="shared" ref="AL322:AM322" si="1095">AL623+AL344</f>
        <v>0</v>
      </c>
      <c r="AM322" s="39">
        <f t="shared" si="1095"/>
        <v>0</v>
      </c>
      <c r="AN322" s="39">
        <f t="shared" ref="AN322:AO322" si="1096">AN623+AN344</f>
        <v>0</v>
      </c>
      <c r="AO322" s="39">
        <f t="shared" si="1096"/>
        <v>0</v>
      </c>
    </row>
    <row r="323" spans="1:41" ht="15.75" customHeight="1">
      <c r="A323" s="43"/>
      <c r="B323" s="25" t="s">
        <v>319</v>
      </c>
      <c r="C323" s="29">
        <v>55</v>
      </c>
      <c r="D323" s="191">
        <f t="shared" ref="D323:J323" si="1097">D345+D1335+D624</f>
        <v>633</v>
      </c>
      <c r="E323" s="111">
        <f t="shared" si="1097"/>
        <v>917</v>
      </c>
      <c r="F323" s="287">
        <f t="shared" si="1097"/>
        <v>917</v>
      </c>
      <c r="G323" s="191">
        <f t="shared" si="1097"/>
        <v>917</v>
      </c>
      <c r="H323" s="191">
        <f t="shared" si="1097"/>
        <v>0</v>
      </c>
      <c r="I323" s="191">
        <f t="shared" si="1097"/>
        <v>0</v>
      </c>
      <c r="J323" s="191">
        <f t="shared" si="1097"/>
        <v>0</v>
      </c>
      <c r="K323" s="23">
        <f t="shared" si="868"/>
        <v>917</v>
      </c>
      <c r="L323" s="23">
        <f t="shared" si="869"/>
        <v>0</v>
      </c>
      <c r="M323" s="191">
        <f t="shared" ref="M323:AC323" si="1098">M345+M1335+M624</f>
        <v>0</v>
      </c>
      <c r="N323" s="191">
        <f t="shared" si="1098"/>
        <v>0</v>
      </c>
      <c r="O323" s="191">
        <f t="shared" si="1098"/>
        <v>0</v>
      </c>
      <c r="P323" s="111">
        <f t="shared" si="1098"/>
        <v>0</v>
      </c>
      <c r="Q323" s="111">
        <f t="shared" si="1098"/>
        <v>0</v>
      </c>
      <c r="R323" s="111">
        <f t="shared" si="1098"/>
        <v>0</v>
      </c>
      <c r="S323" s="111">
        <f t="shared" si="1098"/>
        <v>0</v>
      </c>
      <c r="T323" s="111">
        <f t="shared" si="1098"/>
        <v>0</v>
      </c>
      <c r="U323" s="111">
        <f t="shared" si="1098"/>
        <v>0</v>
      </c>
      <c r="V323" s="111">
        <f t="shared" si="1098"/>
        <v>0</v>
      </c>
      <c r="W323" s="111">
        <f t="shared" si="1098"/>
        <v>0</v>
      </c>
      <c r="X323" s="111">
        <f t="shared" si="1098"/>
        <v>0</v>
      </c>
      <c r="Y323" s="111">
        <f t="shared" si="1098"/>
        <v>0</v>
      </c>
      <c r="Z323" s="111">
        <f t="shared" si="1098"/>
        <v>0</v>
      </c>
      <c r="AA323" s="111">
        <f t="shared" si="1098"/>
        <v>0</v>
      </c>
      <c r="AB323" s="111">
        <f t="shared" si="1098"/>
        <v>0</v>
      </c>
      <c r="AC323" s="111">
        <f t="shared" si="1098"/>
        <v>0</v>
      </c>
      <c r="AD323" s="292">
        <f t="shared" si="857"/>
        <v>917</v>
      </c>
      <c r="AE323" s="111">
        <f t="shared" ref="AE323:AO323" si="1099">AE345+AE1335+AE624</f>
        <v>917</v>
      </c>
      <c r="AF323" s="111">
        <f t="shared" si="1099"/>
        <v>916</v>
      </c>
      <c r="AG323" s="111">
        <f t="shared" si="1099"/>
        <v>0</v>
      </c>
      <c r="AH323" s="111">
        <f t="shared" si="1099"/>
        <v>0</v>
      </c>
      <c r="AI323" s="111">
        <f t="shared" si="1099"/>
        <v>0</v>
      </c>
      <c r="AJ323" s="111">
        <f t="shared" si="1099"/>
        <v>0</v>
      </c>
      <c r="AK323" s="111">
        <f t="shared" si="1099"/>
        <v>0</v>
      </c>
      <c r="AL323" s="111">
        <f t="shared" si="1099"/>
        <v>0</v>
      </c>
      <c r="AM323" s="111">
        <f t="shared" si="1099"/>
        <v>0</v>
      </c>
      <c r="AN323" s="111">
        <f t="shared" si="1099"/>
        <v>0</v>
      </c>
      <c r="AO323" s="111">
        <f t="shared" si="1099"/>
        <v>0</v>
      </c>
    </row>
    <row r="324" spans="1:41" ht="19.5" customHeight="1">
      <c r="A324" s="43"/>
      <c r="B324" s="25" t="s">
        <v>320</v>
      </c>
      <c r="C324" s="29">
        <v>56</v>
      </c>
      <c r="D324" s="191">
        <f t="shared" ref="D324:J324" si="1100">D346+D625+D1254+D1337</f>
        <v>16146</v>
      </c>
      <c r="E324" s="111">
        <f t="shared" si="1100"/>
        <v>168046</v>
      </c>
      <c r="F324" s="287">
        <f t="shared" si="1100"/>
        <v>190842</v>
      </c>
      <c r="G324" s="191">
        <f t="shared" si="1100"/>
        <v>25925</v>
      </c>
      <c r="H324" s="191">
        <f t="shared" si="1100"/>
        <v>41322</v>
      </c>
      <c r="I324" s="191">
        <f t="shared" si="1100"/>
        <v>57544</v>
      </c>
      <c r="J324" s="191">
        <f t="shared" si="1100"/>
        <v>66051</v>
      </c>
      <c r="K324" s="23">
        <f t="shared" si="868"/>
        <v>190842</v>
      </c>
      <c r="L324" s="23">
        <f t="shared" si="869"/>
        <v>0</v>
      </c>
      <c r="M324" s="191">
        <f t="shared" ref="M324:AC324" si="1101">M346+M625+M1254+M1337</f>
        <v>195589</v>
      </c>
      <c r="N324" s="191">
        <f t="shared" si="1101"/>
        <v>195440</v>
      </c>
      <c r="O324" s="191">
        <f t="shared" si="1101"/>
        <v>80110</v>
      </c>
      <c r="P324" s="111">
        <f t="shared" si="1101"/>
        <v>0</v>
      </c>
      <c r="Q324" s="111">
        <f t="shared" si="1101"/>
        <v>0</v>
      </c>
      <c r="R324" s="111">
        <f t="shared" si="1101"/>
        <v>0</v>
      </c>
      <c r="S324" s="111">
        <f t="shared" si="1101"/>
        <v>0</v>
      </c>
      <c r="T324" s="111">
        <f t="shared" si="1101"/>
        <v>0</v>
      </c>
      <c r="U324" s="111">
        <f t="shared" si="1101"/>
        <v>0</v>
      </c>
      <c r="V324" s="111">
        <f t="shared" si="1101"/>
        <v>112.2</v>
      </c>
      <c r="W324" s="111">
        <f t="shared" si="1101"/>
        <v>430</v>
      </c>
      <c r="X324" s="111">
        <f t="shared" si="1101"/>
        <v>0</v>
      </c>
      <c r="Y324" s="111">
        <f t="shared" si="1101"/>
        <v>0</v>
      </c>
      <c r="Z324" s="111">
        <f t="shared" si="1101"/>
        <v>0</v>
      </c>
      <c r="AA324" s="111">
        <f t="shared" si="1101"/>
        <v>0</v>
      </c>
      <c r="AB324" s="111">
        <f t="shared" si="1101"/>
        <v>0</v>
      </c>
      <c r="AC324" s="111">
        <f t="shared" si="1101"/>
        <v>0</v>
      </c>
      <c r="AD324" s="292">
        <f t="shared" si="857"/>
        <v>191384.2</v>
      </c>
      <c r="AE324" s="111">
        <f t="shared" ref="AE324:AO324" si="1102">AE346+AE625+AE1254+AE1337</f>
        <v>191384.2</v>
      </c>
      <c r="AF324" s="111">
        <f t="shared" si="1102"/>
        <v>101209</v>
      </c>
      <c r="AG324" s="111">
        <f t="shared" si="1102"/>
        <v>250299</v>
      </c>
      <c r="AH324" s="111">
        <f t="shared" si="1102"/>
        <v>0</v>
      </c>
      <c r="AI324" s="111">
        <f t="shared" si="1102"/>
        <v>0</v>
      </c>
      <c r="AJ324" s="111">
        <f t="shared" si="1102"/>
        <v>0</v>
      </c>
      <c r="AK324" s="111">
        <f t="shared" si="1102"/>
        <v>250786</v>
      </c>
      <c r="AL324" s="111">
        <f t="shared" si="1102"/>
        <v>199449</v>
      </c>
      <c r="AM324" s="111">
        <f t="shared" si="1102"/>
        <v>141838</v>
      </c>
      <c r="AN324" s="111">
        <f t="shared" si="1102"/>
        <v>4116</v>
      </c>
      <c r="AO324" s="111">
        <f t="shared" si="1102"/>
        <v>0</v>
      </c>
    </row>
    <row r="325" spans="1:41" ht="15.75" customHeight="1">
      <c r="A325" s="43"/>
      <c r="B325" s="25" t="s">
        <v>320</v>
      </c>
      <c r="C325" s="29">
        <v>58</v>
      </c>
      <c r="D325" s="249">
        <f t="shared" ref="D325:J325" si="1103">D1255+D347+D1338+D626</f>
        <v>19811</v>
      </c>
      <c r="E325" s="39">
        <f t="shared" si="1103"/>
        <v>9443</v>
      </c>
      <c r="F325" s="287">
        <f t="shared" si="1103"/>
        <v>8947</v>
      </c>
      <c r="G325" s="249">
        <f t="shared" si="1103"/>
        <v>8947</v>
      </c>
      <c r="H325" s="249">
        <f t="shared" si="1103"/>
        <v>0</v>
      </c>
      <c r="I325" s="249">
        <f t="shared" si="1103"/>
        <v>0</v>
      </c>
      <c r="J325" s="249">
        <f t="shared" si="1103"/>
        <v>0</v>
      </c>
      <c r="K325" s="23">
        <f t="shared" si="868"/>
        <v>8947</v>
      </c>
      <c r="L325" s="23">
        <f t="shared" si="869"/>
        <v>0</v>
      </c>
      <c r="M325" s="249">
        <f t="shared" ref="M325:AC325" si="1104">M1255+M347+M1338+M626</f>
        <v>153</v>
      </c>
      <c r="N325" s="249">
        <f t="shared" si="1104"/>
        <v>153</v>
      </c>
      <c r="O325" s="249">
        <f t="shared" si="1104"/>
        <v>153</v>
      </c>
      <c r="P325" s="39">
        <f t="shared" si="1104"/>
        <v>0</v>
      </c>
      <c r="Q325" s="39">
        <f t="shared" si="1104"/>
        <v>0</v>
      </c>
      <c r="R325" s="39">
        <f t="shared" si="1104"/>
        <v>0</v>
      </c>
      <c r="S325" s="39">
        <f t="shared" si="1104"/>
        <v>0</v>
      </c>
      <c r="T325" s="39">
        <f t="shared" si="1104"/>
        <v>0</v>
      </c>
      <c r="U325" s="39">
        <f t="shared" si="1104"/>
        <v>0</v>
      </c>
      <c r="V325" s="39">
        <f t="shared" si="1104"/>
        <v>0</v>
      </c>
      <c r="W325" s="39">
        <f t="shared" si="1104"/>
        <v>0</v>
      </c>
      <c r="X325" s="39">
        <f t="shared" si="1104"/>
        <v>0</v>
      </c>
      <c r="Y325" s="39">
        <f t="shared" si="1104"/>
        <v>0</v>
      </c>
      <c r="Z325" s="39">
        <f t="shared" si="1104"/>
        <v>0</v>
      </c>
      <c r="AA325" s="39">
        <f t="shared" si="1104"/>
        <v>0</v>
      </c>
      <c r="AB325" s="39">
        <f t="shared" si="1104"/>
        <v>0</v>
      </c>
      <c r="AC325" s="39">
        <f t="shared" si="1104"/>
        <v>0</v>
      </c>
      <c r="AD325" s="292">
        <f t="shared" si="857"/>
        <v>8947</v>
      </c>
      <c r="AE325" s="39">
        <f t="shared" ref="AE325:AO325" si="1105">AE1255+AE347+AE1338+AE626</f>
        <v>8947</v>
      </c>
      <c r="AF325" s="39">
        <f t="shared" si="1105"/>
        <v>5961</v>
      </c>
      <c r="AG325" s="39">
        <f t="shared" si="1105"/>
        <v>0</v>
      </c>
      <c r="AH325" s="39">
        <f t="shared" si="1105"/>
        <v>0</v>
      </c>
      <c r="AI325" s="39">
        <f t="shared" si="1105"/>
        <v>0</v>
      </c>
      <c r="AJ325" s="39">
        <f t="shared" si="1105"/>
        <v>0</v>
      </c>
      <c r="AK325" s="39">
        <f t="shared" si="1105"/>
        <v>0</v>
      </c>
      <c r="AL325" s="39">
        <f t="shared" si="1105"/>
        <v>0</v>
      </c>
      <c r="AM325" s="39">
        <f t="shared" si="1105"/>
        <v>0</v>
      </c>
      <c r="AN325" s="39">
        <f t="shared" si="1105"/>
        <v>0</v>
      </c>
      <c r="AO325" s="39">
        <f t="shared" si="1105"/>
        <v>0</v>
      </c>
    </row>
    <row r="326" spans="1:41" ht="28.5" customHeight="1">
      <c r="A326" s="43"/>
      <c r="B326" s="112" t="s">
        <v>321</v>
      </c>
      <c r="C326" s="29">
        <v>60</v>
      </c>
      <c r="D326" s="249">
        <f t="shared" ref="D326:E326" si="1106">D348+D627</f>
        <v>80800</v>
      </c>
      <c r="E326" s="39">
        <f t="shared" si="1106"/>
        <v>102363</v>
      </c>
      <c r="F326" s="287">
        <f>F348+F627</f>
        <v>102363</v>
      </c>
      <c r="G326" s="249">
        <f t="shared" ref="G326:J326" si="1107">G348+G627</f>
        <v>47631</v>
      </c>
      <c r="H326" s="249">
        <f t="shared" si="1107"/>
        <v>26812</v>
      </c>
      <c r="I326" s="249">
        <f t="shared" si="1107"/>
        <v>13978</v>
      </c>
      <c r="J326" s="249">
        <f t="shared" si="1107"/>
        <v>13942</v>
      </c>
      <c r="K326" s="23">
        <f t="shared" si="868"/>
        <v>102363</v>
      </c>
      <c r="L326" s="23">
        <f t="shared" si="869"/>
        <v>0</v>
      </c>
      <c r="M326" s="249">
        <f t="shared" ref="M326:O326" si="1108">M348+M627</f>
        <v>288</v>
      </c>
      <c r="N326" s="249">
        <f t="shared" si="1108"/>
        <v>0</v>
      </c>
      <c r="O326" s="249">
        <f t="shared" si="1108"/>
        <v>0</v>
      </c>
      <c r="P326" s="39">
        <f t="shared" ref="P326:Q326" si="1109">P348+P627</f>
        <v>0</v>
      </c>
      <c r="Q326" s="39">
        <f t="shared" si="1109"/>
        <v>0</v>
      </c>
      <c r="R326" s="39">
        <f t="shared" ref="R326:Z326" si="1110">R348+R627</f>
        <v>0</v>
      </c>
      <c r="S326" s="39">
        <f t="shared" si="1110"/>
        <v>0</v>
      </c>
      <c r="T326" s="39">
        <f t="shared" si="1110"/>
        <v>0</v>
      </c>
      <c r="U326" s="39">
        <f t="shared" ref="U326:V326" si="1111">U348+U627</f>
        <v>0</v>
      </c>
      <c r="V326" s="39">
        <f t="shared" si="1111"/>
        <v>0</v>
      </c>
      <c r="W326" s="39">
        <f t="shared" ref="W326:Y326" si="1112">W348+W627</f>
        <v>0</v>
      </c>
      <c r="X326" s="39">
        <f t="shared" si="1112"/>
        <v>0</v>
      </c>
      <c r="Y326" s="39">
        <f t="shared" si="1112"/>
        <v>0</v>
      </c>
      <c r="Z326" s="39">
        <f t="shared" si="1110"/>
        <v>0</v>
      </c>
      <c r="AA326" s="39">
        <f t="shared" ref="AA326:AB326" si="1113">AA348+AA627</f>
        <v>0</v>
      </c>
      <c r="AB326" s="39">
        <f t="shared" si="1113"/>
        <v>0</v>
      </c>
      <c r="AC326" s="39">
        <f t="shared" ref="AC326:AE326" si="1114">AC348+AC627</f>
        <v>0</v>
      </c>
      <c r="AD326" s="292">
        <f t="shared" si="857"/>
        <v>102363</v>
      </c>
      <c r="AE326" s="39">
        <f t="shared" si="1114"/>
        <v>102363</v>
      </c>
      <c r="AF326" s="39">
        <f t="shared" ref="AF326:AK326" si="1115">AF348+AF627</f>
        <v>46156</v>
      </c>
      <c r="AG326" s="39">
        <f t="shared" si="1115"/>
        <v>45176</v>
      </c>
      <c r="AH326" s="39">
        <f t="shared" ref="AH326:AJ326" si="1116">AH348+AH627</f>
        <v>0</v>
      </c>
      <c r="AI326" s="39">
        <f t="shared" si="1116"/>
        <v>0</v>
      </c>
      <c r="AJ326" s="39">
        <f t="shared" si="1116"/>
        <v>0</v>
      </c>
      <c r="AK326" s="39">
        <f t="shared" si="1115"/>
        <v>45176</v>
      </c>
      <c r="AL326" s="39">
        <f t="shared" ref="AL326:AM326" si="1117">AL348+AL627</f>
        <v>0</v>
      </c>
      <c r="AM326" s="39">
        <f t="shared" si="1117"/>
        <v>0</v>
      </c>
      <c r="AN326" s="39">
        <f t="shared" ref="AN326:AO326" si="1118">AN348+AN627</f>
        <v>0</v>
      </c>
      <c r="AO326" s="39">
        <f t="shared" si="1118"/>
        <v>0</v>
      </c>
    </row>
    <row r="327" spans="1:41" ht="15.75" customHeight="1">
      <c r="A327" s="43"/>
      <c r="B327" s="25" t="s">
        <v>322</v>
      </c>
      <c r="C327" s="29">
        <v>70</v>
      </c>
      <c r="D327" s="191">
        <f t="shared" ref="D327:J327" si="1119">D351+D577+D628+D1256+D1339</f>
        <v>221738.5</v>
      </c>
      <c r="E327" s="111">
        <f t="shared" si="1119"/>
        <v>82462</v>
      </c>
      <c r="F327" s="287">
        <f t="shared" si="1119"/>
        <v>115677</v>
      </c>
      <c r="G327" s="191">
        <f t="shared" si="1119"/>
        <v>51416</v>
      </c>
      <c r="H327" s="191">
        <f t="shared" si="1119"/>
        <v>21391</v>
      </c>
      <c r="I327" s="191">
        <f t="shared" si="1119"/>
        <v>21600</v>
      </c>
      <c r="J327" s="191">
        <f t="shared" si="1119"/>
        <v>21270</v>
      </c>
      <c r="K327" s="23">
        <f t="shared" si="868"/>
        <v>115677</v>
      </c>
      <c r="L327" s="23">
        <f t="shared" si="869"/>
        <v>0</v>
      </c>
      <c r="M327" s="191">
        <f t="shared" ref="M327:AC327" si="1120">M351+M577+M628+M1256+M1339</f>
        <v>76464</v>
      </c>
      <c r="N327" s="191">
        <f t="shared" si="1120"/>
        <v>40601</v>
      </c>
      <c r="O327" s="191">
        <f t="shared" si="1120"/>
        <v>0</v>
      </c>
      <c r="P327" s="111">
        <f t="shared" si="1120"/>
        <v>1760</v>
      </c>
      <c r="Q327" s="111">
        <f t="shared" si="1120"/>
        <v>0</v>
      </c>
      <c r="R327" s="111">
        <f t="shared" si="1120"/>
        <v>1</v>
      </c>
      <c r="S327" s="111">
        <f t="shared" si="1120"/>
        <v>162</v>
      </c>
      <c r="T327" s="111">
        <f t="shared" si="1120"/>
        <v>39</v>
      </c>
      <c r="U327" s="111">
        <f t="shared" si="1120"/>
        <v>923</v>
      </c>
      <c r="V327" s="111">
        <f t="shared" si="1120"/>
        <v>0</v>
      </c>
      <c r="W327" s="111">
        <f t="shared" si="1120"/>
        <v>55</v>
      </c>
      <c r="X327" s="111">
        <f t="shared" si="1120"/>
        <v>0</v>
      </c>
      <c r="Y327" s="111">
        <f t="shared" si="1120"/>
        <v>0</v>
      </c>
      <c r="Z327" s="111">
        <f t="shared" si="1120"/>
        <v>9395</v>
      </c>
      <c r="AA327" s="111">
        <f t="shared" si="1120"/>
        <v>42</v>
      </c>
      <c r="AB327" s="111">
        <f t="shared" si="1120"/>
        <v>2877</v>
      </c>
      <c r="AC327" s="111">
        <f t="shared" si="1120"/>
        <v>0</v>
      </c>
      <c r="AD327" s="292">
        <f t="shared" si="857"/>
        <v>130931</v>
      </c>
      <c r="AE327" s="111">
        <f t="shared" ref="AE327:AO327" si="1121">AE351+AE577+AE628+AE1256+AE1339</f>
        <v>130931</v>
      </c>
      <c r="AF327" s="111">
        <f t="shared" si="1121"/>
        <v>42659</v>
      </c>
      <c r="AG327" s="111">
        <f t="shared" si="1121"/>
        <v>74901</v>
      </c>
      <c r="AH327" s="111">
        <f t="shared" si="1121"/>
        <v>0</v>
      </c>
      <c r="AI327" s="111">
        <f t="shared" si="1121"/>
        <v>0</v>
      </c>
      <c r="AJ327" s="111">
        <f t="shared" si="1121"/>
        <v>0</v>
      </c>
      <c r="AK327" s="111">
        <f t="shared" si="1121"/>
        <v>77336</v>
      </c>
      <c r="AL327" s="111">
        <f t="shared" si="1121"/>
        <v>40772</v>
      </c>
      <c r="AM327" s="111">
        <f t="shared" si="1121"/>
        <v>28688</v>
      </c>
      <c r="AN327" s="111">
        <f t="shared" si="1121"/>
        <v>0</v>
      </c>
      <c r="AO327" s="111">
        <f t="shared" si="1121"/>
        <v>0</v>
      </c>
    </row>
    <row r="328" spans="1:41" ht="20.25" customHeight="1">
      <c r="A328" s="43"/>
      <c r="B328" s="28" t="s">
        <v>310</v>
      </c>
      <c r="C328" s="29">
        <v>85.02</v>
      </c>
      <c r="D328" s="186">
        <f t="shared" ref="D328:E328" si="1122">D1257+D1340</f>
        <v>0</v>
      </c>
      <c r="E328" s="30">
        <f t="shared" si="1122"/>
        <v>0</v>
      </c>
      <c r="F328" s="93">
        <f>F1257+F1340</f>
        <v>0</v>
      </c>
      <c r="G328" s="186">
        <f t="shared" ref="G328:J328" si="1123">G1257+G1340</f>
        <v>0</v>
      </c>
      <c r="H328" s="186">
        <f t="shared" si="1123"/>
        <v>0</v>
      </c>
      <c r="I328" s="186">
        <f t="shared" si="1123"/>
        <v>0</v>
      </c>
      <c r="J328" s="186">
        <f t="shared" si="1123"/>
        <v>0</v>
      </c>
      <c r="K328" s="23">
        <f t="shared" si="868"/>
        <v>0</v>
      </c>
      <c r="L328" s="23">
        <f t="shared" si="869"/>
        <v>0</v>
      </c>
      <c r="M328" s="186">
        <f t="shared" ref="M328:O328" si="1124">M1257+M1340</f>
        <v>0</v>
      </c>
      <c r="N328" s="186">
        <f t="shared" si="1124"/>
        <v>0</v>
      </c>
      <c r="O328" s="186">
        <f t="shared" si="1124"/>
        <v>0</v>
      </c>
      <c r="P328" s="30">
        <f t="shared" ref="P328:Q328" si="1125">P1257+P1340</f>
        <v>0</v>
      </c>
      <c r="Q328" s="30">
        <f t="shared" si="1125"/>
        <v>0</v>
      </c>
      <c r="R328" s="30">
        <f t="shared" ref="R328:Z328" si="1126">R1257+R1340</f>
        <v>0</v>
      </c>
      <c r="S328" s="30">
        <f t="shared" si="1126"/>
        <v>0</v>
      </c>
      <c r="T328" s="30">
        <f t="shared" si="1126"/>
        <v>0</v>
      </c>
      <c r="U328" s="30">
        <f t="shared" ref="U328:V328" si="1127">U1257+U1340</f>
        <v>0</v>
      </c>
      <c r="V328" s="30">
        <f t="shared" si="1127"/>
        <v>0</v>
      </c>
      <c r="W328" s="30">
        <f t="shared" ref="W328:Y328" si="1128">W1257+W1340</f>
        <v>0</v>
      </c>
      <c r="X328" s="30">
        <f t="shared" si="1128"/>
        <v>0</v>
      </c>
      <c r="Y328" s="30">
        <f t="shared" si="1128"/>
        <v>0</v>
      </c>
      <c r="Z328" s="30">
        <f t="shared" si="1126"/>
        <v>0</v>
      </c>
      <c r="AA328" s="30">
        <f t="shared" ref="AA328:AB328" si="1129">AA1257+AA1340</f>
        <v>0</v>
      </c>
      <c r="AB328" s="30">
        <f t="shared" si="1129"/>
        <v>0</v>
      </c>
      <c r="AC328" s="30">
        <f t="shared" ref="AC328:AE328" si="1130">AC1257+AC1340</f>
        <v>0</v>
      </c>
      <c r="AD328" s="292">
        <f t="shared" si="857"/>
        <v>0</v>
      </c>
      <c r="AE328" s="30">
        <f t="shared" si="1130"/>
        <v>0</v>
      </c>
      <c r="AF328" s="30">
        <f t="shared" ref="AF328:AK328" si="1131">AF1257+AF1340</f>
        <v>0</v>
      </c>
      <c r="AG328" s="30">
        <f t="shared" si="1131"/>
        <v>0</v>
      </c>
      <c r="AH328" s="30">
        <f t="shared" ref="AH328:AJ328" si="1132">AH1257+AH1340</f>
        <v>0</v>
      </c>
      <c r="AI328" s="30">
        <f t="shared" si="1132"/>
        <v>0</v>
      </c>
      <c r="AJ328" s="30">
        <f t="shared" si="1132"/>
        <v>0</v>
      </c>
      <c r="AK328" s="30">
        <f t="shared" si="1131"/>
        <v>0</v>
      </c>
      <c r="AL328" s="30">
        <f t="shared" ref="AL328:AM328" si="1133">AL1257+AL1340</f>
        <v>0</v>
      </c>
      <c r="AM328" s="30">
        <f t="shared" si="1133"/>
        <v>0</v>
      </c>
      <c r="AN328" s="30">
        <f t="shared" ref="AN328:AO328" si="1134">AN1257+AN1340</f>
        <v>0</v>
      </c>
      <c r="AO328" s="30">
        <f t="shared" si="1134"/>
        <v>0</v>
      </c>
    </row>
    <row r="329" spans="1:41" ht="17.25" customHeight="1">
      <c r="A329" s="113" t="s">
        <v>323</v>
      </c>
      <c r="B329" s="114" t="s">
        <v>324</v>
      </c>
      <c r="C329" s="115">
        <v>50.02</v>
      </c>
      <c r="D329" s="259">
        <f t="shared" ref="D329:E329" si="1135">D353+D529+D562</f>
        <v>280341.83999999997</v>
      </c>
      <c r="E329" s="116">
        <f t="shared" si="1135"/>
        <v>230507</v>
      </c>
      <c r="F329" s="297">
        <f>F353+F529+F562</f>
        <v>255615</v>
      </c>
      <c r="G329" s="259">
        <f t="shared" ref="G329:J329" si="1136">G353+G529+G562</f>
        <v>96851</v>
      </c>
      <c r="H329" s="259">
        <f t="shared" si="1136"/>
        <v>62732</v>
      </c>
      <c r="I329" s="259">
        <f t="shared" si="1136"/>
        <v>46605</v>
      </c>
      <c r="J329" s="259">
        <f t="shared" si="1136"/>
        <v>49427</v>
      </c>
      <c r="K329" s="23">
        <f t="shared" si="868"/>
        <v>255615</v>
      </c>
      <c r="L329" s="23">
        <f t="shared" si="869"/>
        <v>0</v>
      </c>
      <c r="M329" s="259">
        <f t="shared" ref="M329:O329" si="1137">M353+M529+M562</f>
        <v>113151</v>
      </c>
      <c r="N329" s="259">
        <f t="shared" si="1137"/>
        <v>106239</v>
      </c>
      <c r="O329" s="259">
        <f t="shared" si="1137"/>
        <v>90529</v>
      </c>
      <c r="P329" s="116">
        <f t="shared" ref="P329:Q329" si="1138">P353+P529+P562</f>
        <v>2</v>
      </c>
      <c r="Q329" s="116">
        <f t="shared" si="1138"/>
        <v>0</v>
      </c>
      <c r="R329" s="116">
        <f t="shared" ref="R329:Z329" si="1139">R353+R529+R562</f>
        <v>1</v>
      </c>
      <c r="S329" s="116">
        <f t="shared" si="1139"/>
        <v>5</v>
      </c>
      <c r="T329" s="116">
        <f t="shared" si="1139"/>
        <v>29</v>
      </c>
      <c r="U329" s="116">
        <f t="shared" ref="U329:V329" si="1140">U353+U529+U562</f>
        <v>-1000</v>
      </c>
      <c r="V329" s="116">
        <f t="shared" si="1140"/>
        <v>0</v>
      </c>
      <c r="W329" s="116">
        <f t="shared" ref="W329:Y329" si="1141">W353+W529+W562</f>
        <v>118</v>
      </c>
      <c r="X329" s="116">
        <f t="shared" si="1141"/>
        <v>0</v>
      </c>
      <c r="Y329" s="116">
        <f t="shared" si="1141"/>
        <v>0</v>
      </c>
      <c r="Z329" s="116">
        <f t="shared" si="1139"/>
        <v>9004</v>
      </c>
      <c r="AA329" s="116">
        <f t="shared" ref="AA329:AB329" si="1142">AA353+AA529+AA562</f>
        <v>27</v>
      </c>
      <c r="AB329" s="116">
        <f t="shared" si="1142"/>
        <v>81</v>
      </c>
      <c r="AC329" s="116">
        <f t="shared" ref="AC329:AE329" si="1143">AC353+AC529+AC562</f>
        <v>0</v>
      </c>
      <c r="AD329" s="292">
        <f t="shared" si="857"/>
        <v>263882</v>
      </c>
      <c r="AE329" s="116">
        <f t="shared" si="1143"/>
        <v>263882</v>
      </c>
      <c r="AF329" s="116">
        <f t="shared" ref="AF329:AK329" si="1144">AF353+AF529+AF562</f>
        <v>164190</v>
      </c>
      <c r="AG329" s="116">
        <f t="shared" si="1144"/>
        <v>178233</v>
      </c>
      <c r="AH329" s="116">
        <f t="shared" ref="AH329:AJ329" si="1145">AH353+AH529+AH562</f>
        <v>0</v>
      </c>
      <c r="AI329" s="116">
        <f t="shared" si="1145"/>
        <v>0</v>
      </c>
      <c r="AJ329" s="116">
        <f t="shared" si="1145"/>
        <v>0</v>
      </c>
      <c r="AK329" s="116">
        <f t="shared" si="1144"/>
        <v>120513</v>
      </c>
      <c r="AL329" s="116">
        <f t="shared" ref="AL329:AM329" si="1146">AL353+AL529+AL562</f>
        <v>29500</v>
      </c>
      <c r="AM329" s="116">
        <f t="shared" si="1146"/>
        <v>21975</v>
      </c>
      <c r="AN329" s="116">
        <f t="shared" ref="AN329:AO329" si="1147">AN353+AN529+AN562</f>
        <v>15000</v>
      </c>
      <c r="AO329" s="116">
        <f t="shared" si="1147"/>
        <v>0</v>
      </c>
    </row>
    <row r="330" spans="1:41" ht="18.75" customHeight="1">
      <c r="A330" s="117"/>
      <c r="B330" s="25" t="s">
        <v>298</v>
      </c>
      <c r="C330" s="118"/>
      <c r="D330" s="259">
        <f t="shared" ref="D330" si="1148">D354+D531+D538+D548+D559+D563</f>
        <v>93195.839999999997</v>
      </c>
      <c r="E330" s="116">
        <f t="shared" ref="E330:P330" si="1149">E354+E531+E538+E548+E559+E563</f>
        <v>83021</v>
      </c>
      <c r="F330" s="297">
        <f t="shared" si="1149"/>
        <v>89839</v>
      </c>
      <c r="G330" s="259">
        <f t="shared" ref="G330:J330" si="1150">G354+G531+G538+G548+G559+G563</f>
        <v>24435</v>
      </c>
      <c r="H330" s="259">
        <f t="shared" si="1150"/>
        <v>22972</v>
      </c>
      <c r="I330" s="259">
        <f t="shared" si="1150"/>
        <v>21570</v>
      </c>
      <c r="J330" s="259">
        <f t="shared" si="1150"/>
        <v>20862</v>
      </c>
      <c r="K330" s="23">
        <f t="shared" si="868"/>
        <v>89839</v>
      </c>
      <c r="L330" s="23">
        <f t="shared" si="869"/>
        <v>0</v>
      </c>
      <c r="M330" s="259">
        <f t="shared" si="1149"/>
        <v>88117</v>
      </c>
      <c r="N330" s="259">
        <f t="shared" si="1149"/>
        <v>89841</v>
      </c>
      <c r="O330" s="259">
        <f t="shared" si="1149"/>
        <v>90529</v>
      </c>
      <c r="P330" s="116">
        <f t="shared" si="1149"/>
        <v>0</v>
      </c>
      <c r="Q330" s="116">
        <f t="shared" ref="Q330:Z330" si="1151">Q354+Q531+Q538+Q548+Q559+Q563</f>
        <v>0</v>
      </c>
      <c r="R330" s="116">
        <f t="shared" si="1151"/>
        <v>0</v>
      </c>
      <c r="S330" s="116">
        <f t="shared" si="1151"/>
        <v>0</v>
      </c>
      <c r="T330" s="116">
        <f t="shared" si="1151"/>
        <v>0</v>
      </c>
      <c r="U330" s="116">
        <f t="shared" ref="U330:V330" si="1152">U354+U531+U538+U548+U559+U563</f>
        <v>-1200</v>
      </c>
      <c r="V330" s="116">
        <f t="shared" si="1152"/>
        <v>-100</v>
      </c>
      <c r="W330" s="116">
        <f t="shared" ref="W330:Y330" si="1153">W354+W531+W538+W548+W559+W563</f>
        <v>72</v>
      </c>
      <c r="X330" s="116">
        <f t="shared" si="1153"/>
        <v>0</v>
      </c>
      <c r="Y330" s="116">
        <f t="shared" si="1153"/>
        <v>0</v>
      </c>
      <c r="Z330" s="116">
        <f t="shared" si="1151"/>
        <v>-376</v>
      </c>
      <c r="AA330" s="116">
        <f t="shared" ref="AA330:AB330" si="1154">AA354+AA531+AA538+AA548+AA559+AA563</f>
        <v>0</v>
      </c>
      <c r="AB330" s="116">
        <f t="shared" si="1154"/>
        <v>0</v>
      </c>
      <c r="AC330" s="116">
        <f t="shared" ref="AC330:AE330" si="1155">AC354+AC531+AC538+AC548+AC559+AC563</f>
        <v>0</v>
      </c>
      <c r="AD330" s="292">
        <f t="shared" si="857"/>
        <v>88235</v>
      </c>
      <c r="AE330" s="116">
        <f t="shared" si="1155"/>
        <v>88235</v>
      </c>
      <c r="AF330" s="116">
        <f t="shared" ref="AF330:AK330" si="1156">AF354+AF531+AF538+AF548+AF559+AF563</f>
        <v>71536</v>
      </c>
      <c r="AG330" s="116">
        <f t="shared" si="1156"/>
        <v>98713</v>
      </c>
      <c r="AH330" s="116">
        <f t="shared" ref="AH330:AJ330" si="1157">AH354+AH531+AH538+AH548+AH559+AH563</f>
        <v>0</v>
      </c>
      <c r="AI330" s="116">
        <f t="shared" si="1157"/>
        <v>0</v>
      </c>
      <c r="AJ330" s="116">
        <f t="shared" si="1157"/>
        <v>0</v>
      </c>
      <c r="AK330" s="116">
        <f t="shared" si="1156"/>
        <v>39811</v>
      </c>
      <c r="AL330" s="116">
        <f t="shared" ref="AL330:AM330" si="1158">AL354+AL531+AL538+AL548+AL559+AL563</f>
        <v>14500</v>
      </c>
      <c r="AM330" s="116">
        <f t="shared" si="1158"/>
        <v>15000</v>
      </c>
      <c r="AN330" s="116">
        <f t="shared" ref="AN330:AO330" si="1159">AN354+AN531+AN538+AN548+AN559+AN563</f>
        <v>15000</v>
      </c>
      <c r="AO330" s="116">
        <f t="shared" si="1159"/>
        <v>0</v>
      </c>
    </row>
    <row r="331" spans="1:41" ht="14.25">
      <c r="A331" s="43"/>
      <c r="B331" s="28" t="s">
        <v>299</v>
      </c>
      <c r="C331" s="29"/>
      <c r="D331" s="253">
        <f t="shared" ref="D331" si="1160">D355+D532+D539+D560+D564</f>
        <v>86842.84</v>
      </c>
      <c r="E331" s="45">
        <f t="shared" ref="E331:P331" si="1161">E355+E532+E539+E560+E564</f>
        <v>71555</v>
      </c>
      <c r="F331" s="289">
        <f t="shared" si="1161"/>
        <v>78373</v>
      </c>
      <c r="G331" s="253">
        <f t="shared" ref="G331:J331" si="1162">G355+G532+G539+G560+G564</f>
        <v>21435</v>
      </c>
      <c r="H331" s="253">
        <f t="shared" si="1162"/>
        <v>20072</v>
      </c>
      <c r="I331" s="253">
        <f t="shared" si="1162"/>
        <v>18670</v>
      </c>
      <c r="J331" s="253">
        <f t="shared" si="1162"/>
        <v>18196</v>
      </c>
      <c r="K331" s="23">
        <f t="shared" si="868"/>
        <v>78373</v>
      </c>
      <c r="L331" s="23">
        <f t="shared" si="869"/>
        <v>0</v>
      </c>
      <c r="M331" s="253">
        <f t="shared" si="1161"/>
        <v>71092</v>
      </c>
      <c r="N331" s="253">
        <f t="shared" si="1161"/>
        <v>71174</v>
      </c>
      <c r="O331" s="253">
        <f t="shared" si="1161"/>
        <v>70016</v>
      </c>
      <c r="P331" s="45">
        <f t="shared" si="1161"/>
        <v>0</v>
      </c>
      <c r="Q331" s="45">
        <f t="shared" ref="Q331:Z331" si="1163">Q355+Q532+Q539+Q560+Q564</f>
        <v>0</v>
      </c>
      <c r="R331" s="45">
        <f t="shared" si="1163"/>
        <v>0</v>
      </c>
      <c r="S331" s="45">
        <f t="shared" si="1163"/>
        <v>0</v>
      </c>
      <c r="T331" s="45">
        <f t="shared" si="1163"/>
        <v>0</v>
      </c>
      <c r="U331" s="45">
        <f t="shared" ref="U331:V331" si="1164">U355+U532+U539+U560+U564</f>
        <v>-1200</v>
      </c>
      <c r="V331" s="45">
        <f t="shared" si="1164"/>
        <v>-100</v>
      </c>
      <c r="W331" s="45">
        <f t="shared" ref="W331:Y331" si="1165">W355+W532+W539+W560+W564</f>
        <v>72</v>
      </c>
      <c r="X331" s="45">
        <f t="shared" si="1165"/>
        <v>0</v>
      </c>
      <c r="Y331" s="45">
        <f t="shared" si="1165"/>
        <v>0</v>
      </c>
      <c r="Z331" s="45">
        <f t="shared" si="1163"/>
        <v>-376</v>
      </c>
      <c r="AA331" s="45">
        <f t="shared" ref="AA331:AB331" si="1166">AA355+AA532+AA539+AA560+AA564</f>
        <v>0</v>
      </c>
      <c r="AB331" s="45">
        <f t="shared" si="1166"/>
        <v>0</v>
      </c>
      <c r="AC331" s="45">
        <f t="shared" ref="AC331:AE331" si="1167">AC355+AC532+AC539+AC560+AC564</f>
        <v>0</v>
      </c>
      <c r="AD331" s="292">
        <f t="shared" si="857"/>
        <v>76769</v>
      </c>
      <c r="AE331" s="45">
        <f t="shared" si="1167"/>
        <v>76769</v>
      </c>
      <c r="AF331" s="45">
        <f t="shared" ref="AF331:AK331" si="1168">AF355+AF532+AF539+AF560+AF564</f>
        <v>64067</v>
      </c>
      <c r="AG331" s="45">
        <f t="shared" si="1168"/>
        <v>81643</v>
      </c>
      <c r="AH331" s="45">
        <f t="shared" ref="AH331:AJ331" si="1169">AH355+AH532+AH539+AH560+AH564</f>
        <v>0</v>
      </c>
      <c r="AI331" s="45">
        <f t="shared" si="1169"/>
        <v>0</v>
      </c>
      <c r="AJ331" s="45">
        <f t="shared" si="1169"/>
        <v>0</v>
      </c>
      <c r="AK331" s="45">
        <f t="shared" si="1168"/>
        <v>39811</v>
      </c>
      <c r="AL331" s="45">
        <f t="shared" ref="AL331:AM331" si="1170">AL355+AL532+AL539+AL560+AL564</f>
        <v>14500</v>
      </c>
      <c r="AM331" s="45">
        <f t="shared" si="1170"/>
        <v>15000</v>
      </c>
      <c r="AN331" s="45">
        <f t="shared" ref="AN331:AO331" si="1171">AN355+AN532+AN539+AN560+AN564</f>
        <v>15000</v>
      </c>
      <c r="AO331" s="45">
        <f t="shared" si="1171"/>
        <v>0</v>
      </c>
    </row>
    <row r="332" spans="1:41" ht="14.25">
      <c r="A332" s="43"/>
      <c r="B332" s="28" t="s">
        <v>300</v>
      </c>
      <c r="C332" s="29">
        <v>10</v>
      </c>
      <c r="D332" s="248">
        <f t="shared" ref="D332:E332" si="1172">D356+D555</f>
        <v>38698</v>
      </c>
      <c r="E332" s="38">
        <f t="shared" si="1172"/>
        <v>39000</v>
      </c>
      <c r="F332" s="289">
        <f>F356+F555</f>
        <v>41700</v>
      </c>
      <c r="G332" s="248">
        <f t="shared" ref="G332:J332" si="1173">G356+G555</f>
        <v>11200</v>
      </c>
      <c r="H332" s="248">
        <f t="shared" si="1173"/>
        <v>10800</v>
      </c>
      <c r="I332" s="248">
        <f t="shared" si="1173"/>
        <v>10050</v>
      </c>
      <c r="J332" s="248">
        <f t="shared" si="1173"/>
        <v>9650</v>
      </c>
      <c r="K332" s="23">
        <f t="shared" si="868"/>
        <v>41700</v>
      </c>
      <c r="L332" s="23">
        <f t="shared" si="869"/>
        <v>0</v>
      </c>
      <c r="M332" s="248">
        <f t="shared" ref="M332:O332" si="1174">M356+M555</f>
        <v>42000</v>
      </c>
      <c r="N332" s="248">
        <f t="shared" si="1174"/>
        <v>42000</v>
      </c>
      <c r="O332" s="248">
        <f t="shared" si="1174"/>
        <v>42000</v>
      </c>
      <c r="P332" s="38">
        <f t="shared" ref="P332:Q332" si="1175">P356+P555</f>
        <v>0</v>
      </c>
      <c r="Q332" s="38">
        <f t="shared" si="1175"/>
        <v>0</v>
      </c>
      <c r="R332" s="38">
        <f t="shared" ref="R332:Z332" si="1176">R356+R555</f>
        <v>0</v>
      </c>
      <c r="S332" s="38">
        <f t="shared" si="1176"/>
        <v>0</v>
      </c>
      <c r="T332" s="38">
        <f t="shared" si="1176"/>
        <v>0</v>
      </c>
      <c r="U332" s="38">
        <f t="shared" ref="U332:V332" si="1177">U356+U555</f>
        <v>-1000</v>
      </c>
      <c r="V332" s="38">
        <f t="shared" si="1177"/>
        <v>0</v>
      </c>
      <c r="W332" s="38">
        <f t="shared" ref="W332:Y332" si="1178">W356+W555</f>
        <v>0</v>
      </c>
      <c r="X332" s="38">
        <f t="shared" si="1178"/>
        <v>0</v>
      </c>
      <c r="Y332" s="38">
        <f t="shared" si="1178"/>
        <v>0</v>
      </c>
      <c r="Z332" s="38">
        <f t="shared" si="1176"/>
        <v>0</v>
      </c>
      <c r="AA332" s="38">
        <f t="shared" ref="AA332:AB332" si="1179">AA356+AA555</f>
        <v>0</v>
      </c>
      <c r="AB332" s="38">
        <f t="shared" si="1179"/>
        <v>0</v>
      </c>
      <c r="AC332" s="38">
        <f t="shared" ref="AC332:AE332" si="1180">AC356+AC555</f>
        <v>0</v>
      </c>
      <c r="AD332" s="292">
        <f t="shared" si="857"/>
        <v>40700</v>
      </c>
      <c r="AE332" s="38">
        <f t="shared" si="1180"/>
        <v>40700</v>
      </c>
      <c r="AF332" s="38">
        <f t="shared" ref="AF332:AK332" si="1181">AF356+AF555</f>
        <v>36770</v>
      </c>
      <c r="AG332" s="38">
        <f t="shared" si="1181"/>
        <v>40974</v>
      </c>
      <c r="AH332" s="38">
        <f t="shared" ref="AH332:AJ332" si="1182">AH356+AH555</f>
        <v>0</v>
      </c>
      <c r="AI332" s="38">
        <f t="shared" si="1182"/>
        <v>0</v>
      </c>
      <c r="AJ332" s="38">
        <f t="shared" si="1182"/>
        <v>0</v>
      </c>
      <c r="AK332" s="38">
        <f t="shared" si="1181"/>
        <v>39811</v>
      </c>
      <c r="AL332" s="38">
        <f t="shared" ref="AL332:AM332" si="1183">AL356+AL555</f>
        <v>14500</v>
      </c>
      <c r="AM332" s="38">
        <f t="shared" si="1183"/>
        <v>15000</v>
      </c>
      <c r="AN332" s="38">
        <f t="shared" ref="AN332:AO332" si="1184">AN356+AN555</f>
        <v>15000</v>
      </c>
      <c r="AO332" s="38">
        <f t="shared" si="1184"/>
        <v>0</v>
      </c>
    </row>
    <row r="333" spans="1:41" ht="14.25">
      <c r="A333" s="43"/>
      <c r="B333" s="28" t="s">
        <v>301</v>
      </c>
      <c r="C333" s="29">
        <v>20</v>
      </c>
      <c r="D333" s="248">
        <f t="shared" ref="D333" si="1185">D357+D565+D556+D350+D503</f>
        <v>27636.84</v>
      </c>
      <c r="E333" s="38">
        <f t="shared" ref="E333:P333" si="1186">E357+E565+E556+E350</f>
        <v>10479</v>
      </c>
      <c r="F333" s="289">
        <f t="shared" si="1186"/>
        <v>14679</v>
      </c>
      <c r="G333" s="248">
        <f t="shared" ref="G333:J333" si="1187">G357+G565+G556+G350</f>
        <v>4807</v>
      </c>
      <c r="H333" s="248">
        <f t="shared" si="1187"/>
        <v>3570</v>
      </c>
      <c r="I333" s="248">
        <f t="shared" si="1187"/>
        <v>3070</v>
      </c>
      <c r="J333" s="248">
        <f t="shared" si="1187"/>
        <v>3232</v>
      </c>
      <c r="K333" s="23">
        <f t="shared" si="868"/>
        <v>14679</v>
      </c>
      <c r="L333" s="23">
        <f t="shared" si="869"/>
        <v>0</v>
      </c>
      <c r="M333" s="248">
        <f t="shared" si="1186"/>
        <v>8321</v>
      </c>
      <c r="N333" s="248">
        <f t="shared" si="1186"/>
        <v>10162</v>
      </c>
      <c r="O333" s="248">
        <f t="shared" si="1186"/>
        <v>11121</v>
      </c>
      <c r="P333" s="38">
        <f t="shared" si="1186"/>
        <v>0</v>
      </c>
      <c r="Q333" s="38">
        <f t="shared" ref="Q333:Z333" si="1188">Q357+Q565+Q556+Q350</f>
        <v>0</v>
      </c>
      <c r="R333" s="38">
        <f t="shared" si="1188"/>
        <v>0</v>
      </c>
      <c r="S333" s="38">
        <f t="shared" si="1188"/>
        <v>0</v>
      </c>
      <c r="T333" s="38">
        <f t="shared" si="1188"/>
        <v>0</v>
      </c>
      <c r="U333" s="38">
        <f t="shared" ref="U333:V333" si="1189">U357+U565+U556+U350</f>
        <v>0</v>
      </c>
      <c r="V333" s="38">
        <f t="shared" si="1189"/>
        <v>0</v>
      </c>
      <c r="W333" s="38">
        <f t="shared" ref="W333:Y333" si="1190">W357+W565+W556+W350</f>
        <v>402</v>
      </c>
      <c r="X333" s="38">
        <f t="shared" si="1190"/>
        <v>0</v>
      </c>
      <c r="Y333" s="38">
        <f t="shared" si="1190"/>
        <v>0</v>
      </c>
      <c r="Z333" s="38">
        <f t="shared" si="1188"/>
        <v>-376</v>
      </c>
      <c r="AA333" s="38">
        <f t="shared" ref="AA333:AB333" si="1191">AA357+AA565+AA556+AA350</f>
        <v>0</v>
      </c>
      <c r="AB333" s="38">
        <f t="shared" si="1191"/>
        <v>0</v>
      </c>
      <c r="AC333" s="38">
        <f t="shared" ref="AC333:AE333" si="1192">AC357+AC565+AC556+AC350</f>
        <v>0</v>
      </c>
      <c r="AD333" s="292">
        <f t="shared" si="857"/>
        <v>14705</v>
      </c>
      <c r="AE333" s="38">
        <f t="shared" si="1192"/>
        <v>14705</v>
      </c>
      <c r="AF333" s="38">
        <f t="shared" ref="AF333:AK333" si="1193">AF357+AF565+AF556+AF350</f>
        <v>10783</v>
      </c>
      <c r="AG333" s="38">
        <f t="shared" si="1193"/>
        <v>21707</v>
      </c>
      <c r="AH333" s="38">
        <f t="shared" ref="AH333:AJ333" si="1194">AH357+AH565+AH556+AH350</f>
        <v>0</v>
      </c>
      <c r="AI333" s="38">
        <f t="shared" si="1194"/>
        <v>0</v>
      </c>
      <c r="AJ333" s="38">
        <f t="shared" si="1194"/>
        <v>0</v>
      </c>
      <c r="AK333" s="38">
        <f t="shared" si="1193"/>
        <v>0</v>
      </c>
      <c r="AL333" s="38">
        <f t="shared" ref="AL333:AM333" si="1195">AL357+AL565+AL556+AL350</f>
        <v>0</v>
      </c>
      <c r="AM333" s="38">
        <f t="shared" si="1195"/>
        <v>0</v>
      </c>
      <c r="AN333" s="38">
        <f t="shared" ref="AN333:AO333" si="1196">AN357+AN565+AN556+AN350</f>
        <v>0</v>
      </c>
      <c r="AO333" s="38">
        <f t="shared" si="1196"/>
        <v>0</v>
      </c>
    </row>
    <row r="334" spans="1:41" ht="14.25">
      <c r="A334" s="43"/>
      <c r="B334" s="28" t="s">
        <v>302</v>
      </c>
      <c r="C334" s="29">
        <v>30</v>
      </c>
      <c r="D334" s="248">
        <f t="shared" ref="D334:E334" si="1197">D566</f>
        <v>16388</v>
      </c>
      <c r="E334" s="38">
        <f t="shared" si="1197"/>
        <v>17889</v>
      </c>
      <c r="F334" s="289">
        <f>F566</f>
        <v>17889</v>
      </c>
      <c r="G334" s="248">
        <f t="shared" ref="G334:J334" si="1198">G566</f>
        <v>4500</v>
      </c>
      <c r="H334" s="248">
        <f t="shared" si="1198"/>
        <v>4500</v>
      </c>
      <c r="I334" s="248">
        <f t="shared" si="1198"/>
        <v>4450</v>
      </c>
      <c r="J334" s="248">
        <f t="shared" si="1198"/>
        <v>4439</v>
      </c>
      <c r="K334" s="23">
        <f t="shared" si="868"/>
        <v>17889</v>
      </c>
      <c r="L334" s="23">
        <f t="shared" si="869"/>
        <v>0</v>
      </c>
      <c r="M334" s="248">
        <f t="shared" ref="M334:O334" si="1199">M566</f>
        <v>16766</v>
      </c>
      <c r="N334" s="248">
        <f t="shared" si="1199"/>
        <v>15007</v>
      </c>
      <c r="O334" s="248">
        <f t="shared" si="1199"/>
        <v>12890</v>
      </c>
      <c r="P334" s="38">
        <f t="shared" ref="P334:Q334" si="1200">P566</f>
        <v>0</v>
      </c>
      <c r="Q334" s="38">
        <f t="shared" si="1200"/>
        <v>0</v>
      </c>
      <c r="R334" s="38">
        <f t="shared" ref="R334:Z334" si="1201">R566</f>
        <v>0</v>
      </c>
      <c r="S334" s="38">
        <f t="shared" si="1201"/>
        <v>0</v>
      </c>
      <c r="T334" s="38">
        <f t="shared" si="1201"/>
        <v>0</v>
      </c>
      <c r="U334" s="38">
        <f t="shared" ref="U334:V334" si="1202">U566</f>
        <v>0</v>
      </c>
      <c r="V334" s="38">
        <f t="shared" si="1202"/>
        <v>0</v>
      </c>
      <c r="W334" s="38">
        <f t="shared" ref="W334:Y334" si="1203">W566</f>
        <v>0</v>
      </c>
      <c r="X334" s="38">
        <f t="shared" si="1203"/>
        <v>0</v>
      </c>
      <c r="Y334" s="38">
        <f t="shared" si="1203"/>
        <v>0</v>
      </c>
      <c r="Z334" s="38">
        <f t="shared" si="1201"/>
        <v>0</v>
      </c>
      <c r="AA334" s="38">
        <f t="shared" ref="AA334:AB334" si="1204">AA566</f>
        <v>0</v>
      </c>
      <c r="AB334" s="38">
        <f t="shared" si="1204"/>
        <v>0</v>
      </c>
      <c r="AC334" s="38">
        <f t="shared" ref="AC334:AE334" si="1205">AC566</f>
        <v>0</v>
      </c>
      <c r="AD334" s="292">
        <f t="shared" si="857"/>
        <v>17889</v>
      </c>
      <c r="AE334" s="38">
        <f t="shared" si="1205"/>
        <v>17889</v>
      </c>
      <c r="AF334" s="38">
        <f t="shared" ref="AF334:AK334" si="1206">AF566</f>
        <v>13470</v>
      </c>
      <c r="AG334" s="38">
        <f t="shared" si="1206"/>
        <v>14704</v>
      </c>
      <c r="AH334" s="38">
        <f t="shared" ref="AH334:AJ334" si="1207">AH566</f>
        <v>0</v>
      </c>
      <c r="AI334" s="38">
        <f t="shared" si="1207"/>
        <v>0</v>
      </c>
      <c r="AJ334" s="38">
        <f t="shared" si="1207"/>
        <v>0</v>
      </c>
      <c r="AK334" s="38">
        <f t="shared" si="1206"/>
        <v>0</v>
      </c>
      <c r="AL334" s="38">
        <f t="shared" ref="AL334:AM334" si="1208">AL566</f>
        <v>0</v>
      </c>
      <c r="AM334" s="38">
        <f t="shared" si="1208"/>
        <v>0</v>
      </c>
      <c r="AN334" s="38">
        <f t="shared" ref="AN334:AO334" si="1209">AN566</f>
        <v>0</v>
      </c>
      <c r="AO334" s="38">
        <f t="shared" si="1209"/>
        <v>0</v>
      </c>
    </row>
    <row r="335" spans="1:41" ht="14.25">
      <c r="A335" s="43"/>
      <c r="B335" s="28" t="s">
        <v>325</v>
      </c>
      <c r="C335" s="29">
        <v>50</v>
      </c>
      <c r="D335" s="248">
        <f t="shared" ref="D335:E335" si="1210">D533</f>
        <v>500</v>
      </c>
      <c r="E335" s="38">
        <f t="shared" si="1210"/>
        <v>500</v>
      </c>
      <c r="F335" s="289">
        <f>F533</f>
        <v>500</v>
      </c>
      <c r="G335" s="248">
        <f t="shared" ref="G335:J335" si="1211">G533</f>
        <v>0</v>
      </c>
      <c r="H335" s="248">
        <f t="shared" si="1211"/>
        <v>300</v>
      </c>
      <c r="I335" s="248">
        <f t="shared" si="1211"/>
        <v>200</v>
      </c>
      <c r="J335" s="248">
        <f t="shared" si="1211"/>
        <v>0</v>
      </c>
      <c r="K335" s="23">
        <f t="shared" si="868"/>
        <v>500</v>
      </c>
      <c r="L335" s="23">
        <f t="shared" si="869"/>
        <v>0</v>
      </c>
      <c r="M335" s="248">
        <f t="shared" ref="M335:O335" si="1212">M533</f>
        <v>500</v>
      </c>
      <c r="N335" s="248">
        <f t="shared" si="1212"/>
        <v>500</v>
      </c>
      <c r="O335" s="248">
        <f t="shared" si="1212"/>
        <v>500</v>
      </c>
      <c r="P335" s="38">
        <f t="shared" ref="P335:Q335" si="1213">P533</f>
        <v>0</v>
      </c>
      <c r="Q335" s="38">
        <f t="shared" si="1213"/>
        <v>0</v>
      </c>
      <c r="R335" s="38">
        <f t="shared" ref="R335:Z335" si="1214">R533</f>
        <v>0</v>
      </c>
      <c r="S335" s="38">
        <f t="shared" si="1214"/>
        <v>0</v>
      </c>
      <c r="T335" s="38">
        <f t="shared" si="1214"/>
        <v>0</v>
      </c>
      <c r="U335" s="38">
        <f t="shared" ref="U335:V335" si="1215">U533</f>
        <v>-200</v>
      </c>
      <c r="V335" s="38">
        <f t="shared" si="1215"/>
        <v>-100</v>
      </c>
      <c r="W335" s="38">
        <f t="shared" ref="W335:Y335" si="1216">W533</f>
        <v>0</v>
      </c>
      <c r="X335" s="38">
        <f t="shared" si="1216"/>
        <v>0</v>
      </c>
      <c r="Y335" s="38">
        <f t="shared" si="1216"/>
        <v>0</v>
      </c>
      <c r="Z335" s="38">
        <f t="shared" si="1214"/>
        <v>0</v>
      </c>
      <c r="AA335" s="38">
        <f t="shared" ref="AA335:AB335" si="1217">AA533</f>
        <v>0</v>
      </c>
      <c r="AB335" s="38">
        <f t="shared" si="1217"/>
        <v>0</v>
      </c>
      <c r="AC335" s="38">
        <f t="shared" ref="AC335:AE335" si="1218">AC533</f>
        <v>0</v>
      </c>
      <c r="AD335" s="292">
        <f t="shared" si="857"/>
        <v>200</v>
      </c>
      <c r="AE335" s="38">
        <f t="shared" si="1218"/>
        <v>200</v>
      </c>
      <c r="AF335" s="38">
        <f t="shared" ref="AF335:AK335" si="1219">AF533</f>
        <v>0</v>
      </c>
      <c r="AG335" s="38">
        <f t="shared" si="1219"/>
        <v>1000</v>
      </c>
      <c r="AH335" s="38">
        <f t="shared" ref="AH335:AJ335" si="1220">AH533</f>
        <v>0</v>
      </c>
      <c r="AI335" s="38">
        <f t="shared" si="1220"/>
        <v>0</v>
      </c>
      <c r="AJ335" s="38">
        <f t="shared" si="1220"/>
        <v>0</v>
      </c>
      <c r="AK335" s="38">
        <f t="shared" si="1219"/>
        <v>0</v>
      </c>
      <c r="AL335" s="38">
        <f t="shared" ref="AL335:AM335" si="1221">AL533</f>
        <v>0</v>
      </c>
      <c r="AM335" s="38">
        <f t="shared" si="1221"/>
        <v>0</v>
      </c>
      <c r="AN335" s="38">
        <f t="shared" ref="AN335:AO335" si="1222">AN533</f>
        <v>0</v>
      </c>
      <c r="AO335" s="38">
        <f t="shared" si="1222"/>
        <v>0</v>
      </c>
    </row>
    <row r="336" spans="1:41" ht="14.25">
      <c r="A336" s="43"/>
      <c r="B336" s="28" t="s">
        <v>305</v>
      </c>
      <c r="C336" s="29">
        <v>51</v>
      </c>
      <c r="D336" s="248">
        <f t="shared" ref="D336:E336" si="1223">D540+D561</f>
        <v>3520</v>
      </c>
      <c r="E336" s="38">
        <f t="shared" si="1223"/>
        <v>3687</v>
      </c>
      <c r="F336" s="289">
        <f>F540+F561+F536</f>
        <v>3505</v>
      </c>
      <c r="G336" s="289">
        <f t="shared" ref="G336:Z336" si="1224">G540+G561+G536</f>
        <v>903</v>
      </c>
      <c r="H336" s="289">
        <f t="shared" si="1224"/>
        <v>877</v>
      </c>
      <c r="I336" s="289">
        <f t="shared" si="1224"/>
        <v>875</v>
      </c>
      <c r="J336" s="289">
        <f t="shared" si="1224"/>
        <v>850</v>
      </c>
      <c r="K336" s="289">
        <f t="shared" si="1224"/>
        <v>3505</v>
      </c>
      <c r="L336" s="289">
        <f t="shared" si="1224"/>
        <v>0</v>
      </c>
      <c r="M336" s="289">
        <f t="shared" si="1224"/>
        <v>3505</v>
      </c>
      <c r="N336" s="289">
        <f t="shared" si="1224"/>
        <v>3505</v>
      </c>
      <c r="O336" s="289">
        <f t="shared" si="1224"/>
        <v>3505</v>
      </c>
      <c r="P336" s="289">
        <f t="shared" si="1224"/>
        <v>0</v>
      </c>
      <c r="Q336" s="289">
        <f t="shared" si="1224"/>
        <v>0</v>
      </c>
      <c r="R336" s="289">
        <f t="shared" si="1224"/>
        <v>0</v>
      </c>
      <c r="S336" s="289">
        <f t="shared" si="1224"/>
        <v>0</v>
      </c>
      <c r="T336" s="289">
        <f t="shared" si="1224"/>
        <v>0</v>
      </c>
      <c r="U336" s="289">
        <f t="shared" si="1224"/>
        <v>200</v>
      </c>
      <c r="V336" s="289">
        <f t="shared" si="1224"/>
        <v>100</v>
      </c>
      <c r="W336" s="289">
        <f t="shared" si="1224"/>
        <v>-330</v>
      </c>
      <c r="X336" s="289">
        <f t="shared" si="1224"/>
        <v>0</v>
      </c>
      <c r="Y336" s="289">
        <f t="shared" si="1224"/>
        <v>0</v>
      </c>
      <c r="Z336" s="289">
        <f t="shared" si="1224"/>
        <v>0</v>
      </c>
      <c r="AA336" s="289">
        <f t="shared" ref="AA336:AB336" si="1225">AA540+AA561+AA536</f>
        <v>0</v>
      </c>
      <c r="AB336" s="289">
        <f t="shared" si="1225"/>
        <v>0</v>
      </c>
      <c r="AC336" s="289">
        <f t="shared" ref="AC336:AE336" si="1226">AC540+AC561+AC536</f>
        <v>0</v>
      </c>
      <c r="AD336" s="292">
        <f t="shared" si="857"/>
        <v>3475</v>
      </c>
      <c r="AE336" s="289">
        <f t="shared" si="1226"/>
        <v>3475</v>
      </c>
      <c r="AF336" s="289">
        <f t="shared" ref="AF336:AK336" si="1227">AF540+AF561+AF536</f>
        <v>3341</v>
      </c>
      <c r="AG336" s="289">
        <f t="shared" si="1227"/>
        <v>3258</v>
      </c>
      <c r="AH336" s="289">
        <f t="shared" ref="AH336:AJ336" si="1228">AH540+AH561+AH536</f>
        <v>0</v>
      </c>
      <c r="AI336" s="289">
        <f t="shared" si="1228"/>
        <v>0</v>
      </c>
      <c r="AJ336" s="289">
        <f t="shared" si="1228"/>
        <v>0</v>
      </c>
      <c r="AK336" s="289">
        <f t="shared" si="1227"/>
        <v>0</v>
      </c>
      <c r="AL336" s="289">
        <f t="shared" ref="AL336:AM336" si="1229">AL540+AL561+AL536</f>
        <v>0</v>
      </c>
      <c r="AM336" s="289">
        <f t="shared" si="1229"/>
        <v>0</v>
      </c>
      <c r="AN336" s="289">
        <f t="shared" ref="AN336:AO336" si="1230">AN540+AN561+AN536</f>
        <v>0</v>
      </c>
      <c r="AO336" s="289">
        <f t="shared" si="1230"/>
        <v>0</v>
      </c>
    </row>
    <row r="337" spans="1:41" ht="15" customHeight="1">
      <c r="A337" s="43"/>
      <c r="B337" s="28" t="s">
        <v>306</v>
      </c>
      <c r="C337" s="29">
        <v>55</v>
      </c>
      <c r="D337" s="248">
        <f t="shared" ref="D337:E338" si="1231">D360</f>
        <v>0</v>
      </c>
      <c r="E337" s="38">
        <f t="shared" si="1231"/>
        <v>0</v>
      </c>
      <c r="F337" s="289">
        <f t="shared" ref="F337:J338" si="1232">F360</f>
        <v>0</v>
      </c>
      <c r="G337" s="248">
        <f t="shared" si="1232"/>
        <v>0</v>
      </c>
      <c r="H337" s="248">
        <f t="shared" si="1232"/>
        <v>0</v>
      </c>
      <c r="I337" s="248">
        <f t="shared" si="1232"/>
        <v>0</v>
      </c>
      <c r="J337" s="248">
        <f t="shared" si="1232"/>
        <v>0</v>
      </c>
      <c r="K337" s="23">
        <f t="shared" si="868"/>
        <v>0</v>
      </c>
      <c r="L337" s="23">
        <f t="shared" si="869"/>
        <v>0</v>
      </c>
      <c r="M337" s="248">
        <f t="shared" ref="M337:O337" si="1233">M360</f>
        <v>0</v>
      </c>
      <c r="N337" s="248">
        <f t="shared" si="1233"/>
        <v>0</v>
      </c>
      <c r="O337" s="248">
        <f t="shared" si="1233"/>
        <v>0</v>
      </c>
      <c r="P337" s="38">
        <f t="shared" ref="P337:Q337" si="1234">P360</f>
        <v>0</v>
      </c>
      <c r="Q337" s="38">
        <f t="shared" si="1234"/>
        <v>0</v>
      </c>
      <c r="R337" s="38">
        <f t="shared" ref="R337:Z337" si="1235">R360</f>
        <v>0</v>
      </c>
      <c r="S337" s="38">
        <f t="shared" si="1235"/>
        <v>0</v>
      </c>
      <c r="T337" s="38">
        <f t="shared" si="1235"/>
        <v>0</v>
      </c>
      <c r="U337" s="38">
        <f t="shared" ref="U337:V337" si="1236">U360</f>
        <v>0</v>
      </c>
      <c r="V337" s="38">
        <f t="shared" si="1236"/>
        <v>0</v>
      </c>
      <c r="W337" s="38">
        <f t="shared" ref="W337:Y337" si="1237">W360</f>
        <v>0</v>
      </c>
      <c r="X337" s="38">
        <f t="shared" si="1237"/>
        <v>0</v>
      </c>
      <c r="Y337" s="38">
        <f t="shared" si="1237"/>
        <v>0</v>
      </c>
      <c r="Z337" s="38">
        <f t="shared" si="1235"/>
        <v>0</v>
      </c>
      <c r="AA337" s="38">
        <f t="shared" ref="AA337:AB337" si="1238">AA360</f>
        <v>0</v>
      </c>
      <c r="AB337" s="38">
        <f t="shared" si="1238"/>
        <v>0</v>
      </c>
      <c r="AC337" s="38">
        <f t="shared" ref="AC337:AE337" si="1239">AC360</f>
        <v>0</v>
      </c>
      <c r="AD337" s="292">
        <f t="shared" si="857"/>
        <v>0</v>
      </c>
      <c r="AE337" s="38">
        <f t="shared" si="1239"/>
        <v>0</v>
      </c>
      <c r="AF337" s="38">
        <f t="shared" ref="AF337:AK337" si="1240">AF360</f>
        <v>0</v>
      </c>
      <c r="AG337" s="38">
        <f t="shared" si="1240"/>
        <v>0</v>
      </c>
      <c r="AH337" s="38">
        <f t="shared" ref="AH337:AJ337" si="1241">AH360</f>
        <v>0</v>
      </c>
      <c r="AI337" s="38">
        <f t="shared" si="1241"/>
        <v>0</v>
      </c>
      <c r="AJ337" s="38">
        <f t="shared" si="1241"/>
        <v>0</v>
      </c>
      <c r="AK337" s="38">
        <f t="shared" si="1240"/>
        <v>0</v>
      </c>
      <c r="AL337" s="38">
        <f t="shared" ref="AL337:AM337" si="1242">AL360</f>
        <v>0</v>
      </c>
      <c r="AM337" s="38">
        <f t="shared" si="1242"/>
        <v>0</v>
      </c>
      <c r="AN337" s="38">
        <f t="shared" ref="AN337:AO337" si="1243">AN360</f>
        <v>0</v>
      </c>
      <c r="AO337" s="38">
        <f t="shared" si="1243"/>
        <v>0</v>
      </c>
    </row>
    <row r="338" spans="1:41" ht="14.25">
      <c r="A338" s="43"/>
      <c r="B338" s="28" t="s">
        <v>326</v>
      </c>
      <c r="C338" s="29">
        <v>57</v>
      </c>
      <c r="D338" s="248">
        <f t="shared" si="1231"/>
        <v>0</v>
      </c>
      <c r="E338" s="38">
        <f t="shared" si="1231"/>
        <v>0</v>
      </c>
      <c r="F338" s="289">
        <f t="shared" si="1232"/>
        <v>0</v>
      </c>
      <c r="G338" s="248">
        <f t="shared" si="1232"/>
        <v>0</v>
      </c>
      <c r="H338" s="248">
        <f t="shared" si="1232"/>
        <v>0</v>
      </c>
      <c r="I338" s="248">
        <f t="shared" si="1232"/>
        <v>0</v>
      </c>
      <c r="J338" s="248">
        <f t="shared" si="1232"/>
        <v>0</v>
      </c>
      <c r="K338" s="23">
        <f t="shared" si="868"/>
        <v>0</v>
      </c>
      <c r="L338" s="23">
        <f t="shared" si="869"/>
        <v>0</v>
      </c>
      <c r="M338" s="248">
        <f t="shared" ref="M338:O338" si="1244">M361</f>
        <v>0</v>
      </c>
      <c r="N338" s="248">
        <f t="shared" si="1244"/>
        <v>0</v>
      </c>
      <c r="O338" s="248">
        <f t="shared" si="1244"/>
        <v>0</v>
      </c>
      <c r="P338" s="38">
        <f t="shared" ref="P338:Q338" si="1245">P361</f>
        <v>0</v>
      </c>
      <c r="Q338" s="38">
        <f t="shared" si="1245"/>
        <v>0</v>
      </c>
      <c r="R338" s="38">
        <f t="shared" ref="R338:Z338" si="1246">R361</f>
        <v>0</v>
      </c>
      <c r="S338" s="38">
        <f t="shared" si="1246"/>
        <v>0</v>
      </c>
      <c r="T338" s="38">
        <f t="shared" si="1246"/>
        <v>0</v>
      </c>
      <c r="U338" s="38">
        <f t="shared" ref="U338:V338" si="1247">U361</f>
        <v>0</v>
      </c>
      <c r="V338" s="38">
        <f t="shared" si="1247"/>
        <v>0</v>
      </c>
      <c r="W338" s="38">
        <f t="shared" ref="W338:Y338" si="1248">W361</f>
        <v>0</v>
      </c>
      <c r="X338" s="38">
        <f t="shared" si="1248"/>
        <v>0</v>
      </c>
      <c r="Y338" s="38">
        <f t="shared" si="1248"/>
        <v>0</v>
      </c>
      <c r="Z338" s="38">
        <f t="shared" si="1246"/>
        <v>0</v>
      </c>
      <c r="AA338" s="38">
        <f t="shared" ref="AA338:AB338" si="1249">AA361</f>
        <v>0</v>
      </c>
      <c r="AB338" s="38">
        <f t="shared" si="1249"/>
        <v>0</v>
      </c>
      <c r="AC338" s="38">
        <f t="shared" ref="AC338:AE338" si="1250">AC361</f>
        <v>0</v>
      </c>
      <c r="AD338" s="292">
        <f t="shared" si="857"/>
        <v>0</v>
      </c>
      <c r="AE338" s="38">
        <f t="shared" si="1250"/>
        <v>0</v>
      </c>
      <c r="AF338" s="38">
        <f t="shared" ref="AF338:AK338" si="1251">AF361</f>
        <v>0</v>
      </c>
      <c r="AG338" s="38">
        <f t="shared" si="1251"/>
        <v>0</v>
      </c>
      <c r="AH338" s="38">
        <f t="shared" ref="AH338:AJ338" si="1252">AH361</f>
        <v>0</v>
      </c>
      <c r="AI338" s="38">
        <f t="shared" si="1252"/>
        <v>0</v>
      </c>
      <c r="AJ338" s="38">
        <f t="shared" si="1252"/>
        <v>0</v>
      </c>
      <c r="AK338" s="38">
        <f t="shared" si="1251"/>
        <v>0</v>
      </c>
      <c r="AL338" s="38">
        <f t="shared" ref="AL338:AM338" si="1253">AL361</f>
        <v>0</v>
      </c>
      <c r="AM338" s="38">
        <f t="shared" si="1253"/>
        <v>0</v>
      </c>
      <c r="AN338" s="38">
        <f t="shared" ref="AN338:AO338" si="1254">AN361</f>
        <v>0</v>
      </c>
      <c r="AO338" s="38">
        <f t="shared" si="1254"/>
        <v>0</v>
      </c>
    </row>
    <row r="339" spans="1:41" ht="14.25">
      <c r="A339" s="43"/>
      <c r="B339" s="28" t="s">
        <v>327</v>
      </c>
      <c r="C339" s="29">
        <v>59</v>
      </c>
      <c r="D339" s="248">
        <f t="shared" ref="D339:E339" si="1255">D363</f>
        <v>100</v>
      </c>
      <c r="E339" s="38">
        <f t="shared" si="1255"/>
        <v>0</v>
      </c>
      <c r="F339" s="289">
        <f t="shared" ref="F339:J339" si="1256">F363</f>
        <v>100</v>
      </c>
      <c r="G339" s="248">
        <f t="shared" si="1256"/>
        <v>25</v>
      </c>
      <c r="H339" s="248">
        <f t="shared" si="1256"/>
        <v>25</v>
      </c>
      <c r="I339" s="248">
        <f t="shared" si="1256"/>
        <v>25</v>
      </c>
      <c r="J339" s="248">
        <f t="shared" si="1256"/>
        <v>25</v>
      </c>
      <c r="K339" s="23">
        <f t="shared" si="868"/>
        <v>100</v>
      </c>
      <c r="L339" s="23">
        <f t="shared" si="869"/>
        <v>0</v>
      </c>
      <c r="M339" s="248">
        <f t="shared" ref="M339:O339" si="1257">M363</f>
        <v>0</v>
      </c>
      <c r="N339" s="248">
        <f t="shared" si="1257"/>
        <v>0</v>
      </c>
      <c r="O339" s="248">
        <f t="shared" si="1257"/>
        <v>0</v>
      </c>
      <c r="P339" s="38">
        <f t="shared" ref="P339:Q339" si="1258">P363</f>
        <v>0</v>
      </c>
      <c r="Q339" s="38">
        <f t="shared" si="1258"/>
        <v>0</v>
      </c>
      <c r="R339" s="38">
        <f t="shared" ref="R339:Z339" si="1259">R363</f>
        <v>0</v>
      </c>
      <c r="S339" s="38">
        <f t="shared" si="1259"/>
        <v>0</v>
      </c>
      <c r="T339" s="38">
        <f t="shared" si="1259"/>
        <v>0</v>
      </c>
      <c r="U339" s="38">
        <f t="shared" ref="U339:V339" si="1260">U363</f>
        <v>0</v>
      </c>
      <c r="V339" s="38">
        <f t="shared" si="1260"/>
        <v>0</v>
      </c>
      <c r="W339" s="38">
        <f t="shared" ref="W339:Y339" si="1261">W363</f>
        <v>0</v>
      </c>
      <c r="X339" s="38">
        <f t="shared" si="1261"/>
        <v>0</v>
      </c>
      <c r="Y339" s="38">
        <f t="shared" si="1261"/>
        <v>0</v>
      </c>
      <c r="Z339" s="38">
        <f t="shared" si="1259"/>
        <v>0</v>
      </c>
      <c r="AA339" s="38">
        <f t="shared" ref="AA339:AB339" si="1262">AA363</f>
        <v>0</v>
      </c>
      <c r="AB339" s="38">
        <f t="shared" si="1262"/>
        <v>0</v>
      </c>
      <c r="AC339" s="38">
        <f t="shared" ref="AC339:AE339" si="1263">AC363</f>
        <v>0</v>
      </c>
      <c r="AD339" s="292">
        <f t="shared" si="857"/>
        <v>100</v>
      </c>
      <c r="AE339" s="38">
        <f t="shared" si="1263"/>
        <v>100</v>
      </c>
      <c r="AF339" s="38">
        <f t="shared" ref="AF339:AK339" si="1264">AF363</f>
        <v>0</v>
      </c>
      <c r="AG339" s="38">
        <f t="shared" si="1264"/>
        <v>0</v>
      </c>
      <c r="AH339" s="38">
        <f t="shared" ref="AH339:AJ339" si="1265">AH363</f>
        <v>0</v>
      </c>
      <c r="AI339" s="38">
        <f t="shared" si="1265"/>
        <v>0</v>
      </c>
      <c r="AJ339" s="38">
        <f t="shared" si="1265"/>
        <v>0</v>
      </c>
      <c r="AK339" s="38">
        <f t="shared" si="1264"/>
        <v>0</v>
      </c>
      <c r="AL339" s="38">
        <f t="shared" ref="AL339:AM339" si="1266">AL363</f>
        <v>0</v>
      </c>
      <c r="AM339" s="38">
        <f t="shared" si="1266"/>
        <v>0</v>
      </c>
      <c r="AN339" s="38">
        <f t="shared" ref="AN339:AO339" si="1267">AN363</f>
        <v>0</v>
      </c>
      <c r="AO339" s="38">
        <f t="shared" si="1267"/>
        <v>0</v>
      </c>
    </row>
    <row r="340" spans="1:41" ht="14.25">
      <c r="A340" s="43"/>
      <c r="B340" s="28" t="s">
        <v>309</v>
      </c>
      <c r="C340" s="29">
        <v>79</v>
      </c>
      <c r="D340" s="248">
        <f t="shared" ref="D340:E340" si="1268">D549</f>
        <v>6353</v>
      </c>
      <c r="E340" s="38">
        <f t="shared" si="1268"/>
        <v>11466</v>
      </c>
      <c r="F340" s="289">
        <f>F549</f>
        <v>11466</v>
      </c>
      <c r="G340" s="248">
        <f t="shared" ref="G340:J340" si="1269">G549</f>
        <v>3000</v>
      </c>
      <c r="H340" s="248">
        <f t="shared" si="1269"/>
        <v>2900</v>
      </c>
      <c r="I340" s="248">
        <f t="shared" si="1269"/>
        <v>2900</v>
      </c>
      <c r="J340" s="248">
        <f t="shared" si="1269"/>
        <v>2666</v>
      </c>
      <c r="K340" s="23">
        <f t="shared" si="868"/>
        <v>11466</v>
      </c>
      <c r="L340" s="23">
        <f t="shared" si="869"/>
        <v>0</v>
      </c>
      <c r="M340" s="248">
        <f t="shared" ref="M340:O340" si="1270">M549</f>
        <v>17025</v>
      </c>
      <c r="N340" s="248">
        <f t="shared" si="1270"/>
        <v>18667</v>
      </c>
      <c r="O340" s="248">
        <f t="shared" si="1270"/>
        <v>20513</v>
      </c>
      <c r="P340" s="38">
        <f t="shared" ref="P340:Q340" si="1271">P549</f>
        <v>0</v>
      </c>
      <c r="Q340" s="38">
        <f t="shared" si="1271"/>
        <v>0</v>
      </c>
      <c r="R340" s="38">
        <f t="shared" ref="R340:Z340" si="1272">R549</f>
        <v>0</v>
      </c>
      <c r="S340" s="38">
        <f t="shared" si="1272"/>
        <v>0</v>
      </c>
      <c r="T340" s="38">
        <f t="shared" si="1272"/>
        <v>0</v>
      </c>
      <c r="U340" s="38">
        <f t="shared" ref="U340:V340" si="1273">U549</f>
        <v>0</v>
      </c>
      <c r="V340" s="38">
        <f t="shared" si="1273"/>
        <v>0</v>
      </c>
      <c r="W340" s="38">
        <f t="shared" ref="W340:Y340" si="1274">W549</f>
        <v>0</v>
      </c>
      <c r="X340" s="38">
        <f t="shared" si="1274"/>
        <v>0</v>
      </c>
      <c r="Y340" s="38">
        <f t="shared" si="1274"/>
        <v>0</v>
      </c>
      <c r="Z340" s="38">
        <f t="shared" si="1272"/>
        <v>0</v>
      </c>
      <c r="AA340" s="38">
        <f t="shared" ref="AA340:AB340" si="1275">AA549</f>
        <v>0</v>
      </c>
      <c r="AB340" s="38">
        <f t="shared" si="1275"/>
        <v>0</v>
      </c>
      <c r="AC340" s="38">
        <f t="shared" ref="AC340:AE340" si="1276">AC549</f>
        <v>0</v>
      </c>
      <c r="AD340" s="292">
        <f t="shared" si="857"/>
        <v>11466</v>
      </c>
      <c r="AE340" s="38">
        <f t="shared" si="1276"/>
        <v>11466</v>
      </c>
      <c r="AF340" s="38">
        <f t="shared" ref="AF340:AK340" si="1277">AF549</f>
        <v>11370</v>
      </c>
      <c r="AG340" s="38">
        <f t="shared" si="1277"/>
        <v>17070</v>
      </c>
      <c r="AH340" s="38">
        <f t="shared" ref="AH340:AJ340" si="1278">AH549</f>
        <v>0</v>
      </c>
      <c r="AI340" s="38">
        <f t="shared" si="1278"/>
        <v>0</v>
      </c>
      <c r="AJ340" s="38">
        <f t="shared" si="1278"/>
        <v>0</v>
      </c>
      <c r="AK340" s="38">
        <f t="shared" si="1277"/>
        <v>0</v>
      </c>
      <c r="AL340" s="38">
        <f t="shared" ref="AL340:AM340" si="1279">AL549</f>
        <v>0</v>
      </c>
      <c r="AM340" s="38">
        <f t="shared" si="1279"/>
        <v>0</v>
      </c>
      <c r="AN340" s="38">
        <f t="shared" ref="AN340:AO340" si="1280">AN549</f>
        <v>0</v>
      </c>
      <c r="AO340" s="38">
        <f t="shared" si="1280"/>
        <v>0</v>
      </c>
    </row>
    <row r="341" spans="1:41" ht="15.75" customHeight="1">
      <c r="A341" s="43"/>
      <c r="B341" s="28" t="s">
        <v>310</v>
      </c>
      <c r="C341" s="29">
        <v>85.01</v>
      </c>
      <c r="D341" s="186">
        <f t="shared" ref="D341:E341" si="1281">D362</f>
        <v>0</v>
      </c>
      <c r="E341" s="30">
        <f t="shared" si="1281"/>
        <v>0</v>
      </c>
      <c r="F341" s="234">
        <f t="shared" ref="F341:J341" si="1282">F362</f>
        <v>0</v>
      </c>
      <c r="G341" s="186">
        <f t="shared" si="1282"/>
        <v>0</v>
      </c>
      <c r="H341" s="186">
        <f t="shared" si="1282"/>
        <v>0</v>
      </c>
      <c r="I341" s="186">
        <f t="shared" si="1282"/>
        <v>0</v>
      </c>
      <c r="J341" s="186">
        <f t="shared" si="1282"/>
        <v>0</v>
      </c>
      <c r="K341" s="23">
        <f t="shared" si="868"/>
        <v>0</v>
      </c>
      <c r="L341" s="23">
        <f t="shared" si="869"/>
        <v>0</v>
      </c>
      <c r="M341" s="186">
        <f t="shared" ref="M341:O341" si="1283">M362</f>
        <v>0</v>
      </c>
      <c r="N341" s="186">
        <f t="shared" si="1283"/>
        <v>0</v>
      </c>
      <c r="O341" s="186">
        <f t="shared" si="1283"/>
        <v>0</v>
      </c>
      <c r="P341" s="30">
        <f t="shared" ref="P341:Q341" si="1284">P362</f>
        <v>0</v>
      </c>
      <c r="Q341" s="30">
        <f t="shared" si="1284"/>
        <v>0</v>
      </c>
      <c r="R341" s="30">
        <f t="shared" ref="R341:Z341" si="1285">R362</f>
        <v>0</v>
      </c>
      <c r="S341" s="30">
        <f t="shared" si="1285"/>
        <v>0</v>
      </c>
      <c r="T341" s="30">
        <f t="shared" si="1285"/>
        <v>0</v>
      </c>
      <c r="U341" s="30">
        <f t="shared" ref="U341:V341" si="1286">U362</f>
        <v>0</v>
      </c>
      <c r="V341" s="30">
        <f t="shared" si="1286"/>
        <v>0</v>
      </c>
      <c r="W341" s="30">
        <f t="shared" ref="W341:Y341" si="1287">W362</f>
        <v>0</v>
      </c>
      <c r="X341" s="30">
        <f t="shared" si="1287"/>
        <v>0</v>
      </c>
      <c r="Y341" s="30">
        <f t="shared" si="1287"/>
        <v>0</v>
      </c>
      <c r="Z341" s="30">
        <f t="shared" si="1285"/>
        <v>0</v>
      </c>
      <c r="AA341" s="30">
        <f t="shared" ref="AA341:AB341" si="1288">AA362</f>
        <v>0</v>
      </c>
      <c r="AB341" s="30">
        <f t="shared" si="1288"/>
        <v>0</v>
      </c>
      <c r="AC341" s="30">
        <f t="shared" ref="AC341:AE341" si="1289">AC362</f>
        <v>0</v>
      </c>
      <c r="AD341" s="292">
        <f t="shared" si="857"/>
        <v>0</v>
      </c>
      <c r="AE341" s="30">
        <f t="shared" si="1289"/>
        <v>0</v>
      </c>
      <c r="AF341" s="30">
        <f t="shared" ref="AF341:AK341" si="1290">AF362</f>
        <v>-3899</v>
      </c>
      <c r="AG341" s="30">
        <f t="shared" si="1290"/>
        <v>0</v>
      </c>
      <c r="AH341" s="30">
        <f t="shared" ref="AH341:AJ341" si="1291">AH362</f>
        <v>0</v>
      </c>
      <c r="AI341" s="30">
        <f t="shared" si="1291"/>
        <v>0</v>
      </c>
      <c r="AJ341" s="30">
        <f t="shared" si="1291"/>
        <v>0</v>
      </c>
      <c r="AK341" s="30">
        <f t="shared" si="1290"/>
        <v>0</v>
      </c>
      <c r="AL341" s="30">
        <f t="shared" ref="AL341:AM341" si="1292">AL362</f>
        <v>0</v>
      </c>
      <c r="AM341" s="30">
        <f t="shared" si="1292"/>
        <v>0</v>
      </c>
      <c r="AN341" s="30">
        <f t="shared" ref="AN341:AO341" si="1293">AN362</f>
        <v>0</v>
      </c>
      <c r="AO341" s="30">
        <f t="shared" si="1293"/>
        <v>0</v>
      </c>
    </row>
    <row r="342" spans="1:41" ht="12.75" customHeight="1">
      <c r="A342" s="43"/>
      <c r="B342" s="25" t="s">
        <v>311</v>
      </c>
      <c r="C342" s="29"/>
      <c r="D342" s="248">
        <f t="shared" ref="D342:E342" si="1294">D345+D346+D351+D343+D347+D352+D348</f>
        <v>187146</v>
      </c>
      <c r="E342" s="38">
        <f t="shared" si="1294"/>
        <v>147486</v>
      </c>
      <c r="F342" s="289">
        <f t="shared" ref="F342:J342" si="1295">F345+F346+F351+F343+F347+F352+F348</f>
        <v>165776</v>
      </c>
      <c r="G342" s="248">
        <f t="shared" si="1295"/>
        <v>72416</v>
      </c>
      <c r="H342" s="248">
        <f t="shared" si="1295"/>
        <v>39760</v>
      </c>
      <c r="I342" s="248">
        <f t="shared" si="1295"/>
        <v>25035</v>
      </c>
      <c r="J342" s="248">
        <f t="shared" si="1295"/>
        <v>28565</v>
      </c>
      <c r="K342" s="23">
        <f t="shared" si="868"/>
        <v>165776</v>
      </c>
      <c r="L342" s="23">
        <f t="shared" si="869"/>
        <v>0</v>
      </c>
      <c r="M342" s="248">
        <f t="shared" ref="M342:O342" si="1296">M345+M346+M351+M343+M347+M352+M348</f>
        <v>25034</v>
      </c>
      <c r="N342" s="248">
        <f t="shared" si="1296"/>
        <v>16398</v>
      </c>
      <c r="O342" s="248">
        <f t="shared" si="1296"/>
        <v>0</v>
      </c>
      <c r="P342" s="38">
        <f t="shared" ref="P342:Q342" si="1297">P345+P346+P351+P343+P347+P352+P348</f>
        <v>2</v>
      </c>
      <c r="Q342" s="38">
        <f t="shared" si="1297"/>
        <v>0</v>
      </c>
      <c r="R342" s="38">
        <f t="shared" ref="R342:Z342" si="1298">R345+R346+R351+R343+R347+R352+R348</f>
        <v>1</v>
      </c>
      <c r="S342" s="38">
        <f t="shared" si="1298"/>
        <v>5</v>
      </c>
      <c r="T342" s="38">
        <f t="shared" si="1298"/>
        <v>29</v>
      </c>
      <c r="U342" s="38">
        <f t="shared" ref="U342:V342" si="1299">U345+U346+U351+U343+U347+U352+U348</f>
        <v>0</v>
      </c>
      <c r="V342" s="38">
        <f t="shared" si="1299"/>
        <v>0</v>
      </c>
      <c r="W342" s="38">
        <f t="shared" ref="W342:Y342" si="1300">W345+W346+W351+W343+W347+W352+W348</f>
        <v>46</v>
      </c>
      <c r="X342" s="38">
        <f t="shared" si="1300"/>
        <v>0</v>
      </c>
      <c r="Y342" s="38">
        <f t="shared" si="1300"/>
        <v>0</v>
      </c>
      <c r="Z342" s="38">
        <f t="shared" si="1298"/>
        <v>9380</v>
      </c>
      <c r="AA342" s="38">
        <f t="shared" ref="AA342:AB342" si="1301">AA345+AA346+AA351+AA343+AA347+AA352+AA348</f>
        <v>27</v>
      </c>
      <c r="AB342" s="38">
        <f t="shared" si="1301"/>
        <v>81</v>
      </c>
      <c r="AC342" s="38">
        <f t="shared" ref="AC342:AE342" si="1302">AC345+AC346+AC351+AC343+AC347+AC352+AC348</f>
        <v>0</v>
      </c>
      <c r="AD342" s="292">
        <f t="shared" ref="AD342:AD405" si="1303">F342+P342+Q342+R342+S342+T342+Z342+U342+V342+W342+X342+Y342+AA342+AB342+AC342</f>
        <v>175347</v>
      </c>
      <c r="AE342" s="38">
        <f t="shared" si="1302"/>
        <v>175347</v>
      </c>
      <c r="AF342" s="38">
        <f t="shared" ref="AF342:AK342" si="1304">AF345+AF346+AF351+AF343+AF347+AF352+AF348</f>
        <v>92357</v>
      </c>
      <c r="AG342" s="38">
        <f t="shared" si="1304"/>
        <v>79520</v>
      </c>
      <c r="AH342" s="38">
        <f t="shared" ref="AH342:AJ342" si="1305">AH345+AH346+AH351+AH343+AH347+AH352+AH348</f>
        <v>0</v>
      </c>
      <c r="AI342" s="38">
        <f t="shared" si="1305"/>
        <v>0</v>
      </c>
      <c r="AJ342" s="38">
        <f t="shared" si="1305"/>
        <v>0</v>
      </c>
      <c r="AK342" s="38">
        <f t="shared" si="1304"/>
        <v>80702</v>
      </c>
      <c r="AL342" s="38">
        <f t="shared" ref="AL342:AM342" si="1306">AL345+AL346+AL351+AL343+AL347+AL352+AL348</f>
        <v>15000</v>
      </c>
      <c r="AM342" s="38">
        <f t="shared" si="1306"/>
        <v>6975</v>
      </c>
      <c r="AN342" s="38">
        <f t="shared" ref="AN342:AO342" si="1307">AN345+AN346+AN351+AN343+AN347+AN352+AN348</f>
        <v>0</v>
      </c>
      <c r="AO342" s="38">
        <f t="shared" si="1307"/>
        <v>0</v>
      </c>
    </row>
    <row r="343" spans="1:41" ht="17.25" customHeight="1">
      <c r="A343" s="43"/>
      <c r="B343" s="28" t="s">
        <v>328</v>
      </c>
      <c r="C343" s="29">
        <v>51</v>
      </c>
      <c r="D343" s="186">
        <f t="shared" ref="D343:E343" si="1308">D546</f>
        <v>61</v>
      </c>
      <c r="E343" s="30">
        <f t="shared" si="1308"/>
        <v>0</v>
      </c>
      <c r="F343" s="93">
        <f>F546</f>
        <v>2</v>
      </c>
      <c r="G343" s="186">
        <f t="shared" ref="G343:J343" si="1309">G546</f>
        <v>2</v>
      </c>
      <c r="H343" s="186">
        <f t="shared" si="1309"/>
        <v>0</v>
      </c>
      <c r="I343" s="186">
        <f t="shared" si="1309"/>
        <v>0</v>
      </c>
      <c r="J343" s="186">
        <f t="shared" si="1309"/>
        <v>0</v>
      </c>
      <c r="K343" s="23">
        <f t="shared" si="868"/>
        <v>2</v>
      </c>
      <c r="L343" s="23">
        <f t="shared" si="869"/>
        <v>0</v>
      </c>
      <c r="M343" s="186">
        <f t="shared" ref="M343:O343" si="1310">M546</f>
        <v>0</v>
      </c>
      <c r="N343" s="186">
        <f t="shared" si="1310"/>
        <v>0</v>
      </c>
      <c r="O343" s="186">
        <f t="shared" si="1310"/>
        <v>0</v>
      </c>
      <c r="P343" s="30">
        <f t="shared" ref="P343:Q343" si="1311">P546</f>
        <v>0</v>
      </c>
      <c r="Q343" s="30">
        <f t="shared" si="1311"/>
        <v>0</v>
      </c>
      <c r="R343" s="30">
        <f t="shared" ref="R343:Z343" si="1312">R546</f>
        <v>0</v>
      </c>
      <c r="S343" s="30">
        <f t="shared" si="1312"/>
        <v>0</v>
      </c>
      <c r="T343" s="30">
        <f t="shared" si="1312"/>
        <v>0</v>
      </c>
      <c r="U343" s="30">
        <f t="shared" ref="U343:V343" si="1313">U546</f>
        <v>0</v>
      </c>
      <c r="V343" s="30">
        <f t="shared" si="1313"/>
        <v>0</v>
      </c>
      <c r="W343" s="30">
        <f t="shared" ref="W343:Y343" si="1314">W546</f>
        <v>0</v>
      </c>
      <c r="X343" s="30">
        <f t="shared" si="1314"/>
        <v>0</v>
      </c>
      <c r="Y343" s="30">
        <f t="shared" si="1314"/>
        <v>0</v>
      </c>
      <c r="Z343" s="30">
        <f t="shared" si="1312"/>
        <v>0</v>
      </c>
      <c r="AA343" s="30">
        <f t="shared" ref="AA343:AB343" si="1315">AA546</f>
        <v>0</v>
      </c>
      <c r="AB343" s="30">
        <f t="shared" si="1315"/>
        <v>0</v>
      </c>
      <c r="AC343" s="30">
        <f t="shared" ref="AC343:AE343" si="1316">AC546</f>
        <v>0</v>
      </c>
      <c r="AD343" s="292">
        <f t="shared" si="1303"/>
        <v>2</v>
      </c>
      <c r="AE343" s="30">
        <f t="shared" si="1316"/>
        <v>2</v>
      </c>
      <c r="AF343" s="30">
        <f t="shared" ref="AF343:AK343" si="1317">AF546</f>
        <v>1</v>
      </c>
      <c r="AG343" s="30">
        <f t="shared" si="1317"/>
        <v>1</v>
      </c>
      <c r="AH343" s="30">
        <f t="shared" ref="AH343:AJ343" si="1318">AH546</f>
        <v>0</v>
      </c>
      <c r="AI343" s="30">
        <f t="shared" si="1318"/>
        <v>0</v>
      </c>
      <c r="AJ343" s="30">
        <f t="shared" si="1318"/>
        <v>0</v>
      </c>
      <c r="AK343" s="30">
        <f t="shared" si="1317"/>
        <v>0</v>
      </c>
      <c r="AL343" s="30">
        <f t="shared" ref="AL343:AM343" si="1319">AL546</f>
        <v>0</v>
      </c>
      <c r="AM343" s="30">
        <f t="shared" si="1319"/>
        <v>0</v>
      </c>
      <c r="AN343" s="30">
        <f t="shared" ref="AN343:AO343" si="1320">AN546</f>
        <v>0</v>
      </c>
      <c r="AO343" s="30">
        <f t="shared" si="1320"/>
        <v>0</v>
      </c>
    </row>
    <row r="344" spans="1:41" ht="15" customHeight="1">
      <c r="A344" s="43"/>
      <c r="B344" s="28" t="s">
        <v>329</v>
      </c>
      <c r="C344" s="29" t="s">
        <v>318</v>
      </c>
      <c r="D344" s="186">
        <f t="shared" ref="D344:E344" si="1321">D546</f>
        <v>61</v>
      </c>
      <c r="E344" s="30">
        <f t="shared" si="1321"/>
        <v>0</v>
      </c>
      <c r="F344" s="93">
        <f>F546</f>
        <v>2</v>
      </c>
      <c r="G344" s="186">
        <f t="shared" ref="G344:J344" si="1322">G546</f>
        <v>2</v>
      </c>
      <c r="H344" s="186">
        <f t="shared" si="1322"/>
        <v>0</v>
      </c>
      <c r="I344" s="186">
        <f t="shared" si="1322"/>
        <v>0</v>
      </c>
      <c r="J344" s="186">
        <f t="shared" si="1322"/>
        <v>0</v>
      </c>
      <c r="K344" s="23">
        <f t="shared" si="868"/>
        <v>2</v>
      </c>
      <c r="L344" s="23">
        <f t="shared" si="869"/>
        <v>0</v>
      </c>
      <c r="M344" s="186">
        <f t="shared" ref="M344:O344" si="1323">M546</f>
        <v>0</v>
      </c>
      <c r="N344" s="186">
        <f t="shared" si="1323"/>
        <v>0</v>
      </c>
      <c r="O344" s="186">
        <f t="shared" si="1323"/>
        <v>0</v>
      </c>
      <c r="P344" s="30">
        <f t="shared" ref="P344:Q344" si="1324">P546</f>
        <v>0</v>
      </c>
      <c r="Q344" s="30">
        <f t="shared" si="1324"/>
        <v>0</v>
      </c>
      <c r="R344" s="30">
        <f t="shared" ref="R344:Z344" si="1325">R546</f>
        <v>0</v>
      </c>
      <c r="S344" s="30">
        <f t="shared" si="1325"/>
        <v>0</v>
      </c>
      <c r="T344" s="30">
        <f t="shared" si="1325"/>
        <v>0</v>
      </c>
      <c r="U344" s="30">
        <f t="shared" ref="U344:V344" si="1326">U546</f>
        <v>0</v>
      </c>
      <c r="V344" s="30">
        <f t="shared" si="1326"/>
        <v>0</v>
      </c>
      <c r="W344" s="30">
        <f t="shared" ref="W344:Y344" si="1327">W546</f>
        <v>0</v>
      </c>
      <c r="X344" s="30">
        <f t="shared" si="1327"/>
        <v>0</v>
      </c>
      <c r="Y344" s="30">
        <f t="shared" si="1327"/>
        <v>0</v>
      </c>
      <c r="Z344" s="30">
        <f t="shared" si="1325"/>
        <v>0</v>
      </c>
      <c r="AA344" s="30">
        <f t="shared" ref="AA344:AB344" si="1328">AA546</f>
        <v>0</v>
      </c>
      <c r="AB344" s="30">
        <f t="shared" si="1328"/>
        <v>0</v>
      </c>
      <c r="AC344" s="30">
        <f t="shared" ref="AC344:AE344" si="1329">AC546</f>
        <v>0</v>
      </c>
      <c r="AD344" s="292">
        <f t="shared" si="1303"/>
        <v>2</v>
      </c>
      <c r="AE344" s="30">
        <f t="shared" si="1329"/>
        <v>2</v>
      </c>
      <c r="AF344" s="30">
        <f t="shared" ref="AF344:AK344" si="1330">AF546</f>
        <v>1</v>
      </c>
      <c r="AG344" s="30">
        <f t="shared" si="1330"/>
        <v>1</v>
      </c>
      <c r="AH344" s="30">
        <f t="shared" ref="AH344:AJ344" si="1331">AH546</f>
        <v>0</v>
      </c>
      <c r="AI344" s="30">
        <f t="shared" si="1331"/>
        <v>0</v>
      </c>
      <c r="AJ344" s="30">
        <f t="shared" si="1331"/>
        <v>0</v>
      </c>
      <c r="AK344" s="30">
        <f t="shared" si="1330"/>
        <v>0</v>
      </c>
      <c r="AL344" s="30">
        <f t="shared" ref="AL344:AM344" si="1332">AL546</f>
        <v>0</v>
      </c>
      <c r="AM344" s="30">
        <f t="shared" si="1332"/>
        <v>0</v>
      </c>
      <c r="AN344" s="30">
        <f t="shared" ref="AN344:AO344" si="1333">AN546</f>
        <v>0</v>
      </c>
      <c r="AO344" s="30">
        <f t="shared" si="1333"/>
        <v>0</v>
      </c>
    </row>
    <row r="345" spans="1:41" ht="0.75" customHeight="1">
      <c r="A345" s="43"/>
      <c r="B345" s="28" t="s">
        <v>330</v>
      </c>
      <c r="C345" s="29">
        <v>55</v>
      </c>
      <c r="D345" s="186"/>
      <c r="E345" s="30"/>
      <c r="F345" s="93"/>
      <c r="G345" s="186"/>
      <c r="H345" s="186"/>
      <c r="I345" s="186"/>
      <c r="J345" s="186"/>
      <c r="K345" s="23">
        <f t="shared" si="868"/>
        <v>0</v>
      </c>
      <c r="L345" s="23">
        <f t="shared" si="869"/>
        <v>0</v>
      </c>
      <c r="M345" s="186"/>
      <c r="N345" s="186"/>
      <c r="O345" s="186"/>
      <c r="P345" s="30"/>
      <c r="Q345" s="30"/>
      <c r="R345" s="30"/>
      <c r="S345" s="30"/>
      <c r="T345" s="30"/>
      <c r="U345" s="30"/>
      <c r="V345" s="30"/>
      <c r="W345" s="30"/>
      <c r="X345" s="30"/>
      <c r="Y345" s="30"/>
      <c r="Z345" s="30"/>
      <c r="AA345" s="30"/>
      <c r="AB345" s="30"/>
      <c r="AC345" s="30"/>
      <c r="AD345" s="292">
        <f t="shared" si="1303"/>
        <v>0</v>
      </c>
      <c r="AE345" s="30"/>
      <c r="AF345" s="30"/>
      <c r="AG345" s="30"/>
      <c r="AH345" s="30"/>
      <c r="AI345" s="30"/>
      <c r="AJ345" s="30"/>
      <c r="AK345" s="30"/>
      <c r="AL345" s="30"/>
      <c r="AM345" s="30"/>
      <c r="AN345" s="30"/>
      <c r="AO345" s="30"/>
    </row>
    <row r="346" spans="1:41" ht="15" customHeight="1">
      <c r="A346" s="43"/>
      <c r="B346" s="28" t="s">
        <v>320</v>
      </c>
      <c r="C346" s="29">
        <v>56</v>
      </c>
      <c r="D346" s="30">
        <f t="shared" ref="D346:E347" si="1334">D369</f>
        <v>0</v>
      </c>
      <c r="E346" s="30">
        <f t="shared" si="1334"/>
        <v>5926</v>
      </c>
      <c r="F346" s="93">
        <f t="shared" ref="F346:J347" si="1335">F369</f>
        <v>5926</v>
      </c>
      <c r="G346" s="186">
        <f t="shared" si="1335"/>
        <v>189</v>
      </c>
      <c r="H346" s="186">
        <f t="shared" si="1335"/>
        <v>57</v>
      </c>
      <c r="I346" s="186">
        <f t="shared" si="1335"/>
        <v>57</v>
      </c>
      <c r="J346" s="186">
        <f t="shared" si="1335"/>
        <v>5623</v>
      </c>
      <c r="K346" s="23">
        <f t="shared" si="868"/>
        <v>5926</v>
      </c>
      <c r="L346" s="23">
        <f t="shared" si="869"/>
        <v>0</v>
      </c>
      <c r="M346" s="186">
        <f t="shared" ref="M346:O346" si="1336">M369</f>
        <v>149</v>
      </c>
      <c r="N346" s="186">
        <f t="shared" si="1336"/>
        <v>0</v>
      </c>
      <c r="O346" s="186">
        <f t="shared" si="1336"/>
        <v>0</v>
      </c>
      <c r="P346" s="30">
        <f t="shared" ref="P346:Q346" si="1337">P369</f>
        <v>0</v>
      </c>
      <c r="Q346" s="30">
        <f t="shared" si="1337"/>
        <v>0</v>
      </c>
      <c r="R346" s="30">
        <f t="shared" ref="R346:Z346" si="1338">R369</f>
        <v>0</v>
      </c>
      <c r="S346" s="30">
        <f t="shared" si="1338"/>
        <v>0</v>
      </c>
      <c r="T346" s="30">
        <f t="shared" si="1338"/>
        <v>0</v>
      </c>
      <c r="U346" s="30">
        <f t="shared" ref="U346:V346" si="1339">U369</f>
        <v>0</v>
      </c>
      <c r="V346" s="30">
        <f t="shared" si="1339"/>
        <v>0</v>
      </c>
      <c r="W346" s="30">
        <f t="shared" ref="W346:Y346" si="1340">W369</f>
        <v>0</v>
      </c>
      <c r="X346" s="30">
        <f t="shared" si="1340"/>
        <v>0</v>
      </c>
      <c r="Y346" s="30">
        <f t="shared" si="1340"/>
        <v>0</v>
      </c>
      <c r="Z346" s="30">
        <f t="shared" si="1338"/>
        <v>0</v>
      </c>
      <c r="AA346" s="30">
        <f t="shared" ref="AA346:AB346" si="1341">AA369</f>
        <v>0</v>
      </c>
      <c r="AB346" s="30">
        <f t="shared" si="1341"/>
        <v>0</v>
      </c>
      <c r="AC346" s="30">
        <f t="shared" ref="AC346:AE346" si="1342">AC369</f>
        <v>0</v>
      </c>
      <c r="AD346" s="292">
        <f t="shared" si="1303"/>
        <v>5926</v>
      </c>
      <c r="AE346" s="30">
        <f t="shared" si="1342"/>
        <v>5926</v>
      </c>
      <c r="AF346" s="30">
        <f t="shared" ref="AF346:AK346" si="1343">AF369</f>
        <v>1273</v>
      </c>
      <c r="AG346" s="30">
        <f t="shared" si="1343"/>
        <v>4805</v>
      </c>
      <c r="AH346" s="30">
        <f t="shared" ref="AH346:AJ346" si="1344">AH369</f>
        <v>0</v>
      </c>
      <c r="AI346" s="30">
        <f t="shared" si="1344"/>
        <v>0</v>
      </c>
      <c r="AJ346" s="30">
        <f t="shared" si="1344"/>
        <v>0</v>
      </c>
      <c r="AK346" s="30">
        <f t="shared" si="1343"/>
        <v>4805</v>
      </c>
      <c r="AL346" s="30">
        <f t="shared" ref="AL346:AM346" si="1345">AL369</f>
        <v>0</v>
      </c>
      <c r="AM346" s="30">
        <f t="shared" si="1345"/>
        <v>0</v>
      </c>
      <c r="AN346" s="30">
        <f t="shared" ref="AN346:AO346" si="1346">AN369</f>
        <v>0</v>
      </c>
      <c r="AO346" s="30">
        <f t="shared" si="1346"/>
        <v>0</v>
      </c>
    </row>
    <row r="347" spans="1:41" ht="14.25">
      <c r="A347" s="43"/>
      <c r="B347" s="28" t="s">
        <v>320</v>
      </c>
      <c r="C347" s="29">
        <v>58</v>
      </c>
      <c r="D347" s="248">
        <f t="shared" si="1334"/>
        <v>14571</v>
      </c>
      <c r="E347" s="38">
        <f t="shared" si="1334"/>
        <v>8542</v>
      </c>
      <c r="F347" s="289">
        <f t="shared" si="1335"/>
        <v>8046</v>
      </c>
      <c r="G347" s="248">
        <f t="shared" si="1335"/>
        <v>8046</v>
      </c>
      <c r="H347" s="248">
        <f t="shared" si="1335"/>
        <v>0</v>
      </c>
      <c r="I347" s="248">
        <f t="shared" si="1335"/>
        <v>0</v>
      </c>
      <c r="J347" s="248">
        <f t="shared" si="1335"/>
        <v>0</v>
      </c>
      <c r="K347" s="23">
        <f t="shared" si="868"/>
        <v>8046</v>
      </c>
      <c r="L347" s="23">
        <f t="shared" si="869"/>
        <v>0</v>
      </c>
      <c r="M347" s="248">
        <f t="shared" ref="M347:O347" si="1347">M370</f>
        <v>0</v>
      </c>
      <c r="N347" s="248">
        <f t="shared" si="1347"/>
        <v>0</v>
      </c>
      <c r="O347" s="248">
        <f t="shared" si="1347"/>
        <v>0</v>
      </c>
      <c r="P347" s="38">
        <f t="shared" ref="P347:Q347" si="1348">P370</f>
        <v>0</v>
      </c>
      <c r="Q347" s="38">
        <f t="shared" si="1348"/>
        <v>0</v>
      </c>
      <c r="R347" s="38">
        <f t="shared" ref="R347:Z347" si="1349">R370</f>
        <v>0</v>
      </c>
      <c r="S347" s="38">
        <f t="shared" si="1349"/>
        <v>0</v>
      </c>
      <c r="T347" s="38">
        <f t="shared" si="1349"/>
        <v>0</v>
      </c>
      <c r="U347" s="38">
        <f t="shared" ref="U347:V347" si="1350">U370</f>
        <v>0</v>
      </c>
      <c r="V347" s="38">
        <f t="shared" si="1350"/>
        <v>0</v>
      </c>
      <c r="W347" s="38">
        <f t="shared" ref="W347:Y347" si="1351">W370</f>
        <v>0</v>
      </c>
      <c r="X347" s="38">
        <f t="shared" si="1351"/>
        <v>0</v>
      </c>
      <c r="Y347" s="38">
        <f t="shared" si="1351"/>
        <v>0</v>
      </c>
      <c r="Z347" s="38">
        <f t="shared" si="1349"/>
        <v>0</v>
      </c>
      <c r="AA347" s="38">
        <f t="shared" ref="AA347:AB347" si="1352">AA370</f>
        <v>0</v>
      </c>
      <c r="AB347" s="38">
        <f t="shared" si="1352"/>
        <v>0</v>
      </c>
      <c r="AC347" s="38">
        <f t="shared" ref="AC347:AE347" si="1353">AC370</f>
        <v>0</v>
      </c>
      <c r="AD347" s="292">
        <f t="shared" si="1303"/>
        <v>8046</v>
      </c>
      <c r="AE347" s="38">
        <f t="shared" si="1353"/>
        <v>8046</v>
      </c>
      <c r="AF347" s="38">
        <f t="shared" ref="AF347:AK347" si="1354">AF370</f>
        <v>5539</v>
      </c>
      <c r="AG347" s="38">
        <f t="shared" si="1354"/>
        <v>0</v>
      </c>
      <c r="AH347" s="38">
        <f t="shared" ref="AH347:AJ347" si="1355">AH370</f>
        <v>0</v>
      </c>
      <c r="AI347" s="38">
        <f t="shared" si="1355"/>
        <v>0</v>
      </c>
      <c r="AJ347" s="38">
        <f t="shared" si="1355"/>
        <v>0</v>
      </c>
      <c r="AK347" s="38">
        <f t="shared" si="1354"/>
        <v>0</v>
      </c>
      <c r="AL347" s="38">
        <f t="shared" ref="AL347:AM347" si="1356">AL370</f>
        <v>0</v>
      </c>
      <c r="AM347" s="38">
        <f t="shared" si="1356"/>
        <v>0</v>
      </c>
      <c r="AN347" s="38">
        <f t="shared" ref="AN347:AO347" si="1357">AN370</f>
        <v>0</v>
      </c>
      <c r="AO347" s="38">
        <f t="shared" si="1357"/>
        <v>0</v>
      </c>
    </row>
    <row r="348" spans="1:41" ht="29.25" customHeight="1">
      <c r="A348" s="43"/>
      <c r="B348" s="112" t="s">
        <v>321</v>
      </c>
      <c r="C348" s="29">
        <v>60</v>
      </c>
      <c r="D348" s="248">
        <f t="shared" ref="D348:E348" si="1358">D379</f>
        <v>78187</v>
      </c>
      <c r="E348" s="38">
        <f t="shared" si="1358"/>
        <v>101454</v>
      </c>
      <c r="F348" s="289">
        <f t="shared" ref="F348:J348" si="1359">F379</f>
        <v>101454</v>
      </c>
      <c r="G348" s="248">
        <f t="shared" si="1359"/>
        <v>46722</v>
      </c>
      <c r="H348" s="248">
        <f t="shared" si="1359"/>
        <v>26812</v>
      </c>
      <c r="I348" s="248">
        <f t="shared" si="1359"/>
        <v>13978</v>
      </c>
      <c r="J348" s="248">
        <f t="shared" si="1359"/>
        <v>13942</v>
      </c>
      <c r="K348" s="23">
        <f t="shared" si="868"/>
        <v>101454</v>
      </c>
      <c r="L348" s="23">
        <f t="shared" si="869"/>
        <v>0</v>
      </c>
      <c r="M348" s="248">
        <f t="shared" ref="M348:O348" si="1360">M379</f>
        <v>288</v>
      </c>
      <c r="N348" s="248">
        <f t="shared" si="1360"/>
        <v>0</v>
      </c>
      <c r="O348" s="248">
        <f t="shared" si="1360"/>
        <v>0</v>
      </c>
      <c r="P348" s="38">
        <f t="shared" ref="P348:Q348" si="1361">P379</f>
        <v>0</v>
      </c>
      <c r="Q348" s="38">
        <f t="shared" si="1361"/>
        <v>0</v>
      </c>
      <c r="R348" s="38">
        <f t="shared" ref="R348:Z348" si="1362">R379</f>
        <v>0</v>
      </c>
      <c r="S348" s="38">
        <f t="shared" si="1362"/>
        <v>0</v>
      </c>
      <c r="T348" s="38">
        <f t="shared" si="1362"/>
        <v>0</v>
      </c>
      <c r="U348" s="38">
        <f t="shared" ref="U348:V348" si="1363">U379</f>
        <v>0</v>
      </c>
      <c r="V348" s="38">
        <f t="shared" si="1363"/>
        <v>0</v>
      </c>
      <c r="W348" s="38">
        <f t="shared" ref="W348:Y348" si="1364">W379</f>
        <v>0</v>
      </c>
      <c r="X348" s="38">
        <f t="shared" si="1364"/>
        <v>0</v>
      </c>
      <c r="Y348" s="38">
        <f t="shared" si="1364"/>
        <v>0</v>
      </c>
      <c r="Z348" s="38">
        <f t="shared" si="1362"/>
        <v>0</v>
      </c>
      <c r="AA348" s="38">
        <f t="shared" ref="AA348:AB348" si="1365">AA379</f>
        <v>0</v>
      </c>
      <c r="AB348" s="38">
        <f t="shared" si="1365"/>
        <v>0</v>
      </c>
      <c r="AC348" s="38">
        <f t="shared" ref="AC348:AE348" si="1366">AC379</f>
        <v>0</v>
      </c>
      <c r="AD348" s="292">
        <f t="shared" si="1303"/>
        <v>101454</v>
      </c>
      <c r="AE348" s="38">
        <f t="shared" si="1366"/>
        <v>101454</v>
      </c>
      <c r="AF348" s="38">
        <f t="shared" ref="AF348:AK348" si="1367">AF379</f>
        <v>45294</v>
      </c>
      <c r="AG348" s="38">
        <f t="shared" si="1367"/>
        <v>45176</v>
      </c>
      <c r="AH348" s="38">
        <f t="shared" ref="AH348:AJ348" si="1368">AH379</f>
        <v>0</v>
      </c>
      <c r="AI348" s="38">
        <f t="shared" si="1368"/>
        <v>0</v>
      </c>
      <c r="AJ348" s="38">
        <f t="shared" si="1368"/>
        <v>0</v>
      </c>
      <c r="AK348" s="38">
        <f t="shared" si="1367"/>
        <v>45176</v>
      </c>
      <c r="AL348" s="38">
        <f t="shared" ref="AL348:AM348" si="1369">AL379</f>
        <v>0</v>
      </c>
      <c r="AM348" s="38">
        <f t="shared" si="1369"/>
        <v>0</v>
      </c>
      <c r="AN348" s="38">
        <f t="shared" ref="AN348:AO348" si="1370">AN379</f>
        <v>0</v>
      </c>
      <c r="AO348" s="38">
        <f t="shared" si="1370"/>
        <v>0</v>
      </c>
    </row>
    <row r="349" spans="1:41" s="120" customFormat="1" ht="13.5" hidden="1" customHeight="1">
      <c r="A349" s="119"/>
      <c r="B349" s="25" t="s">
        <v>298</v>
      </c>
      <c r="C349" s="80"/>
      <c r="D349" s="248"/>
      <c r="E349" s="38"/>
      <c r="F349" s="289"/>
      <c r="G349" s="248"/>
      <c r="H349" s="248"/>
      <c r="I349" s="248"/>
      <c r="J349" s="248"/>
      <c r="K349" s="23">
        <f t="shared" si="868"/>
        <v>0</v>
      </c>
      <c r="L349" s="23">
        <f t="shared" si="869"/>
        <v>0</v>
      </c>
      <c r="M349" s="248"/>
      <c r="N349" s="248"/>
      <c r="O349" s="248"/>
      <c r="P349" s="38"/>
      <c r="Q349" s="38"/>
      <c r="R349" s="38"/>
      <c r="S349" s="38"/>
      <c r="T349" s="38"/>
      <c r="U349" s="38"/>
      <c r="V349" s="38"/>
      <c r="W349" s="38"/>
      <c r="X349" s="38"/>
      <c r="Y349" s="38"/>
      <c r="Z349" s="38"/>
      <c r="AA349" s="38"/>
      <c r="AB349" s="38"/>
      <c r="AC349" s="38"/>
      <c r="AD349" s="292">
        <f t="shared" si="1303"/>
        <v>0</v>
      </c>
      <c r="AE349" s="38"/>
      <c r="AF349" s="38"/>
      <c r="AG349" s="38"/>
      <c r="AH349" s="38"/>
      <c r="AI349" s="38"/>
      <c r="AJ349" s="38"/>
      <c r="AK349" s="38"/>
      <c r="AL349" s="38"/>
      <c r="AM349" s="38"/>
      <c r="AN349" s="38"/>
      <c r="AO349" s="38"/>
    </row>
    <row r="350" spans="1:41" s="120" customFormat="1" ht="16.5" hidden="1" customHeight="1">
      <c r="A350" s="119"/>
      <c r="B350" s="28" t="s">
        <v>301</v>
      </c>
      <c r="C350" s="80">
        <v>20</v>
      </c>
      <c r="D350" s="248"/>
      <c r="E350" s="38"/>
      <c r="F350" s="289"/>
      <c r="G350" s="248"/>
      <c r="H350" s="248"/>
      <c r="I350" s="248"/>
      <c r="J350" s="248"/>
      <c r="K350" s="23">
        <f t="shared" si="868"/>
        <v>0</v>
      </c>
      <c r="L350" s="23">
        <f t="shared" si="869"/>
        <v>0</v>
      </c>
      <c r="M350" s="248"/>
      <c r="N350" s="248"/>
      <c r="O350" s="248"/>
      <c r="P350" s="38"/>
      <c r="Q350" s="38"/>
      <c r="R350" s="38"/>
      <c r="S350" s="38"/>
      <c r="T350" s="38"/>
      <c r="U350" s="38"/>
      <c r="V350" s="38"/>
      <c r="W350" s="38"/>
      <c r="X350" s="38"/>
      <c r="Y350" s="38"/>
      <c r="Z350" s="38"/>
      <c r="AA350" s="38"/>
      <c r="AB350" s="38"/>
      <c r="AC350" s="38"/>
      <c r="AD350" s="292">
        <f t="shared" si="1303"/>
        <v>0</v>
      </c>
      <c r="AE350" s="38"/>
      <c r="AF350" s="38"/>
      <c r="AG350" s="38"/>
      <c r="AH350" s="38"/>
      <c r="AI350" s="38"/>
      <c r="AJ350" s="38"/>
      <c r="AK350" s="38"/>
      <c r="AL350" s="38"/>
      <c r="AM350" s="38"/>
      <c r="AN350" s="38"/>
      <c r="AO350" s="38"/>
    </row>
    <row r="351" spans="1:41" s="120" customFormat="1" ht="14.25">
      <c r="A351" s="119"/>
      <c r="B351" s="28" t="s">
        <v>331</v>
      </c>
      <c r="C351" s="80">
        <v>70</v>
      </c>
      <c r="D351" s="248">
        <f t="shared" ref="D351:E351" si="1371">D385+D557</f>
        <v>94327</v>
      </c>
      <c r="E351" s="38">
        <f t="shared" si="1371"/>
        <v>31564</v>
      </c>
      <c r="F351" s="289">
        <f>F385+F557</f>
        <v>50348</v>
      </c>
      <c r="G351" s="248">
        <f t="shared" ref="G351:J351" si="1372">G385+G557</f>
        <v>17457</v>
      </c>
      <c r="H351" s="248">
        <f t="shared" si="1372"/>
        <v>12891</v>
      </c>
      <c r="I351" s="248">
        <f t="shared" si="1372"/>
        <v>11000</v>
      </c>
      <c r="J351" s="248">
        <f t="shared" si="1372"/>
        <v>9000</v>
      </c>
      <c r="K351" s="23">
        <f t="shared" ref="K351:K414" si="1373">G351+H351+I351+J351</f>
        <v>50348</v>
      </c>
      <c r="L351" s="23">
        <f t="shared" ref="L351:L414" si="1374">F351-K351</f>
        <v>0</v>
      </c>
      <c r="M351" s="248">
        <f t="shared" ref="M351:O351" si="1375">M385+M557</f>
        <v>24597</v>
      </c>
      <c r="N351" s="248">
        <f t="shared" si="1375"/>
        <v>16398</v>
      </c>
      <c r="O351" s="248">
        <f t="shared" si="1375"/>
        <v>0</v>
      </c>
      <c r="P351" s="38">
        <f t="shared" ref="P351:Q351" si="1376">P385+P557</f>
        <v>2</v>
      </c>
      <c r="Q351" s="38">
        <f t="shared" si="1376"/>
        <v>0</v>
      </c>
      <c r="R351" s="38">
        <f t="shared" ref="R351:Z351" si="1377">R385+R557</f>
        <v>1</v>
      </c>
      <c r="S351" s="38">
        <f t="shared" si="1377"/>
        <v>5</v>
      </c>
      <c r="T351" s="38">
        <f t="shared" si="1377"/>
        <v>29</v>
      </c>
      <c r="U351" s="38">
        <f t="shared" ref="U351:V351" si="1378">U385+U557</f>
        <v>0</v>
      </c>
      <c r="V351" s="38">
        <f t="shared" si="1378"/>
        <v>0</v>
      </c>
      <c r="W351" s="38">
        <f t="shared" ref="W351:Y351" si="1379">W385+W557</f>
        <v>46</v>
      </c>
      <c r="X351" s="38">
        <f t="shared" si="1379"/>
        <v>0</v>
      </c>
      <c r="Y351" s="38">
        <f t="shared" si="1379"/>
        <v>0</v>
      </c>
      <c r="Z351" s="38">
        <f t="shared" si="1377"/>
        <v>9380</v>
      </c>
      <c r="AA351" s="38">
        <f t="shared" ref="AA351:AB351" si="1380">AA385+AA557</f>
        <v>27</v>
      </c>
      <c r="AB351" s="38">
        <f t="shared" si="1380"/>
        <v>81</v>
      </c>
      <c r="AC351" s="38">
        <f t="shared" ref="AC351:AE351" si="1381">AC385+AC557</f>
        <v>0</v>
      </c>
      <c r="AD351" s="292">
        <f t="shared" si="1303"/>
        <v>59919</v>
      </c>
      <c r="AE351" s="38">
        <f t="shared" si="1381"/>
        <v>59919</v>
      </c>
      <c r="AF351" s="38">
        <f t="shared" ref="AF351:AK351" si="1382">AF385+AF557</f>
        <v>40250</v>
      </c>
      <c r="AG351" s="38">
        <f t="shared" si="1382"/>
        <v>29538</v>
      </c>
      <c r="AH351" s="38">
        <f t="shared" ref="AH351:AJ351" si="1383">AH385+AH557</f>
        <v>0</v>
      </c>
      <c r="AI351" s="38">
        <f t="shared" si="1383"/>
        <v>0</v>
      </c>
      <c r="AJ351" s="38">
        <f t="shared" si="1383"/>
        <v>0</v>
      </c>
      <c r="AK351" s="38">
        <f t="shared" si="1382"/>
        <v>30721</v>
      </c>
      <c r="AL351" s="38">
        <f t="shared" ref="AL351:AM351" si="1384">AL385+AL557</f>
        <v>15000</v>
      </c>
      <c r="AM351" s="38">
        <f t="shared" si="1384"/>
        <v>6975</v>
      </c>
      <c r="AN351" s="38">
        <f t="shared" ref="AN351:AO351" si="1385">AN385+AN557</f>
        <v>0</v>
      </c>
      <c r="AO351" s="38">
        <f t="shared" si="1385"/>
        <v>0</v>
      </c>
    </row>
    <row r="352" spans="1:41" s="120" customFormat="1" ht="25.5">
      <c r="A352" s="119"/>
      <c r="B352" s="51" t="s">
        <v>332</v>
      </c>
      <c r="C352" s="80"/>
      <c r="D352" s="248">
        <f t="shared" ref="D352:E352" si="1386">D395</f>
        <v>0</v>
      </c>
      <c r="E352" s="38">
        <f t="shared" si="1386"/>
        <v>0</v>
      </c>
      <c r="F352" s="289">
        <f>F395</f>
        <v>0</v>
      </c>
      <c r="G352" s="248">
        <f t="shared" ref="G352:J352" si="1387">G395</f>
        <v>0</v>
      </c>
      <c r="H352" s="248">
        <f t="shared" si="1387"/>
        <v>0</v>
      </c>
      <c r="I352" s="248">
        <f t="shared" si="1387"/>
        <v>0</v>
      </c>
      <c r="J352" s="248">
        <f t="shared" si="1387"/>
        <v>0</v>
      </c>
      <c r="K352" s="23">
        <f t="shared" si="1373"/>
        <v>0</v>
      </c>
      <c r="L352" s="23">
        <f t="shared" si="1374"/>
        <v>0</v>
      </c>
      <c r="M352" s="248">
        <f t="shared" ref="M352:O352" si="1388">M395</f>
        <v>0</v>
      </c>
      <c r="N352" s="248">
        <f t="shared" si="1388"/>
        <v>0</v>
      </c>
      <c r="O352" s="248">
        <f t="shared" si="1388"/>
        <v>0</v>
      </c>
      <c r="P352" s="38">
        <f t="shared" ref="P352:Q352" si="1389">P395</f>
        <v>0</v>
      </c>
      <c r="Q352" s="38">
        <f t="shared" si="1389"/>
        <v>0</v>
      </c>
      <c r="R352" s="38">
        <f t="shared" ref="R352:Z352" si="1390">R395</f>
        <v>0</v>
      </c>
      <c r="S352" s="38">
        <f t="shared" si="1390"/>
        <v>0</v>
      </c>
      <c r="T352" s="38">
        <f t="shared" si="1390"/>
        <v>0</v>
      </c>
      <c r="U352" s="38">
        <f t="shared" ref="U352:V352" si="1391">U395</f>
        <v>0</v>
      </c>
      <c r="V352" s="38">
        <f t="shared" si="1391"/>
        <v>0</v>
      </c>
      <c r="W352" s="38">
        <f t="shared" ref="W352:Y352" si="1392">W395</f>
        <v>0</v>
      </c>
      <c r="X352" s="38">
        <f t="shared" si="1392"/>
        <v>0</v>
      </c>
      <c r="Y352" s="38">
        <f t="shared" si="1392"/>
        <v>0</v>
      </c>
      <c r="Z352" s="38">
        <f t="shared" si="1390"/>
        <v>0</v>
      </c>
      <c r="AA352" s="38">
        <f t="shared" ref="AA352:AB352" si="1393">AA395</f>
        <v>0</v>
      </c>
      <c r="AB352" s="38">
        <f t="shared" si="1393"/>
        <v>0</v>
      </c>
      <c r="AC352" s="38">
        <f t="shared" ref="AC352:AE352" si="1394">AC395</f>
        <v>0</v>
      </c>
      <c r="AD352" s="292">
        <f t="shared" si="1303"/>
        <v>0</v>
      </c>
      <c r="AE352" s="38">
        <f t="shared" si="1394"/>
        <v>0</v>
      </c>
      <c r="AF352" s="38">
        <f t="shared" ref="AF352:AK352" si="1395">AF395</f>
        <v>0</v>
      </c>
      <c r="AG352" s="38">
        <f t="shared" si="1395"/>
        <v>0</v>
      </c>
      <c r="AH352" s="38">
        <f t="shared" ref="AH352:AJ352" si="1396">AH395</f>
        <v>0</v>
      </c>
      <c r="AI352" s="38">
        <f t="shared" si="1396"/>
        <v>0</v>
      </c>
      <c r="AJ352" s="38">
        <f t="shared" si="1396"/>
        <v>0</v>
      </c>
      <c r="AK352" s="38">
        <f t="shared" si="1395"/>
        <v>0</v>
      </c>
      <c r="AL352" s="38">
        <f t="shared" ref="AL352:AM352" si="1397">AL395</f>
        <v>0</v>
      </c>
      <c r="AM352" s="38">
        <f t="shared" si="1397"/>
        <v>0</v>
      </c>
      <c r="AN352" s="38">
        <f t="shared" ref="AN352:AO352" si="1398">AN395</f>
        <v>0</v>
      </c>
      <c r="AO352" s="38">
        <f t="shared" si="1398"/>
        <v>0</v>
      </c>
    </row>
    <row r="353" spans="1:41" ht="14.25">
      <c r="A353" s="75">
        <v>1</v>
      </c>
      <c r="B353" s="121" t="s">
        <v>333</v>
      </c>
      <c r="C353" s="122" t="s">
        <v>334</v>
      </c>
      <c r="D353" s="260">
        <f t="shared" ref="D353:E353" si="1399">D354+D364</f>
        <v>253516.84</v>
      </c>
      <c r="E353" s="123">
        <f t="shared" si="1399"/>
        <v>196963</v>
      </c>
      <c r="F353" s="225">
        <f t="shared" ref="F353:J353" si="1400">F354+F364</f>
        <v>222251</v>
      </c>
      <c r="G353" s="260">
        <f t="shared" si="1400"/>
        <v>88444</v>
      </c>
      <c r="H353" s="260">
        <f t="shared" si="1400"/>
        <v>54155</v>
      </c>
      <c r="I353" s="260">
        <f t="shared" si="1400"/>
        <v>38180</v>
      </c>
      <c r="J353" s="260">
        <f t="shared" si="1400"/>
        <v>41472</v>
      </c>
      <c r="K353" s="23">
        <f t="shared" si="1373"/>
        <v>222251</v>
      </c>
      <c r="L353" s="23">
        <f t="shared" si="1374"/>
        <v>0</v>
      </c>
      <c r="M353" s="260">
        <f t="shared" ref="M353:O353" si="1401">M354+M364</f>
        <v>75355</v>
      </c>
      <c r="N353" s="260">
        <f t="shared" si="1401"/>
        <v>68560</v>
      </c>
      <c r="O353" s="260">
        <f t="shared" si="1401"/>
        <v>53121</v>
      </c>
      <c r="P353" s="123">
        <f t="shared" ref="P353:Q353" si="1402">P354+P364</f>
        <v>2</v>
      </c>
      <c r="Q353" s="123">
        <f t="shared" si="1402"/>
        <v>0</v>
      </c>
      <c r="R353" s="123">
        <f t="shared" ref="R353:Z353" si="1403">R354+R364</f>
        <v>1</v>
      </c>
      <c r="S353" s="123">
        <f t="shared" si="1403"/>
        <v>5</v>
      </c>
      <c r="T353" s="123">
        <f t="shared" si="1403"/>
        <v>29</v>
      </c>
      <c r="U353" s="123">
        <f t="shared" ref="U353:V353" si="1404">U354+U364</f>
        <v>-1000</v>
      </c>
      <c r="V353" s="123">
        <f t="shared" si="1404"/>
        <v>0</v>
      </c>
      <c r="W353" s="123">
        <f t="shared" ref="W353:Y353" si="1405">W354+W364</f>
        <v>448</v>
      </c>
      <c r="X353" s="123">
        <f t="shared" si="1405"/>
        <v>0</v>
      </c>
      <c r="Y353" s="123">
        <f t="shared" si="1405"/>
        <v>0</v>
      </c>
      <c r="Z353" s="123">
        <f t="shared" si="1403"/>
        <v>9004</v>
      </c>
      <c r="AA353" s="123">
        <f t="shared" ref="AA353:AB353" si="1406">AA354+AA364</f>
        <v>27</v>
      </c>
      <c r="AB353" s="123">
        <f t="shared" si="1406"/>
        <v>81</v>
      </c>
      <c r="AC353" s="123">
        <f t="shared" ref="AC353:AE353" si="1407">AC354+AC364</f>
        <v>0</v>
      </c>
      <c r="AD353" s="292">
        <f t="shared" si="1303"/>
        <v>230848</v>
      </c>
      <c r="AE353" s="123">
        <f t="shared" si="1407"/>
        <v>230848</v>
      </c>
      <c r="AF353" s="123">
        <f t="shared" ref="AF353:AK353" si="1408">AF354+AF364</f>
        <v>136010</v>
      </c>
      <c r="AG353" s="123">
        <f t="shared" si="1408"/>
        <v>142200</v>
      </c>
      <c r="AH353" s="123">
        <f t="shared" ref="AH353:AJ353" si="1409">AH354+AH364</f>
        <v>0</v>
      </c>
      <c r="AI353" s="123">
        <f t="shared" si="1409"/>
        <v>0</v>
      </c>
      <c r="AJ353" s="123">
        <f t="shared" si="1409"/>
        <v>0</v>
      </c>
      <c r="AK353" s="123">
        <f t="shared" si="1408"/>
        <v>120513</v>
      </c>
      <c r="AL353" s="123">
        <f t="shared" ref="AL353:AM353" si="1410">AL354+AL364</f>
        <v>29500</v>
      </c>
      <c r="AM353" s="123">
        <f t="shared" si="1410"/>
        <v>21975</v>
      </c>
      <c r="AN353" s="123">
        <f t="shared" ref="AN353:AO353" si="1411">AN354+AN364</f>
        <v>15000</v>
      </c>
      <c r="AO353" s="123">
        <f t="shared" si="1411"/>
        <v>0</v>
      </c>
    </row>
    <row r="354" spans="1:41" ht="19.5" customHeight="1">
      <c r="A354" s="43"/>
      <c r="B354" s="25" t="s">
        <v>298</v>
      </c>
      <c r="C354" s="26"/>
      <c r="D354" s="191">
        <f t="shared" ref="D354:E354" si="1412">D355+D362</f>
        <v>66431.839999999997</v>
      </c>
      <c r="E354" s="111">
        <f t="shared" si="1412"/>
        <v>49477</v>
      </c>
      <c r="F354" s="287">
        <f t="shared" ref="F354:J354" si="1413">F355+F362</f>
        <v>56477</v>
      </c>
      <c r="G354" s="191">
        <f t="shared" si="1413"/>
        <v>16030</v>
      </c>
      <c r="H354" s="191">
        <f t="shared" si="1413"/>
        <v>14395</v>
      </c>
      <c r="I354" s="191">
        <f t="shared" si="1413"/>
        <v>13145</v>
      </c>
      <c r="J354" s="191">
        <f t="shared" si="1413"/>
        <v>12907</v>
      </c>
      <c r="K354" s="23">
        <f t="shared" si="1373"/>
        <v>56477</v>
      </c>
      <c r="L354" s="23">
        <f t="shared" si="1374"/>
        <v>0</v>
      </c>
      <c r="M354" s="191">
        <f t="shared" ref="M354:O354" si="1414">M355+M362</f>
        <v>50321</v>
      </c>
      <c r="N354" s="191">
        <f t="shared" si="1414"/>
        <v>52162</v>
      </c>
      <c r="O354" s="191">
        <f t="shared" si="1414"/>
        <v>53121</v>
      </c>
      <c r="P354" s="111">
        <f t="shared" ref="P354:Q354" si="1415">P355+P362</f>
        <v>0</v>
      </c>
      <c r="Q354" s="111">
        <f t="shared" si="1415"/>
        <v>0</v>
      </c>
      <c r="R354" s="111">
        <f t="shared" ref="R354:Z354" si="1416">R355+R362</f>
        <v>0</v>
      </c>
      <c r="S354" s="111">
        <f t="shared" si="1416"/>
        <v>0</v>
      </c>
      <c r="T354" s="111">
        <f t="shared" si="1416"/>
        <v>0</v>
      </c>
      <c r="U354" s="111">
        <f t="shared" ref="U354:V354" si="1417">U355+U362</f>
        <v>-1000</v>
      </c>
      <c r="V354" s="111">
        <f t="shared" si="1417"/>
        <v>0</v>
      </c>
      <c r="W354" s="111">
        <f t="shared" ref="W354:Y354" si="1418">W355+W362</f>
        <v>402</v>
      </c>
      <c r="X354" s="111">
        <f t="shared" si="1418"/>
        <v>0</v>
      </c>
      <c r="Y354" s="111">
        <f t="shared" si="1418"/>
        <v>0</v>
      </c>
      <c r="Z354" s="111">
        <f t="shared" si="1416"/>
        <v>-376</v>
      </c>
      <c r="AA354" s="111">
        <f t="shared" ref="AA354:AB354" si="1419">AA355+AA362</f>
        <v>0</v>
      </c>
      <c r="AB354" s="111">
        <f t="shared" si="1419"/>
        <v>0</v>
      </c>
      <c r="AC354" s="111">
        <f t="shared" ref="AC354:AE354" si="1420">AC355+AC362</f>
        <v>0</v>
      </c>
      <c r="AD354" s="292">
        <f t="shared" si="1303"/>
        <v>55503</v>
      </c>
      <c r="AE354" s="111">
        <f t="shared" si="1420"/>
        <v>55503</v>
      </c>
      <c r="AF354" s="111">
        <f t="shared" ref="AF354:AK354" si="1421">AF355+AF362</f>
        <v>43654</v>
      </c>
      <c r="AG354" s="111">
        <f t="shared" si="1421"/>
        <v>62681</v>
      </c>
      <c r="AH354" s="111">
        <f t="shared" ref="AH354:AJ354" si="1422">AH355+AH362</f>
        <v>0</v>
      </c>
      <c r="AI354" s="111">
        <f t="shared" si="1422"/>
        <v>0</v>
      </c>
      <c r="AJ354" s="111">
        <f t="shared" si="1422"/>
        <v>0</v>
      </c>
      <c r="AK354" s="111">
        <f t="shared" si="1421"/>
        <v>39811</v>
      </c>
      <c r="AL354" s="111">
        <f t="shared" ref="AL354:AM354" si="1423">AL355+AL362</f>
        <v>14500</v>
      </c>
      <c r="AM354" s="111">
        <f t="shared" si="1423"/>
        <v>15000</v>
      </c>
      <c r="AN354" s="111">
        <f t="shared" ref="AN354:AO354" si="1424">AN355+AN362</f>
        <v>15000</v>
      </c>
      <c r="AO354" s="111">
        <f t="shared" si="1424"/>
        <v>0</v>
      </c>
    </row>
    <row r="355" spans="1:41" ht="14.25">
      <c r="A355" s="43"/>
      <c r="B355" s="28" t="s">
        <v>299</v>
      </c>
      <c r="C355" s="29">
        <v>1</v>
      </c>
      <c r="D355" s="248">
        <f t="shared" ref="D355:E355" si="1425">D356+D357+D360+D361+D363</f>
        <v>66431.839999999997</v>
      </c>
      <c r="E355" s="38">
        <f t="shared" si="1425"/>
        <v>49477</v>
      </c>
      <c r="F355" s="289">
        <f t="shared" ref="F355:J355" si="1426">F356+F357+F360+F361+F363</f>
        <v>56477</v>
      </c>
      <c r="G355" s="248">
        <f t="shared" si="1426"/>
        <v>16030</v>
      </c>
      <c r="H355" s="248">
        <f t="shared" si="1426"/>
        <v>14395</v>
      </c>
      <c r="I355" s="248">
        <f t="shared" si="1426"/>
        <v>13145</v>
      </c>
      <c r="J355" s="248">
        <f t="shared" si="1426"/>
        <v>12907</v>
      </c>
      <c r="K355" s="23">
        <f t="shared" si="1373"/>
        <v>56477</v>
      </c>
      <c r="L355" s="23">
        <f t="shared" si="1374"/>
        <v>0</v>
      </c>
      <c r="M355" s="248">
        <f t="shared" ref="M355:O355" si="1427">M356+M357+M360+M361+M363</f>
        <v>50321</v>
      </c>
      <c r="N355" s="248">
        <f t="shared" si="1427"/>
        <v>52162</v>
      </c>
      <c r="O355" s="248">
        <f t="shared" si="1427"/>
        <v>53121</v>
      </c>
      <c r="P355" s="38">
        <f t="shared" ref="P355:Q355" si="1428">P356+P357+P360+P361+P363</f>
        <v>0</v>
      </c>
      <c r="Q355" s="38">
        <f t="shared" si="1428"/>
        <v>0</v>
      </c>
      <c r="R355" s="38">
        <f t="shared" ref="R355:Z355" si="1429">R356+R357+R360+R361+R363</f>
        <v>0</v>
      </c>
      <c r="S355" s="38">
        <f t="shared" si="1429"/>
        <v>0</v>
      </c>
      <c r="T355" s="38">
        <f t="shared" si="1429"/>
        <v>0</v>
      </c>
      <c r="U355" s="38">
        <f t="shared" ref="U355:V355" si="1430">U356+U357+U360+U361+U363</f>
        <v>-1000</v>
      </c>
      <c r="V355" s="38">
        <f t="shared" si="1430"/>
        <v>0</v>
      </c>
      <c r="W355" s="38">
        <f t="shared" ref="W355:Y355" si="1431">W356+W357+W360+W361+W363</f>
        <v>402</v>
      </c>
      <c r="X355" s="38">
        <f t="shared" si="1431"/>
        <v>0</v>
      </c>
      <c r="Y355" s="38">
        <f t="shared" si="1431"/>
        <v>0</v>
      </c>
      <c r="Z355" s="38">
        <f t="shared" si="1429"/>
        <v>-376</v>
      </c>
      <c r="AA355" s="38">
        <f t="shared" ref="AA355:AB355" si="1432">AA356+AA357+AA360+AA361+AA363</f>
        <v>0</v>
      </c>
      <c r="AB355" s="38">
        <f t="shared" si="1432"/>
        <v>0</v>
      </c>
      <c r="AC355" s="38">
        <f t="shared" ref="AC355:AE355" si="1433">AC356+AC357+AC360+AC361+AC363</f>
        <v>0</v>
      </c>
      <c r="AD355" s="292">
        <f t="shared" si="1303"/>
        <v>55503</v>
      </c>
      <c r="AE355" s="38">
        <f t="shared" si="1433"/>
        <v>55503</v>
      </c>
      <c r="AF355" s="38">
        <f t="shared" ref="AF355:AK355" si="1434">AF356+AF357+AF360+AF361+AF363</f>
        <v>47553</v>
      </c>
      <c r="AG355" s="38">
        <f t="shared" si="1434"/>
        <v>62681</v>
      </c>
      <c r="AH355" s="38">
        <f t="shared" ref="AH355:AJ355" si="1435">AH356+AH357+AH360+AH361+AH363</f>
        <v>0</v>
      </c>
      <c r="AI355" s="38">
        <f t="shared" si="1435"/>
        <v>0</v>
      </c>
      <c r="AJ355" s="38">
        <f t="shared" si="1435"/>
        <v>0</v>
      </c>
      <c r="AK355" s="38">
        <f t="shared" si="1434"/>
        <v>39811</v>
      </c>
      <c r="AL355" s="38">
        <f t="shared" ref="AL355:AM355" si="1436">AL356+AL357+AL360+AL361+AL363</f>
        <v>14500</v>
      </c>
      <c r="AM355" s="38">
        <f t="shared" si="1436"/>
        <v>15000</v>
      </c>
      <c r="AN355" s="38">
        <f t="shared" ref="AN355:AO355" si="1437">AN356+AN357+AN360+AN361+AN363</f>
        <v>15000</v>
      </c>
      <c r="AO355" s="38">
        <f t="shared" si="1437"/>
        <v>0</v>
      </c>
    </row>
    <row r="356" spans="1:41" ht="14.25">
      <c r="A356" s="43"/>
      <c r="B356" s="28" t="s">
        <v>335</v>
      </c>
      <c r="C356" s="29">
        <v>10</v>
      </c>
      <c r="D356" s="252">
        <v>38698</v>
      </c>
      <c r="E356" s="47">
        <f>40000-1000</f>
        <v>39000</v>
      </c>
      <c r="F356" s="291">
        <f>41000+700</f>
        <v>41700</v>
      </c>
      <c r="G356" s="252">
        <f>10700+300+200</f>
        <v>11200</v>
      </c>
      <c r="H356" s="252">
        <f>10700-100+200</f>
        <v>10800</v>
      </c>
      <c r="I356" s="252">
        <f>10300+50-500+200</f>
        <v>10050</v>
      </c>
      <c r="J356" s="252">
        <f>10000+50-500+100</f>
        <v>9650</v>
      </c>
      <c r="K356" s="23">
        <f t="shared" si="1373"/>
        <v>41700</v>
      </c>
      <c r="L356" s="23">
        <f t="shared" si="1374"/>
        <v>0</v>
      </c>
      <c r="M356" s="252">
        <v>42000</v>
      </c>
      <c r="N356" s="252">
        <v>42000</v>
      </c>
      <c r="O356" s="252">
        <v>42000</v>
      </c>
      <c r="P356" s="47"/>
      <c r="Q356" s="47"/>
      <c r="R356" s="47"/>
      <c r="S356" s="47"/>
      <c r="T356" s="47"/>
      <c r="U356" s="47">
        <v>-1000</v>
      </c>
      <c r="V356" s="47"/>
      <c r="W356" s="47"/>
      <c r="X356" s="47"/>
      <c r="Y356" s="47"/>
      <c r="Z356" s="47">
        <v>0</v>
      </c>
      <c r="AA356" s="47"/>
      <c r="AB356" s="47"/>
      <c r="AC356" s="47"/>
      <c r="AD356" s="292">
        <f t="shared" si="1303"/>
        <v>40700</v>
      </c>
      <c r="AE356" s="47">
        <v>40700</v>
      </c>
      <c r="AF356" s="47">
        <v>36770</v>
      </c>
      <c r="AG356" s="47">
        <v>40974</v>
      </c>
      <c r="AH356" s="47"/>
      <c r="AI356" s="47"/>
      <c r="AJ356" s="47"/>
      <c r="AK356" s="47">
        <v>39811</v>
      </c>
      <c r="AL356" s="47">
        <v>14500</v>
      </c>
      <c r="AM356" s="47">
        <v>15000</v>
      </c>
      <c r="AN356" s="47">
        <v>15000</v>
      </c>
      <c r="AO356" s="47"/>
    </row>
    <row r="357" spans="1:41" ht="16.5" customHeight="1">
      <c r="A357" s="43"/>
      <c r="B357" s="28" t="s">
        <v>336</v>
      </c>
      <c r="C357" s="29">
        <v>20</v>
      </c>
      <c r="D357" s="124">
        <f>27601.84+D494+D512</f>
        <v>27633.84</v>
      </c>
      <c r="E357" s="124">
        <f t="shared" ref="E357:P357" si="1438">E358+E359</f>
        <v>10477</v>
      </c>
      <c r="F357" s="289">
        <f t="shared" si="1438"/>
        <v>14677</v>
      </c>
      <c r="G357" s="124">
        <f t="shared" ref="G357:J357" si="1439">G358+G359</f>
        <v>4805</v>
      </c>
      <c r="H357" s="124">
        <f t="shared" si="1439"/>
        <v>3570</v>
      </c>
      <c r="I357" s="124">
        <f t="shared" si="1439"/>
        <v>3070</v>
      </c>
      <c r="J357" s="124">
        <f t="shared" si="1439"/>
        <v>3232</v>
      </c>
      <c r="K357" s="23">
        <f t="shared" si="1373"/>
        <v>14677</v>
      </c>
      <c r="L357" s="23">
        <f t="shared" si="1374"/>
        <v>0</v>
      </c>
      <c r="M357" s="124">
        <f t="shared" si="1438"/>
        <v>8321</v>
      </c>
      <c r="N357" s="124">
        <f t="shared" si="1438"/>
        <v>10162</v>
      </c>
      <c r="O357" s="124">
        <f t="shared" si="1438"/>
        <v>11121</v>
      </c>
      <c r="P357" s="124">
        <f t="shared" si="1438"/>
        <v>0</v>
      </c>
      <c r="Q357" s="124">
        <f t="shared" ref="Q357:Z357" si="1440">Q358+Q359</f>
        <v>0</v>
      </c>
      <c r="R357" s="124">
        <f t="shared" si="1440"/>
        <v>0</v>
      </c>
      <c r="S357" s="124">
        <f t="shared" si="1440"/>
        <v>0</v>
      </c>
      <c r="T357" s="124">
        <f t="shared" si="1440"/>
        <v>0</v>
      </c>
      <c r="U357" s="124">
        <f t="shared" ref="U357:Y357" si="1441">U358+U359</f>
        <v>0</v>
      </c>
      <c r="V357" s="124">
        <f t="shared" si="1441"/>
        <v>0</v>
      </c>
      <c r="W357" s="124">
        <f t="shared" si="1441"/>
        <v>402</v>
      </c>
      <c r="X357" s="124">
        <f t="shared" si="1441"/>
        <v>0</v>
      </c>
      <c r="Y357" s="124">
        <f t="shared" si="1441"/>
        <v>0</v>
      </c>
      <c r="Z357" s="124">
        <f t="shared" si="1440"/>
        <v>-376</v>
      </c>
      <c r="AA357" s="124">
        <f t="shared" ref="AA357:AB357" si="1442">AA358+AA359</f>
        <v>0</v>
      </c>
      <c r="AB357" s="124">
        <f t="shared" si="1442"/>
        <v>0</v>
      </c>
      <c r="AC357" s="124">
        <f t="shared" ref="AC357:AE357" si="1443">AC358+AC359</f>
        <v>0</v>
      </c>
      <c r="AD357" s="292">
        <f t="shared" si="1303"/>
        <v>14703</v>
      </c>
      <c r="AE357" s="124">
        <f t="shared" si="1443"/>
        <v>14703</v>
      </c>
      <c r="AF357" s="124">
        <f t="shared" ref="AF357:AK357" si="1444">AF358+AF359</f>
        <v>10783</v>
      </c>
      <c r="AG357" s="124">
        <f t="shared" si="1444"/>
        <v>21707</v>
      </c>
      <c r="AH357" s="124">
        <f t="shared" ref="AH357:AJ357" si="1445">AH358+AH359</f>
        <v>0</v>
      </c>
      <c r="AI357" s="124">
        <f t="shared" si="1445"/>
        <v>0</v>
      </c>
      <c r="AJ357" s="124">
        <f t="shared" si="1445"/>
        <v>0</v>
      </c>
      <c r="AK357" s="124">
        <f t="shared" si="1444"/>
        <v>0</v>
      </c>
      <c r="AL357" s="124">
        <f t="shared" ref="AL357:AM357" si="1446">AL358+AL359</f>
        <v>0</v>
      </c>
      <c r="AM357" s="124">
        <f t="shared" si="1446"/>
        <v>0</v>
      </c>
      <c r="AN357" s="124">
        <f t="shared" ref="AN357:AO357" si="1447">AN358+AN359</f>
        <v>0</v>
      </c>
      <c r="AO357" s="124">
        <f t="shared" si="1447"/>
        <v>0</v>
      </c>
    </row>
    <row r="358" spans="1:41" ht="16.5" customHeight="1">
      <c r="A358" s="43"/>
      <c r="B358" s="28" t="s">
        <v>337</v>
      </c>
      <c r="C358" s="29"/>
      <c r="D358" s="124"/>
      <c r="E358" s="124">
        <f>11377-26-900</f>
        <v>10451</v>
      </c>
      <c r="F358" s="289">
        <f>14589-2000+2060</f>
        <v>14649</v>
      </c>
      <c r="G358" s="124">
        <f>3700+500-18+70+540</f>
        <v>4792</v>
      </c>
      <c r="H358" s="124">
        <f>3700+936-100-349-801-330+499</f>
        <v>3555</v>
      </c>
      <c r="I358" s="124">
        <f>3600-1000-274+1740-1000-500+504</f>
        <v>3070</v>
      </c>
      <c r="J358" s="124">
        <f>3589+746+360-1480+500-500-1000+500+517</f>
        <v>3232</v>
      </c>
      <c r="K358" s="23">
        <f t="shared" si="1373"/>
        <v>14649</v>
      </c>
      <c r="L358" s="23">
        <f t="shared" si="1374"/>
        <v>0</v>
      </c>
      <c r="M358" s="124">
        <f>10000+304-1000-200+20-800-3</f>
        <v>8321</v>
      </c>
      <c r="N358" s="124">
        <f>10000-35-800+997</f>
        <v>10162</v>
      </c>
      <c r="O358" s="124">
        <f>10000+124+997</f>
        <v>11121</v>
      </c>
      <c r="P358" s="124"/>
      <c r="Q358" s="124"/>
      <c r="R358" s="124"/>
      <c r="S358" s="124"/>
      <c r="T358" s="124"/>
      <c r="U358" s="124"/>
      <c r="V358" s="124"/>
      <c r="W358" s="124">
        <v>402</v>
      </c>
      <c r="X358" s="124"/>
      <c r="Y358" s="124"/>
      <c r="Z358" s="124">
        <v>-376</v>
      </c>
      <c r="AA358" s="124"/>
      <c r="AB358" s="124"/>
      <c r="AC358" s="124"/>
      <c r="AD358" s="292">
        <f t="shared" si="1303"/>
        <v>14675</v>
      </c>
      <c r="AE358" s="124">
        <v>14675</v>
      </c>
      <c r="AF358" s="124">
        <v>10781</v>
      </c>
      <c r="AG358" s="124">
        <f>16000+400+347+3+4957</f>
        <v>21707</v>
      </c>
      <c r="AH358" s="124"/>
      <c r="AI358" s="124"/>
      <c r="AJ358" s="124"/>
      <c r="AK358" s="124"/>
      <c r="AL358" s="124"/>
      <c r="AM358" s="124"/>
      <c r="AN358" s="124"/>
      <c r="AO358" s="124"/>
    </row>
    <row r="359" spans="1:41" ht="16.5" customHeight="1">
      <c r="A359" s="43"/>
      <c r="B359" s="28" t="s">
        <v>338</v>
      </c>
      <c r="C359" s="29"/>
      <c r="D359" s="124"/>
      <c r="E359" s="124">
        <f t="shared" ref="E359:P359" si="1448">E494+E512+E503</f>
        <v>26</v>
      </c>
      <c r="F359" s="289">
        <f t="shared" si="1448"/>
        <v>28</v>
      </c>
      <c r="G359" s="124">
        <v>13</v>
      </c>
      <c r="H359" s="124">
        <f t="shared" ref="H359:J359" si="1449">H494+H512+H503</f>
        <v>15</v>
      </c>
      <c r="I359" s="124">
        <f t="shared" si="1449"/>
        <v>0</v>
      </c>
      <c r="J359" s="124">
        <f t="shared" si="1449"/>
        <v>0</v>
      </c>
      <c r="K359" s="23">
        <f t="shared" si="1373"/>
        <v>28</v>
      </c>
      <c r="L359" s="23">
        <f t="shared" si="1374"/>
        <v>0</v>
      </c>
      <c r="M359" s="124">
        <f t="shared" si="1448"/>
        <v>0</v>
      </c>
      <c r="N359" s="124">
        <f t="shared" si="1448"/>
        <v>0</v>
      </c>
      <c r="O359" s="124">
        <f t="shared" si="1448"/>
        <v>0</v>
      </c>
      <c r="P359" s="124">
        <f t="shared" si="1448"/>
        <v>0</v>
      </c>
      <c r="Q359" s="124">
        <f t="shared" ref="Q359:Z359" si="1450">Q494+Q512+Q503</f>
        <v>0</v>
      </c>
      <c r="R359" s="124">
        <f t="shared" si="1450"/>
        <v>0</v>
      </c>
      <c r="S359" s="124">
        <f t="shared" si="1450"/>
        <v>0</v>
      </c>
      <c r="T359" s="124">
        <f t="shared" si="1450"/>
        <v>0</v>
      </c>
      <c r="U359" s="124">
        <f t="shared" ref="U359:V359" si="1451">U494+U512+U503</f>
        <v>0</v>
      </c>
      <c r="V359" s="124">
        <f t="shared" si="1451"/>
        <v>0</v>
      </c>
      <c r="W359" s="124">
        <f t="shared" ref="W359:Y359" si="1452">W494+W512+W503</f>
        <v>0</v>
      </c>
      <c r="X359" s="124">
        <f t="shared" si="1452"/>
        <v>0</v>
      </c>
      <c r="Y359" s="124">
        <f t="shared" si="1452"/>
        <v>0</v>
      </c>
      <c r="Z359" s="124">
        <f t="shared" si="1450"/>
        <v>0</v>
      </c>
      <c r="AA359" s="124">
        <f t="shared" ref="AA359:AB359" si="1453">AA494+AA512+AA503</f>
        <v>0</v>
      </c>
      <c r="AB359" s="124">
        <f t="shared" si="1453"/>
        <v>0</v>
      </c>
      <c r="AC359" s="124">
        <f t="shared" ref="AC359:AE359" si="1454">AC494+AC512+AC503</f>
        <v>0</v>
      </c>
      <c r="AD359" s="292">
        <f t="shared" si="1303"/>
        <v>28</v>
      </c>
      <c r="AE359" s="124">
        <f t="shared" si="1454"/>
        <v>28</v>
      </c>
      <c r="AF359" s="124">
        <f t="shared" ref="AF359:AK359" si="1455">AF494+AF512+AF503</f>
        <v>2</v>
      </c>
      <c r="AG359" s="124">
        <f t="shared" si="1455"/>
        <v>0</v>
      </c>
      <c r="AH359" s="124">
        <f t="shared" ref="AH359:AJ359" si="1456">AH494+AH512+AH503</f>
        <v>0</v>
      </c>
      <c r="AI359" s="124">
        <f t="shared" si="1456"/>
        <v>0</v>
      </c>
      <c r="AJ359" s="124">
        <f t="shared" si="1456"/>
        <v>0</v>
      </c>
      <c r="AK359" s="124">
        <f t="shared" si="1455"/>
        <v>0</v>
      </c>
      <c r="AL359" s="124">
        <f t="shared" ref="AL359:AM359" si="1457">AL494+AL512+AL503</f>
        <v>0</v>
      </c>
      <c r="AM359" s="124">
        <f t="shared" si="1457"/>
        <v>0</v>
      </c>
      <c r="AN359" s="124">
        <f t="shared" ref="AN359:AO359" si="1458">AN494+AN512+AN503</f>
        <v>0</v>
      </c>
      <c r="AO359" s="124">
        <f t="shared" si="1458"/>
        <v>0</v>
      </c>
    </row>
    <row r="360" spans="1:41" ht="0.75" customHeight="1">
      <c r="A360" s="43"/>
      <c r="B360" s="28" t="s">
        <v>339</v>
      </c>
      <c r="C360" s="29" t="s">
        <v>340</v>
      </c>
      <c r="D360" s="252"/>
      <c r="E360" s="47"/>
      <c r="F360" s="291"/>
      <c r="G360" s="252"/>
      <c r="H360" s="252"/>
      <c r="I360" s="252"/>
      <c r="J360" s="252"/>
      <c r="K360" s="23">
        <f t="shared" si="1373"/>
        <v>0</v>
      </c>
      <c r="L360" s="23">
        <f t="shared" si="1374"/>
        <v>0</v>
      </c>
      <c r="M360" s="252"/>
      <c r="N360" s="252"/>
      <c r="O360" s="252"/>
      <c r="P360" s="47"/>
      <c r="Q360" s="47"/>
      <c r="R360" s="47"/>
      <c r="S360" s="47"/>
      <c r="T360" s="47"/>
      <c r="U360" s="47"/>
      <c r="V360" s="47"/>
      <c r="W360" s="47"/>
      <c r="X360" s="47"/>
      <c r="Y360" s="47"/>
      <c r="Z360" s="47"/>
      <c r="AA360" s="47"/>
      <c r="AB360" s="47"/>
      <c r="AC360" s="47"/>
      <c r="AD360" s="292">
        <f t="shared" si="1303"/>
        <v>0</v>
      </c>
      <c r="AE360" s="47"/>
      <c r="AF360" s="47"/>
      <c r="AG360" s="47"/>
      <c r="AH360" s="47"/>
      <c r="AI360" s="47"/>
      <c r="AJ360" s="47"/>
      <c r="AK360" s="47"/>
      <c r="AL360" s="47"/>
      <c r="AM360" s="47"/>
      <c r="AN360" s="47"/>
      <c r="AO360" s="47"/>
    </row>
    <row r="361" spans="1:41" ht="16.5" hidden="1" customHeight="1">
      <c r="A361" s="43"/>
      <c r="B361" s="28" t="s">
        <v>326</v>
      </c>
      <c r="C361" s="29" t="s">
        <v>341</v>
      </c>
      <c r="D361" s="252"/>
      <c r="E361" s="47"/>
      <c r="F361" s="291"/>
      <c r="G361" s="252"/>
      <c r="H361" s="252"/>
      <c r="I361" s="252"/>
      <c r="J361" s="252"/>
      <c r="K361" s="23">
        <f t="shared" si="1373"/>
        <v>0</v>
      </c>
      <c r="L361" s="23">
        <f t="shared" si="1374"/>
        <v>0</v>
      </c>
      <c r="M361" s="252"/>
      <c r="N361" s="252"/>
      <c r="O361" s="252"/>
      <c r="P361" s="47"/>
      <c r="Q361" s="47"/>
      <c r="R361" s="47"/>
      <c r="S361" s="47"/>
      <c r="T361" s="47"/>
      <c r="U361" s="47"/>
      <c r="V361" s="47"/>
      <c r="W361" s="47"/>
      <c r="X361" s="47"/>
      <c r="Y361" s="47"/>
      <c r="Z361" s="47"/>
      <c r="AA361" s="47"/>
      <c r="AB361" s="47"/>
      <c r="AC361" s="47"/>
      <c r="AD361" s="292">
        <f t="shared" si="1303"/>
        <v>0</v>
      </c>
      <c r="AE361" s="47"/>
      <c r="AF361" s="47"/>
      <c r="AG361" s="47"/>
      <c r="AH361" s="47"/>
      <c r="AI361" s="47"/>
      <c r="AJ361" s="47"/>
      <c r="AK361" s="47"/>
      <c r="AL361" s="47"/>
      <c r="AM361" s="47"/>
      <c r="AN361" s="47"/>
      <c r="AO361" s="47"/>
    </row>
    <row r="362" spans="1:41" ht="18" customHeight="1">
      <c r="A362" s="125"/>
      <c r="B362" s="28" t="s">
        <v>310</v>
      </c>
      <c r="C362" s="29">
        <v>85.01</v>
      </c>
      <c r="D362" s="252"/>
      <c r="E362" s="47"/>
      <c r="F362" s="291"/>
      <c r="G362" s="252"/>
      <c r="H362" s="252"/>
      <c r="I362" s="252"/>
      <c r="J362" s="252"/>
      <c r="K362" s="23">
        <f t="shared" si="1373"/>
        <v>0</v>
      </c>
      <c r="L362" s="23">
        <f t="shared" si="1374"/>
        <v>0</v>
      </c>
      <c r="M362" s="252"/>
      <c r="N362" s="252"/>
      <c r="O362" s="252"/>
      <c r="P362" s="47"/>
      <c r="Q362" s="47"/>
      <c r="R362" s="47"/>
      <c r="S362" s="47"/>
      <c r="T362" s="47"/>
      <c r="U362" s="47"/>
      <c r="V362" s="47"/>
      <c r="W362" s="47"/>
      <c r="X362" s="47"/>
      <c r="Y362" s="47"/>
      <c r="Z362" s="47"/>
      <c r="AA362" s="47"/>
      <c r="AB362" s="47"/>
      <c r="AC362" s="47"/>
      <c r="AD362" s="292">
        <f t="shared" si="1303"/>
        <v>0</v>
      </c>
      <c r="AE362" s="47"/>
      <c r="AF362" s="47">
        <v>-3899</v>
      </c>
      <c r="AG362" s="47"/>
      <c r="AH362" s="47"/>
      <c r="AI362" s="47"/>
      <c r="AJ362" s="47"/>
      <c r="AK362" s="47"/>
      <c r="AL362" s="47"/>
      <c r="AM362" s="47"/>
      <c r="AN362" s="47"/>
      <c r="AO362" s="47"/>
    </row>
    <row r="363" spans="1:41" ht="18.75" customHeight="1">
      <c r="A363" s="125"/>
      <c r="B363" s="28" t="s">
        <v>327</v>
      </c>
      <c r="C363" s="29">
        <v>59</v>
      </c>
      <c r="D363" s="252">
        <v>100</v>
      </c>
      <c r="E363" s="47"/>
      <c r="F363" s="291">
        <v>100</v>
      </c>
      <c r="G363" s="252">
        <v>25</v>
      </c>
      <c r="H363" s="252">
        <v>25</v>
      </c>
      <c r="I363" s="252">
        <v>25</v>
      </c>
      <c r="J363" s="252">
        <v>25</v>
      </c>
      <c r="K363" s="23">
        <f t="shared" si="1373"/>
        <v>100</v>
      </c>
      <c r="L363" s="23">
        <f t="shared" si="1374"/>
        <v>0</v>
      </c>
      <c r="M363" s="252"/>
      <c r="N363" s="252"/>
      <c r="O363" s="252"/>
      <c r="P363" s="47"/>
      <c r="Q363" s="47"/>
      <c r="R363" s="47"/>
      <c r="S363" s="47"/>
      <c r="T363" s="47"/>
      <c r="U363" s="47"/>
      <c r="V363" s="47"/>
      <c r="W363" s="47"/>
      <c r="X363" s="47"/>
      <c r="Y363" s="47"/>
      <c r="Z363" s="47"/>
      <c r="AA363" s="47"/>
      <c r="AB363" s="47"/>
      <c r="AC363" s="47"/>
      <c r="AD363" s="292">
        <f t="shared" si="1303"/>
        <v>100</v>
      </c>
      <c r="AE363" s="47">
        <v>100</v>
      </c>
      <c r="AF363" s="47"/>
      <c r="AG363" s="47">
        <v>0</v>
      </c>
      <c r="AH363" s="47"/>
      <c r="AI363" s="47"/>
      <c r="AJ363" s="47"/>
      <c r="AK363" s="47"/>
      <c r="AL363" s="47"/>
      <c r="AM363" s="47"/>
      <c r="AN363" s="47"/>
      <c r="AO363" s="47"/>
    </row>
    <row r="364" spans="1:41" ht="25.5" customHeight="1">
      <c r="A364" s="43"/>
      <c r="B364" s="82" t="s">
        <v>311</v>
      </c>
      <c r="C364" s="87"/>
      <c r="D364" s="256">
        <f t="shared" ref="D364:E364" si="1459">D367+D369+D385+D394+D365+D370+D379</f>
        <v>187085</v>
      </c>
      <c r="E364" s="84">
        <f t="shared" si="1459"/>
        <v>147486</v>
      </c>
      <c r="F364" s="88">
        <f>F367+F369+F385+F394+F365+F370+F379</f>
        <v>165774</v>
      </c>
      <c r="G364" s="256">
        <f t="shared" ref="G364:J364" si="1460">G367+G369+G385+G394+G365+G370+G379</f>
        <v>72414</v>
      </c>
      <c r="H364" s="256">
        <f t="shared" si="1460"/>
        <v>39760</v>
      </c>
      <c r="I364" s="256">
        <f t="shared" si="1460"/>
        <v>25035</v>
      </c>
      <c r="J364" s="256">
        <f t="shared" si="1460"/>
        <v>28565</v>
      </c>
      <c r="K364" s="23">
        <f t="shared" si="1373"/>
        <v>165774</v>
      </c>
      <c r="L364" s="23">
        <f t="shared" si="1374"/>
        <v>0</v>
      </c>
      <c r="M364" s="256">
        <f t="shared" ref="M364:O364" si="1461">M367+M369+M385+M394+M365+M370+M379</f>
        <v>25034</v>
      </c>
      <c r="N364" s="256">
        <f t="shared" si="1461"/>
        <v>16398</v>
      </c>
      <c r="O364" s="256">
        <f t="shared" si="1461"/>
        <v>0</v>
      </c>
      <c r="P364" s="84">
        <f t="shared" ref="P364:Q364" si="1462">P367+P369+P385+P394+P365+P370+P379</f>
        <v>2</v>
      </c>
      <c r="Q364" s="84">
        <f t="shared" si="1462"/>
        <v>0</v>
      </c>
      <c r="R364" s="84">
        <f t="shared" ref="R364:Z364" si="1463">R367+R369+R385+R394+R365+R370+R379</f>
        <v>1</v>
      </c>
      <c r="S364" s="84">
        <f t="shared" si="1463"/>
        <v>5</v>
      </c>
      <c r="T364" s="84">
        <f t="shared" si="1463"/>
        <v>29</v>
      </c>
      <c r="U364" s="84">
        <f t="shared" ref="U364:V364" si="1464">U367+U369+U385+U394+U365+U370+U379</f>
        <v>0</v>
      </c>
      <c r="V364" s="84">
        <f t="shared" si="1464"/>
        <v>0</v>
      </c>
      <c r="W364" s="84">
        <f t="shared" ref="W364:Y364" si="1465">W367+W369+W385+W394+W365+W370+W379</f>
        <v>46</v>
      </c>
      <c r="X364" s="84">
        <f t="shared" si="1465"/>
        <v>0</v>
      </c>
      <c r="Y364" s="84">
        <f t="shared" si="1465"/>
        <v>0</v>
      </c>
      <c r="Z364" s="84">
        <f t="shared" si="1463"/>
        <v>9380</v>
      </c>
      <c r="AA364" s="84">
        <f t="shared" ref="AA364:AB364" si="1466">AA367+AA369+AA385+AA394+AA365+AA370+AA379</f>
        <v>27</v>
      </c>
      <c r="AB364" s="84">
        <f t="shared" si="1466"/>
        <v>81</v>
      </c>
      <c r="AC364" s="84">
        <f t="shared" ref="AC364:AE364" si="1467">AC367+AC369+AC385+AC394+AC365+AC370+AC379</f>
        <v>0</v>
      </c>
      <c r="AD364" s="292">
        <f t="shared" si="1303"/>
        <v>175345</v>
      </c>
      <c r="AE364" s="84">
        <f t="shared" si="1467"/>
        <v>175345</v>
      </c>
      <c r="AF364" s="84">
        <f t="shared" ref="AF364:AK364" si="1468">AF367+AF369+AF385+AF394+AF365+AF370+AF379</f>
        <v>92356</v>
      </c>
      <c r="AG364" s="84">
        <f t="shared" si="1468"/>
        <v>79519</v>
      </c>
      <c r="AH364" s="84">
        <f t="shared" ref="AH364:AJ364" si="1469">AH367+AH369+AH385+AH394+AH365+AH370+AH379</f>
        <v>0</v>
      </c>
      <c r="AI364" s="84">
        <f t="shared" si="1469"/>
        <v>0</v>
      </c>
      <c r="AJ364" s="84">
        <f t="shared" si="1469"/>
        <v>0</v>
      </c>
      <c r="AK364" s="84">
        <f t="shared" si="1468"/>
        <v>80702</v>
      </c>
      <c r="AL364" s="84">
        <f t="shared" ref="AL364:AM364" si="1470">AL367+AL369+AL385+AL394+AL365+AL370+AL379</f>
        <v>15000</v>
      </c>
      <c r="AM364" s="84">
        <f t="shared" si="1470"/>
        <v>6975</v>
      </c>
      <c r="AN364" s="84">
        <f t="shared" ref="AN364:AO364" si="1471">AN367+AN369+AN385+AN394+AN365+AN370+AN379</f>
        <v>0</v>
      </c>
      <c r="AO364" s="84">
        <f t="shared" si="1471"/>
        <v>0</v>
      </c>
    </row>
    <row r="365" spans="1:41" ht="0.75" customHeight="1">
      <c r="A365" s="43"/>
      <c r="B365" s="126" t="s">
        <v>342</v>
      </c>
      <c r="C365" s="127" t="s">
        <v>343</v>
      </c>
      <c r="D365" s="186"/>
      <c r="E365" s="30"/>
      <c r="F365" s="93"/>
      <c r="G365" s="186"/>
      <c r="H365" s="186"/>
      <c r="I365" s="186"/>
      <c r="J365" s="186"/>
      <c r="K365" s="23">
        <f t="shared" si="1373"/>
        <v>0</v>
      </c>
      <c r="L365" s="23">
        <f t="shared" si="1374"/>
        <v>0</v>
      </c>
      <c r="M365" s="186"/>
      <c r="N365" s="186"/>
      <c r="O365" s="186"/>
      <c r="P365" s="30"/>
      <c r="Q365" s="30"/>
      <c r="R365" s="30"/>
      <c r="S365" s="30"/>
      <c r="T365" s="30"/>
      <c r="U365" s="30"/>
      <c r="V365" s="30"/>
      <c r="W365" s="30"/>
      <c r="X365" s="30"/>
      <c r="Y365" s="30"/>
      <c r="Z365" s="30"/>
      <c r="AA365" s="30"/>
      <c r="AB365" s="30"/>
      <c r="AC365" s="30"/>
      <c r="AD365" s="292">
        <f t="shared" si="1303"/>
        <v>0</v>
      </c>
      <c r="AE365" s="30"/>
      <c r="AF365" s="30"/>
      <c r="AG365" s="30"/>
      <c r="AH365" s="30"/>
      <c r="AI365" s="30"/>
      <c r="AJ365" s="30"/>
      <c r="AK365" s="30"/>
      <c r="AL365" s="30"/>
      <c r="AM365" s="30"/>
      <c r="AN365" s="30"/>
      <c r="AO365" s="30"/>
    </row>
    <row r="366" spans="1:41" ht="45" hidden="1" customHeight="1">
      <c r="A366" s="43"/>
      <c r="B366" s="16" t="s">
        <v>344</v>
      </c>
      <c r="C366" s="29" t="s">
        <v>345</v>
      </c>
      <c r="D366" s="186"/>
      <c r="E366" s="30"/>
      <c r="F366" s="93"/>
      <c r="G366" s="186"/>
      <c r="H366" s="186"/>
      <c r="I366" s="186"/>
      <c r="J366" s="186"/>
      <c r="K366" s="23">
        <f t="shared" si="1373"/>
        <v>0</v>
      </c>
      <c r="L366" s="23">
        <f t="shared" si="1374"/>
        <v>0</v>
      </c>
      <c r="M366" s="186"/>
      <c r="N366" s="186"/>
      <c r="O366" s="186"/>
      <c r="P366" s="30"/>
      <c r="Q366" s="30"/>
      <c r="R366" s="30"/>
      <c r="S366" s="30"/>
      <c r="T366" s="30"/>
      <c r="U366" s="30"/>
      <c r="V366" s="30"/>
      <c r="W366" s="30"/>
      <c r="X366" s="30"/>
      <c r="Y366" s="30"/>
      <c r="Z366" s="30"/>
      <c r="AA366" s="30"/>
      <c r="AB366" s="30"/>
      <c r="AC366" s="30"/>
      <c r="AD366" s="292">
        <f t="shared" si="1303"/>
        <v>0</v>
      </c>
      <c r="AE366" s="30"/>
      <c r="AF366" s="30"/>
      <c r="AG366" s="30"/>
      <c r="AH366" s="30"/>
      <c r="AI366" s="30"/>
      <c r="AJ366" s="30"/>
      <c r="AK366" s="30"/>
      <c r="AL366" s="30"/>
      <c r="AM366" s="30"/>
      <c r="AN366" s="30"/>
      <c r="AO366" s="30"/>
    </row>
    <row r="367" spans="1:41" ht="14.25" hidden="1" customHeight="1">
      <c r="A367" s="43"/>
      <c r="B367" s="126" t="s">
        <v>330</v>
      </c>
      <c r="C367" s="127" t="s">
        <v>346</v>
      </c>
      <c r="D367" s="186"/>
      <c r="E367" s="30"/>
      <c r="F367" s="93"/>
      <c r="G367" s="186"/>
      <c r="H367" s="186"/>
      <c r="I367" s="186"/>
      <c r="J367" s="186"/>
      <c r="K367" s="23">
        <f t="shared" si="1373"/>
        <v>0</v>
      </c>
      <c r="L367" s="23">
        <f t="shared" si="1374"/>
        <v>0</v>
      </c>
      <c r="M367" s="186"/>
      <c r="N367" s="186"/>
      <c r="O367" s="186"/>
      <c r="P367" s="30"/>
      <c r="Q367" s="30"/>
      <c r="R367" s="30"/>
      <c r="S367" s="30"/>
      <c r="T367" s="30"/>
      <c r="U367" s="30"/>
      <c r="V367" s="30"/>
      <c r="W367" s="30"/>
      <c r="X367" s="30"/>
      <c r="Y367" s="30"/>
      <c r="Z367" s="30"/>
      <c r="AA367" s="30"/>
      <c r="AB367" s="30"/>
      <c r="AC367" s="30"/>
      <c r="AD367" s="292">
        <f t="shared" si="1303"/>
        <v>0</v>
      </c>
      <c r="AE367" s="30"/>
      <c r="AF367" s="30"/>
      <c r="AG367" s="30"/>
      <c r="AH367" s="30"/>
      <c r="AI367" s="30"/>
      <c r="AJ367" s="30"/>
      <c r="AK367" s="30"/>
      <c r="AL367" s="30"/>
      <c r="AM367" s="30"/>
      <c r="AN367" s="30"/>
      <c r="AO367" s="30"/>
    </row>
    <row r="368" spans="1:41" ht="13.5" customHeight="1">
      <c r="A368" s="43"/>
      <c r="B368" s="28" t="s">
        <v>347</v>
      </c>
      <c r="C368" s="29" t="s">
        <v>348</v>
      </c>
      <c r="D368" s="186"/>
      <c r="E368" s="30"/>
      <c r="F368" s="93"/>
      <c r="G368" s="186"/>
      <c r="H368" s="186"/>
      <c r="I368" s="186"/>
      <c r="J368" s="186"/>
      <c r="K368" s="23">
        <f t="shared" si="1373"/>
        <v>0</v>
      </c>
      <c r="L368" s="23">
        <f t="shared" si="1374"/>
        <v>0</v>
      </c>
      <c r="M368" s="186"/>
      <c r="N368" s="186"/>
      <c r="O368" s="186"/>
      <c r="P368" s="30"/>
      <c r="Q368" s="30"/>
      <c r="R368" s="30"/>
      <c r="S368" s="30"/>
      <c r="T368" s="30"/>
      <c r="U368" s="30"/>
      <c r="V368" s="30"/>
      <c r="W368" s="30"/>
      <c r="X368" s="30"/>
      <c r="Y368" s="30"/>
      <c r="Z368" s="30"/>
      <c r="AA368" s="30"/>
      <c r="AB368" s="30"/>
      <c r="AC368" s="30"/>
      <c r="AD368" s="292">
        <f t="shared" si="1303"/>
        <v>0</v>
      </c>
      <c r="AE368" s="30"/>
      <c r="AF368" s="30"/>
      <c r="AG368" s="30"/>
      <c r="AH368" s="30"/>
      <c r="AI368" s="30"/>
      <c r="AJ368" s="30"/>
      <c r="AK368" s="30"/>
      <c r="AL368" s="30"/>
      <c r="AM368" s="30"/>
      <c r="AN368" s="30"/>
      <c r="AO368" s="30"/>
    </row>
    <row r="369" spans="1:41" ht="24" customHeight="1">
      <c r="A369" s="43"/>
      <c r="B369" s="126" t="s">
        <v>320</v>
      </c>
      <c r="C369" s="127">
        <v>56</v>
      </c>
      <c r="D369" s="30">
        <f t="shared" ref="D369:E369" si="1472">D398</f>
        <v>0</v>
      </c>
      <c r="E369" s="30">
        <f t="shared" si="1472"/>
        <v>5926</v>
      </c>
      <c r="F369" s="93">
        <f>F398</f>
        <v>5926</v>
      </c>
      <c r="G369" s="186">
        <f t="shared" ref="G369:J369" si="1473">G398</f>
        <v>189</v>
      </c>
      <c r="H369" s="186">
        <f t="shared" si="1473"/>
        <v>57</v>
      </c>
      <c r="I369" s="186">
        <f t="shared" si="1473"/>
        <v>57</v>
      </c>
      <c r="J369" s="186">
        <f t="shared" si="1473"/>
        <v>5623</v>
      </c>
      <c r="K369" s="23">
        <f t="shared" si="1373"/>
        <v>5926</v>
      </c>
      <c r="L369" s="23">
        <f t="shared" si="1374"/>
        <v>0</v>
      </c>
      <c r="M369" s="186">
        <f t="shared" ref="M369:O369" si="1474">M398</f>
        <v>149</v>
      </c>
      <c r="N369" s="186">
        <f t="shared" si="1474"/>
        <v>0</v>
      </c>
      <c r="O369" s="186">
        <f t="shared" si="1474"/>
        <v>0</v>
      </c>
      <c r="P369" s="30">
        <f t="shared" ref="P369:Q369" si="1475">P398</f>
        <v>0</v>
      </c>
      <c r="Q369" s="30">
        <f t="shared" si="1475"/>
        <v>0</v>
      </c>
      <c r="R369" s="30">
        <f t="shared" ref="R369:Z369" si="1476">R398</f>
        <v>0</v>
      </c>
      <c r="S369" s="30">
        <f t="shared" si="1476"/>
        <v>0</v>
      </c>
      <c r="T369" s="30">
        <f t="shared" si="1476"/>
        <v>0</v>
      </c>
      <c r="U369" s="30">
        <f t="shared" ref="U369:V369" si="1477">U398</f>
        <v>0</v>
      </c>
      <c r="V369" s="30">
        <f t="shared" si="1477"/>
        <v>0</v>
      </c>
      <c r="W369" s="30">
        <f t="shared" ref="W369:Y369" si="1478">W398</f>
        <v>0</v>
      </c>
      <c r="X369" s="30">
        <f t="shared" si="1478"/>
        <v>0</v>
      </c>
      <c r="Y369" s="30">
        <f t="shared" si="1478"/>
        <v>0</v>
      </c>
      <c r="Z369" s="30">
        <f t="shared" si="1476"/>
        <v>0</v>
      </c>
      <c r="AA369" s="30">
        <f t="shared" ref="AA369:AB369" si="1479">AA398</f>
        <v>0</v>
      </c>
      <c r="AB369" s="30">
        <f t="shared" si="1479"/>
        <v>0</v>
      </c>
      <c r="AC369" s="30">
        <f t="shared" ref="AC369:AE369" si="1480">AC398</f>
        <v>0</v>
      </c>
      <c r="AD369" s="292">
        <f t="shared" si="1303"/>
        <v>5926</v>
      </c>
      <c r="AE369" s="30">
        <f t="shared" si="1480"/>
        <v>5926</v>
      </c>
      <c r="AF369" s="30">
        <f t="shared" ref="AF369:AK369" si="1481">AF398</f>
        <v>1273</v>
      </c>
      <c r="AG369" s="30">
        <f t="shared" si="1481"/>
        <v>4805</v>
      </c>
      <c r="AH369" s="30">
        <f t="shared" ref="AH369:AJ369" si="1482">AH398</f>
        <v>0</v>
      </c>
      <c r="AI369" s="30">
        <f t="shared" si="1482"/>
        <v>0</v>
      </c>
      <c r="AJ369" s="30">
        <f t="shared" si="1482"/>
        <v>0</v>
      </c>
      <c r="AK369" s="30">
        <f t="shared" si="1481"/>
        <v>4805</v>
      </c>
      <c r="AL369" s="30">
        <f t="shared" ref="AL369:AM369" si="1483">AL398</f>
        <v>0</v>
      </c>
      <c r="AM369" s="30">
        <f t="shared" si="1483"/>
        <v>0</v>
      </c>
      <c r="AN369" s="30">
        <f t="shared" ref="AN369:AO369" si="1484">AN398</f>
        <v>0</v>
      </c>
      <c r="AO369" s="30">
        <f t="shared" si="1484"/>
        <v>0</v>
      </c>
    </row>
    <row r="370" spans="1:41" ht="30" customHeight="1">
      <c r="A370" s="43"/>
      <c r="B370" s="128" t="s">
        <v>349</v>
      </c>
      <c r="C370" s="129">
        <v>58</v>
      </c>
      <c r="D370" s="261">
        <f t="shared" ref="D370:E370" si="1485">D371+D375</f>
        <v>14571</v>
      </c>
      <c r="E370" s="130">
        <f t="shared" si="1485"/>
        <v>8542</v>
      </c>
      <c r="F370" s="158">
        <f t="shared" ref="F370:J370" si="1486">F371+F375</f>
        <v>8046</v>
      </c>
      <c r="G370" s="261">
        <f t="shared" si="1486"/>
        <v>8046</v>
      </c>
      <c r="H370" s="261">
        <f t="shared" si="1486"/>
        <v>0</v>
      </c>
      <c r="I370" s="261">
        <f t="shared" si="1486"/>
        <v>0</v>
      </c>
      <c r="J370" s="261">
        <f t="shared" si="1486"/>
        <v>0</v>
      </c>
      <c r="K370" s="23">
        <f t="shared" si="1373"/>
        <v>8046</v>
      </c>
      <c r="L370" s="23">
        <f t="shared" si="1374"/>
        <v>0</v>
      </c>
      <c r="M370" s="261">
        <f t="shared" ref="M370:O370" si="1487">M371+M375</f>
        <v>0</v>
      </c>
      <c r="N370" s="261">
        <f t="shared" si="1487"/>
        <v>0</v>
      </c>
      <c r="O370" s="261">
        <f t="shared" si="1487"/>
        <v>0</v>
      </c>
      <c r="P370" s="130">
        <f t="shared" ref="P370:Q370" si="1488">P371+P375</f>
        <v>0</v>
      </c>
      <c r="Q370" s="130">
        <f t="shared" si="1488"/>
        <v>0</v>
      </c>
      <c r="R370" s="130">
        <f t="shared" ref="R370:Z370" si="1489">R371+R375</f>
        <v>0</v>
      </c>
      <c r="S370" s="130">
        <f t="shared" si="1489"/>
        <v>0</v>
      </c>
      <c r="T370" s="130">
        <f t="shared" si="1489"/>
        <v>0</v>
      </c>
      <c r="U370" s="130">
        <f t="shared" ref="U370:V370" si="1490">U371+U375</f>
        <v>0</v>
      </c>
      <c r="V370" s="130">
        <f t="shared" si="1490"/>
        <v>0</v>
      </c>
      <c r="W370" s="130">
        <f t="shared" ref="W370:Y370" si="1491">W371+W375</f>
        <v>0</v>
      </c>
      <c r="X370" s="130">
        <f t="shared" si="1491"/>
        <v>0</v>
      </c>
      <c r="Y370" s="130">
        <f t="shared" si="1491"/>
        <v>0</v>
      </c>
      <c r="Z370" s="130">
        <f t="shared" si="1489"/>
        <v>0</v>
      </c>
      <c r="AA370" s="130">
        <f t="shared" ref="AA370:AB370" si="1492">AA371+AA375</f>
        <v>0</v>
      </c>
      <c r="AB370" s="130">
        <f t="shared" si="1492"/>
        <v>0</v>
      </c>
      <c r="AC370" s="130">
        <f t="shared" ref="AC370:AE370" si="1493">AC371+AC375</f>
        <v>0</v>
      </c>
      <c r="AD370" s="292">
        <f t="shared" si="1303"/>
        <v>8046</v>
      </c>
      <c r="AE370" s="130">
        <f t="shared" si="1493"/>
        <v>8046</v>
      </c>
      <c r="AF370" s="130">
        <f t="shared" ref="AF370:AK370" si="1494">AF371+AF375</f>
        <v>5539</v>
      </c>
      <c r="AG370" s="130">
        <f t="shared" si="1494"/>
        <v>0</v>
      </c>
      <c r="AH370" s="130">
        <f t="shared" ref="AH370:AJ370" si="1495">AH371+AH375</f>
        <v>0</v>
      </c>
      <c r="AI370" s="130">
        <f t="shared" si="1495"/>
        <v>0</v>
      </c>
      <c r="AJ370" s="130">
        <f t="shared" si="1495"/>
        <v>0</v>
      </c>
      <c r="AK370" s="130">
        <f t="shared" si="1494"/>
        <v>0</v>
      </c>
      <c r="AL370" s="130">
        <f t="shared" ref="AL370:AM370" si="1496">AL371+AL375</f>
        <v>0</v>
      </c>
      <c r="AM370" s="130">
        <f t="shared" si="1496"/>
        <v>0</v>
      </c>
      <c r="AN370" s="130">
        <f t="shared" ref="AN370:AO370" si="1497">AN371+AN375</f>
        <v>0</v>
      </c>
      <c r="AO370" s="130">
        <f t="shared" si="1497"/>
        <v>0</v>
      </c>
    </row>
    <row r="371" spans="1:41" ht="24" customHeight="1">
      <c r="A371" s="43"/>
      <c r="B371" s="131" t="s">
        <v>350</v>
      </c>
      <c r="C371" s="132">
        <v>58.01</v>
      </c>
      <c r="D371" s="253">
        <f t="shared" ref="D371:E374" si="1498">D404+D410+D416+D422+D428+D440+D446+D452+D458+D470+D476+D482</f>
        <v>14571</v>
      </c>
      <c r="E371" s="45">
        <f t="shared" si="1498"/>
        <v>8542</v>
      </c>
      <c r="F371" s="289">
        <f>F404+F410+F416+F422+F428+F440+F446+F452+F458+F470+F476+F482</f>
        <v>8046</v>
      </c>
      <c r="G371" s="253">
        <f t="shared" ref="G371:J374" si="1499">G404+G410+G416+G422+G428+G440+G446+G452+G458+G470+G476+G482</f>
        <v>8046</v>
      </c>
      <c r="H371" s="253">
        <f t="shared" si="1499"/>
        <v>0</v>
      </c>
      <c r="I371" s="253">
        <f t="shared" si="1499"/>
        <v>0</v>
      </c>
      <c r="J371" s="253">
        <f t="shared" si="1499"/>
        <v>0</v>
      </c>
      <c r="K371" s="23">
        <f t="shared" si="1373"/>
        <v>8046</v>
      </c>
      <c r="L371" s="23">
        <f t="shared" si="1374"/>
        <v>0</v>
      </c>
      <c r="M371" s="253">
        <f t="shared" ref="M371:O371" si="1500">M404+M410+M416+M422+M428+M440+M446+M452+M458+M470+M476+M482</f>
        <v>0</v>
      </c>
      <c r="N371" s="253">
        <f t="shared" si="1500"/>
        <v>0</v>
      </c>
      <c r="O371" s="253">
        <f t="shared" si="1500"/>
        <v>0</v>
      </c>
      <c r="P371" s="45">
        <f t="shared" ref="P371:Q371" si="1501">P404+P410+P416+P422+P428+P440+P446+P452+P458+P470+P476+P482</f>
        <v>0</v>
      </c>
      <c r="Q371" s="45">
        <f t="shared" si="1501"/>
        <v>0</v>
      </c>
      <c r="R371" s="45">
        <f t="shared" ref="R371:Z371" si="1502">R404+R410+R416+R422+R428+R440+R446+R452+R458+R470+R476+R482</f>
        <v>0</v>
      </c>
      <c r="S371" s="45">
        <f t="shared" si="1502"/>
        <v>0</v>
      </c>
      <c r="T371" s="45">
        <f t="shared" si="1502"/>
        <v>0</v>
      </c>
      <c r="U371" s="45">
        <f t="shared" ref="U371:V371" si="1503">U404+U410+U416+U422+U428+U440+U446+U452+U458+U470+U476+U482</f>
        <v>0</v>
      </c>
      <c r="V371" s="45">
        <f t="shared" si="1503"/>
        <v>0</v>
      </c>
      <c r="W371" s="45">
        <f t="shared" ref="W371:Y371" si="1504">W404+W410+W416+W422+W428+W440+W446+W452+W458+W470+W476+W482</f>
        <v>0</v>
      </c>
      <c r="X371" s="45">
        <f t="shared" si="1504"/>
        <v>0</v>
      </c>
      <c r="Y371" s="45">
        <f t="shared" si="1504"/>
        <v>0</v>
      </c>
      <c r="Z371" s="45">
        <f t="shared" si="1502"/>
        <v>0</v>
      </c>
      <c r="AA371" s="45">
        <f t="shared" ref="AA371:AB371" si="1505">AA404+AA410+AA416+AA422+AA428+AA440+AA446+AA452+AA458+AA470+AA476+AA482</f>
        <v>0</v>
      </c>
      <c r="AB371" s="45">
        <f t="shared" si="1505"/>
        <v>0</v>
      </c>
      <c r="AC371" s="45">
        <f t="shared" ref="AC371:AE371" si="1506">AC404+AC410+AC416+AC422+AC428+AC440+AC446+AC452+AC458+AC470+AC476+AC482</f>
        <v>0</v>
      </c>
      <c r="AD371" s="292">
        <f t="shared" si="1303"/>
        <v>8046</v>
      </c>
      <c r="AE371" s="45">
        <f t="shared" si="1506"/>
        <v>8046</v>
      </c>
      <c r="AF371" s="45">
        <f t="shared" ref="AF371:AK371" si="1507">AF404+AF410+AF416+AF422+AF428+AF440+AF446+AF452+AF458+AF470+AF476+AF482</f>
        <v>5539</v>
      </c>
      <c r="AG371" s="45">
        <f t="shared" si="1507"/>
        <v>0</v>
      </c>
      <c r="AH371" s="45">
        <f t="shared" ref="AH371:AJ371" si="1508">AH404+AH410+AH416+AH422+AH428+AH440+AH446+AH452+AH458+AH470+AH476+AH482</f>
        <v>0</v>
      </c>
      <c r="AI371" s="45">
        <f t="shared" si="1508"/>
        <v>0</v>
      </c>
      <c r="AJ371" s="45">
        <f t="shared" si="1508"/>
        <v>0</v>
      </c>
      <c r="AK371" s="45">
        <f t="shared" si="1507"/>
        <v>0</v>
      </c>
      <c r="AL371" s="45">
        <f t="shared" ref="AL371:AM371" si="1509">AL404+AL410+AL416+AL422+AL428+AL440+AL446+AL452+AL458+AL470+AL476+AL482</f>
        <v>0</v>
      </c>
      <c r="AM371" s="45">
        <f t="shared" si="1509"/>
        <v>0</v>
      </c>
      <c r="AN371" s="45">
        <f t="shared" ref="AN371:AO371" si="1510">AN404+AN410+AN416+AN422+AN428+AN440+AN446+AN452+AN458+AN470+AN476+AN482</f>
        <v>0</v>
      </c>
      <c r="AO371" s="45">
        <f t="shared" si="1510"/>
        <v>0</v>
      </c>
    </row>
    <row r="372" spans="1:41" ht="14.25" customHeight="1">
      <c r="A372" s="43"/>
      <c r="B372" s="28" t="s">
        <v>351</v>
      </c>
      <c r="C372" s="29" t="s">
        <v>352</v>
      </c>
      <c r="D372" s="248">
        <f t="shared" si="1498"/>
        <v>0</v>
      </c>
      <c r="E372" s="38">
        <f t="shared" si="1498"/>
        <v>0</v>
      </c>
      <c r="F372" s="289">
        <f>F405+F411+F417+F423+F429+F441+F447+F453+F459+F471+F477+F483</f>
        <v>0</v>
      </c>
      <c r="G372" s="248">
        <f t="shared" si="1499"/>
        <v>0</v>
      </c>
      <c r="H372" s="248">
        <f t="shared" si="1499"/>
        <v>0</v>
      </c>
      <c r="I372" s="248">
        <f t="shared" si="1499"/>
        <v>0</v>
      </c>
      <c r="J372" s="248">
        <f t="shared" si="1499"/>
        <v>0</v>
      </c>
      <c r="K372" s="23">
        <f t="shared" si="1373"/>
        <v>0</v>
      </c>
      <c r="L372" s="23">
        <f t="shared" si="1374"/>
        <v>0</v>
      </c>
      <c r="M372" s="248">
        <f t="shared" ref="M372:O372" si="1511">M405+M411+M417+M423+M429+M441+M447+M453+M459+M471+M477+M483</f>
        <v>0</v>
      </c>
      <c r="N372" s="248">
        <f t="shared" si="1511"/>
        <v>0</v>
      </c>
      <c r="O372" s="248">
        <f t="shared" si="1511"/>
        <v>0</v>
      </c>
      <c r="P372" s="38">
        <f t="shared" ref="P372:Q372" si="1512">P405+P411+P417+P423+P429+P441+P447+P453+P459+P471+P477+P483</f>
        <v>0</v>
      </c>
      <c r="Q372" s="38">
        <f t="shared" si="1512"/>
        <v>0</v>
      </c>
      <c r="R372" s="38">
        <f t="shared" ref="R372:Z372" si="1513">R405+R411+R417+R423+R429+R441+R447+R453+R459+R471+R477+R483</f>
        <v>0</v>
      </c>
      <c r="S372" s="38">
        <f t="shared" si="1513"/>
        <v>0</v>
      </c>
      <c r="T372" s="38">
        <f t="shared" si="1513"/>
        <v>0</v>
      </c>
      <c r="U372" s="38">
        <f t="shared" ref="U372:V372" si="1514">U405+U411+U417+U423+U429+U441+U447+U453+U459+U471+U477+U483</f>
        <v>0</v>
      </c>
      <c r="V372" s="38">
        <f t="shared" si="1514"/>
        <v>0</v>
      </c>
      <c r="W372" s="38">
        <f t="shared" ref="W372:Y372" si="1515">W405+W411+W417+W423+W429+W441+W447+W453+W459+W471+W477+W483</f>
        <v>0</v>
      </c>
      <c r="X372" s="38">
        <f t="shared" si="1515"/>
        <v>0</v>
      </c>
      <c r="Y372" s="38">
        <f t="shared" si="1515"/>
        <v>0</v>
      </c>
      <c r="Z372" s="38">
        <f t="shared" si="1513"/>
        <v>0</v>
      </c>
      <c r="AA372" s="38">
        <f t="shared" ref="AA372:AB372" si="1516">AA405+AA411+AA417+AA423+AA429+AA441+AA447+AA453+AA459+AA471+AA477+AA483</f>
        <v>0</v>
      </c>
      <c r="AB372" s="38">
        <f t="shared" si="1516"/>
        <v>0</v>
      </c>
      <c r="AC372" s="38">
        <f t="shared" ref="AC372:AE372" si="1517">AC405+AC411+AC417+AC423+AC429+AC441+AC447+AC453+AC459+AC471+AC477+AC483</f>
        <v>0</v>
      </c>
      <c r="AD372" s="292">
        <f t="shared" si="1303"/>
        <v>0</v>
      </c>
      <c r="AE372" s="38">
        <f t="shared" si="1517"/>
        <v>0</v>
      </c>
      <c r="AF372" s="38">
        <f t="shared" ref="AF372:AK372" si="1518">AF405+AF411+AF417+AF423+AF429+AF441+AF447+AF453+AF459+AF471+AF477+AF483</f>
        <v>0</v>
      </c>
      <c r="AG372" s="38">
        <f t="shared" si="1518"/>
        <v>0</v>
      </c>
      <c r="AH372" s="38">
        <f t="shared" ref="AH372:AJ372" si="1519">AH405+AH411+AH417+AH423+AH429+AH441+AH447+AH453+AH459+AH471+AH477+AH483</f>
        <v>0</v>
      </c>
      <c r="AI372" s="38">
        <f t="shared" si="1519"/>
        <v>0</v>
      </c>
      <c r="AJ372" s="38">
        <f t="shared" si="1519"/>
        <v>0</v>
      </c>
      <c r="AK372" s="38">
        <f t="shared" si="1518"/>
        <v>0</v>
      </c>
      <c r="AL372" s="38">
        <f t="shared" ref="AL372:AM372" si="1520">AL405+AL411+AL417+AL423+AL429+AL441+AL447+AL453+AL459+AL471+AL477+AL483</f>
        <v>0</v>
      </c>
      <c r="AM372" s="38">
        <f t="shared" si="1520"/>
        <v>0</v>
      </c>
      <c r="AN372" s="38">
        <f t="shared" ref="AN372:AO372" si="1521">AN405+AN411+AN417+AN423+AN429+AN441+AN447+AN453+AN459+AN471+AN477+AN483</f>
        <v>0</v>
      </c>
      <c r="AO372" s="38">
        <f t="shared" si="1521"/>
        <v>0</v>
      </c>
    </row>
    <row r="373" spans="1:41" ht="18.75" customHeight="1">
      <c r="A373" s="43"/>
      <c r="B373" s="28" t="s">
        <v>353</v>
      </c>
      <c r="C373" s="29" t="s">
        <v>354</v>
      </c>
      <c r="D373" s="248">
        <f t="shared" si="1498"/>
        <v>0</v>
      </c>
      <c r="E373" s="38">
        <f t="shared" si="1498"/>
        <v>0</v>
      </c>
      <c r="F373" s="289">
        <f>F406+F412+F418+F424+F430+F442+F448+F454+F460+F472+F478+F484</f>
        <v>0</v>
      </c>
      <c r="G373" s="248">
        <f t="shared" si="1499"/>
        <v>0</v>
      </c>
      <c r="H373" s="248">
        <f t="shared" si="1499"/>
        <v>0</v>
      </c>
      <c r="I373" s="248">
        <f t="shared" si="1499"/>
        <v>0</v>
      </c>
      <c r="J373" s="248">
        <f t="shared" si="1499"/>
        <v>0</v>
      </c>
      <c r="K373" s="23">
        <f t="shared" si="1373"/>
        <v>0</v>
      </c>
      <c r="L373" s="23">
        <f t="shared" si="1374"/>
        <v>0</v>
      </c>
      <c r="M373" s="248">
        <f t="shared" ref="M373:O373" si="1522">M406+M412+M418+M424+M430+M442+M448+M454+M460+M472+M478+M484</f>
        <v>0</v>
      </c>
      <c r="N373" s="248">
        <f t="shared" si="1522"/>
        <v>0</v>
      </c>
      <c r="O373" s="248">
        <f t="shared" si="1522"/>
        <v>0</v>
      </c>
      <c r="P373" s="38">
        <f t="shared" ref="P373:Q373" si="1523">P406+P412+P418+P424+P430+P442+P448+P454+P460+P472+P478+P484</f>
        <v>0</v>
      </c>
      <c r="Q373" s="38">
        <f t="shared" si="1523"/>
        <v>0</v>
      </c>
      <c r="R373" s="38">
        <f t="shared" ref="R373:Z373" si="1524">R406+R412+R418+R424+R430+R442+R448+R454+R460+R472+R478+R484</f>
        <v>0</v>
      </c>
      <c r="S373" s="38">
        <f t="shared" si="1524"/>
        <v>0</v>
      </c>
      <c r="T373" s="38">
        <f t="shared" si="1524"/>
        <v>0</v>
      </c>
      <c r="U373" s="38">
        <f t="shared" ref="U373:V373" si="1525">U406+U412+U418+U424+U430+U442+U448+U454+U460+U472+U478+U484</f>
        <v>0</v>
      </c>
      <c r="V373" s="38">
        <f t="shared" si="1525"/>
        <v>0</v>
      </c>
      <c r="W373" s="38">
        <f t="shared" ref="W373:Y373" si="1526">W406+W412+W418+W424+W430+W442+W448+W454+W460+W472+W478+W484</f>
        <v>0</v>
      </c>
      <c r="X373" s="38">
        <f t="shared" si="1526"/>
        <v>0</v>
      </c>
      <c r="Y373" s="38">
        <f t="shared" si="1526"/>
        <v>0</v>
      </c>
      <c r="Z373" s="38">
        <f t="shared" si="1524"/>
        <v>0</v>
      </c>
      <c r="AA373" s="38">
        <f t="shared" ref="AA373:AB373" si="1527">AA406+AA412+AA418+AA424+AA430+AA442+AA448+AA454+AA460+AA472+AA478+AA484</f>
        <v>0</v>
      </c>
      <c r="AB373" s="38">
        <f t="shared" si="1527"/>
        <v>0</v>
      </c>
      <c r="AC373" s="38">
        <f t="shared" ref="AC373:AE373" si="1528">AC406+AC412+AC418+AC424+AC430+AC442+AC448+AC454+AC460+AC472+AC478+AC484</f>
        <v>0</v>
      </c>
      <c r="AD373" s="292">
        <f t="shared" si="1303"/>
        <v>0</v>
      </c>
      <c r="AE373" s="38">
        <f t="shared" si="1528"/>
        <v>0</v>
      </c>
      <c r="AF373" s="38">
        <f t="shared" ref="AF373:AK373" si="1529">AF406+AF412+AF418+AF424+AF430+AF442+AF448+AF454+AF460+AF472+AF478+AF484</f>
        <v>0</v>
      </c>
      <c r="AG373" s="38">
        <f t="shared" si="1529"/>
        <v>0</v>
      </c>
      <c r="AH373" s="38">
        <f t="shared" ref="AH373:AJ373" si="1530">AH406+AH412+AH418+AH424+AH430+AH442+AH448+AH454+AH460+AH472+AH478+AH484</f>
        <v>0</v>
      </c>
      <c r="AI373" s="38">
        <f t="shared" si="1530"/>
        <v>0</v>
      </c>
      <c r="AJ373" s="38">
        <f t="shared" si="1530"/>
        <v>0</v>
      </c>
      <c r="AK373" s="38">
        <f t="shared" si="1529"/>
        <v>0</v>
      </c>
      <c r="AL373" s="38">
        <f t="shared" ref="AL373:AM373" si="1531">AL406+AL412+AL418+AL424+AL430+AL442+AL448+AL454+AL460+AL472+AL478+AL484</f>
        <v>0</v>
      </c>
      <c r="AM373" s="38">
        <f t="shared" si="1531"/>
        <v>0</v>
      </c>
      <c r="AN373" s="38">
        <f t="shared" ref="AN373:AO373" si="1532">AN406+AN412+AN418+AN424+AN430+AN442+AN448+AN454+AN460+AN472+AN478+AN484</f>
        <v>0</v>
      </c>
      <c r="AO373" s="38">
        <f t="shared" si="1532"/>
        <v>0</v>
      </c>
    </row>
    <row r="374" spans="1:41" ht="15.75" customHeight="1">
      <c r="A374" s="43"/>
      <c r="B374" s="28" t="s">
        <v>355</v>
      </c>
      <c r="C374" s="29" t="s">
        <v>356</v>
      </c>
      <c r="D374" s="248">
        <f t="shared" si="1498"/>
        <v>14571</v>
      </c>
      <c r="E374" s="38">
        <f t="shared" si="1498"/>
        <v>8542</v>
      </c>
      <c r="F374" s="289">
        <f>F407+F413+F419+F425+F431+F443+F449+F455+F461+F473+F479+F485</f>
        <v>8046</v>
      </c>
      <c r="G374" s="248">
        <f t="shared" si="1499"/>
        <v>8046</v>
      </c>
      <c r="H374" s="248">
        <f t="shared" si="1499"/>
        <v>0</v>
      </c>
      <c r="I374" s="248">
        <f t="shared" si="1499"/>
        <v>0</v>
      </c>
      <c r="J374" s="248">
        <f t="shared" si="1499"/>
        <v>0</v>
      </c>
      <c r="K374" s="23">
        <f t="shared" si="1373"/>
        <v>8046</v>
      </c>
      <c r="L374" s="23">
        <f t="shared" si="1374"/>
        <v>0</v>
      </c>
      <c r="M374" s="248">
        <f t="shared" ref="M374:O374" si="1533">M407+M413+M419+M425+M431+M443+M449+M455+M461+M473+M479+M485</f>
        <v>0</v>
      </c>
      <c r="N374" s="248">
        <f t="shared" si="1533"/>
        <v>0</v>
      </c>
      <c r="O374" s="248">
        <f t="shared" si="1533"/>
        <v>0</v>
      </c>
      <c r="P374" s="38">
        <f t="shared" ref="P374:Q374" si="1534">P407+P413+P419+P425+P431+P443+P449+P455+P461+P473+P479+P485</f>
        <v>0</v>
      </c>
      <c r="Q374" s="38">
        <f t="shared" si="1534"/>
        <v>0</v>
      </c>
      <c r="R374" s="38">
        <f t="shared" ref="R374:Z374" si="1535">R407+R413+R419+R425+R431+R443+R449+R455+R461+R473+R479+R485</f>
        <v>0</v>
      </c>
      <c r="S374" s="38">
        <f t="shared" si="1535"/>
        <v>0</v>
      </c>
      <c r="T374" s="38">
        <f t="shared" si="1535"/>
        <v>0</v>
      </c>
      <c r="U374" s="38">
        <f t="shared" ref="U374:V374" si="1536">U407+U413+U419+U425+U431+U443+U449+U455+U461+U473+U479+U485</f>
        <v>0</v>
      </c>
      <c r="V374" s="38">
        <f t="shared" si="1536"/>
        <v>0</v>
      </c>
      <c r="W374" s="38">
        <f t="shared" ref="W374:Y374" si="1537">W407+W413+W419+W425+W431+W443+W449+W455+W461+W473+W479+W485</f>
        <v>0</v>
      </c>
      <c r="X374" s="38">
        <f t="shared" si="1537"/>
        <v>0</v>
      </c>
      <c r="Y374" s="38">
        <f t="shared" si="1537"/>
        <v>0</v>
      </c>
      <c r="Z374" s="38">
        <f t="shared" si="1535"/>
        <v>0</v>
      </c>
      <c r="AA374" s="38">
        <f t="shared" ref="AA374:AB374" si="1538">AA407+AA413+AA419+AA425+AA431+AA443+AA449+AA455+AA461+AA473+AA479+AA485</f>
        <v>0</v>
      </c>
      <c r="AB374" s="38">
        <f t="shared" si="1538"/>
        <v>0</v>
      </c>
      <c r="AC374" s="38">
        <f t="shared" ref="AC374:AE374" si="1539">AC407+AC413+AC419+AC425+AC431+AC443+AC449+AC455+AC461+AC473+AC479+AC485</f>
        <v>0</v>
      </c>
      <c r="AD374" s="292">
        <f t="shared" si="1303"/>
        <v>8046</v>
      </c>
      <c r="AE374" s="38">
        <f t="shared" si="1539"/>
        <v>8046</v>
      </c>
      <c r="AF374" s="38">
        <f t="shared" ref="AF374:AK374" si="1540">AF407+AF413+AF419+AF425+AF431+AF443+AF449+AF455+AF461+AF473+AF479+AF485</f>
        <v>5539</v>
      </c>
      <c r="AG374" s="38">
        <f t="shared" si="1540"/>
        <v>0</v>
      </c>
      <c r="AH374" s="38">
        <f t="shared" ref="AH374:AJ374" si="1541">AH407+AH413+AH419+AH425+AH431+AH443+AH449+AH455+AH461+AH473+AH479+AH485</f>
        <v>0</v>
      </c>
      <c r="AI374" s="38">
        <f t="shared" si="1541"/>
        <v>0</v>
      </c>
      <c r="AJ374" s="38">
        <f t="shared" si="1541"/>
        <v>0</v>
      </c>
      <c r="AK374" s="38">
        <f t="shared" si="1540"/>
        <v>0</v>
      </c>
      <c r="AL374" s="38">
        <f t="shared" ref="AL374:AM374" si="1542">AL407+AL413+AL419+AL425+AL431+AL443+AL449+AL455+AL461+AL473+AL479+AL485</f>
        <v>0</v>
      </c>
      <c r="AM374" s="38">
        <f t="shared" si="1542"/>
        <v>0</v>
      </c>
      <c r="AN374" s="38">
        <f t="shared" ref="AN374:AO374" si="1543">AN407+AN413+AN419+AN425+AN431+AN443+AN449+AN455+AN461+AN473+AN479+AN485</f>
        <v>0</v>
      </c>
      <c r="AO374" s="38">
        <f t="shared" si="1543"/>
        <v>0</v>
      </c>
    </row>
    <row r="375" spans="1:41" ht="15.75" customHeight="1">
      <c r="A375" s="43"/>
      <c r="B375" s="28" t="s">
        <v>357</v>
      </c>
      <c r="C375" s="29" t="s">
        <v>358</v>
      </c>
      <c r="D375" s="248">
        <f t="shared" ref="D375:E378" si="1544">D434+D464</f>
        <v>0</v>
      </c>
      <c r="E375" s="38">
        <f t="shared" si="1544"/>
        <v>0</v>
      </c>
      <c r="F375" s="289">
        <f>F434+F464</f>
        <v>0</v>
      </c>
      <c r="G375" s="248">
        <f t="shared" ref="G375:J378" si="1545">G434+G464</f>
        <v>0</v>
      </c>
      <c r="H375" s="248">
        <f t="shared" si="1545"/>
        <v>0</v>
      </c>
      <c r="I375" s="248">
        <f t="shared" si="1545"/>
        <v>0</v>
      </c>
      <c r="J375" s="248">
        <f t="shared" si="1545"/>
        <v>0</v>
      </c>
      <c r="K375" s="23">
        <f t="shared" si="1373"/>
        <v>0</v>
      </c>
      <c r="L375" s="23">
        <f t="shared" si="1374"/>
        <v>0</v>
      </c>
      <c r="M375" s="248">
        <f t="shared" ref="M375:O375" si="1546">M434+M464</f>
        <v>0</v>
      </c>
      <c r="N375" s="248">
        <f t="shared" si="1546"/>
        <v>0</v>
      </c>
      <c r="O375" s="248">
        <f t="shared" si="1546"/>
        <v>0</v>
      </c>
      <c r="P375" s="38">
        <f t="shared" ref="P375:Q375" si="1547">P434+P464</f>
        <v>0</v>
      </c>
      <c r="Q375" s="38">
        <f t="shared" si="1547"/>
        <v>0</v>
      </c>
      <c r="R375" s="38">
        <f t="shared" ref="R375:Z375" si="1548">R434+R464</f>
        <v>0</v>
      </c>
      <c r="S375" s="38">
        <f t="shared" si="1548"/>
        <v>0</v>
      </c>
      <c r="T375" s="38">
        <f t="shared" si="1548"/>
        <v>0</v>
      </c>
      <c r="U375" s="38">
        <f t="shared" ref="U375:V375" si="1549">U434+U464</f>
        <v>0</v>
      </c>
      <c r="V375" s="38">
        <f t="shared" si="1549"/>
        <v>0</v>
      </c>
      <c r="W375" s="38">
        <f t="shared" ref="W375:Y375" si="1550">W434+W464</f>
        <v>0</v>
      </c>
      <c r="X375" s="38">
        <f t="shared" si="1550"/>
        <v>0</v>
      </c>
      <c r="Y375" s="38">
        <f t="shared" si="1550"/>
        <v>0</v>
      </c>
      <c r="Z375" s="38">
        <f t="shared" si="1548"/>
        <v>0</v>
      </c>
      <c r="AA375" s="38">
        <f t="shared" ref="AA375:AB375" si="1551">AA434+AA464</f>
        <v>0</v>
      </c>
      <c r="AB375" s="38">
        <f t="shared" si="1551"/>
        <v>0</v>
      </c>
      <c r="AC375" s="38">
        <f t="shared" ref="AC375:AE375" si="1552">AC434+AC464</f>
        <v>0</v>
      </c>
      <c r="AD375" s="292">
        <f t="shared" si="1303"/>
        <v>0</v>
      </c>
      <c r="AE375" s="38">
        <f t="shared" si="1552"/>
        <v>0</v>
      </c>
      <c r="AF375" s="38">
        <f t="shared" ref="AF375:AK375" si="1553">AF434+AF464</f>
        <v>0</v>
      </c>
      <c r="AG375" s="38">
        <f t="shared" si="1553"/>
        <v>0</v>
      </c>
      <c r="AH375" s="38">
        <f t="shared" ref="AH375:AJ375" si="1554">AH434+AH464</f>
        <v>0</v>
      </c>
      <c r="AI375" s="38">
        <f t="shared" si="1554"/>
        <v>0</v>
      </c>
      <c r="AJ375" s="38">
        <f t="shared" si="1554"/>
        <v>0</v>
      </c>
      <c r="AK375" s="38">
        <f t="shared" si="1553"/>
        <v>0</v>
      </c>
      <c r="AL375" s="38">
        <f t="shared" ref="AL375:AM375" si="1555">AL434+AL464</f>
        <v>0</v>
      </c>
      <c r="AM375" s="38">
        <f t="shared" si="1555"/>
        <v>0</v>
      </c>
      <c r="AN375" s="38">
        <f t="shared" ref="AN375:AO375" si="1556">AN434+AN464</f>
        <v>0</v>
      </c>
      <c r="AO375" s="38">
        <f t="shared" si="1556"/>
        <v>0</v>
      </c>
    </row>
    <row r="376" spans="1:41" ht="15.75" customHeight="1">
      <c r="A376" s="43"/>
      <c r="B376" s="28" t="s">
        <v>351</v>
      </c>
      <c r="C376" s="29" t="s">
        <v>359</v>
      </c>
      <c r="D376" s="248">
        <f t="shared" si="1544"/>
        <v>0</v>
      </c>
      <c r="E376" s="38">
        <f t="shared" si="1544"/>
        <v>0</v>
      </c>
      <c r="F376" s="289">
        <f>F435+F465</f>
        <v>0</v>
      </c>
      <c r="G376" s="248">
        <f t="shared" si="1545"/>
        <v>0</v>
      </c>
      <c r="H376" s="248">
        <f t="shared" si="1545"/>
        <v>0</v>
      </c>
      <c r="I376" s="248">
        <f t="shared" si="1545"/>
        <v>0</v>
      </c>
      <c r="J376" s="248">
        <f t="shared" si="1545"/>
        <v>0</v>
      </c>
      <c r="K376" s="23">
        <f t="shared" si="1373"/>
        <v>0</v>
      </c>
      <c r="L376" s="23">
        <f t="shared" si="1374"/>
        <v>0</v>
      </c>
      <c r="M376" s="248">
        <f t="shared" ref="M376:O376" si="1557">M435+M465</f>
        <v>0</v>
      </c>
      <c r="N376" s="248">
        <f t="shared" si="1557"/>
        <v>0</v>
      </c>
      <c r="O376" s="248">
        <f t="shared" si="1557"/>
        <v>0</v>
      </c>
      <c r="P376" s="38">
        <f t="shared" ref="P376:Q376" si="1558">P435+P465</f>
        <v>0</v>
      </c>
      <c r="Q376" s="38">
        <f t="shared" si="1558"/>
        <v>0</v>
      </c>
      <c r="R376" s="38">
        <f t="shared" ref="R376:Z376" si="1559">R435+R465</f>
        <v>0</v>
      </c>
      <c r="S376" s="38">
        <f t="shared" si="1559"/>
        <v>0</v>
      </c>
      <c r="T376" s="38">
        <f t="shared" si="1559"/>
        <v>0</v>
      </c>
      <c r="U376" s="38">
        <f t="shared" ref="U376:V376" si="1560">U435+U465</f>
        <v>0</v>
      </c>
      <c r="V376" s="38">
        <f t="shared" si="1560"/>
        <v>0</v>
      </c>
      <c r="W376" s="38">
        <f t="shared" ref="W376:Y376" si="1561">W435+W465</f>
        <v>0</v>
      </c>
      <c r="X376" s="38">
        <f t="shared" si="1561"/>
        <v>0</v>
      </c>
      <c r="Y376" s="38">
        <f t="shared" si="1561"/>
        <v>0</v>
      </c>
      <c r="Z376" s="38">
        <f t="shared" si="1559"/>
        <v>0</v>
      </c>
      <c r="AA376" s="38">
        <f t="shared" ref="AA376:AB376" si="1562">AA435+AA465</f>
        <v>0</v>
      </c>
      <c r="AB376" s="38">
        <f t="shared" si="1562"/>
        <v>0</v>
      </c>
      <c r="AC376" s="38">
        <f t="shared" ref="AC376:AE376" si="1563">AC435+AC465</f>
        <v>0</v>
      </c>
      <c r="AD376" s="292">
        <f t="shared" si="1303"/>
        <v>0</v>
      </c>
      <c r="AE376" s="38">
        <f t="shared" si="1563"/>
        <v>0</v>
      </c>
      <c r="AF376" s="38">
        <f t="shared" ref="AF376:AK376" si="1564">AF435+AF465</f>
        <v>0</v>
      </c>
      <c r="AG376" s="38">
        <f t="shared" si="1564"/>
        <v>0</v>
      </c>
      <c r="AH376" s="38">
        <f t="shared" ref="AH376:AJ376" si="1565">AH435+AH465</f>
        <v>0</v>
      </c>
      <c r="AI376" s="38">
        <f t="shared" si="1565"/>
        <v>0</v>
      </c>
      <c r="AJ376" s="38">
        <f t="shared" si="1565"/>
        <v>0</v>
      </c>
      <c r="AK376" s="38">
        <f t="shared" si="1564"/>
        <v>0</v>
      </c>
      <c r="AL376" s="38">
        <f t="shared" ref="AL376:AM376" si="1566">AL435+AL465</f>
        <v>0</v>
      </c>
      <c r="AM376" s="38">
        <f t="shared" si="1566"/>
        <v>0</v>
      </c>
      <c r="AN376" s="38">
        <f t="shared" ref="AN376:AO376" si="1567">AN435+AN465</f>
        <v>0</v>
      </c>
      <c r="AO376" s="38">
        <f t="shared" si="1567"/>
        <v>0</v>
      </c>
    </row>
    <row r="377" spans="1:41" ht="15.75" customHeight="1">
      <c r="A377" s="43"/>
      <c r="B377" s="28" t="s">
        <v>353</v>
      </c>
      <c r="C377" s="29" t="s">
        <v>360</v>
      </c>
      <c r="D377" s="248">
        <f t="shared" si="1544"/>
        <v>0</v>
      </c>
      <c r="E377" s="38">
        <f t="shared" si="1544"/>
        <v>0</v>
      </c>
      <c r="F377" s="289">
        <f>F436+F466</f>
        <v>0</v>
      </c>
      <c r="G377" s="248">
        <f t="shared" si="1545"/>
        <v>0</v>
      </c>
      <c r="H377" s="248">
        <f t="shared" si="1545"/>
        <v>0</v>
      </c>
      <c r="I377" s="248">
        <f t="shared" si="1545"/>
        <v>0</v>
      </c>
      <c r="J377" s="248">
        <f t="shared" si="1545"/>
        <v>0</v>
      </c>
      <c r="K377" s="23">
        <f t="shared" si="1373"/>
        <v>0</v>
      </c>
      <c r="L377" s="23">
        <f t="shared" si="1374"/>
        <v>0</v>
      </c>
      <c r="M377" s="248">
        <f t="shared" ref="M377:O377" si="1568">M436+M466</f>
        <v>0</v>
      </c>
      <c r="N377" s="248">
        <f t="shared" si="1568"/>
        <v>0</v>
      </c>
      <c r="O377" s="248">
        <f t="shared" si="1568"/>
        <v>0</v>
      </c>
      <c r="P377" s="38">
        <f t="shared" ref="P377:Q377" si="1569">P436+P466</f>
        <v>0</v>
      </c>
      <c r="Q377" s="38">
        <f t="shared" si="1569"/>
        <v>0</v>
      </c>
      <c r="R377" s="38">
        <f t="shared" ref="R377:Z377" si="1570">R436+R466</f>
        <v>0</v>
      </c>
      <c r="S377" s="38">
        <f t="shared" si="1570"/>
        <v>0</v>
      </c>
      <c r="T377" s="38">
        <f t="shared" si="1570"/>
        <v>0</v>
      </c>
      <c r="U377" s="38">
        <f t="shared" ref="U377:V377" si="1571">U436+U466</f>
        <v>0</v>
      </c>
      <c r="V377" s="38">
        <f t="shared" si="1571"/>
        <v>0</v>
      </c>
      <c r="W377" s="38">
        <f t="shared" ref="W377:Y377" si="1572">W436+W466</f>
        <v>0</v>
      </c>
      <c r="X377" s="38">
        <f t="shared" si="1572"/>
        <v>0</v>
      </c>
      <c r="Y377" s="38">
        <f t="shared" si="1572"/>
        <v>0</v>
      </c>
      <c r="Z377" s="38">
        <f t="shared" si="1570"/>
        <v>0</v>
      </c>
      <c r="AA377" s="38">
        <f t="shared" ref="AA377:AB377" si="1573">AA436+AA466</f>
        <v>0</v>
      </c>
      <c r="AB377" s="38">
        <f t="shared" si="1573"/>
        <v>0</v>
      </c>
      <c r="AC377" s="38">
        <f t="shared" ref="AC377:AE377" si="1574">AC436+AC466</f>
        <v>0</v>
      </c>
      <c r="AD377" s="292">
        <f t="shared" si="1303"/>
        <v>0</v>
      </c>
      <c r="AE377" s="38">
        <f t="shared" si="1574"/>
        <v>0</v>
      </c>
      <c r="AF377" s="38">
        <f t="shared" ref="AF377:AK377" si="1575">AF436+AF466</f>
        <v>0</v>
      </c>
      <c r="AG377" s="38">
        <f t="shared" si="1575"/>
        <v>0</v>
      </c>
      <c r="AH377" s="38">
        <f t="shared" ref="AH377:AJ377" si="1576">AH436+AH466</f>
        <v>0</v>
      </c>
      <c r="AI377" s="38">
        <f t="shared" si="1576"/>
        <v>0</v>
      </c>
      <c r="AJ377" s="38">
        <f t="shared" si="1576"/>
        <v>0</v>
      </c>
      <c r="AK377" s="38">
        <f t="shared" si="1575"/>
        <v>0</v>
      </c>
      <c r="AL377" s="38">
        <f t="shared" ref="AL377:AM377" si="1577">AL436+AL466</f>
        <v>0</v>
      </c>
      <c r="AM377" s="38">
        <f t="shared" si="1577"/>
        <v>0</v>
      </c>
      <c r="AN377" s="38">
        <f t="shared" ref="AN377:AO377" si="1578">AN436+AN466</f>
        <v>0</v>
      </c>
      <c r="AO377" s="38">
        <f t="shared" si="1578"/>
        <v>0</v>
      </c>
    </row>
    <row r="378" spans="1:41" ht="15.75" customHeight="1">
      <c r="A378" s="43"/>
      <c r="B378" s="28" t="s">
        <v>355</v>
      </c>
      <c r="C378" s="29" t="s">
        <v>361</v>
      </c>
      <c r="D378" s="248">
        <f t="shared" si="1544"/>
        <v>0</v>
      </c>
      <c r="E378" s="38">
        <f t="shared" si="1544"/>
        <v>0</v>
      </c>
      <c r="F378" s="289">
        <f>F437+F467</f>
        <v>0</v>
      </c>
      <c r="G378" s="248">
        <f t="shared" si="1545"/>
        <v>0</v>
      </c>
      <c r="H378" s="248">
        <f t="shared" si="1545"/>
        <v>0</v>
      </c>
      <c r="I378" s="248">
        <f t="shared" si="1545"/>
        <v>0</v>
      </c>
      <c r="J378" s="248">
        <f t="shared" si="1545"/>
        <v>0</v>
      </c>
      <c r="K378" s="23">
        <f t="shared" si="1373"/>
        <v>0</v>
      </c>
      <c r="L378" s="23">
        <f t="shared" si="1374"/>
        <v>0</v>
      </c>
      <c r="M378" s="248">
        <f t="shared" ref="M378:O378" si="1579">M437+M467</f>
        <v>0</v>
      </c>
      <c r="N378" s="248">
        <f t="shared" si="1579"/>
        <v>0</v>
      </c>
      <c r="O378" s="248">
        <f t="shared" si="1579"/>
        <v>0</v>
      </c>
      <c r="P378" s="38">
        <f t="shared" ref="P378:Q378" si="1580">P437+P467</f>
        <v>0</v>
      </c>
      <c r="Q378" s="38">
        <f t="shared" si="1580"/>
        <v>0</v>
      </c>
      <c r="R378" s="38">
        <f t="shared" ref="R378:Z378" si="1581">R437+R467</f>
        <v>0</v>
      </c>
      <c r="S378" s="38">
        <f t="shared" si="1581"/>
        <v>0</v>
      </c>
      <c r="T378" s="38">
        <f t="shared" si="1581"/>
        <v>0</v>
      </c>
      <c r="U378" s="38">
        <f t="shared" ref="U378:V378" si="1582">U437+U467</f>
        <v>0</v>
      </c>
      <c r="V378" s="38">
        <f t="shared" si="1582"/>
        <v>0</v>
      </c>
      <c r="W378" s="38">
        <f t="shared" ref="W378:Y378" si="1583">W437+W467</f>
        <v>0</v>
      </c>
      <c r="X378" s="38">
        <f t="shared" si="1583"/>
        <v>0</v>
      </c>
      <c r="Y378" s="38">
        <f t="shared" si="1583"/>
        <v>0</v>
      </c>
      <c r="Z378" s="38">
        <f t="shared" si="1581"/>
        <v>0</v>
      </c>
      <c r="AA378" s="38">
        <f t="shared" ref="AA378:AB378" si="1584">AA437+AA467</f>
        <v>0</v>
      </c>
      <c r="AB378" s="38">
        <f t="shared" si="1584"/>
        <v>0</v>
      </c>
      <c r="AC378" s="38">
        <f t="shared" ref="AC378:AE378" si="1585">AC437+AC467</f>
        <v>0</v>
      </c>
      <c r="AD378" s="292">
        <f t="shared" si="1303"/>
        <v>0</v>
      </c>
      <c r="AE378" s="38">
        <f t="shared" si="1585"/>
        <v>0</v>
      </c>
      <c r="AF378" s="38">
        <f t="shared" ref="AF378:AK378" si="1586">AF437+AF467</f>
        <v>0</v>
      </c>
      <c r="AG378" s="38">
        <f t="shared" si="1586"/>
        <v>0</v>
      </c>
      <c r="AH378" s="38">
        <f t="shared" ref="AH378:AJ378" si="1587">AH437+AH467</f>
        <v>0</v>
      </c>
      <c r="AI378" s="38">
        <f t="shared" si="1587"/>
        <v>0</v>
      </c>
      <c r="AJ378" s="38">
        <f t="shared" si="1587"/>
        <v>0</v>
      </c>
      <c r="AK378" s="38">
        <f t="shared" si="1586"/>
        <v>0</v>
      </c>
      <c r="AL378" s="38">
        <f t="shared" ref="AL378:AM378" si="1588">AL437+AL467</f>
        <v>0</v>
      </c>
      <c r="AM378" s="38">
        <f t="shared" si="1588"/>
        <v>0</v>
      </c>
      <c r="AN378" s="38">
        <f t="shared" ref="AN378:AO378" si="1589">AN437+AN467</f>
        <v>0</v>
      </c>
      <c r="AO378" s="38">
        <f t="shared" si="1589"/>
        <v>0</v>
      </c>
    </row>
    <row r="379" spans="1:41" ht="31.5" customHeight="1">
      <c r="A379" s="43"/>
      <c r="B379" s="51" t="s">
        <v>321</v>
      </c>
      <c r="C379" s="29">
        <v>60</v>
      </c>
      <c r="D379" s="248">
        <f t="shared" ref="D379:E379" si="1590">D487+D496+D505+D514+D521</f>
        <v>78187</v>
      </c>
      <c r="E379" s="38">
        <f t="shared" si="1590"/>
        <v>101454</v>
      </c>
      <c r="F379" s="289">
        <f>F487+F496+F505+F514+F521</f>
        <v>101454</v>
      </c>
      <c r="G379" s="248">
        <f t="shared" ref="G379:J379" si="1591">G487+G496+G505+G514+G521</f>
        <v>46722</v>
      </c>
      <c r="H379" s="248">
        <f t="shared" si="1591"/>
        <v>26812</v>
      </c>
      <c r="I379" s="248">
        <f t="shared" si="1591"/>
        <v>13978</v>
      </c>
      <c r="J379" s="248">
        <f t="shared" si="1591"/>
        <v>13942</v>
      </c>
      <c r="K379" s="23">
        <f t="shared" si="1373"/>
        <v>101454</v>
      </c>
      <c r="L379" s="23">
        <f t="shared" si="1374"/>
        <v>0</v>
      </c>
      <c r="M379" s="248">
        <f t="shared" ref="M379:O379" si="1592">M487+M496+M505+M514+M521</f>
        <v>288</v>
      </c>
      <c r="N379" s="248">
        <f t="shared" si="1592"/>
        <v>0</v>
      </c>
      <c r="O379" s="248">
        <f t="shared" si="1592"/>
        <v>0</v>
      </c>
      <c r="P379" s="38">
        <f t="shared" ref="P379:Q379" si="1593">P487+P496+P505+P514+P521</f>
        <v>0</v>
      </c>
      <c r="Q379" s="38">
        <f t="shared" si="1593"/>
        <v>0</v>
      </c>
      <c r="R379" s="38">
        <f t="shared" ref="R379:Z379" si="1594">R487+R496+R505+R514+R521</f>
        <v>0</v>
      </c>
      <c r="S379" s="38">
        <f t="shared" si="1594"/>
        <v>0</v>
      </c>
      <c r="T379" s="38">
        <f t="shared" si="1594"/>
        <v>0</v>
      </c>
      <c r="U379" s="38">
        <f t="shared" ref="U379:V379" si="1595">U487+U496+U505+U514+U521</f>
        <v>0</v>
      </c>
      <c r="V379" s="38">
        <f t="shared" si="1595"/>
        <v>0</v>
      </c>
      <c r="W379" s="38">
        <f t="shared" ref="W379:Y379" si="1596">W487+W496+W505+W514+W521</f>
        <v>0</v>
      </c>
      <c r="X379" s="38">
        <f t="shared" si="1596"/>
        <v>0</v>
      </c>
      <c r="Y379" s="38">
        <f t="shared" si="1596"/>
        <v>0</v>
      </c>
      <c r="Z379" s="38">
        <f t="shared" si="1594"/>
        <v>0</v>
      </c>
      <c r="AA379" s="38">
        <f t="shared" ref="AA379:AB379" si="1597">AA487+AA496+AA505+AA514+AA521</f>
        <v>0</v>
      </c>
      <c r="AB379" s="38">
        <f t="shared" si="1597"/>
        <v>0</v>
      </c>
      <c r="AC379" s="38">
        <f t="shared" ref="AC379:AE379" si="1598">AC487+AC496+AC505+AC514+AC521</f>
        <v>0</v>
      </c>
      <c r="AD379" s="292">
        <f t="shared" si="1303"/>
        <v>101454</v>
      </c>
      <c r="AE379" s="38">
        <f t="shared" si="1598"/>
        <v>101454</v>
      </c>
      <c r="AF379" s="38">
        <f t="shared" ref="AF379:AK379" si="1599">AF487+AF496+AF505+AF514+AF521</f>
        <v>45294</v>
      </c>
      <c r="AG379" s="38">
        <f t="shared" si="1599"/>
        <v>45176</v>
      </c>
      <c r="AH379" s="38">
        <f t="shared" ref="AH379:AJ379" si="1600">AH487+AH496+AH505+AH514+AH521</f>
        <v>0</v>
      </c>
      <c r="AI379" s="38">
        <f t="shared" si="1600"/>
        <v>0</v>
      </c>
      <c r="AJ379" s="38">
        <f t="shared" si="1600"/>
        <v>0</v>
      </c>
      <c r="AK379" s="38">
        <f t="shared" si="1599"/>
        <v>45176</v>
      </c>
      <c r="AL379" s="38">
        <f t="shared" ref="AL379:AM379" si="1601">AL487+AL496+AL505+AL514+AL521</f>
        <v>0</v>
      </c>
      <c r="AM379" s="38">
        <f t="shared" si="1601"/>
        <v>0</v>
      </c>
      <c r="AN379" s="38">
        <f t="shared" ref="AN379:AO379" si="1602">AN487+AN496+AN505+AN514+AN521</f>
        <v>0</v>
      </c>
      <c r="AO379" s="38">
        <f t="shared" si="1602"/>
        <v>0</v>
      </c>
    </row>
    <row r="380" spans="1:41" s="136" customFormat="1" ht="18.75" hidden="1" customHeight="1">
      <c r="A380" s="133"/>
      <c r="B380" s="134" t="s">
        <v>311</v>
      </c>
      <c r="C380" s="135"/>
      <c r="D380" s="248"/>
      <c r="E380" s="38"/>
      <c r="F380" s="289"/>
      <c r="G380" s="248"/>
      <c r="H380" s="248"/>
      <c r="I380" s="248"/>
      <c r="J380" s="248"/>
      <c r="K380" s="23">
        <f t="shared" si="1373"/>
        <v>0</v>
      </c>
      <c r="L380" s="23">
        <f t="shared" si="1374"/>
        <v>0</v>
      </c>
      <c r="M380" s="248"/>
      <c r="N380" s="248"/>
      <c r="O380" s="248"/>
      <c r="P380" s="38"/>
      <c r="Q380" s="38"/>
      <c r="R380" s="38"/>
      <c r="S380" s="38"/>
      <c r="T380" s="38"/>
      <c r="U380" s="38"/>
      <c r="V380" s="38"/>
      <c r="W380" s="38"/>
      <c r="X380" s="38"/>
      <c r="Y380" s="38"/>
      <c r="Z380" s="38"/>
      <c r="AA380" s="38"/>
      <c r="AB380" s="38"/>
      <c r="AC380" s="38"/>
      <c r="AD380" s="292">
        <f t="shared" si="1303"/>
        <v>0</v>
      </c>
      <c r="AE380" s="38"/>
      <c r="AF380" s="38"/>
      <c r="AG380" s="38"/>
      <c r="AH380" s="38"/>
      <c r="AI380" s="38"/>
      <c r="AJ380" s="38"/>
      <c r="AK380" s="38"/>
      <c r="AL380" s="38"/>
      <c r="AM380" s="38"/>
      <c r="AN380" s="38"/>
      <c r="AO380" s="38"/>
    </row>
    <row r="381" spans="1:41" s="140" customFormat="1" ht="21.75" hidden="1" customHeight="1">
      <c r="A381" s="137"/>
      <c r="B381" s="138" t="s">
        <v>331</v>
      </c>
      <c r="C381" s="139"/>
      <c r="D381" s="248"/>
      <c r="E381" s="38"/>
      <c r="F381" s="289"/>
      <c r="G381" s="248"/>
      <c r="H381" s="248"/>
      <c r="I381" s="248"/>
      <c r="J381" s="248"/>
      <c r="K381" s="23">
        <f t="shared" si="1373"/>
        <v>0</v>
      </c>
      <c r="L381" s="23">
        <f t="shared" si="1374"/>
        <v>0</v>
      </c>
      <c r="M381" s="248"/>
      <c r="N381" s="248"/>
      <c r="O381" s="248"/>
      <c r="P381" s="38"/>
      <c r="Q381" s="38"/>
      <c r="R381" s="38"/>
      <c r="S381" s="38"/>
      <c r="T381" s="38"/>
      <c r="U381" s="38"/>
      <c r="V381" s="38"/>
      <c r="W381" s="38"/>
      <c r="X381" s="38"/>
      <c r="Y381" s="38"/>
      <c r="Z381" s="38"/>
      <c r="AA381" s="38"/>
      <c r="AB381" s="38"/>
      <c r="AC381" s="38"/>
      <c r="AD381" s="292">
        <f t="shared" si="1303"/>
        <v>0</v>
      </c>
      <c r="AE381" s="38"/>
      <c r="AF381" s="38"/>
      <c r="AG381" s="38"/>
      <c r="AH381" s="38"/>
      <c r="AI381" s="38"/>
      <c r="AJ381" s="38"/>
      <c r="AK381" s="38"/>
      <c r="AL381" s="38"/>
      <c r="AM381" s="38"/>
      <c r="AN381" s="38"/>
      <c r="AO381" s="38"/>
    </row>
    <row r="382" spans="1:41" ht="15.75" customHeight="1">
      <c r="A382" s="43"/>
      <c r="B382" s="28" t="s">
        <v>197</v>
      </c>
      <c r="C382" s="29" t="s">
        <v>362</v>
      </c>
      <c r="D382" s="248">
        <f t="shared" ref="D382:E382" si="1603">D522+D488+D497+D506+D515</f>
        <v>65702</v>
      </c>
      <c r="E382" s="38">
        <f t="shared" si="1603"/>
        <v>85255</v>
      </c>
      <c r="F382" s="289">
        <f>F522+F488+F497+F506+F515</f>
        <v>85255</v>
      </c>
      <c r="G382" s="248">
        <f t="shared" ref="G382:J382" si="1604">G522+G488+G497+G506+G515</f>
        <v>39261</v>
      </c>
      <c r="H382" s="248">
        <f t="shared" si="1604"/>
        <v>22531</v>
      </c>
      <c r="I382" s="248">
        <f t="shared" si="1604"/>
        <v>11746</v>
      </c>
      <c r="J382" s="248">
        <f t="shared" si="1604"/>
        <v>11717</v>
      </c>
      <c r="K382" s="23">
        <f t="shared" si="1373"/>
        <v>85255</v>
      </c>
      <c r="L382" s="23">
        <f t="shared" si="1374"/>
        <v>0</v>
      </c>
      <c r="M382" s="248">
        <f t="shared" ref="M382:O382" si="1605">M522+M488+M497+M506+M515</f>
        <v>288</v>
      </c>
      <c r="N382" s="248">
        <f t="shared" si="1605"/>
        <v>0</v>
      </c>
      <c r="O382" s="248">
        <f t="shared" si="1605"/>
        <v>0</v>
      </c>
      <c r="P382" s="38">
        <f t="shared" ref="P382:Q382" si="1606">P522+P488+P497+P506+P515</f>
        <v>0</v>
      </c>
      <c r="Q382" s="38">
        <f t="shared" si="1606"/>
        <v>0</v>
      </c>
      <c r="R382" s="38">
        <f t="shared" ref="R382:Z382" si="1607">R522+R488+R497+R506+R515</f>
        <v>0</v>
      </c>
      <c r="S382" s="38">
        <f t="shared" si="1607"/>
        <v>0</v>
      </c>
      <c r="T382" s="38">
        <f t="shared" si="1607"/>
        <v>0</v>
      </c>
      <c r="U382" s="38">
        <f t="shared" ref="U382:V382" si="1608">U522+U488+U497+U506+U515</f>
        <v>0</v>
      </c>
      <c r="V382" s="38">
        <f t="shared" si="1608"/>
        <v>0</v>
      </c>
      <c r="W382" s="38">
        <f t="shared" ref="W382:Y382" si="1609">W522+W488+W497+W506+W515</f>
        <v>0</v>
      </c>
      <c r="X382" s="38">
        <f t="shared" si="1609"/>
        <v>0</v>
      </c>
      <c r="Y382" s="38">
        <f t="shared" si="1609"/>
        <v>0</v>
      </c>
      <c r="Z382" s="38">
        <f t="shared" si="1607"/>
        <v>0</v>
      </c>
      <c r="AA382" s="38">
        <f t="shared" ref="AA382:AB382" si="1610">AA522+AA488+AA497+AA506+AA515</f>
        <v>0</v>
      </c>
      <c r="AB382" s="38">
        <f t="shared" si="1610"/>
        <v>0</v>
      </c>
      <c r="AC382" s="38">
        <f t="shared" ref="AC382:AE382" si="1611">AC522+AC488+AC497+AC506+AC515</f>
        <v>0</v>
      </c>
      <c r="AD382" s="292">
        <f t="shared" si="1303"/>
        <v>85255</v>
      </c>
      <c r="AE382" s="38">
        <f t="shared" si="1611"/>
        <v>85255</v>
      </c>
      <c r="AF382" s="38">
        <f t="shared" ref="AF382:AK382" si="1612">AF522+AF488+AF497+AF506+AF515</f>
        <v>38013</v>
      </c>
      <c r="AG382" s="38">
        <f t="shared" si="1612"/>
        <v>37345</v>
      </c>
      <c r="AH382" s="38">
        <f t="shared" ref="AH382:AJ382" si="1613">AH522+AH488+AH497+AH506+AH515</f>
        <v>0</v>
      </c>
      <c r="AI382" s="38">
        <f t="shared" si="1613"/>
        <v>0</v>
      </c>
      <c r="AJ382" s="38">
        <f t="shared" si="1613"/>
        <v>0</v>
      </c>
      <c r="AK382" s="38">
        <f t="shared" si="1612"/>
        <v>37345</v>
      </c>
      <c r="AL382" s="38">
        <f t="shared" ref="AL382:AM382" si="1614">AL522+AL488+AL497+AL506+AL515</f>
        <v>0</v>
      </c>
      <c r="AM382" s="38">
        <f t="shared" si="1614"/>
        <v>0</v>
      </c>
      <c r="AN382" s="38">
        <f t="shared" ref="AN382:AO382" si="1615">AN522+AN488+AN497+AN506+AN515</f>
        <v>0</v>
      </c>
      <c r="AO382" s="38">
        <f t="shared" si="1615"/>
        <v>0</v>
      </c>
    </row>
    <row r="383" spans="1:41" ht="15.75" customHeight="1">
      <c r="A383" s="43"/>
      <c r="B383" s="28" t="s">
        <v>199</v>
      </c>
      <c r="C383" s="29" t="s">
        <v>363</v>
      </c>
      <c r="D383" s="248">
        <f t="shared" ref="D383:J384" si="1616">D489+D498+D507+D516+D523</f>
        <v>0</v>
      </c>
      <c r="E383" s="38">
        <f t="shared" si="1616"/>
        <v>0</v>
      </c>
      <c r="F383" s="289">
        <f t="shared" si="1616"/>
        <v>0</v>
      </c>
      <c r="G383" s="248">
        <f t="shared" si="1616"/>
        <v>0</v>
      </c>
      <c r="H383" s="248">
        <f t="shared" si="1616"/>
        <v>0</v>
      </c>
      <c r="I383" s="248">
        <f t="shared" si="1616"/>
        <v>0</v>
      </c>
      <c r="J383" s="248">
        <f t="shared" si="1616"/>
        <v>0</v>
      </c>
      <c r="K383" s="23">
        <f t="shared" si="1373"/>
        <v>0</v>
      </c>
      <c r="L383" s="23">
        <f t="shared" si="1374"/>
        <v>0</v>
      </c>
      <c r="M383" s="248">
        <f t="shared" ref="M383:O383" si="1617">M489+M498+M507+M516+M523</f>
        <v>0</v>
      </c>
      <c r="N383" s="248">
        <f t="shared" si="1617"/>
        <v>0</v>
      </c>
      <c r="O383" s="248">
        <f t="shared" si="1617"/>
        <v>0</v>
      </c>
      <c r="P383" s="38">
        <f t="shared" ref="P383:Q383" si="1618">P489+P498+P507+P516+P523</f>
        <v>0</v>
      </c>
      <c r="Q383" s="38">
        <f t="shared" si="1618"/>
        <v>0</v>
      </c>
      <c r="R383" s="38">
        <f t="shared" ref="R383:Z383" si="1619">R489+R498+R507+R516+R523</f>
        <v>0</v>
      </c>
      <c r="S383" s="38">
        <f t="shared" si="1619"/>
        <v>0</v>
      </c>
      <c r="T383" s="38">
        <f t="shared" si="1619"/>
        <v>0</v>
      </c>
      <c r="U383" s="38">
        <f t="shared" ref="U383:V383" si="1620">U489+U498+U507+U516+U523</f>
        <v>0</v>
      </c>
      <c r="V383" s="38">
        <f t="shared" si="1620"/>
        <v>0</v>
      </c>
      <c r="W383" s="38">
        <f t="shared" ref="W383:Y383" si="1621">W489+W498+W507+W516+W523</f>
        <v>0</v>
      </c>
      <c r="X383" s="38">
        <f t="shared" si="1621"/>
        <v>0</v>
      </c>
      <c r="Y383" s="38">
        <f t="shared" si="1621"/>
        <v>0</v>
      </c>
      <c r="Z383" s="38">
        <f t="shared" si="1619"/>
        <v>0</v>
      </c>
      <c r="AA383" s="38">
        <f t="shared" ref="AA383:AB383" si="1622">AA489+AA498+AA507+AA516+AA523</f>
        <v>0</v>
      </c>
      <c r="AB383" s="38">
        <f t="shared" si="1622"/>
        <v>0</v>
      </c>
      <c r="AC383" s="38">
        <f t="shared" ref="AC383:AE383" si="1623">AC489+AC498+AC507+AC516+AC523</f>
        <v>0</v>
      </c>
      <c r="AD383" s="292">
        <f t="shared" si="1303"/>
        <v>0</v>
      </c>
      <c r="AE383" s="38">
        <f t="shared" si="1623"/>
        <v>0</v>
      </c>
      <c r="AF383" s="38">
        <f t="shared" ref="AF383:AK383" si="1624">AF489+AF498+AF507+AF516+AF523</f>
        <v>0</v>
      </c>
      <c r="AG383" s="38">
        <f t="shared" si="1624"/>
        <v>0</v>
      </c>
      <c r="AH383" s="38">
        <f t="shared" ref="AH383:AJ383" si="1625">AH489+AH498+AH507+AH516+AH523</f>
        <v>0</v>
      </c>
      <c r="AI383" s="38">
        <f t="shared" si="1625"/>
        <v>0</v>
      </c>
      <c r="AJ383" s="38">
        <f t="shared" si="1625"/>
        <v>0</v>
      </c>
      <c r="AK383" s="38">
        <f t="shared" si="1624"/>
        <v>0</v>
      </c>
      <c r="AL383" s="38">
        <f t="shared" ref="AL383:AM383" si="1626">AL489+AL498+AL507+AL516+AL523</f>
        <v>0</v>
      </c>
      <c r="AM383" s="38">
        <f t="shared" si="1626"/>
        <v>0</v>
      </c>
      <c r="AN383" s="38">
        <f t="shared" ref="AN383:AO383" si="1627">AN489+AN498+AN507+AN516+AN523</f>
        <v>0</v>
      </c>
      <c r="AO383" s="38">
        <f t="shared" si="1627"/>
        <v>0</v>
      </c>
    </row>
    <row r="384" spans="1:41" ht="15.75" customHeight="1">
      <c r="A384" s="43"/>
      <c r="B384" s="28" t="s">
        <v>201</v>
      </c>
      <c r="C384" s="29" t="s">
        <v>364</v>
      </c>
      <c r="D384" s="248">
        <f t="shared" si="1616"/>
        <v>12485</v>
      </c>
      <c r="E384" s="38">
        <f t="shared" si="1616"/>
        <v>16199</v>
      </c>
      <c r="F384" s="289">
        <f t="shared" si="1616"/>
        <v>16199</v>
      </c>
      <c r="G384" s="248">
        <f t="shared" si="1616"/>
        <v>7461</v>
      </c>
      <c r="H384" s="248">
        <f t="shared" si="1616"/>
        <v>4281</v>
      </c>
      <c r="I384" s="248">
        <f t="shared" si="1616"/>
        <v>2232</v>
      </c>
      <c r="J384" s="248">
        <f t="shared" si="1616"/>
        <v>2225</v>
      </c>
      <c r="K384" s="23">
        <f t="shared" si="1373"/>
        <v>16199</v>
      </c>
      <c r="L384" s="23">
        <f t="shared" si="1374"/>
        <v>0</v>
      </c>
      <c r="M384" s="248">
        <f t="shared" ref="M384:O384" si="1628">M490+M499+M508+M517+M524</f>
        <v>0</v>
      </c>
      <c r="N384" s="248">
        <f t="shared" si="1628"/>
        <v>0</v>
      </c>
      <c r="O384" s="248">
        <f t="shared" si="1628"/>
        <v>0</v>
      </c>
      <c r="P384" s="38">
        <f t="shared" ref="P384:Q384" si="1629">P490+P499+P508+P517+P524</f>
        <v>0</v>
      </c>
      <c r="Q384" s="38">
        <f t="shared" si="1629"/>
        <v>0</v>
      </c>
      <c r="R384" s="38">
        <f t="shared" ref="R384:Z384" si="1630">R490+R499+R508+R517+R524</f>
        <v>0</v>
      </c>
      <c r="S384" s="38">
        <f t="shared" si="1630"/>
        <v>0</v>
      </c>
      <c r="T384" s="38">
        <f t="shared" si="1630"/>
        <v>0</v>
      </c>
      <c r="U384" s="38">
        <f t="shared" ref="U384:V384" si="1631">U490+U499+U508+U517+U524</f>
        <v>0</v>
      </c>
      <c r="V384" s="38">
        <f t="shared" si="1631"/>
        <v>0</v>
      </c>
      <c r="W384" s="38">
        <f t="shared" ref="W384:Y384" si="1632">W490+W499+W508+W517+W524</f>
        <v>0</v>
      </c>
      <c r="X384" s="38">
        <f t="shared" si="1632"/>
        <v>0</v>
      </c>
      <c r="Y384" s="38">
        <f t="shared" si="1632"/>
        <v>0</v>
      </c>
      <c r="Z384" s="38">
        <f t="shared" si="1630"/>
        <v>0</v>
      </c>
      <c r="AA384" s="38">
        <f t="shared" ref="AA384:AB384" si="1633">AA490+AA499+AA508+AA517+AA524</f>
        <v>0</v>
      </c>
      <c r="AB384" s="38">
        <f t="shared" si="1633"/>
        <v>0</v>
      </c>
      <c r="AC384" s="38">
        <f t="shared" ref="AC384:AE384" si="1634">AC490+AC499+AC508+AC517+AC524</f>
        <v>0</v>
      </c>
      <c r="AD384" s="292">
        <f t="shared" si="1303"/>
        <v>16199</v>
      </c>
      <c r="AE384" s="38">
        <f t="shared" si="1634"/>
        <v>16199</v>
      </c>
      <c r="AF384" s="38">
        <f t="shared" ref="AF384:AK384" si="1635">AF490+AF499+AF508+AF517+AF524</f>
        <v>7281</v>
      </c>
      <c r="AG384" s="38">
        <f t="shared" si="1635"/>
        <v>7831</v>
      </c>
      <c r="AH384" s="38">
        <f t="shared" ref="AH384:AJ384" si="1636">AH490+AH499+AH508+AH517+AH524</f>
        <v>0</v>
      </c>
      <c r="AI384" s="38">
        <f t="shared" si="1636"/>
        <v>0</v>
      </c>
      <c r="AJ384" s="38">
        <f t="shared" si="1636"/>
        <v>0</v>
      </c>
      <c r="AK384" s="38">
        <f t="shared" si="1635"/>
        <v>7831</v>
      </c>
      <c r="AL384" s="38">
        <f t="shared" ref="AL384:AM384" si="1637">AL490+AL499+AL508+AL517+AL524</f>
        <v>0</v>
      </c>
      <c r="AM384" s="38">
        <f t="shared" si="1637"/>
        <v>0</v>
      </c>
      <c r="AN384" s="38">
        <f t="shared" ref="AN384:AO384" si="1638">AN490+AN499+AN508+AN517+AN524</f>
        <v>0</v>
      </c>
      <c r="AO384" s="38">
        <f t="shared" si="1638"/>
        <v>0</v>
      </c>
    </row>
    <row r="385" spans="1:41" ht="21" customHeight="1">
      <c r="A385" s="43"/>
      <c r="B385" s="141" t="s">
        <v>365</v>
      </c>
      <c r="C385" s="142">
        <v>70</v>
      </c>
      <c r="D385" s="143">
        <f>D386+D390+D393+D387+D392+D391</f>
        <v>94327</v>
      </c>
      <c r="E385" s="143">
        <f t="shared" ref="E385:O385" si="1639">E386+E390+E393+E387+E392+E391</f>
        <v>31564</v>
      </c>
      <c r="F385" s="298">
        <f t="shared" si="1639"/>
        <v>50348</v>
      </c>
      <c r="G385" s="143">
        <f t="shared" si="1639"/>
        <v>17457</v>
      </c>
      <c r="H385" s="143">
        <f t="shared" si="1639"/>
        <v>12891</v>
      </c>
      <c r="I385" s="143">
        <f t="shared" si="1639"/>
        <v>11000</v>
      </c>
      <c r="J385" s="143">
        <f t="shared" si="1639"/>
        <v>9000</v>
      </c>
      <c r="K385" s="23">
        <f t="shared" si="1373"/>
        <v>50348</v>
      </c>
      <c r="L385" s="23">
        <f t="shared" si="1374"/>
        <v>0</v>
      </c>
      <c r="M385" s="143">
        <f t="shared" si="1639"/>
        <v>24597</v>
      </c>
      <c r="N385" s="143">
        <f t="shared" si="1639"/>
        <v>16398</v>
      </c>
      <c r="O385" s="143">
        <f t="shared" si="1639"/>
        <v>0</v>
      </c>
      <c r="P385" s="143">
        <f t="shared" ref="P385:Q385" si="1640">P386+P390+P393+P387+P392+P391</f>
        <v>2</v>
      </c>
      <c r="Q385" s="143">
        <f t="shared" si="1640"/>
        <v>0</v>
      </c>
      <c r="R385" s="143">
        <f t="shared" ref="R385:Z385" si="1641">R386+R390+R393+R387+R392+R391</f>
        <v>1</v>
      </c>
      <c r="S385" s="143">
        <f t="shared" si="1641"/>
        <v>5</v>
      </c>
      <c r="T385" s="143">
        <f t="shared" si="1641"/>
        <v>29</v>
      </c>
      <c r="U385" s="143">
        <f t="shared" ref="U385:V385" si="1642">U386+U390+U393+U387+U392+U391</f>
        <v>0</v>
      </c>
      <c r="V385" s="143">
        <f t="shared" si="1642"/>
        <v>0</v>
      </c>
      <c r="W385" s="143">
        <f t="shared" ref="W385:Y385" si="1643">W386+W390+W393+W387+W392+W391</f>
        <v>46</v>
      </c>
      <c r="X385" s="143">
        <f t="shared" si="1643"/>
        <v>0</v>
      </c>
      <c r="Y385" s="143">
        <f t="shared" si="1643"/>
        <v>0</v>
      </c>
      <c r="Z385" s="143">
        <f t="shared" si="1641"/>
        <v>9380</v>
      </c>
      <c r="AA385" s="143">
        <f t="shared" ref="AA385:AB385" si="1644">AA386+AA390+AA393+AA387+AA392+AA391</f>
        <v>27</v>
      </c>
      <c r="AB385" s="143">
        <f t="shared" si="1644"/>
        <v>81</v>
      </c>
      <c r="AC385" s="143">
        <f t="shared" ref="AC385:AE385" si="1645">AC386+AC390+AC393+AC387+AC392+AC391</f>
        <v>0</v>
      </c>
      <c r="AD385" s="292">
        <f t="shared" si="1303"/>
        <v>59919</v>
      </c>
      <c r="AE385" s="143">
        <f t="shared" si="1645"/>
        <v>59919</v>
      </c>
      <c r="AF385" s="143">
        <f t="shared" ref="AF385:AK385" si="1646">AF386+AF390+AF393+AF387+AF392+AF391</f>
        <v>40250</v>
      </c>
      <c r="AG385" s="143">
        <f t="shared" si="1646"/>
        <v>29538</v>
      </c>
      <c r="AH385" s="143">
        <f t="shared" ref="AH385:AJ385" si="1647">AH386+AH390+AH393+AH387+AH392+AH391</f>
        <v>0</v>
      </c>
      <c r="AI385" s="143">
        <f t="shared" si="1647"/>
        <v>0</v>
      </c>
      <c r="AJ385" s="143">
        <f t="shared" si="1647"/>
        <v>0</v>
      </c>
      <c r="AK385" s="143">
        <f t="shared" si="1646"/>
        <v>30721</v>
      </c>
      <c r="AL385" s="143">
        <f t="shared" ref="AL385:AM385" si="1648">AL386+AL390+AL393+AL387+AL392+AL391</f>
        <v>15000</v>
      </c>
      <c r="AM385" s="143">
        <f t="shared" si="1648"/>
        <v>6975</v>
      </c>
      <c r="AN385" s="143">
        <f t="shared" ref="AN385:AO385" si="1649">AN386+AN390+AN393+AN387+AN392+AN391</f>
        <v>0</v>
      </c>
      <c r="AO385" s="143">
        <f t="shared" si="1649"/>
        <v>0</v>
      </c>
    </row>
    <row r="386" spans="1:41" ht="21.75" customHeight="1">
      <c r="A386" s="43"/>
      <c r="B386" s="144" t="s">
        <v>366</v>
      </c>
      <c r="C386" s="145"/>
      <c r="D386" s="147">
        <v>83947</v>
      </c>
      <c r="E386" s="146"/>
      <c r="F386" s="299">
        <f>2353+6215-368+493+43</f>
        <v>8736</v>
      </c>
      <c r="G386" s="147">
        <f>8693+43</f>
        <v>8736</v>
      </c>
      <c r="H386" s="147"/>
      <c r="I386" s="147"/>
      <c r="J386" s="147"/>
      <c r="K386" s="23">
        <f t="shared" si="1373"/>
        <v>8736</v>
      </c>
      <c r="L386" s="23">
        <f t="shared" si="1374"/>
        <v>0</v>
      </c>
      <c r="M386" s="147"/>
      <c r="N386" s="147"/>
      <c r="O386" s="147"/>
      <c r="P386" s="146">
        <v>2</v>
      </c>
      <c r="Q386" s="146"/>
      <c r="R386" s="146">
        <v>1</v>
      </c>
      <c r="S386" s="146">
        <v>5</v>
      </c>
      <c r="T386" s="146">
        <v>29</v>
      </c>
      <c r="U386" s="146"/>
      <c r="V386" s="146"/>
      <c r="W386" s="146">
        <v>46</v>
      </c>
      <c r="X386" s="146"/>
      <c r="Y386" s="146"/>
      <c r="Z386" s="146">
        <v>380</v>
      </c>
      <c r="AA386" s="146">
        <v>27</v>
      </c>
      <c r="AB386" s="146">
        <v>81</v>
      </c>
      <c r="AC386" s="146"/>
      <c r="AD386" s="292">
        <f t="shared" si="1303"/>
        <v>9307</v>
      </c>
      <c r="AE386" s="146">
        <v>9307</v>
      </c>
      <c r="AF386" s="146">
        <v>1523</v>
      </c>
      <c r="AG386" s="146">
        <v>257</v>
      </c>
      <c r="AH386" s="146"/>
      <c r="AI386" s="146"/>
      <c r="AJ386" s="146"/>
      <c r="AK386" s="146"/>
      <c r="AL386" s="146"/>
      <c r="AM386" s="146"/>
      <c r="AN386" s="146"/>
      <c r="AO386" s="146"/>
    </row>
    <row r="387" spans="1:41" ht="21.75" customHeight="1">
      <c r="A387" s="43"/>
      <c r="B387" s="144" t="s">
        <v>367</v>
      </c>
      <c r="C387" s="145"/>
      <c r="D387" s="147"/>
      <c r="E387" s="146">
        <f t="shared" ref="E387:P387" si="1650">E388+E389</f>
        <v>4074</v>
      </c>
      <c r="F387" s="299">
        <f t="shared" si="1650"/>
        <v>4074</v>
      </c>
      <c r="G387" s="147">
        <f t="shared" ref="G387:J387" si="1651">G388+G389</f>
        <v>183</v>
      </c>
      <c r="H387" s="147">
        <f t="shared" si="1651"/>
        <v>3891</v>
      </c>
      <c r="I387" s="147">
        <f t="shared" si="1651"/>
        <v>0</v>
      </c>
      <c r="J387" s="147">
        <f t="shared" si="1651"/>
        <v>0</v>
      </c>
      <c r="K387" s="23">
        <f t="shared" si="1373"/>
        <v>4074</v>
      </c>
      <c r="L387" s="23">
        <f t="shared" si="1374"/>
        <v>0</v>
      </c>
      <c r="M387" s="147">
        <f t="shared" si="1650"/>
        <v>0</v>
      </c>
      <c r="N387" s="147">
        <f t="shared" si="1650"/>
        <v>0</v>
      </c>
      <c r="O387" s="147">
        <f t="shared" si="1650"/>
        <v>0</v>
      </c>
      <c r="P387" s="146">
        <f t="shared" si="1650"/>
        <v>0</v>
      </c>
      <c r="Q387" s="146">
        <f t="shared" ref="Q387:Z387" si="1652">Q388+Q389</f>
        <v>0</v>
      </c>
      <c r="R387" s="146">
        <f t="shared" si="1652"/>
        <v>0</v>
      </c>
      <c r="S387" s="146">
        <f t="shared" si="1652"/>
        <v>0</v>
      </c>
      <c r="T387" s="146">
        <f t="shared" si="1652"/>
        <v>0</v>
      </c>
      <c r="U387" s="146">
        <f t="shared" ref="U387:V387" si="1653">U388+U389</f>
        <v>0</v>
      </c>
      <c r="V387" s="146">
        <f t="shared" si="1653"/>
        <v>0</v>
      </c>
      <c r="W387" s="146">
        <f t="shared" ref="W387:Y387" si="1654">W388+W389</f>
        <v>0</v>
      </c>
      <c r="X387" s="146">
        <f t="shared" si="1654"/>
        <v>0</v>
      </c>
      <c r="Y387" s="146">
        <f t="shared" si="1654"/>
        <v>0</v>
      </c>
      <c r="Z387" s="146">
        <f t="shared" si="1652"/>
        <v>0</v>
      </c>
      <c r="AA387" s="146">
        <f t="shared" ref="AA387:AB387" si="1655">AA388+AA389</f>
        <v>0</v>
      </c>
      <c r="AB387" s="146">
        <f t="shared" si="1655"/>
        <v>0</v>
      </c>
      <c r="AC387" s="146">
        <f t="shared" ref="AC387:AE387" si="1656">AC388+AC389</f>
        <v>0</v>
      </c>
      <c r="AD387" s="292">
        <f t="shared" si="1303"/>
        <v>4074</v>
      </c>
      <c r="AE387" s="146">
        <f t="shared" si="1656"/>
        <v>4074</v>
      </c>
      <c r="AF387" s="146">
        <f t="shared" ref="AF387:AK387" si="1657">AF388+AF389</f>
        <v>0</v>
      </c>
      <c r="AG387" s="146">
        <f t="shared" si="1657"/>
        <v>3833</v>
      </c>
      <c r="AH387" s="146">
        <f t="shared" ref="AH387:AJ387" si="1658">AH388+AH389</f>
        <v>0</v>
      </c>
      <c r="AI387" s="146">
        <f t="shared" si="1658"/>
        <v>0</v>
      </c>
      <c r="AJ387" s="146">
        <f t="shared" si="1658"/>
        <v>0</v>
      </c>
      <c r="AK387" s="146">
        <f t="shared" si="1657"/>
        <v>3833</v>
      </c>
      <c r="AL387" s="146">
        <f t="shared" ref="AL387:AM387" si="1659">AL388+AL389</f>
        <v>0</v>
      </c>
      <c r="AM387" s="146">
        <f t="shared" si="1659"/>
        <v>0</v>
      </c>
      <c r="AN387" s="146">
        <f t="shared" ref="AN387:AO387" si="1660">AN388+AN389</f>
        <v>0</v>
      </c>
      <c r="AO387" s="146">
        <f t="shared" si="1660"/>
        <v>0</v>
      </c>
    </row>
    <row r="388" spans="1:41" ht="21.75" customHeight="1">
      <c r="A388" s="43"/>
      <c r="B388" s="144" t="s">
        <v>368</v>
      </c>
      <c r="C388" s="145"/>
      <c r="D388" s="147"/>
      <c r="E388" s="146">
        <v>3891</v>
      </c>
      <c r="F388" s="299">
        <v>3891</v>
      </c>
      <c r="G388" s="147"/>
      <c r="H388" s="147">
        <v>3891</v>
      </c>
      <c r="I388" s="147"/>
      <c r="J388" s="147"/>
      <c r="K388" s="23">
        <f t="shared" si="1373"/>
        <v>3891</v>
      </c>
      <c r="L388" s="23">
        <f t="shared" si="1374"/>
        <v>0</v>
      </c>
      <c r="M388" s="147"/>
      <c r="N388" s="147"/>
      <c r="O388" s="147"/>
      <c r="P388" s="146"/>
      <c r="Q388" s="146"/>
      <c r="R388" s="146"/>
      <c r="S388" s="146"/>
      <c r="T388" s="146"/>
      <c r="U388" s="146"/>
      <c r="V388" s="146"/>
      <c r="W388" s="146"/>
      <c r="X388" s="146"/>
      <c r="Y388" s="146"/>
      <c r="Z388" s="146"/>
      <c r="AA388" s="146"/>
      <c r="AB388" s="146"/>
      <c r="AC388" s="146"/>
      <c r="AD388" s="292">
        <f t="shared" si="1303"/>
        <v>3891</v>
      </c>
      <c r="AE388" s="146">
        <v>3891</v>
      </c>
      <c r="AF388" s="146"/>
      <c r="AG388" s="146">
        <v>3033</v>
      </c>
      <c r="AH388" s="146"/>
      <c r="AI388" s="146"/>
      <c r="AJ388" s="146"/>
      <c r="AK388" s="146">
        <v>3033</v>
      </c>
      <c r="AL388" s="146"/>
      <c r="AM388" s="146"/>
      <c r="AN388" s="146"/>
      <c r="AO388" s="146"/>
    </row>
    <row r="389" spans="1:41" ht="21.75" customHeight="1">
      <c r="A389" s="43"/>
      <c r="B389" s="144" t="s">
        <v>369</v>
      </c>
      <c r="C389" s="145"/>
      <c r="D389" s="147"/>
      <c r="E389" s="146">
        <v>183</v>
      </c>
      <c r="F389" s="299">
        <v>183</v>
      </c>
      <c r="G389" s="147">
        <v>183</v>
      </c>
      <c r="H389" s="147"/>
      <c r="I389" s="147"/>
      <c r="J389" s="147"/>
      <c r="K389" s="23">
        <f t="shared" si="1373"/>
        <v>183</v>
      </c>
      <c r="L389" s="23">
        <f t="shared" si="1374"/>
        <v>0</v>
      </c>
      <c r="M389" s="147"/>
      <c r="N389" s="147"/>
      <c r="O389" s="147"/>
      <c r="P389" s="146"/>
      <c r="Q389" s="146"/>
      <c r="R389" s="146"/>
      <c r="S389" s="146"/>
      <c r="T389" s="146"/>
      <c r="U389" s="146"/>
      <c r="V389" s="146"/>
      <c r="W389" s="146"/>
      <c r="X389" s="146"/>
      <c r="Y389" s="146"/>
      <c r="Z389" s="146"/>
      <c r="AA389" s="146"/>
      <c r="AB389" s="146"/>
      <c r="AC389" s="146"/>
      <c r="AD389" s="292">
        <f t="shared" si="1303"/>
        <v>183</v>
      </c>
      <c r="AE389" s="146">
        <v>183</v>
      </c>
      <c r="AF389" s="146"/>
      <c r="AG389" s="146">
        <v>800</v>
      </c>
      <c r="AH389" s="146"/>
      <c r="AI389" s="146"/>
      <c r="AJ389" s="146"/>
      <c r="AK389" s="146">
        <v>800</v>
      </c>
      <c r="AL389" s="146"/>
      <c r="AM389" s="146"/>
      <c r="AN389" s="146"/>
      <c r="AO389" s="146"/>
    </row>
    <row r="390" spans="1:41" ht="25.5" customHeight="1">
      <c r="A390" s="43"/>
      <c r="B390" s="144" t="s">
        <v>370</v>
      </c>
      <c r="C390" s="145"/>
      <c r="D390" s="147">
        <f t="shared" ref="D390:E390" si="1661">D525+D509</f>
        <v>3028</v>
      </c>
      <c r="E390" s="146">
        <f t="shared" si="1661"/>
        <v>2490</v>
      </c>
      <c r="F390" s="299">
        <f>F525+F509</f>
        <v>7924</v>
      </c>
      <c r="G390" s="147">
        <f t="shared" ref="G390:J390" si="1662">G525+G509</f>
        <v>7924</v>
      </c>
      <c r="H390" s="147">
        <f t="shared" si="1662"/>
        <v>0</v>
      </c>
      <c r="I390" s="147">
        <f t="shared" si="1662"/>
        <v>0</v>
      </c>
      <c r="J390" s="147">
        <f t="shared" si="1662"/>
        <v>0</v>
      </c>
      <c r="K390" s="23">
        <f t="shared" si="1373"/>
        <v>7924</v>
      </c>
      <c r="L390" s="23">
        <f t="shared" si="1374"/>
        <v>0</v>
      </c>
      <c r="M390" s="147">
        <f t="shared" ref="M390:O390" si="1663">M525+M509</f>
        <v>0</v>
      </c>
      <c r="N390" s="147">
        <f t="shared" si="1663"/>
        <v>0</v>
      </c>
      <c r="O390" s="147">
        <f t="shared" si="1663"/>
        <v>0</v>
      </c>
      <c r="P390" s="146">
        <f t="shared" ref="P390:Q390" si="1664">P525+P509</f>
        <v>0</v>
      </c>
      <c r="Q390" s="146">
        <f t="shared" si="1664"/>
        <v>0</v>
      </c>
      <c r="R390" s="146">
        <f t="shared" ref="R390:Z390" si="1665">R525+R509</f>
        <v>0</v>
      </c>
      <c r="S390" s="146">
        <f t="shared" si="1665"/>
        <v>0</v>
      </c>
      <c r="T390" s="146">
        <f t="shared" si="1665"/>
        <v>0</v>
      </c>
      <c r="U390" s="146">
        <f t="shared" ref="U390:V390" si="1666">U525+U509</f>
        <v>0</v>
      </c>
      <c r="V390" s="146">
        <f t="shared" si="1666"/>
        <v>0</v>
      </c>
      <c r="W390" s="146">
        <f t="shared" ref="W390:Y390" si="1667">W525+W509</f>
        <v>0</v>
      </c>
      <c r="X390" s="146">
        <f t="shared" si="1667"/>
        <v>0</v>
      </c>
      <c r="Y390" s="146">
        <f t="shared" si="1667"/>
        <v>0</v>
      </c>
      <c r="Z390" s="146">
        <f t="shared" si="1665"/>
        <v>9000</v>
      </c>
      <c r="AA390" s="146">
        <f t="shared" ref="AA390:AB390" si="1668">AA525+AA509</f>
        <v>0</v>
      </c>
      <c r="AB390" s="146">
        <f t="shared" si="1668"/>
        <v>0</v>
      </c>
      <c r="AC390" s="146">
        <f t="shared" ref="AC390:AE390" si="1669">AC525+AC509</f>
        <v>0</v>
      </c>
      <c r="AD390" s="292">
        <f t="shared" si="1303"/>
        <v>16924</v>
      </c>
      <c r="AE390" s="146">
        <f t="shared" si="1669"/>
        <v>16924</v>
      </c>
      <c r="AF390" s="146">
        <f t="shared" ref="AF390" si="1670">AF525+AF509</f>
        <v>13891</v>
      </c>
      <c r="AG390" s="146">
        <f>AG525+AG509+AG491</f>
        <v>7054</v>
      </c>
      <c r="AH390" s="146">
        <f t="shared" ref="AH390:AO390" si="1671">AH525+AH509+AH491</f>
        <v>0</v>
      </c>
      <c r="AI390" s="146">
        <f t="shared" si="1671"/>
        <v>0</v>
      </c>
      <c r="AJ390" s="146">
        <f t="shared" si="1671"/>
        <v>0</v>
      </c>
      <c r="AK390" s="146">
        <f t="shared" si="1671"/>
        <v>11554</v>
      </c>
      <c r="AL390" s="146">
        <f t="shared" si="1671"/>
        <v>0</v>
      </c>
      <c r="AM390" s="146">
        <f t="shared" si="1671"/>
        <v>0</v>
      </c>
      <c r="AN390" s="146">
        <f t="shared" si="1671"/>
        <v>0</v>
      </c>
      <c r="AO390" s="146">
        <f t="shared" si="1671"/>
        <v>0</v>
      </c>
    </row>
    <row r="391" spans="1:41" ht="25.5" customHeight="1">
      <c r="A391" s="43"/>
      <c r="B391" s="283" t="s">
        <v>371</v>
      </c>
      <c r="C391" s="145"/>
      <c r="D391" s="147"/>
      <c r="E391" s="146"/>
      <c r="F391" s="299">
        <v>4000</v>
      </c>
      <c r="G391" s="147"/>
      <c r="H391" s="147">
        <v>2000</v>
      </c>
      <c r="I391" s="147">
        <v>2000</v>
      </c>
      <c r="J391" s="147"/>
      <c r="K391" s="23">
        <f t="shared" si="1373"/>
        <v>4000</v>
      </c>
      <c r="L391" s="23">
        <f t="shared" si="1374"/>
        <v>0</v>
      </c>
      <c r="M391" s="147">
        <v>24597</v>
      </c>
      <c r="N391" s="147">
        <v>16398</v>
      </c>
      <c r="O391" s="147"/>
      <c r="P391" s="146"/>
      <c r="Q391" s="146"/>
      <c r="R391" s="146"/>
      <c r="S391" s="146"/>
      <c r="T391" s="146"/>
      <c r="U391" s="146"/>
      <c r="V391" s="146"/>
      <c r="W391" s="146"/>
      <c r="X391" s="146"/>
      <c r="Y391" s="146"/>
      <c r="Z391" s="146"/>
      <c r="AA391" s="146"/>
      <c r="AB391" s="146"/>
      <c r="AC391" s="146"/>
      <c r="AD391" s="292">
        <f t="shared" si="1303"/>
        <v>4000</v>
      </c>
      <c r="AE391" s="385">
        <v>4000</v>
      </c>
      <c r="AF391" s="385">
        <v>49</v>
      </c>
      <c r="AG391" s="385">
        <v>15000</v>
      </c>
      <c r="AH391" s="385"/>
      <c r="AI391" s="385"/>
      <c r="AJ391" s="385"/>
      <c r="AK391" s="385">
        <v>15000</v>
      </c>
      <c r="AL391" s="385">
        <v>15000</v>
      </c>
      <c r="AM391" s="385">
        <v>6975</v>
      </c>
      <c r="AN391" s="146"/>
      <c r="AO391" s="146"/>
    </row>
    <row r="392" spans="1:41" ht="25.5" customHeight="1">
      <c r="A392" s="43"/>
      <c r="B392" s="144" t="s">
        <v>372</v>
      </c>
      <c r="C392" s="145"/>
      <c r="D392" s="147"/>
      <c r="E392" s="146"/>
      <c r="F392" s="299">
        <f>138+58+153+58+149+58</f>
        <v>614</v>
      </c>
      <c r="G392" s="147">
        <v>614</v>
      </c>
      <c r="H392" s="147"/>
      <c r="I392" s="147"/>
      <c r="J392" s="147"/>
      <c r="K392" s="23">
        <f t="shared" si="1373"/>
        <v>614</v>
      </c>
      <c r="L392" s="23">
        <f t="shared" si="1374"/>
        <v>0</v>
      </c>
      <c r="M392" s="147"/>
      <c r="N392" s="147"/>
      <c r="O392" s="147"/>
      <c r="P392" s="146"/>
      <c r="Q392" s="146"/>
      <c r="R392" s="146"/>
      <c r="S392" s="146"/>
      <c r="T392" s="146"/>
      <c r="U392" s="146"/>
      <c r="V392" s="146"/>
      <c r="W392" s="146"/>
      <c r="X392" s="146"/>
      <c r="Y392" s="146"/>
      <c r="Z392" s="146"/>
      <c r="AA392" s="146"/>
      <c r="AB392" s="146"/>
      <c r="AC392" s="146"/>
      <c r="AD392" s="292">
        <f t="shared" si="1303"/>
        <v>614</v>
      </c>
      <c r="AE392" s="146">
        <v>614</v>
      </c>
      <c r="AF392" s="146"/>
      <c r="AG392" s="146">
        <v>3394</v>
      </c>
      <c r="AH392" s="146"/>
      <c r="AI392" s="146"/>
      <c r="AJ392" s="146"/>
      <c r="AK392" s="146">
        <v>334</v>
      </c>
      <c r="AL392" s="146"/>
      <c r="AM392" s="146"/>
      <c r="AN392" s="146"/>
      <c r="AO392" s="146"/>
    </row>
    <row r="393" spans="1:41" ht="24.75" customHeight="1">
      <c r="A393" s="43"/>
      <c r="B393" s="144" t="s">
        <v>373</v>
      </c>
      <c r="C393" s="145"/>
      <c r="D393" s="147">
        <f>D528</f>
        <v>7352</v>
      </c>
      <c r="E393" s="147">
        <f t="shared" ref="E393" si="1672">E528</f>
        <v>25000</v>
      </c>
      <c r="F393" s="299">
        <f t="shared" ref="F393:J393" si="1673">F528</f>
        <v>25000</v>
      </c>
      <c r="G393" s="147">
        <f t="shared" si="1673"/>
        <v>0</v>
      </c>
      <c r="H393" s="147">
        <f t="shared" si="1673"/>
        <v>7000</v>
      </c>
      <c r="I393" s="147">
        <f t="shared" si="1673"/>
        <v>9000</v>
      </c>
      <c r="J393" s="147">
        <f t="shared" si="1673"/>
        <v>9000</v>
      </c>
      <c r="K393" s="23">
        <f t="shared" si="1373"/>
        <v>25000</v>
      </c>
      <c r="L393" s="23">
        <f t="shared" si="1374"/>
        <v>0</v>
      </c>
      <c r="M393" s="147">
        <f t="shared" ref="M393:O393" si="1674">M528</f>
        <v>0</v>
      </c>
      <c r="N393" s="147">
        <f t="shared" si="1674"/>
        <v>0</v>
      </c>
      <c r="O393" s="147">
        <f t="shared" si="1674"/>
        <v>0</v>
      </c>
      <c r="P393" s="147">
        <f t="shared" ref="P393:Q393" si="1675">P528</f>
        <v>0</v>
      </c>
      <c r="Q393" s="147">
        <f t="shared" si="1675"/>
        <v>0</v>
      </c>
      <c r="R393" s="147">
        <f t="shared" ref="R393:Z393" si="1676">R528</f>
        <v>0</v>
      </c>
      <c r="S393" s="147">
        <f t="shared" si="1676"/>
        <v>0</v>
      </c>
      <c r="T393" s="147">
        <f t="shared" si="1676"/>
        <v>0</v>
      </c>
      <c r="U393" s="147">
        <f t="shared" ref="U393:V393" si="1677">U528</f>
        <v>0</v>
      </c>
      <c r="V393" s="147">
        <f t="shared" si="1677"/>
        <v>0</v>
      </c>
      <c r="W393" s="147">
        <f t="shared" ref="W393:Y393" si="1678">W528</f>
        <v>0</v>
      </c>
      <c r="X393" s="147">
        <f t="shared" si="1678"/>
        <v>0</v>
      </c>
      <c r="Y393" s="147">
        <f t="shared" si="1678"/>
        <v>0</v>
      </c>
      <c r="Z393" s="147">
        <f t="shared" si="1676"/>
        <v>0</v>
      </c>
      <c r="AA393" s="147">
        <f t="shared" ref="AA393:AB393" si="1679">AA528</f>
        <v>0</v>
      </c>
      <c r="AB393" s="147">
        <f t="shared" si="1679"/>
        <v>0</v>
      </c>
      <c r="AC393" s="147">
        <f t="shared" ref="AC393:AE393" si="1680">AC528</f>
        <v>0</v>
      </c>
      <c r="AD393" s="292">
        <f t="shared" si="1303"/>
        <v>25000</v>
      </c>
      <c r="AE393" s="147">
        <f t="shared" si="1680"/>
        <v>25000</v>
      </c>
      <c r="AF393" s="147">
        <f t="shared" ref="AF393:AK393" si="1681">AF528</f>
        <v>24787</v>
      </c>
      <c r="AG393" s="147">
        <f t="shared" si="1681"/>
        <v>0</v>
      </c>
      <c r="AH393" s="147">
        <f t="shared" ref="AH393:AJ393" si="1682">AH528</f>
        <v>0</v>
      </c>
      <c r="AI393" s="147">
        <f t="shared" si="1682"/>
        <v>0</v>
      </c>
      <c r="AJ393" s="147">
        <f t="shared" si="1682"/>
        <v>0</v>
      </c>
      <c r="AK393" s="147">
        <f t="shared" si="1681"/>
        <v>0</v>
      </c>
      <c r="AL393" s="147">
        <f t="shared" ref="AL393:AM393" si="1683">AL528</f>
        <v>0</v>
      </c>
      <c r="AM393" s="147">
        <f t="shared" si="1683"/>
        <v>0</v>
      </c>
      <c r="AN393" s="147">
        <f t="shared" ref="AN393:AO393" si="1684">AN528</f>
        <v>0</v>
      </c>
      <c r="AO393" s="147">
        <f t="shared" si="1684"/>
        <v>0</v>
      </c>
    </row>
    <row r="394" spans="1:41" ht="0.75" customHeight="1">
      <c r="A394" s="43"/>
      <c r="B394" s="148" t="s">
        <v>310</v>
      </c>
      <c r="C394" s="129">
        <v>85.01</v>
      </c>
      <c r="D394" s="60"/>
      <c r="E394" s="149"/>
      <c r="F394" s="235"/>
      <c r="G394" s="60"/>
      <c r="H394" s="60"/>
      <c r="I394" s="60"/>
      <c r="J394" s="60"/>
      <c r="K394" s="23">
        <f t="shared" si="1373"/>
        <v>0</v>
      </c>
      <c r="L394" s="23">
        <f t="shared" si="1374"/>
        <v>0</v>
      </c>
      <c r="M394" s="60"/>
      <c r="N394" s="60"/>
      <c r="O394" s="60"/>
      <c r="P394" s="149"/>
      <c r="Q394" s="149"/>
      <c r="R394" s="149"/>
      <c r="S394" s="149"/>
      <c r="T394" s="149"/>
      <c r="U394" s="149"/>
      <c r="V394" s="149"/>
      <c r="W394" s="149"/>
      <c r="X394" s="149"/>
      <c r="Y394" s="149"/>
      <c r="Z394" s="149"/>
      <c r="AA394" s="149"/>
      <c r="AB394" s="149"/>
      <c r="AC394" s="149"/>
      <c r="AD394" s="292">
        <f t="shared" si="1303"/>
        <v>0</v>
      </c>
      <c r="AE394" s="149"/>
      <c r="AF394" s="149"/>
      <c r="AG394" s="149"/>
      <c r="AH394" s="149"/>
      <c r="AI394" s="149"/>
      <c r="AJ394" s="149"/>
      <c r="AK394" s="149"/>
      <c r="AL394" s="149"/>
      <c r="AM394" s="149"/>
      <c r="AN394" s="149"/>
      <c r="AO394" s="149"/>
    </row>
    <row r="395" spans="1:41" ht="9" hidden="1" customHeight="1">
      <c r="A395" s="43"/>
      <c r="B395" s="150" t="s">
        <v>332</v>
      </c>
      <c r="C395" s="129" t="s">
        <v>374</v>
      </c>
      <c r="D395" s="60"/>
      <c r="E395" s="149"/>
      <c r="F395" s="235"/>
      <c r="G395" s="60"/>
      <c r="H395" s="60"/>
      <c r="I395" s="60"/>
      <c r="J395" s="60"/>
      <c r="K395" s="23">
        <f t="shared" si="1373"/>
        <v>0</v>
      </c>
      <c r="L395" s="23">
        <f t="shared" si="1374"/>
        <v>0</v>
      </c>
      <c r="M395" s="60"/>
      <c r="N395" s="60"/>
      <c r="O395" s="60"/>
      <c r="P395" s="149"/>
      <c r="Q395" s="149"/>
      <c r="R395" s="149"/>
      <c r="S395" s="149"/>
      <c r="T395" s="149"/>
      <c r="U395" s="149"/>
      <c r="V395" s="149"/>
      <c r="W395" s="149"/>
      <c r="X395" s="149"/>
      <c r="Y395" s="149"/>
      <c r="Z395" s="149"/>
      <c r="AA395" s="149"/>
      <c r="AB395" s="149"/>
      <c r="AC395" s="149"/>
      <c r="AD395" s="292">
        <f t="shared" si="1303"/>
        <v>0</v>
      </c>
      <c r="AE395" s="149"/>
      <c r="AF395" s="149"/>
      <c r="AG395" s="149"/>
      <c r="AH395" s="149"/>
      <c r="AI395" s="149"/>
      <c r="AJ395" s="149"/>
      <c r="AK395" s="149"/>
      <c r="AL395" s="149"/>
      <c r="AM395" s="149"/>
      <c r="AN395" s="149"/>
      <c r="AO395" s="149"/>
    </row>
    <row r="396" spans="1:41" ht="36.75" customHeight="1">
      <c r="A396" s="43"/>
      <c r="B396" s="151" t="s">
        <v>375</v>
      </c>
      <c r="C396" s="129"/>
      <c r="D396" s="149">
        <f t="shared" ref="D396:E397" si="1685">D397</f>
        <v>0</v>
      </c>
      <c r="E396" s="149">
        <f t="shared" si="1685"/>
        <v>5926</v>
      </c>
      <c r="F396" s="235">
        <f t="shared" ref="F396:AO397" si="1686">F397</f>
        <v>5926</v>
      </c>
      <c r="G396" s="60">
        <f t="shared" si="1686"/>
        <v>189</v>
      </c>
      <c r="H396" s="60">
        <f t="shared" si="1686"/>
        <v>57</v>
      </c>
      <c r="I396" s="60">
        <f t="shared" si="1686"/>
        <v>57</v>
      </c>
      <c r="J396" s="60">
        <f t="shared" si="1686"/>
        <v>5623</v>
      </c>
      <c r="K396" s="23">
        <f t="shared" si="1373"/>
        <v>5926</v>
      </c>
      <c r="L396" s="23">
        <f t="shared" si="1374"/>
        <v>0</v>
      </c>
      <c r="M396" s="60">
        <f t="shared" si="1686"/>
        <v>149</v>
      </c>
      <c r="N396" s="60">
        <f t="shared" si="1686"/>
        <v>0</v>
      </c>
      <c r="O396" s="60">
        <f t="shared" si="1686"/>
        <v>0</v>
      </c>
      <c r="P396" s="149">
        <f t="shared" si="1686"/>
        <v>0</v>
      </c>
      <c r="Q396" s="149">
        <f t="shared" si="1686"/>
        <v>0</v>
      </c>
      <c r="R396" s="149">
        <f t="shared" si="1686"/>
        <v>0</v>
      </c>
      <c r="S396" s="149">
        <f t="shared" si="1686"/>
        <v>0</v>
      </c>
      <c r="T396" s="149">
        <f t="shared" si="1686"/>
        <v>0</v>
      </c>
      <c r="U396" s="149">
        <f t="shared" si="1686"/>
        <v>0</v>
      </c>
      <c r="V396" s="149">
        <f t="shared" si="1686"/>
        <v>0</v>
      </c>
      <c r="W396" s="149">
        <f t="shared" si="1686"/>
        <v>0</v>
      </c>
      <c r="X396" s="149">
        <f t="shared" si="1686"/>
        <v>0</v>
      </c>
      <c r="Y396" s="149">
        <f t="shared" si="1686"/>
        <v>0</v>
      </c>
      <c r="Z396" s="149">
        <f t="shared" si="1686"/>
        <v>0</v>
      </c>
      <c r="AA396" s="149">
        <f t="shared" si="1686"/>
        <v>0</v>
      </c>
      <c r="AB396" s="149">
        <f t="shared" si="1686"/>
        <v>0</v>
      </c>
      <c r="AC396" s="149">
        <f t="shared" si="1686"/>
        <v>0</v>
      </c>
      <c r="AD396" s="292">
        <f t="shared" si="1303"/>
        <v>5926</v>
      </c>
      <c r="AE396" s="149">
        <f t="shared" si="1686"/>
        <v>5926</v>
      </c>
      <c r="AF396" s="149">
        <f t="shared" si="1686"/>
        <v>1273</v>
      </c>
      <c r="AG396" s="149">
        <f t="shared" si="1686"/>
        <v>4805</v>
      </c>
      <c r="AH396" s="149">
        <f t="shared" si="1686"/>
        <v>0</v>
      </c>
      <c r="AI396" s="149">
        <f t="shared" si="1686"/>
        <v>0</v>
      </c>
      <c r="AJ396" s="149">
        <f t="shared" si="1686"/>
        <v>0</v>
      </c>
      <c r="AK396" s="149">
        <f t="shared" si="1686"/>
        <v>4805</v>
      </c>
      <c r="AL396" s="149">
        <f t="shared" si="1686"/>
        <v>0</v>
      </c>
      <c r="AM396" s="149">
        <f t="shared" si="1686"/>
        <v>0</v>
      </c>
      <c r="AN396" s="149">
        <f t="shared" si="1686"/>
        <v>0</v>
      </c>
      <c r="AO396" s="149">
        <f t="shared" si="1686"/>
        <v>0</v>
      </c>
    </row>
    <row r="397" spans="1:41" ht="23.25" customHeight="1">
      <c r="A397" s="43"/>
      <c r="B397" s="152" t="s">
        <v>311</v>
      </c>
      <c r="C397" s="132"/>
      <c r="D397" s="153">
        <f t="shared" si="1685"/>
        <v>0</v>
      </c>
      <c r="E397" s="153">
        <f t="shared" si="1685"/>
        <v>5926</v>
      </c>
      <c r="F397" s="234">
        <f t="shared" si="1686"/>
        <v>5926</v>
      </c>
      <c r="G397" s="262">
        <f t="shared" si="1686"/>
        <v>189</v>
      </c>
      <c r="H397" s="262">
        <f t="shared" si="1686"/>
        <v>57</v>
      </c>
      <c r="I397" s="262">
        <f t="shared" si="1686"/>
        <v>57</v>
      </c>
      <c r="J397" s="262">
        <f t="shared" si="1686"/>
        <v>5623</v>
      </c>
      <c r="K397" s="23">
        <f t="shared" si="1373"/>
        <v>5926</v>
      </c>
      <c r="L397" s="23">
        <f t="shared" si="1374"/>
        <v>0</v>
      </c>
      <c r="M397" s="262">
        <f t="shared" si="1686"/>
        <v>149</v>
      </c>
      <c r="N397" s="262">
        <f t="shared" si="1686"/>
        <v>0</v>
      </c>
      <c r="O397" s="262">
        <f t="shared" si="1686"/>
        <v>0</v>
      </c>
      <c r="P397" s="153">
        <f t="shared" si="1686"/>
        <v>0</v>
      </c>
      <c r="Q397" s="153">
        <f t="shared" si="1686"/>
        <v>0</v>
      </c>
      <c r="R397" s="153">
        <f t="shared" si="1686"/>
        <v>0</v>
      </c>
      <c r="S397" s="153">
        <f t="shared" si="1686"/>
        <v>0</v>
      </c>
      <c r="T397" s="153">
        <f t="shared" si="1686"/>
        <v>0</v>
      </c>
      <c r="U397" s="153">
        <f t="shared" si="1686"/>
        <v>0</v>
      </c>
      <c r="V397" s="153">
        <f t="shared" si="1686"/>
        <v>0</v>
      </c>
      <c r="W397" s="153">
        <f t="shared" si="1686"/>
        <v>0</v>
      </c>
      <c r="X397" s="153">
        <f t="shared" si="1686"/>
        <v>0</v>
      </c>
      <c r="Y397" s="153">
        <f t="shared" si="1686"/>
        <v>0</v>
      </c>
      <c r="Z397" s="153">
        <f t="shared" si="1686"/>
        <v>0</v>
      </c>
      <c r="AA397" s="153">
        <f t="shared" si="1686"/>
        <v>0</v>
      </c>
      <c r="AB397" s="153">
        <f t="shared" si="1686"/>
        <v>0</v>
      </c>
      <c r="AC397" s="153">
        <f t="shared" si="1686"/>
        <v>0</v>
      </c>
      <c r="AD397" s="292">
        <f t="shared" si="1303"/>
        <v>5926</v>
      </c>
      <c r="AE397" s="153">
        <f t="shared" si="1686"/>
        <v>5926</v>
      </c>
      <c r="AF397" s="153">
        <f t="shared" si="1686"/>
        <v>1273</v>
      </c>
      <c r="AG397" s="153">
        <f t="shared" si="1686"/>
        <v>4805</v>
      </c>
      <c r="AH397" s="153">
        <f t="shared" si="1686"/>
        <v>0</v>
      </c>
      <c r="AI397" s="153">
        <f t="shared" si="1686"/>
        <v>0</v>
      </c>
      <c r="AJ397" s="153">
        <f t="shared" si="1686"/>
        <v>0</v>
      </c>
      <c r="AK397" s="153">
        <f t="shared" si="1686"/>
        <v>4805</v>
      </c>
      <c r="AL397" s="153">
        <f t="shared" si="1686"/>
        <v>0</v>
      </c>
      <c r="AM397" s="153">
        <f t="shared" si="1686"/>
        <v>0</v>
      </c>
      <c r="AN397" s="153">
        <f t="shared" si="1686"/>
        <v>0</v>
      </c>
      <c r="AO397" s="153">
        <f t="shared" si="1686"/>
        <v>0</v>
      </c>
    </row>
    <row r="398" spans="1:41" ht="26.25" customHeight="1">
      <c r="A398" s="43"/>
      <c r="B398" s="131" t="s">
        <v>376</v>
      </c>
      <c r="C398" s="132" t="s">
        <v>377</v>
      </c>
      <c r="D398" s="153">
        <f t="shared" ref="D398:E398" si="1687">D399+D400+D401</f>
        <v>0</v>
      </c>
      <c r="E398" s="153">
        <f t="shared" si="1687"/>
        <v>5926</v>
      </c>
      <c r="F398" s="234">
        <f t="shared" ref="F398:J398" si="1688">F399+F400+F401</f>
        <v>5926</v>
      </c>
      <c r="G398" s="262">
        <f t="shared" si="1688"/>
        <v>189</v>
      </c>
      <c r="H398" s="262">
        <f t="shared" si="1688"/>
        <v>57</v>
      </c>
      <c r="I398" s="262">
        <f t="shared" si="1688"/>
        <v>57</v>
      </c>
      <c r="J398" s="262">
        <f t="shared" si="1688"/>
        <v>5623</v>
      </c>
      <c r="K398" s="23">
        <f t="shared" si="1373"/>
        <v>5926</v>
      </c>
      <c r="L398" s="23">
        <f t="shared" si="1374"/>
        <v>0</v>
      </c>
      <c r="M398" s="262">
        <f t="shared" ref="M398:O398" si="1689">M399+M400+M401</f>
        <v>149</v>
      </c>
      <c r="N398" s="262">
        <f t="shared" si="1689"/>
        <v>0</v>
      </c>
      <c r="O398" s="262">
        <f t="shared" si="1689"/>
        <v>0</v>
      </c>
      <c r="P398" s="153">
        <f t="shared" ref="P398:Q398" si="1690">P399+P400+P401</f>
        <v>0</v>
      </c>
      <c r="Q398" s="153">
        <f t="shared" si="1690"/>
        <v>0</v>
      </c>
      <c r="R398" s="153">
        <f t="shared" ref="R398:Z398" si="1691">R399+R400+R401</f>
        <v>0</v>
      </c>
      <c r="S398" s="153">
        <f t="shared" si="1691"/>
        <v>0</v>
      </c>
      <c r="T398" s="153">
        <f t="shared" si="1691"/>
        <v>0</v>
      </c>
      <c r="U398" s="153">
        <f t="shared" ref="U398:V398" si="1692">U399+U400+U401</f>
        <v>0</v>
      </c>
      <c r="V398" s="153">
        <f t="shared" si="1692"/>
        <v>0</v>
      </c>
      <c r="W398" s="153">
        <f t="shared" ref="W398:Y398" si="1693">W399+W400+W401</f>
        <v>0</v>
      </c>
      <c r="X398" s="153">
        <f t="shared" si="1693"/>
        <v>0</v>
      </c>
      <c r="Y398" s="153">
        <f t="shared" si="1693"/>
        <v>0</v>
      </c>
      <c r="Z398" s="153">
        <f t="shared" si="1691"/>
        <v>0</v>
      </c>
      <c r="AA398" s="153">
        <f t="shared" ref="AA398:AB398" si="1694">AA399+AA400+AA401</f>
        <v>0</v>
      </c>
      <c r="AB398" s="153">
        <f t="shared" si="1694"/>
        <v>0</v>
      </c>
      <c r="AC398" s="153">
        <f t="shared" ref="AC398:AE398" si="1695">AC399+AC400+AC401</f>
        <v>0</v>
      </c>
      <c r="AD398" s="292">
        <f t="shared" si="1303"/>
        <v>5926</v>
      </c>
      <c r="AE398" s="153">
        <f t="shared" si="1695"/>
        <v>5926</v>
      </c>
      <c r="AF398" s="153">
        <f t="shared" ref="AF398:AK398" si="1696">AF399+AF400+AF401</f>
        <v>1273</v>
      </c>
      <c r="AG398" s="153">
        <f t="shared" si="1696"/>
        <v>4805</v>
      </c>
      <c r="AH398" s="153">
        <f t="shared" ref="AH398:AJ398" si="1697">AH399+AH400+AH401</f>
        <v>0</v>
      </c>
      <c r="AI398" s="153">
        <f t="shared" si="1697"/>
        <v>0</v>
      </c>
      <c r="AJ398" s="153">
        <f t="shared" si="1697"/>
        <v>0</v>
      </c>
      <c r="AK398" s="153">
        <f t="shared" si="1696"/>
        <v>4805</v>
      </c>
      <c r="AL398" s="153">
        <f t="shared" ref="AL398:AM398" si="1698">AL399+AL400+AL401</f>
        <v>0</v>
      </c>
      <c r="AM398" s="153">
        <f t="shared" si="1698"/>
        <v>0</v>
      </c>
      <c r="AN398" s="153">
        <f t="shared" ref="AN398:AO398" si="1699">AN399+AN400+AN401</f>
        <v>0</v>
      </c>
      <c r="AO398" s="153">
        <f t="shared" si="1699"/>
        <v>0</v>
      </c>
    </row>
    <row r="399" spans="1:41" ht="20.25" customHeight="1">
      <c r="A399" s="43"/>
      <c r="B399" s="152" t="s">
        <v>378</v>
      </c>
      <c r="C399" s="132" t="s">
        <v>379</v>
      </c>
      <c r="D399" s="262"/>
      <c r="E399" s="153">
        <v>0</v>
      </c>
      <c r="F399" s="234">
        <f>770+119</f>
        <v>889</v>
      </c>
      <c r="G399" s="262">
        <f>119+9</f>
        <v>128</v>
      </c>
      <c r="H399" s="262">
        <v>8</v>
      </c>
      <c r="I399" s="262">
        <v>8</v>
      </c>
      <c r="J399" s="262">
        <v>745</v>
      </c>
      <c r="K399" s="23">
        <f t="shared" si="1373"/>
        <v>889</v>
      </c>
      <c r="L399" s="23">
        <f t="shared" si="1374"/>
        <v>0</v>
      </c>
      <c r="M399" s="262">
        <v>20</v>
      </c>
      <c r="N399" s="262">
        <v>0</v>
      </c>
      <c r="O399" s="262">
        <v>0</v>
      </c>
      <c r="P399" s="153"/>
      <c r="Q399" s="153"/>
      <c r="R399" s="153"/>
      <c r="S399" s="153"/>
      <c r="T399" s="153"/>
      <c r="U399" s="153"/>
      <c r="V399" s="153"/>
      <c r="W399" s="153"/>
      <c r="X399" s="153"/>
      <c r="Y399" s="153"/>
      <c r="Z399" s="153"/>
      <c r="AA399" s="153"/>
      <c r="AB399" s="153"/>
      <c r="AC399" s="153"/>
      <c r="AD399" s="292">
        <f t="shared" si="1303"/>
        <v>889</v>
      </c>
      <c r="AE399" s="153">
        <v>889</v>
      </c>
      <c r="AF399" s="153">
        <v>165</v>
      </c>
      <c r="AG399" s="153">
        <f>648+99</f>
        <v>747</v>
      </c>
      <c r="AH399" s="153"/>
      <c r="AI399" s="153"/>
      <c r="AJ399" s="153"/>
      <c r="AK399" s="153">
        <f>648+99</f>
        <v>747</v>
      </c>
      <c r="AL399" s="153"/>
      <c r="AM399" s="153"/>
      <c r="AN399" s="153"/>
      <c r="AO399" s="153"/>
    </row>
    <row r="400" spans="1:41" ht="19.5" customHeight="1">
      <c r="A400" s="43"/>
      <c r="B400" s="152" t="s">
        <v>380</v>
      </c>
      <c r="C400" s="132" t="s">
        <v>381</v>
      </c>
      <c r="D400" s="262"/>
      <c r="E400" s="153">
        <v>5807</v>
      </c>
      <c r="F400" s="234">
        <v>5037</v>
      </c>
      <c r="G400" s="262">
        <v>61</v>
      </c>
      <c r="H400" s="262">
        <v>49</v>
      </c>
      <c r="I400" s="262">
        <v>49</v>
      </c>
      <c r="J400" s="262">
        <v>4878</v>
      </c>
      <c r="K400" s="23">
        <f t="shared" si="1373"/>
        <v>5037</v>
      </c>
      <c r="L400" s="23">
        <f t="shared" si="1374"/>
        <v>0</v>
      </c>
      <c r="M400" s="262">
        <v>129</v>
      </c>
      <c r="N400" s="262">
        <v>0</v>
      </c>
      <c r="O400" s="262">
        <v>0</v>
      </c>
      <c r="P400" s="153"/>
      <c r="Q400" s="153"/>
      <c r="R400" s="153"/>
      <c r="S400" s="153"/>
      <c r="T400" s="153"/>
      <c r="U400" s="153"/>
      <c r="V400" s="153"/>
      <c r="W400" s="153"/>
      <c r="X400" s="153"/>
      <c r="Y400" s="153"/>
      <c r="Z400" s="153"/>
      <c r="AA400" s="153"/>
      <c r="AB400" s="153"/>
      <c r="AC400" s="153"/>
      <c r="AD400" s="292">
        <f t="shared" si="1303"/>
        <v>5037</v>
      </c>
      <c r="AE400" s="153">
        <v>5037</v>
      </c>
      <c r="AF400" s="153">
        <v>1108</v>
      </c>
      <c r="AG400" s="153">
        <v>4058</v>
      </c>
      <c r="AH400" s="153"/>
      <c r="AI400" s="153"/>
      <c r="AJ400" s="153"/>
      <c r="AK400" s="153">
        <v>4058</v>
      </c>
      <c r="AL400" s="153"/>
      <c r="AM400" s="153"/>
      <c r="AN400" s="153"/>
      <c r="AO400" s="153"/>
    </row>
    <row r="401" spans="1:41" ht="18.75" customHeight="1">
      <c r="A401" s="43"/>
      <c r="B401" s="152" t="s">
        <v>382</v>
      </c>
      <c r="C401" s="132" t="s">
        <v>383</v>
      </c>
      <c r="D401" s="262"/>
      <c r="E401" s="153">
        <v>119</v>
      </c>
      <c r="F401" s="234">
        <v>0</v>
      </c>
      <c r="G401" s="262"/>
      <c r="H401" s="262"/>
      <c r="I401" s="262"/>
      <c r="J401" s="262"/>
      <c r="K401" s="23">
        <f t="shared" si="1373"/>
        <v>0</v>
      </c>
      <c r="L401" s="23">
        <f t="shared" si="1374"/>
        <v>0</v>
      </c>
      <c r="M401" s="262">
        <v>0</v>
      </c>
      <c r="N401" s="262">
        <v>0</v>
      </c>
      <c r="O401" s="262">
        <v>0</v>
      </c>
      <c r="P401" s="153"/>
      <c r="Q401" s="153"/>
      <c r="R401" s="153"/>
      <c r="S401" s="153"/>
      <c r="T401" s="153"/>
      <c r="U401" s="153"/>
      <c r="V401" s="153"/>
      <c r="W401" s="153"/>
      <c r="X401" s="153"/>
      <c r="Y401" s="153"/>
      <c r="Z401" s="153"/>
      <c r="AA401" s="153"/>
      <c r="AB401" s="153"/>
      <c r="AC401" s="153"/>
      <c r="AD401" s="292">
        <f t="shared" si="1303"/>
        <v>0</v>
      </c>
      <c r="AE401" s="153"/>
      <c r="AF401" s="153"/>
      <c r="AG401" s="153"/>
      <c r="AH401" s="153"/>
      <c r="AI401" s="153"/>
      <c r="AJ401" s="153"/>
      <c r="AK401" s="153"/>
      <c r="AL401" s="153"/>
      <c r="AM401" s="153"/>
      <c r="AN401" s="153"/>
      <c r="AO401" s="153"/>
    </row>
    <row r="402" spans="1:41" ht="42" customHeight="1">
      <c r="A402" s="43"/>
      <c r="B402" s="154" t="s">
        <v>384</v>
      </c>
      <c r="C402" s="129"/>
      <c r="D402" s="261">
        <f t="shared" ref="D402:E403" si="1700">D403</f>
        <v>7216</v>
      </c>
      <c r="E402" s="130">
        <f t="shared" si="1700"/>
        <v>690</v>
      </c>
      <c r="F402" s="158">
        <f t="shared" ref="F402:AO403" si="1701">F403</f>
        <v>690</v>
      </c>
      <c r="G402" s="261">
        <f t="shared" si="1701"/>
        <v>690</v>
      </c>
      <c r="H402" s="261">
        <f t="shared" si="1701"/>
        <v>0</v>
      </c>
      <c r="I402" s="261">
        <f t="shared" si="1701"/>
        <v>0</v>
      </c>
      <c r="J402" s="261">
        <f t="shared" si="1701"/>
        <v>0</v>
      </c>
      <c r="K402" s="23">
        <f t="shared" si="1373"/>
        <v>690</v>
      </c>
      <c r="L402" s="23">
        <f t="shared" si="1374"/>
        <v>0</v>
      </c>
      <c r="M402" s="261">
        <f t="shared" si="1701"/>
        <v>0</v>
      </c>
      <c r="N402" s="261">
        <f t="shared" si="1701"/>
        <v>0</v>
      </c>
      <c r="O402" s="261">
        <f t="shared" si="1701"/>
        <v>0</v>
      </c>
      <c r="P402" s="130">
        <f t="shared" si="1701"/>
        <v>0</v>
      </c>
      <c r="Q402" s="130">
        <f t="shared" si="1701"/>
        <v>0</v>
      </c>
      <c r="R402" s="130">
        <f t="shared" si="1701"/>
        <v>0</v>
      </c>
      <c r="S402" s="130">
        <f t="shared" si="1701"/>
        <v>0</v>
      </c>
      <c r="T402" s="130">
        <f t="shared" si="1701"/>
        <v>0</v>
      </c>
      <c r="U402" s="130">
        <f t="shared" si="1701"/>
        <v>0</v>
      </c>
      <c r="V402" s="130">
        <f t="shared" si="1701"/>
        <v>0</v>
      </c>
      <c r="W402" s="130">
        <f t="shared" si="1701"/>
        <v>0</v>
      </c>
      <c r="X402" s="130">
        <f t="shared" si="1701"/>
        <v>0</v>
      </c>
      <c r="Y402" s="130">
        <f t="shared" si="1701"/>
        <v>0</v>
      </c>
      <c r="Z402" s="130">
        <f t="shared" si="1701"/>
        <v>0</v>
      </c>
      <c r="AA402" s="130">
        <f t="shared" si="1701"/>
        <v>0</v>
      </c>
      <c r="AB402" s="130">
        <f t="shared" si="1701"/>
        <v>0</v>
      </c>
      <c r="AC402" s="130">
        <f t="shared" si="1701"/>
        <v>0</v>
      </c>
      <c r="AD402" s="292">
        <f t="shared" si="1303"/>
        <v>690</v>
      </c>
      <c r="AE402" s="130">
        <f t="shared" si="1701"/>
        <v>690</v>
      </c>
      <c r="AF402" s="130">
        <f t="shared" si="1701"/>
        <v>608</v>
      </c>
      <c r="AG402" s="130">
        <f t="shared" si="1701"/>
        <v>0</v>
      </c>
      <c r="AH402" s="130">
        <f t="shared" si="1701"/>
        <v>0</v>
      </c>
      <c r="AI402" s="130">
        <f t="shared" si="1701"/>
        <v>0</v>
      </c>
      <c r="AJ402" s="130">
        <f t="shared" si="1701"/>
        <v>0</v>
      </c>
      <c r="AK402" s="130">
        <f t="shared" si="1701"/>
        <v>0</v>
      </c>
      <c r="AL402" s="130">
        <f t="shared" si="1701"/>
        <v>0</v>
      </c>
      <c r="AM402" s="130">
        <f t="shared" si="1701"/>
        <v>0</v>
      </c>
      <c r="AN402" s="130">
        <f t="shared" si="1701"/>
        <v>0</v>
      </c>
      <c r="AO402" s="130">
        <f t="shared" si="1701"/>
        <v>0</v>
      </c>
    </row>
    <row r="403" spans="1:41" ht="21" customHeight="1">
      <c r="A403" s="43"/>
      <c r="B403" s="28" t="s">
        <v>311</v>
      </c>
      <c r="C403" s="29"/>
      <c r="D403" s="252">
        <f t="shared" si="1700"/>
        <v>7216</v>
      </c>
      <c r="E403" s="47">
        <f t="shared" si="1700"/>
        <v>690</v>
      </c>
      <c r="F403" s="291">
        <f t="shared" si="1701"/>
        <v>690</v>
      </c>
      <c r="G403" s="252">
        <f t="shared" si="1701"/>
        <v>690</v>
      </c>
      <c r="H403" s="252">
        <f t="shared" si="1701"/>
        <v>0</v>
      </c>
      <c r="I403" s="252">
        <f t="shared" si="1701"/>
        <v>0</v>
      </c>
      <c r="J403" s="252">
        <f t="shared" si="1701"/>
        <v>0</v>
      </c>
      <c r="K403" s="23">
        <f t="shared" si="1373"/>
        <v>690</v>
      </c>
      <c r="L403" s="23">
        <f t="shared" si="1374"/>
        <v>0</v>
      </c>
      <c r="M403" s="252">
        <f t="shared" si="1701"/>
        <v>0</v>
      </c>
      <c r="N403" s="252">
        <f t="shared" si="1701"/>
        <v>0</v>
      </c>
      <c r="O403" s="252">
        <f t="shared" si="1701"/>
        <v>0</v>
      </c>
      <c r="P403" s="47">
        <f t="shared" si="1701"/>
        <v>0</v>
      </c>
      <c r="Q403" s="47">
        <f t="shared" si="1701"/>
        <v>0</v>
      </c>
      <c r="R403" s="47">
        <f t="shared" si="1701"/>
        <v>0</v>
      </c>
      <c r="S403" s="47">
        <f t="shared" si="1701"/>
        <v>0</v>
      </c>
      <c r="T403" s="47">
        <f t="shared" si="1701"/>
        <v>0</v>
      </c>
      <c r="U403" s="47">
        <f t="shared" si="1701"/>
        <v>0</v>
      </c>
      <c r="V403" s="47">
        <f t="shared" si="1701"/>
        <v>0</v>
      </c>
      <c r="W403" s="47">
        <f t="shared" si="1701"/>
        <v>0</v>
      </c>
      <c r="X403" s="47">
        <f t="shared" si="1701"/>
        <v>0</v>
      </c>
      <c r="Y403" s="47">
        <f t="shared" si="1701"/>
        <v>0</v>
      </c>
      <c r="Z403" s="47">
        <f t="shared" si="1701"/>
        <v>0</v>
      </c>
      <c r="AA403" s="47">
        <f t="shared" si="1701"/>
        <v>0</v>
      </c>
      <c r="AB403" s="47">
        <f t="shared" si="1701"/>
        <v>0</v>
      </c>
      <c r="AC403" s="47">
        <f t="shared" si="1701"/>
        <v>0</v>
      </c>
      <c r="AD403" s="292">
        <f t="shared" si="1303"/>
        <v>690</v>
      </c>
      <c r="AE403" s="47">
        <f t="shared" si="1701"/>
        <v>690</v>
      </c>
      <c r="AF403" s="47">
        <f t="shared" si="1701"/>
        <v>608</v>
      </c>
      <c r="AG403" s="47">
        <f t="shared" si="1701"/>
        <v>0</v>
      </c>
      <c r="AH403" s="47">
        <f t="shared" si="1701"/>
        <v>0</v>
      </c>
      <c r="AI403" s="47">
        <f t="shared" si="1701"/>
        <v>0</v>
      </c>
      <c r="AJ403" s="47">
        <f t="shared" si="1701"/>
        <v>0</v>
      </c>
      <c r="AK403" s="47">
        <f t="shared" si="1701"/>
        <v>0</v>
      </c>
      <c r="AL403" s="47">
        <f t="shared" si="1701"/>
        <v>0</v>
      </c>
      <c r="AM403" s="47">
        <f t="shared" si="1701"/>
        <v>0</v>
      </c>
      <c r="AN403" s="47">
        <f t="shared" si="1701"/>
        <v>0</v>
      </c>
      <c r="AO403" s="47">
        <f t="shared" si="1701"/>
        <v>0</v>
      </c>
    </row>
    <row r="404" spans="1:41" ht="28.5" customHeight="1">
      <c r="A404" s="43"/>
      <c r="B404" s="16" t="s">
        <v>349</v>
      </c>
      <c r="C404" s="29">
        <v>58</v>
      </c>
      <c r="D404" s="252">
        <f t="shared" ref="D404:E404" si="1702">D405+D406+D407</f>
        <v>7216</v>
      </c>
      <c r="E404" s="47">
        <f t="shared" si="1702"/>
        <v>690</v>
      </c>
      <c r="F404" s="291">
        <f t="shared" ref="F404:J404" si="1703">F405+F406+F407</f>
        <v>690</v>
      </c>
      <c r="G404" s="252">
        <f t="shared" si="1703"/>
        <v>690</v>
      </c>
      <c r="H404" s="252">
        <f t="shared" si="1703"/>
        <v>0</v>
      </c>
      <c r="I404" s="252">
        <f t="shared" si="1703"/>
        <v>0</v>
      </c>
      <c r="J404" s="252">
        <f t="shared" si="1703"/>
        <v>0</v>
      </c>
      <c r="K404" s="23">
        <f t="shared" si="1373"/>
        <v>690</v>
      </c>
      <c r="L404" s="23">
        <f t="shared" si="1374"/>
        <v>0</v>
      </c>
      <c r="M404" s="252">
        <f t="shared" ref="M404:O404" si="1704">M405+M406+M407</f>
        <v>0</v>
      </c>
      <c r="N404" s="252">
        <f t="shared" si="1704"/>
        <v>0</v>
      </c>
      <c r="O404" s="252">
        <f t="shared" si="1704"/>
        <v>0</v>
      </c>
      <c r="P404" s="47">
        <f t="shared" ref="P404:Q404" si="1705">P405+P406+P407</f>
        <v>0</v>
      </c>
      <c r="Q404" s="47">
        <f t="shared" si="1705"/>
        <v>0</v>
      </c>
      <c r="R404" s="47">
        <f t="shared" ref="R404:Z404" si="1706">R405+R406+R407</f>
        <v>0</v>
      </c>
      <c r="S404" s="47">
        <f t="shared" si="1706"/>
        <v>0</v>
      </c>
      <c r="T404" s="47">
        <f t="shared" si="1706"/>
        <v>0</v>
      </c>
      <c r="U404" s="47">
        <f t="shared" ref="U404:V404" si="1707">U405+U406+U407</f>
        <v>0</v>
      </c>
      <c r="V404" s="47">
        <f t="shared" si="1707"/>
        <v>0</v>
      </c>
      <c r="W404" s="47">
        <f t="shared" ref="W404:Y404" si="1708">W405+W406+W407</f>
        <v>0</v>
      </c>
      <c r="X404" s="47">
        <f t="shared" si="1708"/>
        <v>0</v>
      </c>
      <c r="Y404" s="47">
        <f t="shared" si="1708"/>
        <v>0</v>
      </c>
      <c r="Z404" s="47">
        <f t="shared" si="1706"/>
        <v>0</v>
      </c>
      <c r="AA404" s="47">
        <f t="shared" ref="AA404:AB404" si="1709">AA405+AA406+AA407</f>
        <v>0</v>
      </c>
      <c r="AB404" s="47">
        <f t="shared" si="1709"/>
        <v>0</v>
      </c>
      <c r="AC404" s="47">
        <f t="shared" ref="AC404:AE404" si="1710">AC405+AC406+AC407</f>
        <v>0</v>
      </c>
      <c r="AD404" s="292">
        <f t="shared" si="1303"/>
        <v>690</v>
      </c>
      <c r="AE404" s="47">
        <f t="shared" si="1710"/>
        <v>690</v>
      </c>
      <c r="AF404" s="47">
        <f t="shared" ref="AF404:AK404" si="1711">AF405+AF406+AF407</f>
        <v>608</v>
      </c>
      <c r="AG404" s="47">
        <f t="shared" si="1711"/>
        <v>0</v>
      </c>
      <c r="AH404" s="47">
        <f t="shared" ref="AH404:AJ404" si="1712">AH405+AH406+AH407</f>
        <v>0</v>
      </c>
      <c r="AI404" s="47">
        <f t="shared" si="1712"/>
        <v>0</v>
      </c>
      <c r="AJ404" s="47">
        <f t="shared" si="1712"/>
        <v>0</v>
      </c>
      <c r="AK404" s="47">
        <f t="shared" si="1711"/>
        <v>0</v>
      </c>
      <c r="AL404" s="47">
        <f t="shared" ref="AL404:AM404" si="1713">AL405+AL406+AL407</f>
        <v>0</v>
      </c>
      <c r="AM404" s="47">
        <f t="shared" si="1713"/>
        <v>0</v>
      </c>
      <c r="AN404" s="47">
        <f t="shared" ref="AN404:AO404" si="1714">AN405+AN406+AN407</f>
        <v>0</v>
      </c>
      <c r="AO404" s="47">
        <f t="shared" si="1714"/>
        <v>0</v>
      </c>
    </row>
    <row r="405" spans="1:41" ht="0.75" customHeight="1">
      <c r="A405" s="43"/>
      <c r="B405" s="28" t="s">
        <v>351</v>
      </c>
      <c r="C405" s="29" t="s">
        <v>352</v>
      </c>
      <c r="D405" s="186"/>
      <c r="E405" s="30"/>
      <c r="F405" s="93"/>
      <c r="G405" s="186"/>
      <c r="H405" s="186"/>
      <c r="I405" s="186"/>
      <c r="J405" s="186"/>
      <c r="K405" s="23">
        <f t="shared" si="1373"/>
        <v>0</v>
      </c>
      <c r="L405" s="23">
        <f t="shared" si="1374"/>
        <v>0</v>
      </c>
      <c r="M405" s="186"/>
      <c r="N405" s="186"/>
      <c r="O405" s="186"/>
      <c r="P405" s="30"/>
      <c r="Q405" s="30"/>
      <c r="R405" s="30"/>
      <c r="S405" s="30"/>
      <c r="T405" s="30"/>
      <c r="U405" s="30"/>
      <c r="V405" s="30"/>
      <c r="W405" s="30"/>
      <c r="X405" s="30"/>
      <c r="Y405" s="30"/>
      <c r="Z405" s="30"/>
      <c r="AA405" s="30"/>
      <c r="AB405" s="30"/>
      <c r="AC405" s="30"/>
      <c r="AD405" s="292">
        <f t="shared" si="1303"/>
        <v>0</v>
      </c>
      <c r="AE405" s="30"/>
      <c r="AF405" s="30"/>
      <c r="AG405" s="30"/>
      <c r="AH405" s="30"/>
      <c r="AI405" s="30"/>
      <c r="AJ405" s="30"/>
      <c r="AK405" s="30"/>
      <c r="AL405" s="30"/>
      <c r="AM405" s="30"/>
      <c r="AN405" s="30"/>
      <c r="AO405" s="30"/>
    </row>
    <row r="406" spans="1:41" ht="15" hidden="1" customHeight="1">
      <c r="A406" s="43"/>
      <c r="B406" s="28" t="s">
        <v>353</v>
      </c>
      <c r="C406" s="29" t="s">
        <v>354</v>
      </c>
      <c r="D406" s="186"/>
      <c r="E406" s="30"/>
      <c r="F406" s="93"/>
      <c r="G406" s="186"/>
      <c r="H406" s="186"/>
      <c r="I406" s="186"/>
      <c r="J406" s="186"/>
      <c r="K406" s="23">
        <f t="shared" si="1373"/>
        <v>0</v>
      </c>
      <c r="L406" s="23">
        <f t="shared" si="1374"/>
        <v>0</v>
      </c>
      <c r="M406" s="186"/>
      <c r="N406" s="186"/>
      <c r="O406" s="186"/>
      <c r="P406" s="30"/>
      <c r="Q406" s="30"/>
      <c r="R406" s="30"/>
      <c r="S406" s="30"/>
      <c r="T406" s="30"/>
      <c r="U406" s="30"/>
      <c r="V406" s="30"/>
      <c r="W406" s="30"/>
      <c r="X406" s="30"/>
      <c r="Y406" s="30"/>
      <c r="Z406" s="30"/>
      <c r="AA406" s="30"/>
      <c r="AB406" s="30"/>
      <c r="AC406" s="30"/>
      <c r="AD406" s="292">
        <f t="shared" ref="AD406:AD469" si="1715">F406+P406+Q406+R406+S406+T406+Z406+U406+V406+W406+X406+Y406+AA406+AB406+AC406</f>
        <v>0</v>
      </c>
      <c r="AE406" s="30"/>
      <c r="AF406" s="30"/>
      <c r="AG406" s="30"/>
      <c r="AH406" s="30"/>
      <c r="AI406" s="30"/>
      <c r="AJ406" s="30"/>
      <c r="AK406" s="30"/>
      <c r="AL406" s="30"/>
      <c r="AM406" s="30"/>
      <c r="AN406" s="30"/>
      <c r="AO406" s="30"/>
    </row>
    <row r="407" spans="1:41" ht="15.75" customHeight="1">
      <c r="A407" s="43"/>
      <c r="B407" s="28" t="s">
        <v>355</v>
      </c>
      <c r="C407" s="29" t="s">
        <v>356</v>
      </c>
      <c r="D407" s="186">
        <v>7216</v>
      </c>
      <c r="E407" s="30">
        <v>690</v>
      </c>
      <c r="F407" s="93">
        <v>690</v>
      </c>
      <c r="G407" s="186">
        <v>690</v>
      </c>
      <c r="H407" s="186"/>
      <c r="I407" s="186"/>
      <c r="J407" s="186"/>
      <c r="K407" s="23">
        <f t="shared" si="1373"/>
        <v>690</v>
      </c>
      <c r="L407" s="23">
        <f t="shared" si="1374"/>
        <v>0</v>
      </c>
      <c r="M407" s="186"/>
      <c r="N407" s="186"/>
      <c r="O407" s="186"/>
      <c r="P407" s="30"/>
      <c r="Q407" s="30"/>
      <c r="R407" s="30"/>
      <c r="S407" s="30"/>
      <c r="T407" s="30"/>
      <c r="U407" s="30"/>
      <c r="V407" s="30"/>
      <c r="W407" s="30"/>
      <c r="X407" s="30"/>
      <c r="Y407" s="30"/>
      <c r="Z407" s="30"/>
      <c r="AA407" s="30"/>
      <c r="AB407" s="30"/>
      <c r="AC407" s="30"/>
      <c r="AD407" s="292">
        <f t="shared" si="1715"/>
        <v>690</v>
      </c>
      <c r="AE407" s="30">
        <v>690</v>
      </c>
      <c r="AF407" s="30">
        <v>608</v>
      </c>
      <c r="AG407" s="30"/>
      <c r="AH407" s="30"/>
      <c r="AI407" s="30"/>
      <c r="AJ407" s="30"/>
      <c r="AK407" s="30"/>
      <c r="AL407" s="30"/>
      <c r="AM407" s="30"/>
      <c r="AN407" s="30"/>
      <c r="AO407" s="30"/>
    </row>
    <row r="408" spans="1:41" ht="38.25" customHeight="1">
      <c r="A408" s="43"/>
      <c r="B408" s="154" t="s">
        <v>385</v>
      </c>
      <c r="C408" s="129"/>
      <c r="D408" s="261">
        <f t="shared" ref="D408:E409" si="1716">D409</f>
        <v>2531</v>
      </c>
      <c r="E408" s="130">
        <f t="shared" si="1716"/>
        <v>2274</v>
      </c>
      <c r="F408" s="158">
        <f t="shared" ref="F408:AO409" si="1717">F409</f>
        <v>1778</v>
      </c>
      <c r="G408" s="261">
        <f t="shared" si="1717"/>
        <v>1778</v>
      </c>
      <c r="H408" s="261">
        <f t="shared" si="1717"/>
        <v>0</v>
      </c>
      <c r="I408" s="261">
        <f t="shared" si="1717"/>
        <v>0</v>
      </c>
      <c r="J408" s="261">
        <f t="shared" si="1717"/>
        <v>0</v>
      </c>
      <c r="K408" s="23">
        <f t="shared" si="1373"/>
        <v>1778</v>
      </c>
      <c r="L408" s="23">
        <f t="shared" si="1374"/>
        <v>0</v>
      </c>
      <c r="M408" s="261">
        <f t="shared" si="1717"/>
        <v>0</v>
      </c>
      <c r="N408" s="261">
        <f t="shared" si="1717"/>
        <v>0</v>
      </c>
      <c r="O408" s="261">
        <f t="shared" si="1717"/>
        <v>0</v>
      </c>
      <c r="P408" s="130">
        <f t="shared" si="1717"/>
        <v>0</v>
      </c>
      <c r="Q408" s="130">
        <f t="shared" si="1717"/>
        <v>0</v>
      </c>
      <c r="R408" s="130">
        <f t="shared" si="1717"/>
        <v>0</v>
      </c>
      <c r="S408" s="130">
        <f t="shared" si="1717"/>
        <v>0</v>
      </c>
      <c r="T408" s="130">
        <f t="shared" si="1717"/>
        <v>0</v>
      </c>
      <c r="U408" s="130">
        <f t="shared" si="1717"/>
        <v>0</v>
      </c>
      <c r="V408" s="130">
        <f t="shared" si="1717"/>
        <v>0</v>
      </c>
      <c r="W408" s="130">
        <f t="shared" si="1717"/>
        <v>0</v>
      </c>
      <c r="X408" s="130">
        <f t="shared" si="1717"/>
        <v>0</v>
      </c>
      <c r="Y408" s="130">
        <f t="shared" si="1717"/>
        <v>0</v>
      </c>
      <c r="Z408" s="130">
        <f t="shared" si="1717"/>
        <v>0</v>
      </c>
      <c r="AA408" s="130">
        <f t="shared" si="1717"/>
        <v>0</v>
      </c>
      <c r="AB408" s="130">
        <f t="shared" si="1717"/>
        <v>0</v>
      </c>
      <c r="AC408" s="130">
        <f t="shared" si="1717"/>
        <v>0</v>
      </c>
      <c r="AD408" s="292">
        <f t="shared" si="1715"/>
        <v>1778</v>
      </c>
      <c r="AE408" s="130">
        <f t="shared" si="1717"/>
        <v>1778</v>
      </c>
      <c r="AF408" s="130">
        <f t="shared" si="1717"/>
        <v>624</v>
      </c>
      <c r="AG408" s="130">
        <f t="shared" si="1717"/>
        <v>0</v>
      </c>
      <c r="AH408" s="130">
        <f t="shared" si="1717"/>
        <v>0</v>
      </c>
      <c r="AI408" s="130">
        <f t="shared" si="1717"/>
        <v>0</v>
      </c>
      <c r="AJ408" s="130">
        <f t="shared" si="1717"/>
        <v>0</v>
      </c>
      <c r="AK408" s="130">
        <f t="shared" si="1717"/>
        <v>0</v>
      </c>
      <c r="AL408" s="130">
        <f t="shared" si="1717"/>
        <v>0</v>
      </c>
      <c r="AM408" s="130">
        <f t="shared" si="1717"/>
        <v>0</v>
      </c>
      <c r="AN408" s="130">
        <f t="shared" si="1717"/>
        <v>0</v>
      </c>
      <c r="AO408" s="130">
        <f t="shared" si="1717"/>
        <v>0</v>
      </c>
    </row>
    <row r="409" spans="1:41" ht="20.25" customHeight="1">
      <c r="A409" s="43"/>
      <c r="B409" s="28" t="s">
        <v>311</v>
      </c>
      <c r="C409" s="29"/>
      <c r="D409" s="253">
        <f t="shared" si="1716"/>
        <v>2531</v>
      </c>
      <c r="E409" s="45">
        <f t="shared" si="1716"/>
        <v>2274</v>
      </c>
      <c r="F409" s="289">
        <f t="shared" si="1717"/>
        <v>1778</v>
      </c>
      <c r="G409" s="253">
        <f t="shared" si="1717"/>
        <v>1778</v>
      </c>
      <c r="H409" s="253">
        <f t="shared" si="1717"/>
        <v>0</v>
      </c>
      <c r="I409" s="253">
        <f t="shared" si="1717"/>
        <v>0</v>
      </c>
      <c r="J409" s="253">
        <f t="shared" si="1717"/>
        <v>0</v>
      </c>
      <c r="K409" s="23">
        <f t="shared" si="1373"/>
        <v>1778</v>
      </c>
      <c r="L409" s="23">
        <f t="shared" si="1374"/>
        <v>0</v>
      </c>
      <c r="M409" s="253">
        <f t="shared" si="1717"/>
        <v>0</v>
      </c>
      <c r="N409" s="253">
        <f t="shared" si="1717"/>
        <v>0</v>
      </c>
      <c r="O409" s="253">
        <f t="shared" si="1717"/>
        <v>0</v>
      </c>
      <c r="P409" s="45">
        <f t="shared" si="1717"/>
        <v>0</v>
      </c>
      <c r="Q409" s="45">
        <f t="shared" si="1717"/>
        <v>0</v>
      </c>
      <c r="R409" s="45">
        <f t="shared" si="1717"/>
        <v>0</v>
      </c>
      <c r="S409" s="45">
        <f t="shared" si="1717"/>
        <v>0</v>
      </c>
      <c r="T409" s="45">
        <f t="shared" si="1717"/>
        <v>0</v>
      </c>
      <c r="U409" s="45">
        <f t="shared" si="1717"/>
        <v>0</v>
      </c>
      <c r="V409" s="45">
        <f t="shared" si="1717"/>
        <v>0</v>
      </c>
      <c r="W409" s="45">
        <f t="shared" si="1717"/>
        <v>0</v>
      </c>
      <c r="X409" s="45">
        <f t="shared" si="1717"/>
        <v>0</v>
      </c>
      <c r="Y409" s="45">
        <f t="shared" si="1717"/>
        <v>0</v>
      </c>
      <c r="Z409" s="45">
        <f t="shared" si="1717"/>
        <v>0</v>
      </c>
      <c r="AA409" s="45">
        <f t="shared" si="1717"/>
        <v>0</v>
      </c>
      <c r="AB409" s="45">
        <f t="shared" si="1717"/>
        <v>0</v>
      </c>
      <c r="AC409" s="45">
        <f t="shared" si="1717"/>
        <v>0</v>
      </c>
      <c r="AD409" s="292">
        <f t="shared" si="1715"/>
        <v>1778</v>
      </c>
      <c r="AE409" s="45">
        <f t="shared" si="1717"/>
        <v>1778</v>
      </c>
      <c r="AF409" s="45">
        <f t="shared" si="1717"/>
        <v>624</v>
      </c>
      <c r="AG409" s="45">
        <f t="shared" si="1717"/>
        <v>0</v>
      </c>
      <c r="AH409" s="45">
        <f t="shared" si="1717"/>
        <v>0</v>
      </c>
      <c r="AI409" s="45">
        <f t="shared" si="1717"/>
        <v>0</v>
      </c>
      <c r="AJ409" s="45">
        <f t="shared" si="1717"/>
        <v>0</v>
      </c>
      <c r="AK409" s="45">
        <f t="shared" si="1717"/>
        <v>0</v>
      </c>
      <c r="AL409" s="45">
        <f t="shared" si="1717"/>
        <v>0</v>
      </c>
      <c r="AM409" s="45">
        <f t="shared" si="1717"/>
        <v>0</v>
      </c>
      <c r="AN409" s="45">
        <f t="shared" si="1717"/>
        <v>0</v>
      </c>
      <c r="AO409" s="45">
        <f t="shared" si="1717"/>
        <v>0</v>
      </c>
    </row>
    <row r="410" spans="1:41" ht="25.5" customHeight="1">
      <c r="A410" s="43"/>
      <c r="B410" s="16" t="s">
        <v>349</v>
      </c>
      <c r="C410" s="29">
        <v>58</v>
      </c>
      <c r="D410" s="252">
        <f t="shared" ref="D410:E410" si="1718">D411+D412+D413</f>
        <v>2531</v>
      </c>
      <c r="E410" s="47">
        <f t="shared" si="1718"/>
        <v>2274</v>
      </c>
      <c r="F410" s="291">
        <f t="shared" ref="F410:J410" si="1719">F411+F412+F413</f>
        <v>1778</v>
      </c>
      <c r="G410" s="252">
        <f t="shared" si="1719"/>
        <v>1778</v>
      </c>
      <c r="H410" s="252">
        <f t="shared" si="1719"/>
        <v>0</v>
      </c>
      <c r="I410" s="252">
        <f t="shared" si="1719"/>
        <v>0</v>
      </c>
      <c r="J410" s="252">
        <f t="shared" si="1719"/>
        <v>0</v>
      </c>
      <c r="K410" s="23">
        <f t="shared" si="1373"/>
        <v>1778</v>
      </c>
      <c r="L410" s="23">
        <f t="shared" si="1374"/>
        <v>0</v>
      </c>
      <c r="M410" s="252">
        <f t="shared" ref="M410:O410" si="1720">M411+M412+M413</f>
        <v>0</v>
      </c>
      <c r="N410" s="252">
        <f t="shared" si="1720"/>
        <v>0</v>
      </c>
      <c r="O410" s="252">
        <f t="shared" si="1720"/>
        <v>0</v>
      </c>
      <c r="P410" s="47">
        <f t="shared" ref="P410:Q410" si="1721">P411+P412+P413</f>
        <v>0</v>
      </c>
      <c r="Q410" s="47">
        <f t="shared" si="1721"/>
        <v>0</v>
      </c>
      <c r="R410" s="47">
        <f t="shared" ref="R410:Z410" si="1722">R411+R412+R413</f>
        <v>0</v>
      </c>
      <c r="S410" s="47">
        <f t="shared" si="1722"/>
        <v>0</v>
      </c>
      <c r="T410" s="47">
        <f t="shared" si="1722"/>
        <v>0</v>
      </c>
      <c r="U410" s="47">
        <f t="shared" ref="U410:V410" si="1723">U411+U412+U413</f>
        <v>0</v>
      </c>
      <c r="V410" s="47">
        <f t="shared" si="1723"/>
        <v>0</v>
      </c>
      <c r="W410" s="47">
        <f t="shared" ref="W410:Y410" si="1724">W411+W412+W413</f>
        <v>0</v>
      </c>
      <c r="X410" s="47">
        <f t="shared" si="1724"/>
        <v>0</v>
      </c>
      <c r="Y410" s="47">
        <f t="shared" si="1724"/>
        <v>0</v>
      </c>
      <c r="Z410" s="47">
        <f t="shared" si="1722"/>
        <v>0</v>
      </c>
      <c r="AA410" s="47">
        <f t="shared" ref="AA410:AB410" si="1725">AA411+AA412+AA413</f>
        <v>0</v>
      </c>
      <c r="AB410" s="47">
        <f t="shared" si="1725"/>
        <v>0</v>
      </c>
      <c r="AC410" s="47">
        <f t="shared" ref="AC410:AE410" si="1726">AC411+AC412+AC413</f>
        <v>0</v>
      </c>
      <c r="AD410" s="292">
        <f t="shared" si="1715"/>
        <v>1778</v>
      </c>
      <c r="AE410" s="47">
        <f t="shared" si="1726"/>
        <v>1778</v>
      </c>
      <c r="AF410" s="47">
        <f t="shared" ref="AF410:AK410" si="1727">AF411+AF412+AF413</f>
        <v>624</v>
      </c>
      <c r="AG410" s="47">
        <f t="shared" si="1727"/>
        <v>0</v>
      </c>
      <c r="AH410" s="47">
        <f t="shared" ref="AH410:AJ410" si="1728">AH411+AH412+AH413</f>
        <v>0</v>
      </c>
      <c r="AI410" s="47">
        <f t="shared" si="1728"/>
        <v>0</v>
      </c>
      <c r="AJ410" s="47">
        <f t="shared" si="1728"/>
        <v>0</v>
      </c>
      <c r="AK410" s="47">
        <f t="shared" si="1727"/>
        <v>0</v>
      </c>
      <c r="AL410" s="47">
        <f t="shared" ref="AL410:AM410" si="1729">AL411+AL412+AL413</f>
        <v>0</v>
      </c>
      <c r="AM410" s="47">
        <f t="shared" si="1729"/>
        <v>0</v>
      </c>
      <c r="AN410" s="47">
        <f t="shared" ref="AN410:AO410" si="1730">AN411+AN412+AN413</f>
        <v>0</v>
      </c>
      <c r="AO410" s="47">
        <f t="shared" si="1730"/>
        <v>0</v>
      </c>
    </row>
    <row r="411" spans="1:41" ht="0.75" customHeight="1">
      <c r="A411" s="43"/>
      <c r="B411" s="28" t="s">
        <v>351</v>
      </c>
      <c r="C411" s="29" t="s">
        <v>352</v>
      </c>
      <c r="D411" s="186"/>
      <c r="E411" s="30"/>
      <c r="F411" s="93"/>
      <c r="G411" s="186"/>
      <c r="H411" s="186"/>
      <c r="I411" s="186"/>
      <c r="J411" s="186"/>
      <c r="K411" s="23">
        <f t="shared" si="1373"/>
        <v>0</v>
      </c>
      <c r="L411" s="23">
        <f t="shared" si="1374"/>
        <v>0</v>
      </c>
      <c r="M411" s="186"/>
      <c r="N411" s="186"/>
      <c r="O411" s="186"/>
      <c r="P411" s="30"/>
      <c r="Q411" s="30"/>
      <c r="R411" s="30"/>
      <c r="S411" s="30"/>
      <c r="T411" s="30"/>
      <c r="U411" s="30"/>
      <c r="V411" s="30"/>
      <c r="W411" s="30"/>
      <c r="X411" s="30"/>
      <c r="Y411" s="30"/>
      <c r="Z411" s="30"/>
      <c r="AA411" s="30"/>
      <c r="AB411" s="30"/>
      <c r="AC411" s="30"/>
      <c r="AD411" s="292">
        <f t="shared" si="1715"/>
        <v>0</v>
      </c>
      <c r="AE411" s="30"/>
      <c r="AF411" s="30"/>
      <c r="AG411" s="30"/>
      <c r="AH411" s="30"/>
      <c r="AI411" s="30"/>
      <c r="AJ411" s="30"/>
      <c r="AK411" s="30"/>
      <c r="AL411" s="30"/>
      <c r="AM411" s="30"/>
      <c r="AN411" s="30"/>
      <c r="AO411" s="30"/>
    </row>
    <row r="412" spans="1:41" ht="16.5" hidden="1" customHeight="1">
      <c r="A412" s="43"/>
      <c r="B412" s="28" t="s">
        <v>353</v>
      </c>
      <c r="C412" s="29" t="s">
        <v>354</v>
      </c>
      <c r="D412" s="186"/>
      <c r="E412" s="30"/>
      <c r="F412" s="93"/>
      <c r="G412" s="186"/>
      <c r="H412" s="186"/>
      <c r="I412" s="186"/>
      <c r="J412" s="186"/>
      <c r="K412" s="23">
        <f t="shared" si="1373"/>
        <v>0</v>
      </c>
      <c r="L412" s="23">
        <f t="shared" si="1374"/>
        <v>0</v>
      </c>
      <c r="M412" s="186"/>
      <c r="N412" s="186"/>
      <c r="O412" s="186"/>
      <c r="P412" s="30"/>
      <c r="Q412" s="30"/>
      <c r="R412" s="30"/>
      <c r="S412" s="30"/>
      <c r="T412" s="30"/>
      <c r="U412" s="30"/>
      <c r="V412" s="30"/>
      <c r="W412" s="30"/>
      <c r="X412" s="30"/>
      <c r="Y412" s="30"/>
      <c r="Z412" s="30"/>
      <c r="AA412" s="30"/>
      <c r="AB412" s="30"/>
      <c r="AC412" s="30"/>
      <c r="AD412" s="292">
        <f t="shared" si="1715"/>
        <v>0</v>
      </c>
      <c r="AE412" s="30"/>
      <c r="AF412" s="30"/>
      <c r="AG412" s="30"/>
      <c r="AH412" s="30"/>
      <c r="AI412" s="30"/>
      <c r="AJ412" s="30"/>
      <c r="AK412" s="30"/>
      <c r="AL412" s="30"/>
      <c r="AM412" s="30"/>
      <c r="AN412" s="30"/>
      <c r="AO412" s="30"/>
    </row>
    <row r="413" spans="1:41" ht="13.5" customHeight="1">
      <c r="A413" s="43"/>
      <c r="B413" s="28" t="s">
        <v>355</v>
      </c>
      <c r="C413" s="29" t="s">
        <v>356</v>
      </c>
      <c r="D413" s="186">
        <v>2531</v>
      </c>
      <c r="E413" s="30">
        <v>2274</v>
      </c>
      <c r="F413" s="93">
        <v>1778</v>
      </c>
      <c r="G413" s="186">
        <v>1778</v>
      </c>
      <c r="H413" s="186"/>
      <c r="I413" s="186"/>
      <c r="J413" s="186"/>
      <c r="K413" s="23">
        <f t="shared" si="1373"/>
        <v>1778</v>
      </c>
      <c r="L413" s="23">
        <f t="shared" si="1374"/>
        <v>0</v>
      </c>
      <c r="M413" s="186">
        <v>0</v>
      </c>
      <c r="N413" s="186">
        <v>0</v>
      </c>
      <c r="O413" s="186">
        <v>0</v>
      </c>
      <c r="P413" s="30"/>
      <c r="Q413" s="30"/>
      <c r="R413" s="30"/>
      <c r="S413" s="30"/>
      <c r="T413" s="30"/>
      <c r="U413" s="30"/>
      <c r="V413" s="30"/>
      <c r="W413" s="30"/>
      <c r="X413" s="30"/>
      <c r="Y413" s="30"/>
      <c r="Z413" s="30"/>
      <c r="AA413" s="30"/>
      <c r="AB413" s="30"/>
      <c r="AC413" s="30"/>
      <c r="AD413" s="292">
        <f t="shared" si="1715"/>
        <v>1778</v>
      </c>
      <c r="AE413" s="30">
        <v>1778</v>
      </c>
      <c r="AF413" s="30">
        <v>624</v>
      </c>
      <c r="AG413" s="30"/>
      <c r="AH413" s="30"/>
      <c r="AI413" s="30"/>
      <c r="AJ413" s="30"/>
      <c r="AK413" s="30"/>
      <c r="AL413" s="30"/>
      <c r="AM413" s="30"/>
      <c r="AN413" s="30"/>
      <c r="AO413" s="30"/>
    </row>
    <row r="414" spans="1:41" ht="26.25" customHeight="1">
      <c r="A414" s="43"/>
      <c r="B414" s="154" t="s">
        <v>386</v>
      </c>
      <c r="C414" s="129"/>
      <c r="D414" s="261">
        <f t="shared" ref="D414:E415" si="1731">D415</f>
        <v>1000</v>
      </c>
      <c r="E414" s="130">
        <f t="shared" si="1731"/>
        <v>4129</v>
      </c>
      <c r="F414" s="158">
        <f t="shared" ref="F414:AO415" si="1732">F415</f>
        <v>4129</v>
      </c>
      <c r="G414" s="261">
        <f t="shared" si="1732"/>
        <v>4129</v>
      </c>
      <c r="H414" s="261">
        <f t="shared" si="1732"/>
        <v>0</v>
      </c>
      <c r="I414" s="261">
        <f t="shared" si="1732"/>
        <v>0</v>
      </c>
      <c r="J414" s="261">
        <f t="shared" si="1732"/>
        <v>0</v>
      </c>
      <c r="K414" s="23">
        <f t="shared" si="1373"/>
        <v>4129</v>
      </c>
      <c r="L414" s="23">
        <f t="shared" si="1374"/>
        <v>0</v>
      </c>
      <c r="M414" s="261">
        <f t="shared" si="1732"/>
        <v>0</v>
      </c>
      <c r="N414" s="261">
        <f t="shared" si="1732"/>
        <v>0</v>
      </c>
      <c r="O414" s="261">
        <f t="shared" si="1732"/>
        <v>0</v>
      </c>
      <c r="P414" s="130">
        <f t="shared" si="1732"/>
        <v>0</v>
      </c>
      <c r="Q414" s="130">
        <f t="shared" si="1732"/>
        <v>0</v>
      </c>
      <c r="R414" s="130">
        <f t="shared" si="1732"/>
        <v>0</v>
      </c>
      <c r="S414" s="130">
        <f t="shared" si="1732"/>
        <v>0</v>
      </c>
      <c r="T414" s="130">
        <f t="shared" si="1732"/>
        <v>0</v>
      </c>
      <c r="U414" s="130">
        <f t="shared" si="1732"/>
        <v>0</v>
      </c>
      <c r="V414" s="130">
        <f t="shared" si="1732"/>
        <v>0</v>
      </c>
      <c r="W414" s="130">
        <f t="shared" si="1732"/>
        <v>0</v>
      </c>
      <c r="X414" s="130">
        <f t="shared" si="1732"/>
        <v>0</v>
      </c>
      <c r="Y414" s="130">
        <f t="shared" si="1732"/>
        <v>0</v>
      </c>
      <c r="Z414" s="130">
        <f t="shared" si="1732"/>
        <v>0</v>
      </c>
      <c r="AA414" s="130">
        <f t="shared" si="1732"/>
        <v>0</v>
      </c>
      <c r="AB414" s="130">
        <f t="shared" si="1732"/>
        <v>0</v>
      </c>
      <c r="AC414" s="130">
        <f t="shared" si="1732"/>
        <v>0</v>
      </c>
      <c r="AD414" s="292">
        <f t="shared" si="1715"/>
        <v>4129</v>
      </c>
      <c r="AE414" s="130">
        <f t="shared" si="1732"/>
        <v>4129</v>
      </c>
      <c r="AF414" s="130">
        <f t="shared" si="1732"/>
        <v>4081</v>
      </c>
      <c r="AG414" s="130">
        <f t="shared" si="1732"/>
        <v>0</v>
      </c>
      <c r="AH414" s="130">
        <f t="shared" si="1732"/>
        <v>0</v>
      </c>
      <c r="AI414" s="130">
        <f t="shared" si="1732"/>
        <v>0</v>
      </c>
      <c r="AJ414" s="130">
        <f t="shared" si="1732"/>
        <v>0</v>
      </c>
      <c r="AK414" s="130">
        <f t="shared" si="1732"/>
        <v>0</v>
      </c>
      <c r="AL414" s="130">
        <f t="shared" si="1732"/>
        <v>0</v>
      </c>
      <c r="AM414" s="130">
        <f t="shared" si="1732"/>
        <v>0</v>
      </c>
      <c r="AN414" s="130">
        <f t="shared" si="1732"/>
        <v>0</v>
      </c>
      <c r="AO414" s="130">
        <f t="shared" si="1732"/>
        <v>0</v>
      </c>
    </row>
    <row r="415" spans="1:41" ht="18.75" customHeight="1">
      <c r="A415" s="43"/>
      <c r="B415" s="28" t="s">
        <v>311</v>
      </c>
      <c r="C415" s="29"/>
      <c r="D415" s="252">
        <f t="shared" si="1731"/>
        <v>1000</v>
      </c>
      <c r="E415" s="47">
        <f t="shared" si="1731"/>
        <v>4129</v>
      </c>
      <c r="F415" s="291">
        <f t="shared" si="1732"/>
        <v>4129</v>
      </c>
      <c r="G415" s="252">
        <f t="shared" si="1732"/>
        <v>4129</v>
      </c>
      <c r="H415" s="252">
        <f t="shared" si="1732"/>
        <v>0</v>
      </c>
      <c r="I415" s="252">
        <f t="shared" si="1732"/>
        <v>0</v>
      </c>
      <c r="J415" s="252">
        <f t="shared" si="1732"/>
        <v>0</v>
      </c>
      <c r="K415" s="23">
        <f t="shared" ref="K415:K478" si="1733">G415+H415+I415+J415</f>
        <v>4129</v>
      </c>
      <c r="L415" s="23">
        <f t="shared" ref="L415:L478" si="1734">F415-K415</f>
        <v>0</v>
      </c>
      <c r="M415" s="252">
        <f t="shared" si="1732"/>
        <v>0</v>
      </c>
      <c r="N415" s="252">
        <f t="shared" si="1732"/>
        <v>0</v>
      </c>
      <c r="O415" s="252">
        <f t="shared" si="1732"/>
        <v>0</v>
      </c>
      <c r="P415" s="47">
        <f t="shared" si="1732"/>
        <v>0</v>
      </c>
      <c r="Q415" s="47">
        <f t="shared" si="1732"/>
        <v>0</v>
      </c>
      <c r="R415" s="47">
        <f t="shared" si="1732"/>
        <v>0</v>
      </c>
      <c r="S415" s="47">
        <f t="shared" si="1732"/>
        <v>0</v>
      </c>
      <c r="T415" s="47">
        <f t="shared" si="1732"/>
        <v>0</v>
      </c>
      <c r="U415" s="47">
        <f t="shared" si="1732"/>
        <v>0</v>
      </c>
      <c r="V415" s="47">
        <f t="shared" si="1732"/>
        <v>0</v>
      </c>
      <c r="W415" s="47">
        <f t="shared" si="1732"/>
        <v>0</v>
      </c>
      <c r="X415" s="47">
        <f t="shared" si="1732"/>
        <v>0</v>
      </c>
      <c r="Y415" s="47">
        <f t="shared" si="1732"/>
        <v>0</v>
      </c>
      <c r="Z415" s="47">
        <f t="shared" si="1732"/>
        <v>0</v>
      </c>
      <c r="AA415" s="47">
        <f t="shared" si="1732"/>
        <v>0</v>
      </c>
      <c r="AB415" s="47">
        <f t="shared" si="1732"/>
        <v>0</v>
      </c>
      <c r="AC415" s="47">
        <f t="shared" si="1732"/>
        <v>0</v>
      </c>
      <c r="AD415" s="292">
        <f t="shared" si="1715"/>
        <v>4129</v>
      </c>
      <c r="AE415" s="47">
        <f t="shared" si="1732"/>
        <v>4129</v>
      </c>
      <c r="AF415" s="47">
        <f t="shared" si="1732"/>
        <v>4081</v>
      </c>
      <c r="AG415" s="47">
        <f t="shared" si="1732"/>
        <v>0</v>
      </c>
      <c r="AH415" s="47">
        <f t="shared" si="1732"/>
        <v>0</v>
      </c>
      <c r="AI415" s="47">
        <f t="shared" si="1732"/>
        <v>0</v>
      </c>
      <c r="AJ415" s="47">
        <f t="shared" si="1732"/>
        <v>0</v>
      </c>
      <c r="AK415" s="47">
        <f t="shared" si="1732"/>
        <v>0</v>
      </c>
      <c r="AL415" s="47">
        <f t="shared" si="1732"/>
        <v>0</v>
      </c>
      <c r="AM415" s="47">
        <f t="shared" si="1732"/>
        <v>0</v>
      </c>
      <c r="AN415" s="47">
        <f t="shared" si="1732"/>
        <v>0</v>
      </c>
      <c r="AO415" s="47">
        <f t="shared" si="1732"/>
        <v>0</v>
      </c>
    </row>
    <row r="416" spans="1:41" ht="26.25" customHeight="1">
      <c r="A416" s="43"/>
      <c r="B416" s="16" t="s">
        <v>349</v>
      </c>
      <c r="C416" s="29">
        <v>58</v>
      </c>
      <c r="D416" s="252">
        <f t="shared" ref="D416:E416" si="1735">D417+D418+D419</f>
        <v>1000</v>
      </c>
      <c r="E416" s="47">
        <f t="shared" si="1735"/>
        <v>4129</v>
      </c>
      <c r="F416" s="291">
        <f t="shared" ref="F416:J416" si="1736">F417+F418+F419</f>
        <v>4129</v>
      </c>
      <c r="G416" s="252">
        <f t="shared" si="1736"/>
        <v>4129</v>
      </c>
      <c r="H416" s="252">
        <f t="shared" si="1736"/>
        <v>0</v>
      </c>
      <c r="I416" s="252">
        <f t="shared" si="1736"/>
        <v>0</v>
      </c>
      <c r="J416" s="252">
        <f t="shared" si="1736"/>
        <v>0</v>
      </c>
      <c r="K416" s="23">
        <f t="shared" si="1733"/>
        <v>4129</v>
      </c>
      <c r="L416" s="23">
        <f t="shared" si="1734"/>
        <v>0</v>
      </c>
      <c r="M416" s="252">
        <f t="shared" ref="M416:O416" si="1737">M417+M418+M419</f>
        <v>0</v>
      </c>
      <c r="N416" s="252">
        <f t="shared" si="1737"/>
        <v>0</v>
      </c>
      <c r="O416" s="252">
        <f t="shared" si="1737"/>
        <v>0</v>
      </c>
      <c r="P416" s="47">
        <f t="shared" ref="P416:Q416" si="1738">P417+P418+P419</f>
        <v>0</v>
      </c>
      <c r="Q416" s="47">
        <f t="shared" si="1738"/>
        <v>0</v>
      </c>
      <c r="R416" s="47">
        <f t="shared" ref="R416:Z416" si="1739">R417+R418+R419</f>
        <v>0</v>
      </c>
      <c r="S416" s="47">
        <f t="shared" si="1739"/>
        <v>0</v>
      </c>
      <c r="T416" s="47">
        <f t="shared" si="1739"/>
        <v>0</v>
      </c>
      <c r="U416" s="47">
        <f t="shared" ref="U416:V416" si="1740">U417+U418+U419</f>
        <v>0</v>
      </c>
      <c r="V416" s="47">
        <f t="shared" si="1740"/>
        <v>0</v>
      </c>
      <c r="W416" s="47">
        <f t="shared" ref="W416:Y416" si="1741">W417+W418+W419</f>
        <v>0</v>
      </c>
      <c r="X416" s="47">
        <f t="shared" si="1741"/>
        <v>0</v>
      </c>
      <c r="Y416" s="47">
        <f t="shared" si="1741"/>
        <v>0</v>
      </c>
      <c r="Z416" s="47">
        <f t="shared" si="1739"/>
        <v>0</v>
      </c>
      <c r="AA416" s="47">
        <f t="shared" ref="AA416:AB416" si="1742">AA417+AA418+AA419</f>
        <v>0</v>
      </c>
      <c r="AB416" s="47">
        <f t="shared" si="1742"/>
        <v>0</v>
      </c>
      <c r="AC416" s="47">
        <f t="shared" ref="AC416:AE416" si="1743">AC417+AC418+AC419</f>
        <v>0</v>
      </c>
      <c r="AD416" s="292">
        <f t="shared" si="1715"/>
        <v>4129</v>
      </c>
      <c r="AE416" s="47">
        <f t="shared" si="1743"/>
        <v>4129</v>
      </c>
      <c r="AF416" s="47">
        <f t="shared" ref="AF416:AK416" si="1744">AF417+AF418+AF419</f>
        <v>4081</v>
      </c>
      <c r="AG416" s="47">
        <f t="shared" si="1744"/>
        <v>0</v>
      </c>
      <c r="AH416" s="47">
        <f t="shared" ref="AH416:AJ416" si="1745">AH417+AH418+AH419</f>
        <v>0</v>
      </c>
      <c r="AI416" s="47">
        <f t="shared" si="1745"/>
        <v>0</v>
      </c>
      <c r="AJ416" s="47">
        <f t="shared" si="1745"/>
        <v>0</v>
      </c>
      <c r="AK416" s="47">
        <f t="shared" si="1744"/>
        <v>0</v>
      </c>
      <c r="AL416" s="47">
        <f t="shared" ref="AL416:AM416" si="1746">AL417+AL418+AL419</f>
        <v>0</v>
      </c>
      <c r="AM416" s="47">
        <f t="shared" si="1746"/>
        <v>0</v>
      </c>
      <c r="AN416" s="47">
        <f t="shared" ref="AN416:AO416" si="1747">AN417+AN418+AN419</f>
        <v>0</v>
      </c>
      <c r="AO416" s="47">
        <f t="shared" si="1747"/>
        <v>0</v>
      </c>
    </row>
    <row r="417" spans="1:41" ht="0.75" customHeight="1">
      <c r="A417" s="43"/>
      <c r="B417" s="28" t="s">
        <v>351</v>
      </c>
      <c r="C417" s="29" t="s">
        <v>352</v>
      </c>
      <c r="D417" s="186"/>
      <c r="E417" s="30"/>
      <c r="F417" s="93"/>
      <c r="G417" s="186"/>
      <c r="H417" s="186"/>
      <c r="I417" s="186"/>
      <c r="J417" s="186"/>
      <c r="K417" s="23">
        <f t="shared" si="1733"/>
        <v>0</v>
      </c>
      <c r="L417" s="23">
        <f t="shared" si="1734"/>
        <v>0</v>
      </c>
      <c r="M417" s="186"/>
      <c r="N417" s="186"/>
      <c r="O417" s="186"/>
      <c r="P417" s="30"/>
      <c r="Q417" s="30"/>
      <c r="R417" s="30"/>
      <c r="S417" s="30"/>
      <c r="T417" s="30"/>
      <c r="U417" s="30"/>
      <c r="V417" s="30"/>
      <c r="W417" s="30"/>
      <c r="X417" s="30"/>
      <c r="Y417" s="30"/>
      <c r="Z417" s="30"/>
      <c r="AA417" s="30"/>
      <c r="AB417" s="30"/>
      <c r="AC417" s="30"/>
      <c r="AD417" s="292">
        <f t="shared" si="1715"/>
        <v>0</v>
      </c>
      <c r="AE417" s="30"/>
      <c r="AF417" s="30"/>
      <c r="AG417" s="30"/>
      <c r="AH417" s="30"/>
      <c r="AI417" s="30"/>
      <c r="AJ417" s="30"/>
      <c r="AK417" s="30"/>
      <c r="AL417" s="30"/>
      <c r="AM417" s="30"/>
      <c r="AN417" s="30"/>
      <c r="AO417" s="30"/>
    </row>
    <row r="418" spans="1:41" ht="17.25" hidden="1" customHeight="1">
      <c r="A418" s="43"/>
      <c r="B418" s="28" t="s">
        <v>353</v>
      </c>
      <c r="C418" s="29" t="s">
        <v>354</v>
      </c>
      <c r="D418" s="186"/>
      <c r="E418" s="30"/>
      <c r="F418" s="93"/>
      <c r="G418" s="186"/>
      <c r="H418" s="186"/>
      <c r="I418" s="186"/>
      <c r="J418" s="186"/>
      <c r="K418" s="23">
        <f t="shared" si="1733"/>
        <v>0</v>
      </c>
      <c r="L418" s="23">
        <f t="shared" si="1734"/>
        <v>0</v>
      </c>
      <c r="M418" s="186"/>
      <c r="N418" s="186"/>
      <c r="O418" s="186"/>
      <c r="P418" s="30"/>
      <c r="Q418" s="30"/>
      <c r="R418" s="30"/>
      <c r="S418" s="30"/>
      <c r="T418" s="30"/>
      <c r="U418" s="30"/>
      <c r="V418" s="30"/>
      <c r="W418" s="30"/>
      <c r="X418" s="30"/>
      <c r="Y418" s="30"/>
      <c r="Z418" s="30"/>
      <c r="AA418" s="30"/>
      <c r="AB418" s="30"/>
      <c r="AC418" s="30"/>
      <c r="AD418" s="292">
        <f t="shared" si="1715"/>
        <v>0</v>
      </c>
      <c r="AE418" s="30"/>
      <c r="AF418" s="30"/>
      <c r="AG418" s="30"/>
      <c r="AH418" s="30"/>
      <c r="AI418" s="30"/>
      <c r="AJ418" s="30"/>
      <c r="AK418" s="30"/>
      <c r="AL418" s="30"/>
      <c r="AM418" s="30"/>
      <c r="AN418" s="30"/>
      <c r="AO418" s="30"/>
    </row>
    <row r="419" spans="1:41" ht="21" customHeight="1">
      <c r="A419" s="43"/>
      <c r="B419" s="28" t="s">
        <v>355</v>
      </c>
      <c r="C419" s="29" t="s">
        <v>356</v>
      </c>
      <c r="D419" s="186">
        <v>1000</v>
      </c>
      <c r="E419" s="30">
        <v>4129</v>
      </c>
      <c r="F419" s="93">
        <v>4129</v>
      </c>
      <c r="G419" s="186">
        <v>4129</v>
      </c>
      <c r="H419" s="186"/>
      <c r="I419" s="186"/>
      <c r="J419" s="186"/>
      <c r="K419" s="23">
        <f t="shared" si="1733"/>
        <v>4129</v>
      </c>
      <c r="L419" s="23">
        <f t="shared" si="1734"/>
        <v>0</v>
      </c>
      <c r="M419" s="186">
        <v>0</v>
      </c>
      <c r="N419" s="186">
        <v>0</v>
      </c>
      <c r="O419" s="186">
        <v>0</v>
      </c>
      <c r="P419" s="30"/>
      <c r="Q419" s="30"/>
      <c r="R419" s="30"/>
      <c r="S419" s="30"/>
      <c r="T419" s="30"/>
      <c r="U419" s="30"/>
      <c r="V419" s="30"/>
      <c r="W419" s="30"/>
      <c r="X419" s="30"/>
      <c r="Y419" s="30"/>
      <c r="Z419" s="30"/>
      <c r="AA419" s="30"/>
      <c r="AB419" s="30"/>
      <c r="AC419" s="30"/>
      <c r="AD419" s="292">
        <f t="shared" si="1715"/>
        <v>4129</v>
      </c>
      <c r="AE419" s="30">
        <v>4129</v>
      </c>
      <c r="AF419" s="30">
        <v>4081</v>
      </c>
      <c r="AG419" s="30"/>
      <c r="AH419" s="30"/>
      <c r="AI419" s="30"/>
      <c r="AJ419" s="30"/>
      <c r="AK419" s="30"/>
      <c r="AL419" s="30"/>
      <c r="AM419" s="30"/>
      <c r="AN419" s="30"/>
      <c r="AO419" s="30"/>
    </row>
    <row r="420" spans="1:41" ht="28.5" hidden="1" customHeight="1">
      <c r="A420" s="43"/>
      <c r="B420" s="154" t="s">
        <v>387</v>
      </c>
      <c r="C420" s="155"/>
      <c r="D420" s="263">
        <f t="shared" ref="D420:E421" si="1748">D421</f>
        <v>0</v>
      </c>
      <c r="E420" s="156">
        <f t="shared" si="1748"/>
        <v>0</v>
      </c>
      <c r="F420" s="300">
        <f t="shared" ref="F420:AO421" si="1749">F421</f>
        <v>0</v>
      </c>
      <c r="G420" s="263">
        <f t="shared" si="1749"/>
        <v>0</v>
      </c>
      <c r="H420" s="263">
        <f t="shared" si="1749"/>
        <v>0</v>
      </c>
      <c r="I420" s="263">
        <f t="shared" si="1749"/>
        <v>0</v>
      </c>
      <c r="J420" s="263">
        <f t="shared" si="1749"/>
        <v>0</v>
      </c>
      <c r="K420" s="23">
        <f t="shared" si="1733"/>
        <v>0</v>
      </c>
      <c r="L420" s="23">
        <f t="shared" si="1734"/>
        <v>0</v>
      </c>
      <c r="M420" s="263">
        <f t="shared" si="1749"/>
        <v>0</v>
      </c>
      <c r="N420" s="263">
        <f t="shared" si="1749"/>
        <v>0</v>
      </c>
      <c r="O420" s="263">
        <f t="shared" si="1749"/>
        <v>0</v>
      </c>
      <c r="P420" s="156">
        <f t="shared" si="1749"/>
        <v>0</v>
      </c>
      <c r="Q420" s="156">
        <f t="shared" si="1749"/>
        <v>0</v>
      </c>
      <c r="R420" s="156">
        <f t="shared" si="1749"/>
        <v>0</v>
      </c>
      <c r="S420" s="156">
        <f t="shared" si="1749"/>
        <v>0</v>
      </c>
      <c r="T420" s="156">
        <f t="shared" si="1749"/>
        <v>0</v>
      </c>
      <c r="U420" s="156">
        <f t="shared" si="1749"/>
        <v>0</v>
      </c>
      <c r="V420" s="156">
        <f t="shared" si="1749"/>
        <v>0</v>
      </c>
      <c r="W420" s="156">
        <f t="shared" si="1749"/>
        <v>0</v>
      </c>
      <c r="X420" s="156">
        <f t="shared" si="1749"/>
        <v>0</v>
      </c>
      <c r="Y420" s="156">
        <f t="shared" si="1749"/>
        <v>0</v>
      </c>
      <c r="Z420" s="156">
        <f t="shared" si="1749"/>
        <v>0</v>
      </c>
      <c r="AA420" s="156">
        <f t="shared" si="1749"/>
        <v>0</v>
      </c>
      <c r="AB420" s="156">
        <f t="shared" si="1749"/>
        <v>0</v>
      </c>
      <c r="AC420" s="156">
        <f t="shared" si="1749"/>
        <v>0</v>
      </c>
      <c r="AD420" s="292">
        <f t="shared" si="1715"/>
        <v>0</v>
      </c>
      <c r="AE420" s="156">
        <f t="shared" si="1749"/>
        <v>0</v>
      </c>
      <c r="AF420" s="156">
        <f t="shared" si="1749"/>
        <v>0</v>
      </c>
      <c r="AG420" s="156">
        <f t="shared" si="1749"/>
        <v>0</v>
      </c>
      <c r="AH420" s="156">
        <f t="shared" si="1749"/>
        <v>0</v>
      </c>
      <c r="AI420" s="156">
        <f t="shared" si="1749"/>
        <v>0</v>
      </c>
      <c r="AJ420" s="156">
        <f t="shared" si="1749"/>
        <v>0</v>
      </c>
      <c r="AK420" s="156">
        <f t="shared" si="1749"/>
        <v>0</v>
      </c>
      <c r="AL420" s="156">
        <f t="shared" si="1749"/>
        <v>0</v>
      </c>
      <c r="AM420" s="156">
        <f t="shared" si="1749"/>
        <v>0</v>
      </c>
      <c r="AN420" s="156">
        <f t="shared" si="1749"/>
        <v>0</v>
      </c>
      <c r="AO420" s="156">
        <f t="shared" si="1749"/>
        <v>0</v>
      </c>
    </row>
    <row r="421" spans="1:41" ht="21" hidden="1" customHeight="1">
      <c r="A421" s="43"/>
      <c r="B421" s="28" t="s">
        <v>311</v>
      </c>
      <c r="C421" s="29"/>
      <c r="D421" s="252">
        <f t="shared" si="1748"/>
        <v>0</v>
      </c>
      <c r="E421" s="47">
        <f t="shared" si="1748"/>
        <v>0</v>
      </c>
      <c r="F421" s="291">
        <f t="shared" si="1749"/>
        <v>0</v>
      </c>
      <c r="G421" s="252">
        <f t="shared" si="1749"/>
        <v>0</v>
      </c>
      <c r="H421" s="252">
        <f t="shared" si="1749"/>
        <v>0</v>
      </c>
      <c r="I421" s="252">
        <f t="shared" si="1749"/>
        <v>0</v>
      </c>
      <c r="J421" s="252">
        <f t="shared" si="1749"/>
        <v>0</v>
      </c>
      <c r="K421" s="23">
        <f t="shared" si="1733"/>
        <v>0</v>
      </c>
      <c r="L421" s="23">
        <f t="shared" si="1734"/>
        <v>0</v>
      </c>
      <c r="M421" s="252">
        <f t="shared" si="1749"/>
        <v>0</v>
      </c>
      <c r="N421" s="252">
        <f t="shared" si="1749"/>
        <v>0</v>
      </c>
      <c r="O421" s="252">
        <f t="shared" si="1749"/>
        <v>0</v>
      </c>
      <c r="P421" s="47">
        <f t="shared" si="1749"/>
        <v>0</v>
      </c>
      <c r="Q421" s="47">
        <f t="shared" si="1749"/>
        <v>0</v>
      </c>
      <c r="R421" s="47">
        <f t="shared" si="1749"/>
        <v>0</v>
      </c>
      <c r="S421" s="47">
        <f t="shared" si="1749"/>
        <v>0</v>
      </c>
      <c r="T421" s="47">
        <f t="shared" si="1749"/>
        <v>0</v>
      </c>
      <c r="U421" s="47">
        <f t="shared" si="1749"/>
        <v>0</v>
      </c>
      <c r="V421" s="47">
        <f t="shared" si="1749"/>
        <v>0</v>
      </c>
      <c r="W421" s="47">
        <f t="shared" si="1749"/>
        <v>0</v>
      </c>
      <c r="X421" s="47">
        <f t="shared" si="1749"/>
        <v>0</v>
      </c>
      <c r="Y421" s="47">
        <f t="shared" si="1749"/>
        <v>0</v>
      </c>
      <c r="Z421" s="47">
        <f t="shared" si="1749"/>
        <v>0</v>
      </c>
      <c r="AA421" s="47">
        <f t="shared" si="1749"/>
        <v>0</v>
      </c>
      <c r="AB421" s="47">
        <f t="shared" si="1749"/>
        <v>0</v>
      </c>
      <c r="AC421" s="47">
        <f t="shared" si="1749"/>
        <v>0</v>
      </c>
      <c r="AD421" s="292">
        <f t="shared" si="1715"/>
        <v>0</v>
      </c>
      <c r="AE421" s="47">
        <f t="shared" si="1749"/>
        <v>0</v>
      </c>
      <c r="AF421" s="47">
        <f t="shared" si="1749"/>
        <v>0</v>
      </c>
      <c r="AG421" s="47">
        <f t="shared" si="1749"/>
        <v>0</v>
      </c>
      <c r="AH421" s="47">
        <f t="shared" si="1749"/>
        <v>0</v>
      </c>
      <c r="AI421" s="47">
        <f t="shared" si="1749"/>
        <v>0</v>
      </c>
      <c r="AJ421" s="47">
        <f t="shared" si="1749"/>
        <v>0</v>
      </c>
      <c r="AK421" s="47">
        <f t="shared" si="1749"/>
        <v>0</v>
      </c>
      <c r="AL421" s="47">
        <f t="shared" si="1749"/>
        <v>0</v>
      </c>
      <c r="AM421" s="47">
        <f t="shared" si="1749"/>
        <v>0</v>
      </c>
      <c r="AN421" s="47">
        <f t="shared" si="1749"/>
        <v>0</v>
      </c>
      <c r="AO421" s="47">
        <f t="shared" si="1749"/>
        <v>0</v>
      </c>
    </row>
    <row r="422" spans="1:41" ht="30" hidden="1" customHeight="1">
      <c r="A422" s="43"/>
      <c r="B422" s="16" t="s">
        <v>349</v>
      </c>
      <c r="C422" s="29">
        <v>58</v>
      </c>
      <c r="D422" s="252">
        <f t="shared" ref="D422:E422" si="1750">D423+D424+D425</f>
        <v>0</v>
      </c>
      <c r="E422" s="47">
        <f t="shared" si="1750"/>
        <v>0</v>
      </c>
      <c r="F422" s="291">
        <f t="shared" ref="F422:J422" si="1751">F423+F424+F425</f>
        <v>0</v>
      </c>
      <c r="G422" s="252">
        <f t="shared" si="1751"/>
        <v>0</v>
      </c>
      <c r="H422" s="252">
        <f t="shared" si="1751"/>
        <v>0</v>
      </c>
      <c r="I422" s="252">
        <f t="shared" si="1751"/>
        <v>0</v>
      </c>
      <c r="J422" s="252">
        <f t="shared" si="1751"/>
        <v>0</v>
      </c>
      <c r="K422" s="23">
        <f t="shared" si="1733"/>
        <v>0</v>
      </c>
      <c r="L422" s="23">
        <f t="shared" si="1734"/>
        <v>0</v>
      </c>
      <c r="M422" s="252">
        <f t="shared" ref="M422:O422" si="1752">M423+M424+M425</f>
        <v>0</v>
      </c>
      <c r="N422" s="252">
        <f t="shared" si="1752"/>
        <v>0</v>
      </c>
      <c r="O422" s="252">
        <f t="shared" si="1752"/>
        <v>0</v>
      </c>
      <c r="P422" s="47">
        <f t="shared" ref="P422:Q422" si="1753">P423+P424+P425</f>
        <v>0</v>
      </c>
      <c r="Q422" s="47">
        <f t="shared" si="1753"/>
        <v>0</v>
      </c>
      <c r="R422" s="47">
        <f t="shared" ref="R422:Z422" si="1754">R423+R424+R425</f>
        <v>0</v>
      </c>
      <c r="S422" s="47">
        <f t="shared" si="1754"/>
        <v>0</v>
      </c>
      <c r="T422" s="47">
        <f t="shared" si="1754"/>
        <v>0</v>
      </c>
      <c r="U422" s="47">
        <f t="shared" ref="U422:V422" si="1755">U423+U424+U425</f>
        <v>0</v>
      </c>
      <c r="V422" s="47">
        <f t="shared" si="1755"/>
        <v>0</v>
      </c>
      <c r="W422" s="47">
        <f t="shared" ref="W422:Y422" si="1756">W423+W424+W425</f>
        <v>0</v>
      </c>
      <c r="X422" s="47">
        <f t="shared" si="1756"/>
        <v>0</v>
      </c>
      <c r="Y422" s="47">
        <f t="shared" si="1756"/>
        <v>0</v>
      </c>
      <c r="Z422" s="47">
        <f t="shared" si="1754"/>
        <v>0</v>
      </c>
      <c r="AA422" s="47">
        <f t="shared" ref="AA422:AB422" si="1757">AA423+AA424+AA425</f>
        <v>0</v>
      </c>
      <c r="AB422" s="47">
        <f t="shared" si="1757"/>
        <v>0</v>
      </c>
      <c r="AC422" s="47">
        <f t="shared" ref="AC422:AE422" si="1758">AC423+AC424+AC425</f>
        <v>0</v>
      </c>
      <c r="AD422" s="292">
        <f t="shared" si="1715"/>
        <v>0</v>
      </c>
      <c r="AE422" s="47">
        <f t="shared" si="1758"/>
        <v>0</v>
      </c>
      <c r="AF422" s="47">
        <f t="shared" ref="AF422:AK422" si="1759">AF423+AF424+AF425</f>
        <v>0</v>
      </c>
      <c r="AG422" s="47">
        <f t="shared" si="1759"/>
        <v>0</v>
      </c>
      <c r="AH422" s="47">
        <f t="shared" ref="AH422:AJ422" si="1760">AH423+AH424+AH425</f>
        <v>0</v>
      </c>
      <c r="AI422" s="47">
        <f t="shared" si="1760"/>
        <v>0</v>
      </c>
      <c r="AJ422" s="47">
        <f t="shared" si="1760"/>
        <v>0</v>
      </c>
      <c r="AK422" s="47">
        <f t="shared" si="1759"/>
        <v>0</v>
      </c>
      <c r="AL422" s="47">
        <f t="shared" ref="AL422:AM422" si="1761">AL423+AL424+AL425</f>
        <v>0</v>
      </c>
      <c r="AM422" s="47">
        <f t="shared" si="1761"/>
        <v>0</v>
      </c>
      <c r="AN422" s="47">
        <f t="shared" ref="AN422:AO422" si="1762">AN423+AN424+AN425</f>
        <v>0</v>
      </c>
      <c r="AO422" s="47">
        <f t="shared" si="1762"/>
        <v>0</v>
      </c>
    </row>
    <row r="423" spans="1:41" ht="18" hidden="1" customHeight="1">
      <c r="A423" s="43"/>
      <c r="B423" s="28" t="s">
        <v>351</v>
      </c>
      <c r="C423" s="29" t="s">
        <v>352</v>
      </c>
      <c r="D423" s="186"/>
      <c r="E423" s="30"/>
      <c r="F423" s="93"/>
      <c r="G423" s="186"/>
      <c r="H423" s="186"/>
      <c r="I423" s="186"/>
      <c r="J423" s="186"/>
      <c r="K423" s="23">
        <f t="shared" si="1733"/>
        <v>0</v>
      </c>
      <c r="L423" s="23">
        <f t="shared" si="1734"/>
        <v>0</v>
      </c>
      <c r="M423" s="186"/>
      <c r="N423" s="186"/>
      <c r="O423" s="186"/>
      <c r="P423" s="30"/>
      <c r="Q423" s="30"/>
      <c r="R423" s="30"/>
      <c r="S423" s="30"/>
      <c r="T423" s="30"/>
      <c r="U423" s="30"/>
      <c r="V423" s="30"/>
      <c r="W423" s="30"/>
      <c r="X423" s="30"/>
      <c r="Y423" s="30"/>
      <c r="Z423" s="30"/>
      <c r="AA423" s="30"/>
      <c r="AB423" s="30"/>
      <c r="AC423" s="30"/>
      <c r="AD423" s="292">
        <f t="shared" si="1715"/>
        <v>0</v>
      </c>
      <c r="AE423" s="30"/>
      <c r="AF423" s="30"/>
      <c r="AG423" s="30"/>
      <c r="AH423" s="30"/>
      <c r="AI423" s="30"/>
      <c r="AJ423" s="30"/>
      <c r="AK423" s="30"/>
      <c r="AL423" s="30"/>
      <c r="AM423" s="30"/>
      <c r="AN423" s="30"/>
      <c r="AO423" s="30"/>
    </row>
    <row r="424" spans="1:41" ht="19.5" hidden="1" customHeight="1">
      <c r="A424" s="43"/>
      <c r="B424" s="28" t="s">
        <v>353</v>
      </c>
      <c r="C424" s="29" t="s">
        <v>354</v>
      </c>
      <c r="D424" s="186"/>
      <c r="E424" s="30"/>
      <c r="F424" s="93"/>
      <c r="G424" s="186"/>
      <c r="H424" s="186"/>
      <c r="I424" s="186"/>
      <c r="J424" s="186"/>
      <c r="K424" s="23">
        <f t="shared" si="1733"/>
        <v>0</v>
      </c>
      <c r="L424" s="23">
        <f t="shared" si="1734"/>
        <v>0</v>
      </c>
      <c r="M424" s="186"/>
      <c r="N424" s="186"/>
      <c r="O424" s="186"/>
      <c r="P424" s="30"/>
      <c r="Q424" s="30"/>
      <c r="R424" s="30"/>
      <c r="S424" s="30"/>
      <c r="T424" s="30"/>
      <c r="U424" s="30"/>
      <c r="V424" s="30"/>
      <c r="W424" s="30"/>
      <c r="X424" s="30"/>
      <c r="Y424" s="30"/>
      <c r="Z424" s="30"/>
      <c r="AA424" s="30"/>
      <c r="AB424" s="30"/>
      <c r="AC424" s="30"/>
      <c r="AD424" s="292">
        <f t="shared" si="1715"/>
        <v>0</v>
      </c>
      <c r="AE424" s="30"/>
      <c r="AF424" s="30"/>
      <c r="AG424" s="30"/>
      <c r="AH424" s="30"/>
      <c r="AI424" s="30"/>
      <c r="AJ424" s="30"/>
      <c r="AK424" s="30"/>
      <c r="AL424" s="30"/>
      <c r="AM424" s="30"/>
      <c r="AN424" s="30"/>
      <c r="AO424" s="30"/>
    </row>
    <row r="425" spans="1:41" ht="20.25" hidden="1" customHeight="1">
      <c r="A425" s="43"/>
      <c r="B425" s="28" t="s">
        <v>355</v>
      </c>
      <c r="C425" s="29" t="s">
        <v>356</v>
      </c>
      <c r="D425" s="186"/>
      <c r="E425" s="30"/>
      <c r="F425" s="93"/>
      <c r="G425" s="186"/>
      <c r="H425" s="186"/>
      <c r="I425" s="186"/>
      <c r="J425" s="186"/>
      <c r="K425" s="23">
        <f t="shared" si="1733"/>
        <v>0</v>
      </c>
      <c r="L425" s="23">
        <f t="shared" si="1734"/>
        <v>0</v>
      </c>
      <c r="M425" s="186"/>
      <c r="N425" s="186"/>
      <c r="O425" s="186"/>
      <c r="P425" s="30"/>
      <c r="Q425" s="30"/>
      <c r="R425" s="30"/>
      <c r="S425" s="30"/>
      <c r="T425" s="30"/>
      <c r="U425" s="30"/>
      <c r="V425" s="30"/>
      <c r="W425" s="30"/>
      <c r="X425" s="30"/>
      <c r="Y425" s="30"/>
      <c r="Z425" s="30"/>
      <c r="AA425" s="30"/>
      <c r="AB425" s="30"/>
      <c r="AC425" s="30"/>
      <c r="AD425" s="292">
        <f t="shared" si="1715"/>
        <v>0</v>
      </c>
      <c r="AE425" s="30"/>
      <c r="AF425" s="30"/>
      <c r="AG425" s="30"/>
      <c r="AH425" s="30"/>
      <c r="AI425" s="30"/>
      <c r="AJ425" s="30"/>
      <c r="AK425" s="30"/>
      <c r="AL425" s="30"/>
      <c r="AM425" s="30"/>
      <c r="AN425" s="30"/>
      <c r="AO425" s="30"/>
    </row>
    <row r="426" spans="1:41" ht="1.5" customHeight="1">
      <c r="A426" s="43"/>
      <c r="B426" s="154" t="s">
        <v>388</v>
      </c>
      <c r="C426" s="155"/>
      <c r="D426" s="261">
        <f t="shared" ref="D426:E427" si="1763">D427</f>
        <v>123</v>
      </c>
      <c r="E426" s="130">
        <f t="shared" si="1763"/>
        <v>0</v>
      </c>
      <c r="F426" s="158">
        <f t="shared" ref="F426:AO427" si="1764">F427</f>
        <v>0</v>
      </c>
      <c r="G426" s="261">
        <f t="shared" si="1764"/>
        <v>0</v>
      </c>
      <c r="H426" s="261">
        <f t="shared" si="1764"/>
        <v>0</v>
      </c>
      <c r="I426" s="261">
        <f t="shared" si="1764"/>
        <v>0</v>
      </c>
      <c r="J426" s="261">
        <f t="shared" si="1764"/>
        <v>0</v>
      </c>
      <c r="K426" s="23">
        <f t="shared" si="1733"/>
        <v>0</v>
      </c>
      <c r="L426" s="23">
        <f t="shared" si="1734"/>
        <v>0</v>
      </c>
      <c r="M426" s="261">
        <f t="shared" si="1764"/>
        <v>0</v>
      </c>
      <c r="N426" s="261">
        <f t="shared" si="1764"/>
        <v>0</v>
      </c>
      <c r="O426" s="261">
        <f t="shared" si="1764"/>
        <v>0</v>
      </c>
      <c r="P426" s="130">
        <f t="shared" si="1764"/>
        <v>0</v>
      </c>
      <c r="Q426" s="130">
        <f t="shared" si="1764"/>
        <v>0</v>
      </c>
      <c r="R426" s="130">
        <f t="shared" si="1764"/>
        <v>0</v>
      </c>
      <c r="S426" s="130">
        <f t="shared" si="1764"/>
        <v>0</v>
      </c>
      <c r="T426" s="130">
        <f t="shared" si="1764"/>
        <v>0</v>
      </c>
      <c r="U426" s="130">
        <f t="shared" si="1764"/>
        <v>0</v>
      </c>
      <c r="V426" s="130">
        <f t="shared" si="1764"/>
        <v>0</v>
      </c>
      <c r="W426" s="130">
        <f t="shared" si="1764"/>
        <v>0</v>
      </c>
      <c r="X426" s="130">
        <f t="shared" si="1764"/>
        <v>0</v>
      </c>
      <c r="Y426" s="130">
        <f t="shared" si="1764"/>
        <v>0</v>
      </c>
      <c r="Z426" s="130">
        <f t="shared" si="1764"/>
        <v>0</v>
      </c>
      <c r="AA426" s="130">
        <f t="shared" si="1764"/>
        <v>0</v>
      </c>
      <c r="AB426" s="130">
        <f t="shared" si="1764"/>
        <v>0</v>
      </c>
      <c r="AC426" s="130">
        <f t="shared" si="1764"/>
        <v>0</v>
      </c>
      <c r="AD426" s="292">
        <f t="shared" si="1715"/>
        <v>0</v>
      </c>
      <c r="AE426" s="130">
        <f t="shared" si="1764"/>
        <v>0</v>
      </c>
      <c r="AF426" s="130">
        <f t="shared" si="1764"/>
        <v>0</v>
      </c>
      <c r="AG426" s="130">
        <f t="shared" si="1764"/>
        <v>0</v>
      </c>
      <c r="AH426" s="130">
        <f t="shared" si="1764"/>
        <v>0</v>
      </c>
      <c r="AI426" s="130">
        <f t="shared" si="1764"/>
        <v>0</v>
      </c>
      <c r="AJ426" s="130">
        <f t="shared" si="1764"/>
        <v>0</v>
      </c>
      <c r="AK426" s="130">
        <f t="shared" si="1764"/>
        <v>0</v>
      </c>
      <c r="AL426" s="130">
        <f t="shared" si="1764"/>
        <v>0</v>
      </c>
      <c r="AM426" s="130">
        <f t="shared" si="1764"/>
        <v>0</v>
      </c>
      <c r="AN426" s="130">
        <f t="shared" si="1764"/>
        <v>0</v>
      </c>
      <c r="AO426" s="130">
        <f t="shared" si="1764"/>
        <v>0</v>
      </c>
    </row>
    <row r="427" spans="1:41" ht="20.25" hidden="1" customHeight="1">
      <c r="A427" s="43"/>
      <c r="B427" s="28" t="s">
        <v>311</v>
      </c>
      <c r="C427" s="29"/>
      <c r="D427" s="252">
        <f t="shared" si="1763"/>
        <v>123</v>
      </c>
      <c r="E427" s="47">
        <f t="shared" si="1763"/>
        <v>0</v>
      </c>
      <c r="F427" s="291">
        <f t="shared" si="1764"/>
        <v>0</v>
      </c>
      <c r="G427" s="252">
        <f t="shared" si="1764"/>
        <v>0</v>
      </c>
      <c r="H427" s="252">
        <f t="shared" si="1764"/>
        <v>0</v>
      </c>
      <c r="I427" s="252">
        <f t="shared" si="1764"/>
        <v>0</v>
      </c>
      <c r="J427" s="252">
        <f t="shared" si="1764"/>
        <v>0</v>
      </c>
      <c r="K427" s="23">
        <f t="shared" si="1733"/>
        <v>0</v>
      </c>
      <c r="L427" s="23">
        <f t="shared" si="1734"/>
        <v>0</v>
      </c>
      <c r="M427" s="252">
        <f t="shared" si="1764"/>
        <v>0</v>
      </c>
      <c r="N427" s="252">
        <f t="shared" si="1764"/>
        <v>0</v>
      </c>
      <c r="O427" s="252">
        <f t="shared" si="1764"/>
        <v>0</v>
      </c>
      <c r="P427" s="47">
        <f t="shared" si="1764"/>
        <v>0</v>
      </c>
      <c r="Q427" s="47">
        <f t="shared" si="1764"/>
        <v>0</v>
      </c>
      <c r="R427" s="47">
        <f t="shared" si="1764"/>
        <v>0</v>
      </c>
      <c r="S427" s="47">
        <f t="shared" si="1764"/>
        <v>0</v>
      </c>
      <c r="T427" s="47">
        <f t="shared" si="1764"/>
        <v>0</v>
      </c>
      <c r="U427" s="47">
        <f t="shared" si="1764"/>
        <v>0</v>
      </c>
      <c r="V427" s="47">
        <f t="shared" si="1764"/>
        <v>0</v>
      </c>
      <c r="W427" s="47">
        <f t="shared" si="1764"/>
        <v>0</v>
      </c>
      <c r="X427" s="47">
        <f t="shared" si="1764"/>
        <v>0</v>
      </c>
      <c r="Y427" s="47">
        <f t="shared" si="1764"/>
        <v>0</v>
      </c>
      <c r="Z427" s="47">
        <f t="shared" si="1764"/>
        <v>0</v>
      </c>
      <c r="AA427" s="47">
        <f t="shared" si="1764"/>
        <v>0</v>
      </c>
      <c r="AB427" s="47">
        <f t="shared" si="1764"/>
        <v>0</v>
      </c>
      <c r="AC427" s="47">
        <f t="shared" si="1764"/>
        <v>0</v>
      </c>
      <c r="AD427" s="292">
        <f t="shared" si="1715"/>
        <v>0</v>
      </c>
      <c r="AE427" s="47">
        <f t="shared" si="1764"/>
        <v>0</v>
      </c>
      <c r="AF427" s="47">
        <f t="shared" si="1764"/>
        <v>0</v>
      </c>
      <c r="AG427" s="47">
        <f t="shared" si="1764"/>
        <v>0</v>
      </c>
      <c r="AH427" s="47">
        <f t="shared" si="1764"/>
        <v>0</v>
      </c>
      <c r="AI427" s="47">
        <f t="shared" si="1764"/>
        <v>0</v>
      </c>
      <c r="AJ427" s="47">
        <f t="shared" si="1764"/>
        <v>0</v>
      </c>
      <c r="AK427" s="47">
        <f t="shared" si="1764"/>
        <v>0</v>
      </c>
      <c r="AL427" s="47">
        <f t="shared" si="1764"/>
        <v>0</v>
      </c>
      <c r="AM427" s="47">
        <f t="shared" si="1764"/>
        <v>0</v>
      </c>
      <c r="AN427" s="47">
        <f t="shared" si="1764"/>
        <v>0</v>
      </c>
      <c r="AO427" s="47">
        <f t="shared" si="1764"/>
        <v>0</v>
      </c>
    </row>
    <row r="428" spans="1:41" ht="26.25" hidden="1" customHeight="1">
      <c r="A428" s="43"/>
      <c r="B428" s="16" t="s">
        <v>349</v>
      </c>
      <c r="C428" s="29">
        <v>58</v>
      </c>
      <c r="D428" s="252">
        <f t="shared" ref="D428:E428" si="1765">D429+D430+D431</f>
        <v>123</v>
      </c>
      <c r="E428" s="47">
        <f t="shared" si="1765"/>
        <v>0</v>
      </c>
      <c r="F428" s="291">
        <f t="shared" ref="F428:J428" si="1766">F429+F430+F431</f>
        <v>0</v>
      </c>
      <c r="G428" s="252">
        <f t="shared" si="1766"/>
        <v>0</v>
      </c>
      <c r="H428" s="252">
        <f t="shared" si="1766"/>
        <v>0</v>
      </c>
      <c r="I428" s="252">
        <f t="shared" si="1766"/>
        <v>0</v>
      </c>
      <c r="J428" s="252">
        <f t="shared" si="1766"/>
        <v>0</v>
      </c>
      <c r="K428" s="23">
        <f t="shared" si="1733"/>
        <v>0</v>
      </c>
      <c r="L428" s="23">
        <f t="shared" si="1734"/>
        <v>0</v>
      </c>
      <c r="M428" s="252">
        <f t="shared" ref="M428:O428" si="1767">M429+M430+M431</f>
        <v>0</v>
      </c>
      <c r="N428" s="252">
        <f t="shared" si="1767"/>
        <v>0</v>
      </c>
      <c r="O428" s="252">
        <f t="shared" si="1767"/>
        <v>0</v>
      </c>
      <c r="P428" s="47">
        <f t="shared" ref="P428:Q428" si="1768">P429+P430+P431</f>
        <v>0</v>
      </c>
      <c r="Q428" s="47">
        <f t="shared" si="1768"/>
        <v>0</v>
      </c>
      <c r="R428" s="47">
        <f t="shared" ref="R428:Z428" si="1769">R429+R430+R431</f>
        <v>0</v>
      </c>
      <c r="S428" s="47">
        <f t="shared" si="1769"/>
        <v>0</v>
      </c>
      <c r="T428" s="47">
        <f t="shared" si="1769"/>
        <v>0</v>
      </c>
      <c r="U428" s="47">
        <f t="shared" ref="U428:V428" si="1770">U429+U430+U431</f>
        <v>0</v>
      </c>
      <c r="V428" s="47">
        <f t="shared" si="1770"/>
        <v>0</v>
      </c>
      <c r="W428" s="47">
        <f t="shared" ref="W428:Y428" si="1771">W429+W430+W431</f>
        <v>0</v>
      </c>
      <c r="X428" s="47">
        <f t="shared" si="1771"/>
        <v>0</v>
      </c>
      <c r="Y428" s="47">
        <f t="shared" si="1771"/>
        <v>0</v>
      </c>
      <c r="Z428" s="47">
        <f t="shared" si="1769"/>
        <v>0</v>
      </c>
      <c r="AA428" s="47">
        <f t="shared" ref="AA428:AB428" si="1772">AA429+AA430+AA431</f>
        <v>0</v>
      </c>
      <c r="AB428" s="47">
        <f t="shared" si="1772"/>
        <v>0</v>
      </c>
      <c r="AC428" s="47">
        <f t="shared" ref="AC428:AE428" si="1773">AC429+AC430+AC431</f>
        <v>0</v>
      </c>
      <c r="AD428" s="292">
        <f t="shared" si="1715"/>
        <v>0</v>
      </c>
      <c r="AE428" s="47">
        <f t="shared" si="1773"/>
        <v>0</v>
      </c>
      <c r="AF428" s="47">
        <f t="shared" ref="AF428:AK428" si="1774">AF429+AF430+AF431</f>
        <v>0</v>
      </c>
      <c r="AG428" s="47">
        <f t="shared" si="1774"/>
        <v>0</v>
      </c>
      <c r="AH428" s="47">
        <f t="shared" ref="AH428:AJ428" si="1775">AH429+AH430+AH431</f>
        <v>0</v>
      </c>
      <c r="AI428" s="47">
        <f t="shared" si="1775"/>
        <v>0</v>
      </c>
      <c r="AJ428" s="47">
        <f t="shared" si="1775"/>
        <v>0</v>
      </c>
      <c r="AK428" s="47">
        <f t="shared" si="1774"/>
        <v>0</v>
      </c>
      <c r="AL428" s="47">
        <f t="shared" ref="AL428:AM428" si="1776">AL429+AL430+AL431</f>
        <v>0</v>
      </c>
      <c r="AM428" s="47">
        <f t="shared" si="1776"/>
        <v>0</v>
      </c>
      <c r="AN428" s="47">
        <f t="shared" ref="AN428:AO428" si="1777">AN429+AN430+AN431</f>
        <v>0</v>
      </c>
      <c r="AO428" s="47">
        <f t="shared" si="1777"/>
        <v>0</v>
      </c>
    </row>
    <row r="429" spans="1:41" ht="17.25" hidden="1" customHeight="1">
      <c r="A429" s="43"/>
      <c r="B429" s="28" t="s">
        <v>351</v>
      </c>
      <c r="C429" s="29" t="s">
        <v>352</v>
      </c>
      <c r="D429" s="186"/>
      <c r="E429" s="30"/>
      <c r="F429" s="93"/>
      <c r="G429" s="186"/>
      <c r="H429" s="186"/>
      <c r="I429" s="186"/>
      <c r="J429" s="186"/>
      <c r="K429" s="23">
        <f t="shared" si="1733"/>
        <v>0</v>
      </c>
      <c r="L429" s="23">
        <f t="shared" si="1734"/>
        <v>0</v>
      </c>
      <c r="M429" s="186"/>
      <c r="N429" s="186"/>
      <c r="O429" s="186"/>
      <c r="P429" s="30"/>
      <c r="Q429" s="30"/>
      <c r="R429" s="30"/>
      <c r="S429" s="30"/>
      <c r="T429" s="30"/>
      <c r="U429" s="30"/>
      <c r="V429" s="30"/>
      <c r="W429" s="30"/>
      <c r="X429" s="30"/>
      <c r="Y429" s="30"/>
      <c r="Z429" s="30"/>
      <c r="AA429" s="30"/>
      <c r="AB429" s="30"/>
      <c r="AC429" s="30"/>
      <c r="AD429" s="292">
        <f t="shared" si="1715"/>
        <v>0</v>
      </c>
      <c r="AE429" s="30"/>
      <c r="AF429" s="30"/>
      <c r="AG429" s="30"/>
      <c r="AH429" s="30"/>
      <c r="AI429" s="30"/>
      <c r="AJ429" s="30"/>
      <c r="AK429" s="30"/>
      <c r="AL429" s="30"/>
      <c r="AM429" s="30"/>
      <c r="AN429" s="30"/>
      <c r="AO429" s="30"/>
    </row>
    <row r="430" spans="1:41" ht="17.25" hidden="1" customHeight="1">
      <c r="A430" s="43"/>
      <c r="B430" s="28" t="s">
        <v>353</v>
      </c>
      <c r="C430" s="29" t="s">
        <v>354</v>
      </c>
      <c r="D430" s="186"/>
      <c r="E430" s="30"/>
      <c r="F430" s="93"/>
      <c r="G430" s="186"/>
      <c r="H430" s="186"/>
      <c r="I430" s="186"/>
      <c r="J430" s="186"/>
      <c r="K430" s="23">
        <f t="shared" si="1733"/>
        <v>0</v>
      </c>
      <c r="L430" s="23">
        <f t="shared" si="1734"/>
        <v>0</v>
      </c>
      <c r="M430" s="186"/>
      <c r="N430" s="186"/>
      <c r="O430" s="186"/>
      <c r="P430" s="30"/>
      <c r="Q430" s="30"/>
      <c r="R430" s="30"/>
      <c r="S430" s="30"/>
      <c r="T430" s="30"/>
      <c r="U430" s="30"/>
      <c r="V430" s="30"/>
      <c r="W430" s="30"/>
      <c r="X430" s="30"/>
      <c r="Y430" s="30"/>
      <c r="Z430" s="30"/>
      <c r="AA430" s="30"/>
      <c r="AB430" s="30"/>
      <c r="AC430" s="30"/>
      <c r="AD430" s="292">
        <f t="shared" si="1715"/>
        <v>0</v>
      </c>
      <c r="AE430" s="30"/>
      <c r="AF430" s="30"/>
      <c r="AG430" s="30"/>
      <c r="AH430" s="30"/>
      <c r="AI430" s="30"/>
      <c r="AJ430" s="30"/>
      <c r="AK430" s="30"/>
      <c r="AL430" s="30"/>
      <c r="AM430" s="30"/>
      <c r="AN430" s="30"/>
      <c r="AO430" s="30"/>
    </row>
    <row r="431" spans="1:41" ht="17.25" hidden="1" customHeight="1">
      <c r="A431" s="43"/>
      <c r="B431" s="28" t="s">
        <v>355</v>
      </c>
      <c r="C431" s="29" t="s">
        <v>356</v>
      </c>
      <c r="D431" s="186">
        <v>123</v>
      </c>
      <c r="E431" s="30"/>
      <c r="F431" s="93"/>
      <c r="G431" s="186"/>
      <c r="H431" s="186"/>
      <c r="I431" s="186"/>
      <c r="J431" s="186"/>
      <c r="K431" s="23">
        <f t="shared" si="1733"/>
        <v>0</v>
      </c>
      <c r="L431" s="23">
        <f t="shared" si="1734"/>
        <v>0</v>
      </c>
      <c r="M431" s="186"/>
      <c r="N431" s="186"/>
      <c r="O431" s="186"/>
      <c r="P431" s="30"/>
      <c r="Q431" s="30"/>
      <c r="R431" s="30"/>
      <c r="S431" s="30"/>
      <c r="T431" s="30"/>
      <c r="U431" s="30"/>
      <c r="V431" s="30"/>
      <c r="W431" s="30"/>
      <c r="X431" s="30"/>
      <c r="Y431" s="30"/>
      <c r="Z431" s="30"/>
      <c r="AA431" s="30"/>
      <c r="AB431" s="30"/>
      <c r="AC431" s="30"/>
      <c r="AD431" s="292">
        <f t="shared" si="1715"/>
        <v>0</v>
      </c>
      <c r="AE431" s="30"/>
      <c r="AF431" s="30"/>
      <c r="AG431" s="30"/>
      <c r="AH431" s="30"/>
      <c r="AI431" s="30"/>
      <c r="AJ431" s="30"/>
      <c r="AK431" s="30"/>
      <c r="AL431" s="30"/>
      <c r="AM431" s="30"/>
      <c r="AN431" s="30"/>
      <c r="AO431" s="30"/>
    </row>
    <row r="432" spans="1:41" ht="51" hidden="1" customHeight="1">
      <c r="A432" s="43"/>
      <c r="B432" s="154" t="s">
        <v>389</v>
      </c>
      <c r="C432" s="129"/>
      <c r="D432" s="186"/>
      <c r="E432" s="30"/>
      <c r="F432" s="93"/>
      <c r="G432" s="186"/>
      <c r="H432" s="186"/>
      <c r="I432" s="186"/>
      <c r="J432" s="186"/>
      <c r="K432" s="23">
        <f t="shared" si="1733"/>
        <v>0</v>
      </c>
      <c r="L432" s="23">
        <f t="shared" si="1734"/>
        <v>0</v>
      </c>
      <c r="M432" s="186"/>
      <c r="N432" s="186"/>
      <c r="O432" s="186"/>
      <c r="P432" s="30"/>
      <c r="Q432" s="30"/>
      <c r="R432" s="30"/>
      <c r="S432" s="30"/>
      <c r="T432" s="30"/>
      <c r="U432" s="30"/>
      <c r="V432" s="30"/>
      <c r="W432" s="30"/>
      <c r="X432" s="30"/>
      <c r="Y432" s="30"/>
      <c r="Z432" s="30"/>
      <c r="AA432" s="30"/>
      <c r="AB432" s="30"/>
      <c r="AC432" s="30"/>
      <c r="AD432" s="292">
        <f t="shared" si="1715"/>
        <v>0</v>
      </c>
      <c r="AE432" s="30"/>
      <c r="AF432" s="30"/>
      <c r="AG432" s="30"/>
      <c r="AH432" s="30"/>
      <c r="AI432" s="30"/>
      <c r="AJ432" s="30"/>
      <c r="AK432" s="30"/>
      <c r="AL432" s="30"/>
      <c r="AM432" s="30"/>
      <c r="AN432" s="30"/>
      <c r="AO432" s="30"/>
    </row>
    <row r="433" spans="1:41" ht="17.25" hidden="1" customHeight="1">
      <c r="A433" s="43"/>
      <c r="B433" s="28" t="s">
        <v>311</v>
      </c>
      <c r="C433" s="29"/>
      <c r="D433" s="186"/>
      <c r="E433" s="30"/>
      <c r="F433" s="93"/>
      <c r="G433" s="186"/>
      <c r="H433" s="186"/>
      <c r="I433" s="186"/>
      <c r="J433" s="186"/>
      <c r="K433" s="23">
        <f t="shared" si="1733"/>
        <v>0</v>
      </c>
      <c r="L433" s="23">
        <f t="shared" si="1734"/>
        <v>0</v>
      </c>
      <c r="M433" s="186"/>
      <c r="N433" s="186"/>
      <c r="O433" s="186"/>
      <c r="P433" s="30"/>
      <c r="Q433" s="30"/>
      <c r="R433" s="30"/>
      <c r="S433" s="30"/>
      <c r="T433" s="30"/>
      <c r="U433" s="30"/>
      <c r="V433" s="30"/>
      <c r="W433" s="30"/>
      <c r="X433" s="30"/>
      <c r="Y433" s="30"/>
      <c r="Z433" s="30"/>
      <c r="AA433" s="30"/>
      <c r="AB433" s="30"/>
      <c r="AC433" s="30"/>
      <c r="AD433" s="292">
        <f t="shared" si="1715"/>
        <v>0</v>
      </c>
      <c r="AE433" s="30"/>
      <c r="AF433" s="30"/>
      <c r="AG433" s="30"/>
      <c r="AH433" s="30"/>
      <c r="AI433" s="30"/>
      <c r="AJ433" s="30"/>
      <c r="AK433" s="30"/>
      <c r="AL433" s="30"/>
      <c r="AM433" s="30"/>
      <c r="AN433" s="30"/>
      <c r="AO433" s="30"/>
    </row>
    <row r="434" spans="1:41" ht="28.5" hidden="1" customHeight="1">
      <c r="A434" s="43"/>
      <c r="B434" s="16" t="s">
        <v>349</v>
      </c>
      <c r="C434" s="29">
        <v>58</v>
      </c>
      <c r="D434" s="186"/>
      <c r="E434" s="30"/>
      <c r="F434" s="93"/>
      <c r="G434" s="186"/>
      <c r="H434" s="186"/>
      <c r="I434" s="186"/>
      <c r="J434" s="186"/>
      <c r="K434" s="23">
        <f t="shared" si="1733"/>
        <v>0</v>
      </c>
      <c r="L434" s="23">
        <f t="shared" si="1734"/>
        <v>0</v>
      </c>
      <c r="M434" s="186"/>
      <c r="N434" s="186"/>
      <c r="O434" s="186"/>
      <c r="P434" s="30"/>
      <c r="Q434" s="30"/>
      <c r="R434" s="30"/>
      <c r="S434" s="30"/>
      <c r="T434" s="30"/>
      <c r="U434" s="30"/>
      <c r="V434" s="30"/>
      <c r="W434" s="30"/>
      <c r="X434" s="30"/>
      <c r="Y434" s="30"/>
      <c r="Z434" s="30"/>
      <c r="AA434" s="30"/>
      <c r="AB434" s="30"/>
      <c r="AC434" s="30"/>
      <c r="AD434" s="292">
        <f t="shared" si="1715"/>
        <v>0</v>
      </c>
      <c r="AE434" s="30"/>
      <c r="AF434" s="30"/>
      <c r="AG434" s="30"/>
      <c r="AH434" s="30"/>
      <c r="AI434" s="30"/>
      <c r="AJ434" s="30"/>
      <c r="AK434" s="30"/>
      <c r="AL434" s="30"/>
      <c r="AM434" s="30"/>
      <c r="AN434" s="30"/>
      <c r="AO434" s="30"/>
    </row>
    <row r="435" spans="1:41" ht="17.25" hidden="1" customHeight="1">
      <c r="A435" s="43"/>
      <c r="B435" s="28" t="s">
        <v>351</v>
      </c>
      <c r="C435" s="29" t="s">
        <v>359</v>
      </c>
      <c r="D435" s="186"/>
      <c r="E435" s="30"/>
      <c r="F435" s="93"/>
      <c r="G435" s="186"/>
      <c r="H435" s="186"/>
      <c r="I435" s="186"/>
      <c r="J435" s="186"/>
      <c r="K435" s="23">
        <f t="shared" si="1733"/>
        <v>0</v>
      </c>
      <c r="L435" s="23">
        <f t="shared" si="1734"/>
        <v>0</v>
      </c>
      <c r="M435" s="186"/>
      <c r="N435" s="186"/>
      <c r="O435" s="186"/>
      <c r="P435" s="30"/>
      <c r="Q435" s="30"/>
      <c r="R435" s="30"/>
      <c r="S435" s="30"/>
      <c r="T435" s="30"/>
      <c r="U435" s="30"/>
      <c r="V435" s="30"/>
      <c r="W435" s="30"/>
      <c r="X435" s="30"/>
      <c r="Y435" s="30"/>
      <c r="Z435" s="30"/>
      <c r="AA435" s="30"/>
      <c r="AB435" s="30"/>
      <c r="AC435" s="30"/>
      <c r="AD435" s="292">
        <f t="shared" si="1715"/>
        <v>0</v>
      </c>
      <c r="AE435" s="30"/>
      <c r="AF435" s="30"/>
      <c r="AG435" s="30"/>
      <c r="AH435" s="30"/>
      <c r="AI435" s="30"/>
      <c r="AJ435" s="30"/>
      <c r="AK435" s="30"/>
      <c r="AL435" s="30"/>
      <c r="AM435" s="30"/>
      <c r="AN435" s="30"/>
      <c r="AO435" s="30"/>
    </row>
    <row r="436" spans="1:41" ht="17.25" hidden="1" customHeight="1">
      <c r="A436" s="43"/>
      <c r="B436" s="28" t="s">
        <v>353</v>
      </c>
      <c r="C436" s="29" t="s">
        <v>360</v>
      </c>
      <c r="D436" s="186"/>
      <c r="E436" s="30"/>
      <c r="F436" s="93"/>
      <c r="G436" s="186"/>
      <c r="H436" s="186"/>
      <c r="I436" s="186"/>
      <c r="J436" s="186"/>
      <c r="K436" s="23">
        <f t="shared" si="1733"/>
        <v>0</v>
      </c>
      <c r="L436" s="23">
        <f t="shared" si="1734"/>
        <v>0</v>
      </c>
      <c r="M436" s="186"/>
      <c r="N436" s="186"/>
      <c r="O436" s="186"/>
      <c r="P436" s="30"/>
      <c r="Q436" s="30"/>
      <c r="R436" s="30"/>
      <c r="S436" s="30"/>
      <c r="T436" s="30"/>
      <c r="U436" s="30"/>
      <c r="V436" s="30"/>
      <c r="W436" s="30"/>
      <c r="X436" s="30"/>
      <c r="Y436" s="30"/>
      <c r="Z436" s="30"/>
      <c r="AA436" s="30"/>
      <c r="AB436" s="30"/>
      <c r="AC436" s="30"/>
      <c r="AD436" s="292">
        <f t="shared" si="1715"/>
        <v>0</v>
      </c>
      <c r="AE436" s="30"/>
      <c r="AF436" s="30"/>
      <c r="AG436" s="30"/>
      <c r="AH436" s="30"/>
      <c r="AI436" s="30"/>
      <c r="AJ436" s="30"/>
      <c r="AK436" s="30"/>
      <c r="AL436" s="30"/>
      <c r="AM436" s="30"/>
      <c r="AN436" s="30"/>
      <c r="AO436" s="30"/>
    </row>
    <row r="437" spans="1:41" ht="17.25" hidden="1" customHeight="1">
      <c r="A437" s="43"/>
      <c r="B437" s="28" t="s">
        <v>355</v>
      </c>
      <c r="C437" s="29" t="s">
        <v>361</v>
      </c>
      <c r="D437" s="186"/>
      <c r="E437" s="30"/>
      <c r="F437" s="93"/>
      <c r="G437" s="186"/>
      <c r="H437" s="186"/>
      <c r="I437" s="186"/>
      <c r="J437" s="186"/>
      <c r="K437" s="23">
        <f t="shared" si="1733"/>
        <v>0</v>
      </c>
      <c r="L437" s="23">
        <f t="shared" si="1734"/>
        <v>0</v>
      </c>
      <c r="M437" s="186"/>
      <c r="N437" s="186"/>
      <c r="O437" s="186"/>
      <c r="P437" s="30"/>
      <c r="Q437" s="30"/>
      <c r="R437" s="30"/>
      <c r="S437" s="30"/>
      <c r="T437" s="30"/>
      <c r="U437" s="30"/>
      <c r="V437" s="30"/>
      <c r="W437" s="30"/>
      <c r="X437" s="30"/>
      <c r="Y437" s="30"/>
      <c r="Z437" s="30"/>
      <c r="AA437" s="30"/>
      <c r="AB437" s="30"/>
      <c r="AC437" s="30"/>
      <c r="AD437" s="292">
        <f t="shared" si="1715"/>
        <v>0</v>
      </c>
      <c r="AE437" s="30"/>
      <c r="AF437" s="30"/>
      <c r="AG437" s="30"/>
      <c r="AH437" s="30"/>
      <c r="AI437" s="30"/>
      <c r="AJ437" s="30"/>
      <c r="AK437" s="30"/>
      <c r="AL437" s="30"/>
      <c r="AM437" s="30"/>
      <c r="AN437" s="30"/>
      <c r="AO437" s="30"/>
    </row>
    <row r="438" spans="1:41" ht="59.25" hidden="1" customHeight="1">
      <c r="A438" s="43"/>
      <c r="B438" s="154" t="s">
        <v>390</v>
      </c>
      <c r="C438" s="129"/>
      <c r="D438" s="186"/>
      <c r="E438" s="30"/>
      <c r="F438" s="93"/>
      <c r="G438" s="186"/>
      <c r="H438" s="186"/>
      <c r="I438" s="186"/>
      <c r="J438" s="186"/>
      <c r="K438" s="23">
        <f t="shared" si="1733"/>
        <v>0</v>
      </c>
      <c r="L438" s="23">
        <f t="shared" si="1734"/>
        <v>0</v>
      </c>
      <c r="M438" s="186"/>
      <c r="N438" s="186"/>
      <c r="O438" s="186"/>
      <c r="P438" s="30"/>
      <c r="Q438" s="30"/>
      <c r="R438" s="30"/>
      <c r="S438" s="30"/>
      <c r="T438" s="30"/>
      <c r="U438" s="30"/>
      <c r="V438" s="30"/>
      <c r="W438" s="30"/>
      <c r="X438" s="30"/>
      <c r="Y438" s="30"/>
      <c r="Z438" s="30"/>
      <c r="AA438" s="30"/>
      <c r="AB438" s="30"/>
      <c r="AC438" s="30"/>
      <c r="AD438" s="292">
        <f t="shared" si="1715"/>
        <v>0</v>
      </c>
      <c r="AE438" s="30"/>
      <c r="AF438" s="30"/>
      <c r="AG438" s="30"/>
      <c r="AH438" s="30"/>
      <c r="AI438" s="30"/>
      <c r="AJ438" s="30"/>
      <c r="AK438" s="30"/>
      <c r="AL438" s="30"/>
      <c r="AM438" s="30"/>
      <c r="AN438" s="30"/>
      <c r="AO438" s="30"/>
    </row>
    <row r="439" spans="1:41" ht="23.25" hidden="1" customHeight="1">
      <c r="A439" s="43"/>
      <c r="B439" s="28" t="s">
        <v>311</v>
      </c>
      <c r="C439" s="132"/>
      <c r="D439" s="186"/>
      <c r="E439" s="30"/>
      <c r="F439" s="93"/>
      <c r="G439" s="186"/>
      <c r="H439" s="186"/>
      <c r="I439" s="186"/>
      <c r="J439" s="186"/>
      <c r="K439" s="23">
        <f t="shared" si="1733"/>
        <v>0</v>
      </c>
      <c r="L439" s="23">
        <f t="shared" si="1734"/>
        <v>0</v>
      </c>
      <c r="M439" s="186"/>
      <c r="N439" s="186"/>
      <c r="O439" s="186"/>
      <c r="P439" s="30"/>
      <c r="Q439" s="30"/>
      <c r="R439" s="30"/>
      <c r="S439" s="30"/>
      <c r="T439" s="30"/>
      <c r="U439" s="30"/>
      <c r="V439" s="30"/>
      <c r="W439" s="30"/>
      <c r="X439" s="30"/>
      <c r="Y439" s="30"/>
      <c r="Z439" s="30"/>
      <c r="AA439" s="30"/>
      <c r="AB439" s="30"/>
      <c r="AC439" s="30"/>
      <c r="AD439" s="292">
        <f t="shared" si="1715"/>
        <v>0</v>
      </c>
      <c r="AE439" s="30"/>
      <c r="AF439" s="30"/>
      <c r="AG439" s="30"/>
      <c r="AH439" s="30"/>
      <c r="AI439" s="30"/>
      <c r="AJ439" s="30"/>
      <c r="AK439" s="30"/>
      <c r="AL439" s="30"/>
      <c r="AM439" s="30"/>
      <c r="AN439" s="30"/>
      <c r="AO439" s="30"/>
    </row>
    <row r="440" spans="1:41" ht="20.25" hidden="1" customHeight="1">
      <c r="A440" s="43"/>
      <c r="B440" s="16" t="s">
        <v>349</v>
      </c>
      <c r="C440" s="29">
        <v>58</v>
      </c>
      <c r="D440" s="186"/>
      <c r="E440" s="30"/>
      <c r="F440" s="93"/>
      <c r="G440" s="186"/>
      <c r="H440" s="186"/>
      <c r="I440" s="186"/>
      <c r="J440" s="186"/>
      <c r="K440" s="23">
        <f t="shared" si="1733"/>
        <v>0</v>
      </c>
      <c r="L440" s="23">
        <f t="shared" si="1734"/>
        <v>0</v>
      </c>
      <c r="M440" s="186"/>
      <c r="N440" s="186"/>
      <c r="O440" s="186"/>
      <c r="P440" s="30"/>
      <c r="Q440" s="30"/>
      <c r="R440" s="30"/>
      <c r="S440" s="30"/>
      <c r="T440" s="30"/>
      <c r="U440" s="30"/>
      <c r="V440" s="30"/>
      <c r="W440" s="30"/>
      <c r="X440" s="30"/>
      <c r="Y440" s="30"/>
      <c r="Z440" s="30"/>
      <c r="AA440" s="30"/>
      <c r="AB440" s="30"/>
      <c r="AC440" s="30"/>
      <c r="AD440" s="292">
        <f t="shared" si="1715"/>
        <v>0</v>
      </c>
      <c r="AE440" s="30"/>
      <c r="AF440" s="30"/>
      <c r="AG440" s="30"/>
      <c r="AH440" s="30"/>
      <c r="AI440" s="30"/>
      <c r="AJ440" s="30"/>
      <c r="AK440" s="30"/>
      <c r="AL440" s="30"/>
      <c r="AM440" s="30"/>
      <c r="AN440" s="30"/>
      <c r="AO440" s="30"/>
    </row>
    <row r="441" spans="1:41" ht="17.25" hidden="1" customHeight="1">
      <c r="A441" s="43"/>
      <c r="B441" s="28" t="s">
        <v>351</v>
      </c>
      <c r="C441" s="29" t="s">
        <v>352</v>
      </c>
      <c r="D441" s="186"/>
      <c r="E441" s="30"/>
      <c r="F441" s="93"/>
      <c r="G441" s="186"/>
      <c r="H441" s="186"/>
      <c r="I441" s="186"/>
      <c r="J441" s="186"/>
      <c r="K441" s="23">
        <f t="shared" si="1733"/>
        <v>0</v>
      </c>
      <c r="L441" s="23">
        <f t="shared" si="1734"/>
        <v>0</v>
      </c>
      <c r="M441" s="186"/>
      <c r="N441" s="186"/>
      <c r="O441" s="186"/>
      <c r="P441" s="30"/>
      <c r="Q441" s="30"/>
      <c r="R441" s="30"/>
      <c r="S441" s="30"/>
      <c r="T441" s="30"/>
      <c r="U441" s="30"/>
      <c r="V441" s="30"/>
      <c r="W441" s="30"/>
      <c r="X441" s="30"/>
      <c r="Y441" s="30"/>
      <c r="Z441" s="30"/>
      <c r="AA441" s="30"/>
      <c r="AB441" s="30"/>
      <c r="AC441" s="30"/>
      <c r="AD441" s="292">
        <f t="shared" si="1715"/>
        <v>0</v>
      </c>
      <c r="AE441" s="30"/>
      <c r="AF441" s="30"/>
      <c r="AG441" s="30"/>
      <c r="AH441" s="30"/>
      <c r="AI441" s="30"/>
      <c r="AJ441" s="30"/>
      <c r="AK441" s="30"/>
      <c r="AL441" s="30"/>
      <c r="AM441" s="30"/>
      <c r="AN441" s="30"/>
      <c r="AO441" s="30"/>
    </row>
    <row r="442" spans="1:41" ht="17.25" hidden="1" customHeight="1">
      <c r="A442" s="43"/>
      <c r="B442" s="28" t="s">
        <v>353</v>
      </c>
      <c r="C442" s="29" t="s">
        <v>354</v>
      </c>
      <c r="D442" s="186"/>
      <c r="E442" s="30"/>
      <c r="F442" s="93"/>
      <c r="G442" s="186"/>
      <c r="H442" s="186"/>
      <c r="I442" s="186"/>
      <c r="J442" s="186"/>
      <c r="K442" s="23">
        <f t="shared" si="1733"/>
        <v>0</v>
      </c>
      <c r="L442" s="23">
        <f t="shared" si="1734"/>
        <v>0</v>
      </c>
      <c r="M442" s="186"/>
      <c r="N442" s="186"/>
      <c r="O442" s="186"/>
      <c r="P442" s="30"/>
      <c r="Q442" s="30"/>
      <c r="R442" s="30"/>
      <c r="S442" s="30"/>
      <c r="T442" s="30"/>
      <c r="U442" s="30"/>
      <c r="V442" s="30"/>
      <c r="W442" s="30"/>
      <c r="X442" s="30"/>
      <c r="Y442" s="30"/>
      <c r="Z442" s="30"/>
      <c r="AA442" s="30"/>
      <c r="AB442" s="30"/>
      <c r="AC442" s="30"/>
      <c r="AD442" s="292">
        <f t="shared" si="1715"/>
        <v>0</v>
      </c>
      <c r="AE442" s="30"/>
      <c r="AF442" s="30"/>
      <c r="AG442" s="30"/>
      <c r="AH442" s="30"/>
      <c r="AI442" s="30"/>
      <c r="AJ442" s="30"/>
      <c r="AK442" s="30"/>
      <c r="AL442" s="30"/>
      <c r="AM442" s="30"/>
      <c r="AN442" s="30"/>
      <c r="AO442" s="30"/>
    </row>
    <row r="443" spans="1:41" ht="17.25" hidden="1" customHeight="1">
      <c r="A443" s="43"/>
      <c r="B443" s="28" t="s">
        <v>355</v>
      </c>
      <c r="C443" s="29" t="s">
        <v>356</v>
      </c>
      <c r="D443" s="186"/>
      <c r="E443" s="30"/>
      <c r="F443" s="93"/>
      <c r="G443" s="186"/>
      <c r="H443" s="186"/>
      <c r="I443" s="186"/>
      <c r="J443" s="186"/>
      <c r="K443" s="23">
        <f t="shared" si="1733"/>
        <v>0</v>
      </c>
      <c r="L443" s="23">
        <f t="shared" si="1734"/>
        <v>0</v>
      </c>
      <c r="M443" s="186"/>
      <c r="N443" s="186"/>
      <c r="O443" s="186"/>
      <c r="P443" s="30"/>
      <c r="Q443" s="30"/>
      <c r="R443" s="30"/>
      <c r="S443" s="30"/>
      <c r="T443" s="30"/>
      <c r="U443" s="30"/>
      <c r="V443" s="30"/>
      <c r="W443" s="30"/>
      <c r="X443" s="30"/>
      <c r="Y443" s="30"/>
      <c r="Z443" s="30"/>
      <c r="AA443" s="30"/>
      <c r="AB443" s="30"/>
      <c r="AC443" s="30"/>
      <c r="AD443" s="292">
        <f t="shared" si="1715"/>
        <v>0</v>
      </c>
      <c r="AE443" s="30"/>
      <c r="AF443" s="30"/>
      <c r="AG443" s="30"/>
      <c r="AH443" s="30"/>
      <c r="AI443" s="30"/>
      <c r="AJ443" s="30"/>
      <c r="AK443" s="30"/>
      <c r="AL443" s="30"/>
      <c r="AM443" s="30"/>
      <c r="AN443" s="30"/>
      <c r="AO443" s="30"/>
    </row>
    <row r="444" spans="1:41" ht="44.25" hidden="1" customHeight="1">
      <c r="A444" s="43"/>
      <c r="B444" s="154" t="s">
        <v>391</v>
      </c>
      <c r="C444" s="129"/>
      <c r="D444" s="186"/>
      <c r="E444" s="30"/>
      <c r="F444" s="93"/>
      <c r="G444" s="186"/>
      <c r="H444" s="186"/>
      <c r="I444" s="186"/>
      <c r="J444" s="186"/>
      <c r="K444" s="23">
        <f t="shared" si="1733"/>
        <v>0</v>
      </c>
      <c r="L444" s="23">
        <f t="shared" si="1734"/>
        <v>0</v>
      </c>
      <c r="M444" s="186"/>
      <c r="N444" s="186"/>
      <c r="O444" s="186"/>
      <c r="P444" s="30"/>
      <c r="Q444" s="30"/>
      <c r="R444" s="30"/>
      <c r="S444" s="30"/>
      <c r="T444" s="30"/>
      <c r="U444" s="30"/>
      <c r="V444" s="30"/>
      <c r="W444" s="30"/>
      <c r="X444" s="30"/>
      <c r="Y444" s="30"/>
      <c r="Z444" s="30"/>
      <c r="AA444" s="30"/>
      <c r="AB444" s="30"/>
      <c r="AC444" s="30"/>
      <c r="AD444" s="292">
        <f t="shared" si="1715"/>
        <v>0</v>
      </c>
      <c r="AE444" s="30"/>
      <c r="AF444" s="30"/>
      <c r="AG444" s="30"/>
      <c r="AH444" s="30"/>
      <c r="AI444" s="30"/>
      <c r="AJ444" s="30"/>
      <c r="AK444" s="30"/>
      <c r="AL444" s="30"/>
      <c r="AM444" s="30"/>
      <c r="AN444" s="30"/>
      <c r="AO444" s="30"/>
    </row>
    <row r="445" spans="1:41" ht="24.75" hidden="1" customHeight="1">
      <c r="A445" s="157"/>
      <c r="B445" s="28" t="s">
        <v>311</v>
      </c>
      <c r="C445" s="132"/>
      <c r="D445" s="186"/>
      <c r="E445" s="30"/>
      <c r="F445" s="93"/>
      <c r="G445" s="186"/>
      <c r="H445" s="186"/>
      <c r="I445" s="186"/>
      <c r="J445" s="186"/>
      <c r="K445" s="23">
        <f t="shared" si="1733"/>
        <v>0</v>
      </c>
      <c r="L445" s="23">
        <f t="shared" si="1734"/>
        <v>0</v>
      </c>
      <c r="M445" s="186"/>
      <c r="N445" s="186"/>
      <c r="O445" s="186"/>
      <c r="P445" s="30"/>
      <c r="Q445" s="30"/>
      <c r="R445" s="30"/>
      <c r="S445" s="30"/>
      <c r="T445" s="30"/>
      <c r="U445" s="30"/>
      <c r="V445" s="30"/>
      <c r="W445" s="30"/>
      <c r="X445" s="30"/>
      <c r="Y445" s="30"/>
      <c r="Z445" s="30"/>
      <c r="AA445" s="30"/>
      <c r="AB445" s="30"/>
      <c r="AC445" s="30"/>
      <c r="AD445" s="292">
        <f t="shared" si="1715"/>
        <v>0</v>
      </c>
      <c r="AE445" s="30"/>
      <c r="AF445" s="30"/>
      <c r="AG445" s="30"/>
      <c r="AH445" s="30"/>
      <c r="AI445" s="30"/>
      <c r="AJ445" s="30"/>
      <c r="AK445" s="30"/>
      <c r="AL445" s="30"/>
      <c r="AM445" s="30"/>
      <c r="AN445" s="30"/>
      <c r="AO445" s="30"/>
    </row>
    <row r="446" spans="1:41" ht="28.5" hidden="1" customHeight="1">
      <c r="A446" s="43"/>
      <c r="B446" s="16" t="s">
        <v>349</v>
      </c>
      <c r="C446" s="29">
        <v>58</v>
      </c>
      <c r="D446" s="186"/>
      <c r="E446" s="30"/>
      <c r="F446" s="93"/>
      <c r="G446" s="186"/>
      <c r="H446" s="186"/>
      <c r="I446" s="186"/>
      <c r="J446" s="186"/>
      <c r="K446" s="23">
        <f t="shared" si="1733"/>
        <v>0</v>
      </c>
      <c r="L446" s="23">
        <f t="shared" si="1734"/>
        <v>0</v>
      </c>
      <c r="M446" s="186"/>
      <c r="N446" s="186"/>
      <c r="O446" s="186"/>
      <c r="P446" s="30"/>
      <c r="Q446" s="30"/>
      <c r="R446" s="30"/>
      <c r="S446" s="30"/>
      <c r="T446" s="30"/>
      <c r="U446" s="30"/>
      <c r="V446" s="30"/>
      <c r="W446" s="30"/>
      <c r="X446" s="30"/>
      <c r="Y446" s="30"/>
      <c r="Z446" s="30"/>
      <c r="AA446" s="30"/>
      <c r="AB446" s="30"/>
      <c r="AC446" s="30"/>
      <c r="AD446" s="292">
        <f t="shared" si="1715"/>
        <v>0</v>
      </c>
      <c r="AE446" s="30"/>
      <c r="AF446" s="30"/>
      <c r="AG446" s="30"/>
      <c r="AH446" s="30"/>
      <c r="AI446" s="30"/>
      <c r="AJ446" s="30"/>
      <c r="AK446" s="30"/>
      <c r="AL446" s="30"/>
      <c r="AM446" s="30"/>
      <c r="AN446" s="30"/>
      <c r="AO446" s="30"/>
    </row>
    <row r="447" spans="1:41" ht="17.25" hidden="1" customHeight="1">
      <c r="A447" s="43"/>
      <c r="B447" s="28" t="s">
        <v>351</v>
      </c>
      <c r="C447" s="29" t="s">
        <v>352</v>
      </c>
      <c r="D447" s="186"/>
      <c r="E447" s="30"/>
      <c r="F447" s="93"/>
      <c r="G447" s="186"/>
      <c r="H447" s="186"/>
      <c r="I447" s="186"/>
      <c r="J447" s="186"/>
      <c r="K447" s="23">
        <f t="shared" si="1733"/>
        <v>0</v>
      </c>
      <c r="L447" s="23">
        <f t="shared" si="1734"/>
        <v>0</v>
      </c>
      <c r="M447" s="186"/>
      <c r="N447" s="186"/>
      <c r="O447" s="186"/>
      <c r="P447" s="30"/>
      <c r="Q447" s="30"/>
      <c r="R447" s="30"/>
      <c r="S447" s="30"/>
      <c r="T447" s="30"/>
      <c r="U447" s="30"/>
      <c r="V447" s="30"/>
      <c r="W447" s="30"/>
      <c r="X447" s="30"/>
      <c r="Y447" s="30"/>
      <c r="Z447" s="30"/>
      <c r="AA447" s="30"/>
      <c r="AB447" s="30"/>
      <c r="AC447" s="30"/>
      <c r="AD447" s="292">
        <f t="shared" si="1715"/>
        <v>0</v>
      </c>
      <c r="AE447" s="30"/>
      <c r="AF447" s="30"/>
      <c r="AG447" s="30"/>
      <c r="AH447" s="30"/>
      <c r="AI447" s="30"/>
      <c r="AJ447" s="30"/>
      <c r="AK447" s="30"/>
      <c r="AL447" s="30"/>
      <c r="AM447" s="30"/>
      <c r="AN447" s="30"/>
      <c r="AO447" s="30"/>
    </row>
    <row r="448" spans="1:41" ht="17.25" hidden="1" customHeight="1">
      <c r="A448" s="43"/>
      <c r="B448" s="28" t="s">
        <v>353</v>
      </c>
      <c r="C448" s="29" t="s">
        <v>354</v>
      </c>
      <c r="D448" s="186"/>
      <c r="E448" s="30"/>
      <c r="F448" s="93"/>
      <c r="G448" s="186"/>
      <c r="H448" s="186"/>
      <c r="I448" s="186"/>
      <c r="J448" s="186"/>
      <c r="K448" s="23">
        <f t="shared" si="1733"/>
        <v>0</v>
      </c>
      <c r="L448" s="23">
        <f t="shared" si="1734"/>
        <v>0</v>
      </c>
      <c r="M448" s="186"/>
      <c r="N448" s="186"/>
      <c r="O448" s="186"/>
      <c r="P448" s="30"/>
      <c r="Q448" s="30"/>
      <c r="R448" s="30"/>
      <c r="S448" s="30"/>
      <c r="T448" s="30"/>
      <c r="U448" s="30"/>
      <c r="V448" s="30"/>
      <c r="W448" s="30"/>
      <c r="X448" s="30"/>
      <c r="Y448" s="30"/>
      <c r="Z448" s="30"/>
      <c r="AA448" s="30"/>
      <c r="AB448" s="30"/>
      <c r="AC448" s="30"/>
      <c r="AD448" s="292">
        <f t="shared" si="1715"/>
        <v>0</v>
      </c>
      <c r="AE448" s="30"/>
      <c r="AF448" s="30"/>
      <c r="AG448" s="30"/>
      <c r="AH448" s="30"/>
      <c r="AI448" s="30"/>
      <c r="AJ448" s="30"/>
      <c r="AK448" s="30"/>
      <c r="AL448" s="30"/>
      <c r="AM448" s="30"/>
      <c r="AN448" s="30"/>
      <c r="AO448" s="30"/>
    </row>
    <row r="449" spans="1:41" ht="17.25" hidden="1" customHeight="1">
      <c r="A449" s="43"/>
      <c r="B449" s="28" t="s">
        <v>355</v>
      </c>
      <c r="C449" s="29" t="s">
        <v>356</v>
      </c>
      <c r="D449" s="186"/>
      <c r="E449" s="30"/>
      <c r="F449" s="93"/>
      <c r="G449" s="186"/>
      <c r="H449" s="186"/>
      <c r="I449" s="186"/>
      <c r="J449" s="186"/>
      <c r="K449" s="23">
        <f t="shared" si="1733"/>
        <v>0</v>
      </c>
      <c r="L449" s="23">
        <f t="shared" si="1734"/>
        <v>0</v>
      </c>
      <c r="M449" s="186"/>
      <c r="N449" s="186"/>
      <c r="O449" s="186"/>
      <c r="P449" s="30"/>
      <c r="Q449" s="30"/>
      <c r="R449" s="30"/>
      <c r="S449" s="30"/>
      <c r="T449" s="30"/>
      <c r="U449" s="30"/>
      <c r="V449" s="30"/>
      <c r="W449" s="30"/>
      <c r="X449" s="30"/>
      <c r="Y449" s="30"/>
      <c r="Z449" s="30"/>
      <c r="AA449" s="30"/>
      <c r="AB449" s="30"/>
      <c r="AC449" s="30"/>
      <c r="AD449" s="292">
        <f t="shared" si="1715"/>
        <v>0</v>
      </c>
      <c r="AE449" s="30"/>
      <c r="AF449" s="30"/>
      <c r="AG449" s="30"/>
      <c r="AH449" s="30"/>
      <c r="AI449" s="30"/>
      <c r="AJ449" s="30"/>
      <c r="AK449" s="30"/>
      <c r="AL449" s="30"/>
      <c r="AM449" s="30"/>
      <c r="AN449" s="30"/>
      <c r="AO449" s="30"/>
    </row>
    <row r="450" spans="1:41" ht="27.75" customHeight="1">
      <c r="A450" s="43"/>
      <c r="B450" s="154" t="s">
        <v>392</v>
      </c>
      <c r="C450" s="129"/>
      <c r="D450" s="261">
        <f t="shared" ref="D450:E451" si="1778">D451</f>
        <v>23</v>
      </c>
      <c r="E450" s="130">
        <f t="shared" si="1778"/>
        <v>9</v>
      </c>
      <c r="F450" s="158">
        <f t="shared" ref="F450:AO451" si="1779">F451</f>
        <v>9</v>
      </c>
      <c r="G450" s="261">
        <f t="shared" si="1779"/>
        <v>9</v>
      </c>
      <c r="H450" s="261">
        <f t="shared" si="1779"/>
        <v>0</v>
      </c>
      <c r="I450" s="261">
        <f t="shared" si="1779"/>
        <v>0</v>
      </c>
      <c r="J450" s="261">
        <f t="shared" si="1779"/>
        <v>0</v>
      </c>
      <c r="K450" s="23">
        <f t="shared" si="1733"/>
        <v>9</v>
      </c>
      <c r="L450" s="23">
        <f t="shared" si="1734"/>
        <v>0</v>
      </c>
      <c r="M450" s="261">
        <f t="shared" si="1779"/>
        <v>0</v>
      </c>
      <c r="N450" s="261">
        <f t="shared" si="1779"/>
        <v>0</v>
      </c>
      <c r="O450" s="261">
        <f t="shared" si="1779"/>
        <v>0</v>
      </c>
      <c r="P450" s="130">
        <f t="shared" si="1779"/>
        <v>0</v>
      </c>
      <c r="Q450" s="130">
        <f t="shared" si="1779"/>
        <v>0</v>
      </c>
      <c r="R450" s="130">
        <f t="shared" si="1779"/>
        <v>0</v>
      </c>
      <c r="S450" s="130">
        <f t="shared" si="1779"/>
        <v>0</v>
      </c>
      <c r="T450" s="130">
        <f t="shared" si="1779"/>
        <v>0</v>
      </c>
      <c r="U450" s="130">
        <f t="shared" si="1779"/>
        <v>0</v>
      </c>
      <c r="V450" s="130">
        <f t="shared" si="1779"/>
        <v>0</v>
      </c>
      <c r="W450" s="130">
        <f t="shared" si="1779"/>
        <v>0</v>
      </c>
      <c r="X450" s="130">
        <f t="shared" si="1779"/>
        <v>0</v>
      </c>
      <c r="Y450" s="130">
        <f t="shared" si="1779"/>
        <v>0</v>
      </c>
      <c r="Z450" s="130">
        <f t="shared" si="1779"/>
        <v>0</v>
      </c>
      <c r="AA450" s="130">
        <f t="shared" si="1779"/>
        <v>0</v>
      </c>
      <c r="AB450" s="130">
        <f t="shared" si="1779"/>
        <v>0</v>
      </c>
      <c r="AC450" s="130">
        <f t="shared" si="1779"/>
        <v>0</v>
      </c>
      <c r="AD450" s="292">
        <f t="shared" si="1715"/>
        <v>9</v>
      </c>
      <c r="AE450" s="130">
        <f t="shared" si="1779"/>
        <v>9</v>
      </c>
      <c r="AF450" s="130">
        <f t="shared" si="1779"/>
        <v>0</v>
      </c>
      <c r="AG450" s="130">
        <f t="shared" si="1779"/>
        <v>0</v>
      </c>
      <c r="AH450" s="130">
        <f t="shared" si="1779"/>
        <v>0</v>
      </c>
      <c r="AI450" s="130">
        <f t="shared" si="1779"/>
        <v>0</v>
      </c>
      <c r="AJ450" s="130">
        <f t="shared" si="1779"/>
        <v>0</v>
      </c>
      <c r="AK450" s="130">
        <f t="shared" si="1779"/>
        <v>0</v>
      </c>
      <c r="AL450" s="130">
        <f t="shared" si="1779"/>
        <v>0</v>
      </c>
      <c r="AM450" s="130">
        <f t="shared" si="1779"/>
        <v>0</v>
      </c>
      <c r="AN450" s="130">
        <f t="shared" si="1779"/>
        <v>0</v>
      </c>
      <c r="AO450" s="130">
        <f t="shared" si="1779"/>
        <v>0</v>
      </c>
    </row>
    <row r="451" spans="1:41" ht="17.25" customHeight="1">
      <c r="A451" s="43"/>
      <c r="B451" s="28" t="s">
        <v>311</v>
      </c>
      <c r="C451" s="29"/>
      <c r="D451" s="252">
        <f t="shared" si="1778"/>
        <v>23</v>
      </c>
      <c r="E451" s="47">
        <f t="shared" si="1778"/>
        <v>9</v>
      </c>
      <c r="F451" s="291">
        <f t="shared" si="1779"/>
        <v>9</v>
      </c>
      <c r="G451" s="252">
        <f t="shared" si="1779"/>
        <v>9</v>
      </c>
      <c r="H451" s="252">
        <f t="shared" si="1779"/>
        <v>0</v>
      </c>
      <c r="I451" s="252">
        <f t="shared" si="1779"/>
        <v>0</v>
      </c>
      <c r="J451" s="252">
        <f t="shared" si="1779"/>
        <v>0</v>
      </c>
      <c r="K451" s="23">
        <f t="shared" si="1733"/>
        <v>9</v>
      </c>
      <c r="L451" s="23">
        <f t="shared" si="1734"/>
        <v>0</v>
      </c>
      <c r="M451" s="252">
        <f t="shared" si="1779"/>
        <v>0</v>
      </c>
      <c r="N451" s="252">
        <f t="shared" si="1779"/>
        <v>0</v>
      </c>
      <c r="O451" s="252">
        <f t="shared" si="1779"/>
        <v>0</v>
      </c>
      <c r="P451" s="47">
        <f t="shared" si="1779"/>
        <v>0</v>
      </c>
      <c r="Q451" s="47">
        <f t="shared" si="1779"/>
        <v>0</v>
      </c>
      <c r="R451" s="47">
        <f t="shared" si="1779"/>
        <v>0</v>
      </c>
      <c r="S451" s="47">
        <f t="shared" si="1779"/>
        <v>0</v>
      </c>
      <c r="T451" s="47">
        <f t="shared" si="1779"/>
        <v>0</v>
      </c>
      <c r="U451" s="47">
        <f t="shared" si="1779"/>
        <v>0</v>
      </c>
      <c r="V451" s="47">
        <f t="shared" si="1779"/>
        <v>0</v>
      </c>
      <c r="W451" s="47">
        <f t="shared" si="1779"/>
        <v>0</v>
      </c>
      <c r="X451" s="47">
        <f t="shared" si="1779"/>
        <v>0</v>
      </c>
      <c r="Y451" s="47">
        <f t="shared" si="1779"/>
        <v>0</v>
      </c>
      <c r="Z451" s="47">
        <f t="shared" si="1779"/>
        <v>0</v>
      </c>
      <c r="AA451" s="47">
        <f t="shared" si="1779"/>
        <v>0</v>
      </c>
      <c r="AB451" s="47">
        <f t="shared" si="1779"/>
        <v>0</v>
      </c>
      <c r="AC451" s="47">
        <f t="shared" si="1779"/>
        <v>0</v>
      </c>
      <c r="AD451" s="292">
        <f t="shared" si="1715"/>
        <v>9</v>
      </c>
      <c r="AE451" s="47">
        <f t="shared" si="1779"/>
        <v>9</v>
      </c>
      <c r="AF451" s="47">
        <f t="shared" si="1779"/>
        <v>0</v>
      </c>
      <c r="AG451" s="47">
        <f t="shared" si="1779"/>
        <v>0</v>
      </c>
      <c r="AH451" s="47">
        <f t="shared" si="1779"/>
        <v>0</v>
      </c>
      <c r="AI451" s="47">
        <f t="shared" si="1779"/>
        <v>0</v>
      </c>
      <c r="AJ451" s="47">
        <f t="shared" si="1779"/>
        <v>0</v>
      </c>
      <c r="AK451" s="47">
        <f t="shared" si="1779"/>
        <v>0</v>
      </c>
      <c r="AL451" s="47">
        <f t="shared" si="1779"/>
        <v>0</v>
      </c>
      <c r="AM451" s="47">
        <f t="shared" si="1779"/>
        <v>0</v>
      </c>
      <c r="AN451" s="47">
        <f t="shared" si="1779"/>
        <v>0</v>
      </c>
      <c r="AO451" s="47">
        <f t="shared" si="1779"/>
        <v>0</v>
      </c>
    </row>
    <row r="452" spans="1:41" ht="28.5" customHeight="1">
      <c r="A452" s="43"/>
      <c r="B452" s="16" t="s">
        <v>349</v>
      </c>
      <c r="C452" s="29">
        <v>58</v>
      </c>
      <c r="D452" s="252">
        <f t="shared" ref="D452:E452" si="1780">D453+D454+D455</f>
        <v>23</v>
      </c>
      <c r="E452" s="47">
        <f t="shared" si="1780"/>
        <v>9</v>
      </c>
      <c r="F452" s="291">
        <f t="shared" ref="F452:J452" si="1781">F453+F454+F455</f>
        <v>9</v>
      </c>
      <c r="G452" s="252">
        <f t="shared" si="1781"/>
        <v>9</v>
      </c>
      <c r="H452" s="252">
        <f t="shared" si="1781"/>
        <v>0</v>
      </c>
      <c r="I452" s="252">
        <f t="shared" si="1781"/>
        <v>0</v>
      </c>
      <c r="J452" s="252">
        <f t="shared" si="1781"/>
        <v>0</v>
      </c>
      <c r="K452" s="23">
        <f t="shared" si="1733"/>
        <v>9</v>
      </c>
      <c r="L452" s="23">
        <f t="shared" si="1734"/>
        <v>0</v>
      </c>
      <c r="M452" s="252">
        <f t="shared" ref="M452:O452" si="1782">M453+M454+M455</f>
        <v>0</v>
      </c>
      <c r="N452" s="252">
        <f t="shared" si="1782"/>
        <v>0</v>
      </c>
      <c r="O452" s="252">
        <f t="shared" si="1782"/>
        <v>0</v>
      </c>
      <c r="P452" s="47">
        <f t="shared" ref="P452:Q452" si="1783">P453+P454+P455</f>
        <v>0</v>
      </c>
      <c r="Q452" s="47">
        <f t="shared" si="1783"/>
        <v>0</v>
      </c>
      <c r="R452" s="47">
        <f t="shared" ref="R452:Z452" si="1784">R453+R454+R455</f>
        <v>0</v>
      </c>
      <c r="S452" s="47">
        <f t="shared" si="1784"/>
        <v>0</v>
      </c>
      <c r="T452" s="47">
        <f t="shared" si="1784"/>
        <v>0</v>
      </c>
      <c r="U452" s="47">
        <f t="shared" ref="U452:V452" si="1785">U453+U454+U455</f>
        <v>0</v>
      </c>
      <c r="V452" s="47">
        <f t="shared" si="1785"/>
        <v>0</v>
      </c>
      <c r="W452" s="47">
        <f t="shared" ref="W452:Y452" si="1786">W453+W454+W455</f>
        <v>0</v>
      </c>
      <c r="X452" s="47">
        <f t="shared" si="1786"/>
        <v>0</v>
      </c>
      <c r="Y452" s="47">
        <f t="shared" si="1786"/>
        <v>0</v>
      </c>
      <c r="Z452" s="47">
        <f t="shared" si="1784"/>
        <v>0</v>
      </c>
      <c r="AA452" s="47">
        <f t="shared" ref="AA452:AB452" si="1787">AA453+AA454+AA455</f>
        <v>0</v>
      </c>
      <c r="AB452" s="47">
        <f t="shared" si="1787"/>
        <v>0</v>
      </c>
      <c r="AC452" s="47">
        <f t="shared" ref="AC452:AE452" si="1788">AC453+AC454+AC455</f>
        <v>0</v>
      </c>
      <c r="AD452" s="292">
        <f t="shared" si="1715"/>
        <v>9</v>
      </c>
      <c r="AE452" s="47">
        <f t="shared" si="1788"/>
        <v>9</v>
      </c>
      <c r="AF452" s="47">
        <f t="shared" ref="AF452:AK452" si="1789">AF453+AF454+AF455</f>
        <v>0</v>
      </c>
      <c r="AG452" s="47">
        <f t="shared" si="1789"/>
        <v>0</v>
      </c>
      <c r="AH452" s="47">
        <f t="shared" ref="AH452:AJ452" si="1790">AH453+AH454+AH455</f>
        <v>0</v>
      </c>
      <c r="AI452" s="47">
        <f t="shared" si="1790"/>
        <v>0</v>
      </c>
      <c r="AJ452" s="47">
        <f t="shared" si="1790"/>
        <v>0</v>
      </c>
      <c r="AK452" s="47">
        <f t="shared" si="1789"/>
        <v>0</v>
      </c>
      <c r="AL452" s="47">
        <f t="shared" ref="AL452:AM452" si="1791">AL453+AL454+AL455</f>
        <v>0</v>
      </c>
      <c r="AM452" s="47">
        <f t="shared" si="1791"/>
        <v>0</v>
      </c>
      <c r="AN452" s="47">
        <f t="shared" ref="AN452:AO452" si="1792">AN453+AN454+AN455</f>
        <v>0</v>
      </c>
      <c r="AO452" s="47">
        <f t="shared" si="1792"/>
        <v>0</v>
      </c>
    </row>
    <row r="453" spans="1:41" ht="1.5" customHeight="1">
      <c r="A453" s="43"/>
      <c r="B453" s="28" t="s">
        <v>351</v>
      </c>
      <c r="C453" s="29" t="s">
        <v>352</v>
      </c>
      <c r="D453" s="186"/>
      <c r="E453" s="30"/>
      <c r="F453" s="93"/>
      <c r="G453" s="186"/>
      <c r="H453" s="186"/>
      <c r="I453" s="186"/>
      <c r="J453" s="186"/>
      <c r="K453" s="23">
        <f t="shared" si="1733"/>
        <v>0</v>
      </c>
      <c r="L453" s="23">
        <f t="shared" si="1734"/>
        <v>0</v>
      </c>
      <c r="M453" s="186"/>
      <c r="N453" s="186"/>
      <c r="O453" s="186"/>
      <c r="P453" s="30"/>
      <c r="Q453" s="30"/>
      <c r="R453" s="30"/>
      <c r="S453" s="30"/>
      <c r="T453" s="30"/>
      <c r="U453" s="30"/>
      <c r="V453" s="30"/>
      <c r="W453" s="30"/>
      <c r="X453" s="30"/>
      <c r="Y453" s="30"/>
      <c r="Z453" s="30"/>
      <c r="AA453" s="30"/>
      <c r="AB453" s="30"/>
      <c r="AC453" s="30"/>
      <c r="AD453" s="292">
        <f t="shared" si="1715"/>
        <v>0</v>
      </c>
      <c r="AE453" s="30"/>
      <c r="AF453" s="30"/>
      <c r="AG453" s="30"/>
      <c r="AH453" s="30"/>
      <c r="AI453" s="30"/>
      <c r="AJ453" s="30"/>
      <c r="AK453" s="30"/>
      <c r="AL453" s="30"/>
      <c r="AM453" s="30"/>
      <c r="AN453" s="30"/>
      <c r="AO453" s="30"/>
    </row>
    <row r="454" spans="1:41" ht="17.25" hidden="1" customHeight="1">
      <c r="A454" s="43"/>
      <c r="B454" s="28" t="s">
        <v>353</v>
      </c>
      <c r="C454" s="29" t="s">
        <v>354</v>
      </c>
      <c r="D454" s="186"/>
      <c r="E454" s="30"/>
      <c r="F454" s="93"/>
      <c r="G454" s="186"/>
      <c r="H454" s="186"/>
      <c r="I454" s="186"/>
      <c r="J454" s="186"/>
      <c r="K454" s="23">
        <f t="shared" si="1733"/>
        <v>0</v>
      </c>
      <c r="L454" s="23">
        <f t="shared" si="1734"/>
        <v>0</v>
      </c>
      <c r="M454" s="186"/>
      <c r="N454" s="186"/>
      <c r="O454" s="186"/>
      <c r="P454" s="30"/>
      <c r="Q454" s="30"/>
      <c r="R454" s="30"/>
      <c r="S454" s="30"/>
      <c r="T454" s="30"/>
      <c r="U454" s="30"/>
      <c r="V454" s="30"/>
      <c r="W454" s="30"/>
      <c r="X454" s="30"/>
      <c r="Y454" s="30"/>
      <c r="Z454" s="30"/>
      <c r="AA454" s="30"/>
      <c r="AB454" s="30"/>
      <c r="AC454" s="30"/>
      <c r="AD454" s="292">
        <f t="shared" si="1715"/>
        <v>0</v>
      </c>
      <c r="AE454" s="30"/>
      <c r="AF454" s="30"/>
      <c r="AG454" s="30"/>
      <c r="AH454" s="30"/>
      <c r="AI454" s="30"/>
      <c r="AJ454" s="30"/>
      <c r="AK454" s="30"/>
      <c r="AL454" s="30"/>
      <c r="AM454" s="30"/>
      <c r="AN454" s="30"/>
      <c r="AO454" s="30"/>
    </row>
    <row r="455" spans="1:41" ht="17.25" customHeight="1">
      <c r="A455" s="43"/>
      <c r="B455" s="28" t="s">
        <v>355</v>
      </c>
      <c r="C455" s="29" t="s">
        <v>356</v>
      </c>
      <c r="D455" s="186">
        <v>23</v>
      </c>
      <c r="E455" s="30">
        <v>9</v>
      </c>
      <c r="F455" s="93">
        <v>9</v>
      </c>
      <c r="G455" s="186">
        <v>9</v>
      </c>
      <c r="H455" s="186"/>
      <c r="I455" s="186"/>
      <c r="J455" s="186"/>
      <c r="K455" s="23">
        <f t="shared" si="1733"/>
        <v>9</v>
      </c>
      <c r="L455" s="23">
        <f t="shared" si="1734"/>
        <v>0</v>
      </c>
      <c r="M455" s="186">
        <v>0</v>
      </c>
      <c r="N455" s="186">
        <v>0</v>
      </c>
      <c r="O455" s="186">
        <v>0</v>
      </c>
      <c r="P455" s="30"/>
      <c r="Q455" s="30"/>
      <c r="R455" s="30"/>
      <c r="S455" s="30"/>
      <c r="T455" s="30"/>
      <c r="U455" s="30"/>
      <c r="V455" s="30"/>
      <c r="W455" s="30"/>
      <c r="X455" s="30"/>
      <c r="Y455" s="30"/>
      <c r="Z455" s="30"/>
      <c r="AA455" s="30"/>
      <c r="AB455" s="30"/>
      <c r="AC455" s="30"/>
      <c r="AD455" s="292">
        <f t="shared" si="1715"/>
        <v>9</v>
      </c>
      <c r="AE455" s="30">
        <v>9</v>
      </c>
      <c r="AF455" s="30"/>
      <c r="AG455" s="30"/>
      <c r="AH455" s="30"/>
      <c r="AI455" s="30"/>
      <c r="AJ455" s="30"/>
      <c r="AK455" s="30"/>
      <c r="AL455" s="30"/>
      <c r="AM455" s="30"/>
      <c r="AN455" s="30"/>
      <c r="AO455" s="30"/>
    </row>
    <row r="456" spans="1:41" ht="31.5" customHeight="1">
      <c r="A456" s="43"/>
      <c r="B456" s="154" t="s">
        <v>393</v>
      </c>
      <c r="C456" s="129"/>
      <c r="D456" s="261">
        <f t="shared" ref="D456:E457" si="1793">D457</f>
        <v>662</v>
      </c>
      <c r="E456" s="130">
        <f t="shared" si="1793"/>
        <v>1440</v>
      </c>
      <c r="F456" s="158">
        <f t="shared" ref="F456:AO457" si="1794">F457</f>
        <v>1440</v>
      </c>
      <c r="G456" s="261">
        <f t="shared" si="1794"/>
        <v>1440</v>
      </c>
      <c r="H456" s="261">
        <f t="shared" si="1794"/>
        <v>0</v>
      </c>
      <c r="I456" s="261">
        <f t="shared" si="1794"/>
        <v>0</v>
      </c>
      <c r="J456" s="261">
        <f t="shared" si="1794"/>
        <v>0</v>
      </c>
      <c r="K456" s="23">
        <f t="shared" si="1733"/>
        <v>1440</v>
      </c>
      <c r="L456" s="23">
        <f t="shared" si="1734"/>
        <v>0</v>
      </c>
      <c r="M456" s="261">
        <f t="shared" si="1794"/>
        <v>0</v>
      </c>
      <c r="N456" s="261">
        <f t="shared" si="1794"/>
        <v>0</v>
      </c>
      <c r="O456" s="261">
        <f t="shared" si="1794"/>
        <v>0</v>
      </c>
      <c r="P456" s="130">
        <f t="shared" si="1794"/>
        <v>0</v>
      </c>
      <c r="Q456" s="130">
        <f t="shared" si="1794"/>
        <v>0</v>
      </c>
      <c r="R456" s="130">
        <f t="shared" si="1794"/>
        <v>0</v>
      </c>
      <c r="S456" s="130">
        <f t="shared" si="1794"/>
        <v>0</v>
      </c>
      <c r="T456" s="130">
        <f t="shared" si="1794"/>
        <v>0</v>
      </c>
      <c r="U456" s="130">
        <f t="shared" si="1794"/>
        <v>0</v>
      </c>
      <c r="V456" s="130">
        <f t="shared" si="1794"/>
        <v>0</v>
      </c>
      <c r="W456" s="130">
        <f t="shared" si="1794"/>
        <v>0</v>
      </c>
      <c r="X456" s="130">
        <f t="shared" si="1794"/>
        <v>0</v>
      </c>
      <c r="Y456" s="130">
        <f t="shared" si="1794"/>
        <v>0</v>
      </c>
      <c r="Z456" s="130">
        <f t="shared" si="1794"/>
        <v>0</v>
      </c>
      <c r="AA456" s="130">
        <f t="shared" si="1794"/>
        <v>0</v>
      </c>
      <c r="AB456" s="130">
        <f t="shared" si="1794"/>
        <v>0</v>
      </c>
      <c r="AC456" s="130">
        <f t="shared" si="1794"/>
        <v>0</v>
      </c>
      <c r="AD456" s="292">
        <f t="shared" si="1715"/>
        <v>1440</v>
      </c>
      <c r="AE456" s="130">
        <f t="shared" si="1794"/>
        <v>1440</v>
      </c>
      <c r="AF456" s="130">
        <f t="shared" si="1794"/>
        <v>226</v>
      </c>
      <c r="AG456" s="130">
        <f t="shared" si="1794"/>
        <v>0</v>
      </c>
      <c r="AH456" s="130">
        <f t="shared" si="1794"/>
        <v>0</v>
      </c>
      <c r="AI456" s="130">
        <f t="shared" si="1794"/>
        <v>0</v>
      </c>
      <c r="AJ456" s="130">
        <f t="shared" si="1794"/>
        <v>0</v>
      </c>
      <c r="AK456" s="130">
        <f t="shared" si="1794"/>
        <v>0</v>
      </c>
      <c r="AL456" s="130">
        <f t="shared" si="1794"/>
        <v>0</v>
      </c>
      <c r="AM456" s="130">
        <f t="shared" si="1794"/>
        <v>0</v>
      </c>
      <c r="AN456" s="130">
        <f t="shared" si="1794"/>
        <v>0</v>
      </c>
      <c r="AO456" s="130">
        <f t="shared" si="1794"/>
        <v>0</v>
      </c>
    </row>
    <row r="457" spans="1:41" ht="17.25" customHeight="1">
      <c r="A457" s="43"/>
      <c r="B457" s="28" t="s">
        <v>311</v>
      </c>
      <c r="C457" s="29"/>
      <c r="D457" s="253">
        <f t="shared" si="1793"/>
        <v>662</v>
      </c>
      <c r="E457" s="45">
        <f t="shared" si="1793"/>
        <v>1440</v>
      </c>
      <c r="F457" s="289">
        <f t="shared" si="1794"/>
        <v>1440</v>
      </c>
      <c r="G457" s="253">
        <f t="shared" si="1794"/>
        <v>1440</v>
      </c>
      <c r="H457" s="253">
        <f t="shared" si="1794"/>
        <v>0</v>
      </c>
      <c r="I457" s="253">
        <f t="shared" si="1794"/>
        <v>0</v>
      </c>
      <c r="J457" s="253">
        <f t="shared" si="1794"/>
        <v>0</v>
      </c>
      <c r="K457" s="23">
        <f t="shared" si="1733"/>
        <v>1440</v>
      </c>
      <c r="L457" s="23">
        <f t="shared" si="1734"/>
        <v>0</v>
      </c>
      <c r="M457" s="253">
        <f t="shared" si="1794"/>
        <v>0</v>
      </c>
      <c r="N457" s="253">
        <f t="shared" si="1794"/>
        <v>0</v>
      </c>
      <c r="O457" s="253">
        <f t="shared" si="1794"/>
        <v>0</v>
      </c>
      <c r="P457" s="45">
        <f t="shared" si="1794"/>
        <v>0</v>
      </c>
      <c r="Q457" s="45">
        <f t="shared" si="1794"/>
        <v>0</v>
      </c>
      <c r="R457" s="45">
        <f t="shared" si="1794"/>
        <v>0</v>
      </c>
      <c r="S457" s="45">
        <f t="shared" si="1794"/>
        <v>0</v>
      </c>
      <c r="T457" s="45">
        <f t="shared" si="1794"/>
        <v>0</v>
      </c>
      <c r="U457" s="45">
        <f t="shared" si="1794"/>
        <v>0</v>
      </c>
      <c r="V457" s="45">
        <f t="shared" si="1794"/>
        <v>0</v>
      </c>
      <c r="W457" s="45">
        <f t="shared" si="1794"/>
        <v>0</v>
      </c>
      <c r="X457" s="45">
        <f t="shared" si="1794"/>
        <v>0</v>
      </c>
      <c r="Y457" s="45">
        <f t="shared" si="1794"/>
        <v>0</v>
      </c>
      <c r="Z457" s="45">
        <f t="shared" si="1794"/>
        <v>0</v>
      </c>
      <c r="AA457" s="45">
        <f t="shared" si="1794"/>
        <v>0</v>
      </c>
      <c r="AB457" s="45">
        <f t="shared" si="1794"/>
        <v>0</v>
      </c>
      <c r="AC457" s="45">
        <f t="shared" si="1794"/>
        <v>0</v>
      </c>
      <c r="AD457" s="292">
        <f t="shared" si="1715"/>
        <v>1440</v>
      </c>
      <c r="AE457" s="45">
        <f t="shared" si="1794"/>
        <v>1440</v>
      </c>
      <c r="AF457" s="45">
        <f t="shared" si="1794"/>
        <v>226</v>
      </c>
      <c r="AG457" s="45">
        <f t="shared" si="1794"/>
        <v>0</v>
      </c>
      <c r="AH457" s="45">
        <f t="shared" si="1794"/>
        <v>0</v>
      </c>
      <c r="AI457" s="45">
        <f t="shared" si="1794"/>
        <v>0</v>
      </c>
      <c r="AJ457" s="45">
        <f t="shared" si="1794"/>
        <v>0</v>
      </c>
      <c r="AK457" s="45">
        <f t="shared" si="1794"/>
        <v>0</v>
      </c>
      <c r="AL457" s="45">
        <f t="shared" si="1794"/>
        <v>0</v>
      </c>
      <c r="AM457" s="45">
        <f t="shared" si="1794"/>
        <v>0</v>
      </c>
      <c r="AN457" s="45">
        <f t="shared" si="1794"/>
        <v>0</v>
      </c>
      <c r="AO457" s="45">
        <f t="shared" si="1794"/>
        <v>0</v>
      </c>
    </row>
    <row r="458" spans="1:41" ht="24.75" customHeight="1">
      <c r="A458" s="43"/>
      <c r="B458" s="16" t="s">
        <v>349</v>
      </c>
      <c r="C458" s="29">
        <v>58</v>
      </c>
      <c r="D458" s="253">
        <f t="shared" ref="D458:E458" si="1795">D459+D460+D461</f>
        <v>662</v>
      </c>
      <c r="E458" s="45">
        <f t="shared" si="1795"/>
        <v>1440</v>
      </c>
      <c r="F458" s="289">
        <f t="shared" ref="F458:J458" si="1796">F459+F460+F461</f>
        <v>1440</v>
      </c>
      <c r="G458" s="253">
        <f t="shared" si="1796"/>
        <v>1440</v>
      </c>
      <c r="H458" s="253">
        <f t="shared" si="1796"/>
        <v>0</v>
      </c>
      <c r="I458" s="253">
        <f t="shared" si="1796"/>
        <v>0</v>
      </c>
      <c r="J458" s="253">
        <f t="shared" si="1796"/>
        <v>0</v>
      </c>
      <c r="K458" s="23">
        <f t="shared" si="1733"/>
        <v>1440</v>
      </c>
      <c r="L458" s="23">
        <f t="shared" si="1734"/>
        <v>0</v>
      </c>
      <c r="M458" s="253">
        <f t="shared" ref="M458:O458" si="1797">M459+M460+M461</f>
        <v>0</v>
      </c>
      <c r="N458" s="253">
        <f t="shared" si="1797"/>
        <v>0</v>
      </c>
      <c r="O458" s="253">
        <f t="shared" si="1797"/>
        <v>0</v>
      </c>
      <c r="P458" s="45">
        <f t="shared" ref="P458:Q458" si="1798">P459+P460+P461</f>
        <v>0</v>
      </c>
      <c r="Q458" s="45">
        <f t="shared" si="1798"/>
        <v>0</v>
      </c>
      <c r="R458" s="45">
        <f t="shared" ref="R458:Z458" si="1799">R459+R460+R461</f>
        <v>0</v>
      </c>
      <c r="S458" s="45">
        <f t="shared" si="1799"/>
        <v>0</v>
      </c>
      <c r="T458" s="45">
        <f t="shared" si="1799"/>
        <v>0</v>
      </c>
      <c r="U458" s="45">
        <f t="shared" ref="U458:V458" si="1800">U459+U460+U461</f>
        <v>0</v>
      </c>
      <c r="V458" s="45">
        <f t="shared" si="1800"/>
        <v>0</v>
      </c>
      <c r="W458" s="45">
        <f t="shared" ref="W458:Y458" si="1801">W459+W460+W461</f>
        <v>0</v>
      </c>
      <c r="X458" s="45">
        <f t="shared" si="1801"/>
        <v>0</v>
      </c>
      <c r="Y458" s="45">
        <f t="shared" si="1801"/>
        <v>0</v>
      </c>
      <c r="Z458" s="45">
        <f t="shared" si="1799"/>
        <v>0</v>
      </c>
      <c r="AA458" s="45">
        <f t="shared" ref="AA458:AB458" si="1802">AA459+AA460+AA461</f>
        <v>0</v>
      </c>
      <c r="AB458" s="45">
        <f t="shared" si="1802"/>
        <v>0</v>
      </c>
      <c r="AC458" s="45">
        <f t="shared" ref="AC458:AE458" si="1803">AC459+AC460+AC461</f>
        <v>0</v>
      </c>
      <c r="AD458" s="292">
        <f t="shared" si="1715"/>
        <v>1440</v>
      </c>
      <c r="AE458" s="45">
        <f t="shared" si="1803"/>
        <v>1440</v>
      </c>
      <c r="AF458" s="45">
        <f t="shared" ref="AF458:AK458" si="1804">AF459+AF460+AF461</f>
        <v>226</v>
      </c>
      <c r="AG458" s="45">
        <f t="shared" si="1804"/>
        <v>0</v>
      </c>
      <c r="AH458" s="45">
        <f t="shared" ref="AH458:AJ458" si="1805">AH459+AH460+AH461</f>
        <v>0</v>
      </c>
      <c r="AI458" s="45">
        <f t="shared" si="1805"/>
        <v>0</v>
      </c>
      <c r="AJ458" s="45">
        <f t="shared" si="1805"/>
        <v>0</v>
      </c>
      <c r="AK458" s="45">
        <f t="shared" si="1804"/>
        <v>0</v>
      </c>
      <c r="AL458" s="45">
        <f t="shared" ref="AL458:AM458" si="1806">AL459+AL460+AL461</f>
        <v>0</v>
      </c>
      <c r="AM458" s="45">
        <f t="shared" si="1806"/>
        <v>0</v>
      </c>
      <c r="AN458" s="45">
        <f t="shared" ref="AN458:AO458" si="1807">AN459+AN460+AN461</f>
        <v>0</v>
      </c>
      <c r="AO458" s="45">
        <f t="shared" si="1807"/>
        <v>0</v>
      </c>
    </row>
    <row r="459" spans="1:41" ht="17.25" hidden="1" customHeight="1">
      <c r="A459" s="43"/>
      <c r="B459" s="28" t="s">
        <v>351</v>
      </c>
      <c r="C459" s="29" t="s">
        <v>352</v>
      </c>
      <c r="D459" s="186"/>
      <c r="E459" s="30"/>
      <c r="F459" s="93"/>
      <c r="G459" s="186"/>
      <c r="H459" s="186"/>
      <c r="I459" s="186"/>
      <c r="J459" s="186"/>
      <c r="K459" s="23">
        <f t="shared" si="1733"/>
        <v>0</v>
      </c>
      <c r="L459" s="23">
        <f t="shared" si="1734"/>
        <v>0</v>
      </c>
      <c r="M459" s="186"/>
      <c r="N459" s="186"/>
      <c r="O459" s="186"/>
      <c r="P459" s="30"/>
      <c r="Q459" s="30"/>
      <c r="R459" s="30"/>
      <c r="S459" s="30"/>
      <c r="T459" s="30"/>
      <c r="U459" s="30"/>
      <c r="V459" s="30"/>
      <c r="W459" s="30"/>
      <c r="X459" s="30"/>
      <c r="Y459" s="30"/>
      <c r="Z459" s="30"/>
      <c r="AA459" s="30"/>
      <c r="AB459" s="30"/>
      <c r="AC459" s="30"/>
      <c r="AD459" s="292">
        <f t="shared" si="1715"/>
        <v>0</v>
      </c>
      <c r="AE459" s="30"/>
      <c r="AF459" s="30"/>
      <c r="AG459" s="30"/>
      <c r="AH459" s="30"/>
      <c r="AI459" s="30"/>
      <c r="AJ459" s="30"/>
      <c r="AK459" s="30"/>
      <c r="AL459" s="30"/>
      <c r="AM459" s="30"/>
      <c r="AN459" s="30"/>
      <c r="AO459" s="30"/>
    </row>
    <row r="460" spans="1:41" ht="17.25" hidden="1" customHeight="1">
      <c r="A460" s="43"/>
      <c r="B460" s="28" t="s">
        <v>353</v>
      </c>
      <c r="C460" s="29" t="s">
        <v>354</v>
      </c>
      <c r="D460" s="186"/>
      <c r="E460" s="30"/>
      <c r="F460" s="93"/>
      <c r="G460" s="186"/>
      <c r="H460" s="186"/>
      <c r="I460" s="186"/>
      <c r="J460" s="186"/>
      <c r="K460" s="23">
        <f t="shared" si="1733"/>
        <v>0</v>
      </c>
      <c r="L460" s="23">
        <f t="shared" si="1734"/>
        <v>0</v>
      </c>
      <c r="M460" s="186"/>
      <c r="N460" s="186"/>
      <c r="O460" s="186"/>
      <c r="P460" s="30"/>
      <c r="Q460" s="30"/>
      <c r="R460" s="30"/>
      <c r="S460" s="30"/>
      <c r="T460" s="30"/>
      <c r="U460" s="30"/>
      <c r="V460" s="30"/>
      <c r="W460" s="30"/>
      <c r="X460" s="30"/>
      <c r="Y460" s="30"/>
      <c r="Z460" s="30"/>
      <c r="AA460" s="30"/>
      <c r="AB460" s="30"/>
      <c r="AC460" s="30"/>
      <c r="AD460" s="292">
        <f t="shared" si="1715"/>
        <v>0</v>
      </c>
      <c r="AE460" s="30"/>
      <c r="AF460" s="30"/>
      <c r="AG460" s="30"/>
      <c r="AH460" s="30"/>
      <c r="AI460" s="30"/>
      <c r="AJ460" s="30"/>
      <c r="AK460" s="30"/>
      <c r="AL460" s="30"/>
      <c r="AM460" s="30"/>
      <c r="AN460" s="30"/>
      <c r="AO460" s="30"/>
    </row>
    <row r="461" spans="1:41" ht="15" customHeight="1">
      <c r="A461" s="43"/>
      <c r="B461" s="28" t="s">
        <v>355</v>
      </c>
      <c r="C461" s="29" t="s">
        <v>356</v>
      </c>
      <c r="D461" s="186">
        <v>662</v>
      </c>
      <c r="E461" s="30">
        <v>1440</v>
      </c>
      <c r="F461" s="93">
        <v>1440</v>
      </c>
      <c r="G461" s="186">
        <v>1440</v>
      </c>
      <c r="H461" s="186"/>
      <c r="I461" s="186"/>
      <c r="J461" s="186"/>
      <c r="K461" s="23">
        <f t="shared" si="1733"/>
        <v>1440</v>
      </c>
      <c r="L461" s="23">
        <f t="shared" si="1734"/>
        <v>0</v>
      </c>
      <c r="M461" s="186">
        <v>0</v>
      </c>
      <c r="N461" s="186">
        <v>0</v>
      </c>
      <c r="O461" s="186">
        <v>0</v>
      </c>
      <c r="P461" s="30"/>
      <c r="Q461" s="30"/>
      <c r="R461" s="30"/>
      <c r="S461" s="30"/>
      <c r="T461" s="30"/>
      <c r="U461" s="30"/>
      <c r="V461" s="30"/>
      <c r="W461" s="30"/>
      <c r="X461" s="30"/>
      <c r="Y461" s="30"/>
      <c r="Z461" s="30"/>
      <c r="AA461" s="30"/>
      <c r="AB461" s="30"/>
      <c r="AC461" s="30"/>
      <c r="AD461" s="292">
        <f t="shared" si="1715"/>
        <v>1440</v>
      </c>
      <c r="AE461" s="30">
        <v>1440</v>
      </c>
      <c r="AF461" s="30">
        <v>226</v>
      </c>
      <c r="AG461" s="30"/>
      <c r="AH461" s="30"/>
      <c r="AI461" s="30"/>
      <c r="AJ461" s="30"/>
      <c r="AK461" s="30"/>
      <c r="AL461" s="30"/>
      <c r="AM461" s="30"/>
      <c r="AN461" s="30"/>
      <c r="AO461" s="30"/>
    </row>
    <row r="462" spans="1:41" ht="39" hidden="1" customHeight="1">
      <c r="A462" s="43"/>
      <c r="B462" s="154" t="s">
        <v>394</v>
      </c>
      <c r="C462" s="158"/>
      <c r="D462" s="261">
        <f t="shared" ref="D462:E463" si="1808">D463</f>
        <v>0</v>
      </c>
      <c r="E462" s="130">
        <f t="shared" si="1808"/>
        <v>0</v>
      </c>
      <c r="F462" s="158">
        <f t="shared" ref="F462:AO463" si="1809">F463</f>
        <v>0</v>
      </c>
      <c r="G462" s="261">
        <f t="shared" si="1809"/>
        <v>0</v>
      </c>
      <c r="H462" s="261">
        <f t="shared" si="1809"/>
        <v>0</v>
      </c>
      <c r="I462" s="261">
        <f t="shared" si="1809"/>
        <v>0</v>
      </c>
      <c r="J462" s="261">
        <f t="shared" si="1809"/>
        <v>0</v>
      </c>
      <c r="K462" s="23">
        <f t="shared" si="1733"/>
        <v>0</v>
      </c>
      <c r="L462" s="23">
        <f t="shared" si="1734"/>
        <v>0</v>
      </c>
      <c r="M462" s="261">
        <f t="shared" si="1809"/>
        <v>0</v>
      </c>
      <c r="N462" s="261">
        <f t="shared" si="1809"/>
        <v>0</v>
      </c>
      <c r="O462" s="261">
        <f t="shared" si="1809"/>
        <v>0</v>
      </c>
      <c r="P462" s="130">
        <f t="shared" si="1809"/>
        <v>0</v>
      </c>
      <c r="Q462" s="130">
        <f t="shared" si="1809"/>
        <v>0</v>
      </c>
      <c r="R462" s="130">
        <f t="shared" si="1809"/>
        <v>0</v>
      </c>
      <c r="S462" s="130">
        <f t="shared" si="1809"/>
        <v>0</v>
      </c>
      <c r="T462" s="130">
        <f t="shared" si="1809"/>
        <v>0</v>
      </c>
      <c r="U462" s="130">
        <f t="shared" si="1809"/>
        <v>0</v>
      </c>
      <c r="V462" s="130">
        <f t="shared" si="1809"/>
        <v>0</v>
      </c>
      <c r="W462" s="130">
        <f t="shared" si="1809"/>
        <v>0</v>
      </c>
      <c r="X462" s="130">
        <f t="shared" si="1809"/>
        <v>0</v>
      </c>
      <c r="Y462" s="130">
        <f t="shared" si="1809"/>
        <v>0</v>
      </c>
      <c r="Z462" s="130">
        <f t="shared" si="1809"/>
        <v>0</v>
      </c>
      <c r="AA462" s="130">
        <f t="shared" si="1809"/>
        <v>0</v>
      </c>
      <c r="AB462" s="130">
        <f t="shared" si="1809"/>
        <v>0</v>
      </c>
      <c r="AC462" s="130">
        <f t="shared" si="1809"/>
        <v>0</v>
      </c>
      <c r="AD462" s="292">
        <f t="shared" si="1715"/>
        <v>0</v>
      </c>
      <c r="AE462" s="130">
        <f t="shared" si="1809"/>
        <v>0</v>
      </c>
      <c r="AF462" s="130">
        <f t="shared" si="1809"/>
        <v>0</v>
      </c>
      <c r="AG462" s="130">
        <f t="shared" si="1809"/>
        <v>0</v>
      </c>
      <c r="AH462" s="130">
        <f t="shared" si="1809"/>
        <v>0</v>
      </c>
      <c r="AI462" s="130">
        <f t="shared" si="1809"/>
        <v>0</v>
      </c>
      <c r="AJ462" s="130">
        <f t="shared" si="1809"/>
        <v>0</v>
      </c>
      <c r="AK462" s="130">
        <f t="shared" si="1809"/>
        <v>0</v>
      </c>
      <c r="AL462" s="130">
        <f t="shared" si="1809"/>
        <v>0</v>
      </c>
      <c r="AM462" s="130">
        <f t="shared" si="1809"/>
        <v>0</v>
      </c>
      <c r="AN462" s="130">
        <f t="shared" si="1809"/>
        <v>0</v>
      </c>
      <c r="AO462" s="130">
        <f t="shared" si="1809"/>
        <v>0</v>
      </c>
    </row>
    <row r="463" spans="1:41" ht="17.25" hidden="1" customHeight="1">
      <c r="A463" s="43"/>
      <c r="B463" s="28" t="s">
        <v>311</v>
      </c>
      <c r="C463" s="29"/>
      <c r="D463" s="253">
        <f t="shared" si="1808"/>
        <v>0</v>
      </c>
      <c r="E463" s="45">
        <f t="shared" si="1808"/>
        <v>0</v>
      </c>
      <c r="F463" s="289">
        <f t="shared" si="1809"/>
        <v>0</v>
      </c>
      <c r="G463" s="253">
        <f t="shared" si="1809"/>
        <v>0</v>
      </c>
      <c r="H463" s="253">
        <f t="shared" si="1809"/>
        <v>0</v>
      </c>
      <c r="I463" s="253">
        <f t="shared" si="1809"/>
        <v>0</v>
      </c>
      <c r="J463" s="253">
        <f t="shared" si="1809"/>
        <v>0</v>
      </c>
      <c r="K463" s="23">
        <f t="shared" si="1733"/>
        <v>0</v>
      </c>
      <c r="L463" s="23">
        <f t="shared" si="1734"/>
        <v>0</v>
      </c>
      <c r="M463" s="253">
        <f t="shared" si="1809"/>
        <v>0</v>
      </c>
      <c r="N463" s="253">
        <f t="shared" si="1809"/>
        <v>0</v>
      </c>
      <c r="O463" s="253">
        <f t="shared" si="1809"/>
        <v>0</v>
      </c>
      <c r="P463" s="45">
        <f t="shared" si="1809"/>
        <v>0</v>
      </c>
      <c r="Q463" s="45">
        <f t="shared" si="1809"/>
        <v>0</v>
      </c>
      <c r="R463" s="45">
        <f t="shared" si="1809"/>
        <v>0</v>
      </c>
      <c r="S463" s="45">
        <f t="shared" si="1809"/>
        <v>0</v>
      </c>
      <c r="T463" s="45">
        <f t="shared" si="1809"/>
        <v>0</v>
      </c>
      <c r="U463" s="45">
        <f t="shared" si="1809"/>
        <v>0</v>
      </c>
      <c r="V463" s="45">
        <f t="shared" si="1809"/>
        <v>0</v>
      </c>
      <c r="W463" s="45">
        <f t="shared" si="1809"/>
        <v>0</v>
      </c>
      <c r="X463" s="45">
        <f t="shared" si="1809"/>
        <v>0</v>
      </c>
      <c r="Y463" s="45">
        <f t="shared" si="1809"/>
        <v>0</v>
      </c>
      <c r="Z463" s="45">
        <f t="shared" si="1809"/>
        <v>0</v>
      </c>
      <c r="AA463" s="45">
        <f t="shared" si="1809"/>
        <v>0</v>
      </c>
      <c r="AB463" s="45">
        <f t="shared" si="1809"/>
        <v>0</v>
      </c>
      <c r="AC463" s="45">
        <f t="shared" si="1809"/>
        <v>0</v>
      </c>
      <c r="AD463" s="292">
        <f t="shared" si="1715"/>
        <v>0</v>
      </c>
      <c r="AE463" s="45">
        <f t="shared" si="1809"/>
        <v>0</v>
      </c>
      <c r="AF463" s="45">
        <f t="shared" si="1809"/>
        <v>0</v>
      </c>
      <c r="AG463" s="45">
        <f t="shared" si="1809"/>
        <v>0</v>
      </c>
      <c r="AH463" s="45">
        <f t="shared" si="1809"/>
        <v>0</v>
      </c>
      <c r="AI463" s="45">
        <f t="shared" si="1809"/>
        <v>0</v>
      </c>
      <c r="AJ463" s="45">
        <f t="shared" si="1809"/>
        <v>0</v>
      </c>
      <c r="AK463" s="45">
        <f t="shared" si="1809"/>
        <v>0</v>
      </c>
      <c r="AL463" s="45">
        <f t="shared" si="1809"/>
        <v>0</v>
      </c>
      <c r="AM463" s="45">
        <f t="shared" si="1809"/>
        <v>0</v>
      </c>
      <c r="AN463" s="45">
        <f t="shared" si="1809"/>
        <v>0</v>
      </c>
      <c r="AO463" s="45">
        <f t="shared" si="1809"/>
        <v>0</v>
      </c>
    </row>
    <row r="464" spans="1:41" ht="28.5" hidden="1" customHeight="1">
      <c r="A464" s="43"/>
      <c r="B464" s="16" t="s">
        <v>349</v>
      </c>
      <c r="C464" s="29">
        <v>58</v>
      </c>
      <c r="D464" s="253">
        <f t="shared" ref="D464:E464" si="1810">D465+D466+D467</f>
        <v>0</v>
      </c>
      <c r="E464" s="45">
        <f t="shared" si="1810"/>
        <v>0</v>
      </c>
      <c r="F464" s="289">
        <f t="shared" ref="F464:J464" si="1811">F465+F466+F467</f>
        <v>0</v>
      </c>
      <c r="G464" s="253">
        <f t="shared" si="1811"/>
        <v>0</v>
      </c>
      <c r="H464" s="253">
        <f t="shared" si="1811"/>
        <v>0</v>
      </c>
      <c r="I464" s="253">
        <f t="shared" si="1811"/>
        <v>0</v>
      </c>
      <c r="J464" s="253">
        <f t="shared" si="1811"/>
        <v>0</v>
      </c>
      <c r="K464" s="23">
        <f t="shared" si="1733"/>
        <v>0</v>
      </c>
      <c r="L464" s="23">
        <f t="shared" si="1734"/>
        <v>0</v>
      </c>
      <c r="M464" s="253">
        <f t="shared" ref="M464:O464" si="1812">M465+M466+M467</f>
        <v>0</v>
      </c>
      <c r="N464" s="253">
        <f t="shared" si="1812"/>
        <v>0</v>
      </c>
      <c r="O464" s="253">
        <f t="shared" si="1812"/>
        <v>0</v>
      </c>
      <c r="P464" s="45">
        <f t="shared" ref="P464:Q464" si="1813">P465+P466+P467</f>
        <v>0</v>
      </c>
      <c r="Q464" s="45">
        <f t="shared" si="1813"/>
        <v>0</v>
      </c>
      <c r="R464" s="45">
        <f t="shared" ref="R464:Z464" si="1814">R465+R466+R467</f>
        <v>0</v>
      </c>
      <c r="S464" s="45">
        <f t="shared" si="1814"/>
        <v>0</v>
      </c>
      <c r="T464" s="45">
        <f t="shared" si="1814"/>
        <v>0</v>
      </c>
      <c r="U464" s="45">
        <f t="shared" ref="U464:V464" si="1815">U465+U466+U467</f>
        <v>0</v>
      </c>
      <c r="V464" s="45">
        <f t="shared" si="1815"/>
        <v>0</v>
      </c>
      <c r="W464" s="45">
        <f t="shared" ref="W464:Y464" si="1816">W465+W466+W467</f>
        <v>0</v>
      </c>
      <c r="X464" s="45">
        <f t="shared" si="1816"/>
        <v>0</v>
      </c>
      <c r="Y464" s="45">
        <f t="shared" si="1816"/>
        <v>0</v>
      </c>
      <c r="Z464" s="45">
        <f t="shared" si="1814"/>
        <v>0</v>
      </c>
      <c r="AA464" s="45">
        <f t="shared" ref="AA464:AB464" si="1817">AA465+AA466+AA467</f>
        <v>0</v>
      </c>
      <c r="AB464" s="45">
        <f t="shared" si="1817"/>
        <v>0</v>
      </c>
      <c r="AC464" s="45">
        <f t="shared" ref="AC464:AE464" si="1818">AC465+AC466+AC467</f>
        <v>0</v>
      </c>
      <c r="AD464" s="292">
        <f t="shared" si="1715"/>
        <v>0</v>
      </c>
      <c r="AE464" s="45">
        <f t="shared" si="1818"/>
        <v>0</v>
      </c>
      <c r="AF464" s="45">
        <f t="shared" ref="AF464:AK464" si="1819">AF465+AF466+AF467</f>
        <v>0</v>
      </c>
      <c r="AG464" s="45">
        <f t="shared" si="1819"/>
        <v>0</v>
      </c>
      <c r="AH464" s="45">
        <f t="shared" ref="AH464:AJ464" si="1820">AH465+AH466+AH467</f>
        <v>0</v>
      </c>
      <c r="AI464" s="45">
        <f t="shared" si="1820"/>
        <v>0</v>
      </c>
      <c r="AJ464" s="45">
        <f t="shared" si="1820"/>
        <v>0</v>
      </c>
      <c r="AK464" s="45">
        <f t="shared" si="1819"/>
        <v>0</v>
      </c>
      <c r="AL464" s="45">
        <f t="shared" ref="AL464:AM464" si="1821">AL465+AL466+AL467</f>
        <v>0</v>
      </c>
      <c r="AM464" s="45">
        <f t="shared" si="1821"/>
        <v>0</v>
      </c>
      <c r="AN464" s="45">
        <f t="shared" ref="AN464:AO464" si="1822">AN465+AN466+AN467</f>
        <v>0</v>
      </c>
      <c r="AO464" s="45">
        <f t="shared" si="1822"/>
        <v>0</v>
      </c>
    </row>
    <row r="465" spans="1:41" ht="17.25" hidden="1" customHeight="1">
      <c r="A465" s="43"/>
      <c r="B465" s="28" t="s">
        <v>351</v>
      </c>
      <c r="C465" s="29" t="s">
        <v>359</v>
      </c>
      <c r="D465" s="186">
        <v>0</v>
      </c>
      <c r="E465" s="30">
        <v>0</v>
      </c>
      <c r="F465" s="93">
        <v>0</v>
      </c>
      <c r="G465" s="186">
        <v>0</v>
      </c>
      <c r="H465" s="186">
        <v>0</v>
      </c>
      <c r="I465" s="186">
        <v>0</v>
      </c>
      <c r="J465" s="186">
        <v>0</v>
      </c>
      <c r="K465" s="23">
        <f t="shared" si="1733"/>
        <v>0</v>
      </c>
      <c r="L465" s="23">
        <f t="shared" si="1734"/>
        <v>0</v>
      </c>
      <c r="M465" s="186">
        <v>0</v>
      </c>
      <c r="N465" s="186">
        <v>0</v>
      </c>
      <c r="O465" s="186">
        <v>0</v>
      </c>
      <c r="P465" s="30">
        <v>0</v>
      </c>
      <c r="Q465" s="30">
        <v>0</v>
      </c>
      <c r="R465" s="30">
        <v>0</v>
      </c>
      <c r="S465" s="30">
        <v>0</v>
      </c>
      <c r="T465" s="30">
        <v>0</v>
      </c>
      <c r="U465" s="30">
        <v>0</v>
      </c>
      <c r="V465" s="30">
        <v>0</v>
      </c>
      <c r="W465" s="30">
        <v>0</v>
      </c>
      <c r="X465" s="30">
        <v>0</v>
      </c>
      <c r="Y465" s="30">
        <v>0</v>
      </c>
      <c r="Z465" s="30">
        <v>0</v>
      </c>
      <c r="AA465" s="30">
        <v>0</v>
      </c>
      <c r="AB465" s="30">
        <v>0</v>
      </c>
      <c r="AC465" s="30">
        <v>0</v>
      </c>
      <c r="AD465" s="292">
        <f t="shared" si="1715"/>
        <v>0</v>
      </c>
      <c r="AE465" s="30">
        <v>0</v>
      </c>
      <c r="AF465" s="30">
        <v>0</v>
      </c>
      <c r="AG465" s="30">
        <v>0</v>
      </c>
      <c r="AH465" s="30">
        <v>0</v>
      </c>
      <c r="AI465" s="30">
        <v>0</v>
      </c>
      <c r="AJ465" s="30">
        <v>0</v>
      </c>
      <c r="AK465" s="30">
        <v>0</v>
      </c>
      <c r="AL465" s="30">
        <v>0</v>
      </c>
      <c r="AM465" s="30">
        <v>0</v>
      </c>
      <c r="AN465" s="30">
        <v>0</v>
      </c>
      <c r="AO465" s="30">
        <v>0</v>
      </c>
    </row>
    <row r="466" spans="1:41" ht="17.25" hidden="1" customHeight="1">
      <c r="A466" s="43"/>
      <c r="B466" s="28" t="s">
        <v>353</v>
      </c>
      <c r="C466" s="29" t="s">
        <v>360</v>
      </c>
      <c r="D466" s="186">
        <v>0</v>
      </c>
      <c r="E466" s="30">
        <v>0</v>
      </c>
      <c r="F466" s="93">
        <v>0</v>
      </c>
      <c r="G466" s="186">
        <v>0</v>
      </c>
      <c r="H466" s="186">
        <v>0</v>
      </c>
      <c r="I466" s="186">
        <v>0</v>
      </c>
      <c r="J466" s="186">
        <v>0</v>
      </c>
      <c r="K466" s="23">
        <f t="shared" si="1733"/>
        <v>0</v>
      </c>
      <c r="L466" s="23">
        <f t="shared" si="1734"/>
        <v>0</v>
      </c>
      <c r="M466" s="186">
        <v>0</v>
      </c>
      <c r="N466" s="186">
        <v>0</v>
      </c>
      <c r="O466" s="186">
        <v>0</v>
      </c>
      <c r="P466" s="30">
        <v>0</v>
      </c>
      <c r="Q466" s="30">
        <v>0</v>
      </c>
      <c r="R466" s="30">
        <v>0</v>
      </c>
      <c r="S466" s="30">
        <v>0</v>
      </c>
      <c r="T466" s="30">
        <v>0</v>
      </c>
      <c r="U466" s="30">
        <v>0</v>
      </c>
      <c r="V466" s="30">
        <v>0</v>
      </c>
      <c r="W466" s="30">
        <v>0</v>
      </c>
      <c r="X466" s="30">
        <v>0</v>
      </c>
      <c r="Y466" s="30">
        <v>0</v>
      </c>
      <c r="Z466" s="30">
        <v>0</v>
      </c>
      <c r="AA466" s="30">
        <v>0</v>
      </c>
      <c r="AB466" s="30">
        <v>0</v>
      </c>
      <c r="AC466" s="30">
        <v>0</v>
      </c>
      <c r="AD466" s="292">
        <f t="shared" si="1715"/>
        <v>0</v>
      </c>
      <c r="AE466" s="30">
        <v>0</v>
      </c>
      <c r="AF466" s="30">
        <v>0</v>
      </c>
      <c r="AG466" s="30">
        <v>0</v>
      </c>
      <c r="AH466" s="30">
        <v>0</v>
      </c>
      <c r="AI466" s="30">
        <v>0</v>
      </c>
      <c r="AJ466" s="30">
        <v>0</v>
      </c>
      <c r="AK466" s="30">
        <v>0</v>
      </c>
      <c r="AL466" s="30">
        <v>0</v>
      </c>
      <c r="AM466" s="30">
        <v>0</v>
      </c>
      <c r="AN466" s="30">
        <v>0</v>
      </c>
      <c r="AO466" s="30">
        <v>0</v>
      </c>
    </row>
    <row r="467" spans="1:41" ht="17.25" hidden="1" customHeight="1">
      <c r="A467" s="43"/>
      <c r="B467" s="28" t="s">
        <v>355</v>
      </c>
      <c r="C467" s="29" t="s">
        <v>361</v>
      </c>
      <c r="D467" s="186">
        <v>0</v>
      </c>
      <c r="E467" s="30">
        <v>0</v>
      </c>
      <c r="F467" s="93">
        <v>0</v>
      </c>
      <c r="G467" s="186">
        <v>0</v>
      </c>
      <c r="H467" s="186">
        <v>0</v>
      </c>
      <c r="I467" s="186">
        <v>0</v>
      </c>
      <c r="J467" s="186">
        <v>0</v>
      </c>
      <c r="K467" s="23">
        <f t="shared" si="1733"/>
        <v>0</v>
      </c>
      <c r="L467" s="23">
        <f t="shared" si="1734"/>
        <v>0</v>
      </c>
      <c r="M467" s="186">
        <v>0</v>
      </c>
      <c r="N467" s="186">
        <v>0</v>
      </c>
      <c r="O467" s="186">
        <v>0</v>
      </c>
      <c r="P467" s="30">
        <v>0</v>
      </c>
      <c r="Q467" s="30">
        <v>0</v>
      </c>
      <c r="R467" s="30">
        <v>0</v>
      </c>
      <c r="S467" s="30">
        <v>0</v>
      </c>
      <c r="T467" s="30">
        <v>0</v>
      </c>
      <c r="U467" s="30">
        <v>0</v>
      </c>
      <c r="V467" s="30">
        <v>0</v>
      </c>
      <c r="W467" s="30">
        <v>0</v>
      </c>
      <c r="X467" s="30">
        <v>0</v>
      </c>
      <c r="Y467" s="30">
        <v>0</v>
      </c>
      <c r="Z467" s="30">
        <v>0</v>
      </c>
      <c r="AA467" s="30">
        <v>0</v>
      </c>
      <c r="AB467" s="30">
        <v>0</v>
      </c>
      <c r="AC467" s="30">
        <v>0</v>
      </c>
      <c r="AD467" s="292">
        <f t="shared" si="1715"/>
        <v>0</v>
      </c>
      <c r="AE467" s="30">
        <v>0</v>
      </c>
      <c r="AF467" s="30">
        <v>0</v>
      </c>
      <c r="AG467" s="30">
        <v>0</v>
      </c>
      <c r="AH467" s="30">
        <v>0</v>
      </c>
      <c r="AI467" s="30">
        <v>0</v>
      </c>
      <c r="AJ467" s="30">
        <v>0</v>
      </c>
      <c r="AK467" s="30">
        <v>0</v>
      </c>
      <c r="AL467" s="30">
        <v>0</v>
      </c>
      <c r="AM467" s="30">
        <v>0</v>
      </c>
      <c r="AN467" s="30">
        <v>0</v>
      </c>
      <c r="AO467" s="30">
        <v>0</v>
      </c>
    </row>
    <row r="468" spans="1:41" ht="1.5" customHeight="1">
      <c r="A468" s="43"/>
      <c r="B468" s="154" t="s">
        <v>395</v>
      </c>
      <c r="C468" s="129"/>
      <c r="D468" s="261">
        <f t="shared" ref="D468:E469" si="1823">D469</f>
        <v>200</v>
      </c>
      <c r="E468" s="130">
        <f t="shared" si="1823"/>
        <v>0</v>
      </c>
      <c r="F468" s="158">
        <f t="shared" ref="F468:AO469" si="1824">F469</f>
        <v>0</v>
      </c>
      <c r="G468" s="261">
        <f t="shared" si="1824"/>
        <v>0</v>
      </c>
      <c r="H468" s="261">
        <f t="shared" si="1824"/>
        <v>0</v>
      </c>
      <c r="I468" s="261">
        <f t="shared" si="1824"/>
        <v>0</v>
      </c>
      <c r="J468" s="261">
        <f t="shared" si="1824"/>
        <v>0</v>
      </c>
      <c r="K468" s="23">
        <f t="shared" si="1733"/>
        <v>0</v>
      </c>
      <c r="L468" s="23">
        <f t="shared" si="1734"/>
        <v>0</v>
      </c>
      <c r="M468" s="261">
        <f t="shared" si="1824"/>
        <v>0</v>
      </c>
      <c r="N468" s="261">
        <f t="shared" si="1824"/>
        <v>0</v>
      </c>
      <c r="O468" s="261">
        <f t="shared" si="1824"/>
        <v>0</v>
      </c>
      <c r="P468" s="130">
        <f t="shared" si="1824"/>
        <v>0</v>
      </c>
      <c r="Q468" s="130">
        <f t="shared" si="1824"/>
        <v>0</v>
      </c>
      <c r="R468" s="130">
        <f t="shared" si="1824"/>
        <v>0</v>
      </c>
      <c r="S468" s="130">
        <f t="shared" si="1824"/>
        <v>0</v>
      </c>
      <c r="T468" s="130">
        <f t="shared" si="1824"/>
        <v>0</v>
      </c>
      <c r="U468" s="130">
        <f t="shared" si="1824"/>
        <v>0</v>
      </c>
      <c r="V468" s="130">
        <f t="shared" si="1824"/>
        <v>0</v>
      </c>
      <c r="W468" s="130">
        <f t="shared" si="1824"/>
        <v>0</v>
      </c>
      <c r="X468" s="130">
        <f t="shared" si="1824"/>
        <v>0</v>
      </c>
      <c r="Y468" s="130">
        <f t="shared" si="1824"/>
        <v>0</v>
      </c>
      <c r="Z468" s="130">
        <f t="shared" si="1824"/>
        <v>0</v>
      </c>
      <c r="AA468" s="130">
        <f t="shared" si="1824"/>
        <v>0</v>
      </c>
      <c r="AB468" s="130">
        <f t="shared" si="1824"/>
        <v>0</v>
      </c>
      <c r="AC468" s="130">
        <f t="shared" si="1824"/>
        <v>0</v>
      </c>
      <c r="AD468" s="292">
        <f t="shared" si="1715"/>
        <v>0</v>
      </c>
      <c r="AE468" s="130">
        <f t="shared" si="1824"/>
        <v>0</v>
      </c>
      <c r="AF468" s="130">
        <f t="shared" si="1824"/>
        <v>0</v>
      </c>
      <c r="AG468" s="130">
        <f t="shared" si="1824"/>
        <v>0</v>
      </c>
      <c r="AH468" s="130">
        <f t="shared" si="1824"/>
        <v>0</v>
      </c>
      <c r="AI468" s="130">
        <f t="shared" si="1824"/>
        <v>0</v>
      </c>
      <c r="AJ468" s="130">
        <f t="shared" si="1824"/>
        <v>0</v>
      </c>
      <c r="AK468" s="130">
        <f t="shared" si="1824"/>
        <v>0</v>
      </c>
      <c r="AL468" s="130">
        <f t="shared" si="1824"/>
        <v>0</v>
      </c>
      <c r="AM468" s="130">
        <f t="shared" si="1824"/>
        <v>0</v>
      </c>
      <c r="AN468" s="130">
        <f t="shared" si="1824"/>
        <v>0</v>
      </c>
      <c r="AO468" s="130">
        <f t="shared" si="1824"/>
        <v>0</v>
      </c>
    </row>
    <row r="469" spans="1:41" ht="17.25" hidden="1" customHeight="1">
      <c r="A469" s="43"/>
      <c r="B469" s="28" t="s">
        <v>311</v>
      </c>
      <c r="C469" s="29"/>
      <c r="D469" s="253">
        <f t="shared" si="1823"/>
        <v>200</v>
      </c>
      <c r="E469" s="45">
        <f t="shared" si="1823"/>
        <v>0</v>
      </c>
      <c r="F469" s="289">
        <f t="shared" si="1824"/>
        <v>0</v>
      </c>
      <c r="G469" s="253">
        <f t="shared" si="1824"/>
        <v>0</v>
      </c>
      <c r="H469" s="253">
        <f t="shared" si="1824"/>
        <v>0</v>
      </c>
      <c r="I469" s="253">
        <f t="shared" si="1824"/>
        <v>0</v>
      </c>
      <c r="J469" s="253">
        <f t="shared" si="1824"/>
        <v>0</v>
      </c>
      <c r="K469" s="23">
        <f t="shared" si="1733"/>
        <v>0</v>
      </c>
      <c r="L469" s="23">
        <f t="shared" si="1734"/>
        <v>0</v>
      </c>
      <c r="M469" s="253">
        <f t="shared" si="1824"/>
        <v>0</v>
      </c>
      <c r="N469" s="253">
        <f t="shared" si="1824"/>
        <v>0</v>
      </c>
      <c r="O469" s="253">
        <f t="shared" si="1824"/>
        <v>0</v>
      </c>
      <c r="P469" s="45">
        <f t="shared" si="1824"/>
        <v>0</v>
      </c>
      <c r="Q469" s="45">
        <f t="shared" si="1824"/>
        <v>0</v>
      </c>
      <c r="R469" s="45">
        <f t="shared" si="1824"/>
        <v>0</v>
      </c>
      <c r="S469" s="45">
        <f t="shared" si="1824"/>
        <v>0</v>
      </c>
      <c r="T469" s="45">
        <f t="shared" si="1824"/>
        <v>0</v>
      </c>
      <c r="U469" s="45">
        <f t="shared" si="1824"/>
        <v>0</v>
      </c>
      <c r="V469" s="45">
        <f t="shared" si="1824"/>
        <v>0</v>
      </c>
      <c r="W469" s="45">
        <f t="shared" si="1824"/>
        <v>0</v>
      </c>
      <c r="X469" s="45">
        <f t="shared" si="1824"/>
        <v>0</v>
      </c>
      <c r="Y469" s="45">
        <f t="shared" si="1824"/>
        <v>0</v>
      </c>
      <c r="Z469" s="45">
        <f t="shared" si="1824"/>
        <v>0</v>
      </c>
      <c r="AA469" s="45">
        <f t="shared" si="1824"/>
        <v>0</v>
      </c>
      <c r="AB469" s="45">
        <f t="shared" si="1824"/>
        <v>0</v>
      </c>
      <c r="AC469" s="45">
        <f t="shared" si="1824"/>
        <v>0</v>
      </c>
      <c r="AD469" s="292">
        <f t="shared" si="1715"/>
        <v>0</v>
      </c>
      <c r="AE469" s="45">
        <f t="shared" si="1824"/>
        <v>0</v>
      </c>
      <c r="AF469" s="45">
        <f t="shared" si="1824"/>
        <v>0</v>
      </c>
      <c r="AG469" s="45">
        <f t="shared" si="1824"/>
        <v>0</v>
      </c>
      <c r="AH469" s="45">
        <f t="shared" si="1824"/>
        <v>0</v>
      </c>
      <c r="AI469" s="45">
        <f t="shared" si="1824"/>
        <v>0</v>
      </c>
      <c r="AJ469" s="45">
        <f t="shared" si="1824"/>
        <v>0</v>
      </c>
      <c r="AK469" s="45">
        <f t="shared" si="1824"/>
        <v>0</v>
      </c>
      <c r="AL469" s="45">
        <f t="shared" si="1824"/>
        <v>0</v>
      </c>
      <c r="AM469" s="45">
        <f t="shared" si="1824"/>
        <v>0</v>
      </c>
      <c r="AN469" s="45">
        <f t="shared" si="1824"/>
        <v>0</v>
      </c>
      <c r="AO469" s="45">
        <f t="shared" si="1824"/>
        <v>0</v>
      </c>
    </row>
    <row r="470" spans="1:41" ht="26.25" hidden="1" customHeight="1">
      <c r="A470" s="43"/>
      <c r="B470" s="16" t="s">
        <v>349</v>
      </c>
      <c r="C470" s="29">
        <v>58</v>
      </c>
      <c r="D470" s="253">
        <f t="shared" ref="D470:E470" si="1825">D471+D472+D473</f>
        <v>200</v>
      </c>
      <c r="E470" s="45">
        <f t="shared" si="1825"/>
        <v>0</v>
      </c>
      <c r="F470" s="289">
        <f t="shared" ref="F470:J470" si="1826">F471+F472+F473</f>
        <v>0</v>
      </c>
      <c r="G470" s="253">
        <f t="shared" si="1826"/>
        <v>0</v>
      </c>
      <c r="H470" s="253">
        <f t="shared" si="1826"/>
        <v>0</v>
      </c>
      <c r="I470" s="253">
        <f t="shared" si="1826"/>
        <v>0</v>
      </c>
      <c r="J470" s="253">
        <f t="shared" si="1826"/>
        <v>0</v>
      </c>
      <c r="K470" s="23">
        <f t="shared" si="1733"/>
        <v>0</v>
      </c>
      <c r="L470" s="23">
        <f t="shared" si="1734"/>
        <v>0</v>
      </c>
      <c r="M470" s="253">
        <f t="shared" ref="M470:O470" si="1827">M471+M472+M473</f>
        <v>0</v>
      </c>
      <c r="N470" s="253">
        <f t="shared" si="1827"/>
        <v>0</v>
      </c>
      <c r="O470" s="253">
        <f t="shared" si="1827"/>
        <v>0</v>
      </c>
      <c r="P470" s="45">
        <f t="shared" ref="P470:Q470" si="1828">P471+P472+P473</f>
        <v>0</v>
      </c>
      <c r="Q470" s="45">
        <f t="shared" si="1828"/>
        <v>0</v>
      </c>
      <c r="R470" s="45">
        <f t="shared" ref="R470:Z470" si="1829">R471+R472+R473</f>
        <v>0</v>
      </c>
      <c r="S470" s="45">
        <f t="shared" si="1829"/>
        <v>0</v>
      </c>
      <c r="T470" s="45">
        <f t="shared" si="1829"/>
        <v>0</v>
      </c>
      <c r="U470" s="45">
        <f t="shared" ref="U470:V470" si="1830">U471+U472+U473</f>
        <v>0</v>
      </c>
      <c r="V470" s="45">
        <f t="shared" si="1830"/>
        <v>0</v>
      </c>
      <c r="W470" s="45">
        <f t="shared" ref="W470:Y470" si="1831">W471+W472+W473</f>
        <v>0</v>
      </c>
      <c r="X470" s="45">
        <f t="shared" si="1831"/>
        <v>0</v>
      </c>
      <c r="Y470" s="45">
        <f t="shared" si="1831"/>
        <v>0</v>
      </c>
      <c r="Z470" s="45">
        <f t="shared" si="1829"/>
        <v>0</v>
      </c>
      <c r="AA470" s="45">
        <f t="shared" ref="AA470:AB470" si="1832">AA471+AA472+AA473</f>
        <v>0</v>
      </c>
      <c r="AB470" s="45">
        <f t="shared" si="1832"/>
        <v>0</v>
      </c>
      <c r="AC470" s="45">
        <f t="shared" ref="AC470:AE470" si="1833">AC471+AC472+AC473</f>
        <v>0</v>
      </c>
      <c r="AD470" s="292">
        <f t="shared" ref="AD470:AD534" si="1834">F470+P470+Q470+R470+S470+T470+Z470+U470+V470+W470+X470+Y470+AA470+AB470+AC470</f>
        <v>0</v>
      </c>
      <c r="AE470" s="45">
        <f t="shared" si="1833"/>
        <v>0</v>
      </c>
      <c r="AF470" s="45">
        <f t="shared" ref="AF470:AK470" si="1835">AF471+AF472+AF473</f>
        <v>0</v>
      </c>
      <c r="AG470" s="45">
        <f t="shared" si="1835"/>
        <v>0</v>
      </c>
      <c r="AH470" s="45">
        <f t="shared" ref="AH470:AJ470" si="1836">AH471+AH472+AH473</f>
        <v>0</v>
      </c>
      <c r="AI470" s="45">
        <f t="shared" si="1836"/>
        <v>0</v>
      </c>
      <c r="AJ470" s="45">
        <f t="shared" si="1836"/>
        <v>0</v>
      </c>
      <c r="AK470" s="45">
        <f t="shared" si="1835"/>
        <v>0</v>
      </c>
      <c r="AL470" s="45">
        <f t="shared" ref="AL470:AM470" si="1837">AL471+AL472+AL473</f>
        <v>0</v>
      </c>
      <c r="AM470" s="45">
        <f t="shared" si="1837"/>
        <v>0</v>
      </c>
      <c r="AN470" s="45">
        <f t="shared" ref="AN470:AO470" si="1838">AN471+AN472+AN473</f>
        <v>0</v>
      </c>
      <c r="AO470" s="45">
        <f t="shared" si="1838"/>
        <v>0</v>
      </c>
    </row>
    <row r="471" spans="1:41" ht="17.25" hidden="1" customHeight="1">
      <c r="A471" s="43"/>
      <c r="B471" s="28" t="s">
        <v>351</v>
      </c>
      <c r="C471" s="29" t="s">
        <v>352</v>
      </c>
      <c r="D471" s="186"/>
      <c r="E471" s="30"/>
      <c r="F471" s="93"/>
      <c r="G471" s="186"/>
      <c r="H471" s="186"/>
      <c r="I471" s="186"/>
      <c r="J471" s="186"/>
      <c r="K471" s="23">
        <f t="shared" si="1733"/>
        <v>0</v>
      </c>
      <c r="L471" s="23">
        <f t="shared" si="1734"/>
        <v>0</v>
      </c>
      <c r="M471" s="186"/>
      <c r="N471" s="186"/>
      <c r="O471" s="186"/>
      <c r="P471" s="30"/>
      <c r="Q471" s="30"/>
      <c r="R471" s="30"/>
      <c r="S471" s="30"/>
      <c r="T471" s="30"/>
      <c r="U471" s="30"/>
      <c r="V471" s="30"/>
      <c r="W471" s="30"/>
      <c r="X471" s="30"/>
      <c r="Y471" s="30"/>
      <c r="Z471" s="30"/>
      <c r="AA471" s="30"/>
      <c r="AB471" s="30"/>
      <c r="AC471" s="30"/>
      <c r="AD471" s="292">
        <f t="shared" si="1834"/>
        <v>0</v>
      </c>
      <c r="AE471" s="30"/>
      <c r="AF471" s="30"/>
      <c r="AG471" s="30"/>
      <c r="AH471" s="30"/>
      <c r="AI471" s="30"/>
      <c r="AJ471" s="30"/>
      <c r="AK471" s="30"/>
      <c r="AL471" s="30"/>
      <c r="AM471" s="30"/>
      <c r="AN471" s="30"/>
      <c r="AO471" s="30"/>
    </row>
    <row r="472" spans="1:41" ht="17.25" hidden="1" customHeight="1">
      <c r="A472" s="43"/>
      <c r="B472" s="28" t="s">
        <v>353</v>
      </c>
      <c r="C472" s="29" t="s">
        <v>354</v>
      </c>
      <c r="D472" s="186"/>
      <c r="E472" s="30"/>
      <c r="F472" s="93"/>
      <c r="G472" s="186"/>
      <c r="H472" s="186"/>
      <c r="I472" s="186"/>
      <c r="J472" s="186"/>
      <c r="K472" s="23">
        <f t="shared" si="1733"/>
        <v>0</v>
      </c>
      <c r="L472" s="23">
        <f t="shared" si="1734"/>
        <v>0</v>
      </c>
      <c r="M472" s="186"/>
      <c r="N472" s="186"/>
      <c r="O472" s="186"/>
      <c r="P472" s="30"/>
      <c r="Q472" s="30"/>
      <c r="R472" s="30"/>
      <c r="S472" s="30"/>
      <c r="T472" s="30"/>
      <c r="U472" s="30"/>
      <c r="V472" s="30"/>
      <c r="W472" s="30"/>
      <c r="X472" s="30"/>
      <c r="Y472" s="30"/>
      <c r="Z472" s="30"/>
      <c r="AA472" s="30"/>
      <c r="AB472" s="30"/>
      <c r="AC472" s="30"/>
      <c r="AD472" s="292">
        <f t="shared" si="1834"/>
        <v>0</v>
      </c>
      <c r="AE472" s="30"/>
      <c r="AF472" s="30"/>
      <c r="AG472" s="30"/>
      <c r="AH472" s="30"/>
      <c r="AI472" s="30"/>
      <c r="AJ472" s="30"/>
      <c r="AK472" s="30"/>
      <c r="AL472" s="30"/>
      <c r="AM472" s="30"/>
      <c r="AN472" s="30"/>
      <c r="AO472" s="30"/>
    </row>
    <row r="473" spans="1:41" ht="17.25" hidden="1" customHeight="1">
      <c r="A473" s="43"/>
      <c r="B473" s="28" t="s">
        <v>355</v>
      </c>
      <c r="C473" s="29" t="s">
        <v>356</v>
      </c>
      <c r="D473" s="186">
        <v>200</v>
      </c>
      <c r="E473" s="30"/>
      <c r="F473" s="93"/>
      <c r="G473" s="186"/>
      <c r="H473" s="186"/>
      <c r="I473" s="186"/>
      <c r="J473" s="186"/>
      <c r="K473" s="23">
        <f t="shared" si="1733"/>
        <v>0</v>
      </c>
      <c r="L473" s="23">
        <f t="shared" si="1734"/>
        <v>0</v>
      </c>
      <c r="M473" s="186"/>
      <c r="N473" s="186"/>
      <c r="O473" s="186"/>
      <c r="P473" s="30"/>
      <c r="Q473" s="30"/>
      <c r="R473" s="30"/>
      <c r="S473" s="30"/>
      <c r="T473" s="30"/>
      <c r="U473" s="30"/>
      <c r="V473" s="30"/>
      <c r="W473" s="30"/>
      <c r="X473" s="30"/>
      <c r="Y473" s="30"/>
      <c r="Z473" s="30"/>
      <c r="AA473" s="30"/>
      <c r="AB473" s="30"/>
      <c r="AC473" s="30"/>
      <c r="AD473" s="292">
        <f t="shared" si="1834"/>
        <v>0</v>
      </c>
      <c r="AE473" s="30"/>
      <c r="AF473" s="30"/>
      <c r="AG473" s="30"/>
      <c r="AH473" s="30"/>
      <c r="AI473" s="30"/>
      <c r="AJ473" s="30"/>
      <c r="AK473" s="30"/>
      <c r="AL473" s="30"/>
      <c r="AM473" s="30"/>
      <c r="AN473" s="30"/>
      <c r="AO473" s="30"/>
    </row>
    <row r="474" spans="1:41" ht="1.5" customHeight="1">
      <c r="A474" s="43"/>
      <c r="B474" s="154" t="s">
        <v>396</v>
      </c>
      <c r="C474" s="129"/>
      <c r="D474" s="261">
        <f t="shared" ref="D474:E475" si="1839">D475</f>
        <v>529</v>
      </c>
      <c r="E474" s="130">
        <f t="shared" si="1839"/>
        <v>0</v>
      </c>
      <c r="F474" s="158">
        <f t="shared" ref="F474:AO475" si="1840">F475</f>
        <v>0</v>
      </c>
      <c r="G474" s="261">
        <f t="shared" si="1840"/>
        <v>0</v>
      </c>
      <c r="H474" s="261">
        <f t="shared" si="1840"/>
        <v>0</v>
      </c>
      <c r="I474" s="261">
        <f t="shared" si="1840"/>
        <v>0</v>
      </c>
      <c r="J474" s="261">
        <f t="shared" si="1840"/>
        <v>0</v>
      </c>
      <c r="K474" s="23">
        <f t="shared" si="1733"/>
        <v>0</v>
      </c>
      <c r="L474" s="23">
        <f t="shared" si="1734"/>
        <v>0</v>
      </c>
      <c r="M474" s="261">
        <f t="shared" si="1840"/>
        <v>0</v>
      </c>
      <c r="N474" s="261">
        <f t="shared" si="1840"/>
        <v>0</v>
      </c>
      <c r="O474" s="261">
        <f t="shared" si="1840"/>
        <v>0</v>
      </c>
      <c r="P474" s="130">
        <f t="shared" si="1840"/>
        <v>0</v>
      </c>
      <c r="Q474" s="130">
        <f t="shared" si="1840"/>
        <v>0</v>
      </c>
      <c r="R474" s="130">
        <f t="shared" si="1840"/>
        <v>0</v>
      </c>
      <c r="S474" s="130">
        <f t="shared" si="1840"/>
        <v>0</v>
      </c>
      <c r="T474" s="130">
        <f t="shared" si="1840"/>
        <v>0</v>
      </c>
      <c r="U474" s="130">
        <f t="shared" si="1840"/>
        <v>0</v>
      </c>
      <c r="V474" s="130">
        <f t="shared" si="1840"/>
        <v>0</v>
      </c>
      <c r="W474" s="130">
        <f t="shared" si="1840"/>
        <v>0</v>
      </c>
      <c r="X474" s="130">
        <f t="shared" si="1840"/>
        <v>0</v>
      </c>
      <c r="Y474" s="130">
        <f t="shared" si="1840"/>
        <v>0</v>
      </c>
      <c r="Z474" s="130">
        <f t="shared" si="1840"/>
        <v>0</v>
      </c>
      <c r="AA474" s="130">
        <f t="shared" si="1840"/>
        <v>0</v>
      </c>
      <c r="AB474" s="130">
        <f t="shared" si="1840"/>
        <v>0</v>
      </c>
      <c r="AC474" s="130">
        <f t="shared" si="1840"/>
        <v>0</v>
      </c>
      <c r="AD474" s="292">
        <f t="shared" si="1834"/>
        <v>0</v>
      </c>
      <c r="AE474" s="130">
        <f t="shared" si="1840"/>
        <v>0</v>
      </c>
      <c r="AF474" s="130">
        <f t="shared" si="1840"/>
        <v>0</v>
      </c>
      <c r="AG474" s="130">
        <f t="shared" si="1840"/>
        <v>0</v>
      </c>
      <c r="AH474" s="130">
        <f t="shared" si="1840"/>
        <v>0</v>
      </c>
      <c r="AI474" s="130">
        <f t="shared" si="1840"/>
        <v>0</v>
      </c>
      <c r="AJ474" s="130">
        <f t="shared" si="1840"/>
        <v>0</v>
      </c>
      <c r="AK474" s="130">
        <f t="shared" si="1840"/>
        <v>0</v>
      </c>
      <c r="AL474" s="130">
        <f t="shared" si="1840"/>
        <v>0</v>
      </c>
      <c r="AM474" s="130">
        <f t="shared" si="1840"/>
        <v>0</v>
      </c>
      <c r="AN474" s="130">
        <f t="shared" si="1840"/>
        <v>0</v>
      </c>
      <c r="AO474" s="130">
        <f t="shared" si="1840"/>
        <v>0</v>
      </c>
    </row>
    <row r="475" spans="1:41" ht="17.25" hidden="1" customHeight="1">
      <c r="A475" s="43"/>
      <c r="B475" s="28" t="s">
        <v>311</v>
      </c>
      <c r="C475" s="29"/>
      <c r="D475" s="253">
        <f t="shared" si="1839"/>
        <v>529</v>
      </c>
      <c r="E475" s="45">
        <f t="shared" si="1839"/>
        <v>0</v>
      </c>
      <c r="F475" s="289">
        <f t="shared" si="1840"/>
        <v>0</v>
      </c>
      <c r="G475" s="253">
        <f t="shared" si="1840"/>
        <v>0</v>
      </c>
      <c r="H475" s="253">
        <f t="shared" si="1840"/>
        <v>0</v>
      </c>
      <c r="I475" s="253">
        <f t="shared" si="1840"/>
        <v>0</v>
      </c>
      <c r="J475" s="253">
        <f t="shared" si="1840"/>
        <v>0</v>
      </c>
      <c r="K475" s="23">
        <f t="shared" si="1733"/>
        <v>0</v>
      </c>
      <c r="L475" s="23">
        <f t="shared" si="1734"/>
        <v>0</v>
      </c>
      <c r="M475" s="253">
        <f t="shared" si="1840"/>
        <v>0</v>
      </c>
      <c r="N475" s="253">
        <f t="shared" si="1840"/>
        <v>0</v>
      </c>
      <c r="O475" s="253">
        <f t="shared" si="1840"/>
        <v>0</v>
      </c>
      <c r="P475" s="45">
        <f t="shared" si="1840"/>
        <v>0</v>
      </c>
      <c r="Q475" s="45">
        <f t="shared" si="1840"/>
        <v>0</v>
      </c>
      <c r="R475" s="45">
        <f t="shared" si="1840"/>
        <v>0</v>
      </c>
      <c r="S475" s="45">
        <f t="shared" si="1840"/>
        <v>0</v>
      </c>
      <c r="T475" s="45">
        <f t="shared" si="1840"/>
        <v>0</v>
      </c>
      <c r="U475" s="45">
        <f t="shared" si="1840"/>
        <v>0</v>
      </c>
      <c r="V475" s="45">
        <f t="shared" si="1840"/>
        <v>0</v>
      </c>
      <c r="W475" s="45">
        <f t="shared" si="1840"/>
        <v>0</v>
      </c>
      <c r="X475" s="45">
        <f t="shared" si="1840"/>
        <v>0</v>
      </c>
      <c r="Y475" s="45">
        <f t="shared" si="1840"/>
        <v>0</v>
      </c>
      <c r="Z475" s="45">
        <f t="shared" si="1840"/>
        <v>0</v>
      </c>
      <c r="AA475" s="45">
        <f t="shared" si="1840"/>
        <v>0</v>
      </c>
      <c r="AB475" s="45">
        <f t="shared" si="1840"/>
        <v>0</v>
      </c>
      <c r="AC475" s="45">
        <f t="shared" si="1840"/>
        <v>0</v>
      </c>
      <c r="AD475" s="292">
        <f t="shared" si="1834"/>
        <v>0</v>
      </c>
      <c r="AE475" s="45">
        <f t="shared" si="1840"/>
        <v>0</v>
      </c>
      <c r="AF475" s="45">
        <f t="shared" si="1840"/>
        <v>0</v>
      </c>
      <c r="AG475" s="45">
        <f t="shared" si="1840"/>
        <v>0</v>
      </c>
      <c r="AH475" s="45">
        <f t="shared" si="1840"/>
        <v>0</v>
      </c>
      <c r="AI475" s="45">
        <f t="shared" si="1840"/>
        <v>0</v>
      </c>
      <c r="AJ475" s="45">
        <f t="shared" si="1840"/>
        <v>0</v>
      </c>
      <c r="AK475" s="45">
        <f t="shared" si="1840"/>
        <v>0</v>
      </c>
      <c r="AL475" s="45">
        <f t="shared" si="1840"/>
        <v>0</v>
      </c>
      <c r="AM475" s="45">
        <f t="shared" si="1840"/>
        <v>0</v>
      </c>
      <c r="AN475" s="45">
        <f t="shared" si="1840"/>
        <v>0</v>
      </c>
      <c r="AO475" s="45">
        <f t="shared" si="1840"/>
        <v>0</v>
      </c>
    </row>
    <row r="476" spans="1:41" ht="26.25" hidden="1" customHeight="1">
      <c r="A476" s="43"/>
      <c r="B476" s="16" t="s">
        <v>349</v>
      </c>
      <c r="C476" s="29">
        <v>58</v>
      </c>
      <c r="D476" s="253">
        <f t="shared" ref="D476:E476" si="1841">D477+D478+D479</f>
        <v>529</v>
      </c>
      <c r="E476" s="45">
        <f t="shared" si="1841"/>
        <v>0</v>
      </c>
      <c r="F476" s="289">
        <f t="shared" ref="F476:J476" si="1842">F477+F478+F479</f>
        <v>0</v>
      </c>
      <c r="G476" s="253">
        <f t="shared" si="1842"/>
        <v>0</v>
      </c>
      <c r="H476" s="253">
        <f t="shared" si="1842"/>
        <v>0</v>
      </c>
      <c r="I476" s="253">
        <f t="shared" si="1842"/>
        <v>0</v>
      </c>
      <c r="J476" s="253">
        <f t="shared" si="1842"/>
        <v>0</v>
      </c>
      <c r="K476" s="23">
        <f t="shared" si="1733"/>
        <v>0</v>
      </c>
      <c r="L476" s="23">
        <f t="shared" si="1734"/>
        <v>0</v>
      </c>
      <c r="M476" s="253">
        <f t="shared" ref="M476:O476" si="1843">M477+M478+M479</f>
        <v>0</v>
      </c>
      <c r="N476" s="253">
        <f t="shared" si="1843"/>
        <v>0</v>
      </c>
      <c r="O476" s="253">
        <f t="shared" si="1843"/>
        <v>0</v>
      </c>
      <c r="P476" s="45">
        <f t="shared" ref="P476:Q476" si="1844">P477+P478+P479</f>
        <v>0</v>
      </c>
      <c r="Q476" s="45">
        <f t="shared" si="1844"/>
        <v>0</v>
      </c>
      <c r="R476" s="45">
        <f t="shared" ref="R476:Z476" si="1845">R477+R478+R479</f>
        <v>0</v>
      </c>
      <c r="S476" s="45">
        <f t="shared" si="1845"/>
        <v>0</v>
      </c>
      <c r="T476" s="45">
        <f t="shared" si="1845"/>
        <v>0</v>
      </c>
      <c r="U476" s="45">
        <f t="shared" ref="U476:V476" si="1846">U477+U478+U479</f>
        <v>0</v>
      </c>
      <c r="V476" s="45">
        <f t="shared" si="1846"/>
        <v>0</v>
      </c>
      <c r="W476" s="45">
        <f t="shared" ref="W476:Y476" si="1847">W477+W478+W479</f>
        <v>0</v>
      </c>
      <c r="X476" s="45">
        <f t="shared" si="1847"/>
        <v>0</v>
      </c>
      <c r="Y476" s="45">
        <f t="shared" si="1847"/>
        <v>0</v>
      </c>
      <c r="Z476" s="45">
        <f t="shared" si="1845"/>
        <v>0</v>
      </c>
      <c r="AA476" s="45">
        <f t="shared" ref="AA476:AB476" si="1848">AA477+AA478+AA479</f>
        <v>0</v>
      </c>
      <c r="AB476" s="45">
        <f t="shared" si="1848"/>
        <v>0</v>
      </c>
      <c r="AC476" s="45">
        <f t="shared" ref="AC476:AE476" si="1849">AC477+AC478+AC479</f>
        <v>0</v>
      </c>
      <c r="AD476" s="292">
        <f t="shared" si="1834"/>
        <v>0</v>
      </c>
      <c r="AE476" s="45">
        <f t="shared" si="1849"/>
        <v>0</v>
      </c>
      <c r="AF476" s="45">
        <f t="shared" ref="AF476:AK476" si="1850">AF477+AF478+AF479</f>
        <v>0</v>
      </c>
      <c r="AG476" s="45">
        <f t="shared" si="1850"/>
        <v>0</v>
      </c>
      <c r="AH476" s="45">
        <f t="shared" ref="AH476:AJ476" si="1851">AH477+AH478+AH479</f>
        <v>0</v>
      </c>
      <c r="AI476" s="45">
        <f t="shared" si="1851"/>
        <v>0</v>
      </c>
      <c r="AJ476" s="45">
        <f t="shared" si="1851"/>
        <v>0</v>
      </c>
      <c r="AK476" s="45">
        <f t="shared" si="1850"/>
        <v>0</v>
      </c>
      <c r="AL476" s="45">
        <f t="shared" ref="AL476:AM476" si="1852">AL477+AL478+AL479</f>
        <v>0</v>
      </c>
      <c r="AM476" s="45">
        <f t="shared" si="1852"/>
        <v>0</v>
      </c>
      <c r="AN476" s="45">
        <f t="shared" ref="AN476:AO476" si="1853">AN477+AN478+AN479</f>
        <v>0</v>
      </c>
      <c r="AO476" s="45">
        <f t="shared" si="1853"/>
        <v>0</v>
      </c>
    </row>
    <row r="477" spans="1:41" ht="17.25" hidden="1" customHeight="1">
      <c r="A477" s="43"/>
      <c r="B477" s="28" t="s">
        <v>351</v>
      </c>
      <c r="C477" s="29" t="s">
        <v>352</v>
      </c>
      <c r="D477" s="186"/>
      <c r="E477" s="30"/>
      <c r="F477" s="93"/>
      <c r="G477" s="186"/>
      <c r="H477" s="186"/>
      <c r="I477" s="186"/>
      <c r="J477" s="186"/>
      <c r="K477" s="23">
        <f t="shared" si="1733"/>
        <v>0</v>
      </c>
      <c r="L477" s="23">
        <f t="shared" si="1734"/>
        <v>0</v>
      </c>
      <c r="M477" s="186"/>
      <c r="N477" s="186"/>
      <c r="O477" s="186"/>
      <c r="P477" s="30"/>
      <c r="Q477" s="30"/>
      <c r="R477" s="30"/>
      <c r="S477" s="30"/>
      <c r="T477" s="30"/>
      <c r="U477" s="30"/>
      <c r="V477" s="30"/>
      <c r="W477" s="30"/>
      <c r="X477" s="30"/>
      <c r="Y477" s="30"/>
      <c r="Z477" s="30"/>
      <c r="AA477" s="30"/>
      <c r="AB477" s="30"/>
      <c r="AC477" s="30"/>
      <c r="AD477" s="292">
        <f t="shared" si="1834"/>
        <v>0</v>
      </c>
      <c r="AE477" s="30"/>
      <c r="AF477" s="30"/>
      <c r="AG477" s="30"/>
      <c r="AH477" s="30"/>
      <c r="AI477" s="30"/>
      <c r="AJ477" s="30"/>
      <c r="AK477" s="30"/>
      <c r="AL477" s="30"/>
      <c r="AM477" s="30"/>
      <c r="AN477" s="30"/>
      <c r="AO477" s="30"/>
    </row>
    <row r="478" spans="1:41" ht="17.25" hidden="1" customHeight="1">
      <c r="A478" s="43"/>
      <c r="B478" s="28" t="s">
        <v>353</v>
      </c>
      <c r="C478" s="29" t="s">
        <v>354</v>
      </c>
      <c r="D478" s="186"/>
      <c r="E478" s="30"/>
      <c r="F478" s="93"/>
      <c r="G478" s="186"/>
      <c r="H478" s="186"/>
      <c r="I478" s="186"/>
      <c r="J478" s="186"/>
      <c r="K478" s="23">
        <f t="shared" si="1733"/>
        <v>0</v>
      </c>
      <c r="L478" s="23">
        <f t="shared" si="1734"/>
        <v>0</v>
      </c>
      <c r="M478" s="186"/>
      <c r="N478" s="186"/>
      <c r="O478" s="186"/>
      <c r="P478" s="30"/>
      <c r="Q478" s="30"/>
      <c r="R478" s="30"/>
      <c r="S478" s="30"/>
      <c r="T478" s="30"/>
      <c r="U478" s="30"/>
      <c r="V478" s="30"/>
      <c r="W478" s="30"/>
      <c r="X478" s="30"/>
      <c r="Y478" s="30"/>
      <c r="Z478" s="30"/>
      <c r="AA478" s="30"/>
      <c r="AB478" s="30"/>
      <c r="AC478" s="30"/>
      <c r="AD478" s="292">
        <f t="shared" si="1834"/>
        <v>0</v>
      </c>
      <c r="AE478" s="30"/>
      <c r="AF478" s="30"/>
      <c r="AG478" s="30"/>
      <c r="AH478" s="30"/>
      <c r="AI478" s="30"/>
      <c r="AJ478" s="30"/>
      <c r="AK478" s="30"/>
      <c r="AL478" s="30"/>
      <c r="AM478" s="30"/>
      <c r="AN478" s="30"/>
      <c r="AO478" s="30"/>
    </row>
    <row r="479" spans="1:41" ht="17.25" hidden="1" customHeight="1">
      <c r="A479" s="43"/>
      <c r="B479" s="28" t="s">
        <v>355</v>
      </c>
      <c r="C479" s="29" t="s">
        <v>356</v>
      </c>
      <c r="D479" s="186">
        <v>529</v>
      </c>
      <c r="E479" s="30"/>
      <c r="F479" s="93"/>
      <c r="G479" s="186"/>
      <c r="H479" s="186"/>
      <c r="I479" s="186"/>
      <c r="J479" s="186"/>
      <c r="K479" s="23">
        <f t="shared" ref="K479:K546" si="1854">G479+H479+I479+J479</f>
        <v>0</v>
      </c>
      <c r="L479" s="23">
        <f t="shared" ref="L479:L546" si="1855">F479-K479</f>
        <v>0</v>
      </c>
      <c r="M479" s="186"/>
      <c r="N479" s="186"/>
      <c r="O479" s="186"/>
      <c r="P479" s="30"/>
      <c r="Q479" s="30"/>
      <c r="R479" s="30"/>
      <c r="S479" s="30"/>
      <c r="T479" s="30"/>
      <c r="U479" s="30"/>
      <c r="V479" s="30"/>
      <c r="W479" s="30"/>
      <c r="X479" s="30"/>
      <c r="Y479" s="30"/>
      <c r="Z479" s="30"/>
      <c r="AA479" s="30"/>
      <c r="AB479" s="30"/>
      <c r="AC479" s="30"/>
      <c r="AD479" s="292">
        <f t="shared" si="1834"/>
        <v>0</v>
      </c>
      <c r="AE479" s="30"/>
      <c r="AF479" s="30"/>
      <c r="AG479" s="30"/>
      <c r="AH479" s="30"/>
      <c r="AI479" s="30"/>
      <c r="AJ479" s="30"/>
      <c r="AK479" s="30"/>
      <c r="AL479" s="30"/>
      <c r="AM479" s="30"/>
      <c r="AN479" s="30"/>
      <c r="AO479" s="30"/>
    </row>
    <row r="480" spans="1:41" ht="0.75" customHeight="1">
      <c r="A480" s="43"/>
      <c r="B480" s="154" t="s">
        <v>397</v>
      </c>
      <c r="C480" s="155"/>
      <c r="D480" s="264">
        <f t="shared" ref="D480:E481" si="1856">D481</f>
        <v>2287</v>
      </c>
      <c r="E480" s="159">
        <f t="shared" si="1856"/>
        <v>0</v>
      </c>
      <c r="F480" s="301">
        <f t="shared" ref="F480:AO481" si="1857">F481</f>
        <v>0</v>
      </c>
      <c r="G480" s="264">
        <f t="shared" si="1857"/>
        <v>0</v>
      </c>
      <c r="H480" s="264">
        <f t="shared" si="1857"/>
        <v>0</v>
      </c>
      <c r="I480" s="264">
        <f t="shared" si="1857"/>
        <v>0</v>
      </c>
      <c r="J480" s="264">
        <f t="shared" si="1857"/>
        <v>0</v>
      </c>
      <c r="K480" s="23">
        <f t="shared" si="1854"/>
        <v>0</v>
      </c>
      <c r="L480" s="23">
        <f t="shared" si="1855"/>
        <v>0</v>
      </c>
      <c r="M480" s="264">
        <f t="shared" si="1857"/>
        <v>0</v>
      </c>
      <c r="N480" s="264">
        <f t="shared" si="1857"/>
        <v>0</v>
      </c>
      <c r="O480" s="264">
        <f t="shared" si="1857"/>
        <v>0</v>
      </c>
      <c r="P480" s="159">
        <f t="shared" si="1857"/>
        <v>0</v>
      </c>
      <c r="Q480" s="159">
        <f t="shared" si="1857"/>
        <v>0</v>
      </c>
      <c r="R480" s="159">
        <f t="shared" si="1857"/>
        <v>0</v>
      </c>
      <c r="S480" s="159">
        <f t="shared" si="1857"/>
        <v>0</v>
      </c>
      <c r="T480" s="159">
        <f t="shared" si="1857"/>
        <v>0</v>
      </c>
      <c r="U480" s="159">
        <f t="shared" si="1857"/>
        <v>0</v>
      </c>
      <c r="V480" s="159">
        <f t="shared" si="1857"/>
        <v>0</v>
      </c>
      <c r="W480" s="159">
        <f t="shared" si="1857"/>
        <v>0</v>
      </c>
      <c r="X480" s="159">
        <f t="shared" si="1857"/>
        <v>0</v>
      </c>
      <c r="Y480" s="159">
        <f t="shared" si="1857"/>
        <v>0</v>
      </c>
      <c r="Z480" s="159">
        <f t="shared" si="1857"/>
        <v>0</v>
      </c>
      <c r="AA480" s="159">
        <f t="shared" si="1857"/>
        <v>0</v>
      </c>
      <c r="AB480" s="159">
        <f t="shared" si="1857"/>
        <v>0</v>
      </c>
      <c r="AC480" s="159">
        <f t="shared" si="1857"/>
        <v>0</v>
      </c>
      <c r="AD480" s="292">
        <f t="shared" si="1834"/>
        <v>0</v>
      </c>
      <c r="AE480" s="159">
        <f t="shared" si="1857"/>
        <v>0</v>
      </c>
      <c r="AF480" s="159">
        <f t="shared" si="1857"/>
        <v>0</v>
      </c>
      <c r="AG480" s="159">
        <f t="shared" si="1857"/>
        <v>0</v>
      </c>
      <c r="AH480" s="159">
        <f t="shared" si="1857"/>
        <v>0</v>
      </c>
      <c r="AI480" s="159">
        <f t="shared" si="1857"/>
        <v>0</v>
      </c>
      <c r="AJ480" s="159">
        <f t="shared" si="1857"/>
        <v>0</v>
      </c>
      <c r="AK480" s="159">
        <f t="shared" si="1857"/>
        <v>0</v>
      </c>
      <c r="AL480" s="159">
        <f t="shared" si="1857"/>
        <v>0</v>
      </c>
      <c r="AM480" s="159">
        <f t="shared" si="1857"/>
        <v>0</v>
      </c>
      <c r="AN480" s="159">
        <f t="shared" si="1857"/>
        <v>0</v>
      </c>
      <c r="AO480" s="159">
        <f t="shared" si="1857"/>
        <v>0</v>
      </c>
    </row>
    <row r="481" spans="1:41" ht="17.25" hidden="1" customHeight="1">
      <c r="A481" s="43"/>
      <c r="B481" s="28" t="s">
        <v>311</v>
      </c>
      <c r="C481" s="29"/>
      <c r="D481" s="186">
        <f t="shared" si="1856"/>
        <v>2287</v>
      </c>
      <c r="E481" s="30">
        <f t="shared" si="1856"/>
        <v>0</v>
      </c>
      <c r="F481" s="93">
        <f t="shared" si="1857"/>
        <v>0</v>
      </c>
      <c r="G481" s="186">
        <f t="shared" si="1857"/>
        <v>0</v>
      </c>
      <c r="H481" s="186">
        <f t="shared" si="1857"/>
        <v>0</v>
      </c>
      <c r="I481" s="186">
        <f t="shared" si="1857"/>
        <v>0</v>
      </c>
      <c r="J481" s="186">
        <f t="shared" si="1857"/>
        <v>0</v>
      </c>
      <c r="K481" s="23">
        <f t="shared" si="1854"/>
        <v>0</v>
      </c>
      <c r="L481" s="23">
        <f t="shared" si="1855"/>
        <v>0</v>
      </c>
      <c r="M481" s="186">
        <f t="shared" si="1857"/>
        <v>0</v>
      </c>
      <c r="N481" s="186">
        <f t="shared" si="1857"/>
        <v>0</v>
      </c>
      <c r="O481" s="186">
        <f t="shared" si="1857"/>
        <v>0</v>
      </c>
      <c r="P481" s="30">
        <f t="shared" si="1857"/>
        <v>0</v>
      </c>
      <c r="Q481" s="30">
        <f t="shared" si="1857"/>
        <v>0</v>
      </c>
      <c r="R481" s="30">
        <f t="shared" si="1857"/>
        <v>0</v>
      </c>
      <c r="S481" s="30">
        <f t="shared" si="1857"/>
        <v>0</v>
      </c>
      <c r="T481" s="30">
        <f t="shared" si="1857"/>
        <v>0</v>
      </c>
      <c r="U481" s="30">
        <f t="shared" si="1857"/>
        <v>0</v>
      </c>
      <c r="V481" s="30">
        <f t="shared" si="1857"/>
        <v>0</v>
      </c>
      <c r="W481" s="30">
        <f t="shared" si="1857"/>
        <v>0</v>
      </c>
      <c r="X481" s="30">
        <f t="shared" si="1857"/>
        <v>0</v>
      </c>
      <c r="Y481" s="30">
        <f t="shared" si="1857"/>
        <v>0</v>
      </c>
      <c r="Z481" s="30">
        <f t="shared" si="1857"/>
        <v>0</v>
      </c>
      <c r="AA481" s="30">
        <f t="shared" si="1857"/>
        <v>0</v>
      </c>
      <c r="AB481" s="30">
        <f t="shared" si="1857"/>
        <v>0</v>
      </c>
      <c r="AC481" s="30">
        <f t="shared" si="1857"/>
        <v>0</v>
      </c>
      <c r="AD481" s="292">
        <f t="shared" si="1834"/>
        <v>0</v>
      </c>
      <c r="AE481" s="30">
        <f t="shared" si="1857"/>
        <v>0</v>
      </c>
      <c r="AF481" s="30">
        <f t="shared" si="1857"/>
        <v>0</v>
      </c>
      <c r="AG481" s="30">
        <f t="shared" si="1857"/>
        <v>0</v>
      </c>
      <c r="AH481" s="30">
        <f t="shared" si="1857"/>
        <v>0</v>
      </c>
      <c r="AI481" s="30">
        <f t="shared" si="1857"/>
        <v>0</v>
      </c>
      <c r="AJ481" s="30">
        <f t="shared" si="1857"/>
        <v>0</v>
      </c>
      <c r="AK481" s="30">
        <f t="shared" si="1857"/>
        <v>0</v>
      </c>
      <c r="AL481" s="30">
        <f t="shared" si="1857"/>
        <v>0</v>
      </c>
      <c r="AM481" s="30">
        <f t="shared" si="1857"/>
        <v>0</v>
      </c>
      <c r="AN481" s="30">
        <f t="shared" si="1857"/>
        <v>0</v>
      </c>
      <c r="AO481" s="30">
        <f t="shared" si="1857"/>
        <v>0</v>
      </c>
    </row>
    <row r="482" spans="1:41" ht="27" hidden="1" customHeight="1">
      <c r="A482" s="43"/>
      <c r="B482" s="16" t="s">
        <v>349</v>
      </c>
      <c r="C482" s="29">
        <v>58</v>
      </c>
      <c r="D482" s="186">
        <f t="shared" ref="D482:E482" si="1858">D483+D484+D485</f>
        <v>2287</v>
      </c>
      <c r="E482" s="30">
        <f t="shared" si="1858"/>
        <v>0</v>
      </c>
      <c r="F482" s="93">
        <f t="shared" ref="F482:J482" si="1859">F483+F484+F485</f>
        <v>0</v>
      </c>
      <c r="G482" s="186">
        <f t="shared" si="1859"/>
        <v>0</v>
      </c>
      <c r="H482" s="186">
        <f t="shared" si="1859"/>
        <v>0</v>
      </c>
      <c r="I482" s="186">
        <f t="shared" si="1859"/>
        <v>0</v>
      </c>
      <c r="J482" s="186">
        <f t="shared" si="1859"/>
        <v>0</v>
      </c>
      <c r="K482" s="23">
        <f t="shared" si="1854"/>
        <v>0</v>
      </c>
      <c r="L482" s="23">
        <f t="shared" si="1855"/>
        <v>0</v>
      </c>
      <c r="M482" s="186">
        <f t="shared" ref="M482:O482" si="1860">M483+M484+M485</f>
        <v>0</v>
      </c>
      <c r="N482" s="186">
        <f t="shared" si="1860"/>
        <v>0</v>
      </c>
      <c r="O482" s="186">
        <f t="shared" si="1860"/>
        <v>0</v>
      </c>
      <c r="P482" s="30">
        <f t="shared" ref="P482:Q482" si="1861">P483+P484+P485</f>
        <v>0</v>
      </c>
      <c r="Q482" s="30">
        <f t="shared" si="1861"/>
        <v>0</v>
      </c>
      <c r="R482" s="30">
        <f t="shared" ref="R482:Z482" si="1862">R483+R484+R485</f>
        <v>0</v>
      </c>
      <c r="S482" s="30">
        <f t="shared" si="1862"/>
        <v>0</v>
      </c>
      <c r="T482" s="30">
        <f t="shared" si="1862"/>
        <v>0</v>
      </c>
      <c r="U482" s="30">
        <f t="shared" ref="U482:V482" si="1863">U483+U484+U485</f>
        <v>0</v>
      </c>
      <c r="V482" s="30">
        <f t="shared" si="1863"/>
        <v>0</v>
      </c>
      <c r="W482" s="30">
        <f t="shared" ref="W482:Y482" si="1864">W483+W484+W485</f>
        <v>0</v>
      </c>
      <c r="X482" s="30">
        <f t="shared" si="1864"/>
        <v>0</v>
      </c>
      <c r="Y482" s="30">
        <f t="shared" si="1864"/>
        <v>0</v>
      </c>
      <c r="Z482" s="30">
        <f t="shared" si="1862"/>
        <v>0</v>
      </c>
      <c r="AA482" s="30">
        <f t="shared" ref="AA482:AB482" si="1865">AA483+AA484+AA485</f>
        <v>0</v>
      </c>
      <c r="AB482" s="30">
        <f t="shared" si="1865"/>
        <v>0</v>
      </c>
      <c r="AC482" s="30">
        <f t="shared" ref="AC482:AE482" si="1866">AC483+AC484+AC485</f>
        <v>0</v>
      </c>
      <c r="AD482" s="292">
        <f t="shared" si="1834"/>
        <v>0</v>
      </c>
      <c r="AE482" s="30">
        <f t="shared" si="1866"/>
        <v>0</v>
      </c>
      <c r="AF482" s="30">
        <f t="shared" ref="AF482:AK482" si="1867">AF483+AF484+AF485</f>
        <v>0</v>
      </c>
      <c r="AG482" s="30">
        <f t="shared" si="1867"/>
        <v>0</v>
      </c>
      <c r="AH482" s="30">
        <f t="shared" ref="AH482:AJ482" si="1868">AH483+AH484+AH485</f>
        <v>0</v>
      </c>
      <c r="AI482" s="30">
        <f t="shared" si="1868"/>
        <v>0</v>
      </c>
      <c r="AJ482" s="30">
        <f t="shared" si="1868"/>
        <v>0</v>
      </c>
      <c r="AK482" s="30">
        <f t="shared" si="1867"/>
        <v>0</v>
      </c>
      <c r="AL482" s="30">
        <f t="shared" ref="AL482:AM482" si="1869">AL483+AL484+AL485</f>
        <v>0</v>
      </c>
      <c r="AM482" s="30">
        <f t="shared" si="1869"/>
        <v>0</v>
      </c>
      <c r="AN482" s="30">
        <f t="shared" ref="AN482:AO482" si="1870">AN483+AN484+AN485</f>
        <v>0</v>
      </c>
      <c r="AO482" s="30">
        <f t="shared" si="1870"/>
        <v>0</v>
      </c>
    </row>
    <row r="483" spans="1:41" ht="17.25" hidden="1" customHeight="1">
      <c r="A483" s="43"/>
      <c r="B483" s="28" t="s">
        <v>351</v>
      </c>
      <c r="C483" s="29" t="s">
        <v>352</v>
      </c>
      <c r="D483" s="186"/>
      <c r="E483" s="30"/>
      <c r="F483" s="93"/>
      <c r="G483" s="186"/>
      <c r="H483" s="186"/>
      <c r="I483" s="186"/>
      <c r="J483" s="186"/>
      <c r="K483" s="23">
        <f t="shared" si="1854"/>
        <v>0</v>
      </c>
      <c r="L483" s="23">
        <f t="shared" si="1855"/>
        <v>0</v>
      </c>
      <c r="M483" s="186"/>
      <c r="N483" s="186"/>
      <c r="O483" s="186"/>
      <c r="P483" s="30"/>
      <c r="Q483" s="30"/>
      <c r="R483" s="30"/>
      <c r="S483" s="30"/>
      <c r="T483" s="30"/>
      <c r="U483" s="30"/>
      <c r="V483" s="30"/>
      <c r="W483" s="30"/>
      <c r="X483" s="30"/>
      <c r="Y483" s="30"/>
      <c r="Z483" s="30"/>
      <c r="AA483" s="30"/>
      <c r="AB483" s="30"/>
      <c r="AC483" s="30"/>
      <c r="AD483" s="292">
        <f t="shared" si="1834"/>
        <v>0</v>
      </c>
      <c r="AE483" s="30"/>
      <c r="AF483" s="30"/>
      <c r="AG483" s="30"/>
      <c r="AH483" s="30"/>
      <c r="AI483" s="30"/>
      <c r="AJ483" s="30"/>
      <c r="AK483" s="30"/>
      <c r="AL483" s="30"/>
      <c r="AM483" s="30"/>
      <c r="AN483" s="30"/>
      <c r="AO483" s="30"/>
    </row>
    <row r="484" spans="1:41" ht="17.25" hidden="1" customHeight="1">
      <c r="A484" s="43"/>
      <c r="B484" s="28" t="s">
        <v>353</v>
      </c>
      <c r="C484" s="29" t="s">
        <v>354</v>
      </c>
      <c r="D484" s="186"/>
      <c r="E484" s="30"/>
      <c r="F484" s="93"/>
      <c r="G484" s="186"/>
      <c r="H484" s="186"/>
      <c r="I484" s="186"/>
      <c r="J484" s="186"/>
      <c r="K484" s="23">
        <f t="shared" si="1854"/>
        <v>0</v>
      </c>
      <c r="L484" s="23">
        <f t="shared" si="1855"/>
        <v>0</v>
      </c>
      <c r="M484" s="186"/>
      <c r="N484" s="186"/>
      <c r="O484" s="186"/>
      <c r="P484" s="30"/>
      <c r="Q484" s="30"/>
      <c r="R484" s="30"/>
      <c r="S484" s="30"/>
      <c r="T484" s="30"/>
      <c r="U484" s="30"/>
      <c r="V484" s="30"/>
      <c r="W484" s="30"/>
      <c r="X484" s="30"/>
      <c r="Y484" s="30"/>
      <c r="Z484" s="30"/>
      <c r="AA484" s="30"/>
      <c r="AB484" s="30"/>
      <c r="AC484" s="30"/>
      <c r="AD484" s="292">
        <f t="shared" si="1834"/>
        <v>0</v>
      </c>
      <c r="AE484" s="30"/>
      <c r="AF484" s="30"/>
      <c r="AG484" s="30"/>
      <c r="AH484" s="30"/>
      <c r="AI484" s="30"/>
      <c r="AJ484" s="30"/>
      <c r="AK484" s="30"/>
      <c r="AL484" s="30"/>
      <c r="AM484" s="30"/>
      <c r="AN484" s="30"/>
      <c r="AO484" s="30"/>
    </row>
    <row r="485" spans="1:41" ht="17.25" hidden="1" customHeight="1">
      <c r="A485" s="43"/>
      <c r="B485" s="28" t="s">
        <v>355</v>
      </c>
      <c r="C485" s="29" t="s">
        <v>356</v>
      </c>
      <c r="D485" s="186">
        <v>2287</v>
      </c>
      <c r="E485" s="30"/>
      <c r="F485" s="93"/>
      <c r="G485" s="186"/>
      <c r="H485" s="186"/>
      <c r="I485" s="186"/>
      <c r="J485" s="186"/>
      <c r="K485" s="23">
        <f t="shared" si="1854"/>
        <v>0</v>
      </c>
      <c r="L485" s="23">
        <f t="shared" si="1855"/>
        <v>0</v>
      </c>
      <c r="M485" s="186"/>
      <c r="N485" s="186"/>
      <c r="O485" s="186"/>
      <c r="P485" s="30"/>
      <c r="Q485" s="30"/>
      <c r="R485" s="30"/>
      <c r="S485" s="30"/>
      <c r="T485" s="30"/>
      <c r="U485" s="30"/>
      <c r="V485" s="30"/>
      <c r="W485" s="30"/>
      <c r="X485" s="30"/>
      <c r="Y485" s="30"/>
      <c r="Z485" s="30"/>
      <c r="AA485" s="30"/>
      <c r="AB485" s="30"/>
      <c r="AC485" s="30"/>
      <c r="AD485" s="292">
        <f t="shared" si="1834"/>
        <v>0</v>
      </c>
      <c r="AE485" s="30"/>
      <c r="AF485" s="30"/>
      <c r="AG485" s="30"/>
      <c r="AH485" s="30"/>
      <c r="AI485" s="30"/>
      <c r="AJ485" s="30"/>
      <c r="AK485" s="30"/>
      <c r="AL485" s="30"/>
      <c r="AM485" s="30"/>
      <c r="AN485" s="30"/>
      <c r="AO485" s="30"/>
    </row>
    <row r="486" spans="1:41" ht="29.25" customHeight="1">
      <c r="A486" s="43"/>
      <c r="B486" s="160" t="s">
        <v>398</v>
      </c>
      <c r="C486" s="161"/>
      <c r="D486" s="265">
        <f t="shared" ref="D486:E486" si="1871">D487</f>
        <v>750</v>
      </c>
      <c r="E486" s="162">
        <f t="shared" si="1871"/>
        <v>1389</v>
      </c>
      <c r="F486" s="302">
        <f t="shared" ref="F486:AO486" si="1872">F487</f>
        <v>1389</v>
      </c>
      <c r="G486" s="265">
        <f t="shared" si="1872"/>
        <v>750</v>
      </c>
      <c r="H486" s="265">
        <f t="shared" si="1872"/>
        <v>0</v>
      </c>
      <c r="I486" s="265">
        <f t="shared" si="1872"/>
        <v>0</v>
      </c>
      <c r="J486" s="265">
        <f t="shared" si="1872"/>
        <v>639</v>
      </c>
      <c r="K486" s="23">
        <f t="shared" si="1854"/>
        <v>1389</v>
      </c>
      <c r="L486" s="23">
        <f t="shared" si="1855"/>
        <v>0</v>
      </c>
      <c r="M486" s="265">
        <f t="shared" si="1872"/>
        <v>0</v>
      </c>
      <c r="N486" s="265">
        <f t="shared" si="1872"/>
        <v>0</v>
      </c>
      <c r="O486" s="265">
        <f t="shared" si="1872"/>
        <v>0</v>
      </c>
      <c r="P486" s="162">
        <f t="shared" si="1872"/>
        <v>0</v>
      </c>
      <c r="Q486" s="162">
        <f t="shared" si="1872"/>
        <v>0</v>
      </c>
      <c r="R486" s="162">
        <f t="shared" si="1872"/>
        <v>0</v>
      </c>
      <c r="S486" s="162">
        <f t="shared" si="1872"/>
        <v>0</v>
      </c>
      <c r="T486" s="162">
        <f t="shared" si="1872"/>
        <v>0</v>
      </c>
      <c r="U486" s="162">
        <f t="shared" si="1872"/>
        <v>0</v>
      </c>
      <c r="V486" s="162">
        <f t="shared" si="1872"/>
        <v>0</v>
      </c>
      <c r="W486" s="162">
        <f t="shared" si="1872"/>
        <v>0</v>
      </c>
      <c r="X486" s="162">
        <f t="shared" si="1872"/>
        <v>0</v>
      </c>
      <c r="Y486" s="162">
        <f t="shared" si="1872"/>
        <v>0</v>
      </c>
      <c r="Z486" s="162">
        <f t="shared" si="1872"/>
        <v>0</v>
      </c>
      <c r="AA486" s="162">
        <f t="shared" si="1872"/>
        <v>0</v>
      </c>
      <c r="AB486" s="162">
        <f t="shared" si="1872"/>
        <v>0</v>
      </c>
      <c r="AC486" s="162">
        <f t="shared" si="1872"/>
        <v>0</v>
      </c>
      <c r="AD486" s="292">
        <f t="shared" si="1834"/>
        <v>1389</v>
      </c>
      <c r="AE486" s="162">
        <f t="shared" si="1872"/>
        <v>1389</v>
      </c>
      <c r="AF486" s="162">
        <f t="shared" si="1872"/>
        <v>1048</v>
      </c>
      <c r="AG486" s="162">
        <f>AG487+AG491</f>
        <v>619</v>
      </c>
      <c r="AH486" s="162">
        <f t="shared" si="1872"/>
        <v>0</v>
      </c>
      <c r="AI486" s="162">
        <f t="shared" si="1872"/>
        <v>0</v>
      </c>
      <c r="AJ486" s="162">
        <f t="shared" si="1872"/>
        <v>0</v>
      </c>
      <c r="AK486" s="162">
        <f t="shared" si="1872"/>
        <v>342</v>
      </c>
      <c r="AL486" s="162">
        <f t="shared" si="1872"/>
        <v>0</v>
      </c>
      <c r="AM486" s="162">
        <f t="shared" si="1872"/>
        <v>0</v>
      </c>
      <c r="AN486" s="162">
        <f t="shared" si="1872"/>
        <v>0</v>
      </c>
      <c r="AO486" s="162">
        <f t="shared" si="1872"/>
        <v>0</v>
      </c>
    </row>
    <row r="487" spans="1:41" ht="38.25" customHeight="1">
      <c r="A487" s="43"/>
      <c r="B487" s="163" t="s">
        <v>321</v>
      </c>
      <c r="C487" s="145">
        <v>60</v>
      </c>
      <c r="D487" s="147">
        <f t="shared" ref="D487:E487" si="1873">D488+D489+D490</f>
        <v>750</v>
      </c>
      <c r="E487" s="146">
        <f t="shared" si="1873"/>
        <v>1389</v>
      </c>
      <c r="F487" s="299">
        <f t="shared" ref="F487:J487" si="1874">F488+F489+F490</f>
        <v>1389</v>
      </c>
      <c r="G487" s="147">
        <f t="shared" si="1874"/>
        <v>750</v>
      </c>
      <c r="H487" s="147">
        <f t="shared" si="1874"/>
        <v>0</v>
      </c>
      <c r="I487" s="147">
        <f t="shared" si="1874"/>
        <v>0</v>
      </c>
      <c r="J487" s="147">
        <f t="shared" si="1874"/>
        <v>639</v>
      </c>
      <c r="K487" s="23">
        <f t="shared" si="1854"/>
        <v>1389</v>
      </c>
      <c r="L487" s="23">
        <f t="shared" si="1855"/>
        <v>0</v>
      </c>
      <c r="M487" s="147">
        <f t="shared" ref="M487:O487" si="1875">M488+M489+M490</f>
        <v>0</v>
      </c>
      <c r="N487" s="147">
        <f t="shared" si="1875"/>
        <v>0</v>
      </c>
      <c r="O487" s="147">
        <f t="shared" si="1875"/>
        <v>0</v>
      </c>
      <c r="P487" s="146">
        <f t="shared" ref="P487:Q487" si="1876">P488+P489+P490</f>
        <v>0</v>
      </c>
      <c r="Q487" s="146">
        <f t="shared" si="1876"/>
        <v>0</v>
      </c>
      <c r="R487" s="146">
        <f t="shared" ref="R487:Z487" si="1877">R488+R489+R490</f>
        <v>0</v>
      </c>
      <c r="S487" s="146">
        <f t="shared" si="1877"/>
        <v>0</v>
      </c>
      <c r="T487" s="146">
        <f t="shared" si="1877"/>
        <v>0</v>
      </c>
      <c r="U487" s="146">
        <f t="shared" ref="U487:V487" si="1878">U488+U489+U490</f>
        <v>0</v>
      </c>
      <c r="V487" s="146">
        <f t="shared" si="1878"/>
        <v>0</v>
      </c>
      <c r="W487" s="146">
        <f t="shared" ref="W487:Y487" si="1879">W488+W489+W490</f>
        <v>0</v>
      </c>
      <c r="X487" s="146">
        <f t="shared" si="1879"/>
        <v>0</v>
      </c>
      <c r="Y487" s="146">
        <f t="shared" si="1879"/>
        <v>0</v>
      </c>
      <c r="Z487" s="146">
        <f t="shared" si="1877"/>
        <v>0</v>
      </c>
      <c r="AA487" s="146">
        <f t="shared" ref="AA487:AB487" si="1880">AA488+AA489+AA490</f>
        <v>0</v>
      </c>
      <c r="AB487" s="146">
        <f t="shared" si="1880"/>
        <v>0</v>
      </c>
      <c r="AC487" s="146">
        <f t="shared" ref="AC487:AE487" si="1881">AC488+AC489+AC490</f>
        <v>0</v>
      </c>
      <c r="AD487" s="292">
        <f t="shared" si="1834"/>
        <v>1389</v>
      </c>
      <c r="AE487" s="146">
        <f t="shared" si="1881"/>
        <v>1389</v>
      </c>
      <c r="AF487" s="146">
        <f t="shared" ref="AF487:AK487" si="1882">AF488+AF489+AF490</f>
        <v>1048</v>
      </c>
      <c r="AG487" s="146">
        <f t="shared" si="1882"/>
        <v>342</v>
      </c>
      <c r="AH487" s="146">
        <f t="shared" ref="AH487:AJ487" si="1883">AH488+AH489+AH490</f>
        <v>0</v>
      </c>
      <c r="AI487" s="146">
        <f t="shared" si="1883"/>
        <v>0</v>
      </c>
      <c r="AJ487" s="146">
        <f t="shared" si="1883"/>
        <v>0</v>
      </c>
      <c r="AK487" s="146">
        <f t="shared" si="1882"/>
        <v>342</v>
      </c>
      <c r="AL487" s="146">
        <f t="shared" ref="AL487:AM487" si="1884">AL488+AL489+AL490</f>
        <v>0</v>
      </c>
      <c r="AM487" s="146">
        <f t="shared" si="1884"/>
        <v>0</v>
      </c>
      <c r="AN487" s="146">
        <f t="shared" ref="AN487:AO487" si="1885">AN488+AN489+AN490</f>
        <v>0</v>
      </c>
      <c r="AO487" s="146">
        <f t="shared" si="1885"/>
        <v>0</v>
      </c>
    </row>
    <row r="488" spans="1:41" ht="17.25" customHeight="1">
      <c r="A488" s="43"/>
      <c r="B488" s="28" t="s">
        <v>197</v>
      </c>
      <c r="C488" s="29" t="s">
        <v>362</v>
      </c>
      <c r="D488" s="186">
        <v>630</v>
      </c>
      <c r="E488" s="30">
        <v>1167</v>
      </c>
      <c r="F488" s="93">
        <v>1167</v>
      </c>
      <c r="G488" s="186">
        <v>630</v>
      </c>
      <c r="H488" s="186"/>
      <c r="I488" s="186"/>
      <c r="J488" s="186">
        <v>537</v>
      </c>
      <c r="K488" s="23">
        <f t="shared" si="1854"/>
        <v>1167</v>
      </c>
      <c r="L488" s="23">
        <f t="shared" si="1855"/>
        <v>0</v>
      </c>
      <c r="M488" s="186">
        <v>0</v>
      </c>
      <c r="N488" s="186">
        <v>0</v>
      </c>
      <c r="O488" s="186">
        <v>0</v>
      </c>
      <c r="P488" s="30"/>
      <c r="Q488" s="30"/>
      <c r="R488" s="30"/>
      <c r="S488" s="30"/>
      <c r="T488" s="30"/>
      <c r="U488" s="30"/>
      <c r="V488" s="30"/>
      <c r="W488" s="30"/>
      <c r="X488" s="30"/>
      <c r="Y488" s="30"/>
      <c r="Z488" s="30"/>
      <c r="AA488" s="30"/>
      <c r="AB488" s="30"/>
      <c r="AC488" s="30"/>
      <c r="AD488" s="292">
        <f t="shared" si="1834"/>
        <v>1167</v>
      </c>
      <c r="AE488" s="30">
        <v>1167</v>
      </c>
      <c r="AF488" s="30">
        <v>875</v>
      </c>
      <c r="AG488" s="30">
        <v>292</v>
      </c>
      <c r="AH488" s="30"/>
      <c r="AI488" s="30"/>
      <c r="AJ488" s="30"/>
      <c r="AK488" s="30">
        <v>292</v>
      </c>
      <c r="AL488" s="30"/>
      <c r="AM488" s="30"/>
      <c r="AN488" s="30"/>
      <c r="AO488" s="30"/>
    </row>
    <row r="489" spans="1:41" ht="17.25" customHeight="1">
      <c r="A489" s="43"/>
      <c r="B489" s="28" t="s">
        <v>199</v>
      </c>
      <c r="C489" s="29" t="s">
        <v>363</v>
      </c>
      <c r="D489" s="186"/>
      <c r="E489" s="30"/>
      <c r="F489" s="93"/>
      <c r="G489" s="186"/>
      <c r="H489" s="186"/>
      <c r="I489" s="186"/>
      <c r="J489" s="186"/>
      <c r="K489" s="23">
        <f t="shared" si="1854"/>
        <v>0</v>
      </c>
      <c r="L489" s="23">
        <f t="shared" si="1855"/>
        <v>0</v>
      </c>
      <c r="M489" s="186"/>
      <c r="N489" s="186"/>
      <c r="O489" s="186"/>
      <c r="P489" s="30"/>
      <c r="Q489" s="30"/>
      <c r="R489" s="30"/>
      <c r="S489" s="30"/>
      <c r="T489" s="30"/>
      <c r="U489" s="30"/>
      <c r="V489" s="30"/>
      <c r="W489" s="30"/>
      <c r="X489" s="30"/>
      <c r="Y489" s="30"/>
      <c r="Z489" s="30"/>
      <c r="AA489" s="30"/>
      <c r="AB489" s="30"/>
      <c r="AC489" s="30"/>
      <c r="AD489" s="292">
        <f t="shared" si="1834"/>
        <v>0</v>
      </c>
      <c r="AE489" s="30"/>
      <c r="AF489" s="30"/>
      <c r="AG489" s="30"/>
      <c r="AH489" s="30"/>
      <c r="AI489" s="30"/>
      <c r="AJ489" s="30"/>
      <c r="AK489" s="30"/>
      <c r="AL489" s="30"/>
      <c r="AM489" s="30"/>
      <c r="AN489" s="30"/>
      <c r="AO489" s="30"/>
    </row>
    <row r="490" spans="1:41" ht="15" customHeight="1">
      <c r="A490" s="43"/>
      <c r="B490" s="28" t="s">
        <v>201</v>
      </c>
      <c r="C490" s="29" t="s">
        <v>364</v>
      </c>
      <c r="D490" s="186">
        <v>120</v>
      </c>
      <c r="E490" s="30">
        <v>222</v>
      </c>
      <c r="F490" s="93">
        <v>222</v>
      </c>
      <c r="G490" s="186">
        <v>120</v>
      </c>
      <c r="H490" s="186"/>
      <c r="I490" s="186"/>
      <c r="J490" s="186">
        <v>102</v>
      </c>
      <c r="K490" s="23">
        <f t="shared" si="1854"/>
        <v>222</v>
      </c>
      <c r="L490" s="23">
        <f t="shared" si="1855"/>
        <v>0</v>
      </c>
      <c r="M490" s="186">
        <v>0</v>
      </c>
      <c r="N490" s="186">
        <v>0</v>
      </c>
      <c r="O490" s="186">
        <v>0</v>
      </c>
      <c r="P490" s="30"/>
      <c r="Q490" s="30"/>
      <c r="R490" s="30"/>
      <c r="S490" s="30"/>
      <c r="T490" s="30"/>
      <c r="U490" s="30"/>
      <c r="V490" s="30"/>
      <c r="W490" s="30"/>
      <c r="X490" s="30"/>
      <c r="Y490" s="30"/>
      <c r="Z490" s="30"/>
      <c r="AA490" s="30"/>
      <c r="AB490" s="30"/>
      <c r="AC490" s="30"/>
      <c r="AD490" s="292">
        <f t="shared" si="1834"/>
        <v>222</v>
      </c>
      <c r="AE490" s="30">
        <v>222</v>
      </c>
      <c r="AF490" s="30">
        <v>173</v>
      </c>
      <c r="AG490" s="30">
        <v>50</v>
      </c>
      <c r="AH490" s="30"/>
      <c r="AI490" s="30"/>
      <c r="AJ490" s="30"/>
      <c r="AK490" s="30">
        <v>50</v>
      </c>
      <c r="AL490" s="30"/>
      <c r="AM490" s="30"/>
      <c r="AN490" s="30"/>
      <c r="AO490" s="30"/>
    </row>
    <row r="491" spans="1:41" ht="15" customHeight="1">
      <c r="A491" s="43"/>
      <c r="B491" s="28" t="s">
        <v>365</v>
      </c>
      <c r="C491" s="29"/>
      <c r="D491" s="186"/>
      <c r="E491" s="30"/>
      <c r="F491" s="93"/>
      <c r="G491" s="186"/>
      <c r="H491" s="186"/>
      <c r="I491" s="186"/>
      <c r="J491" s="186"/>
      <c r="K491" s="23"/>
      <c r="L491" s="23"/>
      <c r="M491" s="186"/>
      <c r="N491" s="186"/>
      <c r="O491" s="186"/>
      <c r="P491" s="30"/>
      <c r="Q491" s="30"/>
      <c r="R491" s="30"/>
      <c r="S491" s="30"/>
      <c r="T491" s="30"/>
      <c r="U491" s="30"/>
      <c r="V491" s="30"/>
      <c r="W491" s="30"/>
      <c r="X491" s="30"/>
      <c r="Y491" s="30"/>
      <c r="Z491" s="30"/>
      <c r="AA491" s="30"/>
      <c r="AB491" s="30"/>
      <c r="AC491" s="30"/>
      <c r="AD491" s="292"/>
      <c r="AE491" s="30"/>
      <c r="AF491" s="30"/>
      <c r="AG491" s="30">
        <v>277</v>
      </c>
      <c r="AH491" s="30"/>
      <c r="AI491" s="30"/>
      <c r="AJ491" s="30"/>
      <c r="AK491" s="30">
        <v>277</v>
      </c>
      <c r="AL491" s="30"/>
      <c r="AM491" s="30"/>
      <c r="AN491" s="30"/>
      <c r="AO491" s="30"/>
    </row>
    <row r="492" spans="1:41" ht="51">
      <c r="A492" s="43"/>
      <c r="B492" s="160" t="s">
        <v>399</v>
      </c>
      <c r="C492" s="164">
        <v>60</v>
      </c>
      <c r="D492" s="265">
        <f t="shared" ref="D492:E492" si="1886">D493+D496</f>
        <v>2980</v>
      </c>
      <c r="E492" s="162">
        <f t="shared" si="1886"/>
        <v>1096</v>
      </c>
      <c r="F492" s="302">
        <f t="shared" ref="F492:J492" si="1887">F493+F496</f>
        <v>1096</v>
      </c>
      <c r="G492" s="265">
        <f t="shared" si="1887"/>
        <v>0</v>
      </c>
      <c r="H492" s="265">
        <f t="shared" si="1887"/>
        <v>1096</v>
      </c>
      <c r="I492" s="265">
        <f t="shared" si="1887"/>
        <v>0</v>
      </c>
      <c r="J492" s="265">
        <f t="shared" si="1887"/>
        <v>0</v>
      </c>
      <c r="K492" s="23">
        <f t="shared" si="1854"/>
        <v>1096</v>
      </c>
      <c r="L492" s="23">
        <f t="shared" si="1855"/>
        <v>0</v>
      </c>
      <c r="M492" s="265">
        <f t="shared" ref="M492:O492" si="1888">M493+M496</f>
        <v>0</v>
      </c>
      <c r="N492" s="265">
        <f t="shared" si="1888"/>
        <v>0</v>
      </c>
      <c r="O492" s="265">
        <f t="shared" si="1888"/>
        <v>0</v>
      </c>
      <c r="P492" s="162">
        <f t="shared" ref="P492:Q492" si="1889">P493+P496</f>
        <v>0</v>
      </c>
      <c r="Q492" s="162">
        <f t="shared" si="1889"/>
        <v>0</v>
      </c>
      <c r="R492" s="162">
        <f t="shared" ref="R492:Z492" si="1890">R493+R496</f>
        <v>0</v>
      </c>
      <c r="S492" s="162">
        <f t="shared" si="1890"/>
        <v>0</v>
      </c>
      <c r="T492" s="162">
        <f t="shared" si="1890"/>
        <v>0</v>
      </c>
      <c r="U492" s="162">
        <f t="shared" ref="U492:V492" si="1891">U493+U496</f>
        <v>0</v>
      </c>
      <c r="V492" s="162">
        <f t="shared" si="1891"/>
        <v>0</v>
      </c>
      <c r="W492" s="162">
        <f t="shared" ref="W492:Y492" si="1892">W493+W496</f>
        <v>0</v>
      </c>
      <c r="X492" s="162">
        <f t="shared" si="1892"/>
        <v>0</v>
      </c>
      <c r="Y492" s="162">
        <f t="shared" si="1892"/>
        <v>0</v>
      </c>
      <c r="Z492" s="162">
        <f t="shared" si="1890"/>
        <v>0</v>
      </c>
      <c r="AA492" s="162">
        <f t="shared" ref="AA492:AB492" si="1893">AA493+AA496</f>
        <v>0</v>
      </c>
      <c r="AB492" s="162">
        <f t="shared" si="1893"/>
        <v>0</v>
      </c>
      <c r="AC492" s="162">
        <f t="shared" ref="AC492:AE492" si="1894">AC493+AC496</f>
        <v>0</v>
      </c>
      <c r="AD492" s="292">
        <f t="shared" si="1834"/>
        <v>1096</v>
      </c>
      <c r="AE492" s="162">
        <f t="shared" si="1894"/>
        <v>1096</v>
      </c>
      <c r="AF492" s="162">
        <f t="shared" ref="AF492:AK492" si="1895">AF493+AF496</f>
        <v>156</v>
      </c>
      <c r="AG492" s="162">
        <f t="shared" si="1895"/>
        <v>0</v>
      </c>
      <c r="AH492" s="162">
        <f t="shared" ref="AH492:AJ492" si="1896">AH493+AH496</f>
        <v>0</v>
      </c>
      <c r="AI492" s="162">
        <f t="shared" si="1896"/>
        <v>0</v>
      </c>
      <c r="AJ492" s="162">
        <f t="shared" si="1896"/>
        <v>0</v>
      </c>
      <c r="AK492" s="162">
        <f t="shared" si="1895"/>
        <v>0</v>
      </c>
      <c r="AL492" s="162">
        <f t="shared" ref="AL492:AM492" si="1897">AL493+AL496</f>
        <v>0</v>
      </c>
      <c r="AM492" s="162">
        <f t="shared" si="1897"/>
        <v>0</v>
      </c>
      <c r="AN492" s="162">
        <f t="shared" ref="AN492:AO492" si="1898">AN493+AN496</f>
        <v>0</v>
      </c>
      <c r="AO492" s="162">
        <f t="shared" si="1898"/>
        <v>0</v>
      </c>
    </row>
    <row r="493" spans="1:41" s="167" customFormat="1" ht="15.75" customHeight="1">
      <c r="A493" s="165"/>
      <c r="B493" s="25" t="s">
        <v>298</v>
      </c>
      <c r="C493" s="132"/>
      <c r="D493" s="262">
        <f t="shared" ref="D493:E493" si="1899">D494</f>
        <v>20</v>
      </c>
      <c r="E493" s="153">
        <f t="shared" si="1899"/>
        <v>15</v>
      </c>
      <c r="F493" s="234">
        <f t="shared" ref="F493:AO493" si="1900">F494</f>
        <v>15</v>
      </c>
      <c r="G493" s="262">
        <f t="shared" si="1900"/>
        <v>0</v>
      </c>
      <c r="H493" s="262">
        <f t="shared" si="1900"/>
        <v>15</v>
      </c>
      <c r="I493" s="262">
        <f t="shared" si="1900"/>
        <v>0</v>
      </c>
      <c r="J493" s="262">
        <f t="shared" si="1900"/>
        <v>0</v>
      </c>
      <c r="K493" s="23">
        <f t="shared" si="1854"/>
        <v>15</v>
      </c>
      <c r="L493" s="23">
        <f t="shared" si="1855"/>
        <v>0</v>
      </c>
      <c r="M493" s="262">
        <f t="shared" si="1900"/>
        <v>0</v>
      </c>
      <c r="N493" s="262">
        <f t="shared" si="1900"/>
        <v>0</v>
      </c>
      <c r="O493" s="262">
        <f t="shared" si="1900"/>
        <v>0</v>
      </c>
      <c r="P493" s="153">
        <f t="shared" si="1900"/>
        <v>0</v>
      </c>
      <c r="Q493" s="153">
        <f t="shared" si="1900"/>
        <v>0</v>
      </c>
      <c r="R493" s="153">
        <f t="shared" si="1900"/>
        <v>0</v>
      </c>
      <c r="S493" s="153">
        <f t="shared" si="1900"/>
        <v>0</v>
      </c>
      <c r="T493" s="153">
        <f t="shared" si="1900"/>
        <v>0</v>
      </c>
      <c r="U493" s="153">
        <f t="shared" si="1900"/>
        <v>0</v>
      </c>
      <c r="V493" s="153">
        <f t="shared" si="1900"/>
        <v>0</v>
      </c>
      <c r="W493" s="153">
        <f t="shared" si="1900"/>
        <v>0</v>
      </c>
      <c r="X493" s="153">
        <f t="shared" si="1900"/>
        <v>0</v>
      </c>
      <c r="Y493" s="153">
        <f t="shared" si="1900"/>
        <v>0</v>
      </c>
      <c r="Z493" s="153">
        <f t="shared" si="1900"/>
        <v>0</v>
      </c>
      <c r="AA493" s="153">
        <f t="shared" si="1900"/>
        <v>0</v>
      </c>
      <c r="AB493" s="153">
        <f t="shared" si="1900"/>
        <v>0</v>
      </c>
      <c r="AC493" s="153">
        <f t="shared" si="1900"/>
        <v>0</v>
      </c>
      <c r="AD493" s="292">
        <f t="shared" si="1834"/>
        <v>15</v>
      </c>
      <c r="AE493" s="153">
        <f t="shared" si="1900"/>
        <v>15</v>
      </c>
      <c r="AF493" s="153">
        <f t="shared" si="1900"/>
        <v>1</v>
      </c>
      <c r="AG493" s="153">
        <f t="shared" si="1900"/>
        <v>0</v>
      </c>
      <c r="AH493" s="153">
        <f t="shared" si="1900"/>
        <v>0</v>
      </c>
      <c r="AI493" s="153">
        <f t="shared" si="1900"/>
        <v>0</v>
      </c>
      <c r="AJ493" s="153">
        <f t="shared" si="1900"/>
        <v>0</v>
      </c>
      <c r="AK493" s="153">
        <f t="shared" si="1900"/>
        <v>0</v>
      </c>
      <c r="AL493" s="153">
        <f t="shared" si="1900"/>
        <v>0</v>
      </c>
      <c r="AM493" s="153">
        <f t="shared" si="1900"/>
        <v>0</v>
      </c>
      <c r="AN493" s="153">
        <f t="shared" si="1900"/>
        <v>0</v>
      </c>
      <c r="AO493" s="153">
        <f t="shared" si="1900"/>
        <v>0</v>
      </c>
    </row>
    <row r="494" spans="1:41" s="167" customFormat="1" ht="14.25" customHeight="1">
      <c r="A494" s="165"/>
      <c r="B494" s="28" t="s">
        <v>301</v>
      </c>
      <c r="C494" s="132">
        <v>20</v>
      </c>
      <c r="D494" s="262">
        <v>20</v>
      </c>
      <c r="E494" s="153">
        <v>15</v>
      </c>
      <c r="F494" s="234">
        <v>15</v>
      </c>
      <c r="G494" s="262"/>
      <c r="H494" s="262">
        <v>15</v>
      </c>
      <c r="I494" s="262"/>
      <c r="J494" s="262"/>
      <c r="K494" s="23">
        <f t="shared" si="1854"/>
        <v>15</v>
      </c>
      <c r="L494" s="23">
        <f t="shared" si="1855"/>
        <v>0</v>
      </c>
      <c r="M494" s="262"/>
      <c r="N494" s="262"/>
      <c r="O494" s="262"/>
      <c r="P494" s="153"/>
      <c r="Q494" s="153"/>
      <c r="R494" s="153"/>
      <c r="S494" s="153"/>
      <c r="T494" s="153"/>
      <c r="U494" s="153"/>
      <c r="V494" s="153"/>
      <c r="W494" s="153"/>
      <c r="X494" s="153"/>
      <c r="Y494" s="153"/>
      <c r="Z494" s="153"/>
      <c r="AA494" s="153"/>
      <c r="AB494" s="153"/>
      <c r="AC494" s="153"/>
      <c r="AD494" s="292">
        <f t="shared" si="1834"/>
        <v>15</v>
      </c>
      <c r="AE494" s="153">
        <v>15</v>
      </c>
      <c r="AF494" s="153">
        <v>1</v>
      </c>
      <c r="AG494" s="153"/>
      <c r="AH494" s="153"/>
      <c r="AI494" s="153"/>
      <c r="AJ494" s="153"/>
      <c r="AK494" s="153"/>
      <c r="AL494" s="153"/>
      <c r="AM494" s="153"/>
      <c r="AN494" s="153"/>
      <c r="AO494" s="153"/>
    </row>
    <row r="495" spans="1:41" s="169" customFormat="1" ht="14.25">
      <c r="A495" s="157"/>
      <c r="B495" s="25" t="s">
        <v>311</v>
      </c>
      <c r="C495" s="132"/>
      <c r="D495" s="262">
        <f t="shared" ref="D495:E495" si="1901">D497+D499+D500</f>
        <v>2960</v>
      </c>
      <c r="E495" s="153">
        <f t="shared" si="1901"/>
        <v>1081</v>
      </c>
      <c r="F495" s="234">
        <f t="shared" ref="F495:J495" si="1902">F497+F499+F500</f>
        <v>1081</v>
      </c>
      <c r="G495" s="262">
        <f t="shared" si="1902"/>
        <v>0</v>
      </c>
      <c r="H495" s="262">
        <f t="shared" si="1902"/>
        <v>1081</v>
      </c>
      <c r="I495" s="262">
        <f t="shared" si="1902"/>
        <v>0</v>
      </c>
      <c r="J495" s="262">
        <f t="shared" si="1902"/>
        <v>0</v>
      </c>
      <c r="K495" s="23">
        <f t="shared" si="1854"/>
        <v>1081</v>
      </c>
      <c r="L495" s="23">
        <f t="shared" si="1855"/>
        <v>0</v>
      </c>
      <c r="M495" s="262">
        <f t="shared" ref="M495:O495" si="1903">M497+M499+M500</f>
        <v>0</v>
      </c>
      <c r="N495" s="262">
        <f t="shared" si="1903"/>
        <v>0</v>
      </c>
      <c r="O495" s="262">
        <f t="shared" si="1903"/>
        <v>0</v>
      </c>
      <c r="P495" s="153">
        <f t="shared" ref="P495:Q495" si="1904">P497+P499+P500</f>
        <v>0</v>
      </c>
      <c r="Q495" s="153">
        <f t="shared" si="1904"/>
        <v>0</v>
      </c>
      <c r="R495" s="153">
        <f t="shared" ref="R495:Z495" si="1905">R497+R499+R500</f>
        <v>0</v>
      </c>
      <c r="S495" s="153">
        <f t="shared" si="1905"/>
        <v>0</v>
      </c>
      <c r="T495" s="153">
        <f t="shared" si="1905"/>
        <v>0</v>
      </c>
      <c r="U495" s="153">
        <f t="shared" ref="U495:V495" si="1906">U497+U499+U500</f>
        <v>0</v>
      </c>
      <c r="V495" s="153">
        <f t="shared" si="1906"/>
        <v>0</v>
      </c>
      <c r="W495" s="153">
        <f t="shared" ref="W495:Y495" si="1907">W497+W499+W500</f>
        <v>0</v>
      </c>
      <c r="X495" s="153">
        <f t="shared" si="1907"/>
        <v>0</v>
      </c>
      <c r="Y495" s="153">
        <f t="shared" si="1907"/>
        <v>0</v>
      </c>
      <c r="Z495" s="153">
        <f t="shared" si="1905"/>
        <v>0</v>
      </c>
      <c r="AA495" s="153">
        <f t="shared" ref="AA495:AB495" si="1908">AA497+AA499+AA500</f>
        <v>0</v>
      </c>
      <c r="AB495" s="153">
        <f t="shared" si="1908"/>
        <v>0</v>
      </c>
      <c r="AC495" s="153">
        <f t="shared" ref="AC495:AE495" si="1909">AC497+AC499+AC500</f>
        <v>0</v>
      </c>
      <c r="AD495" s="292">
        <f t="shared" si="1834"/>
        <v>1081</v>
      </c>
      <c r="AE495" s="153">
        <f t="shared" si="1909"/>
        <v>1081</v>
      </c>
      <c r="AF495" s="153">
        <f t="shared" ref="AF495:AK495" si="1910">AF497+AF499+AF500</f>
        <v>155</v>
      </c>
      <c r="AG495" s="153">
        <f t="shared" si="1910"/>
        <v>0</v>
      </c>
      <c r="AH495" s="153">
        <f t="shared" ref="AH495:AJ495" si="1911">AH497+AH499+AH500</f>
        <v>0</v>
      </c>
      <c r="AI495" s="153">
        <f t="shared" si="1911"/>
        <v>0</v>
      </c>
      <c r="AJ495" s="153">
        <f t="shared" si="1911"/>
        <v>0</v>
      </c>
      <c r="AK495" s="153">
        <f t="shared" si="1910"/>
        <v>0</v>
      </c>
      <c r="AL495" s="153">
        <f t="shared" ref="AL495:AM495" si="1912">AL497+AL499+AL500</f>
        <v>0</v>
      </c>
      <c r="AM495" s="153">
        <f t="shared" si="1912"/>
        <v>0</v>
      </c>
      <c r="AN495" s="153">
        <f t="shared" ref="AN495:AO495" si="1913">AN497+AN499+AN500</f>
        <v>0</v>
      </c>
      <c r="AO495" s="153">
        <f t="shared" si="1913"/>
        <v>0</v>
      </c>
    </row>
    <row r="496" spans="1:41" s="169" customFormat="1" ht="25.5">
      <c r="A496" s="157"/>
      <c r="B496" s="163" t="s">
        <v>321</v>
      </c>
      <c r="C496" s="145">
        <v>60</v>
      </c>
      <c r="D496" s="147">
        <f t="shared" ref="D496:E496" si="1914">D497+D498+D499</f>
        <v>2960</v>
      </c>
      <c r="E496" s="146">
        <f t="shared" si="1914"/>
        <v>1081</v>
      </c>
      <c r="F496" s="299">
        <f t="shared" ref="F496:J496" si="1915">F497+F498+F499</f>
        <v>1081</v>
      </c>
      <c r="G496" s="147">
        <f t="shared" si="1915"/>
        <v>0</v>
      </c>
      <c r="H496" s="147">
        <f t="shared" si="1915"/>
        <v>1081</v>
      </c>
      <c r="I496" s="147">
        <f t="shared" si="1915"/>
        <v>0</v>
      </c>
      <c r="J496" s="147">
        <f t="shared" si="1915"/>
        <v>0</v>
      </c>
      <c r="K496" s="23">
        <f t="shared" si="1854"/>
        <v>1081</v>
      </c>
      <c r="L496" s="23">
        <f t="shared" si="1855"/>
        <v>0</v>
      </c>
      <c r="M496" s="147">
        <f t="shared" ref="M496:O496" si="1916">M497+M498+M499</f>
        <v>0</v>
      </c>
      <c r="N496" s="147">
        <f t="shared" si="1916"/>
        <v>0</v>
      </c>
      <c r="O496" s="147">
        <f t="shared" si="1916"/>
        <v>0</v>
      </c>
      <c r="P496" s="146">
        <f t="shared" ref="P496:Q496" si="1917">P497+P498+P499</f>
        <v>0</v>
      </c>
      <c r="Q496" s="146">
        <f t="shared" si="1917"/>
        <v>0</v>
      </c>
      <c r="R496" s="146">
        <f t="shared" ref="R496:Z496" si="1918">R497+R498+R499</f>
        <v>0</v>
      </c>
      <c r="S496" s="146">
        <f t="shared" si="1918"/>
        <v>0</v>
      </c>
      <c r="T496" s="146">
        <f t="shared" si="1918"/>
        <v>0</v>
      </c>
      <c r="U496" s="146">
        <f t="shared" ref="U496:V496" si="1919">U497+U498+U499</f>
        <v>0</v>
      </c>
      <c r="V496" s="146">
        <f t="shared" si="1919"/>
        <v>0</v>
      </c>
      <c r="W496" s="146">
        <f t="shared" ref="W496:Y496" si="1920">W497+W498+W499</f>
        <v>0</v>
      </c>
      <c r="X496" s="146">
        <f t="shared" si="1920"/>
        <v>0</v>
      </c>
      <c r="Y496" s="146">
        <f t="shared" si="1920"/>
        <v>0</v>
      </c>
      <c r="Z496" s="146">
        <f t="shared" si="1918"/>
        <v>0</v>
      </c>
      <c r="AA496" s="146">
        <f t="shared" ref="AA496:AB496" si="1921">AA497+AA498+AA499</f>
        <v>0</v>
      </c>
      <c r="AB496" s="146">
        <f t="shared" si="1921"/>
        <v>0</v>
      </c>
      <c r="AC496" s="146">
        <f t="shared" ref="AC496:AE496" si="1922">AC497+AC498+AC499</f>
        <v>0</v>
      </c>
      <c r="AD496" s="292">
        <f t="shared" si="1834"/>
        <v>1081</v>
      </c>
      <c r="AE496" s="146">
        <f t="shared" si="1922"/>
        <v>1081</v>
      </c>
      <c r="AF496" s="146">
        <f t="shared" ref="AF496:AK496" si="1923">AF497+AF498+AF499</f>
        <v>155</v>
      </c>
      <c r="AG496" s="146">
        <f t="shared" si="1923"/>
        <v>0</v>
      </c>
      <c r="AH496" s="146">
        <f t="shared" ref="AH496:AJ496" si="1924">AH497+AH498+AH499</f>
        <v>0</v>
      </c>
      <c r="AI496" s="146">
        <f t="shared" si="1924"/>
        <v>0</v>
      </c>
      <c r="AJ496" s="146">
        <f t="shared" si="1924"/>
        <v>0</v>
      </c>
      <c r="AK496" s="146">
        <f t="shared" si="1923"/>
        <v>0</v>
      </c>
      <c r="AL496" s="146">
        <f t="shared" ref="AL496:AM496" si="1925">AL497+AL498+AL499</f>
        <v>0</v>
      </c>
      <c r="AM496" s="146">
        <f t="shared" si="1925"/>
        <v>0</v>
      </c>
      <c r="AN496" s="146">
        <f t="shared" ref="AN496:AO496" si="1926">AN497+AN498+AN499</f>
        <v>0</v>
      </c>
      <c r="AO496" s="146">
        <f t="shared" si="1926"/>
        <v>0</v>
      </c>
    </row>
    <row r="497" spans="1:41" ht="15" customHeight="1">
      <c r="A497" s="43"/>
      <c r="B497" s="28" t="s">
        <v>197</v>
      </c>
      <c r="C497" s="29" t="s">
        <v>362</v>
      </c>
      <c r="D497" s="186">
        <v>2487</v>
      </c>
      <c r="E497" s="30">
        <v>908</v>
      </c>
      <c r="F497" s="93">
        <v>908</v>
      </c>
      <c r="G497" s="186"/>
      <c r="H497" s="186">
        <v>908</v>
      </c>
      <c r="I497" s="186"/>
      <c r="J497" s="186"/>
      <c r="K497" s="23">
        <f t="shared" si="1854"/>
        <v>908</v>
      </c>
      <c r="L497" s="23">
        <f t="shared" si="1855"/>
        <v>0</v>
      </c>
      <c r="M497" s="186">
        <v>0</v>
      </c>
      <c r="N497" s="186">
        <v>0</v>
      </c>
      <c r="O497" s="186">
        <v>0</v>
      </c>
      <c r="P497" s="30"/>
      <c r="Q497" s="30"/>
      <c r="R497" s="30"/>
      <c r="S497" s="30"/>
      <c r="T497" s="30"/>
      <c r="U497" s="30"/>
      <c r="V497" s="30"/>
      <c r="W497" s="30"/>
      <c r="X497" s="30"/>
      <c r="Y497" s="30"/>
      <c r="Z497" s="30"/>
      <c r="AA497" s="30"/>
      <c r="AB497" s="30"/>
      <c r="AC497" s="30"/>
      <c r="AD497" s="292">
        <f t="shared" si="1834"/>
        <v>908</v>
      </c>
      <c r="AE497" s="30">
        <v>908</v>
      </c>
      <c r="AF497" s="30">
        <v>130</v>
      </c>
      <c r="AG497" s="30"/>
      <c r="AH497" s="30"/>
      <c r="AI497" s="30"/>
      <c r="AJ497" s="30"/>
      <c r="AK497" s="30"/>
      <c r="AL497" s="30"/>
      <c r="AM497" s="30"/>
      <c r="AN497" s="30"/>
      <c r="AO497" s="30"/>
    </row>
    <row r="498" spans="1:41" ht="15" customHeight="1">
      <c r="A498" s="43"/>
      <c r="B498" s="28" t="s">
        <v>199</v>
      </c>
      <c r="C498" s="29" t="s">
        <v>363</v>
      </c>
      <c r="D498" s="186"/>
      <c r="E498" s="30"/>
      <c r="F498" s="93"/>
      <c r="G498" s="186"/>
      <c r="H498" s="186"/>
      <c r="I498" s="186"/>
      <c r="J498" s="186"/>
      <c r="K498" s="23">
        <f t="shared" si="1854"/>
        <v>0</v>
      </c>
      <c r="L498" s="23">
        <f t="shared" si="1855"/>
        <v>0</v>
      </c>
      <c r="M498" s="186"/>
      <c r="N498" s="186"/>
      <c r="O498" s="186"/>
      <c r="P498" s="30"/>
      <c r="Q498" s="30"/>
      <c r="R498" s="30"/>
      <c r="S498" s="30"/>
      <c r="T498" s="30"/>
      <c r="U498" s="30"/>
      <c r="V498" s="30"/>
      <c r="W498" s="30"/>
      <c r="X498" s="30"/>
      <c r="Y498" s="30"/>
      <c r="Z498" s="30"/>
      <c r="AA498" s="30"/>
      <c r="AB498" s="30"/>
      <c r="AC498" s="30"/>
      <c r="AD498" s="292">
        <f t="shared" si="1834"/>
        <v>0</v>
      </c>
      <c r="AE498" s="30"/>
      <c r="AF498" s="30"/>
      <c r="AG498" s="30"/>
      <c r="AH498" s="30"/>
      <c r="AI498" s="30"/>
      <c r="AJ498" s="30"/>
      <c r="AK498" s="30"/>
      <c r="AL498" s="30"/>
      <c r="AM498" s="30"/>
      <c r="AN498" s="30"/>
      <c r="AO498" s="30"/>
    </row>
    <row r="499" spans="1:41" ht="15" customHeight="1">
      <c r="A499" s="43"/>
      <c r="B499" s="28" t="s">
        <v>201</v>
      </c>
      <c r="C499" s="29" t="s">
        <v>364</v>
      </c>
      <c r="D499" s="186">
        <v>473</v>
      </c>
      <c r="E499" s="30">
        <v>173</v>
      </c>
      <c r="F499" s="93">
        <v>173</v>
      </c>
      <c r="G499" s="186"/>
      <c r="H499" s="186">
        <v>173</v>
      </c>
      <c r="I499" s="186"/>
      <c r="J499" s="186"/>
      <c r="K499" s="23">
        <f t="shared" si="1854"/>
        <v>173</v>
      </c>
      <c r="L499" s="23">
        <f t="shared" si="1855"/>
        <v>0</v>
      </c>
      <c r="M499" s="186">
        <v>0</v>
      </c>
      <c r="N499" s="186">
        <v>0</v>
      </c>
      <c r="O499" s="186">
        <v>0</v>
      </c>
      <c r="P499" s="30"/>
      <c r="Q499" s="30"/>
      <c r="R499" s="30"/>
      <c r="S499" s="30"/>
      <c r="T499" s="30"/>
      <c r="U499" s="30"/>
      <c r="V499" s="30"/>
      <c r="W499" s="30"/>
      <c r="X499" s="30"/>
      <c r="Y499" s="30"/>
      <c r="Z499" s="30"/>
      <c r="AA499" s="30"/>
      <c r="AB499" s="30"/>
      <c r="AC499" s="30"/>
      <c r="AD499" s="292">
        <f t="shared" si="1834"/>
        <v>173</v>
      </c>
      <c r="AE499" s="30">
        <v>173</v>
      </c>
      <c r="AF499" s="30">
        <v>25</v>
      </c>
      <c r="AG499" s="30"/>
      <c r="AH499" s="30"/>
      <c r="AI499" s="30"/>
      <c r="AJ499" s="30"/>
      <c r="AK499" s="30"/>
      <c r="AL499" s="30"/>
      <c r="AM499" s="30"/>
      <c r="AN499" s="30"/>
      <c r="AO499" s="30"/>
    </row>
    <row r="500" spans="1:41" ht="15" customHeight="1">
      <c r="A500" s="43"/>
      <c r="B500" s="28" t="s">
        <v>365</v>
      </c>
      <c r="C500" s="29">
        <v>70</v>
      </c>
      <c r="D500" s="186">
        <v>0</v>
      </c>
      <c r="E500" s="30">
        <v>0</v>
      </c>
      <c r="F500" s="93"/>
      <c r="G500" s="186">
        <v>0</v>
      </c>
      <c r="H500" s="186">
        <v>0</v>
      </c>
      <c r="I500" s="186">
        <v>0</v>
      </c>
      <c r="J500" s="186">
        <v>0</v>
      </c>
      <c r="K500" s="23">
        <f t="shared" si="1854"/>
        <v>0</v>
      </c>
      <c r="L500" s="23">
        <f t="shared" si="1855"/>
        <v>0</v>
      </c>
      <c r="M500" s="186">
        <v>0</v>
      </c>
      <c r="N500" s="186">
        <v>0</v>
      </c>
      <c r="O500" s="186">
        <v>0</v>
      </c>
      <c r="P500" s="30">
        <v>0</v>
      </c>
      <c r="Q500" s="30">
        <v>0</v>
      </c>
      <c r="R500" s="30">
        <v>0</v>
      </c>
      <c r="S500" s="30">
        <v>0</v>
      </c>
      <c r="T500" s="30">
        <v>0</v>
      </c>
      <c r="U500" s="30">
        <v>0</v>
      </c>
      <c r="V500" s="30">
        <v>0</v>
      </c>
      <c r="W500" s="30">
        <v>0</v>
      </c>
      <c r="X500" s="30">
        <v>0</v>
      </c>
      <c r="Y500" s="30">
        <v>0</v>
      </c>
      <c r="Z500" s="30">
        <v>0</v>
      </c>
      <c r="AA500" s="30">
        <v>0</v>
      </c>
      <c r="AB500" s="30">
        <v>0</v>
      </c>
      <c r="AC500" s="30">
        <v>0</v>
      </c>
      <c r="AD500" s="292">
        <f t="shared" si="1834"/>
        <v>0</v>
      </c>
      <c r="AE500" s="30">
        <v>0</v>
      </c>
      <c r="AF500" s="30">
        <v>0</v>
      </c>
      <c r="AG500" s="30">
        <v>0</v>
      </c>
      <c r="AH500" s="30">
        <v>0</v>
      </c>
      <c r="AI500" s="30">
        <v>0</v>
      </c>
      <c r="AJ500" s="30">
        <v>0</v>
      </c>
      <c r="AK500" s="30">
        <v>0</v>
      </c>
      <c r="AL500" s="30">
        <v>0</v>
      </c>
      <c r="AM500" s="30">
        <v>0</v>
      </c>
      <c r="AN500" s="30">
        <v>0</v>
      </c>
      <c r="AO500" s="30">
        <v>0</v>
      </c>
    </row>
    <row r="501" spans="1:41" s="140" customFormat="1" ht="34.5" customHeight="1">
      <c r="A501" s="137"/>
      <c r="B501" s="172" t="s">
        <v>400</v>
      </c>
      <c r="C501" s="173" t="s">
        <v>334</v>
      </c>
      <c r="D501" s="265">
        <f t="shared" ref="D501:E501" si="1927">D502+D504</f>
        <v>38351</v>
      </c>
      <c r="E501" s="162">
        <f t="shared" si="1927"/>
        <v>67902</v>
      </c>
      <c r="F501" s="302">
        <f t="shared" ref="F501:J501" si="1928">F502+F504</f>
        <v>73336</v>
      </c>
      <c r="G501" s="265">
        <f t="shared" si="1928"/>
        <v>21109</v>
      </c>
      <c r="H501" s="265">
        <f t="shared" si="1928"/>
        <v>24946</v>
      </c>
      <c r="I501" s="265">
        <f t="shared" si="1928"/>
        <v>13978</v>
      </c>
      <c r="J501" s="265">
        <f t="shared" si="1928"/>
        <v>13303</v>
      </c>
      <c r="K501" s="23">
        <f t="shared" si="1854"/>
        <v>73336</v>
      </c>
      <c r="L501" s="23">
        <f t="shared" si="1855"/>
        <v>0</v>
      </c>
      <c r="M501" s="265">
        <f t="shared" ref="M501:O501" si="1929">M502+M504</f>
        <v>288</v>
      </c>
      <c r="N501" s="265">
        <f t="shared" si="1929"/>
        <v>0</v>
      </c>
      <c r="O501" s="265">
        <f t="shared" si="1929"/>
        <v>0</v>
      </c>
      <c r="P501" s="162">
        <f t="shared" ref="P501:Q501" si="1930">P502+P504</f>
        <v>0</v>
      </c>
      <c r="Q501" s="162">
        <f t="shared" si="1930"/>
        <v>0</v>
      </c>
      <c r="R501" s="162">
        <f t="shared" ref="R501:Z501" si="1931">R502+R504</f>
        <v>0</v>
      </c>
      <c r="S501" s="162">
        <f t="shared" si="1931"/>
        <v>0</v>
      </c>
      <c r="T501" s="162">
        <f t="shared" si="1931"/>
        <v>0</v>
      </c>
      <c r="U501" s="162">
        <f t="shared" ref="U501:V501" si="1932">U502+U504</f>
        <v>0</v>
      </c>
      <c r="V501" s="162">
        <f t="shared" si="1932"/>
        <v>0</v>
      </c>
      <c r="W501" s="162">
        <f t="shared" ref="W501:Y501" si="1933">W502+W504</f>
        <v>0</v>
      </c>
      <c r="X501" s="162">
        <f t="shared" si="1933"/>
        <v>0</v>
      </c>
      <c r="Y501" s="162">
        <f t="shared" si="1933"/>
        <v>0</v>
      </c>
      <c r="Z501" s="162">
        <f t="shared" si="1931"/>
        <v>9000</v>
      </c>
      <c r="AA501" s="162">
        <f t="shared" ref="AA501:AB501" si="1934">AA502+AA504</f>
        <v>0</v>
      </c>
      <c r="AB501" s="162">
        <f t="shared" si="1934"/>
        <v>0</v>
      </c>
      <c r="AC501" s="162">
        <f t="shared" ref="AC501:AE501" si="1935">AC502+AC504</f>
        <v>0</v>
      </c>
      <c r="AD501" s="292">
        <f t="shared" si="1834"/>
        <v>82336</v>
      </c>
      <c r="AE501" s="162">
        <f t="shared" si="1935"/>
        <v>82336</v>
      </c>
      <c r="AF501" s="162">
        <f t="shared" ref="AF501:AK501" si="1936">AF502+AF504</f>
        <v>25959</v>
      </c>
      <c r="AG501" s="162">
        <f t="shared" si="1936"/>
        <v>51334</v>
      </c>
      <c r="AH501" s="162">
        <f t="shared" ref="AH501:AJ501" si="1937">AH502+AH504</f>
        <v>0</v>
      </c>
      <c r="AI501" s="162">
        <f t="shared" si="1937"/>
        <v>0</v>
      </c>
      <c r="AJ501" s="162">
        <f t="shared" si="1937"/>
        <v>0</v>
      </c>
      <c r="AK501" s="162">
        <f t="shared" si="1936"/>
        <v>55834</v>
      </c>
      <c r="AL501" s="162">
        <f t="shared" ref="AL501:AM501" si="1938">AL502+AL504</f>
        <v>0</v>
      </c>
      <c r="AM501" s="162">
        <f t="shared" si="1938"/>
        <v>0</v>
      </c>
      <c r="AN501" s="162">
        <f t="shared" ref="AN501:AO501" si="1939">AN502+AN504</f>
        <v>0</v>
      </c>
      <c r="AO501" s="162">
        <f t="shared" si="1939"/>
        <v>0</v>
      </c>
    </row>
    <row r="502" spans="1:41" s="140" customFormat="1" ht="15" hidden="1" customHeight="1">
      <c r="A502" s="137"/>
      <c r="B502" s="174" t="s">
        <v>298</v>
      </c>
      <c r="C502" s="139"/>
      <c r="D502" s="186">
        <f t="shared" ref="D502:E502" si="1940">D503</f>
        <v>0</v>
      </c>
      <c r="E502" s="30">
        <f t="shared" si="1940"/>
        <v>0</v>
      </c>
      <c r="F502" s="93">
        <f t="shared" ref="F502:AO502" si="1941">F503</f>
        <v>0</v>
      </c>
      <c r="G502" s="186">
        <f t="shared" si="1941"/>
        <v>0</v>
      </c>
      <c r="H502" s="186">
        <f t="shared" si="1941"/>
        <v>0</v>
      </c>
      <c r="I502" s="186">
        <f t="shared" si="1941"/>
        <v>0</v>
      </c>
      <c r="J502" s="186">
        <f t="shared" si="1941"/>
        <v>0</v>
      </c>
      <c r="K502" s="23">
        <f t="shared" si="1854"/>
        <v>0</v>
      </c>
      <c r="L502" s="23">
        <f t="shared" si="1855"/>
        <v>0</v>
      </c>
      <c r="M502" s="186">
        <f t="shared" si="1941"/>
        <v>0</v>
      </c>
      <c r="N502" s="186">
        <f t="shared" si="1941"/>
        <v>0</v>
      </c>
      <c r="O502" s="186">
        <f t="shared" si="1941"/>
        <v>0</v>
      </c>
      <c r="P502" s="30">
        <f t="shared" si="1941"/>
        <v>0</v>
      </c>
      <c r="Q502" s="30">
        <f t="shared" si="1941"/>
        <v>0</v>
      </c>
      <c r="R502" s="30">
        <f t="shared" si="1941"/>
        <v>0</v>
      </c>
      <c r="S502" s="30">
        <f t="shared" si="1941"/>
        <v>0</v>
      </c>
      <c r="T502" s="30">
        <f t="shared" si="1941"/>
        <v>0</v>
      </c>
      <c r="U502" s="30">
        <f t="shared" si="1941"/>
        <v>0</v>
      </c>
      <c r="V502" s="30">
        <f t="shared" si="1941"/>
        <v>0</v>
      </c>
      <c r="W502" s="30">
        <f t="shared" si="1941"/>
        <v>0</v>
      </c>
      <c r="X502" s="30">
        <f t="shared" si="1941"/>
        <v>0</v>
      </c>
      <c r="Y502" s="30">
        <f t="shared" si="1941"/>
        <v>0</v>
      </c>
      <c r="Z502" s="30">
        <f t="shared" si="1941"/>
        <v>0</v>
      </c>
      <c r="AA502" s="30">
        <f t="shared" si="1941"/>
        <v>0</v>
      </c>
      <c r="AB502" s="30">
        <f t="shared" si="1941"/>
        <v>0</v>
      </c>
      <c r="AC502" s="30">
        <f t="shared" si="1941"/>
        <v>0</v>
      </c>
      <c r="AD502" s="292">
        <f t="shared" si="1834"/>
        <v>0</v>
      </c>
      <c r="AE502" s="30">
        <f t="shared" si="1941"/>
        <v>0</v>
      </c>
      <c r="AF502" s="30">
        <f t="shared" si="1941"/>
        <v>0</v>
      </c>
      <c r="AG502" s="30">
        <f t="shared" si="1941"/>
        <v>0</v>
      </c>
      <c r="AH502" s="30">
        <f t="shared" si="1941"/>
        <v>0</v>
      </c>
      <c r="AI502" s="30">
        <f t="shared" si="1941"/>
        <v>0</v>
      </c>
      <c r="AJ502" s="30">
        <f t="shared" si="1941"/>
        <v>0</v>
      </c>
      <c r="AK502" s="30">
        <f t="shared" si="1941"/>
        <v>0</v>
      </c>
      <c r="AL502" s="30">
        <f t="shared" si="1941"/>
        <v>0</v>
      </c>
      <c r="AM502" s="30">
        <f t="shared" si="1941"/>
        <v>0</v>
      </c>
      <c r="AN502" s="30">
        <f t="shared" si="1941"/>
        <v>0</v>
      </c>
      <c r="AO502" s="30">
        <f t="shared" si="1941"/>
        <v>0</v>
      </c>
    </row>
    <row r="503" spans="1:41" s="140" customFormat="1" ht="15" hidden="1" customHeight="1">
      <c r="A503" s="137"/>
      <c r="B503" s="138" t="s">
        <v>401</v>
      </c>
      <c r="C503" s="139">
        <v>20</v>
      </c>
      <c r="D503" s="186"/>
      <c r="E503" s="30"/>
      <c r="F503" s="93"/>
      <c r="G503" s="186"/>
      <c r="H503" s="186"/>
      <c r="I503" s="186"/>
      <c r="J503" s="186"/>
      <c r="K503" s="23">
        <f t="shared" si="1854"/>
        <v>0</v>
      </c>
      <c r="L503" s="23">
        <f t="shared" si="1855"/>
        <v>0</v>
      </c>
      <c r="M503" s="186"/>
      <c r="N503" s="186"/>
      <c r="O503" s="186"/>
      <c r="P503" s="30"/>
      <c r="Q503" s="30"/>
      <c r="R503" s="30"/>
      <c r="S503" s="30"/>
      <c r="T503" s="30"/>
      <c r="U503" s="30"/>
      <c r="V503" s="30"/>
      <c r="W503" s="30"/>
      <c r="X503" s="30"/>
      <c r="Y503" s="30"/>
      <c r="Z503" s="30"/>
      <c r="AA503" s="30"/>
      <c r="AB503" s="30"/>
      <c r="AC503" s="30"/>
      <c r="AD503" s="292">
        <f t="shared" si="1834"/>
        <v>0</v>
      </c>
      <c r="AE503" s="30"/>
      <c r="AF503" s="30"/>
      <c r="AG503" s="30"/>
      <c r="AH503" s="30"/>
      <c r="AI503" s="30"/>
      <c r="AJ503" s="30"/>
      <c r="AK503" s="30"/>
      <c r="AL503" s="30"/>
      <c r="AM503" s="30"/>
      <c r="AN503" s="30"/>
      <c r="AO503" s="30"/>
    </row>
    <row r="504" spans="1:41" s="140" customFormat="1" ht="15" customHeight="1">
      <c r="A504" s="137"/>
      <c r="B504" s="174" t="s">
        <v>311</v>
      </c>
      <c r="C504" s="139"/>
      <c r="D504" s="186">
        <f t="shared" ref="D504:E504" si="1942">D505+D509</f>
        <v>38351</v>
      </c>
      <c r="E504" s="30">
        <f t="shared" si="1942"/>
        <v>67902</v>
      </c>
      <c r="F504" s="93">
        <f t="shared" ref="F504:J504" si="1943">F505+F509</f>
        <v>73336</v>
      </c>
      <c r="G504" s="186">
        <f t="shared" si="1943"/>
        <v>21109</v>
      </c>
      <c r="H504" s="186">
        <f t="shared" si="1943"/>
        <v>24946</v>
      </c>
      <c r="I504" s="186">
        <f t="shared" si="1943"/>
        <v>13978</v>
      </c>
      <c r="J504" s="186">
        <f t="shared" si="1943"/>
        <v>13303</v>
      </c>
      <c r="K504" s="23">
        <f t="shared" si="1854"/>
        <v>73336</v>
      </c>
      <c r="L504" s="23">
        <f t="shared" si="1855"/>
        <v>0</v>
      </c>
      <c r="M504" s="186">
        <f t="shared" ref="M504:O504" si="1944">M505+M509</f>
        <v>288</v>
      </c>
      <c r="N504" s="186">
        <f t="shared" si="1944"/>
        <v>0</v>
      </c>
      <c r="O504" s="186">
        <f t="shared" si="1944"/>
        <v>0</v>
      </c>
      <c r="P504" s="30">
        <f t="shared" ref="P504:Q504" si="1945">P505+P509</f>
        <v>0</v>
      </c>
      <c r="Q504" s="30">
        <f t="shared" si="1945"/>
        <v>0</v>
      </c>
      <c r="R504" s="30">
        <f t="shared" ref="R504:Z504" si="1946">R505+R509</f>
        <v>0</v>
      </c>
      <c r="S504" s="30">
        <f t="shared" si="1946"/>
        <v>0</v>
      </c>
      <c r="T504" s="30">
        <f t="shared" si="1946"/>
        <v>0</v>
      </c>
      <c r="U504" s="30">
        <f t="shared" ref="U504:V504" si="1947">U505+U509</f>
        <v>0</v>
      </c>
      <c r="V504" s="30">
        <f t="shared" si="1947"/>
        <v>0</v>
      </c>
      <c r="W504" s="30">
        <f t="shared" ref="W504:Y504" si="1948">W505+W509</f>
        <v>0</v>
      </c>
      <c r="X504" s="30">
        <f t="shared" si="1948"/>
        <v>0</v>
      </c>
      <c r="Y504" s="30">
        <f t="shared" si="1948"/>
        <v>0</v>
      </c>
      <c r="Z504" s="30">
        <f t="shared" si="1946"/>
        <v>9000</v>
      </c>
      <c r="AA504" s="30">
        <f t="shared" ref="AA504:AB504" si="1949">AA505+AA509</f>
        <v>0</v>
      </c>
      <c r="AB504" s="30">
        <f t="shared" si="1949"/>
        <v>0</v>
      </c>
      <c r="AC504" s="30">
        <f t="shared" ref="AC504:AE504" si="1950">AC505+AC509</f>
        <v>0</v>
      </c>
      <c r="AD504" s="292">
        <f t="shared" si="1834"/>
        <v>82336</v>
      </c>
      <c r="AE504" s="30">
        <f t="shared" si="1950"/>
        <v>82336</v>
      </c>
      <c r="AF504" s="30">
        <f t="shared" ref="AF504:AK504" si="1951">AF505+AF509</f>
        <v>25959</v>
      </c>
      <c r="AG504" s="30">
        <f t="shared" si="1951"/>
        <v>51334</v>
      </c>
      <c r="AH504" s="30">
        <f t="shared" ref="AH504:AJ504" si="1952">AH505+AH509</f>
        <v>0</v>
      </c>
      <c r="AI504" s="30">
        <f t="shared" si="1952"/>
        <v>0</v>
      </c>
      <c r="AJ504" s="30">
        <f t="shared" si="1952"/>
        <v>0</v>
      </c>
      <c r="AK504" s="30">
        <f t="shared" si="1951"/>
        <v>55834</v>
      </c>
      <c r="AL504" s="30">
        <f t="shared" ref="AL504:AM504" si="1953">AL505+AL509</f>
        <v>0</v>
      </c>
      <c r="AM504" s="30">
        <f t="shared" si="1953"/>
        <v>0</v>
      </c>
      <c r="AN504" s="30">
        <f t="shared" ref="AN504:AO504" si="1954">AN505+AN509</f>
        <v>0</v>
      </c>
      <c r="AO504" s="30">
        <f t="shared" si="1954"/>
        <v>0</v>
      </c>
    </row>
    <row r="505" spans="1:41" s="140" customFormat="1" ht="27.75" customHeight="1">
      <c r="A505" s="137"/>
      <c r="B505" s="175" t="s">
        <v>402</v>
      </c>
      <c r="C505" s="176">
        <v>60</v>
      </c>
      <c r="D505" s="266">
        <f t="shared" ref="D505:E505" si="1955">D506+D507+D508</f>
        <v>37000</v>
      </c>
      <c r="E505" s="177">
        <f t="shared" si="1955"/>
        <v>67902</v>
      </c>
      <c r="F505" s="303">
        <f t="shared" ref="F505:J505" si="1956">F506+F507+F508</f>
        <v>67902</v>
      </c>
      <c r="G505" s="266">
        <f t="shared" si="1956"/>
        <v>15675</v>
      </c>
      <c r="H505" s="266">
        <f t="shared" si="1956"/>
        <v>24946</v>
      </c>
      <c r="I505" s="266">
        <f t="shared" si="1956"/>
        <v>13978</v>
      </c>
      <c r="J505" s="266">
        <f t="shared" si="1956"/>
        <v>13303</v>
      </c>
      <c r="K505" s="23">
        <f t="shared" si="1854"/>
        <v>67902</v>
      </c>
      <c r="L505" s="23">
        <f t="shared" si="1855"/>
        <v>0</v>
      </c>
      <c r="M505" s="266">
        <f t="shared" ref="M505:O505" si="1957">M506+M507+M508</f>
        <v>288</v>
      </c>
      <c r="N505" s="266">
        <f t="shared" si="1957"/>
        <v>0</v>
      </c>
      <c r="O505" s="266">
        <f t="shared" si="1957"/>
        <v>0</v>
      </c>
      <c r="P505" s="177">
        <f t="shared" ref="P505:Q505" si="1958">P506+P507+P508</f>
        <v>0</v>
      </c>
      <c r="Q505" s="177">
        <f t="shared" si="1958"/>
        <v>0</v>
      </c>
      <c r="R505" s="177">
        <f t="shared" ref="R505:Z505" si="1959">R506+R507+R508</f>
        <v>0</v>
      </c>
      <c r="S505" s="177">
        <f t="shared" si="1959"/>
        <v>0</v>
      </c>
      <c r="T505" s="177">
        <f t="shared" si="1959"/>
        <v>0</v>
      </c>
      <c r="U505" s="177">
        <f t="shared" ref="U505:V505" si="1960">U506+U507+U508</f>
        <v>0</v>
      </c>
      <c r="V505" s="177">
        <f t="shared" si="1960"/>
        <v>0</v>
      </c>
      <c r="W505" s="177">
        <f t="shared" ref="W505:Y505" si="1961">W506+W507+W508</f>
        <v>0</v>
      </c>
      <c r="X505" s="177">
        <f t="shared" si="1961"/>
        <v>0</v>
      </c>
      <c r="Y505" s="177">
        <f t="shared" si="1961"/>
        <v>0</v>
      </c>
      <c r="Z505" s="177">
        <f t="shared" si="1959"/>
        <v>0</v>
      </c>
      <c r="AA505" s="177">
        <f t="shared" ref="AA505:AB505" si="1962">AA506+AA507+AA508</f>
        <v>0</v>
      </c>
      <c r="AB505" s="177">
        <f t="shared" si="1962"/>
        <v>0</v>
      </c>
      <c r="AC505" s="177">
        <f t="shared" ref="AC505:AE505" si="1963">AC506+AC507+AC508</f>
        <v>0</v>
      </c>
      <c r="AD505" s="292">
        <f t="shared" si="1834"/>
        <v>67902</v>
      </c>
      <c r="AE505" s="177">
        <f t="shared" si="1963"/>
        <v>67902</v>
      </c>
      <c r="AF505" s="177">
        <f t="shared" ref="AF505:AK505" si="1964">AF506+AF507+AF508</f>
        <v>13051</v>
      </c>
      <c r="AG505" s="177">
        <f t="shared" si="1964"/>
        <v>44834</v>
      </c>
      <c r="AH505" s="177">
        <f t="shared" ref="AH505:AJ505" si="1965">AH506+AH507+AH508</f>
        <v>0</v>
      </c>
      <c r="AI505" s="177">
        <f t="shared" si="1965"/>
        <v>0</v>
      </c>
      <c r="AJ505" s="177">
        <f t="shared" si="1965"/>
        <v>0</v>
      </c>
      <c r="AK505" s="177">
        <f t="shared" si="1964"/>
        <v>44834</v>
      </c>
      <c r="AL505" s="177">
        <f t="shared" ref="AL505:AM505" si="1966">AL506+AL507+AL508</f>
        <v>0</v>
      </c>
      <c r="AM505" s="177">
        <f t="shared" si="1966"/>
        <v>0</v>
      </c>
      <c r="AN505" s="177">
        <f t="shared" ref="AN505:AO505" si="1967">AN506+AN507+AN508</f>
        <v>0</v>
      </c>
      <c r="AO505" s="177">
        <f t="shared" si="1967"/>
        <v>0</v>
      </c>
    </row>
    <row r="506" spans="1:41" s="140" customFormat="1" ht="15" customHeight="1">
      <c r="A506" s="137"/>
      <c r="B506" s="138" t="s">
        <v>197</v>
      </c>
      <c r="C506" s="139" t="s">
        <v>362</v>
      </c>
      <c r="D506" s="186">
        <v>31092</v>
      </c>
      <c r="E506" s="30">
        <v>57061</v>
      </c>
      <c r="F506" s="93">
        <v>57061</v>
      </c>
      <c r="G506" s="186">
        <v>13172</v>
      </c>
      <c r="H506" s="186">
        <v>20963</v>
      </c>
      <c r="I506" s="186">
        <v>11746</v>
      </c>
      <c r="J506" s="186">
        <v>11180</v>
      </c>
      <c r="K506" s="23">
        <f t="shared" si="1854"/>
        <v>57061</v>
      </c>
      <c r="L506" s="23">
        <f t="shared" si="1855"/>
        <v>0</v>
      </c>
      <c r="M506" s="186">
        <v>288</v>
      </c>
      <c r="N506" s="186">
        <v>0</v>
      </c>
      <c r="O506" s="186">
        <v>0</v>
      </c>
      <c r="P506" s="30"/>
      <c r="Q506" s="30"/>
      <c r="R506" s="30"/>
      <c r="S506" s="30"/>
      <c r="T506" s="30"/>
      <c r="U506" s="30"/>
      <c r="V506" s="30"/>
      <c r="W506" s="30"/>
      <c r="X506" s="30"/>
      <c r="Y506" s="30"/>
      <c r="Z506" s="30"/>
      <c r="AA506" s="30"/>
      <c r="AB506" s="30"/>
      <c r="AC506" s="30"/>
      <c r="AD506" s="292">
        <f t="shared" si="1834"/>
        <v>57061</v>
      </c>
      <c r="AE506" s="30">
        <v>57061</v>
      </c>
      <c r="AF506" s="30">
        <v>10906</v>
      </c>
      <c r="AG506" s="30">
        <v>37053</v>
      </c>
      <c r="AH506" s="30"/>
      <c r="AI506" s="30"/>
      <c r="AJ506" s="30"/>
      <c r="AK506" s="30">
        <v>37053</v>
      </c>
      <c r="AL506" s="30"/>
      <c r="AM506" s="30"/>
      <c r="AN506" s="30"/>
      <c r="AO506" s="30"/>
    </row>
    <row r="507" spans="1:41" s="140" customFormat="1" ht="15" customHeight="1">
      <c r="A507" s="137"/>
      <c r="B507" s="138" t="s">
        <v>199</v>
      </c>
      <c r="C507" s="139" t="s">
        <v>363</v>
      </c>
      <c r="D507" s="186"/>
      <c r="E507" s="30"/>
      <c r="F507" s="93"/>
      <c r="G507" s="186"/>
      <c r="H507" s="186"/>
      <c r="I507" s="186"/>
      <c r="J507" s="186"/>
      <c r="K507" s="23">
        <f t="shared" si="1854"/>
        <v>0</v>
      </c>
      <c r="L507" s="23">
        <f t="shared" si="1855"/>
        <v>0</v>
      </c>
      <c r="M507" s="186"/>
      <c r="N507" s="186"/>
      <c r="O507" s="186"/>
      <c r="P507" s="30"/>
      <c r="Q507" s="30"/>
      <c r="R507" s="30"/>
      <c r="S507" s="30"/>
      <c r="T507" s="30"/>
      <c r="U507" s="30"/>
      <c r="V507" s="30"/>
      <c r="W507" s="30"/>
      <c r="X507" s="30"/>
      <c r="Y507" s="30"/>
      <c r="Z507" s="30"/>
      <c r="AA507" s="30"/>
      <c r="AB507" s="30"/>
      <c r="AC507" s="30"/>
      <c r="AD507" s="292">
        <f t="shared" si="1834"/>
        <v>0</v>
      </c>
      <c r="AE507" s="30"/>
      <c r="AF507" s="30"/>
      <c r="AG507" s="30"/>
      <c r="AH507" s="30"/>
      <c r="AI507" s="30"/>
      <c r="AJ507" s="30"/>
      <c r="AK507" s="30"/>
      <c r="AL507" s="30"/>
      <c r="AM507" s="30"/>
      <c r="AN507" s="30"/>
      <c r="AO507" s="30"/>
    </row>
    <row r="508" spans="1:41" s="140" customFormat="1" ht="15" customHeight="1">
      <c r="A508" s="137"/>
      <c r="B508" s="28" t="s">
        <v>201</v>
      </c>
      <c r="C508" s="29" t="s">
        <v>364</v>
      </c>
      <c r="D508" s="186">
        <v>5908</v>
      </c>
      <c r="E508" s="30">
        <v>10841</v>
      </c>
      <c r="F508" s="93">
        <v>10841</v>
      </c>
      <c r="G508" s="186">
        <v>2503</v>
      </c>
      <c r="H508" s="186">
        <v>3983</v>
      </c>
      <c r="I508" s="186">
        <v>2232</v>
      </c>
      <c r="J508" s="186">
        <v>2123</v>
      </c>
      <c r="K508" s="23">
        <f t="shared" si="1854"/>
        <v>10841</v>
      </c>
      <c r="L508" s="23">
        <f t="shared" si="1855"/>
        <v>0</v>
      </c>
      <c r="M508" s="186"/>
      <c r="N508" s="186"/>
      <c r="O508" s="186"/>
      <c r="P508" s="30"/>
      <c r="Q508" s="30"/>
      <c r="R508" s="30"/>
      <c r="S508" s="30"/>
      <c r="T508" s="30"/>
      <c r="U508" s="30"/>
      <c r="V508" s="30"/>
      <c r="W508" s="30"/>
      <c r="X508" s="30"/>
      <c r="Y508" s="30"/>
      <c r="Z508" s="30"/>
      <c r="AA508" s="30"/>
      <c r="AB508" s="30"/>
      <c r="AC508" s="30"/>
      <c r="AD508" s="292">
        <f t="shared" si="1834"/>
        <v>10841</v>
      </c>
      <c r="AE508" s="30">
        <v>10841</v>
      </c>
      <c r="AF508" s="30">
        <v>2145</v>
      </c>
      <c r="AG508" s="30">
        <v>7781</v>
      </c>
      <c r="AH508" s="30"/>
      <c r="AI508" s="30"/>
      <c r="AJ508" s="30"/>
      <c r="AK508" s="30">
        <f>44834-37053</f>
        <v>7781</v>
      </c>
      <c r="AL508" s="30"/>
      <c r="AM508" s="30"/>
      <c r="AN508" s="30"/>
      <c r="AO508" s="30"/>
    </row>
    <row r="509" spans="1:41" s="140" customFormat="1" ht="15" customHeight="1">
      <c r="A509" s="137"/>
      <c r="B509" s="28" t="s">
        <v>365</v>
      </c>
      <c r="C509" s="29">
        <v>70</v>
      </c>
      <c r="D509" s="267">
        <v>1351</v>
      </c>
      <c r="E509" s="178"/>
      <c r="F509" s="304">
        <v>5434</v>
      </c>
      <c r="G509" s="267">
        <v>5434</v>
      </c>
      <c r="H509" s="267"/>
      <c r="I509" s="267"/>
      <c r="J509" s="267"/>
      <c r="K509" s="23">
        <f t="shared" si="1854"/>
        <v>5434</v>
      </c>
      <c r="L509" s="23">
        <f t="shared" si="1855"/>
        <v>0</v>
      </c>
      <c r="M509" s="267">
        <v>0</v>
      </c>
      <c r="N509" s="267">
        <v>0</v>
      </c>
      <c r="O509" s="267">
        <v>0</v>
      </c>
      <c r="P509" s="178"/>
      <c r="Q509" s="178"/>
      <c r="R509" s="178"/>
      <c r="S509" s="178"/>
      <c r="T509" s="178"/>
      <c r="U509" s="178"/>
      <c r="V509" s="178"/>
      <c r="W509" s="178"/>
      <c r="X509" s="178"/>
      <c r="Y509" s="178"/>
      <c r="Z509" s="178">
        <v>9000</v>
      </c>
      <c r="AA509" s="178"/>
      <c r="AB509" s="178"/>
      <c r="AC509" s="178"/>
      <c r="AD509" s="292">
        <f t="shared" si="1834"/>
        <v>14434</v>
      </c>
      <c r="AE509" s="178">
        <v>14434</v>
      </c>
      <c r="AF509" s="178">
        <v>12908</v>
      </c>
      <c r="AG509" s="178">
        <v>6500</v>
      </c>
      <c r="AH509" s="178"/>
      <c r="AI509" s="178"/>
      <c r="AJ509" s="178"/>
      <c r="AK509" s="178">
        <v>11000</v>
      </c>
      <c r="AL509" s="178"/>
      <c r="AM509" s="178"/>
      <c r="AN509" s="178"/>
      <c r="AO509" s="178"/>
    </row>
    <row r="510" spans="1:41" s="140" customFormat="1" ht="26.25" customHeight="1">
      <c r="A510" s="137"/>
      <c r="B510" s="179" t="s">
        <v>403</v>
      </c>
      <c r="C510" s="173" t="s">
        <v>334</v>
      </c>
      <c r="D510" s="268">
        <f t="shared" ref="D510:E510" si="1968">D511+D513</f>
        <v>35917</v>
      </c>
      <c r="E510" s="180">
        <f t="shared" si="1968"/>
        <v>29453</v>
      </c>
      <c r="F510" s="305">
        <f t="shared" ref="F510:J510" si="1969">F511+F513</f>
        <v>29455</v>
      </c>
      <c r="G510" s="268">
        <f t="shared" si="1969"/>
        <v>29455</v>
      </c>
      <c r="H510" s="268">
        <f t="shared" si="1969"/>
        <v>0</v>
      </c>
      <c r="I510" s="268">
        <f t="shared" si="1969"/>
        <v>0</v>
      </c>
      <c r="J510" s="268">
        <f t="shared" si="1969"/>
        <v>0</v>
      </c>
      <c r="K510" s="23">
        <f t="shared" si="1854"/>
        <v>29455</v>
      </c>
      <c r="L510" s="23">
        <f t="shared" si="1855"/>
        <v>0</v>
      </c>
      <c r="M510" s="268">
        <f t="shared" ref="M510:O510" si="1970">M511+M513</f>
        <v>0</v>
      </c>
      <c r="N510" s="268">
        <f t="shared" si="1970"/>
        <v>0</v>
      </c>
      <c r="O510" s="268">
        <f t="shared" si="1970"/>
        <v>0</v>
      </c>
      <c r="P510" s="180">
        <f t="shared" ref="P510:Q510" si="1971">P511+P513</f>
        <v>0</v>
      </c>
      <c r="Q510" s="180">
        <f t="shared" si="1971"/>
        <v>0</v>
      </c>
      <c r="R510" s="180">
        <f t="shared" ref="R510:Z510" si="1972">R511+R513</f>
        <v>0</v>
      </c>
      <c r="S510" s="180">
        <f t="shared" si="1972"/>
        <v>0</v>
      </c>
      <c r="T510" s="180">
        <f t="shared" si="1972"/>
        <v>0</v>
      </c>
      <c r="U510" s="180">
        <f t="shared" ref="U510:V510" si="1973">U511+U513</f>
        <v>0</v>
      </c>
      <c r="V510" s="180">
        <f t="shared" si="1973"/>
        <v>0</v>
      </c>
      <c r="W510" s="180">
        <f t="shared" ref="W510:Y510" si="1974">W511+W513</f>
        <v>0</v>
      </c>
      <c r="X510" s="180">
        <f t="shared" si="1974"/>
        <v>0</v>
      </c>
      <c r="Y510" s="180">
        <f t="shared" si="1974"/>
        <v>0</v>
      </c>
      <c r="Z510" s="180">
        <f t="shared" si="1972"/>
        <v>0</v>
      </c>
      <c r="AA510" s="180">
        <f t="shared" ref="AA510:AB510" si="1975">AA511+AA513</f>
        <v>0</v>
      </c>
      <c r="AB510" s="180">
        <f t="shared" si="1975"/>
        <v>0</v>
      </c>
      <c r="AC510" s="180">
        <f t="shared" ref="AC510:AE510" si="1976">AC511+AC513</f>
        <v>0</v>
      </c>
      <c r="AD510" s="292">
        <f t="shared" si="1834"/>
        <v>29455</v>
      </c>
      <c r="AE510" s="180">
        <f t="shared" si="1976"/>
        <v>29455</v>
      </c>
      <c r="AF510" s="180">
        <f t="shared" ref="AF510:AK510" si="1977">AF511+AF513</f>
        <v>29422</v>
      </c>
      <c r="AG510" s="180">
        <f t="shared" si="1977"/>
        <v>0</v>
      </c>
      <c r="AH510" s="180">
        <f t="shared" ref="AH510:AJ510" si="1978">AH511+AH513</f>
        <v>0</v>
      </c>
      <c r="AI510" s="180">
        <f t="shared" si="1978"/>
        <v>0</v>
      </c>
      <c r="AJ510" s="180">
        <f t="shared" si="1978"/>
        <v>0</v>
      </c>
      <c r="AK510" s="180">
        <f t="shared" si="1977"/>
        <v>0</v>
      </c>
      <c r="AL510" s="180">
        <f t="shared" ref="AL510:AM510" si="1979">AL511+AL513</f>
        <v>0</v>
      </c>
      <c r="AM510" s="180">
        <f t="shared" si="1979"/>
        <v>0</v>
      </c>
      <c r="AN510" s="180">
        <f t="shared" ref="AN510:AO510" si="1980">AN511+AN513</f>
        <v>0</v>
      </c>
      <c r="AO510" s="180">
        <f t="shared" si="1980"/>
        <v>0</v>
      </c>
    </row>
    <row r="511" spans="1:41" s="140" customFormat="1" ht="15" customHeight="1">
      <c r="A511" s="137"/>
      <c r="B511" s="174" t="s">
        <v>298</v>
      </c>
      <c r="C511" s="139"/>
      <c r="D511" s="186">
        <f t="shared" ref="D511:E511" si="1981">D512</f>
        <v>12</v>
      </c>
      <c r="E511" s="30">
        <f t="shared" si="1981"/>
        <v>11</v>
      </c>
      <c r="F511" s="93">
        <f t="shared" ref="F511:AO511" si="1982">F512</f>
        <v>13</v>
      </c>
      <c r="G511" s="186">
        <f t="shared" si="1982"/>
        <v>13</v>
      </c>
      <c r="H511" s="186">
        <f t="shared" si="1982"/>
        <v>0</v>
      </c>
      <c r="I511" s="186">
        <f t="shared" si="1982"/>
        <v>0</v>
      </c>
      <c r="J511" s="186">
        <f t="shared" si="1982"/>
        <v>0</v>
      </c>
      <c r="K511" s="23">
        <f t="shared" si="1854"/>
        <v>13</v>
      </c>
      <c r="L511" s="23">
        <f t="shared" si="1855"/>
        <v>0</v>
      </c>
      <c r="M511" s="186">
        <f t="shared" si="1982"/>
        <v>0</v>
      </c>
      <c r="N511" s="186">
        <f t="shared" si="1982"/>
        <v>0</v>
      </c>
      <c r="O511" s="186">
        <f t="shared" si="1982"/>
        <v>0</v>
      </c>
      <c r="P511" s="30">
        <f t="shared" si="1982"/>
        <v>0</v>
      </c>
      <c r="Q511" s="30">
        <f t="shared" si="1982"/>
        <v>0</v>
      </c>
      <c r="R511" s="30">
        <f t="shared" si="1982"/>
        <v>0</v>
      </c>
      <c r="S511" s="30">
        <f t="shared" si="1982"/>
        <v>0</v>
      </c>
      <c r="T511" s="30">
        <f t="shared" si="1982"/>
        <v>0</v>
      </c>
      <c r="U511" s="30">
        <f t="shared" si="1982"/>
        <v>0</v>
      </c>
      <c r="V511" s="30">
        <f t="shared" si="1982"/>
        <v>0</v>
      </c>
      <c r="W511" s="30">
        <f t="shared" si="1982"/>
        <v>0</v>
      </c>
      <c r="X511" s="30">
        <f t="shared" si="1982"/>
        <v>0</v>
      </c>
      <c r="Y511" s="30">
        <f t="shared" si="1982"/>
        <v>0</v>
      </c>
      <c r="Z511" s="30">
        <f t="shared" si="1982"/>
        <v>0</v>
      </c>
      <c r="AA511" s="30">
        <f t="shared" si="1982"/>
        <v>0</v>
      </c>
      <c r="AB511" s="30">
        <f t="shared" si="1982"/>
        <v>0</v>
      </c>
      <c r="AC511" s="30">
        <f t="shared" si="1982"/>
        <v>0</v>
      </c>
      <c r="AD511" s="292">
        <f t="shared" si="1834"/>
        <v>13</v>
      </c>
      <c r="AE511" s="30">
        <f t="shared" si="1982"/>
        <v>13</v>
      </c>
      <c r="AF511" s="30">
        <f t="shared" si="1982"/>
        <v>1</v>
      </c>
      <c r="AG511" s="30">
        <f t="shared" si="1982"/>
        <v>0</v>
      </c>
      <c r="AH511" s="30">
        <f t="shared" si="1982"/>
        <v>0</v>
      </c>
      <c r="AI511" s="30">
        <f t="shared" si="1982"/>
        <v>0</v>
      </c>
      <c r="AJ511" s="30">
        <f t="shared" si="1982"/>
        <v>0</v>
      </c>
      <c r="AK511" s="30">
        <f t="shared" si="1982"/>
        <v>0</v>
      </c>
      <c r="AL511" s="30">
        <f t="shared" si="1982"/>
        <v>0</v>
      </c>
      <c r="AM511" s="30">
        <f t="shared" si="1982"/>
        <v>0</v>
      </c>
      <c r="AN511" s="30">
        <f t="shared" si="1982"/>
        <v>0</v>
      </c>
      <c r="AO511" s="30">
        <f t="shared" si="1982"/>
        <v>0</v>
      </c>
    </row>
    <row r="512" spans="1:41" s="140" customFormat="1" ht="15" customHeight="1">
      <c r="A512" s="137"/>
      <c r="B512" s="138" t="s">
        <v>401</v>
      </c>
      <c r="C512" s="139">
        <v>20</v>
      </c>
      <c r="D512" s="186">
        <v>12</v>
      </c>
      <c r="E512" s="30">
        <v>11</v>
      </c>
      <c r="F512" s="93">
        <v>13</v>
      </c>
      <c r="G512" s="186">
        <v>13</v>
      </c>
      <c r="H512" s="186"/>
      <c r="I512" s="186"/>
      <c r="J512" s="186"/>
      <c r="K512" s="23">
        <f t="shared" si="1854"/>
        <v>13</v>
      </c>
      <c r="L512" s="23">
        <f t="shared" si="1855"/>
        <v>0</v>
      </c>
      <c r="M512" s="186"/>
      <c r="N512" s="186"/>
      <c r="O512" s="186"/>
      <c r="P512" s="30"/>
      <c r="Q512" s="30"/>
      <c r="R512" s="30"/>
      <c r="S512" s="30"/>
      <c r="T512" s="30"/>
      <c r="U512" s="30"/>
      <c r="V512" s="30"/>
      <c r="W512" s="30"/>
      <c r="X512" s="30"/>
      <c r="Y512" s="30"/>
      <c r="Z512" s="30"/>
      <c r="AA512" s="30"/>
      <c r="AB512" s="30"/>
      <c r="AC512" s="30"/>
      <c r="AD512" s="292">
        <f t="shared" si="1834"/>
        <v>13</v>
      </c>
      <c r="AE512" s="30">
        <v>13</v>
      </c>
      <c r="AF512" s="30">
        <v>1</v>
      </c>
      <c r="AG512" s="30"/>
      <c r="AH512" s="30"/>
      <c r="AI512" s="30"/>
      <c r="AJ512" s="30"/>
      <c r="AK512" s="30"/>
      <c r="AL512" s="30"/>
      <c r="AM512" s="30"/>
      <c r="AN512" s="30"/>
      <c r="AO512" s="30"/>
    </row>
    <row r="513" spans="1:41" s="140" customFormat="1" ht="15" customHeight="1">
      <c r="A513" s="137"/>
      <c r="B513" s="25" t="s">
        <v>311</v>
      </c>
      <c r="C513" s="166"/>
      <c r="D513" s="186">
        <f t="shared" ref="D513:E513" si="1983">D514+D518</f>
        <v>35905</v>
      </c>
      <c r="E513" s="30">
        <f t="shared" si="1983"/>
        <v>29442</v>
      </c>
      <c r="F513" s="93">
        <f t="shared" ref="F513:J513" si="1984">F514+F518</f>
        <v>29442</v>
      </c>
      <c r="G513" s="186">
        <f t="shared" si="1984"/>
        <v>29442</v>
      </c>
      <c r="H513" s="186">
        <f t="shared" si="1984"/>
        <v>0</v>
      </c>
      <c r="I513" s="186">
        <f t="shared" si="1984"/>
        <v>0</v>
      </c>
      <c r="J513" s="186">
        <f t="shared" si="1984"/>
        <v>0</v>
      </c>
      <c r="K513" s="23">
        <f t="shared" si="1854"/>
        <v>29442</v>
      </c>
      <c r="L513" s="23">
        <f t="shared" si="1855"/>
        <v>0</v>
      </c>
      <c r="M513" s="186">
        <f t="shared" ref="M513:O513" si="1985">M514+M518</f>
        <v>0</v>
      </c>
      <c r="N513" s="186">
        <f t="shared" si="1985"/>
        <v>0</v>
      </c>
      <c r="O513" s="186">
        <f t="shared" si="1985"/>
        <v>0</v>
      </c>
      <c r="P513" s="30">
        <f t="shared" ref="P513:Q513" si="1986">P514+P518</f>
        <v>0</v>
      </c>
      <c r="Q513" s="30">
        <f t="shared" si="1986"/>
        <v>0</v>
      </c>
      <c r="R513" s="30">
        <f t="shared" ref="R513:Z513" si="1987">R514+R518</f>
        <v>0</v>
      </c>
      <c r="S513" s="30">
        <f t="shared" si="1987"/>
        <v>0</v>
      </c>
      <c r="T513" s="30">
        <f t="shared" si="1987"/>
        <v>0</v>
      </c>
      <c r="U513" s="30">
        <f t="shared" ref="U513:V513" si="1988">U514+U518</f>
        <v>0</v>
      </c>
      <c r="V513" s="30">
        <f t="shared" si="1988"/>
        <v>0</v>
      </c>
      <c r="W513" s="30">
        <f t="shared" ref="W513:Y513" si="1989">W514+W518</f>
        <v>0</v>
      </c>
      <c r="X513" s="30">
        <f t="shared" si="1989"/>
        <v>0</v>
      </c>
      <c r="Y513" s="30">
        <f t="shared" si="1989"/>
        <v>0</v>
      </c>
      <c r="Z513" s="30">
        <f t="shared" si="1987"/>
        <v>0</v>
      </c>
      <c r="AA513" s="30">
        <f t="shared" ref="AA513:AB513" si="1990">AA514+AA518</f>
        <v>0</v>
      </c>
      <c r="AB513" s="30">
        <f t="shared" si="1990"/>
        <v>0</v>
      </c>
      <c r="AC513" s="30">
        <f t="shared" ref="AC513:AE513" si="1991">AC514+AC518</f>
        <v>0</v>
      </c>
      <c r="AD513" s="292">
        <f t="shared" si="1834"/>
        <v>29442</v>
      </c>
      <c r="AE513" s="30">
        <f t="shared" si="1991"/>
        <v>29442</v>
      </c>
      <c r="AF513" s="30">
        <f t="shared" ref="AF513:AK513" si="1992">AF514+AF518</f>
        <v>29421</v>
      </c>
      <c r="AG513" s="30">
        <f t="shared" si="1992"/>
        <v>0</v>
      </c>
      <c r="AH513" s="30">
        <f t="shared" ref="AH513:AJ513" si="1993">AH514+AH518</f>
        <v>0</v>
      </c>
      <c r="AI513" s="30">
        <f t="shared" si="1993"/>
        <v>0</v>
      </c>
      <c r="AJ513" s="30">
        <f t="shared" si="1993"/>
        <v>0</v>
      </c>
      <c r="AK513" s="30">
        <f t="shared" si="1992"/>
        <v>0</v>
      </c>
      <c r="AL513" s="30">
        <f t="shared" ref="AL513:AM513" si="1994">AL514+AL518</f>
        <v>0</v>
      </c>
      <c r="AM513" s="30">
        <f t="shared" si="1994"/>
        <v>0</v>
      </c>
      <c r="AN513" s="30">
        <f t="shared" ref="AN513:AO513" si="1995">AN514+AN518</f>
        <v>0</v>
      </c>
      <c r="AO513" s="30">
        <f t="shared" si="1995"/>
        <v>0</v>
      </c>
    </row>
    <row r="514" spans="1:41" s="140" customFormat="1" ht="29.25" customHeight="1">
      <c r="A514" s="137"/>
      <c r="B514" s="181" t="s">
        <v>321</v>
      </c>
      <c r="C514" s="170">
        <v>60</v>
      </c>
      <c r="D514" s="186">
        <f t="shared" ref="D514:E514" si="1996">D515+D516+D517</f>
        <v>35905</v>
      </c>
      <c r="E514" s="30">
        <f t="shared" si="1996"/>
        <v>29442</v>
      </c>
      <c r="F514" s="93">
        <f t="shared" ref="F514:J514" si="1997">F515+F516+F517</f>
        <v>29442</v>
      </c>
      <c r="G514" s="186">
        <f t="shared" si="1997"/>
        <v>29442</v>
      </c>
      <c r="H514" s="186">
        <f t="shared" si="1997"/>
        <v>0</v>
      </c>
      <c r="I514" s="186">
        <f t="shared" si="1997"/>
        <v>0</v>
      </c>
      <c r="J514" s="186">
        <f t="shared" si="1997"/>
        <v>0</v>
      </c>
      <c r="K514" s="23">
        <f t="shared" si="1854"/>
        <v>29442</v>
      </c>
      <c r="L514" s="23">
        <f t="shared" si="1855"/>
        <v>0</v>
      </c>
      <c r="M514" s="186">
        <f t="shared" ref="M514:O514" si="1998">M515+M516+M517</f>
        <v>0</v>
      </c>
      <c r="N514" s="186">
        <f t="shared" si="1998"/>
        <v>0</v>
      </c>
      <c r="O514" s="186">
        <f t="shared" si="1998"/>
        <v>0</v>
      </c>
      <c r="P514" s="30">
        <f t="shared" ref="P514:Q514" si="1999">P515+P516+P517</f>
        <v>0</v>
      </c>
      <c r="Q514" s="30">
        <f t="shared" si="1999"/>
        <v>0</v>
      </c>
      <c r="R514" s="30">
        <f t="shared" ref="R514:Z514" si="2000">R515+R516+R517</f>
        <v>0</v>
      </c>
      <c r="S514" s="30">
        <f t="shared" si="2000"/>
        <v>0</v>
      </c>
      <c r="T514" s="30">
        <f t="shared" si="2000"/>
        <v>0</v>
      </c>
      <c r="U514" s="30">
        <f t="shared" ref="U514:V514" si="2001">U515+U516+U517</f>
        <v>0</v>
      </c>
      <c r="V514" s="30">
        <f t="shared" si="2001"/>
        <v>0</v>
      </c>
      <c r="W514" s="30">
        <f t="shared" ref="W514:Y514" si="2002">W515+W516+W517</f>
        <v>0</v>
      </c>
      <c r="X514" s="30">
        <f t="shared" si="2002"/>
        <v>0</v>
      </c>
      <c r="Y514" s="30">
        <f t="shared" si="2002"/>
        <v>0</v>
      </c>
      <c r="Z514" s="30">
        <f t="shared" si="2000"/>
        <v>0</v>
      </c>
      <c r="AA514" s="30">
        <f t="shared" ref="AA514:AB514" si="2003">AA515+AA516+AA517</f>
        <v>0</v>
      </c>
      <c r="AB514" s="30">
        <f t="shared" si="2003"/>
        <v>0</v>
      </c>
      <c r="AC514" s="30">
        <f t="shared" ref="AC514:AE514" si="2004">AC515+AC516+AC517</f>
        <v>0</v>
      </c>
      <c r="AD514" s="292">
        <f t="shared" si="1834"/>
        <v>29442</v>
      </c>
      <c r="AE514" s="30">
        <f t="shared" si="2004"/>
        <v>29442</v>
      </c>
      <c r="AF514" s="30">
        <f t="shared" ref="AF514:AK514" si="2005">AF515+AF516+AF517</f>
        <v>29421</v>
      </c>
      <c r="AG514" s="30">
        <f t="shared" si="2005"/>
        <v>0</v>
      </c>
      <c r="AH514" s="30">
        <f t="shared" ref="AH514:AJ514" si="2006">AH515+AH516+AH517</f>
        <v>0</v>
      </c>
      <c r="AI514" s="30">
        <f t="shared" si="2006"/>
        <v>0</v>
      </c>
      <c r="AJ514" s="30">
        <f t="shared" si="2006"/>
        <v>0</v>
      </c>
      <c r="AK514" s="30">
        <f t="shared" si="2005"/>
        <v>0</v>
      </c>
      <c r="AL514" s="30">
        <f t="shared" ref="AL514:AM514" si="2007">AL515+AL516+AL517</f>
        <v>0</v>
      </c>
      <c r="AM514" s="30">
        <f t="shared" si="2007"/>
        <v>0</v>
      </c>
      <c r="AN514" s="30">
        <f t="shared" ref="AN514:AO514" si="2008">AN515+AN516+AN517</f>
        <v>0</v>
      </c>
      <c r="AO514" s="30">
        <f t="shared" si="2008"/>
        <v>0</v>
      </c>
    </row>
    <row r="515" spans="1:41" s="140" customFormat="1" ht="15" customHeight="1">
      <c r="A515" s="137"/>
      <c r="B515" s="168" t="s">
        <v>197</v>
      </c>
      <c r="C515" s="171" t="s">
        <v>362</v>
      </c>
      <c r="D515" s="186">
        <v>30172</v>
      </c>
      <c r="E515" s="30">
        <v>24741</v>
      </c>
      <c r="F515" s="93">
        <v>24741</v>
      </c>
      <c r="G515" s="186">
        <v>24741</v>
      </c>
      <c r="H515" s="186"/>
      <c r="I515" s="186"/>
      <c r="J515" s="186"/>
      <c r="K515" s="23">
        <f t="shared" si="1854"/>
        <v>24741</v>
      </c>
      <c r="L515" s="23">
        <f t="shared" si="1855"/>
        <v>0</v>
      </c>
      <c r="M515" s="186">
        <v>0</v>
      </c>
      <c r="N515" s="186">
        <v>0</v>
      </c>
      <c r="O515" s="186">
        <v>0</v>
      </c>
      <c r="P515" s="30"/>
      <c r="Q515" s="30"/>
      <c r="R515" s="30"/>
      <c r="S515" s="30"/>
      <c r="T515" s="30"/>
      <c r="U515" s="30"/>
      <c r="V515" s="30"/>
      <c r="W515" s="30"/>
      <c r="X515" s="30"/>
      <c r="Y515" s="30"/>
      <c r="Z515" s="30"/>
      <c r="AA515" s="30"/>
      <c r="AB515" s="30"/>
      <c r="AC515" s="30"/>
      <c r="AD515" s="292">
        <f t="shared" si="1834"/>
        <v>24741</v>
      </c>
      <c r="AE515" s="30">
        <v>24741</v>
      </c>
      <c r="AF515" s="30">
        <v>24724</v>
      </c>
      <c r="AG515" s="30"/>
      <c r="AH515" s="30"/>
      <c r="AI515" s="30"/>
      <c r="AJ515" s="30"/>
      <c r="AK515" s="30"/>
      <c r="AL515" s="30"/>
      <c r="AM515" s="30"/>
      <c r="AN515" s="30"/>
      <c r="AO515" s="30"/>
    </row>
    <row r="516" spans="1:41" s="140" customFormat="1" ht="15" customHeight="1">
      <c r="A516" s="137"/>
      <c r="B516" s="168" t="s">
        <v>199</v>
      </c>
      <c r="C516" s="171" t="s">
        <v>363</v>
      </c>
      <c r="D516" s="186"/>
      <c r="E516" s="30"/>
      <c r="F516" s="93"/>
      <c r="G516" s="186"/>
      <c r="H516" s="186"/>
      <c r="I516" s="186"/>
      <c r="J516" s="186"/>
      <c r="K516" s="23">
        <f t="shared" si="1854"/>
        <v>0</v>
      </c>
      <c r="L516" s="23">
        <f t="shared" si="1855"/>
        <v>0</v>
      </c>
      <c r="M516" s="186"/>
      <c r="N516" s="186"/>
      <c r="O516" s="186"/>
      <c r="P516" s="30"/>
      <c r="Q516" s="30"/>
      <c r="R516" s="30"/>
      <c r="S516" s="30"/>
      <c r="T516" s="30"/>
      <c r="U516" s="30"/>
      <c r="V516" s="30"/>
      <c r="W516" s="30"/>
      <c r="X516" s="30"/>
      <c r="Y516" s="30"/>
      <c r="Z516" s="30"/>
      <c r="AA516" s="30"/>
      <c r="AB516" s="30"/>
      <c r="AC516" s="30"/>
      <c r="AD516" s="292">
        <f t="shared" si="1834"/>
        <v>0</v>
      </c>
      <c r="AE516" s="30"/>
      <c r="AF516" s="30"/>
      <c r="AG516" s="30"/>
      <c r="AH516" s="30"/>
      <c r="AI516" s="30"/>
      <c r="AJ516" s="30"/>
      <c r="AK516" s="30"/>
      <c r="AL516" s="30"/>
      <c r="AM516" s="30"/>
      <c r="AN516" s="30"/>
      <c r="AO516" s="30"/>
    </row>
    <row r="517" spans="1:41" s="140" customFormat="1" ht="15" customHeight="1">
      <c r="A517" s="137"/>
      <c r="B517" s="168" t="s">
        <v>201</v>
      </c>
      <c r="C517" s="171" t="s">
        <v>364</v>
      </c>
      <c r="D517" s="186">
        <v>5733</v>
      </c>
      <c r="E517" s="30">
        <v>4701</v>
      </c>
      <c r="F517" s="93">
        <v>4701</v>
      </c>
      <c r="G517" s="186">
        <v>4701</v>
      </c>
      <c r="H517" s="186"/>
      <c r="I517" s="186"/>
      <c r="J517" s="186"/>
      <c r="K517" s="23">
        <f t="shared" si="1854"/>
        <v>4701</v>
      </c>
      <c r="L517" s="23">
        <f t="shared" si="1855"/>
        <v>0</v>
      </c>
      <c r="M517" s="186">
        <v>0</v>
      </c>
      <c r="N517" s="186">
        <v>0</v>
      </c>
      <c r="O517" s="186">
        <v>0</v>
      </c>
      <c r="P517" s="30"/>
      <c r="Q517" s="30"/>
      <c r="R517" s="30"/>
      <c r="S517" s="30"/>
      <c r="T517" s="30"/>
      <c r="U517" s="30"/>
      <c r="V517" s="30"/>
      <c r="W517" s="30"/>
      <c r="X517" s="30"/>
      <c r="Y517" s="30"/>
      <c r="Z517" s="30"/>
      <c r="AA517" s="30"/>
      <c r="AB517" s="30"/>
      <c r="AC517" s="30"/>
      <c r="AD517" s="292">
        <f t="shared" si="1834"/>
        <v>4701</v>
      </c>
      <c r="AE517" s="30">
        <v>4701</v>
      </c>
      <c r="AF517" s="30">
        <v>4697</v>
      </c>
      <c r="AG517" s="30"/>
      <c r="AH517" s="30"/>
      <c r="AI517" s="30"/>
      <c r="AJ517" s="30"/>
      <c r="AK517" s="30"/>
      <c r="AL517" s="30"/>
      <c r="AM517" s="30"/>
      <c r="AN517" s="30"/>
      <c r="AO517" s="30"/>
    </row>
    <row r="518" spans="1:41" s="140" customFormat="1" ht="15" customHeight="1">
      <c r="A518" s="137"/>
      <c r="B518" s="28" t="s">
        <v>365</v>
      </c>
      <c r="C518" s="29">
        <v>70</v>
      </c>
      <c r="D518" s="186">
        <v>0</v>
      </c>
      <c r="E518" s="30">
        <v>0</v>
      </c>
      <c r="F518" s="93">
        <v>0</v>
      </c>
      <c r="G518" s="186">
        <v>0</v>
      </c>
      <c r="H518" s="186">
        <v>0</v>
      </c>
      <c r="I518" s="186">
        <v>0</v>
      </c>
      <c r="J518" s="186">
        <v>0</v>
      </c>
      <c r="K518" s="23">
        <f t="shared" si="1854"/>
        <v>0</v>
      </c>
      <c r="L518" s="23">
        <f t="shared" si="1855"/>
        <v>0</v>
      </c>
      <c r="M518" s="186">
        <v>0</v>
      </c>
      <c r="N518" s="186">
        <v>0</v>
      </c>
      <c r="O518" s="186">
        <v>0</v>
      </c>
      <c r="P518" s="30">
        <v>0</v>
      </c>
      <c r="Q518" s="30">
        <v>0</v>
      </c>
      <c r="R518" s="30">
        <v>0</v>
      </c>
      <c r="S518" s="30">
        <v>0</v>
      </c>
      <c r="T518" s="30">
        <v>0</v>
      </c>
      <c r="U518" s="30">
        <v>0</v>
      </c>
      <c r="V518" s="30">
        <v>0</v>
      </c>
      <c r="W518" s="30">
        <v>0</v>
      </c>
      <c r="X518" s="30">
        <v>0</v>
      </c>
      <c r="Y518" s="30">
        <v>0</v>
      </c>
      <c r="Z518" s="30">
        <v>0</v>
      </c>
      <c r="AA518" s="30">
        <v>0</v>
      </c>
      <c r="AB518" s="30">
        <v>0</v>
      </c>
      <c r="AC518" s="30">
        <v>0</v>
      </c>
      <c r="AD518" s="292">
        <f t="shared" si="1834"/>
        <v>0</v>
      </c>
      <c r="AE518" s="30">
        <v>0</v>
      </c>
      <c r="AF518" s="30">
        <v>0</v>
      </c>
      <c r="AG518" s="30">
        <v>0</v>
      </c>
      <c r="AH518" s="30">
        <v>0</v>
      </c>
      <c r="AI518" s="30">
        <v>0</v>
      </c>
      <c r="AJ518" s="30">
        <v>0</v>
      </c>
      <c r="AK518" s="30">
        <v>0</v>
      </c>
      <c r="AL518" s="30">
        <v>0</v>
      </c>
      <c r="AM518" s="30">
        <v>0</v>
      </c>
      <c r="AN518" s="30">
        <v>0</v>
      </c>
      <c r="AO518" s="30">
        <v>0</v>
      </c>
    </row>
    <row r="519" spans="1:41" s="140" customFormat="1" ht="52.5" customHeight="1">
      <c r="A519" s="137"/>
      <c r="B519" s="182" t="s">
        <v>404</v>
      </c>
      <c r="C519" s="173" t="s">
        <v>334</v>
      </c>
      <c r="D519" s="265">
        <f t="shared" ref="D519:E519" si="2009">D520</f>
        <v>3249</v>
      </c>
      <c r="E519" s="162">
        <f t="shared" si="2009"/>
        <v>4130</v>
      </c>
      <c r="F519" s="302">
        <f t="shared" ref="F519:AO519" si="2010">F520</f>
        <v>4130</v>
      </c>
      <c r="G519" s="265">
        <f t="shared" si="2010"/>
        <v>3345</v>
      </c>
      <c r="H519" s="265">
        <f t="shared" si="2010"/>
        <v>785</v>
      </c>
      <c r="I519" s="265">
        <f t="shared" si="2010"/>
        <v>0</v>
      </c>
      <c r="J519" s="265">
        <f t="shared" si="2010"/>
        <v>0</v>
      </c>
      <c r="K519" s="23">
        <f t="shared" si="1854"/>
        <v>4130</v>
      </c>
      <c r="L519" s="23">
        <f t="shared" si="1855"/>
        <v>0</v>
      </c>
      <c r="M519" s="265">
        <f t="shared" si="2010"/>
        <v>0</v>
      </c>
      <c r="N519" s="265">
        <f t="shared" si="2010"/>
        <v>0</v>
      </c>
      <c r="O519" s="265">
        <f t="shared" si="2010"/>
        <v>0</v>
      </c>
      <c r="P519" s="162">
        <f t="shared" si="2010"/>
        <v>0</v>
      </c>
      <c r="Q519" s="162">
        <f t="shared" si="2010"/>
        <v>0</v>
      </c>
      <c r="R519" s="162">
        <f t="shared" si="2010"/>
        <v>0</v>
      </c>
      <c r="S519" s="162">
        <f t="shared" si="2010"/>
        <v>0</v>
      </c>
      <c r="T519" s="162">
        <f t="shared" si="2010"/>
        <v>0</v>
      </c>
      <c r="U519" s="162">
        <f t="shared" si="2010"/>
        <v>0</v>
      </c>
      <c r="V519" s="162">
        <f t="shared" si="2010"/>
        <v>0</v>
      </c>
      <c r="W519" s="162">
        <f t="shared" si="2010"/>
        <v>0</v>
      </c>
      <c r="X519" s="162">
        <f t="shared" si="2010"/>
        <v>0</v>
      </c>
      <c r="Y519" s="162">
        <f t="shared" si="2010"/>
        <v>0</v>
      </c>
      <c r="Z519" s="162">
        <f t="shared" si="2010"/>
        <v>0</v>
      </c>
      <c r="AA519" s="162">
        <f t="shared" si="2010"/>
        <v>0</v>
      </c>
      <c r="AB519" s="162">
        <f t="shared" si="2010"/>
        <v>0</v>
      </c>
      <c r="AC519" s="162">
        <f t="shared" si="2010"/>
        <v>0</v>
      </c>
      <c r="AD519" s="292">
        <f t="shared" si="1834"/>
        <v>4130</v>
      </c>
      <c r="AE519" s="162">
        <f t="shared" si="2010"/>
        <v>4130</v>
      </c>
      <c r="AF519" s="162">
        <f t="shared" si="2010"/>
        <v>2602</v>
      </c>
      <c r="AG519" s="162">
        <f t="shared" si="2010"/>
        <v>277</v>
      </c>
      <c r="AH519" s="162">
        <f t="shared" si="2010"/>
        <v>0</v>
      </c>
      <c r="AI519" s="162">
        <f t="shared" si="2010"/>
        <v>0</v>
      </c>
      <c r="AJ519" s="162">
        <f t="shared" si="2010"/>
        <v>0</v>
      </c>
      <c r="AK519" s="162">
        <f t="shared" si="2010"/>
        <v>277</v>
      </c>
      <c r="AL519" s="162">
        <f t="shared" si="2010"/>
        <v>0</v>
      </c>
      <c r="AM519" s="162">
        <f t="shared" si="2010"/>
        <v>0</v>
      </c>
      <c r="AN519" s="162">
        <f t="shared" si="2010"/>
        <v>0</v>
      </c>
      <c r="AO519" s="162">
        <f t="shared" si="2010"/>
        <v>0</v>
      </c>
    </row>
    <row r="520" spans="1:41" s="140" customFormat="1" ht="21.75" customHeight="1">
      <c r="A520" s="137"/>
      <c r="B520" s="25" t="s">
        <v>311</v>
      </c>
      <c r="C520" s="183"/>
      <c r="D520" s="186">
        <f t="shared" ref="D520:E520" si="2011">D521+D525</f>
        <v>3249</v>
      </c>
      <c r="E520" s="30">
        <f t="shared" si="2011"/>
        <v>4130</v>
      </c>
      <c r="F520" s="93">
        <f t="shared" ref="F520:J520" si="2012">F521+F525</f>
        <v>4130</v>
      </c>
      <c r="G520" s="186">
        <f t="shared" si="2012"/>
        <v>3345</v>
      </c>
      <c r="H520" s="186">
        <f t="shared" si="2012"/>
        <v>785</v>
      </c>
      <c r="I520" s="186">
        <f t="shared" si="2012"/>
        <v>0</v>
      </c>
      <c r="J520" s="186">
        <f t="shared" si="2012"/>
        <v>0</v>
      </c>
      <c r="K520" s="23">
        <f t="shared" si="1854"/>
        <v>4130</v>
      </c>
      <c r="L520" s="23">
        <f t="shared" si="1855"/>
        <v>0</v>
      </c>
      <c r="M520" s="186">
        <f t="shared" ref="M520:O520" si="2013">M521+M525</f>
        <v>0</v>
      </c>
      <c r="N520" s="186">
        <f t="shared" si="2013"/>
        <v>0</v>
      </c>
      <c r="O520" s="186">
        <f t="shared" si="2013"/>
        <v>0</v>
      </c>
      <c r="P520" s="30">
        <f t="shared" ref="P520:Q520" si="2014">P521+P525</f>
        <v>0</v>
      </c>
      <c r="Q520" s="30">
        <f t="shared" si="2014"/>
        <v>0</v>
      </c>
      <c r="R520" s="30">
        <f t="shared" ref="R520:Z520" si="2015">R521+R525</f>
        <v>0</v>
      </c>
      <c r="S520" s="30">
        <f t="shared" si="2015"/>
        <v>0</v>
      </c>
      <c r="T520" s="30">
        <f t="shared" si="2015"/>
        <v>0</v>
      </c>
      <c r="U520" s="30">
        <f t="shared" ref="U520:V520" si="2016">U521+U525</f>
        <v>0</v>
      </c>
      <c r="V520" s="30">
        <f t="shared" si="2016"/>
        <v>0</v>
      </c>
      <c r="W520" s="30">
        <f t="shared" ref="W520:Y520" si="2017">W521+W525</f>
        <v>0</v>
      </c>
      <c r="X520" s="30">
        <f t="shared" si="2017"/>
        <v>0</v>
      </c>
      <c r="Y520" s="30">
        <f t="shared" si="2017"/>
        <v>0</v>
      </c>
      <c r="Z520" s="30">
        <f t="shared" si="2015"/>
        <v>0</v>
      </c>
      <c r="AA520" s="30">
        <f t="shared" ref="AA520:AB520" si="2018">AA521+AA525</f>
        <v>0</v>
      </c>
      <c r="AB520" s="30">
        <f t="shared" si="2018"/>
        <v>0</v>
      </c>
      <c r="AC520" s="30">
        <f t="shared" ref="AC520:AE520" si="2019">AC521+AC525</f>
        <v>0</v>
      </c>
      <c r="AD520" s="292">
        <f t="shared" si="1834"/>
        <v>4130</v>
      </c>
      <c r="AE520" s="30">
        <f t="shared" si="2019"/>
        <v>4130</v>
      </c>
      <c r="AF520" s="30">
        <f t="shared" ref="AF520:AK520" si="2020">AF521+AF525</f>
        <v>2602</v>
      </c>
      <c r="AG520" s="30">
        <f t="shared" si="2020"/>
        <v>277</v>
      </c>
      <c r="AH520" s="30">
        <f t="shared" ref="AH520:AJ520" si="2021">AH521+AH525</f>
        <v>0</v>
      </c>
      <c r="AI520" s="30">
        <f t="shared" si="2021"/>
        <v>0</v>
      </c>
      <c r="AJ520" s="30">
        <f t="shared" si="2021"/>
        <v>0</v>
      </c>
      <c r="AK520" s="30">
        <f t="shared" si="2020"/>
        <v>277</v>
      </c>
      <c r="AL520" s="30">
        <f t="shared" ref="AL520:AM520" si="2022">AL521+AL525</f>
        <v>0</v>
      </c>
      <c r="AM520" s="30">
        <f t="shared" si="2022"/>
        <v>0</v>
      </c>
      <c r="AN520" s="30">
        <f t="shared" ref="AN520:AO520" si="2023">AN521+AN525</f>
        <v>0</v>
      </c>
      <c r="AO520" s="30">
        <f t="shared" si="2023"/>
        <v>0</v>
      </c>
    </row>
    <row r="521" spans="1:41" s="140" customFormat="1" ht="29.25" customHeight="1">
      <c r="A521" s="137"/>
      <c r="B521" s="181" t="s">
        <v>321</v>
      </c>
      <c r="C521" s="145">
        <v>60</v>
      </c>
      <c r="D521" s="186">
        <f t="shared" ref="D521:E521" si="2024">D522+D523+D524</f>
        <v>1572</v>
      </c>
      <c r="E521" s="30">
        <f t="shared" si="2024"/>
        <v>1640</v>
      </c>
      <c r="F521" s="93">
        <f t="shared" ref="F521:J521" si="2025">F522+F523+F524</f>
        <v>1640</v>
      </c>
      <c r="G521" s="186">
        <f t="shared" si="2025"/>
        <v>855</v>
      </c>
      <c r="H521" s="186">
        <f t="shared" si="2025"/>
        <v>785</v>
      </c>
      <c r="I521" s="186">
        <f t="shared" si="2025"/>
        <v>0</v>
      </c>
      <c r="J521" s="186">
        <f t="shared" si="2025"/>
        <v>0</v>
      </c>
      <c r="K521" s="23">
        <f t="shared" si="1854"/>
        <v>1640</v>
      </c>
      <c r="L521" s="23">
        <f t="shared" si="1855"/>
        <v>0</v>
      </c>
      <c r="M521" s="186">
        <f t="shared" ref="M521:O521" si="2026">M522+M523+M524</f>
        <v>0</v>
      </c>
      <c r="N521" s="186">
        <f t="shared" si="2026"/>
        <v>0</v>
      </c>
      <c r="O521" s="186">
        <f t="shared" si="2026"/>
        <v>0</v>
      </c>
      <c r="P521" s="30">
        <f t="shared" ref="P521:Q521" si="2027">P522+P523+P524</f>
        <v>0</v>
      </c>
      <c r="Q521" s="30">
        <f t="shared" si="2027"/>
        <v>0</v>
      </c>
      <c r="R521" s="30">
        <f t="shared" ref="R521:Z521" si="2028">R522+R523+R524</f>
        <v>0</v>
      </c>
      <c r="S521" s="30">
        <f t="shared" si="2028"/>
        <v>0</v>
      </c>
      <c r="T521" s="30">
        <f t="shared" si="2028"/>
        <v>0</v>
      </c>
      <c r="U521" s="30">
        <f t="shared" ref="U521:V521" si="2029">U522+U523+U524</f>
        <v>0</v>
      </c>
      <c r="V521" s="30">
        <f t="shared" si="2029"/>
        <v>0</v>
      </c>
      <c r="W521" s="30">
        <f t="shared" ref="W521:Y521" si="2030">W522+W523+W524</f>
        <v>0</v>
      </c>
      <c r="X521" s="30">
        <f t="shared" si="2030"/>
        <v>0</v>
      </c>
      <c r="Y521" s="30">
        <f t="shared" si="2030"/>
        <v>0</v>
      </c>
      <c r="Z521" s="30">
        <f t="shared" si="2028"/>
        <v>0</v>
      </c>
      <c r="AA521" s="30">
        <f t="shared" ref="AA521:AB521" si="2031">AA522+AA523+AA524</f>
        <v>0</v>
      </c>
      <c r="AB521" s="30">
        <f t="shared" si="2031"/>
        <v>0</v>
      </c>
      <c r="AC521" s="30">
        <f t="shared" ref="AC521:AE521" si="2032">AC522+AC523+AC524</f>
        <v>0</v>
      </c>
      <c r="AD521" s="292">
        <f t="shared" si="1834"/>
        <v>1640</v>
      </c>
      <c r="AE521" s="30">
        <f t="shared" si="2032"/>
        <v>1640</v>
      </c>
      <c r="AF521" s="30">
        <f t="shared" ref="AF521:AK521" si="2033">AF522+AF523+AF524</f>
        <v>1619</v>
      </c>
      <c r="AG521" s="30">
        <f t="shared" si="2033"/>
        <v>0</v>
      </c>
      <c r="AH521" s="30">
        <f t="shared" ref="AH521:AJ521" si="2034">AH522+AH523+AH524</f>
        <v>0</v>
      </c>
      <c r="AI521" s="30">
        <f t="shared" si="2034"/>
        <v>0</v>
      </c>
      <c r="AJ521" s="30">
        <f t="shared" si="2034"/>
        <v>0</v>
      </c>
      <c r="AK521" s="30">
        <f t="shared" si="2033"/>
        <v>0</v>
      </c>
      <c r="AL521" s="30">
        <f t="shared" ref="AL521:AM521" si="2035">AL522+AL523+AL524</f>
        <v>0</v>
      </c>
      <c r="AM521" s="30">
        <f t="shared" si="2035"/>
        <v>0</v>
      </c>
      <c r="AN521" s="30">
        <f t="shared" ref="AN521:AO521" si="2036">AN522+AN523+AN524</f>
        <v>0</v>
      </c>
      <c r="AO521" s="30">
        <f t="shared" si="2036"/>
        <v>0</v>
      </c>
    </row>
    <row r="522" spans="1:41" s="140" customFormat="1" ht="15" customHeight="1">
      <c r="A522" s="137"/>
      <c r="B522" s="28" t="s">
        <v>197</v>
      </c>
      <c r="C522" s="29" t="s">
        <v>362</v>
      </c>
      <c r="D522" s="186">
        <v>1321</v>
      </c>
      <c r="E522" s="30">
        <v>1378</v>
      </c>
      <c r="F522" s="93">
        <v>1378</v>
      </c>
      <c r="G522" s="186">
        <v>718</v>
      </c>
      <c r="H522" s="186">
        <v>660</v>
      </c>
      <c r="I522" s="186"/>
      <c r="J522" s="186"/>
      <c r="K522" s="23">
        <f t="shared" si="1854"/>
        <v>1378</v>
      </c>
      <c r="L522" s="23">
        <f t="shared" si="1855"/>
        <v>0</v>
      </c>
      <c r="M522" s="186">
        <v>0</v>
      </c>
      <c r="N522" s="186">
        <v>0</v>
      </c>
      <c r="O522" s="186">
        <v>0</v>
      </c>
      <c r="P522" s="30"/>
      <c r="Q522" s="30"/>
      <c r="R522" s="30"/>
      <c r="S522" s="30"/>
      <c r="T522" s="30"/>
      <c r="U522" s="30"/>
      <c r="V522" s="30"/>
      <c r="W522" s="30"/>
      <c r="X522" s="30"/>
      <c r="Y522" s="30"/>
      <c r="Z522" s="30"/>
      <c r="AA522" s="30"/>
      <c r="AB522" s="30"/>
      <c r="AC522" s="30"/>
      <c r="AD522" s="292">
        <f t="shared" si="1834"/>
        <v>1378</v>
      </c>
      <c r="AE522" s="30">
        <v>1378</v>
      </c>
      <c r="AF522" s="30">
        <v>1378</v>
      </c>
      <c r="AG522" s="30"/>
      <c r="AH522" s="30"/>
      <c r="AI522" s="30"/>
      <c r="AJ522" s="30"/>
      <c r="AK522" s="30"/>
      <c r="AL522" s="30"/>
      <c r="AM522" s="30"/>
      <c r="AN522" s="30"/>
      <c r="AO522" s="30"/>
    </row>
    <row r="523" spans="1:41" s="140" customFormat="1" ht="15" customHeight="1">
      <c r="A523" s="137"/>
      <c r="B523" s="28" t="s">
        <v>199</v>
      </c>
      <c r="C523" s="29" t="s">
        <v>363</v>
      </c>
      <c r="D523" s="186"/>
      <c r="E523" s="30"/>
      <c r="F523" s="93"/>
      <c r="G523" s="186"/>
      <c r="H523" s="186"/>
      <c r="I523" s="186"/>
      <c r="J523" s="186"/>
      <c r="K523" s="23">
        <f t="shared" si="1854"/>
        <v>0</v>
      </c>
      <c r="L523" s="23">
        <f t="shared" si="1855"/>
        <v>0</v>
      </c>
      <c r="M523" s="186"/>
      <c r="N523" s="186"/>
      <c r="O523" s="186"/>
      <c r="P523" s="30"/>
      <c r="Q523" s="30"/>
      <c r="R523" s="30"/>
      <c r="S523" s="30"/>
      <c r="T523" s="30"/>
      <c r="U523" s="30"/>
      <c r="V523" s="30"/>
      <c r="W523" s="30"/>
      <c r="X523" s="30"/>
      <c r="Y523" s="30"/>
      <c r="Z523" s="30"/>
      <c r="AA523" s="30"/>
      <c r="AB523" s="30"/>
      <c r="AC523" s="30"/>
      <c r="AD523" s="292">
        <f t="shared" si="1834"/>
        <v>0</v>
      </c>
      <c r="AE523" s="30"/>
      <c r="AF523" s="30"/>
      <c r="AG523" s="30"/>
      <c r="AH523" s="30"/>
      <c r="AI523" s="30"/>
      <c r="AJ523" s="30"/>
      <c r="AK523" s="30"/>
      <c r="AL523" s="30"/>
      <c r="AM523" s="30"/>
      <c r="AN523" s="30"/>
      <c r="AO523" s="30"/>
    </row>
    <row r="524" spans="1:41" s="140" customFormat="1" ht="15" customHeight="1">
      <c r="A524" s="137"/>
      <c r="B524" s="28" t="s">
        <v>201</v>
      </c>
      <c r="C524" s="29" t="s">
        <v>364</v>
      </c>
      <c r="D524" s="186">
        <v>251</v>
      </c>
      <c r="E524" s="30">
        <v>262</v>
      </c>
      <c r="F524" s="93">
        <v>262</v>
      </c>
      <c r="G524" s="186">
        <v>137</v>
      </c>
      <c r="H524" s="186">
        <v>125</v>
      </c>
      <c r="I524" s="186"/>
      <c r="J524" s="186"/>
      <c r="K524" s="23">
        <f t="shared" si="1854"/>
        <v>262</v>
      </c>
      <c r="L524" s="23">
        <f t="shared" si="1855"/>
        <v>0</v>
      </c>
      <c r="M524" s="186">
        <v>0</v>
      </c>
      <c r="N524" s="186">
        <v>0</v>
      </c>
      <c r="O524" s="186">
        <v>0</v>
      </c>
      <c r="P524" s="30"/>
      <c r="Q524" s="30"/>
      <c r="R524" s="30"/>
      <c r="S524" s="30"/>
      <c r="T524" s="30"/>
      <c r="U524" s="30"/>
      <c r="V524" s="30"/>
      <c r="W524" s="30"/>
      <c r="X524" s="30"/>
      <c r="Y524" s="30"/>
      <c r="Z524" s="30"/>
      <c r="AA524" s="30"/>
      <c r="AB524" s="30"/>
      <c r="AC524" s="30"/>
      <c r="AD524" s="292">
        <f t="shared" si="1834"/>
        <v>262</v>
      </c>
      <c r="AE524" s="30">
        <v>262</v>
      </c>
      <c r="AF524" s="30">
        <v>241</v>
      </c>
      <c r="AG524" s="30"/>
      <c r="AH524" s="30"/>
      <c r="AI524" s="30"/>
      <c r="AJ524" s="30"/>
      <c r="AK524" s="30"/>
      <c r="AL524" s="30"/>
      <c r="AM524" s="30"/>
      <c r="AN524" s="30"/>
      <c r="AO524" s="30"/>
    </row>
    <row r="525" spans="1:41" s="140" customFormat="1" ht="15" customHeight="1">
      <c r="A525" s="137"/>
      <c r="B525" s="28" t="s">
        <v>365</v>
      </c>
      <c r="C525" s="29">
        <v>70</v>
      </c>
      <c r="D525" s="186">
        <v>1677</v>
      </c>
      <c r="E525" s="30">
        <v>2490</v>
      </c>
      <c r="F525" s="93">
        <v>2490</v>
      </c>
      <c r="G525" s="186">
        <v>2490</v>
      </c>
      <c r="H525" s="186"/>
      <c r="I525" s="186"/>
      <c r="J525" s="186"/>
      <c r="K525" s="23">
        <f t="shared" si="1854"/>
        <v>2490</v>
      </c>
      <c r="L525" s="23">
        <f t="shared" si="1855"/>
        <v>0</v>
      </c>
      <c r="M525" s="186">
        <v>0</v>
      </c>
      <c r="N525" s="186">
        <v>0</v>
      </c>
      <c r="O525" s="186">
        <v>0</v>
      </c>
      <c r="P525" s="30"/>
      <c r="Q525" s="30"/>
      <c r="R525" s="30"/>
      <c r="S525" s="30"/>
      <c r="T525" s="30"/>
      <c r="U525" s="30"/>
      <c r="V525" s="30"/>
      <c r="W525" s="30"/>
      <c r="X525" s="30"/>
      <c r="Y525" s="30"/>
      <c r="Z525" s="30"/>
      <c r="AA525" s="30"/>
      <c r="AB525" s="30"/>
      <c r="AC525" s="30"/>
      <c r="AD525" s="292">
        <f t="shared" si="1834"/>
        <v>2490</v>
      </c>
      <c r="AE525" s="30">
        <v>2490</v>
      </c>
      <c r="AF525" s="30">
        <v>983</v>
      </c>
      <c r="AG525" s="30">
        <v>277</v>
      </c>
      <c r="AH525" s="30"/>
      <c r="AI525" s="30"/>
      <c r="AJ525" s="30"/>
      <c r="AK525" s="30">
        <v>277</v>
      </c>
      <c r="AL525" s="30"/>
      <c r="AM525" s="30"/>
      <c r="AN525" s="30"/>
      <c r="AO525" s="30"/>
    </row>
    <row r="526" spans="1:41" s="140" customFormat="1" ht="27" customHeight="1">
      <c r="A526" s="137"/>
      <c r="B526" s="184" t="s">
        <v>405</v>
      </c>
      <c r="C526" s="83" t="s">
        <v>334</v>
      </c>
      <c r="D526" s="185">
        <f t="shared" ref="D526:E527" si="2037">D527</f>
        <v>7352</v>
      </c>
      <c r="E526" s="185">
        <f t="shared" si="2037"/>
        <v>25000</v>
      </c>
      <c r="F526" s="306">
        <f t="shared" ref="F526:AO527" si="2038">F527</f>
        <v>25000</v>
      </c>
      <c r="G526" s="185">
        <f t="shared" si="2038"/>
        <v>0</v>
      </c>
      <c r="H526" s="185">
        <f t="shared" si="2038"/>
        <v>7000</v>
      </c>
      <c r="I526" s="185">
        <f t="shared" si="2038"/>
        <v>9000</v>
      </c>
      <c r="J526" s="185">
        <f t="shared" si="2038"/>
        <v>9000</v>
      </c>
      <c r="K526" s="23">
        <f t="shared" si="1854"/>
        <v>25000</v>
      </c>
      <c r="L526" s="23">
        <f t="shared" si="1855"/>
        <v>0</v>
      </c>
      <c r="M526" s="185">
        <f t="shared" si="2038"/>
        <v>0</v>
      </c>
      <c r="N526" s="185">
        <f t="shared" si="2038"/>
        <v>0</v>
      </c>
      <c r="O526" s="185">
        <f t="shared" si="2038"/>
        <v>0</v>
      </c>
      <c r="P526" s="185">
        <f t="shared" si="2038"/>
        <v>0</v>
      </c>
      <c r="Q526" s="185">
        <f t="shared" si="2038"/>
        <v>0</v>
      </c>
      <c r="R526" s="185">
        <f t="shared" si="2038"/>
        <v>0</v>
      </c>
      <c r="S526" s="185">
        <f t="shared" si="2038"/>
        <v>0</v>
      </c>
      <c r="T526" s="185">
        <f t="shared" si="2038"/>
        <v>0</v>
      </c>
      <c r="U526" s="185">
        <f t="shared" si="2038"/>
        <v>0</v>
      </c>
      <c r="V526" s="185">
        <f t="shared" si="2038"/>
        <v>0</v>
      </c>
      <c r="W526" s="185">
        <f t="shared" si="2038"/>
        <v>0</v>
      </c>
      <c r="X526" s="185">
        <f t="shared" si="2038"/>
        <v>0</v>
      </c>
      <c r="Y526" s="185">
        <f t="shared" si="2038"/>
        <v>0</v>
      </c>
      <c r="Z526" s="185">
        <f t="shared" si="2038"/>
        <v>0</v>
      </c>
      <c r="AA526" s="185">
        <f t="shared" si="2038"/>
        <v>0</v>
      </c>
      <c r="AB526" s="185">
        <f t="shared" si="2038"/>
        <v>0</v>
      </c>
      <c r="AC526" s="185">
        <f t="shared" si="2038"/>
        <v>0</v>
      </c>
      <c r="AD526" s="292">
        <f t="shared" si="1834"/>
        <v>25000</v>
      </c>
      <c r="AE526" s="185">
        <f t="shared" si="2038"/>
        <v>25000</v>
      </c>
      <c r="AF526" s="185">
        <f t="shared" si="2038"/>
        <v>24787</v>
      </c>
      <c r="AG526" s="185">
        <f t="shared" si="2038"/>
        <v>0</v>
      </c>
      <c r="AH526" s="185">
        <f t="shared" si="2038"/>
        <v>0</v>
      </c>
      <c r="AI526" s="185">
        <f t="shared" si="2038"/>
        <v>0</v>
      </c>
      <c r="AJ526" s="185">
        <f t="shared" si="2038"/>
        <v>0</v>
      </c>
      <c r="AK526" s="185">
        <f t="shared" si="2038"/>
        <v>0</v>
      </c>
      <c r="AL526" s="185">
        <f t="shared" si="2038"/>
        <v>0</v>
      </c>
      <c r="AM526" s="185">
        <f t="shared" si="2038"/>
        <v>0</v>
      </c>
      <c r="AN526" s="185">
        <f t="shared" si="2038"/>
        <v>0</v>
      </c>
      <c r="AO526" s="185">
        <f t="shared" si="2038"/>
        <v>0</v>
      </c>
    </row>
    <row r="527" spans="1:41" s="140" customFormat="1" ht="15" customHeight="1">
      <c r="A527" s="137"/>
      <c r="B527" s="25" t="s">
        <v>311</v>
      </c>
      <c r="C527" s="29"/>
      <c r="D527" s="186">
        <f t="shared" si="2037"/>
        <v>7352</v>
      </c>
      <c r="E527" s="186">
        <f t="shared" si="2037"/>
        <v>25000</v>
      </c>
      <c r="F527" s="93">
        <f t="shared" si="2038"/>
        <v>25000</v>
      </c>
      <c r="G527" s="186">
        <f t="shared" si="2038"/>
        <v>0</v>
      </c>
      <c r="H527" s="186">
        <f t="shared" si="2038"/>
        <v>7000</v>
      </c>
      <c r="I527" s="186">
        <f t="shared" si="2038"/>
        <v>9000</v>
      </c>
      <c r="J527" s="186">
        <f t="shared" si="2038"/>
        <v>9000</v>
      </c>
      <c r="K527" s="23">
        <f t="shared" si="1854"/>
        <v>25000</v>
      </c>
      <c r="L527" s="23">
        <f t="shared" si="1855"/>
        <v>0</v>
      </c>
      <c r="M527" s="186">
        <f t="shared" si="2038"/>
        <v>0</v>
      </c>
      <c r="N527" s="186">
        <f t="shared" si="2038"/>
        <v>0</v>
      </c>
      <c r="O527" s="186">
        <f t="shared" si="2038"/>
        <v>0</v>
      </c>
      <c r="P527" s="186">
        <f t="shared" si="2038"/>
        <v>0</v>
      </c>
      <c r="Q527" s="186">
        <f t="shared" si="2038"/>
        <v>0</v>
      </c>
      <c r="R527" s="186">
        <f t="shared" si="2038"/>
        <v>0</v>
      </c>
      <c r="S527" s="186">
        <f t="shared" si="2038"/>
        <v>0</v>
      </c>
      <c r="T527" s="186">
        <f t="shared" si="2038"/>
        <v>0</v>
      </c>
      <c r="U527" s="186">
        <f t="shared" si="2038"/>
        <v>0</v>
      </c>
      <c r="V527" s="186">
        <f t="shared" si="2038"/>
        <v>0</v>
      </c>
      <c r="W527" s="186">
        <f t="shared" si="2038"/>
        <v>0</v>
      </c>
      <c r="X527" s="186">
        <f t="shared" si="2038"/>
        <v>0</v>
      </c>
      <c r="Y527" s="186">
        <f t="shared" si="2038"/>
        <v>0</v>
      </c>
      <c r="Z527" s="186">
        <f t="shared" si="2038"/>
        <v>0</v>
      </c>
      <c r="AA527" s="186">
        <f t="shared" si="2038"/>
        <v>0</v>
      </c>
      <c r="AB527" s="186">
        <f t="shared" si="2038"/>
        <v>0</v>
      </c>
      <c r="AC527" s="186">
        <f t="shared" si="2038"/>
        <v>0</v>
      </c>
      <c r="AD527" s="292">
        <f t="shared" si="1834"/>
        <v>25000</v>
      </c>
      <c r="AE527" s="186">
        <f t="shared" si="2038"/>
        <v>25000</v>
      </c>
      <c r="AF527" s="186">
        <f t="shared" si="2038"/>
        <v>24787</v>
      </c>
      <c r="AG527" s="186">
        <f t="shared" si="2038"/>
        <v>0</v>
      </c>
      <c r="AH527" s="186">
        <f t="shared" si="2038"/>
        <v>0</v>
      </c>
      <c r="AI527" s="186">
        <f t="shared" si="2038"/>
        <v>0</v>
      </c>
      <c r="AJ527" s="186">
        <f t="shared" si="2038"/>
        <v>0</v>
      </c>
      <c r="AK527" s="186">
        <f t="shared" si="2038"/>
        <v>0</v>
      </c>
      <c r="AL527" s="186">
        <f t="shared" si="2038"/>
        <v>0</v>
      </c>
      <c r="AM527" s="186">
        <f t="shared" si="2038"/>
        <v>0</v>
      </c>
      <c r="AN527" s="186">
        <f t="shared" si="2038"/>
        <v>0</v>
      </c>
      <c r="AO527" s="186">
        <f t="shared" si="2038"/>
        <v>0</v>
      </c>
    </row>
    <row r="528" spans="1:41" s="140" customFormat="1" ht="15" customHeight="1">
      <c r="A528" s="137"/>
      <c r="B528" s="28" t="s">
        <v>365</v>
      </c>
      <c r="C528" s="29">
        <v>70</v>
      </c>
      <c r="D528" s="186">
        <v>7352</v>
      </c>
      <c r="E528" s="30">
        <v>25000</v>
      </c>
      <c r="F528" s="93">
        <v>25000</v>
      </c>
      <c r="G528" s="186"/>
      <c r="H528" s="186">
        <v>7000</v>
      </c>
      <c r="I528" s="186">
        <v>9000</v>
      </c>
      <c r="J528" s="186">
        <v>9000</v>
      </c>
      <c r="K528" s="23">
        <f t="shared" si="1854"/>
        <v>25000</v>
      </c>
      <c r="L528" s="23">
        <f t="shared" si="1855"/>
        <v>0</v>
      </c>
      <c r="M528" s="186">
        <v>0</v>
      </c>
      <c r="N528" s="186">
        <v>0</v>
      </c>
      <c r="O528" s="186">
        <v>0</v>
      </c>
      <c r="P528" s="30"/>
      <c r="Q528" s="30"/>
      <c r="R528" s="30"/>
      <c r="S528" s="30"/>
      <c r="T528" s="30"/>
      <c r="U528" s="30"/>
      <c r="V528" s="30"/>
      <c r="W528" s="30"/>
      <c r="X528" s="30"/>
      <c r="Y528" s="30"/>
      <c r="Z528" s="30"/>
      <c r="AA528" s="30"/>
      <c r="AB528" s="30"/>
      <c r="AC528" s="30"/>
      <c r="AD528" s="292">
        <f t="shared" si="1834"/>
        <v>25000</v>
      </c>
      <c r="AE528" s="30">
        <v>25000</v>
      </c>
      <c r="AF528" s="30">
        <v>24787</v>
      </c>
      <c r="AG528" s="30"/>
      <c r="AH528" s="30"/>
      <c r="AI528" s="30"/>
      <c r="AJ528" s="30"/>
      <c r="AK528" s="30"/>
      <c r="AL528" s="30"/>
      <c r="AM528" s="30"/>
      <c r="AN528" s="30"/>
      <c r="AO528" s="30"/>
    </row>
    <row r="529" spans="1:41" ht="14.25">
      <c r="A529" s="110">
        <v>2</v>
      </c>
      <c r="B529" s="187" t="s">
        <v>406</v>
      </c>
      <c r="C529" s="122" t="s">
        <v>407</v>
      </c>
      <c r="D529" s="260">
        <f t="shared" ref="D529:E529" si="2039">D530+D537+D547+D554+D558</f>
        <v>10434</v>
      </c>
      <c r="E529" s="123">
        <f t="shared" si="2039"/>
        <v>15653</v>
      </c>
      <c r="F529" s="225">
        <f>F530+F537+F547+F554+F558+F534</f>
        <v>15473</v>
      </c>
      <c r="G529" s="225">
        <f t="shared" ref="G529:Z529" si="2040">G530+G537+G547+G554+G558+G534</f>
        <v>3905</v>
      </c>
      <c r="H529" s="225">
        <f t="shared" si="2040"/>
        <v>4077</v>
      </c>
      <c r="I529" s="225">
        <f t="shared" si="2040"/>
        <v>3975</v>
      </c>
      <c r="J529" s="225">
        <f t="shared" si="2040"/>
        <v>3516</v>
      </c>
      <c r="K529" s="225">
        <f t="shared" si="2040"/>
        <v>15473</v>
      </c>
      <c r="L529" s="225">
        <f t="shared" si="2040"/>
        <v>0</v>
      </c>
      <c r="M529" s="225">
        <f t="shared" si="2040"/>
        <v>21030</v>
      </c>
      <c r="N529" s="225">
        <f t="shared" si="2040"/>
        <v>22672</v>
      </c>
      <c r="O529" s="225">
        <f t="shared" si="2040"/>
        <v>24518</v>
      </c>
      <c r="P529" s="225">
        <f t="shared" si="2040"/>
        <v>0</v>
      </c>
      <c r="Q529" s="225">
        <f t="shared" si="2040"/>
        <v>0</v>
      </c>
      <c r="R529" s="225">
        <f t="shared" si="2040"/>
        <v>0</v>
      </c>
      <c r="S529" s="225">
        <f t="shared" si="2040"/>
        <v>0</v>
      </c>
      <c r="T529" s="225">
        <f t="shared" si="2040"/>
        <v>0</v>
      </c>
      <c r="U529" s="225">
        <f t="shared" si="2040"/>
        <v>0</v>
      </c>
      <c r="V529" s="225">
        <f t="shared" si="2040"/>
        <v>0</v>
      </c>
      <c r="W529" s="225">
        <f t="shared" si="2040"/>
        <v>-330</v>
      </c>
      <c r="X529" s="225">
        <f t="shared" si="2040"/>
        <v>0</v>
      </c>
      <c r="Y529" s="225">
        <f t="shared" si="2040"/>
        <v>0</v>
      </c>
      <c r="Z529" s="225">
        <f t="shared" si="2040"/>
        <v>0</v>
      </c>
      <c r="AA529" s="225">
        <f t="shared" ref="AA529:AB529" si="2041">AA530+AA537+AA547+AA554+AA558+AA534</f>
        <v>0</v>
      </c>
      <c r="AB529" s="225">
        <f t="shared" si="2041"/>
        <v>0</v>
      </c>
      <c r="AC529" s="225">
        <f t="shared" ref="AC529:AE529" si="2042">AC530+AC537+AC547+AC554+AC558+AC534</f>
        <v>0</v>
      </c>
      <c r="AD529" s="292">
        <f t="shared" si="1834"/>
        <v>15143</v>
      </c>
      <c r="AE529" s="225">
        <f t="shared" si="2042"/>
        <v>15143</v>
      </c>
      <c r="AF529" s="225">
        <f t="shared" ref="AF529:AK529" si="2043">AF530+AF537+AF547+AF554+AF558+AF534</f>
        <v>14710</v>
      </c>
      <c r="AG529" s="225">
        <f t="shared" si="2043"/>
        <v>21329</v>
      </c>
      <c r="AH529" s="225">
        <f t="shared" ref="AH529:AJ529" si="2044">AH530+AH537+AH547+AH554+AH558+AH534</f>
        <v>0</v>
      </c>
      <c r="AI529" s="225">
        <f t="shared" si="2044"/>
        <v>0</v>
      </c>
      <c r="AJ529" s="225">
        <f t="shared" si="2044"/>
        <v>0</v>
      </c>
      <c r="AK529" s="225">
        <f t="shared" si="2043"/>
        <v>0</v>
      </c>
      <c r="AL529" s="225">
        <f t="shared" ref="AL529:AM529" si="2045">AL530+AL537+AL547+AL554+AL558+AL534</f>
        <v>0</v>
      </c>
      <c r="AM529" s="225">
        <f t="shared" si="2045"/>
        <v>0</v>
      </c>
      <c r="AN529" s="225">
        <f t="shared" ref="AN529:AO529" si="2046">AN530+AN537+AN547+AN554+AN558+AN534</f>
        <v>0</v>
      </c>
      <c r="AO529" s="225">
        <f t="shared" si="2046"/>
        <v>0</v>
      </c>
    </row>
    <row r="530" spans="1:41" ht="14.25">
      <c r="A530" s="43" t="s">
        <v>408</v>
      </c>
      <c r="B530" s="188" t="s">
        <v>409</v>
      </c>
      <c r="C530" s="155" t="s">
        <v>407</v>
      </c>
      <c r="D530" s="263">
        <f t="shared" ref="D530:E532" si="2047">D531</f>
        <v>500</v>
      </c>
      <c r="E530" s="156">
        <f t="shared" si="2047"/>
        <v>500</v>
      </c>
      <c r="F530" s="300">
        <f t="shared" ref="F530:AO532" si="2048">F531</f>
        <v>500</v>
      </c>
      <c r="G530" s="263">
        <f t="shared" si="2048"/>
        <v>0</v>
      </c>
      <c r="H530" s="263">
        <f t="shared" si="2048"/>
        <v>300</v>
      </c>
      <c r="I530" s="263">
        <f t="shared" si="2048"/>
        <v>200</v>
      </c>
      <c r="J530" s="263">
        <f t="shared" si="2048"/>
        <v>0</v>
      </c>
      <c r="K530" s="23">
        <f t="shared" si="1854"/>
        <v>500</v>
      </c>
      <c r="L530" s="23">
        <f t="shared" si="1855"/>
        <v>0</v>
      </c>
      <c r="M530" s="263">
        <f t="shared" si="2048"/>
        <v>500</v>
      </c>
      <c r="N530" s="263">
        <f t="shared" si="2048"/>
        <v>500</v>
      </c>
      <c r="O530" s="263">
        <f t="shared" si="2048"/>
        <v>500</v>
      </c>
      <c r="P530" s="156">
        <f t="shared" si="2048"/>
        <v>0</v>
      </c>
      <c r="Q530" s="156">
        <f t="shared" si="2048"/>
        <v>0</v>
      </c>
      <c r="R530" s="156">
        <f t="shared" si="2048"/>
        <v>0</v>
      </c>
      <c r="S530" s="156">
        <f t="shared" si="2048"/>
        <v>0</v>
      </c>
      <c r="T530" s="156">
        <f t="shared" si="2048"/>
        <v>0</v>
      </c>
      <c r="U530" s="156">
        <f t="shared" si="2048"/>
        <v>-200</v>
      </c>
      <c r="V530" s="156">
        <f t="shared" si="2048"/>
        <v>-100</v>
      </c>
      <c r="W530" s="156">
        <f t="shared" si="2048"/>
        <v>0</v>
      </c>
      <c r="X530" s="156">
        <f t="shared" si="2048"/>
        <v>0</v>
      </c>
      <c r="Y530" s="156">
        <f t="shared" si="2048"/>
        <v>0</v>
      </c>
      <c r="Z530" s="156">
        <f t="shared" si="2048"/>
        <v>0</v>
      </c>
      <c r="AA530" s="156">
        <f t="shared" si="2048"/>
        <v>0</v>
      </c>
      <c r="AB530" s="156">
        <f t="shared" si="2048"/>
        <v>0</v>
      </c>
      <c r="AC530" s="156">
        <f t="shared" si="2048"/>
        <v>0</v>
      </c>
      <c r="AD530" s="292">
        <f t="shared" si="1834"/>
        <v>200</v>
      </c>
      <c r="AE530" s="156">
        <f t="shared" si="2048"/>
        <v>200</v>
      </c>
      <c r="AF530" s="156">
        <f t="shared" si="2048"/>
        <v>0</v>
      </c>
      <c r="AG530" s="156">
        <f t="shared" si="2048"/>
        <v>1000</v>
      </c>
      <c r="AH530" s="156">
        <f t="shared" si="2048"/>
        <v>0</v>
      </c>
      <c r="AI530" s="156">
        <f t="shared" si="2048"/>
        <v>0</v>
      </c>
      <c r="AJ530" s="156">
        <f t="shared" si="2048"/>
        <v>0</v>
      </c>
      <c r="AK530" s="156">
        <f t="shared" si="2048"/>
        <v>0</v>
      </c>
      <c r="AL530" s="156">
        <f t="shared" si="2048"/>
        <v>0</v>
      </c>
      <c r="AM530" s="156">
        <f t="shared" si="2048"/>
        <v>0</v>
      </c>
      <c r="AN530" s="156">
        <f t="shared" si="2048"/>
        <v>0</v>
      </c>
      <c r="AO530" s="156">
        <f t="shared" si="2048"/>
        <v>0</v>
      </c>
    </row>
    <row r="531" spans="1:41" ht="14.25">
      <c r="A531" s="43"/>
      <c r="B531" s="25" t="s">
        <v>298</v>
      </c>
      <c r="C531" s="26"/>
      <c r="D531" s="191">
        <f t="shared" si="2047"/>
        <v>500</v>
      </c>
      <c r="E531" s="111">
        <f t="shared" si="2047"/>
        <v>500</v>
      </c>
      <c r="F531" s="296">
        <f t="shared" si="2048"/>
        <v>500</v>
      </c>
      <c r="G531" s="191">
        <f t="shared" si="2048"/>
        <v>0</v>
      </c>
      <c r="H531" s="191">
        <f t="shared" si="2048"/>
        <v>300</v>
      </c>
      <c r="I531" s="191">
        <f t="shared" si="2048"/>
        <v>200</v>
      </c>
      <c r="J531" s="191">
        <f t="shared" si="2048"/>
        <v>0</v>
      </c>
      <c r="K531" s="23">
        <f t="shared" si="1854"/>
        <v>500</v>
      </c>
      <c r="L531" s="23">
        <f t="shared" si="1855"/>
        <v>0</v>
      </c>
      <c r="M531" s="191">
        <f t="shared" si="2048"/>
        <v>500</v>
      </c>
      <c r="N531" s="191">
        <f t="shared" si="2048"/>
        <v>500</v>
      </c>
      <c r="O531" s="191">
        <f t="shared" si="2048"/>
        <v>500</v>
      </c>
      <c r="P531" s="111">
        <f t="shared" si="2048"/>
        <v>0</v>
      </c>
      <c r="Q531" s="111">
        <f t="shared" si="2048"/>
        <v>0</v>
      </c>
      <c r="R531" s="111">
        <f t="shared" si="2048"/>
        <v>0</v>
      </c>
      <c r="S531" s="111">
        <f t="shared" si="2048"/>
        <v>0</v>
      </c>
      <c r="T531" s="111">
        <f t="shared" si="2048"/>
        <v>0</v>
      </c>
      <c r="U531" s="111">
        <f t="shared" si="2048"/>
        <v>-200</v>
      </c>
      <c r="V531" s="111">
        <f t="shared" si="2048"/>
        <v>-100</v>
      </c>
      <c r="W531" s="111">
        <f t="shared" si="2048"/>
        <v>0</v>
      </c>
      <c r="X531" s="111">
        <f t="shared" si="2048"/>
        <v>0</v>
      </c>
      <c r="Y531" s="111">
        <f t="shared" si="2048"/>
        <v>0</v>
      </c>
      <c r="Z531" s="111">
        <f t="shared" si="2048"/>
        <v>0</v>
      </c>
      <c r="AA531" s="111">
        <f t="shared" si="2048"/>
        <v>0</v>
      </c>
      <c r="AB531" s="111">
        <f t="shared" si="2048"/>
        <v>0</v>
      </c>
      <c r="AC531" s="111">
        <f t="shared" si="2048"/>
        <v>0</v>
      </c>
      <c r="AD531" s="292">
        <f t="shared" si="1834"/>
        <v>200</v>
      </c>
      <c r="AE531" s="111">
        <f t="shared" si="2048"/>
        <v>200</v>
      </c>
      <c r="AF531" s="111">
        <f t="shared" si="2048"/>
        <v>0</v>
      </c>
      <c r="AG531" s="111">
        <f t="shared" si="2048"/>
        <v>1000</v>
      </c>
      <c r="AH531" s="111">
        <f t="shared" si="2048"/>
        <v>0</v>
      </c>
      <c r="AI531" s="111">
        <f t="shared" si="2048"/>
        <v>0</v>
      </c>
      <c r="AJ531" s="111">
        <f t="shared" si="2048"/>
        <v>0</v>
      </c>
      <c r="AK531" s="111">
        <f t="shared" si="2048"/>
        <v>0</v>
      </c>
      <c r="AL531" s="111">
        <f t="shared" si="2048"/>
        <v>0</v>
      </c>
      <c r="AM531" s="111">
        <f t="shared" si="2048"/>
        <v>0</v>
      </c>
      <c r="AN531" s="111">
        <f t="shared" si="2048"/>
        <v>0</v>
      </c>
      <c r="AO531" s="111">
        <f t="shared" si="2048"/>
        <v>0</v>
      </c>
    </row>
    <row r="532" spans="1:41" ht="14.25">
      <c r="A532" s="43"/>
      <c r="B532" s="28" t="s">
        <v>299</v>
      </c>
      <c r="C532" s="26"/>
      <c r="D532" s="191">
        <f t="shared" si="2047"/>
        <v>500</v>
      </c>
      <c r="E532" s="111">
        <f t="shared" si="2047"/>
        <v>500</v>
      </c>
      <c r="F532" s="296">
        <f t="shared" si="2048"/>
        <v>500</v>
      </c>
      <c r="G532" s="191">
        <f t="shared" si="2048"/>
        <v>0</v>
      </c>
      <c r="H532" s="191">
        <f t="shared" si="2048"/>
        <v>300</v>
      </c>
      <c r="I532" s="191">
        <f t="shared" si="2048"/>
        <v>200</v>
      </c>
      <c r="J532" s="191">
        <f t="shared" si="2048"/>
        <v>0</v>
      </c>
      <c r="K532" s="23">
        <f t="shared" si="1854"/>
        <v>500</v>
      </c>
      <c r="L532" s="23">
        <f t="shared" si="1855"/>
        <v>0</v>
      </c>
      <c r="M532" s="191">
        <f t="shared" si="2048"/>
        <v>500</v>
      </c>
      <c r="N532" s="191">
        <f t="shared" si="2048"/>
        <v>500</v>
      </c>
      <c r="O532" s="191">
        <f t="shared" si="2048"/>
        <v>500</v>
      </c>
      <c r="P532" s="111">
        <f t="shared" si="2048"/>
        <v>0</v>
      </c>
      <c r="Q532" s="111">
        <f t="shared" si="2048"/>
        <v>0</v>
      </c>
      <c r="R532" s="111">
        <f t="shared" si="2048"/>
        <v>0</v>
      </c>
      <c r="S532" s="111">
        <f t="shared" si="2048"/>
        <v>0</v>
      </c>
      <c r="T532" s="111">
        <f t="shared" si="2048"/>
        <v>0</v>
      </c>
      <c r="U532" s="111">
        <f t="shared" si="2048"/>
        <v>-200</v>
      </c>
      <c r="V532" s="111">
        <f t="shared" si="2048"/>
        <v>-100</v>
      </c>
      <c r="W532" s="111">
        <f t="shared" si="2048"/>
        <v>0</v>
      </c>
      <c r="X532" s="111">
        <f t="shared" si="2048"/>
        <v>0</v>
      </c>
      <c r="Y532" s="111">
        <f t="shared" si="2048"/>
        <v>0</v>
      </c>
      <c r="Z532" s="111">
        <f t="shared" si="2048"/>
        <v>0</v>
      </c>
      <c r="AA532" s="111">
        <f t="shared" si="2048"/>
        <v>0</v>
      </c>
      <c r="AB532" s="111">
        <f t="shared" si="2048"/>
        <v>0</v>
      </c>
      <c r="AC532" s="111">
        <f t="shared" si="2048"/>
        <v>0</v>
      </c>
      <c r="AD532" s="292">
        <f t="shared" si="1834"/>
        <v>200</v>
      </c>
      <c r="AE532" s="111">
        <f t="shared" si="2048"/>
        <v>200</v>
      </c>
      <c r="AF532" s="111">
        <f t="shared" si="2048"/>
        <v>0</v>
      </c>
      <c r="AG532" s="111">
        <f t="shared" si="2048"/>
        <v>1000</v>
      </c>
      <c r="AH532" s="111">
        <f t="shared" si="2048"/>
        <v>0</v>
      </c>
      <c r="AI532" s="111">
        <f t="shared" si="2048"/>
        <v>0</v>
      </c>
      <c r="AJ532" s="111">
        <f t="shared" si="2048"/>
        <v>0</v>
      </c>
      <c r="AK532" s="111">
        <f t="shared" si="2048"/>
        <v>0</v>
      </c>
      <c r="AL532" s="111">
        <f t="shared" si="2048"/>
        <v>0</v>
      </c>
      <c r="AM532" s="111">
        <f t="shared" si="2048"/>
        <v>0</v>
      </c>
      <c r="AN532" s="111">
        <f t="shared" si="2048"/>
        <v>0</v>
      </c>
      <c r="AO532" s="111">
        <f t="shared" si="2048"/>
        <v>0</v>
      </c>
    </row>
    <row r="533" spans="1:41" ht="24.75" customHeight="1">
      <c r="A533" s="43"/>
      <c r="B533" s="28" t="s">
        <v>410</v>
      </c>
      <c r="C533" s="29" t="s">
        <v>411</v>
      </c>
      <c r="D533" s="186">
        <v>500</v>
      </c>
      <c r="E533" s="30">
        <v>500</v>
      </c>
      <c r="F533" s="93">
        <v>500</v>
      </c>
      <c r="G533" s="186">
        <v>0</v>
      </c>
      <c r="H533" s="186">
        <v>300</v>
      </c>
      <c r="I533" s="186">
        <v>200</v>
      </c>
      <c r="J533" s="186">
        <v>0</v>
      </c>
      <c r="K533" s="23">
        <f t="shared" si="1854"/>
        <v>500</v>
      </c>
      <c r="L533" s="23">
        <f t="shared" si="1855"/>
        <v>0</v>
      </c>
      <c r="M533" s="186">
        <v>500</v>
      </c>
      <c r="N533" s="186">
        <v>500</v>
      </c>
      <c r="O533" s="186">
        <v>500</v>
      </c>
      <c r="P533" s="30"/>
      <c r="Q533" s="30"/>
      <c r="R533" s="30"/>
      <c r="S533" s="30"/>
      <c r="T533" s="30"/>
      <c r="U533" s="30">
        <v>-200</v>
      </c>
      <c r="V533" s="30">
        <v>-100</v>
      </c>
      <c r="W533" s="30"/>
      <c r="X533" s="30"/>
      <c r="Y533" s="30"/>
      <c r="Z533" s="30"/>
      <c r="AA533" s="30"/>
      <c r="AB533" s="30"/>
      <c r="AC533" s="30"/>
      <c r="AD533" s="292">
        <f t="shared" si="1834"/>
        <v>200</v>
      </c>
      <c r="AE533" s="30">
        <v>200</v>
      </c>
      <c r="AF533" s="30">
        <v>0</v>
      </c>
      <c r="AG533" s="30">
        <v>1000</v>
      </c>
      <c r="AH533" s="30"/>
      <c r="AI533" s="30"/>
      <c r="AJ533" s="30"/>
      <c r="AK533" s="30"/>
      <c r="AL533" s="30"/>
      <c r="AM533" s="30"/>
      <c r="AN533" s="30"/>
      <c r="AO533" s="30"/>
    </row>
    <row r="534" spans="1:41" ht="24.75" customHeight="1">
      <c r="A534" s="43"/>
      <c r="B534" s="25" t="s">
        <v>406</v>
      </c>
      <c r="C534" s="26" t="s">
        <v>412</v>
      </c>
      <c r="D534" s="186"/>
      <c r="E534" s="30"/>
      <c r="F534" s="93">
        <f>F535</f>
        <v>0</v>
      </c>
      <c r="G534" s="93">
        <f t="shared" ref="G534:AO535" si="2049">G535</f>
        <v>0</v>
      </c>
      <c r="H534" s="93">
        <f t="shared" si="2049"/>
        <v>0</v>
      </c>
      <c r="I534" s="93">
        <f t="shared" si="2049"/>
        <v>0</v>
      </c>
      <c r="J534" s="93">
        <f t="shared" si="2049"/>
        <v>0</v>
      </c>
      <c r="K534" s="93">
        <f t="shared" si="2049"/>
        <v>0</v>
      </c>
      <c r="L534" s="93">
        <f t="shared" si="2049"/>
        <v>0</v>
      </c>
      <c r="M534" s="93">
        <f t="shared" si="2049"/>
        <v>0</v>
      </c>
      <c r="N534" s="93">
        <f t="shared" si="2049"/>
        <v>0</v>
      </c>
      <c r="O534" s="93">
        <f t="shared" si="2049"/>
        <v>0</v>
      </c>
      <c r="P534" s="93">
        <f t="shared" si="2049"/>
        <v>0</v>
      </c>
      <c r="Q534" s="93">
        <f t="shared" si="2049"/>
        <v>0</v>
      </c>
      <c r="R534" s="93">
        <f t="shared" si="2049"/>
        <v>0</v>
      </c>
      <c r="S534" s="93">
        <f t="shared" si="2049"/>
        <v>0</v>
      </c>
      <c r="T534" s="93">
        <f t="shared" si="2049"/>
        <v>0</v>
      </c>
      <c r="U534" s="93">
        <f t="shared" si="2049"/>
        <v>200</v>
      </c>
      <c r="V534" s="93">
        <f t="shared" si="2049"/>
        <v>100</v>
      </c>
      <c r="W534" s="93">
        <f t="shared" si="2049"/>
        <v>0</v>
      </c>
      <c r="X534" s="93">
        <f t="shared" si="2049"/>
        <v>0</v>
      </c>
      <c r="Y534" s="93">
        <f t="shared" si="2049"/>
        <v>0</v>
      </c>
      <c r="Z534" s="93">
        <f t="shared" si="2049"/>
        <v>0</v>
      </c>
      <c r="AA534" s="93">
        <f t="shared" si="2049"/>
        <v>0</v>
      </c>
      <c r="AB534" s="93">
        <f t="shared" si="2049"/>
        <v>0</v>
      </c>
      <c r="AC534" s="93">
        <f t="shared" si="2049"/>
        <v>0</v>
      </c>
      <c r="AD534" s="292">
        <f t="shared" si="1834"/>
        <v>300</v>
      </c>
      <c r="AE534" s="93">
        <f t="shared" si="2049"/>
        <v>300</v>
      </c>
      <c r="AF534" s="93">
        <f t="shared" si="2049"/>
        <v>297</v>
      </c>
      <c r="AG534" s="93">
        <f t="shared" si="2049"/>
        <v>0</v>
      </c>
      <c r="AH534" s="93">
        <f t="shared" si="2049"/>
        <v>0</v>
      </c>
      <c r="AI534" s="93">
        <f t="shared" si="2049"/>
        <v>0</v>
      </c>
      <c r="AJ534" s="93">
        <f t="shared" si="2049"/>
        <v>0</v>
      </c>
      <c r="AK534" s="93">
        <f t="shared" si="2049"/>
        <v>0</v>
      </c>
      <c r="AL534" s="93">
        <f t="shared" si="2049"/>
        <v>0</v>
      </c>
      <c r="AM534" s="93">
        <f t="shared" si="2049"/>
        <v>0</v>
      </c>
      <c r="AN534" s="93">
        <f t="shared" si="2049"/>
        <v>0</v>
      </c>
      <c r="AO534" s="93">
        <f t="shared" si="2049"/>
        <v>0</v>
      </c>
    </row>
    <row r="535" spans="1:41" ht="24.75" customHeight="1">
      <c r="A535" s="43"/>
      <c r="B535" s="25" t="s">
        <v>298</v>
      </c>
      <c r="C535" s="7"/>
      <c r="D535" s="186"/>
      <c r="E535" s="30"/>
      <c r="F535" s="93">
        <f>F536</f>
        <v>0</v>
      </c>
      <c r="G535" s="93">
        <f t="shared" si="2049"/>
        <v>0</v>
      </c>
      <c r="H535" s="93">
        <f t="shared" si="2049"/>
        <v>0</v>
      </c>
      <c r="I535" s="93">
        <f t="shared" si="2049"/>
        <v>0</v>
      </c>
      <c r="J535" s="93">
        <f t="shared" si="2049"/>
        <v>0</v>
      </c>
      <c r="K535" s="93">
        <f t="shared" si="2049"/>
        <v>0</v>
      </c>
      <c r="L535" s="93">
        <f t="shared" si="2049"/>
        <v>0</v>
      </c>
      <c r="M535" s="93">
        <f t="shared" si="2049"/>
        <v>0</v>
      </c>
      <c r="N535" s="93">
        <f t="shared" si="2049"/>
        <v>0</v>
      </c>
      <c r="O535" s="93">
        <f t="shared" si="2049"/>
        <v>0</v>
      </c>
      <c r="P535" s="93">
        <f t="shared" si="2049"/>
        <v>0</v>
      </c>
      <c r="Q535" s="93">
        <f t="shared" si="2049"/>
        <v>0</v>
      </c>
      <c r="R535" s="93">
        <f t="shared" si="2049"/>
        <v>0</v>
      </c>
      <c r="S535" s="93">
        <f t="shared" si="2049"/>
        <v>0</v>
      </c>
      <c r="T535" s="93">
        <f t="shared" si="2049"/>
        <v>0</v>
      </c>
      <c r="U535" s="93">
        <f t="shared" si="2049"/>
        <v>200</v>
      </c>
      <c r="V535" s="93">
        <f t="shared" si="2049"/>
        <v>100</v>
      </c>
      <c r="W535" s="93">
        <f t="shared" si="2049"/>
        <v>0</v>
      </c>
      <c r="X535" s="93">
        <f t="shared" si="2049"/>
        <v>0</v>
      </c>
      <c r="Y535" s="93">
        <f t="shared" si="2049"/>
        <v>0</v>
      </c>
      <c r="Z535" s="93">
        <f t="shared" si="2049"/>
        <v>0</v>
      </c>
      <c r="AA535" s="93">
        <f t="shared" si="2049"/>
        <v>0</v>
      </c>
      <c r="AB535" s="93">
        <f t="shared" si="2049"/>
        <v>0</v>
      </c>
      <c r="AC535" s="93">
        <f t="shared" si="2049"/>
        <v>0</v>
      </c>
      <c r="AD535" s="292">
        <f t="shared" ref="AD535:AD599" si="2050">F535+P535+Q535+R535+S535+T535+Z535+U535+V535+W535+X535+Y535+AA535+AB535+AC535</f>
        <v>300</v>
      </c>
      <c r="AE535" s="93">
        <f t="shared" si="2049"/>
        <v>300</v>
      </c>
      <c r="AF535" s="93">
        <f t="shared" si="2049"/>
        <v>297</v>
      </c>
      <c r="AG535" s="93">
        <f t="shared" si="2049"/>
        <v>0</v>
      </c>
      <c r="AH535" s="93">
        <f t="shared" si="2049"/>
        <v>0</v>
      </c>
      <c r="AI535" s="93">
        <f t="shared" si="2049"/>
        <v>0</v>
      </c>
      <c r="AJ535" s="93">
        <f t="shared" si="2049"/>
        <v>0</v>
      </c>
      <c r="AK535" s="93">
        <f t="shared" si="2049"/>
        <v>0</v>
      </c>
      <c r="AL535" s="93">
        <f t="shared" si="2049"/>
        <v>0</v>
      </c>
      <c r="AM535" s="93">
        <f t="shared" si="2049"/>
        <v>0</v>
      </c>
      <c r="AN535" s="93">
        <f t="shared" si="2049"/>
        <v>0</v>
      </c>
      <c r="AO535" s="93">
        <f t="shared" si="2049"/>
        <v>0</v>
      </c>
    </row>
    <row r="536" spans="1:41" ht="24.75" customHeight="1">
      <c r="A536" s="43"/>
      <c r="B536" s="16" t="s">
        <v>413</v>
      </c>
      <c r="C536" s="29" t="s">
        <v>414</v>
      </c>
      <c r="D536" s="186"/>
      <c r="E536" s="30"/>
      <c r="F536" s="93"/>
      <c r="G536" s="186"/>
      <c r="H536" s="186"/>
      <c r="I536" s="186"/>
      <c r="J536" s="186"/>
      <c r="K536" s="23"/>
      <c r="L536" s="23"/>
      <c r="M536" s="186"/>
      <c r="N536" s="186"/>
      <c r="O536" s="186"/>
      <c r="P536" s="30"/>
      <c r="Q536" s="30"/>
      <c r="R536" s="30"/>
      <c r="S536" s="30"/>
      <c r="T536" s="30"/>
      <c r="U536" s="30">
        <v>200</v>
      </c>
      <c r="V536" s="30">
        <v>100</v>
      </c>
      <c r="W536" s="30"/>
      <c r="X536" s="30"/>
      <c r="Y536" s="30"/>
      <c r="Z536" s="30"/>
      <c r="AA536" s="30"/>
      <c r="AB536" s="30"/>
      <c r="AC536" s="30"/>
      <c r="AD536" s="292">
        <f t="shared" si="2050"/>
        <v>300</v>
      </c>
      <c r="AE536" s="30">
        <v>300</v>
      </c>
      <c r="AF536" s="30">
        <v>297</v>
      </c>
      <c r="AG536" s="30">
        <v>0</v>
      </c>
      <c r="AH536" s="30"/>
      <c r="AI536" s="30"/>
      <c r="AJ536" s="30"/>
      <c r="AK536" s="30">
        <v>0</v>
      </c>
      <c r="AL536" s="30">
        <v>0</v>
      </c>
      <c r="AM536" s="30">
        <v>0</v>
      </c>
      <c r="AN536" s="30">
        <v>0</v>
      </c>
      <c r="AO536" s="30"/>
    </row>
    <row r="537" spans="1:41" ht="28.5" customHeight="1">
      <c r="A537" s="43" t="s">
        <v>415</v>
      </c>
      <c r="B537" s="154" t="s">
        <v>416</v>
      </c>
      <c r="C537" s="155" t="s">
        <v>417</v>
      </c>
      <c r="D537" s="263">
        <f t="shared" ref="D537:E537" si="2051">D538+D545</f>
        <v>3581</v>
      </c>
      <c r="E537" s="156">
        <f t="shared" si="2051"/>
        <v>3687</v>
      </c>
      <c r="F537" s="300">
        <f t="shared" ref="F537:J537" si="2052">F538+F545</f>
        <v>3507</v>
      </c>
      <c r="G537" s="263">
        <f t="shared" si="2052"/>
        <v>905</v>
      </c>
      <c r="H537" s="263">
        <f t="shared" si="2052"/>
        <v>877</v>
      </c>
      <c r="I537" s="263">
        <f t="shared" si="2052"/>
        <v>875</v>
      </c>
      <c r="J537" s="263">
        <f t="shared" si="2052"/>
        <v>850</v>
      </c>
      <c r="K537" s="23">
        <f t="shared" si="1854"/>
        <v>3507</v>
      </c>
      <c r="L537" s="23">
        <f t="shared" si="1855"/>
        <v>0</v>
      </c>
      <c r="M537" s="263">
        <f t="shared" ref="M537:O537" si="2053">M538+M545</f>
        <v>3505</v>
      </c>
      <c r="N537" s="263">
        <f t="shared" si="2053"/>
        <v>3505</v>
      </c>
      <c r="O537" s="263">
        <f t="shared" si="2053"/>
        <v>3505</v>
      </c>
      <c r="P537" s="156">
        <f t="shared" ref="P537:Q537" si="2054">P538+P545</f>
        <v>0</v>
      </c>
      <c r="Q537" s="156">
        <f t="shared" si="2054"/>
        <v>0</v>
      </c>
      <c r="R537" s="156">
        <f t="shared" ref="R537:Z537" si="2055">R538+R545</f>
        <v>0</v>
      </c>
      <c r="S537" s="156">
        <f t="shared" si="2055"/>
        <v>0</v>
      </c>
      <c r="T537" s="156">
        <f t="shared" si="2055"/>
        <v>0</v>
      </c>
      <c r="U537" s="156">
        <f t="shared" ref="U537:V537" si="2056">U538+U545</f>
        <v>0</v>
      </c>
      <c r="V537" s="156">
        <f t="shared" si="2056"/>
        <v>0</v>
      </c>
      <c r="W537" s="156">
        <f t="shared" ref="W537:Y537" si="2057">W538+W545</f>
        <v>-330</v>
      </c>
      <c r="X537" s="156">
        <f t="shared" si="2057"/>
        <v>0</v>
      </c>
      <c r="Y537" s="156">
        <f t="shared" si="2057"/>
        <v>0</v>
      </c>
      <c r="Z537" s="156">
        <f t="shared" si="2055"/>
        <v>0</v>
      </c>
      <c r="AA537" s="156">
        <f t="shared" ref="AA537:AB537" si="2058">AA538+AA545</f>
        <v>0</v>
      </c>
      <c r="AB537" s="156">
        <f t="shared" si="2058"/>
        <v>0</v>
      </c>
      <c r="AC537" s="156">
        <f t="shared" ref="AC537:AE537" si="2059">AC538+AC545</f>
        <v>0</v>
      </c>
      <c r="AD537" s="292">
        <f t="shared" si="2050"/>
        <v>3177</v>
      </c>
      <c r="AE537" s="156">
        <f t="shared" si="2059"/>
        <v>3177</v>
      </c>
      <c r="AF537" s="156">
        <f t="shared" ref="AF537:AK537" si="2060">AF538+AF545</f>
        <v>3043</v>
      </c>
      <c r="AG537" s="156">
        <f t="shared" si="2060"/>
        <v>3259</v>
      </c>
      <c r="AH537" s="156">
        <f t="shared" ref="AH537:AJ537" si="2061">AH538+AH545</f>
        <v>0</v>
      </c>
      <c r="AI537" s="156">
        <f t="shared" si="2061"/>
        <v>0</v>
      </c>
      <c r="AJ537" s="156">
        <f t="shared" si="2061"/>
        <v>0</v>
      </c>
      <c r="AK537" s="156">
        <f t="shared" si="2060"/>
        <v>0</v>
      </c>
      <c r="AL537" s="156">
        <f t="shared" ref="AL537:AM537" si="2062">AL538+AL545</f>
        <v>0</v>
      </c>
      <c r="AM537" s="156">
        <f t="shared" si="2062"/>
        <v>0</v>
      </c>
      <c r="AN537" s="156">
        <f t="shared" ref="AN537:AO537" si="2063">AN538+AN545</f>
        <v>0</v>
      </c>
      <c r="AO537" s="156">
        <f t="shared" si="2063"/>
        <v>0</v>
      </c>
    </row>
    <row r="538" spans="1:41" ht="14.25">
      <c r="A538" s="43"/>
      <c r="B538" s="25" t="s">
        <v>298</v>
      </c>
      <c r="C538" s="26"/>
      <c r="D538" s="191">
        <f t="shared" ref="D538:E538" si="2064">D539+D544</f>
        <v>3520</v>
      </c>
      <c r="E538" s="111">
        <f t="shared" si="2064"/>
        <v>3687</v>
      </c>
      <c r="F538" s="296">
        <f t="shared" ref="F538:J538" si="2065">F539+F544</f>
        <v>3505</v>
      </c>
      <c r="G538" s="191">
        <f t="shared" si="2065"/>
        <v>903</v>
      </c>
      <c r="H538" s="191">
        <f t="shared" si="2065"/>
        <v>877</v>
      </c>
      <c r="I538" s="191">
        <f t="shared" si="2065"/>
        <v>875</v>
      </c>
      <c r="J538" s="191">
        <f t="shared" si="2065"/>
        <v>850</v>
      </c>
      <c r="K538" s="23">
        <f t="shared" si="1854"/>
        <v>3505</v>
      </c>
      <c r="L538" s="23">
        <f t="shared" si="1855"/>
        <v>0</v>
      </c>
      <c r="M538" s="191">
        <f t="shared" ref="M538:O538" si="2066">M539+M544</f>
        <v>3505</v>
      </c>
      <c r="N538" s="191">
        <f t="shared" si="2066"/>
        <v>3505</v>
      </c>
      <c r="O538" s="191">
        <f t="shared" si="2066"/>
        <v>3505</v>
      </c>
      <c r="P538" s="111">
        <f t="shared" ref="P538:Q538" si="2067">P539+P544</f>
        <v>0</v>
      </c>
      <c r="Q538" s="111">
        <f t="shared" si="2067"/>
        <v>0</v>
      </c>
      <c r="R538" s="111">
        <f t="shared" ref="R538:Z538" si="2068">R539+R544</f>
        <v>0</v>
      </c>
      <c r="S538" s="111">
        <f t="shared" si="2068"/>
        <v>0</v>
      </c>
      <c r="T538" s="111">
        <f t="shared" si="2068"/>
        <v>0</v>
      </c>
      <c r="U538" s="111">
        <f t="shared" ref="U538:V538" si="2069">U539+U544</f>
        <v>0</v>
      </c>
      <c r="V538" s="111">
        <f t="shared" si="2069"/>
        <v>0</v>
      </c>
      <c r="W538" s="111">
        <f t="shared" ref="W538:Y538" si="2070">W539+W544</f>
        <v>-330</v>
      </c>
      <c r="X538" s="111">
        <f t="shared" si="2070"/>
        <v>0</v>
      </c>
      <c r="Y538" s="111">
        <f t="shared" si="2070"/>
        <v>0</v>
      </c>
      <c r="Z538" s="111">
        <f t="shared" si="2068"/>
        <v>0</v>
      </c>
      <c r="AA538" s="111">
        <f t="shared" ref="AA538:AB538" si="2071">AA539+AA544</f>
        <v>0</v>
      </c>
      <c r="AB538" s="111">
        <f t="shared" si="2071"/>
        <v>0</v>
      </c>
      <c r="AC538" s="111">
        <f t="shared" ref="AC538:AE538" si="2072">AC539+AC544</f>
        <v>0</v>
      </c>
      <c r="AD538" s="292">
        <f t="shared" si="2050"/>
        <v>3175</v>
      </c>
      <c r="AE538" s="111">
        <f t="shared" si="2072"/>
        <v>3175</v>
      </c>
      <c r="AF538" s="111">
        <f t="shared" ref="AF538:AK538" si="2073">AF539+AF544</f>
        <v>3042</v>
      </c>
      <c r="AG538" s="111">
        <f t="shared" si="2073"/>
        <v>3258</v>
      </c>
      <c r="AH538" s="111">
        <f t="shared" ref="AH538:AJ538" si="2074">AH539+AH544</f>
        <v>0</v>
      </c>
      <c r="AI538" s="111">
        <f t="shared" si="2074"/>
        <v>0</v>
      </c>
      <c r="AJ538" s="111">
        <f t="shared" si="2074"/>
        <v>0</v>
      </c>
      <c r="AK538" s="111">
        <f t="shared" si="2073"/>
        <v>0</v>
      </c>
      <c r="AL538" s="111">
        <f t="shared" ref="AL538:AM538" si="2075">AL539+AL544</f>
        <v>0</v>
      </c>
      <c r="AM538" s="111">
        <f t="shared" si="2075"/>
        <v>0</v>
      </c>
      <c r="AN538" s="111">
        <f t="shared" ref="AN538:AO538" si="2076">AN539+AN544</f>
        <v>0</v>
      </c>
      <c r="AO538" s="111">
        <f t="shared" si="2076"/>
        <v>0</v>
      </c>
    </row>
    <row r="539" spans="1:41" ht="14.25">
      <c r="A539" s="43"/>
      <c r="B539" s="28" t="s">
        <v>299</v>
      </c>
      <c r="C539" s="29">
        <v>0.01</v>
      </c>
      <c r="D539" s="248">
        <f t="shared" ref="D539:E539" si="2077">D540</f>
        <v>3520</v>
      </c>
      <c r="E539" s="38">
        <f t="shared" si="2077"/>
        <v>3687</v>
      </c>
      <c r="F539" s="286">
        <f t="shared" ref="F539:AO539" si="2078">F540</f>
        <v>3505</v>
      </c>
      <c r="G539" s="248">
        <f t="shared" si="2078"/>
        <v>903</v>
      </c>
      <c r="H539" s="248">
        <f t="shared" si="2078"/>
        <v>877</v>
      </c>
      <c r="I539" s="248">
        <f t="shared" si="2078"/>
        <v>875</v>
      </c>
      <c r="J539" s="248">
        <f t="shared" si="2078"/>
        <v>850</v>
      </c>
      <c r="K539" s="23">
        <f t="shared" si="1854"/>
        <v>3505</v>
      </c>
      <c r="L539" s="23">
        <f t="shared" si="1855"/>
        <v>0</v>
      </c>
      <c r="M539" s="248">
        <f t="shared" si="2078"/>
        <v>3505</v>
      </c>
      <c r="N539" s="248">
        <f t="shared" si="2078"/>
        <v>3505</v>
      </c>
      <c r="O539" s="248">
        <f t="shared" si="2078"/>
        <v>3505</v>
      </c>
      <c r="P539" s="38">
        <f t="shared" si="2078"/>
        <v>0</v>
      </c>
      <c r="Q539" s="38">
        <f t="shared" si="2078"/>
        <v>0</v>
      </c>
      <c r="R539" s="38">
        <f t="shared" si="2078"/>
        <v>0</v>
      </c>
      <c r="S539" s="38">
        <f t="shared" si="2078"/>
        <v>0</v>
      </c>
      <c r="T539" s="38">
        <f t="shared" si="2078"/>
        <v>0</v>
      </c>
      <c r="U539" s="38">
        <f t="shared" si="2078"/>
        <v>0</v>
      </c>
      <c r="V539" s="38">
        <f t="shared" si="2078"/>
        <v>0</v>
      </c>
      <c r="W539" s="38">
        <f t="shared" si="2078"/>
        <v>-330</v>
      </c>
      <c r="X539" s="38">
        <f t="shared" si="2078"/>
        <v>0</v>
      </c>
      <c r="Y539" s="38">
        <f t="shared" si="2078"/>
        <v>0</v>
      </c>
      <c r="Z539" s="38">
        <f t="shared" si="2078"/>
        <v>0</v>
      </c>
      <c r="AA539" s="38">
        <f t="shared" si="2078"/>
        <v>0</v>
      </c>
      <c r="AB539" s="38">
        <f t="shared" si="2078"/>
        <v>0</v>
      </c>
      <c r="AC539" s="38">
        <f t="shared" si="2078"/>
        <v>0</v>
      </c>
      <c r="AD539" s="292">
        <f t="shared" si="2050"/>
        <v>3175</v>
      </c>
      <c r="AE539" s="38">
        <f t="shared" si="2078"/>
        <v>3175</v>
      </c>
      <c r="AF539" s="38">
        <f t="shared" si="2078"/>
        <v>3044</v>
      </c>
      <c r="AG539" s="38">
        <f t="shared" si="2078"/>
        <v>3258</v>
      </c>
      <c r="AH539" s="38">
        <f t="shared" si="2078"/>
        <v>0</v>
      </c>
      <c r="AI539" s="38">
        <f t="shared" si="2078"/>
        <v>0</v>
      </c>
      <c r="AJ539" s="38">
        <f t="shared" si="2078"/>
        <v>0</v>
      </c>
      <c r="AK539" s="38">
        <f t="shared" si="2078"/>
        <v>0</v>
      </c>
      <c r="AL539" s="38">
        <f t="shared" si="2078"/>
        <v>0</v>
      </c>
      <c r="AM539" s="38">
        <f t="shared" si="2078"/>
        <v>0</v>
      </c>
      <c r="AN539" s="38">
        <f t="shared" si="2078"/>
        <v>0</v>
      </c>
      <c r="AO539" s="38">
        <f t="shared" si="2078"/>
        <v>0</v>
      </c>
    </row>
    <row r="540" spans="1:41" ht="14.25">
      <c r="A540" s="43"/>
      <c r="B540" s="28" t="s">
        <v>418</v>
      </c>
      <c r="C540" s="29" t="s">
        <v>419</v>
      </c>
      <c r="D540" s="248">
        <f t="shared" ref="D540:E540" si="2079">D541+D542+D543</f>
        <v>3520</v>
      </c>
      <c r="E540" s="38">
        <f t="shared" si="2079"/>
        <v>3687</v>
      </c>
      <c r="F540" s="286">
        <f t="shared" ref="F540:J540" si="2080">F541+F542+F543</f>
        <v>3505</v>
      </c>
      <c r="G540" s="248">
        <f t="shared" si="2080"/>
        <v>903</v>
      </c>
      <c r="H540" s="248">
        <f t="shared" si="2080"/>
        <v>877</v>
      </c>
      <c r="I540" s="248">
        <f t="shared" si="2080"/>
        <v>875</v>
      </c>
      <c r="J540" s="248">
        <f t="shared" si="2080"/>
        <v>850</v>
      </c>
      <c r="K540" s="23">
        <f t="shared" si="1854"/>
        <v>3505</v>
      </c>
      <c r="L540" s="23">
        <f t="shared" si="1855"/>
        <v>0</v>
      </c>
      <c r="M540" s="248">
        <f t="shared" ref="M540:O540" si="2081">M541+M542+M543</f>
        <v>3505</v>
      </c>
      <c r="N540" s="248">
        <f t="shared" si="2081"/>
        <v>3505</v>
      </c>
      <c r="O540" s="248">
        <f t="shared" si="2081"/>
        <v>3505</v>
      </c>
      <c r="P540" s="38">
        <f t="shared" ref="P540:Q540" si="2082">P541+P542+P543</f>
        <v>0</v>
      </c>
      <c r="Q540" s="38">
        <f t="shared" si="2082"/>
        <v>0</v>
      </c>
      <c r="R540" s="38">
        <f t="shared" ref="R540:Z540" si="2083">R541+R542+R543</f>
        <v>0</v>
      </c>
      <c r="S540" s="38">
        <f t="shared" si="2083"/>
        <v>0</v>
      </c>
      <c r="T540" s="38">
        <f t="shared" si="2083"/>
        <v>0</v>
      </c>
      <c r="U540" s="38">
        <f t="shared" ref="U540:V540" si="2084">U541+U542+U543</f>
        <v>0</v>
      </c>
      <c r="V540" s="38">
        <f t="shared" si="2084"/>
        <v>0</v>
      </c>
      <c r="W540" s="38">
        <f t="shared" ref="W540:Y540" si="2085">W541+W542+W543</f>
        <v>-330</v>
      </c>
      <c r="X540" s="38">
        <f t="shared" si="2085"/>
        <v>0</v>
      </c>
      <c r="Y540" s="38">
        <f t="shared" si="2085"/>
        <v>0</v>
      </c>
      <c r="Z540" s="38">
        <f t="shared" si="2083"/>
        <v>0</v>
      </c>
      <c r="AA540" s="38">
        <f t="shared" ref="AA540:AB540" si="2086">AA541+AA542+AA543</f>
        <v>0</v>
      </c>
      <c r="AB540" s="38">
        <f t="shared" si="2086"/>
        <v>0</v>
      </c>
      <c r="AC540" s="38">
        <f t="shared" ref="AC540:AE540" si="2087">AC541+AC542+AC543</f>
        <v>0</v>
      </c>
      <c r="AD540" s="292">
        <f t="shared" si="2050"/>
        <v>3175</v>
      </c>
      <c r="AE540" s="38">
        <f t="shared" si="2087"/>
        <v>3175</v>
      </c>
      <c r="AF540" s="38">
        <f t="shared" ref="AF540:AK540" si="2088">AF541+AF542+AF543</f>
        <v>3044</v>
      </c>
      <c r="AG540" s="38">
        <f t="shared" si="2088"/>
        <v>3258</v>
      </c>
      <c r="AH540" s="38">
        <f t="shared" ref="AH540:AJ540" si="2089">AH541+AH542+AH543</f>
        <v>0</v>
      </c>
      <c r="AI540" s="38">
        <f t="shared" si="2089"/>
        <v>0</v>
      </c>
      <c r="AJ540" s="38">
        <f t="shared" si="2089"/>
        <v>0</v>
      </c>
      <c r="AK540" s="38">
        <f t="shared" si="2088"/>
        <v>0</v>
      </c>
      <c r="AL540" s="38">
        <f t="shared" ref="AL540:AM540" si="2090">AL541+AL542+AL543</f>
        <v>0</v>
      </c>
      <c r="AM540" s="38">
        <f t="shared" si="2090"/>
        <v>0</v>
      </c>
      <c r="AN540" s="38">
        <f t="shared" ref="AN540:AO540" si="2091">AN541+AN542+AN543</f>
        <v>0</v>
      </c>
      <c r="AO540" s="38">
        <f t="shared" si="2091"/>
        <v>0</v>
      </c>
    </row>
    <row r="541" spans="1:41" ht="14.25">
      <c r="A541" s="43"/>
      <c r="B541" s="477" t="s">
        <v>300</v>
      </c>
      <c r="C541" s="478">
        <v>10</v>
      </c>
      <c r="D541" s="479">
        <v>3120</v>
      </c>
      <c r="E541" s="480">
        <v>3198</v>
      </c>
      <c r="F541" s="481">
        <v>3100</v>
      </c>
      <c r="G541" s="479">
        <v>800</v>
      </c>
      <c r="H541" s="479">
        <v>775</v>
      </c>
      <c r="I541" s="479">
        <v>775</v>
      </c>
      <c r="J541" s="479">
        <v>750</v>
      </c>
      <c r="K541" s="482">
        <f t="shared" si="1854"/>
        <v>3100</v>
      </c>
      <c r="L541" s="482">
        <f t="shared" si="1855"/>
        <v>0</v>
      </c>
      <c r="M541" s="479">
        <v>3100</v>
      </c>
      <c r="N541" s="479">
        <v>3100</v>
      </c>
      <c r="O541" s="479">
        <v>3100</v>
      </c>
      <c r="P541" s="480"/>
      <c r="Q541" s="480"/>
      <c r="R541" s="480"/>
      <c r="S541" s="480"/>
      <c r="T541" s="480"/>
      <c r="U541" s="480"/>
      <c r="V541" s="480"/>
      <c r="W541" s="480">
        <v>-330</v>
      </c>
      <c r="X541" s="480"/>
      <c r="Y541" s="480"/>
      <c r="Z541" s="480"/>
      <c r="AA541" s="480"/>
      <c r="AB541" s="480"/>
      <c r="AC541" s="480"/>
      <c r="AD541" s="483">
        <f t="shared" si="2050"/>
        <v>2770</v>
      </c>
      <c r="AE541" s="480">
        <v>2770</v>
      </c>
      <c r="AF541" s="480">
        <v>2697</v>
      </c>
      <c r="AG541" s="480">
        <v>2854</v>
      </c>
      <c r="AH541" s="480"/>
      <c r="AI541" s="480"/>
      <c r="AJ541" s="480"/>
      <c r="AK541" s="480"/>
      <c r="AL541" s="480"/>
      <c r="AM541" s="480"/>
      <c r="AN541" s="480"/>
      <c r="AO541" s="480"/>
    </row>
    <row r="542" spans="1:41" ht="15.75" customHeight="1">
      <c r="A542" s="43"/>
      <c r="B542" s="477" t="s">
        <v>301</v>
      </c>
      <c r="C542" s="478">
        <v>20</v>
      </c>
      <c r="D542" s="479">
        <v>395</v>
      </c>
      <c r="E542" s="480">
        <v>484</v>
      </c>
      <c r="F542" s="481">
        <v>400</v>
      </c>
      <c r="G542" s="479">
        <v>100</v>
      </c>
      <c r="H542" s="479">
        <v>100</v>
      </c>
      <c r="I542" s="479">
        <v>100</v>
      </c>
      <c r="J542" s="479">
        <v>100</v>
      </c>
      <c r="K542" s="482">
        <f t="shared" si="1854"/>
        <v>400</v>
      </c>
      <c r="L542" s="482">
        <f t="shared" si="1855"/>
        <v>0</v>
      </c>
      <c r="M542" s="479">
        <v>400</v>
      </c>
      <c r="N542" s="479">
        <v>400</v>
      </c>
      <c r="O542" s="479">
        <v>400</v>
      </c>
      <c r="P542" s="480"/>
      <c r="Q542" s="480"/>
      <c r="R542" s="480"/>
      <c r="S542" s="480"/>
      <c r="T542" s="480"/>
      <c r="U542" s="480"/>
      <c r="V542" s="480"/>
      <c r="W542" s="480"/>
      <c r="X542" s="480"/>
      <c r="Y542" s="480"/>
      <c r="Z542" s="480"/>
      <c r="AA542" s="480"/>
      <c r="AB542" s="480"/>
      <c r="AC542" s="480"/>
      <c r="AD542" s="483">
        <f t="shared" si="2050"/>
        <v>400</v>
      </c>
      <c r="AE542" s="480">
        <v>400</v>
      </c>
      <c r="AF542" s="480">
        <v>345</v>
      </c>
      <c r="AG542" s="480">
        <v>400</v>
      </c>
      <c r="AH542" s="480"/>
      <c r="AI542" s="480"/>
      <c r="AJ542" s="480"/>
      <c r="AK542" s="480"/>
      <c r="AL542" s="480"/>
      <c r="AM542" s="480"/>
      <c r="AN542" s="480"/>
      <c r="AO542" s="480"/>
    </row>
    <row r="543" spans="1:41" ht="15.75" customHeight="1">
      <c r="A543" s="43"/>
      <c r="B543" s="28" t="s">
        <v>420</v>
      </c>
      <c r="C543" s="29">
        <v>59</v>
      </c>
      <c r="D543" s="186">
        <v>5</v>
      </c>
      <c r="E543" s="30">
        <v>5</v>
      </c>
      <c r="F543" s="93">
        <v>5</v>
      </c>
      <c r="G543" s="186">
        <v>3</v>
      </c>
      <c r="H543" s="186">
        <v>2</v>
      </c>
      <c r="I543" s="186"/>
      <c r="J543" s="186"/>
      <c r="K543" s="23">
        <f t="shared" si="1854"/>
        <v>5</v>
      </c>
      <c r="L543" s="23">
        <f t="shared" si="1855"/>
        <v>0</v>
      </c>
      <c r="M543" s="186">
        <v>5</v>
      </c>
      <c r="N543" s="186">
        <v>5</v>
      </c>
      <c r="O543" s="186">
        <v>5</v>
      </c>
      <c r="P543" s="30"/>
      <c r="Q543" s="30"/>
      <c r="R543" s="30"/>
      <c r="S543" s="30"/>
      <c r="T543" s="30"/>
      <c r="U543" s="30"/>
      <c r="V543" s="30"/>
      <c r="W543" s="30"/>
      <c r="X543" s="30"/>
      <c r="Y543" s="30"/>
      <c r="Z543" s="30"/>
      <c r="AA543" s="30"/>
      <c r="AB543" s="30"/>
      <c r="AC543" s="30"/>
      <c r="AD543" s="292">
        <f t="shared" si="2050"/>
        <v>5</v>
      </c>
      <c r="AE543" s="30">
        <v>5</v>
      </c>
      <c r="AF543" s="30">
        <v>2</v>
      </c>
      <c r="AG543" s="30">
        <v>4</v>
      </c>
      <c r="AH543" s="30"/>
      <c r="AI543" s="30"/>
      <c r="AJ543" s="30"/>
      <c r="AK543" s="30"/>
      <c r="AL543" s="30"/>
      <c r="AM543" s="30"/>
      <c r="AN543" s="30"/>
      <c r="AO543" s="30"/>
    </row>
    <row r="544" spans="1:41" ht="19.5" customHeight="1">
      <c r="A544" s="43"/>
      <c r="B544" s="28" t="s">
        <v>310</v>
      </c>
      <c r="C544" s="29" t="s">
        <v>421</v>
      </c>
      <c r="D544" s="186"/>
      <c r="E544" s="30"/>
      <c r="F544" s="93"/>
      <c r="G544" s="186"/>
      <c r="H544" s="186"/>
      <c r="I544" s="186"/>
      <c r="J544" s="186"/>
      <c r="K544" s="23">
        <f t="shared" si="1854"/>
        <v>0</v>
      </c>
      <c r="L544" s="23">
        <f t="shared" si="1855"/>
        <v>0</v>
      </c>
      <c r="M544" s="186"/>
      <c r="N544" s="186"/>
      <c r="O544" s="186"/>
      <c r="P544" s="30"/>
      <c r="Q544" s="30"/>
      <c r="R544" s="30"/>
      <c r="S544" s="30"/>
      <c r="T544" s="30"/>
      <c r="U544" s="30"/>
      <c r="V544" s="30"/>
      <c r="W544" s="30"/>
      <c r="X544" s="30"/>
      <c r="Y544" s="30"/>
      <c r="Z544" s="30"/>
      <c r="AA544" s="30"/>
      <c r="AB544" s="30"/>
      <c r="AC544" s="30"/>
      <c r="AD544" s="292">
        <f t="shared" si="2050"/>
        <v>0</v>
      </c>
      <c r="AE544" s="30"/>
      <c r="AF544" s="30">
        <v>-2</v>
      </c>
      <c r="AG544" s="30"/>
      <c r="AH544" s="30"/>
      <c r="AI544" s="30"/>
      <c r="AJ544" s="30"/>
      <c r="AK544" s="30"/>
      <c r="AL544" s="30"/>
      <c r="AM544" s="30"/>
      <c r="AN544" s="30"/>
      <c r="AO544" s="30"/>
    </row>
    <row r="545" spans="1:41" ht="15.75" customHeight="1">
      <c r="A545" s="43"/>
      <c r="B545" s="25" t="s">
        <v>311</v>
      </c>
      <c r="C545" s="29"/>
      <c r="D545" s="191">
        <f t="shared" ref="D545:E545" si="2092">D546</f>
        <v>61</v>
      </c>
      <c r="E545" s="111">
        <f t="shared" si="2092"/>
        <v>0</v>
      </c>
      <c r="F545" s="296">
        <f t="shared" ref="F545:AO545" si="2093">F546</f>
        <v>2</v>
      </c>
      <c r="G545" s="191">
        <f t="shared" si="2093"/>
        <v>2</v>
      </c>
      <c r="H545" s="191">
        <f t="shared" si="2093"/>
        <v>0</v>
      </c>
      <c r="I545" s="191">
        <f t="shared" si="2093"/>
        <v>0</v>
      </c>
      <c r="J545" s="191">
        <f t="shared" si="2093"/>
        <v>0</v>
      </c>
      <c r="K545" s="23">
        <f t="shared" si="1854"/>
        <v>2</v>
      </c>
      <c r="L545" s="23">
        <f t="shared" si="1855"/>
        <v>0</v>
      </c>
      <c r="M545" s="191">
        <f t="shared" si="2093"/>
        <v>0</v>
      </c>
      <c r="N545" s="191">
        <f t="shared" si="2093"/>
        <v>0</v>
      </c>
      <c r="O545" s="191">
        <f t="shared" si="2093"/>
        <v>0</v>
      </c>
      <c r="P545" s="111">
        <f t="shared" si="2093"/>
        <v>0</v>
      </c>
      <c r="Q545" s="111">
        <f t="shared" si="2093"/>
        <v>0</v>
      </c>
      <c r="R545" s="111">
        <f t="shared" si="2093"/>
        <v>0</v>
      </c>
      <c r="S545" s="111">
        <f t="shared" si="2093"/>
        <v>0</v>
      </c>
      <c r="T545" s="111">
        <f t="shared" si="2093"/>
        <v>0</v>
      </c>
      <c r="U545" s="111">
        <f t="shared" si="2093"/>
        <v>0</v>
      </c>
      <c r="V545" s="111">
        <f t="shared" si="2093"/>
        <v>0</v>
      </c>
      <c r="W545" s="111">
        <f t="shared" si="2093"/>
        <v>0</v>
      </c>
      <c r="X545" s="111">
        <f t="shared" si="2093"/>
        <v>0</v>
      </c>
      <c r="Y545" s="111">
        <f t="shared" si="2093"/>
        <v>0</v>
      </c>
      <c r="Z545" s="111">
        <f t="shared" si="2093"/>
        <v>0</v>
      </c>
      <c r="AA545" s="111">
        <f t="shared" si="2093"/>
        <v>0</v>
      </c>
      <c r="AB545" s="111">
        <f t="shared" si="2093"/>
        <v>0</v>
      </c>
      <c r="AC545" s="111">
        <f t="shared" si="2093"/>
        <v>0</v>
      </c>
      <c r="AD545" s="292">
        <f t="shared" si="2050"/>
        <v>2</v>
      </c>
      <c r="AE545" s="111">
        <f t="shared" si="2093"/>
        <v>2</v>
      </c>
      <c r="AF545" s="111">
        <f t="shared" si="2093"/>
        <v>1</v>
      </c>
      <c r="AG545" s="111">
        <f t="shared" si="2093"/>
        <v>1</v>
      </c>
      <c r="AH545" s="111">
        <f t="shared" si="2093"/>
        <v>0</v>
      </c>
      <c r="AI545" s="111">
        <f t="shared" si="2093"/>
        <v>0</v>
      </c>
      <c r="AJ545" s="111">
        <f t="shared" si="2093"/>
        <v>0</v>
      </c>
      <c r="AK545" s="111">
        <f t="shared" si="2093"/>
        <v>0</v>
      </c>
      <c r="AL545" s="111">
        <f t="shared" si="2093"/>
        <v>0</v>
      </c>
      <c r="AM545" s="111">
        <f t="shared" si="2093"/>
        <v>0</v>
      </c>
      <c r="AN545" s="111">
        <f t="shared" si="2093"/>
        <v>0</v>
      </c>
      <c r="AO545" s="111">
        <f t="shared" si="2093"/>
        <v>0</v>
      </c>
    </row>
    <row r="546" spans="1:41" ht="18.75" customHeight="1">
      <c r="A546" s="43"/>
      <c r="B546" s="28" t="s">
        <v>422</v>
      </c>
      <c r="C546" s="29" t="s">
        <v>318</v>
      </c>
      <c r="D546" s="186">
        <v>61</v>
      </c>
      <c r="E546" s="30"/>
      <c r="F546" s="93">
        <v>2</v>
      </c>
      <c r="G546" s="186">
        <v>2</v>
      </c>
      <c r="H546" s="186"/>
      <c r="I546" s="186"/>
      <c r="J546" s="186"/>
      <c r="K546" s="23">
        <f t="shared" si="1854"/>
        <v>2</v>
      </c>
      <c r="L546" s="23">
        <f t="shared" si="1855"/>
        <v>0</v>
      </c>
      <c r="M546" s="186">
        <v>0</v>
      </c>
      <c r="N546" s="186">
        <v>0</v>
      </c>
      <c r="O546" s="186">
        <v>0</v>
      </c>
      <c r="P546" s="30"/>
      <c r="Q546" s="30"/>
      <c r="R546" s="30"/>
      <c r="S546" s="30"/>
      <c r="T546" s="30"/>
      <c r="U546" s="30"/>
      <c r="V546" s="30"/>
      <c r="W546" s="30"/>
      <c r="X546" s="30"/>
      <c r="Y546" s="30"/>
      <c r="Z546" s="30"/>
      <c r="AA546" s="30"/>
      <c r="AB546" s="30"/>
      <c r="AC546" s="30"/>
      <c r="AD546" s="292">
        <f t="shared" si="2050"/>
        <v>2</v>
      </c>
      <c r="AE546" s="30">
        <v>2</v>
      </c>
      <c r="AF546" s="30">
        <v>1</v>
      </c>
      <c r="AG546" s="30">
        <v>1</v>
      </c>
      <c r="AH546" s="30"/>
      <c r="AI546" s="30"/>
      <c r="AJ546" s="30"/>
      <c r="AK546" s="30"/>
      <c r="AL546" s="30"/>
      <c r="AM546" s="30"/>
      <c r="AN546" s="30"/>
      <c r="AO546" s="30"/>
    </row>
    <row r="547" spans="1:41" ht="14.25">
      <c r="A547" s="43" t="s">
        <v>423</v>
      </c>
      <c r="B547" s="188" t="s">
        <v>424</v>
      </c>
      <c r="C547" s="155" t="s">
        <v>425</v>
      </c>
      <c r="D547" s="263">
        <f t="shared" ref="D547:E549" si="2094">D548</f>
        <v>6353</v>
      </c>
      <c r="E547" s="156">
        <f t="shared" si="2094"/>
        <v>11466</v>
      </c>
      <c r="F547" s="300">
        <f t="shared" ref="F547:AO549" si="2095">F548</f>
        <v>11466</v>
      </c>
      <c r="G547" s="263">
        <f t="shared" si="2095"/>
        <v>3000</v>
      </c>
      <c r="H547" s="263">
        <f t="shared" si="2095"/>
        <v>2900</v>
      </c>
      <c r="I547" s="263">
        <f t="shared" si="2095"/>
        <v>2900</v>
      </c>
      <c r="J547" s="263">
        <f t="shared" si="2095"/>
        <v>2666</v>
      </c>
      <c r="K547" s="23">
        <f t="shared" ref="K547:K611" si="2096">G547+H547+I547+J547</f>
        <v>11466</v>
      </c>
      <c r="L547" s="23">
        <f t="shared" ref="L547:L611" si="2097">F547-K547</f>
        <v>0</v>
      </c>
      <c r="M547" s="263">
        <f t="shared" si="2095"/>
        <v>17025</v>
      </c>
      <c r="N547" s="263">
        <f t="shared" si="2095"/>
        <v>18667</v>
      </c>
      <c r="O547" s="263">
        <f t="shared" si="2095"/>
        <v>20513</v>
      </c>
      <c r="P547" s="156">
        <f t="shared" si="2095"/>
        <v>0</v>
      </c>
      <c r="Q547" s="156">
        <f t="shared" si="2095"/>
        <v>0</v>
      </c>
      <c r="R547" s="156">
        <f t="shared" si="2095"/>
        <v>0</v>
      </c>
      <c r="S547" s="156">
        <f t="shared" si="2095"/>
        <v>0</v>
      </c>
      <c r="T547" s="156">
        <f t="shared" si="2095"/>
        <v>0</v>
      </c>
      <c r="U547" s="156">
        <f t="shared" si="2095"/>
        <v>0</v>
      </c>
      <c r="V547" s="156">
        <f t="shared" si="2095"/>
        <v>0</v>
      </c>
      <c r="W547" s="156">
        <f t="shared" si="2095"/>
        <v>0</v>
      </c>
      <c r="X547" s="156">
        <f t="shared" si="2095"/>
        <v>0</v>
      </c>
      <c r="Y547" s="156">
        <f t="shared" si="2095"/>
        <v>0</v>
      </c>
      <c r="Z547" s="156">
        <f t="shared" si="2095"/>
        <v>0</v>
      </c>
      <c r="AA547" s="156">
        <f t="shared" si="2095"/>
        <v>0</v>
      </c>
      <c r="AB547" s="156">
        <f t="shared" si="2095"/>
        <v>0</v>
      </c>
      <c r="AC547" s="156">
        <f t="shared" si="2095"/>
        <v>0</v>
      </c>
      <c r="AD547" s="292">
        <f t="shared" si="2050"/>
        <v>11466</v>
      </c>
      <c r="AE547" s="156">
        <f t="shared" si="2095"/>
        <v>11466</v>
      </c>
      <c r="AF547" s="156">
        <f t="shared" si="2095"/>
        <v>11370</v>
      </c>
      <c r="AG547" s="156">
        <f t="shared" si="2095"/>
        <v>17070</v>
      </c>
      <c r="AH547" s="156">
        <f t="shared" si="2095"/>
        <v>0</v>
      </c>
      <c r="AI547" s="156">
        <f t="shared" si="2095"/>
        <v>0</v>
      </c>
      <c r="AJ547" s="156">
        <f t="shared" si="2095"/>
        <v>0</v>
      </c>
      <c r="AK547" s="156">
        <f t="shared" si="2095"/>
        <v>0</v>
      </c>
      <c r="AL547" s="156">
        <f t="shared" si="2095"/>
        <v>0</v>
      </c>
      <c r="AM547" s="156">
        <f t="shared" si="2095"/>
        <v>0</v>
      </c>
      <c r="AN547" s="156">
        <f t="shared" si="2095"/>
        <v>0</v>
      </c>
      <c r="AO547" s="156">
        <f t="shared" si="2095"/>
        <v>0</v>
      </c>
    </row>
    <row r="548" spans="1:41" ht="14.25">
      <c r="A548" s="43"/>
      <c r="B548" s="25" t="s">
        <v>298</v>
      </c>
      <c r="C548" s="26"/>
      <c r="D548" s="191">
        <f t="shared" si="2094"/>
        <v>6353</v>
      </c>
      <c r="E548" s="111">
        <f t="shared" si="2094"/>
        <v>11466</v>
      </c>
      <c r="F548" s="296">
        <f t="shared" si="2095"/>
        <v>11466</v>
      </c>
      <c r="G548" s="191">
        <f t="shared" si="2095"/>
        <v>3000</v>
      </c>
      <c r="H548" s="191">
        <f t="shared" si="2095"/>
        <v>2900</v>
      </c>
      <c r="I548" s="191">
        <f t="shared" si="2095"/>
        <v>2900</v>
      </c>
      <c r="J548" s="191">
        <f t="shared" si="2095"/>
        <v>2666</v>
      </c>
      <c r="K548" s="23">
        <f t="shared" si="2096"/>
        <v>11466</v>
      </c>
      <c r="L548" s="23">
        <f t="shared" si="2097"/>
        <v>0</v>
      </c>
      <c r="M548" s="191">
        <f t="shared" si="2095"/>
        <v>17025</v>
      </c>
      <c r="N548" s="191">
        <f t="shared" si="2095"/>
        <v>18667</v>
      </c>
      <c r="O548" s="191">
        <f t="shared" si="2095"/>
        <v>20513</v>
      </c>
      <c r="P548" s="111">
        <f t="shared" si="2095"/>
        <v>0</v>
      </c>
      <c r="Q548" s="111">
        <f t="shared" si="2095"/>
        <v>0</v>
      </c>
      <c r="R548" s="111">
        <f t="shared" si="2095"/>
        <v>0</v>
      </c>
      <c r="S548" s="111">
        <f t="shared" si="2095"/>
        <v>0</v>
      </c>
      <c r="T548" s="111">
        <f t="shared" si="2095"/>
        <v>0</v>
      </c>
      <c r="U548" s="111">
        <f t="shared" si="2095"/>
        <v>0</v>
      </c>
      <c r="V548" s="111">
        <f t="shared" si="2095"/>
        <v>0</v>
      </c>
      <c r="W548" s="111">
        <f t="shared" si="2095"/>
        <v>0</v>
      </c>
      <c r="X548" s="111">
        <f t="shared" si="2095"/>
        <v>0</v>
      </c>
      <c r="Y548" s="111">
        <f t="shared" si="2095"/>
        <v>0</v>
      </c>
      <c r="Z548" s="111">
        <f t="shared" si="2095"/>
        <v>0</v>
      </c>
      <c r="AA548" s="111">
        <f t="shared" si="2095"/>
        <v>0</v>
      </c>
      <c r="AB548" s="111">
        <f t="shared" si="2095"/>
        <v>0</v>
      </c>
      <c r="AC548" s="111">
        <f t="shared" si="2095"/>
        <v>0</v>
      </c>
      <c r="AD548" s="292">
        <f t="shared" si="2050"/>
        <v>11466</v>
      </c>
      <c r="AE548" s="111">
        <f t="shared" si="2095"/>
        <v>11466</v>
      </c>
      <c r="AF548" s="111">
        <f t="shared" si="2095"/>
        <v>11370</v>
      </c>
      <c r="AG548" s="111">
        <f t="shared" si="2095"/>
        <v>17070</v>
      </c>
      <c r="AH548" s="111">
        <f t="shared" si="2095"/>
        <v>0</v>
      </c>
      <c r="AI548" s="111">
        <f t="shared" si="2095"/>
        <v>0</v>
      </c>
      <c r="AJ548" s="111">
        <f t="shared" si="2095"/>
        <v>0</v>
      </c>
      <c r="AK548" s="111">
        <f t="shared" si="2095"/>
        <v>0</v>
      </c>
      <c r="AL548" s="111">
        <f t="shared" si="2095"/>
        <v>0</v>
      </c>
      <c r="AM548" s="111">
        <f t="shared" si="2095"/>
        <v>0</v>
      </c>
      <c r="AN548" s="111">
        <f t="shared" si="2095"/>
        <v>0</v>
      </c>
      <c r="AO548" s="111">
        <f t="shared" si="2095"/>
        <v>0</v>
      </c>
    </row>
    <row r="549" spans="1:41" ht="14.25">
      <c r="A549" s="43"/>
      <c r="B549" s="25" t="s">
        <v>309</v>
      </c>
      <c r="C549" s="26">
        <v>79</v>
      </c>
      <c r="D549" s="191">
        <f t="shared" si="2094"/>
        <v>6353</v>
      </c>
      <c r="E549" s="111">
        <f t="shared" si="2094"/>
        <v>11466</v>
      </c>
      <c r="F549" s="296">
        <f t="shared" si="2095"/>
        <v>11466</v>
      </c>
      <c r="G549" s="191">
        <f t="shared" si="2095"/>
        <v>3000</v>
      </c>
      <c r="H549" s="191">
        <f t="shared" si="2095"/>
        <v>2900</v>
      </c>
      <c r="I549" s="191">
        <f t="shared" si="2095"/>
        <v>2900</v>
      </c>
      <c r="J549" s="191">
        <f t="shared" si="2095"/>
        <v>2666</v>
      </c>
      <c r="K549" s="23">
        <f t="shared" si="2096"/>
        <v>11466</v>
      </c>
      <c r="L549" s="23">
        <f t="shared" si="2097"/>
        <v>0</v>
      </c>
      <c r="M549" s="191">
        <f t="shared" si="2095"/>
        <v>17025</v>
      </c>
      <c r="N549" s="191">
        <f t="shared" si="2095"/>
        <v>18667</v>
      </c>
      <c r="O549" s="191">
        <f t="shared" si="2095"/>
        <v>20513</v>
      </c>
      <c r="P549" s="111">
        <f t="shared" si="2095"/>
        <v>0</v>
      </c>
      <c r="Q549" s="111">
        <f t="shared" si="2095"/>
        <v>0</v>
      </c>
      <c r="R549" s="111">
        <f t="shared" si="2095"/>
        <v>0</v>
      </c>
      <c r="S549" s="111">
        <f t="shared" si="2095"/>
        <v>0</v>
      </c>
      <c r="T549" s="111">
        <f t="shared" si="2095"/>
        <v>0</v>
      </c>
      <c r="U549" s="111">
        <f t="shared" si="2095"/>
        <v>0</v>
      </c>
      <c r="V549" s="111">
        <f t="shared" si="2095"/>
        <v>0</v>
      </c>
      <c r="W549" s="111">
        <f t="shared" si="2095"/>
        <v>0</v>
      </c>
      <c r="X549" s="111">
        <f t="shared" si="2095"/>
        <v>0</v>
      </c>
      <c r="Y549" s="111">
        <f t="shared" si="2095"/>
        <v>0</v>
      </c>
      <c r="Z549" s="111">
        <f t="shared" si="2095"/>
        <v>0</v>
      </c>
      <c r="AA549" s="111">
        <f t="shared" si="2095"/>
        <v>0</v>
      </c>
      <c r="AB549" s="111">
        <f t="shared" si="2095"/>
        <v>0</v>
      </c>
      <c r="AC549" s="111">
        <f t="shared" si="2095"/>
        <v>0</v>
      </c>
      <c r="AD549" s="292">
        <f t="shared" si="2050"/>
        <v>11466</v>
      </c>
      <c r="AE549" s="111">
        <f t="shared" si="2095"/>
        <v>11466</v>
      </c>
      <c r="AF549" s="111">
        <f t="shared" si="2095"/>
        <v>11370</v>
      </c>
      <c r="AG549" s="111">
        <f t="shared" si="2095"/>
        <v>17070</v>
      </c>
      <c r="AH549" s="111">
        <f t="shared" si="2095"/>
        <v>0</v>
      </c>
      <c r="AI549" s="111">
        <f t="shared" si="2095"/>
        <v>0</v>
      </c>
      <c r="AJ549" s="111">
        <f t="shared" si="2095"/>
        <v>0</v>
      </c>
      <c r="AK549" s="111">
        <f t="shared" si="2095"/>
        <v>0</v>
      </c>
      <c r="AL549" s="111">
        <f t="shared" si="2095"/>
        <v>0</v>
      </c>
      <c r="AM549" s="111">
        <f t="shared" si="2095"/>
        <v>0</v>
      </c>
      <c r="AN549" s="111">
        <f t="shared" si="2095"/>
        <v>0</v>
      </c>
      <c r="AO549" s="111">
        <f t="shared" si="2095"/>
        <v>0</v>
      </c>
    </row>
    <row r="550" spans="1:41" ht="12.75" customHeight="1">
      <c r="A550" s="43"/>
      <c r="B550" s="25" t="s">
        <v>426</v>
      </c>
      <c r="C550" s="29">
        <v>81</v>
      </c>
      <c r="D550" s="248">
        <f t="shared" ref="D550:E550" si="2098">D551+D552</f>
        <v>6353</v>
      </c>
      <c r="E550" s="38">
        <f t="shared" si="2098"/>
        <v>11466</v>
      </c>
      <c r="F550" s="286">
        <f t="shared" ref="F550:J550" si="2099">F551+F552</f>
        <v>11466</v>
      </c>
      <c r="G550" s="248">
        <f t="shared" si="2099"/>
        <v>3000</v>
      </c>
      <c r="H550" s="248">
        <f t="shared" si="2099"/>
        <v>2900</v>
      </c>
      <c r="I550" s="248">
        <f t="shared" si="2099"/>
        <v>2900</v>
      </c>
      <c r="J550" s="248">
        <f t="shared" si="2099"/>
        <v>2666</v>
      </c>
      <c r="K550" s="23">
        <f t="shared" si="2096"/>
        <v>11466</v>
      </c>
      <c r="L550" s="23">
        <f t="shared" si="2097"/>
        <v>0</v>
      </c>
      <c r="M550" s="248">
        <f t="shared" ref="M550:O550" si="2100">M551+M552</f>
        <v>17025</v>
      </c>
      <c r="N550" s="248">
        <f t="shared" si="2100"/>
        <v>18667</v>
      </c>
      <c r="O550" s="248">
        <f t="shared" si="2100"/>
        <v>20513</v>
      </c>
      <c r="P550" s="38">
        <f t="shared" ref="P550:Q550" si="2101">P551+P552</f>
        <v>0</v>
      </c>
      <c r="Q550" s="38">
        <f t="shared" si="2101"/>
        <v>0</v>
      </c>
      <c r="R550" s="38">
        <f t="shared" ref="R550:Z550" si="2102">R551+R552</f>
        <v>0</v>
      </c>
      <c r="S550" s="38">
        <f t="shared" si="2102"/>
        <v>0</v>
      </c>
      <c r="T550" s="38">
        <f t="shared" si="2102"/>
        <v>0</v>
      </c>
      <c r="U550" s="38">
        <f t="shared" ref="U550:V550" si="2103">U551+U552</f>
        <v>0</v>
      </c>
      <c r="V550" s="38">
        <f t="shared" si="2103"/>
        <v>0</v>
      </c>
      <c r="W550" s="38">
        <f t="shared" ref="W550:Y550" si="2104">W551+W552</f>
        <v>0</v>
      </c>
      <c r="X550" s="38">
        <f t="shared" si="2104"/>
        <v>0</v>
      </c>
      <c r="Y550" s="38">
        <f t="shared" si="2104"/>
        <v>0</v>
      </c>
      <c r="Z550" s="38">
        <f t="shared" si="2102"/>
        <v>0</v>
      </c>
      <c r="AA550" s="38">
        <f t="shared" ref="AA550:AB550" si="2105">AA551+AA552</f>
        <v>0</v>
      </c>
      <c r="AB550" s="38">
        <f t="shared" si="2105"/>
        <v>0</v>
      </c>
      <c r="AC550" s="38">
        <f t="shared" ref="AC550:AE550" si="2106">AC551+AC552</f>
        <v>0</v>
      </c>
      <c r="AD550" s="292">
        <f t="shared" si="2050"/>
        <v>11466</v>
      </c>
      <c r="AE550" s="38">
        <f t="shared" si="2106"/>
        <v>11466</v>
      </c>
      <c r="AF550" s="38">
        <f t="shared" ref="AF550:AK550" si="2107">AF551+AF552</f>
        <v>11370</v>
      </c>
      <c r="AG550" s="38">
        <f t="shared" si="2107"/>
        <v>17070</v>
      </c>
      <c r="AH550" s="38">
        <f t="shared" ref="AH550:AJ550" si="2108">AH551+AH552</f>
        <v>0</v>
      </c>
      <c r="AI550" s="38">
        <f t="shared" si="2108"/>
        <v>0</v>
      </c>
      <c r="AJ550" s="38">
        <f t="shared" si="2108"/>
        <v>0</v>
      </c>
      <c r="AK550" s="38">
        <f t="shared" si="2107"/>
        <v>0</v>
      </c>
      <c r="AL550" s="38">
        <f t="shared" ref="AL550:AM550" si="2109">AL551+AL552</f>
        <v>0</v>
      </c>
      <c r="AM550" s="38">
        <f t="shared" si="2109"/>
        <v>0</v>
      </c>
      <c r="AN550" s="38">
        <f t="shared" ref="AN550:AO550" si="2110">AN551+AN552</f>
        <v>0</v>
      </c>
      <c r="AO550" s="38">
        <f t="shared" si="2110"/>
        <v>0</v>
      </c>
    </row>
    <row r="551" spans="1:41" ht="16.5" customHeight="1">
      <c r="A551" s="43"/>
      <c r="B551" s="28" t="s">
        <v>427</v>
      </c>
      <c r="C551" s="29" t="s">
        <v>428</v>
      </c>
      <c r="D551" s="186">
        <v>6353</v>
      </c>
      <c r="E551" s="30">
        <v>11466</v>
      </c>
      <c r="F551" s="93">
        <v>11466</v>
      </c>
      <c r="G551" s="186">
        <v>3000</v>
      </c>
      <c r="H551" s="186">
        <v>2900</v>
      </c>
      <c r="I551" s="186">
        <v>2900</v>
      </c>
      <c r="J551" s="186">
        <v>2666</v>
      </c>
      <c r="K551" s="23">
        <f t="shared" si="2096"/>
        <v>11466</v>
      </c>
      <c r="L551" s="23">
        <f t="shared" si="2097"/>
        <v>0</v>
      </c>
      <c r="M551" s="186">
        <v>17025</v>
      </c>
      <c r="N551" s="186">
        <v>18667</v>
      </c>
      <c r="O551" s="186">
        <v>20513</v>
      </c>
      <c r="P551" s="30"/>
      <c r="Q551" s="30"/>
      <c r="R551" s="30"/>
      <c r="S551" s="30"/>
      <c r="T551" s="30"/>
      <c r="U551" s="30"/>
      <c r="V551" s="30"/>
      <c r="W551" s="30"/>
      <c r="X551" s="30"/>
      <c r="Y551" s="30"/>
      <c r="Z551" s="30"/>
      <c r="AA551" s="30"/>
      <c r="AB551" s="30"/>
      <c r="AC551" s="30"/>
      <c r="AD551" s="292">
        <f t="shared" si="2050"/>
        <v>11466</v>
      </c>
      <c r="AE551" s="30">
        <v>11466</v>
      </c>
      <c r="AF551" s="30">
        <v>11370</v>
      </c>
      <c r="AG551" s="30">
        <v>17070</v>
      </c>
      <c r="AH551" s="30"/>
      <c r="AI551" s="30"/>
      <c r="AJ551" s="30"/>
      <c r="AK551" s="30"/>
      <c r="AL551" s="30"/>
      <c r="AM551" s="30"/>
      <c r="AN551" s="30"/>
      <c r="AO551" s="30"/>
    </row>
    <row r="552" spans="1:41" ht="0.75" customHeight="1">
      <c r="A552" s="43"/>
      <c r="B552" s="28" t="s">
        <v>429</v>
      </c>
      <c r="C552" s="29" t="s">
        <v>430</v>
      </c>
      <c r="D552" s="186"/>
      <c r="E552" s="30"/>
      <c r="F552" s="93"/>
      <c r="G552" s="186"/>
      <c r="H552" s="186"/>
      <c r="I552" s="186"/>
      <c r="J552" s="186"/>
      <c r="K552" s="23">
        <f t="shared" si="2096"/>
        <v>0</v>
      </c>
      <c r="L552" s="23">
        <f t="shared" si="2097"/>
        <v>0</v>
      </c>
      <c r="M552" s="186"/>
      <c r="N552" s="186"/>
      <c r="O552" s="186"/>
      <c r="P552" s="30"/>
      <c r="Q552" s="30"/>
      <c r="R552" s="30"/>
      <c r="S552" s="30"/>
      <c r="T552" s="30"/>
      <c r="U552" s="30"/>
      <c r="V552" s="30"/>
      <c r="W552" s="30"/>
      <c r="X552" s="30"/>
      <c r="Y552" s="30"/>
      <c r="Z552" s="30"/>
      <c r="AA552" s="30"/>
      <c r="AB552" s="30"/>
      <c r="AC552" s="30"/>
      <c r="AD552" s="292">
        <f t="shared" si="2050"/>
        <v>0</v>
      </c>
      <c r="AE552" s="30"/>
      <c r="AF552" s="30"/>
      <c r="AG552" s="30"/>
      <c r="AH552" s="30"/>
      <c r="AI552" s="30"/>
      <c r="AJ552" s="30"/>
      <c r="AK552" s="30"/>
      <c r="AL552" s="30"/>
      <c r="AM552" s="30"/>
      <c r="AN552" s="30"/>
      <c r="AO552" s="30"/>
    </row>
    <row r="553" spans="1:41" ht="16.5" hidden="1" customHeight="1">
      <c r="A553" s="43"/>
      <c r="B553" s="28" t="s">
        <v>310</v>
      </c>
      <c r="C553" s="29" t="s">
        <v>421</v>
      </c>
      <c r="D553" s="186"/>
      <c r="E553" s="30"/>
      <c r="F553" s="93"/>
      <c r="G553" s="186"/>
      <c r="H553" s="186"/>
      <c r="I553" s="186"/>
      <c r="J553" s="186"/>
      <c r="K553" s="23"/>
      <c r="L553" s="23"/>
      <c r="M553" s="186"/>
      <c r="N553" s="186"/>
      <c r="O553" s="186"/>
      <c r="P553" s="30"/>
      <c r="Q553" s="30"/>
      <c r="R553" s="30"/>
      <c r="S553" s="30"/>
      <c r="T553" s="30"/>
      <c r="U553" s="30"/>
      <c r="V553" s="30"/>
      <c r="W553" s="30"/>
      <c r="X553" s="30"/>
      <c r="Y553" s="30"/>
      <c r="Z553" s="30"/>
      <c r="AA553" s="30"/>
      <c r="AB553" s="30"/>
      <c r="AC553" s="30"/>
      <c r="AD553" s="292"/>
      <c r="AE553" s="30"/>
      <c r="AF553" s="30"/>
      <c r="AG553" s="30"/>
      <c r="AH553" s="30"/>
      <c r="AI553" s="30"/>
      <c r="AJ553" s="30"/>
      <c r="AK553" s="30"/>
      <c r="AL553" s="30"/>
      <c r="AM553" s="30"/>
      <c r="AN553" s="30"/>
      <c r="AO553" s="30"/>
    </row>
    <row r="554" spans="1:41" ht="16.5" hidden="1" customHeight="1">
      <c r="A554" s="43" t="s">
        <v>431</v>
      </c>
      <c r="B554" s="25" t="s">
        <v>432</v>
      </c>
      <c r="C554" s="29"/>
      <c r="D554" s="186"/>
      <c r="E554" s="30"/>
      <c r="F554" s="93"/>
      <c r="G554" s="186"/>
      <c r="H554" s="186"/>
      <c r="I554" s="186"/>
      <c r="J554" s="186"/>
      <c r="K554" s="23">
        <f t="shared" si="2096"/>
        <v>0</v>
      </c>
      <c r="L554" s="23">
        <f t="shared" si="2097"/>
        <v>0</v>
      </c>
      <c r="M554" s="186"/>
      <c r="N554" s="186"/>
      <c r="O554" s="186"/>
      <c r="P554" s="30"/>
      <c r="Q554" s="30"/>
      <c r="R554" s="30"/>
      <c r="S554" s="30"/>
      <c r="T554" s="30"/>
      <c r="U554" s="30"/>
      <c r="V554" s="30"/>
      <c r="W554" s="30"/>
      <c r="X554" s="30"/>
      <c r="Y554" s="30"/>
      <c r="Z554" s="30"/>
      <c r="AA554" s="30"/>
      <c r="AB554" s="30"/>
      <c r="AC554" s="30"/>
      <c r="AD554" s="292">
        <f t="shared" si="2050"/>
        <v>0</v>
      </c>
      <c r="AE554" s="30"/>
      <c r="AF554" s="30"/>
      <c r="AG554" s="30"/>
      <c r="AH554" s="30"/>
      <c r="AI554" s="30"/>
      <c r="AJ554" s="30"/>
      <c r="AK554" s="30"/>
      <c r="AL554" s="30"/>
      <c r="AM554" s="30"/>
      <c r="AN554" s="30"/>
      <c r="AO554" s="30"/>
    </row>
    <row r="555" spans="1:41" ht="16.5" hidden="1" customHeight="1">
      <c r="A555" s="43"/>
      <c r="B555" s="28" t="s">
        <v>300</v>
      </c>
      <c r="C555" s="29"/>
      <c r="D555" s="186"/>
      <c r="E555" s="30"/>
      <c r="F555" s="93"/>
      <c r="G555" s="186"/>
      <c r="H555" s="186"/>
      <c r="I555" s="186"/>
      <c r="J555" s="186"/>
      <c r="K555" s="23">
        <f t="shared" si="2096"/>
        <v>0</v>
      </c>
      <c r="L555" s="23">
        <f t="shared" si="2097"/>
        <v>0</v>
      </c>
      <c r="M555" s="186"/>
      <c r="N555" s="186"/>
      <c r="O555" s="186"/>
      <c r="P555" s="30"/>
      <c r="Q555" s="30"/>
      <c r="R555" s="30"/>
      <c r="S555" s="30"/>
      <c r="T555" s="30"/>
      <c r="U555" s="30"/>
      <c r="V555" s="30"/>
      <c r="W555" s="30"/>
      <c r="X555" s="30"/>
      <c r="Y555" s="30"/>
      <c r="Z555" s="30"/>
      <c r="AA555" s="30"/>
      <c r="AB555" s="30"/>
      <c r="AC555" s="30"/>
      <c r="AD555" s="292">
        <f t="shared" si="2050"/>
        <v>0</v>
      </c>
      <c r="AE555" s="30"/>
      <c r="AF555" s="30"/>
      <c r="AG555" s="30"/>
      <c r="AH555" s="30"/>
      <c r="AI555" s="30"/>
      <c r="AJ555" s="30"/>
      <c r="AK555" s="30"/>
      <c r="AL555" s="30"/>
      <c r="AM555" s="30"/>
      <c r="AN555" s="30"/>
      <c r="AO555" s="30"/>
    </row>
    <row r="556" spans="1:41" ht="16.5" hidden="1" customHeight="1">
      <c r="A556" s="43"/>
      <c r="B556" s="28" t="s">
        <v>433</v>
      </c>
      <c r="C556" s="29"/>
      <c r="D556" s="186"/>
      <c r="E556" s="30"/>
      <c r="F556" s="93"/>
      <c r="G556" s="186"/>
      <c r="H556" s="186"/>
      <c r="I556" s="186"/>
      <c r="J556" s="186"/>
      <c r="K556" s="23">
        <f t="shared" si="2096"/>
        <v>0</v>
      </c>
      <c r="L556" s="23">
        <f t="shared" si="2097"/>
        <v>0</v>
      </c>
      <c r="M556" s="186"/>
      <c r="N556" s="186"/>
      <c r="O556" s="186"/>
      <c r="P556" s="30"/>
      <c r="Q556" s="30"/>
      <c r="R556" s="30"/>
      <c r="S556" s="30"/>
      <c r="T556" s="30"/>
      <c r="U556" s="30"/>
      <c r="V556" s="30"/>
      <c r="W556" s="30"/>
      <c r="X556" s="30"/>
      <c r="Y556" s="30"/>
      <c r="Z556" s="30"/>
      <c r="AA556" s="30"/>
      <c r="AB556" s="30"/>
      <c r="AC556" s="30"/>
      <c r="AD556" s="292">
        <f t="shared" si="2050"/>
        <v>0</v>
      </c>
      <c r="AE556" s="30"/>
      <c r="AF556" s="30"/>
      <c r="AG556" s="30"/>
      <c r="AH556" s="30"/>
      <c r="AI556" s="30"/>
      <c r="AJ556" s="30"/>
      <c r="AK556" s="30"/>
      <c r="AL556" s="30"/>
      <c r="AM556" s="30"/>
      <c r="AN556" s="30"/>
      <c r="AO556" s="30"/>
    </row>
    <row r="557" spans="1:41" ht="16.5" hidden="1" customHeight="1">
      <c r="A557" s="43"/>
      <c r="B557" s="25" t="s">
        <v>434</v>
      </c>
      <c r="C557" s="29"/>
      <c r="D557" s="186"/>
      <c r="E557" s="30"/>
      <c r="F557" s="93"/>
      <c r="G557" s="186"/>
      <c r="H557" s="186"/>
      <c r="I557" s="186"/>
      <c r="J557" s="186"/>
      <c r="K557" s="23">
        <f t="shared" si="2096"/>
        <v>0</v>
      </c>
      <c r="L557" s="23">
        <f t="shared" si="2097"/>
        <v>0</v>
      </c>
      <c r="M557" s="186"/>
      <c r="N557" s="186"/>
      <c r="O557" s="186"/>
      <c r="P557" s="30"/>
      <c r="Q557" s="30"/>
      <c r="R557" s="30"/>
      <c r="S557" s="30"/>
      <c r="T557" s="30"/>
      <c r="U557" s="30"/>
      <c r="V557" s="30"/>
      <c r="W557" s="30"/>
      <c r="X557" s="30"/>
      <c r="Y557" s="30"/>
      <c r="Z557" s="30"/>
      <c r="AA557" s="30"/>
      <c r="AB557" s="30"/>
      <c r="AC557" s="30"/>
      <c r="AD557" s="292">
        <f t="shared" si="2050"/>
        <v>0</v>
      </c>
      <c r="AE557" s="30"/>
      <c r="AF557" s="30"/>
      <c r="AG557" s="30"/>
      <c r="AH557" s="30"/>
      <c r="AI557" s="30"/>
      <c r="AJ557" s="30"/>
      <c r="AK557" s="30"/>
      <c r="AL557" s="30"/>
      <c r="AM557" s="30"/>
      <c r="AN557" s="30"/>
      <c r="AO557" s="30"/>
    </row>
    <row r="558" spans="1:41" ht="16.5" hidden="1" customHeight="1">
      <c r="A558" s="43" t="s">
        <v>435</v>
      </c>
      <c r="B558" s="31" t="s">
        <v>436</v>
      </c>
      <c r="C558" s="26" t="s">
        <v>425</v>
      </c>
      <c r="D558" s="186"/>
      <c r="E558" s="30"/>
      <c r="F558" s="93"/>
      <c r="G558" s="186"/>
      <c r="H558" s="186"/>
      <c r="I558" s="186"/>
      <c r="J558" s="186"/>
      <c r="K558" s="23">
        <f t="shared" si="2096"/>
        <v>0</v>
      </c>
      <c r="L558" s="23">
        <f t="shared" si="2097"/>
        <v>0</v>
      </c>
      <c r="M558" s="186"/>
      <c r="N558" s="186"/>
      <c r="O558" s="186"/>
      <c r="P558" s="30"/>
      <c r="Q558" s="30"/>
      <c r="R558" s="30"/>
      <c r="S558" s="30"/>
      <c r="T558" s="30"/>
      <c r="U558" s="30"/>
      <c r="V558" s="30"/>
      <c r="W558" s="30"/>
      <c r="X558" s="30"/>
      <c r="Y558" s="30"/>
      <c r="Z558" s="30"/>
      <c r="AA558" s="30"/>
      <c r="AB558" s="30"/>
      <c r="AC558" s="30"/>
      <c r="AD558" s="292">
        <f t="shared" si="2050"/>
        <v>0</v>
      </c>
      <c r="AE558" s="30"/>
      <c r="AF558" s="30"/>
      <c r="AG558" s="30"/>
      <c r="AH558" s="30"/>
      <c r="AI558" s="30"/>
      <c r="AJ558" s="30"/>
      <c r="AK558" s="30"/>
      <c r="AL558" s="30"/>
      <c r="AM558" s="30"/>
      <c r="AN558" s="30"/>
      <c r="AO558" s="30"/>
    </row>
    <row r="559" spans="1:41" ht="16.5" hidden="1" customHeight="1">
      <c r="A559" s="43"/>
      <c r="B559" s="25" t="s">
        <v>298</v>
      </c>
      <c r="C559" s="29"/>
      <c r="D559" s="186"/>
      <c r="E559" s="30"/>
      <c r="F559" s="93"/>
      <c r="G559" s="186"/>
      <c r="H559" s="186"/>
      <c r="I559" s="186"/>
      <c r="J559" s="186"/>
      <c r="K559" s="23">
        <f t="shared" si="2096"/>
        <v>0</v>
      </c>
      <c r="L559" s="23">
        <f t="shared" si="2097"/>
        <v>0</v>
      </c>
      <c r="M559" s="186"/>
      <c r="N559" s="186"/>
      <c r="O559" s="186"/>
      <c r="P559" s="30"/>
      <c r="Q559" s="30"/>
      <c r="R559" s="30"/>
      <c r="S559" s="30"/>
      <c r="T559" s="30"/>
      <c r="U559" s="30"/>
      <c r="V559" s="30"/>
      <c r="W559" s="30"/>
      <c r="X559" s="30"/>
      <c r="Y559" s="30"/>
      <c r="Z559" s="30"/>
      <c r="AA559" s="30"/>
      <c r="AB559" s="30"/>
      <c r="AC559" s="30"/>
      <c r="AD559" s="292">
        <f t="shared" si="2050"/>
        <v>0</v>
      </c>
      <c r="AE559" s="30"/>
      <c r="AF559" s="30"/>
      <c r="AG559" s="30"/>
      <c r="AH559" s="30"/>
      <c r="AI559" s="30"/>
      <c r="AJ559" s="30"/>
      <c r="AK559" s="30"/>
      <c r="AL559" s="30"/>
      <c r="AM559" s="30"/>
      <c r="AN559" s="30"/>
      <c r="AO559" s="30"/>
    </row>
    <row r="560" spans="1:41" ht="16.5" hidden="1" customHeight="1">
      <c r="A560" s="43"/>
      <c r="B560" s="28" t="s">
        <v>299</v>
      </c>
      <c r="C560" s="29">
        <v>1</v>
      </c>
      <c r="D560" s="186"/>
      <c r="E560" s="30"/>
      <c r="F560" s="93"/>
      <c r="G560" s="186"/>
      <c r="H560" s="186"/>
      <c r="I560" s="186"/>
      <c r="J560" s="186"/>
      <c r="K560" s="23">
        <f t="shared" si="2096"/>
        <v>0</v>
      </c>
      <c r="L560" s="23">
        <f t="shared" si="2097"/>
        <v>0</v>
      </c>
      <c r="M560" s="186"/>
      <c r="N560" s="186"/>
      <c r="O560" s="186"/>
      <c r="P560" s="30"/>
      <c r="Q560" s="30"/>
      <c r="R560" s="30"/>
      <c r="S560" s="30"/>
      <c r="T560" s="30"/>
      <c r="U560" s="30"/>
      <c r="V560" s="30"/>
      <c r="W560" s="30"/>
      <c r="X560" s="30"/>
      <c r="Y560" s="30"/>
      <c r="Z560" s="30"/>
      <c r="AA560" s="30"/>
      <c r="AB560" s="30"/>
      <c r="AC560" s="30"/>
      <c r="AD560" s="292">
        <f t="shared" si="2050"/>
        <v>0</v>
      </c>
      <c r="AE560" s="30"/>
      <c r="AF560" s="30"/>
      <c r="AG560" s="30"/>
      <c r="AH560" s="30"/>
      <c r="AI560" s="30"/>
      <c r="AJ560" s="30"/>
      <c r="AK560" s="30"/>
      <c r="AL560" s="30"/>
      <c r="AM560" s="30"/>
      <c r="AN560" s="30"/>
      <c r="AO560" s="30"/>
    </row>
    <row r="561" spans="1:41" ht="16.5" hidden="1" customHeight="1">
      <c r="A561" s="43"/>
      <c r="B561" s="189" t="s">
        <v>437</v>
      </c>
      <c r="C561" s="29" t="s">
        <v>438</v>
      </c>
      <c r="D561" s="186"/>
      <c r="E561" s="30"/>
      <c r="F561" s="93"/>
      <c r="G561" s="186"/>
      <c r="H561" s="186"/>
      <c r="I561" s="186"/>
      <c r="J561" s="186"/>
      <c r="K561" s="23">
        <f t="shared" si="2096"/>
        <v>0</v>
      </c>
      <c r="L561" s="23">
        <f t="shared" si="2097"/>
        <v>0</v>
      </c>
      <c r="M561" s="186"/>
      <c r="N561" s="186"/>
      <c r="O561" s="186"/>
      <c r="P561" s="30"/>
      <c r="Q561" s="30"/>
      <c r="R561" s="30"/>
      <c r="S561" s="30"/>
      <c r="T561" s="30"/>
      <c r="U561" s="30"/>
      <c r="V561" s="30"/>
      <c r="W561" s="30"/>
      <c r="X561" s="30"/>
      <c r="Y561" s="30"/>
      <c r="Z561" s="30"/>
      <c r="AA561" s="30"/>
      <c r="AB561" s="30"/>
      <c r="AC561" s="30"/>
      <c r="AD561" s="292">
        <f t="shared" si="2050"/>
        <v>0</v>
      </c>
      <c r="AE561" s="30"/>
      <c r="AF561" s="30"/>
      <c r="AG561" s="30"/>
      <c r="AH561" s="30"/>
      <c r="AI561" s="30"/>
      <c r="AJ561" s="30"/>
      <c r="AK561" s="30"/>
      <c r="AL561" s="30"/>
      <c r="AM561" s="30"/>
      <c r="AN561" s="30"/>
      <c r="AO561" s="30"/>
    </row>
    <row r="562" spans="1:41" ht="16.5" customHeight="1">
      <c r="A562" s="43">
        <v>3</v>
      </c>
      <c r="B562" s="188" t="s">
        <v>439</v>
      </c>
      <c r="C562" s="155" t="s">
        <v>440</v>
      </c>
      <c r="D562" s="263">
        <f t="shared" ref="D562:E562" si="2111">D564</f>
        <v>16391</v>
      </c>
      <c r="E562" s="156">
        <f t="shared" si="2111"/>
        <v>17891</v>
      </c>
      <c r="F562" s="300">
        <f t="shared" ref="F562:J562" si="2112">F564</f>
        <v>17891</v>
      </c>
      <c r="G562" s="263">
        <f t="shared" si="2112"/>
        <v>4502</v>
      </c>
      <c r="H562" s="263">
        <f t="shared" si="2112"/>
        <v>4500</v>
      </c>
      <c r="I562" s="263">
        <f t="shared" si="2112"/>
        <v>4450</v>
      </c>
      <c r="J562" s="263">
        <f t="shared" si="2112"/>
        <v>4439</v>
      </c>
      <c r="K562" s="23">
        <f t="shared" si="2096"/>
        <v>17891</v>
      </c>
      <c r="L562" s="23">
        <f t="shared" si="2097"/>
        <v>0</v>
      </c>
      <c r="M562" s="263">
        <f t="shared" ref="M562:O562" si="2113">M564</f>
        <v>16766</v>
      </c>
      <c r="N562" s="263">
        <f t="shared" si="2113"/>
        <v>15007</v>
      </c>
      <c r="O562" s="263">
        <f t="shared" si="2113"/>
        <v>12890</v>
      </c>
      <c r="P562" s="156">
        <f t="shared" ref="P562:Q562" si="2114">P564</f>
        <v>0</v>
      </c>
      <c r="Q562" s="156">
        <f t="shared" si="2114"/>
        <v>0</v>
      </c>
      <c r="R562" s="156">
        <f t="shared" ref="R562:Z562" si="2115">R564</f>
        <v>0</v>
      </c>
      <c r="S562" s="156">
        <f t="shared" si="2115"/>
        <v>0</v>
      </c>
      <c r="T562" s="156">
        <f t="shared" si="2115"/>
        <v>0</v>
      </c>
      <c r="U562" s="156">
        <f t="shared" ref="U562:V562" si="2116">U564</f>
        <v>0</v>
      </c>
      <c r="V562" s="156">
        <f t="shared" si="2116"/>
        <v>0</v>
      </c>
      <c r="W562" s="156">
        <f t="shared" ref="W562:Y562" si="2117">W564</f>
        <v>0</v>
      </c>
      <c r="X562" s="156">
        <f t="shared" si="2117"/>
        <v>0</v>
      </c>
      <c r="Y562" s="156">
        <f t="shared" si="2117"/>
        <v>0</v>
      </c>
      <c r="Z562" s="156">
        <f t="shared" si="2115"/>
        <v>0</v>
      </c>
      <c r="AA562" s="156">
        <f t="shared" ref="AA562:AB562" si="2118">AA564</f>
        <v>0</v>
      </c>
      <c r="AB562" s="156">
        <f t="shared" si="2118"/>
        <v>0</v>
      </c>
      <c r="AC562" s="156">
        <f t="shared" ref="AC562:AE562" si="2119">AC564</f>
        <v>0</v>
      </c>
      <c r="AD562" s="292">
        <f t="shared" si="2050"/>
        <v>17891</v>
      </c>
      <c r="AE562" s="156">
        <f t="shared" si="2119"/>
        <v>17891</v>
      </c>
      <c r="AF562" s="156">
        <f t="shared" ref="AF562:AK562" si="2120">AF564</f>
        <v>13470</v>
      </c>
      <c r="AG562" s="156">
        <f t="shared" si="2120"/>
        <v>14704</v>
      </c>
      <c r="AH562" s="156">
        <f t="shared" ref="AH562:AJ562" si="2121">AH564</f>
        <v>0</v>
      </c>
      <c r="AI562" s="156">
        <f t="shared" si="2121"/>
        <v>0</v>
      </c>
      <c r="AJ562" s="156">
        <f t="shared" si="2121"/>
        <v>0</v>
      </c>
      <c r="AK562" s="156">
        <f t="shared" si="2120"/>
        <v>0</v>
      </c>
      <c r="AL562" s="156">
        <f t="shared" ref="AL562:AM562" si="2122">AL564</f>
        <v>0</v>
      </c>
      <c r="AM562" s="156">
        <f t="shared" si="2122"/>
        <v>0</v>
      </c>
      <c r="AN562" s="156">
        <f t="shared" ref="AN562:AO562" si="2123">AN564</f>
        <v>0</v>
      </c>
      <c r="AO562" s="156">
        <f t="shared" si="2123"/>
        <v>0</v>
      </c>
    </row>
    <row r="563" spans="1:41" ht="14.25">
      <c r="A563" s="43"/>
      <c r="B563" s="25" t="s">
        <v>298</v>
      </c>
      <c r="C563" s="26"/>
      <c r="D563" s="191">
        <f t="shared" ref="D563:E563" si="2124">D564</f>
        <v>16391</v>
      </c>
      <c r="E563" s="111">
        <f t="shared" si="2124"/>
        <v>17891</v>
      </c>
      <c r="F563" s="296">
        <f t="shared" ref="F563:AO563" si="2125">F564</f>
        <v>17891</v>
      </c>
      <c r="G563" s="191">
        <f t="shared" si="2125"/>
        <v>4502</v>
      </c>
      <c r="H563" s="191">
        <f t="shared" si="2125"/>
        <v>4500</v>
      </c>
      <c r="I563" s="191">
        <f t="shared" si="2125"/>
        <v>4450</v>
      </c>
      <c r="J563" s="191">
        <f t="shared" si="2125"/>
        <v>4439</v>
      </c>
      <c r="K563" s="23">
        <f t="shared" si="2096"/>
        <v>17891</v>
      </c>
      <c r="L563" s="23">
        <f t="shared" si="2097"/>
        <v>0</v>
      </c>
      <c r="M563" s="191">
        <f t="shared" si="2125"/>
        <v>16766</v>
      </c>
      <c r="N563" s="191">
        <f t="shared" si="2125"/>
        <v>15007</v>
      </c>
      <c r="O563" s="191">
        <f t="shared" si="2125"/>
        <v>12890</v>
      </c>
      <c r="P563" s="111">
        <f t="shared" si="2125"/>
        <v>0</v>
      </c>
      <c r="Q563" s="111">
        <f t="shared" si="2125"/>
        <v>0</v>
      </c>
      <c r="R563" s="111">
        <f t="shared" si="2125"/>
        <v>0</v>
      </c>
      <c r="S563" s="111">
        <f t="shared" si="2125"/>
        <v>0</v>
      </c>
      <c r="T563" s="111">
        <f t="shared" si="2125"/>
        <v>0</v>
      </c>
      <c r="U563" s="111">
        <f t="shared" si="2125"/>
        <v>0</v>
      </c>
      <c r="V563" s="111">
        <f t="shared" si="2125"/>
        <v>0</v>
      </c>
      <c r="W563" s="111">
        <f t="shared" si="2125"/>
        <v>0</v>
      </c>
      <c r="X563" s="111">
        <f t="shared" si="2125"/>
        <v>0</v>
      </c>
      <c r="Y563" s="111">
        <f t="shared" si="2125"/>
        <v>0</v>
      </c>
      <c r="Z563" s="111">
        <f t="shared" si="2125"/>
        <v>0</v>
      </c>
      <c r="AA563" s="111">
        <f t="shared" si="2125"/>
        <v>0</v>
      </c>
      <c r="AB563" s="111">
        <f t="shared" si="2125"/>
        <v>0</v>
      </c>
      <c r="AC563" s="111">
        <f t="shared" si="2125"/>
        <v>0</v>
      </c>
      <c r="AD563" s="292">
        <f t="shared" si="2050"/>
        <v>17891</v>
      </c>
      <c r="AE563" s="111">
        <f t="shared" si="2125"/>
        <v>17891</v>
      </c>
      <c r="AF563" s="111">
        <f t="shared" si="2125"/>
        <v>13470</v>
      </c>
      <c r="AG563" s="111">
        <f t="shared" si="2125"/>
        <v>14704</v>
      </c>
      <c r="AH563" s="111">
        <f t="shared" si="2125"/>
        <v>0</v>
      </c>
      <c r="AI563" s="111">
        <f t="shared" si="2125"/>
        <v>0</v>
      </c>
      <c r="AJ563" s="111">
        <f t="shared" si="2125"/>
        <v>0</v>
      </c>
      <c r="AK563" s="111">
        <f t="shared" si="2125"/>
        <v>0</v>
      </c>
      <c r="AL563" s="111">
        <f t="shared" si="2125"/>
        <v>0</v>
      </c>
      <c r="AM563" s="111">
        <f t="shared" si="2125"/>
        <v>0</v>
      </c>
      <c r="AN563" s="111">
        <f t="shared" si="2125"/>
        <v>0</v>
      </c>
      <c r="AO563" s="111">
        <f t="shared" si="2125"/>
        <v>0</v>
      </c>
    </row>
    <row r="564" spans="1:41" ht="16.5" customHeight="1">
      <c r="A564" s="43"/>
      <c r="B564" s="28" t="s">
        <v>299</v>
      </c>
      <c r="C564" s="26">
        <v>1</v>
      </c>
      <c r="D564" s="191">
        <f t="shared" ref="D564:E564" si="2126">D566+D565</f>
        <v>16391</v>
      </c>
      <c r="E564" s="111">
        <f t="shared" si="2126"/>
        <v>17891</v>
      </c>
      <c r="F564" s="296">
        <f t="shared" ref="F564:J564" si="2127">F566+F565</f>
        <v>17891</v>
      </c>
      <c r="G564" s="191">
        <f t="shared" si="2127"/>
        <v>4502</v>
      </c>
      <c r="H564" s="191">
        <f t="shared" si="2127"/>
        <v>4500</v>
      </c>
      <c r="I564" s="191">
        <f t="shared" si="2127"/>
        <v>4450</v>
      </c>
      <c r="J564" s="191">
        <f t="shared" si="2127"/>
        <v>4439</v>
      </c>
      <c r="K564" s="23">
        <f t="shared" si="2096"/>
        <v>17891</v>
      </c>
      <c r="L564" s="23">
        <f t="shared" si="2097"/>
        <v>0</v>
      </c>
      <c r="M564" s="191">
        <f t="shared" ref="M564:O564" si="2128">M566+M565</f>
        <v>16766</v>
      </c>
      <c r="N564" s="191">
        <f t="shared" si="2128"/>
        <v>15007</v>
      </c>
      <c r="O564" s="191">
        <f t="shared" si="2128"/>
        <v>12890</v>
      </c>
      <c r="P564" s="111">
        <f t="shared" ref="P564:Q564" si="2129">P566+P565</f>
        <v>0</v>
      </c>
      <c r="Q564" s="111">
        <f t="shared" si="2129"/>
        <v>0</v>
      </c>
      <c r="R564" s="111">
        <f t="shared" ref="R564:Z564" si="2130">R566+R565</f>
        <v>0</v>
      </c>
      <c r="S564" s="111">
        <f t="shared" si="2130"/>
        <v>0</v>
      </c>
      <c r="T564" s="111">
        <f t="shared" si="2130"/>
        <v>0</v>
      </c>
      <c r="U564" s="111">
        <f t="shared" ref="U564:V564" si="2131">U566+U565</f>
        <v>0</v>
      </c>
      <c r="V564" s="111">
        <f t="shared" si="2131"/>
        <v>0</v>
      </c>
      <c r="W564" s="111">
        <f t="shared" ref="W564:Y564" si="2132">W566+W565</f>
        <v>0</v>
      </c>
      <c r="X564" s="111">
        <f t="shared" si="2132"/>
        <v>0</v>
      </c>
      <c r="Y564" s="111">
        <f t="shared" si="2132"/>
        <v>0</v>
      </c>
      <c r="Z564" s="111">
        <f t="shared" si="2130"/>
        <v>0</v>
      </c>
      <c r="AA564" s="111">
        <f t="shared" ref="AA564:AB564" si="2133">AA566+AA565</f>
        <v>0</v>
      </c>
      <c r="AB564" s="111">
        <f t="shared" si="2133"/>
        <v>0</v>
      </c>
      <c r="AC564" s="111">
        <f t="shared" ref="AC564:AE564" si="2134">AC566+AC565</f>
        <v>0</v>
      </c>
      <c r="AD564" s="292">
        <f t="shared" si="2050"/>
        <v>17891</v>
      </c>
      <c r="AE564" s="111">
        <f t="shared" si="2134"/>
        <v>17891</v>
      </c>
      <c r="AF564" s="111">
        <f t="shared" ref="AF564:AK564" si="2135">AF566+AF565</f>
        <v>13470</v>
      </c>
      <c r="AG564" s="111">
        <f t="shared" si="2135"/>
        <v>14704</v>
      </c>
      <c r="AH564" s="111">
        <f t="shared" ref="AH564:AJ564" si="2136">AH566+AH565</f>
        <v>0</v>
      </c>
      <c r="AI564" s="111">
        <f t="shared" si="2136"/>
        <v>0</v>
      </c>
      <c r="AJ564" s="111">
        <f t="shared" si="2136"/>
        <v>0</v>
      </c>
      <c r="AK564" s="111">
        <f t="shared" si="2135"/>
        <v>0</v>
      </c>
      <c r="AL564" s="111">
        <f t="shared" ref="AL564:AM564" si="2137">AL566+AL565</f>
        <v>0</v>
      </c>
      <c r="AM564" s="111">
        <f t="shared" si="2137"/>
        <v>0</v>
      </c>
      <c r="AN564" s="111">
        <f t="shared" ref="AN564:AO564" si="2138">AN566+AN565</f>
        <v>0</v>
      </c>
      <c r="AO564" s="111">
        <f t="shared" si="2138"/>
        <v>0</v>
      </c>
    </row>
    <row r="565" spans="1:41" ht="14.25" customHeight="1">
      <c r="A565" s="43"/>
      <c r="B565" s="28" t="s">
        <v>301</v>
      </c>
      <c r="C565" s="26" t="s">
        <v>441</v>
      </c>
      <c r="D565" s="186">
        <v>3</v>
      </c>
      <c r="E565" s="30">
        <v>2</v>
      </c>
      <c r="F565" s="93">
        <v>2</v>
      </c>
      <c r="G565" s="186">
        <v>2</v>
      </c>
      <c r="H565" s="186"/>
      <c r="I565" s="186"/>
      <c r="J565" s="186"/>
      <c r="K565" s="23">
        <f t="shared" si="2096"/>
        <v>2</v>
      </c>
      <c r="L565" s="23">
        <f t="shared" si="2097"/>
        <v>0</v>
      </c>
      <c r="M565" s="186">
        <v>0</v>
      </c>
      <c r="N565" s="186">
        <v>0</v>
      </c>
      <c r="O565" s="186">
        <v>0</v>
      </c>
      <c r="P565" s="30"/>
      <c r="Q565" s="30"/>
      <c r="R565" s="30"/>
      <c r="S565" s="30"/>
      <c r="T565" s="30"/>
      <c r="U565" s="30"/>
      <c r="V565" s="30"/>
      <c r="W565" s="30"/>
      <c r="X565" s="30"/>
      <c r="Y565" s="30"/>
      <c r="Z565" s="30"/>
      <c r="AA565" s="30"/>
      <c r="AB565" s="30"/>
      <c r="AC565" s="30"/>
      <c r="AD565" s="292">
        <f t="shared" si="2050"/>
        <v>2</v>
      </c>
      <c r="AE565" s="30">
        <v>2</v>
      </c>
      <c r="AF565" s="30"/>
      <c r="AG565" s="30">
        <v>0</v>
      </c>
      <c r="AH565" s="30"/>
      <c r="AI565" s="30"/>
      <c r="AJ565" s="30"/>
      <c r="AK565" s="30">
        <v>0</v>
      </c>
      <c r="AL565" s="30">
        <v>0</v>
      </c>
      <c r="AM565" s="30">
        <v>0</v>
      </c>
      <c r="AN565" s="30">
        <v>0</v>
      </c>
      <c r="AO565" s="30"/>
    </row>
    <row r="566" spans="1:41" ht="18" customHeight="1">
      <c r="A566" s="43"/>
      <c r="B566" s="28" t="s">
        <v>442</v>
      </c>
      <c r="C566" s="29">
        <v>30</v>
      </c>
      <c r="D566" s="248">
        <f t="shared" ref="D566:E566" si="2139">D567+D568</f>
        <v>16388</v>
      </c>
      <c r="E566" s="38">
        <f t="shared" si="2139"/>
        <v>17889</v>
      </c>
      <c r="F566" s="286">
        <f t="shared" ref="F566:J566" si="2140">F567+F568</f>
        <v>17889</v>
      </c>
      <c r="G566" s="248">
        <f t="shared" si="2140"/>
        <v>4500</v>
      </c>
      <c r="H566" s="248">
        <f t="shared" si="2140"/>
        <v>4500</v>
      </c>
      <c r="I566" s="248">
        <f t="shared" si="2140"/>
        <v>4450</v>
      </c>
      <c r="J566" s="248">
        <f t="shared" si="2140"/>
        <v>4439</v>
      </c>
      <c r="K566" s="23">
        <f t="shared" si="2096"/>
        <v>17889</v>
      </c>
      <c r="L566" s="23">
        <f t="shared" si="2097"/>
        <v>0</v>
      </c>
      <c r="M566" s="248">
        <f t="shared" ref="M566:O566" si="2141">M567+M568</f>
        <v>16766</v>
      </c>
      <c r="N566" s="248">
        <f t="shared" si="2141"/>
        <v>15007</v>
      </c>
      <c r="O566" s="248">
        <f t="shared" si="2141"/>
        <v>12890</v>
      </c>
      <c r="P566" s="38">
        <f t="shared" ref="P566:Q566" si="2142">P567+P568</f>
        <v>0</v>
      </c>
      <c r="Q566" s="38">
        <f t="shared" si="2142"/>
        <v>0</v>
      </c>
      <c r="R566" s="38">
        <f t="shared" ref="R566:Z566" si="2143">R567+R568</f>
        <v>0</v>
      </c>
      <c r="S566" s="38">
        <f t="shared" si="2143"/>
        <v>0</v>
      </c>
      <c r="T566" s="38">
        <f t="shared" si="2143"/>
        <v>0</v>
      </c>
      <c r="U566" s="38">
        <f t="shared" ref="U566:V566" si="2144">U567+U568</f>
        <v>0</v>
      </c>
      <c r="V566" s="38">
        <f t="shared" si="2144"/>
        <v>0</v>
      </c>
      <c r="W566" s="38">
        <f t="shared" ref="W566:Y566" si="2145">W567+W568</f>
        <v>0</v>
      </c>
      <c r="X566" s="38">
        <f t="shared" si="2145"/>
        <v>0</v>
      </c>
      <c r="Y566" s="38">
        <f t="shared" si="2145"/>
        <v>0</v>
      </c>
      <c r="Z566" s="38">
        <f t="shared" si="2143"/>
        <v>0</v>
      </c>
      <c r="AA566" s="38">
        <f t="shared" ref="AA566:AB566" si="2146">AA567+AA568</f>
        <v>0</v>
      </c>
      <c r="AB566" s="38">
        <f t="shared" si="2146"/>
        <v>0</v>
      </c>
      <c r="AC566" s="38">
        <f t="shared" ref="AC566:AE566" si="2147">AC567+AC568</f>
        <v>0</v>
      </c>
      <c r="AD566" s="292">
        <f t="shared" si="2050"/>
        <v>17889</v>
      </c>
      <c r="AE566" s="38">
        <f t="shared" si="2147"/>
        <v>17889</v>
      </c>
      <c r="AF566" s="38">
        <f t="shared" ref="AF566:AK566" si="2148">AF567+AF568</f>
        <v>13470</v>
      </c>
      <c r="AG566" s="38">
        <f t="shared" si="2148"/>
        <v>14704</v>
      </c>
      <c r="AH566" s="38">
        <f t="shared" ref="AH566:AJ566" si="2149">AH567+AH568</f>
        <v>0</v>
      </c>
      <c r="AI566" s="38">
        <f t="shared" si="2149"/>
        <v>0</v>
      </c>
      <c r="AJ566" s="38">
        <f t="shared" si="2149"/>
        <v>0</v>
      </c>
      <c r="AK566" s="38">
        <f t="shared" si="2148"/>
        <v>0</v>
      </c>
      <c r="AL566" s="38">
        <f t="shared" ref="AL566:AM566" si="2150">AL567+AL568</f>
        <v>0</v>
      </c>
      <c r="AM566" s="38">
        <f t="shared" si="2150"/>
        <v>0</v>
      </c>
      <c r="AN566" s="38">
        <f t="shared" ref="AN566:AO566" si="2151">AN567+AN568</f>
        <v>0</v>
      </c>
      <c r="AO566" s="38">
        <f t="shared" si="2151"/>
        <v>0</v>
      </c>
    </row>
    <row r="567" spans="1:41" ht="15.75" customHeight="1">
      <c r="A567" s="43"/>
      <c r="B567" s="28" t="s">
        <v>443</v>
      </c>
      <c r="C567" s="26" t="s">
        <v>444</v>
      </c>
      <c r="D567" s="186">
        <v>16388</v>
      </c>
      <c r="E567" s="30">
        <v>17889</v>
      </c>
      <c r="F567" s="93">
        <v>17889</v>
      </c>
      <c r="G567" s="186">
        <v>4500</v>
      </c>
      <c r="H567" s="186">
        <v>4500</v>
      </c>
      <c r="I567" s="186">
        <v>4450</v>
      </c>
      <c r="J567" s="186">
        <v>4439</v>
      </c>
      <c r="K567" s="23">
        <f t="shared" si="2096"/>
        <v>17889</v>
      </c>
      <c r="L567" s="23">
        <f t="shared" si="2097"/>
        <v>0</v>
      </c>
      <c r="M567" s="186">
        <v>16766</v>
      </c>
      <c r="N567" s="186">
        <v>15007</v>
      </c>
      <c r="O567" s="186">
        <v>12890</v>
      </c>
      <c r="P567" s="30"/>
      <c r="Q567" s="30"/>
      <c r="R567" s="30"/>
      <c r="S567" s="30"/>
      <c r="T567" s="30"/>
      <c r="U567" s="30"/>
      <c r="V567" s="30"/>
      <c r="W567" s="30"/>
      <c r="X567" s="30"/>
      <c r="Y567" s="30"/>
      <c r="Z567" s="30"/>
      <c r="AA567" s="30"/>
      <c r="AB567" s="30"/>
      <c r="AC567" s="30"/>
      <c r="AD567" s="292">
        <f t="shared" si="2050"/>
        <v>17889</v>
      </c>
      <c r="AE567" s="30">
        <v>17889</v>
      </c>
      <c r="AF567" s="30">
        <v>13470</v>
      </c>
      <c r="AG567" s="30">
        <v>14704</v>
      </c>
      <c r="AH567" s="30"/>
      <c r="AI567" s="30"/>
      <c r="AJ567" s="30"/>
      <c r="AK567" s="30"/>
      <c r="AL567" s="30"/>
      <c r="AM567" s="30"/>
      <c r="AN567" s="30"/>
      <c r="AO567" s="30"/>
    </row>
    <row r="568" spans="1:41" ht="13.5" hidden="1" customHeight="1">
      <c r="A568" s="43"/>
      <c r="B568" s="28" t="s">
        <v>445</v>
      </c>
      <c r="C568" s="26" t="s">
        <v>89</v>
      </c>
      <c r="D568" s="186"/>
      <c r="E568" s="30"/>
      <c r="F568" s="93"/>
      <c r="G568" s="186"/>
      <c r="H568" s="186"/>
      <c r="I568" s="186"/>
      <c r="J568" s="186"/>
      <c r="K568" s="23">
        <f t="shared" si="2096"/>
        <v>0</v>
      </c>
      <c r="L568" s="23">
        <f t="shared" si="2097"/>
        <v>0</v>
      </c>
      <c r="M568" s="186"/>
      <c r="N568" s="186"/>
      <c r="O568" s="186"/>
      <c r="P568" s="30"/>
      <c r="Q568" s="30"/>
      <c r="R568" s="30"/>
      <c r="S568" s="30"/>
      <c r="T568" s="30"/>
      <c r="U568" s="30"/>
      <c r="V568" s="30"/>
      <c r="W568" s="30"/>
      <c r="X568" s="30"/>
      <c r="Y568" s="30"/>
      <c r="Z568" s="30"/>
      <c r="AA568" s="30"/>
      <c r="AB568" s="30"/>
      <c r="AC568" s="30"/>
      <c r="AD568" s="292">
        <f t="shared" si="2050"/>
        <v>0</v>
      </c>
      <c r="AE568" s="30"/>
      <c r="AF568" s="30"/>
      <c r="AG568" s="30"/>
      <c r="AH568" s="30"/>
      <c r="AI568" s="30"/>
      <c r="AJ568" s="30"/>
      <c r="AK568" s="30"/>
      <c r="AL568" s="30"/>
      <c r="AM568" s="30"/>
      <c r="AN568" s="30"/>
      <c r="AO568" s="30"/>
    </row>
    <row r="569" spans="1:41" ht="18" customHeight="1">
      <c r="A569" s="113" t="s">
        <v>446</v>
      </c>
      <c r="B569" s="114" t="s">
        <v>447</v>
      </c>
      <c r="C569" s="115">
        <v>59.02</v>
      </c>
      <c r="D569" s="269">
        <f t="shared" ref="D569:E569" si="2152">D578+D591</f>
        <v>10347</v>
      </c>
      <c r="E569" s="190">
        <f t="shared" si="2152"/>
        <v>8108</v>
      </c>
      <c r="F569" s="307">
        <f t="shared" ref="F569:J569" si="2153">F578+F591</f>
        <v>10583</v>
      </c>
      <c r="G569" s="269">
        <f t="shared" si="2153"/>
        <v>3915</v>
      </c>
      <c r="H569" s="269">
        <f t="shared" si="2153"/>
        <v>1628</v>
      </c>
      <c r="I569" s="269">
        <f t="shared" si="2153"/>
        <v>2427</v>
      </c>
      <c r="J569" s="269">
        <f t="shared" si="2153"/>
        <v>2613</v>
      </c>
      <c r="K569" s="23">
        <f t="shared" si="2096"/>
        <v>10583</v>
      </c>
      <c r="L569" s="23">
        <f t="shared" si="2097"/>
        <v>0</v>
      </c>
      <c r="M569" s="269">
        <f t="shared" ref="M569:O569" si="2154">M578+M591</f>
        <v>6830</v>
      </c>
      <c r="N569" s="269">
        <f t="shared" si="2154"/>
        <v>6830</v>
      </c>
      <c r="O569" s="269">
        <f t="shared" si="2154"/>
        <v>6830</v>
      </c>
      <c r="P569" s="190">
        <f t="shared" ref="P569:Q569" si="2155">P578+P591</f>
        <v>0</v>
      </c>
      <c r="Q569" s="190">
        <f t="shared" si="2155"/>
        <v>0</v>
      </c>
      <c r="R569" s="190">
        <f t="shared" ref="R569:Z569" si="2156">R578+R591</f>
        <v>0</v>
      </c>
      <c r="S569" s="190">
        <f t="shared" si="2156"/>
        <v>0</v>
      </c>
      <c r="T569" s="190">
        <f t="shared" si="2156"/>
        <v>10</v>
      </c>
      <c r="U569" s="190">
        <f t="shared" ref="U569:V569" si="2157">U578+U591</f>
        <v>0</v>
      </c>
      <c r="V569" s="190">
        <f t="shared" si="2157"/>
        <v>0</v>
      </c>
      <c r="W569" s="190">
        <f t="shared" ref="W569:Y569" si="2158">W578+W591</f>
        <v>-46</v>
      </c>
      <c r="X569" s="190">
        <f t="shared" si="2158"/>
        <v>0</v>
      </c>
      <c r="Y569" s="190">
        <f t="shared" si="2158"/>
        <v>0</v>
      </c>
      <c r="Z569" s="190">
        <f t="shared" si="2156"/>
        <v>9</v>
      </c>
      <c r="AA569" s="190">
        <f t="shared" ref="AA569:AB569" si="2159">AA578+AA591</f>
        <v>0</v>
      </c>
      <c r="AB569" s="190">
        <f t="shared" si="2159"/>
        <v>0</v>
      </c>
      <c r="AC569" s="190">
        <f t="shared" ref="AC569:AE569" si="2160">AC578+AC591</f>
        <v>0</v>
      </c>
      <c r="AD569" s="292">
        <f t="shared" si="2050"/>
        <v>10556</v>
      </c>
      <c r="AE569" s="190">
        <f t="shared" si="2160"/>
        <v>10556</v>
      </c>
      <c r="AF569" s="190">
        <f t="shared" ref="AF569:AK569" si="2161">AF578+AF591</f>
        <v>7871</v>
      </c>
      <c r="AG569" s="190">
        <f t="shared" si="2161"/>
        <v>8657</v>
      </c>
      <c r="AH569" s="190">
        <f t="shared" ref="AH569:AJ569" si="2162">AH578+AH591</f>
        <v>0</v>
      </c>
      <c r="AI569" s="190">
        <f t="shared" si="2162"/>
        <v>0</v>
      </c>
      <c r="AJ569" s="190">
        <f t="shared" si="2162"/>
        <v>0</v>
      </c>
      <c r="AK569" s="190">
        <f t="shared" si="2161"/>
        <v>541</v>
      </c>
      <c r="AL569" s="190">
        <f t="shared" ref="AL569:AM569" si="2163">AL578+AL591</f>
        <v>0</v>
      </c>
      <c r="AM569" s="190">
        <f t="shared" si="2163"/>
        <v>0</v>
      </c>
      <c r="AN569" s="190">
        <f t="shared" ref="AN569:AO569" si="2164">AN578+AN591</f>
        <v>0</v>
      </c>
      <c r="AO569" s="190">
        <f t="shared" si="2164"/>
        <v>0</v>
      </c>
    </row>
    <row r="570" spans="1:41" ht="16.5" customHeight="1">
      <c r="A570" s="117"/>
      <c r="B570" s="25" t="s">
        <v>298</v>
      </c>
      <c r="C570" s="118"/>
      <c r="D570" s="269">
        <f t="shared" ref="D570:E571" si="2165">D580+D586+D593+D603</f>
        <v>6808</v>
      </c>
      <c r="E570" s="190">
        <f t="shared" si="2165"/>
        <v>8108</v>
      </c>
      <c r="F570" s="307">
        <f t="shared" ref="F570:J571" si="2166">F580+F586+F593+F603</f>
        <v>6825</v>
      </c>
      <c r="G570" s="269">
        <f t="shared" si="2166"/>
        <v>1657</v>
      </c>
      <c r="H570" s="269">
        <f t="shared" si="2166"/>
        <v>1628</v>
      </c>
      <c r="I570" s="269">
        <f t="shared" si="2166"/>
        <v>1727</v>
      </c>
      <c r="J570" s="269">
        <f t="shared" si="2166"/>
        <v>1813</v>
      </c>
      <c r="K570" s="23">
        <f t="shared" si="2096"/>
        <v>6825</v>
      </c>
      <c r="L570" s="23">
        <f t="shared" si="2097"/>
        <v>0</v>
      </c>
      <c r="M570" s="269">
        <f t="shared" ref="M570:O570" si="2167">M580+M586+M593+M603</f>
        <v>6830</v>
      </c>
      <c r="N570" s="269">
        <f t="shared" si="2167"/>
        <v>6830</v>
      </c>
      <c r="O570" s="269">
        <f t="shared" si="2167"/>
        <v>6830</v>
      </c>
      <c r="P570" s="190">
        <f t="shared" ref="P570:Q570" si="2168">P580+P586+P593+P603</f>
        <v>0</v>
      </c>
      <c r="Q570" s="190">
        <f t="shared" si="2168"/>
        <v>0</v>
      </c>
      <c r="R570" s="190">
        <f t="shared" ref="R570:Z570" si="2169">R580+R586+R593+R603</f>
        <v>0</v>
      </c>
      <c r="S570" s="190">
        <f t="shared" si="2169"/>
        <v>0</v>
      </c>
      <c r="T570" s="190">
        <f t="shared" si="2169"/>
        <v>0</v>
      </c>
      <c r="U570" s="190">
        <f t="shared" ref="U570:V570" si="2170">U580+U586+U593+U603</f>
        <v>0</v>
      </c>
      <c r="V570" s="190">
        <f t="shared" si="2170"/>
        <v>0</v>
      </c>
      <c r="W570" s="190">
        <f t="shared" ref="W570:Y570" si="2171">W580+W586+W593+W603</f>
        <v>-55</v>
      </c>
      <c r="X570" s="190">
        <f t="shared" si="2171"/>
        <v>0</v>
      </c>
      <c r="Y570" s="190">
        <f t="shared" si="2171"/>
        <v>0</v>
      </c>
      <c r="Z570" s="190">
        <f t="shared" si="2169"/>
        <v>0</v>
      </c>
      <c r="AA570" s="190">
        <f t="shared" ref="AA570:AB570" si="2172">AA580+AA586+AA593+AA603</f>
        <v>-15</v>
      </c>
      <c r="AB570" s="190">
        <f t="shared" si="2172"/>
        <v>0</v>
      </c>
      <c r="AC570" s="190">
        <f t="shared" ref="AC570:AE570" si="2173">AC580+AC586+AC593+AC603</f>
        <v>0</v>
      </c>
      <c r="AD570" s="292">
        <f t="shared" si="2050"/>
        <v>6755</v>
      </c>
      <c r="AE570" s="190">
        <f t="shared" si="2173"/>
        <v>6755</v>
      </c>
      <c r="AF570" s="190">
        <f t="shared" ref="AF570:AK570" si="2174">AF580+AF586+AF593+AF603</f>
        <v>6523</v>
      </c>
      <c r="AG570" s="190">
        <f t="shared" si="2174"/>
        <v>7496</v>
      </c>
      <c r="AH570" s="190">
        <f t="shared" ref="AH570:AJ570" si="2175">AH580+AH586+AH593+AH603</f>
        <v>0</v>
      </c>
      <c r="AI570" s="190">
        <f t="shared" si="2175"/>
        <v>0</v>
      </c>
      <c r="AJ570" s="190">
        <f t="shared" si="2175"/>
        <v>0</v>
      </c>
      <c r="AK570" s="190">
        <f t="shared" si="2174"/>
        <v>0</v>
      </c>
      <c r="AL570" s="190">
        <f t="shared" ref="AL570:AM570" si="2176">AL580+AL586+AL593+AL603</f>
        <v>0</v>
      </c>
      <c r="AM570" s="190">
        <f t="shared" si="2176"/>
        <v>0</v>
      </c>
      <c r="AN570" s="190">
        <f t="shared" ref="AN570:AO570" si="2177">AN580+AN586+AN593+AN603</f>
        <v>0</v>
      </c>
      <c r="AO570" s="190">
        <f t="shared" si="2177"/>
        <v>0</v>
      </c>
    </row>
    <row r="571" spans="1:41" ht="14.25">
      <c r="A571" s="43"/>
      <c r="B571" s="28" t="s">
        <v>299</v>
      </c>
      <c r="C571" s="26">
        <v>0.01</v>
      </c>
      <c r="D571" s="248">
        <f t="shared" si="2165"/>
        <v>6808</v>
      </c>
      <c r="E571" s="38">
        <f t="shared" si="2165"/>
        <v>8108</v>
      </c>
      <c r="F571" s="286">
        <f t="shared" si="2166"/>
        <v>6825</v>
      </c>
      <c r="G571" s="248">
        <f t="shared" si="2166"/>
        <v>1657</v>
      </c>
      <c r="H571" s="248">
        <f t="shared" si="2166"/>
        <v>1628</v>
      </c>
      <c r="I571" s="248">
        <f t="shared" si="2166"/>
        <v>1727</v>
      </c>
      <c r="J571" s="248">
        <f t="shared" si="2166"/>
        <v>1813</v>
      </c>
      <c r="K571" s="23">
        <f t="shared" si="2096"/>
        <v>6825</v>
      </c>
      <c r="L571" s="23">
        <f t="shared" si="2097"/>
        <v>0</v>
      </c>
      <c r="M571" s="248">
        <f t="shared" ref="M571:O571" si="2178">M581+M587+M594+M604</f>
        <v>6830</v>
      </c>
      <c r="N571" s="248">
        <f t="shared" si="2178"/>
        <v>6830</v>
      </c>
      <c r="O571" s="248">
        <f t="shared" si="2178"/>
        <v>6830</v>
      </c>
      <c r="P571" s="38">
        <f t="shared" ref="P571:Q571" si="2179">P581+P587+P594+P604</f>
        <v>0</v>
      </c>
      <c r="Q571" s="38">
        <f t="shared" si="2179"/>
        <v>0</v>
      </c>
      <c r="R571" s="38">
        <f t="shared" ref="R571:Z571" si="2180">R581+R587+R594+R604</f>
        <v>0</v>
      </c>
      <c r="S571" s="38">
        <f t="shared" si="2180"/>
        <v>0</v>
      </c>
      <c r="T571" s="38">
        <f t="shared" si="2180"/>
        <v>0</v>
      </c>
      <c r="U571" s="38">
        <f t="shared" ref="U571:V571" si="2181">U581+U587+U594+U604</f>
        <v>0</v>
      </c>
      <c r="V571" s="38">
        <f t="shared" si="2181"/>
        <v>0</v>
      </c>
      <c r="W571" s="38">
        <f t="shared" ref="W571:Y571" si="2182">W581+W587+W594+W604</f>
        <v>-55</v>
      </c>
      <c r="X571" s="38">
        <f t="shared" si="2182"/>
        <v>0</v>
      </c>
      <c r="Y571" s="38">
        <f t="shared" si="2182"/>
        <v>0</v>
      </c>
      <c r="Z571" s="38">
        <f t="shared" si="2180"/>
        <v>0</v>
      </c>
      <c r="AA571" s="38">
        <f t="shared" ref="AA571:AB571" si="2183">AA581+AA587+AA594+AA604</f>
        <v>-15</v>
      </c>
      <c r="AB571" s="38">
        <f t="shared" si="2183"/>
        <v>0</v>
      </c>
      <c r="AC571" s="38">
        <f t="shared" ref="AC571:AE571" si="2184">AC581+AC587+AC594+AC604</f>
        <v>0</v>
      </c>
      <c r="AD571" s="292">
        <f t="shared" si="2050"/>
        <v>6755</v>
      </c>
      <c r="AE571" s="38">
        <f t="shared" si="2184"/>
        <v>6755</v>
      </c>
      <c r="AF571" s="38">
        <f t="shared" ref="AF571:AK571" si="2185">AF581+AF587+AF594+AF604</f>
        <v>6523</v>
      </c>
      <c r="AG571" s="38">
        <f t="shared" si="2185"/>
        <v>7496</v>
      </c>
      <c r="AH571" s="38">
        <f t="shared" ref="AH571:AJ571" si="2186">AH581+AH587+AH594+AH604</f>
        <v>0</v>
      </c>
      <c r="AI571" s="38">
        <f t="shared" si="2186"/>
        <v>0</v>
      </c>
      <c r="AJ571" s="38">
        <f t="shared" si="2186"/>
        <v>0</v>
      </c>
      <c r="AK571" s="38">
        <f t="shared" si="2185"/>
        <v>0</v>
      </c>
      <c r="AL571" s="38">
        <f t="shared" ref="AL571:AM571" si="2187">AL581+AL587+AL594+AL604</f>
        <v>0</v>
      </c>
      <c r="AM571" s="38">
        <f t="shared" si="2187"/>
        <v>0</v>
      </c>
      <c r="AN571" s="38">
        <f t="shared" ref="AN571:AO571" si="2188">AN581+AN587+AN594+AN604</f>
        <v>0</v>
      </c>
      <c r="AO571" s="38">
        <f t="shared" si="2188"/>
        <v>0</v>
      </c>
    </row>
    <row r="572" spans="1:41" ht="14.25">
      <c r="A572" s="43"/>
      <c r="B572" s="28" t="s">
        <v>300</v>
      </c>
      <c r="C572" s="29">
        <v>10</v>
      </c>
      <c r="D572" s="248">
        <f t="shared" ref="D572:E572" si="2189">D595+D605</f>
        <v>3090</v>
      </c>
      <c r="E572" s="38">
        <f t="shared" si="2189"/>
        <v>3095</v>
      </c>
      <c r="F572" s="286">
        <f t="shared" ref="F572:J572" si="2190">F595+F605</f>
        <v>3095</v>
      </c>
      <c r="G572" s="248">
        <f t="shared" si="2190"/>
        <v>800</v>
      </c>
      <c r="H572" s="248">
        <f t="shared" si="2190"/>
        <v>800</v>
      </c>
      <c r="I572" s="248">
        <f t="shared" si="2190"/>
        <v>750</v>
      </c>
      <c r="J572" s="248">
        <f t="shared" si="2190"/>
        <v>745</v>
      </c>
      <c r="K572" s="23">
        <f t="shared" si="2096"/>
        <v>3095</v>
      </c>
      <c r="L572" s="23">
        <f t="shared" si="2097"/>
        <v>0</v>
      </c>
      <c r="M572" s="248">
        <f t="shared" ref="M572:O572" si="2191">M595+M605</f>
        <v>3100</v>
      </c>
      <c r="N572" s="248">
        <f t="shared" si="2191"/>
        <v>3100</v>
      </c>
      <c r="O572" s="248">
        <f t="shared" si="2191"/>
        <v>3100</v>
      </c>
      <c r="P572" s="38">
        <f t="shared" ref="P572:Q572" si="2192">P595+P605</f>
        <v>0</v>
      </c>
      <c r="Q572" s="38">
        <f t="shared" si="2192"/>
        <v>0</v>
      </c>
      <c r="R572" s="38">
        <f t="shared" ref="R572:Z572" si="2193">R595+R605</f>
        <v>0</v>
      </c>
      <c r="S572" s="38">
        <f t="shared" si="2193"/>
        <v>0</v>
      </c>
      <c r="T572" s="38">
        <f t="shared" si="2193"/>
        <v>0</v>
      </c>
      <c r="U572" s="38">
        <f t="shared" ref="U572:V572" si="2194">U595+U605</f>
        <v>0</v>
      </c>
      <c r="V572" s="38">
        <f t="shared" si="2194"/>
        <v>0</v>
      </c>
      <c r="W572" s="38">
        <f t="shared" ref="W572:Y572" si="2195">W595+W605</f>
        <v>0</v>
      </c>
      <c r="X572" s="38">
        <f t="shared" si="2195"/>
        <v>0</v>
      </c>
      <c r="Y572" s="38">
        <f t="shared" si="2195"/>
        <v>0</v>
      </c>
      <c r="Z572" s="38">
        <f t="shared" si="2193"/>
        <v>0</v>
      </c>
      <c r="AA572" s="38">
        <f t="shared" ref="AA572:AB572" si="2196">AA595+AA605</f>
        <v>0</v>
      </c>
      <c r="AB572" s="38">
        <f t="shared" si="2196"/>
        <v>0</v>
      </c>
      <c r="AC572" s="38">
        <f t="shared" ref="AC572:AE572" si="2197">AC595+AC605</f>
        <v>0</v>
      </c>
      <c r="AD572" s="292">
        <f t="shared" si="2050"/>
        <v>3095</v>
      </c>
      <c r="AE572" s="38">
        <f t="shared" si="2197"/>
        <v>3095</v>
      </c>
      <c r="AF572" s="38">
        <f t="shared" ref="AF572:AK572" si="2198">AF595+AF605</f>
        <v>3069</v>
      </c>
      <c r="AG572" s="38">
        <f t="shared" si="2198"/>
        <v>3110</v>
      </c>
      <c r="AH572" s="38">
        <f t="shared" ref="AH572:AJ572" si="2199">AH595+AH605</f>
        <v>0</v>
      </c>
      <c r="AI572" s="38">
        <f t="shared" si="2199"/>
        <v>0</v>
      </c>
      <c r="AJ572" s="38">
        <f t="shared" si="2199"/>
        <v>0</v>
      </c>
      <c r="AK572" s="38">
        <f t="shared" si="2198"/>
        <v>0</v>
      </c>
      <c r="AL572" s="38">
        <f t="shared" ref="AL572:AM572" si="2200">AL595+AL605</f>
        <v>0</v>
      </c>
      <c r="AM572" s="38">
        <f t="shared" si="2200"/>
        <v>0</v>
      </c>
      <c r="AN572" s="38">
        <f t="shared" ref="AN572:AO572" si="2201">AN595+AN605</f>
        <v>0</v>
      </c>
      <c r="AO572" s="38">
        <f t="shared" si="2201"/>
        <v>0</v>
      </c>
    </row>
    <row r="573" spans="1:41" ht="14.25">
      <c r="A573" s="43"/>
      <c r="B573" s="28" t="s">
        <v>301</v>
      </c>
      <c r="C573" s="29">
        <v>20</v>
      </c>
      <c r="D573" s="248">
        <f t="shared" ref="D573:E573" si="2202">D582+D588+D596+D606</f>
        <v>3718</v>
      </c>
      <c r="E573" s="38">
        <f t="shared" si="2202"/>
        <v>5013</v>
      </c>
      <c r="F573" s="286">
        <f t="shared" ref="F573:J573" si="2203">F582+F588+F596+F606</f>
        <v>3730</v>
      </c>
      <c r="G573" s="248">
        <f t="shared" si="2203"/>
        <v>857</v>
      </c>
      <c r="H573" s="248">
        <f t="shared" si="2203"/>
        <v>828</v>
      </c>
      <c r="I573" s="248">
        <f t="shared" si="2203"/>
        <v>977</v>
      </c>
      <c r="J573" s="248">
        <f t="shared" si="2203"/>
        <v>1068</v>
      </c>
      <c r="K573" s="23">
        <f t="shared" si="2096"/>
        <v>3730</v>
      </c>
      <c r="L573" s="23">
        <f t="shared" si="2097"/>
        <v>0</v>
      </c>
      <c r="M573" s="248">
        <f t="shared" ref="M573:O573" si="2204">M582+M588+M596+M606</f>
        <v>3730</v>
      </c>
      <c r="N573" s="248">
        <f t="shared" si="2204"/>
        <v>3730</v>
      </c>
      <c r="O573" s="248">
        <f t="shared" si="2204"/>
        <v>3730</v>
      </c>
      <c r="P573" s="38">
        <f t="shared" ref="P573:Q573" si="2205">P582+P588+P596+P606</f>
        <v>0</v>
      </c>
      <c r="Q573" s="38">
        <f t="shared" si="2205"/>
        <v>0</v>
      </c>
      <c r="R573" s="38">
        <f t="shared" ref="R573:Z573" si="2206">R582+R588+R596+R606</f>
        <v>0</v>
      </c>
      <c r="S573" s="38">
        <f t="shared" si="2206"/>
        <v>0</v>
      </c>
      <c r="T573" s="38">
        <f t="shared" si="2206"/>
        <v>12.57</v>
      </c>
      <c r="U573" s="38">
        <f t="shared" ref="U573:V573" si="2207">U582+U588+U596+U606</f>
        <v>0</v>
      </c>
      <c r="V573" s="38">
        <f t="shared" si="2207"/>
        <v>0</v>
      </c>
      <c r="W573" s="38">
        <f t="shared" ref="W573:Y573" si="2208">W582+W588+W596+W606</f>
        <v>-55</v>
      </c>
      <c r="X573" s="38">
        <f t="shared" si="2208"/>
        <v>0</v>
      </c>
      <c r="Y573" s="38">
        <f t="shared" si="2208"/>
        <v>0</v>
      </c>
      <c r="Z573" s="38">
        <f t="shared" si="2206"/>
        <v>0</v>
      </c>
      <c r="AA573" s="38">
        <f t="shared" ref="AA573:AB573" si="2209">AA582+AA588+AA596+AA606</f>
        <v>-15</v>
      </c>
      <c r="AB573" s="38">
        <f t="shared" si="2209"/>
        <v>0</v>
      </c>
      <c r="AC573" s="38">
        <f t="shared" ref="AC573:AE573" si="2210">AC582+AC588+AC596+AC606</f>
        <v>0</v>
      </c>
      <c r="AD573" s="292">
        <f t="shared" si="2050"/>
        <v>3672.57</v>
      </c>
      <c r="AE573" s="38">
        <f t="shared" si="2210"/>
        <v>3672.5699999999997</v>
      </c>
      <c r="AF573" s="38">
        <f t="shared" ref="AF573:AK573" si="2211">AF582+AF588+AF596+AF606</f>
        <v>3466</v>
      </c>
      <c r="AG573" s="38">
        <f t="shared" si="2211"/>
        <v>4386</v>
      </c>
      <c r="AH573" s="38">
        <f t="shared" ref="AH573:AJ573" si="2212">AH582+AH588+AH596+AH606</f>
        <v>0</v>
      </c>
      <c r="AI573" s="38">
        <f t="shared" si="2212"/>
        <v>0</v>
      </c>
      <c r="AJ573" s="38">
        <f t="shared" si="2212"/>
        <v>0</v>
      </c>
      <c r="AK573" s="38">
        <f t="shared" si="2211"/>
        <v>0</v>
      </c>
      <c r="AL573" s="38">
        <f t="shared" ref="AL573:AM573" si="2213">AL582+AL588+AL596+AL606</f>
        <v>0</v>
      </c>
      <c r="AM573" s="38">
        <f t="shared" si="2213"/>
        <v>0</v>
      </c>
      <c r="AN573" s="38">
        <f t="shared" ref="AN573:AO573" si="2214">AN582+AN588+AN596+AN606</f>
        <v>0</v>
      </c>
      <c r="AO573" s="38">
        <f t="shared" si="2214"/>
        <v>0</v>
      </c>
    </row>
    <row r="574" spans="1:41" ht="14.25">
      <c r="A574" s="43"/>
      <c r="B574" s="28" t="s">
        <v>448</v>
      </c>
      <c r="C574" s="29" t="s">
        <v>449</v>
      </c>
      <c r="D574" s="248">
        <f t="shared" ref="D574:E574" si="2215">D597</f>
        <v>0</v>
      </c>
      <c r="E574" s="38">
        <f t="shared" si="2215"/>
        <v>0</v>
      </c>
      <c r="F574" s="286">
        <f t="shared" ref="F574:J574" si="2216">F597</f>
        <v>0</v>
      </c>
      <c r="G574" s="248">
        <f t="shared" si="2216"/>
        <v>0</v>
      </c>
      <c r="H574" s="248">
        <f t="shared" si="2216"/>
        <v>0</v>
      </c>
      <c r="I574" s="248">
        <f t="shared" si="2216"/>
        <v>0</v>
      </c>
      <c r="J574" s="248">
        <f t="shared" si="2216"/>
        <v>0</v>
      </c>
      <c r="K574" s="23">
        <f t="shared" si="2096"/>
        <v>0</v>
      </c>
      <c r="L574" s="23">
        <f t="shared" si="2097"/>
        <v>0</v>
      </c>
      <c r="M574" s="248">
        <f t="shared" ref="M574:O574" si="2217">M597</f>
        <v>0</v>
      </c>
      <c r="N574" s="248">
        <f t="shared" si="2217"/>
        <v>0</v>
      </c>
      <c r="O574" s="248">
        <f t="shared" si="2217"/>
        <v>0</v>
      </c>
      <c r="P574" s="38">
        <f t="shared" ref="P574:Q574" si="2218">P597</f>
        <v>0</v>
      </c>
      <c r="Q574" s="38">
        <f t="shared" si="2218"/>
        <v>0</v>
      </c>
      <c r="R574" s="38">
        <f t="shared" ref="R574:Z574" si="2219">R597</f>
        <v>0</v>
      </c>
      <c r="S574" s="38">
        <f t="shared" si="2219"/>
        <v>0</v>
      </c>
      <c r="T574" s="38">
        <f t="shared" si="2219"/>
        <v>0</v>
      </c>
      <c r="U574" s="38">
        <f t="shared" ref="U574:V574" si="2220">U597</f>
        <v>0</v>
      </c>
      <c r="V574" s="38">
        <f t="shared" si="2220"/>
        <v>0</v>
      </c>
      <c r="W574" s="38">
        <f t="shared" ref="W574:Y574" si="2221">W597</f>
        <v>0</v>
      </c>
      <c r="X574" s="38">
        <f t="shared" si="2221"/>
        <v>0</v>
      </c>
      <c r="Y574" s="38">
        <f t="shared" si="2221"/>
        <v>0</v>
      </c>
      <c r="Z574" s="38">
        <f t="shared" si="2219"/>
        <v>0</v>
      </c>
      <c r="AA574" s="38">
        <f t="shared" ref="AA574:AB574" si="2222">AA597</f>
        <v>0</v>
      </c>
      <c r="AB574" s="38">
        <f t="shared" si="2222"/>
        <v>0</v>
      </c>
      <c r="AC574" s="38">
        <f t="shared" ref="AC574:AE574" si="2223">AC597</f>
        <v>0</v>
      </c>
      <c r="AD574" s="292">
        <f t="shared" si="2050"/>
        <v>0</v>
      </c>
      <c r="AE574" s="38">
        <f t="shared" si="2223"/>
        <v>0</v>
      </c>
      <c r="AF574" s="38">
        <f t="shared" ref="AF574:AK574" si="2224">AF597</f>
        <v>0</v>
      </c>
      <c r="AG574" s="38">
        <f t="shared" si="2224"/>
        <v>0</v>
      </c>
      <c r="AH574" s="38">
        <f t="shared" ref="AH574:AJ574" si="2225">AH597</f>
        <v>0</v>
      </c>
      <c r="AI574" s="38">
        <f t="shared" si="2225"/>
        <v>0</v>
      </c>
      <c r="AJ574" s="38">
        <f t="shared" si="2225"/>
        <v>0</v>
      </c>
      <c r="AK574" s="38">
        <f t="shared" si="2224"/>
        <v>0</v>
      </c>
      <c r="AL574" s="38">
        <f t="shared" ref="AL574:AM574" si="2226">AL597</f>
        <v>0</v>
      </c>
      <c r="AM574" s="38">
        <f t="shared" si="2226"/>
        <v>0</v>
      </c>
      <c r="AN574" s="38">
        <f t="shared" ref="AN574:AO574" si="2227">AN597</f>
        <v>0</v>
      </c>
      <c r="AO574" s="38">
        <f t="shared" si="2227"/>
        <v>0</v>
      </c>
    </row>
    <row r="575" spans="1:41" ht="14.25">
      <c r="A575" s="43"/>
      <c r="B575" s="28" t="s">
        <v>310</v>
      </c>
      <c r="C575" s="29" t="s">
        <v>421</v>
      </c>
      <c r="D575" s="248">
        <f t="shared" ref="D575:E575" si="2228">D607</f>
        <v>0</v>
      </c>
      <c r="E575" s="38">
        <f t="shared" si="2228"/>
        <v>0</v>
      </c>
      <c r="F575" s="286">
        <f t="shared" ref="F575:J575" si="2229">F607</f>
        <v>0</v>
      </c>
      <c r="G575" s="248">
        <f t="shared" si="2229"/>
        <v>0</v>
      </c>
      <c r="H575" s="248">
        <f t="shared" si="2229"/>
        <v>0</v>
      </c>
      <c r="I575" s="248">
        <f t="shared" si="2229"/>
        <v>0</v>
      </c>
      <c r="J575" s="248">
        <f t="shared" si="2229"/>
        <v>0</v>
      </c>
      <c r="K575" s="23">
        <f t="shared" si="2096"/>
        <v>0</v>
      </c>
      <c r="L575" s="23">
        <f t="shared" si="2097"/>
        <v>0</v>
      </c>
      <c r="M575" s="248">
        <f t="shared" ref="M575:O575" si="2230">M607</f>
        <v>0</v>
      </c>
      <c r="N575" s="248">
        <f t="shared" si="2230"/>
        <v>0</v>
      </c>
      <c r="O575" s="248">
        <f t="shared" si="2230"/>
        <v>0</v>
      </c>
      <c r="P575" s="38">
        <f t="shared" ref="P575:Q575" si="2231">P607</f>
        <v>0</v>
      </c>
      <c r="Q575" s="38">
        <f t="shared" si="2231"/>
        <v>0</v>
      </c>
      <c r="R575" s="38">
        <f t="shared" ref="R575:Z575" si="2232">R607</f>
        <v>0</v>
      </c>
      <c r="S575" s="38">
        <f t="shared" si="2232"/>
        <v>0</v>
      </c>
      <c r="T575" s="38">
        <f t="shared" si="2232"/>
        <v>-12.57</v>
      </c>
      <c r="U575" s="38">
        <f t="shared" ref="U575:V575" si="2233">U607</f>
        <v>0</v>
      </c>
      <c r="V575" s="38">
        <f t="shared" si="2233"/>
        <v>0</v>
      </c>
      <c r="W575" s="38">
        <f t="shared" ref="W575:Y575" si="2234">W607</f>
        <v>0</v>
      </c>
      <c r="X575" s="38">
        <f t="shared" si="2234"/>
        <v>0</v>
      </c>
      <c r="Y575" s="38">
        <f t="shared" si="2234"/>
        <v>0</v>
      </c>
      <c r="Z575" s="38">
        <f t="shared" si="2232"/>
        <v>0</v>
      </c>
      <c r="AA575" s="38">
        <f t="shared" ref="AA575:AB575" si="2235">AA607</f>
        <v>0</v>
      </c>
      <c r="AB575" s="38">
        <f t="shared" si="2235"/>
        <v>0</v>
      </c>
      <c r="AC575" s="38">
        <f t="shared" ref="AC575:AE575" si="2236">AC607</f>
        <v>0</v>
      </c>
      <c r="AD575" s="292">
        <f t="shared" si="2050"/>
        <v>-12.57</v>
      </c>
      <c r="AE575" s="38">
        <f t="shared" si="2236"/>
        <v>-12.57</v>
      </c>
      <c r="AF575" s="38">
        <f t="shared" ref="AF575:AK575" si="2237">AF607</f>
        <v>-12</v>
      </c>
      <c r="AG575" s="38">
        <f t="shared" si="2237"/>
        <v>0</v>
      </c>
      <c r="AH575" s="38">
        <f t="shared" ref="AH575:AJ575" si="2238">AH607</f>
        <v>0</v>
      </c>
      <c r="AI575" s="38">
        <f t="shared" si="2238"/>
        <v>0</v>
      </c>
      <c r="AJ575" s="38">
        <f t="shared" si="2238"/>
        <v>0</v>
      </c>
      <c r="AK575" s="38">
        <f t="shared" si="2237"/>
        <v>0</v>
      </c>
      <c r="AL575" s="38">
        <f t="shared" ref="AL575:AM575" si="2239">AL607</f>
        <v>0</v>
      </c>
      <c r="AM575" s="38">
        <f t="shared" si="2239"/>
        <v>0</v>
      </c>
      <c r="AN575" s="38">
        <f t="shared" ref="AN575:AO575" si="2240">AN607</f>
        <v>0</v>
      </c>
      <c r="AO575" s="38">
        <f t="shared" si="2240"/>
        <v>0</v>
      </c>
    </row>
    <row r="576" spans="1:41" ht="14.25">
      <c r="A576" s="43"/>
      <c r="B576" s="25" t="s">
        <v>311</v>
      </c>
      <c r="C576" s="29"/>
      <c r="D576" s="191">
        <f t="shared" ref="D576:E577" si="2241">D583+D598+D608+D589</f>
        <v>3539</v>
      </c>
      <c r="E576" s="191">
        <f t="shared" si="2241"/>
        <v>0</v>
      </c>
      <c r="F576" s="296">
        <f t="shared" ref="F576:J577" si="2242">F583+F598+F608+F589</f>
        <v>3758</v>
      </c>
      <c r="G576" s="191">
        <f t="shared" si="2242"/>
        <v>2258</v>
      </c>
      <c r="H576" s="191">
        <f t="shared" si="2242"/>
        <v>0</v>
      </c>
      <c r="I576" s="191">
        <f t="shared" si="2242"/>
        <v>700</v>
      </c>
      <c r="J576" s="191">
        <f t="shared" si="2242"/>
        <v>800</v>
      </c>
      <c r="K576" s="23">
        <f t="shared" si="2096"/>
        <v>3758</v>
      </c>
      <c r="L576" s="23">
        <f t="shared" si="2097"/>
        <v>0</v>
      </c>
      <c r="M576" s="191">
        <f t="shared" ref="M576:O576" si="2243">M583+M598+M608+M589</f>
        <v>0</v>
      </c>
      <c r="N576" s="191">
        <f t="shared" si="2243"/>
        <v>0</v>
      </c>
      <c r="O576" s="191">
        <f t="shared" si="2243"/>
        <v>0</v>
      </c>
      <c r="P576" s="191">
        <f t="shared" ref="P576:Q576" si="2244">P583+P598+P608+P589</f>
        <v>0</v>
      </c>
      <c r="Q576" s="191">
        <f t="shared" si="2244"/>
        <v>0</v>
      </c>
      <c r="R576" s="191">
        <f t="shared" ref="R576:Z576" si="2245">R583+R598+R608+R589</f>
        <v>0</v>
      </c>
      <c r="S576" s="191">
        <f t="shared" si="2245"/>
        <v>0</v>
      </c>
      <c r="T576" s="191">
        <f t="shared" si="2245"/>
        <v>10</v>
      </c>
      <c r="U576" s="191">
        <f t="shared" ref="U576:V576" si="2246">U583+U598+U608+U589</f>
        <v>0</v>
      </c>
      <c r="V576" s="191">
        <f t="shared" si="2246"/>
        <v>0</v>
      </c>
      <c r="W576" s="191">
        <f t="shared" ref="W576:Y576" si="2247">W583+W598+W608+W589</f>
        <v>9</v>
      </c>
      <c r="X576" s="191">
        <f t="shared" si="2247"/>
        <v>0</v>
      </c>
      <c r="Y576" s="191">
        <f t="shared" si="2247"/>
        <v>0</v>
      </c>
      <c r="Z576" s="191">
        <f t="shared" si="2245"/>
        <v>9</v>
      </c>
      <c r="AA576" s="191">
        <f t="shared" ref="AA576:AB576" si="2248">AA583+AA598+AA608+AA589</f>
        <v>15</v>
      </c>
      <c r="AB576" s="191">
        <f t="shared" si="2248"/>
        <v>0</v>
      </c>
      <c r="AC576" s="191">
        <f t="shared" ref="AC576:AE576" si="2249">AC583+AC598+AC608+AC589</f>
        <v>0</v>
      </c>
      <c r="AD576" s="292">
        <f t="shared" si="2050"/>
        <v>3801</v>
      </c>
      <c r="AE576" s="191">
        <f t="shared" si="2249"/>
        <v>3801</v>
      </c>
      <c r="AF576" s="191">
        <f t="shared" ref="AF576:AK576" si="2250">AF583+AF598+AF608+AF589</f>
        <v>1348</v>
      </c>
      <c r="AG576" s="191">
        <f t="shared" si="2250"/>
        <v>1161</v>
      </c>
      <c r="AH576" s="191">
        <f t="shared" ref="AH576:AJ576" si="2251">AH583+AH598+AH608+AH589</f>
        <v>0</v>
      </c>
      <c r="AI576" s="191">
        <f t="shared" si="2251"/>
        <v>0</v>
      </c>
      <c r="AJ576" s="191">
        <f t="shared" si="2251"/>
        <v>0</v>
      </c>
      <c r="AK576" s="191">
        <f t="shared" si="2250"/>
        <v>541</v>
      </c>
      <c r="AL576" s="191">
        <f t="shared" ref="AL576:AM576" si="2252">AL583+AL598+AL608+AL589</f>
        <v>0</v>
      </c>
      <c r="AM576" s="191">
        <f t="shared" si="2252"/>
        <v>0</v>
      </c>
      <c r="AN576" s="191">
        <f t="shared" ref="AN576:AO576" si="2253">AN583+AN598+AN608+AN589</f>
        <v>0</v>
      </c>
      <c r="AO576" s="191">
        <f t="shared" si="2253"/>
        <v>0</v>
      </c>
    </row>
    <row r="577" spans="1:41" ht="14.25">
      <c r="A577" s="43"/>
      <c r="B577" s="28" t="s">
        <v>365</v>
      </c>
      <c r="C577" s="29">
        <v>70</v>
      </c>
      <c r="D577" s="191">
        <f>D584+D599+D609+D590</f>
        <v>3539</v>
      </c>
      <c r="E577" s="191">
        <f t="shared" si="2241"/>
        <v>0</v>
      </c>
      <c r="F577" s="296">
        <f t="shared" si="2242"/>
        <v>3758</v>
      </c>
      <c r="G577" s="191">
        <f t="shared" si="2242"/>
        <v>2258</v>
      </c>
      <c r="H577" s="191">
        <f t="shared" si="2242"/>
        <v>0</v>
      </c>
      <c r="I577" s="191">
        <f t="shared" si="2242"/>
        <v>700</v>
      </c>
      <c r="J577" s="191">
        <f t="shared" si="2242"/>
        <v>800</v>
      </c>
      <c r="K577" s="23">
        <f t="shared" si="2096"/>
        <v>3758</v>
      </c>
      <c r="L577" s="23">
        <f t="shared" si="2097"/>
        <v>0</v>
      </c>
      <c r="M577" s="191">
        <f t="shared" ref="M577:O577" si="2254">M584+M599+M609+M590</f>
        <v>0</v>
      </c>
      <c r="N577" s="191">
        <f t="shared" si="2254"/>
        <v>0</v>
      </c>
      <c r="O577" s="191">
        <f t="shared" si="2254"/>
        <v>0</v>
      </c>
      <c r="P577" s="191">
        <f t="shared" ref="P577:Q577" si="2255">P584+P599+P609+P590</f>
        <v>0</v>
      </c>
      <c r="Q577" s="191">
        <f t="shared" si="2255"/>
        <v>0</v>
      </c>
      <c r="R577" s="191">
        <f t="shared" ref="R577:Z577" si="2256">R584+R599+R609+R590</f>
        <v>0</v>
      </c>
      <c r="S577" s="191">
        <f t="shared" si="2256"/>
        <v>0</v>
      </c>
      <c r="T577" s="191">
        <f t="shared" si="2256"/>
        <v>10</v>
      </c>
      <c r="U577" s="191">
        <f t="shared" ref="U577:V577" si="2257">U584+U599+U609+U590</f>
        <v>0</v>
      </c>
      <c r="V577" s="191">
        <f t="shared" si="2257"/>
        <v>0</v>
      </c>
      <c r="W577" s="191">
        <f t="shared" ref="W577:Y577" si="2258">W584+W599+W609+W590</f>
        <v>9</v>
      </c>
      <c r="X577" s="191">
        <f t="shared" si="2258"/>
        <v>0</v>
      </c>
      <c r="Y577" s="191">
        <f t="shared" si="2258"/>
        <v>0</v>
      </c>
      <c r="Z577" s="191">
        <f t="shared" si="2256"/>
        <v>9</v>
      </c>
      <c r="AA577" s="191">
        <f t="shared" ref="AA577:AB577" si="2259">AA584+AA599+AA609+AA590</f>
        <v>15</v>
      </c>
      <c r="AB577" s="191">
        <f t="shared" si="2259"/>
        <v>0</v>
      </c>
      <c r="AC577" s="191">
        <f t="shared" ref="AC577:AE577" si="2260">AC584+AC599+AC609+AC590</f>
        <v>0</v>
      </c>
      <c r="AD577" s="292">
        <f t="shared" si="2050"/>
        <v>3801</v>
      </c>
      <c r="AE577" s="191">
        <f t="shared" si="2260"/>
        <v>3801</v>
      </c>
      <c r="AF577" s="191">
        <f t="shared" ref="AF577:AK577" si="2261">AF584+AF599+AF609+AF590</f>
        <v>1348</v>
      </c>
      <c r="AG577" s="191">
        <f t="shared" si="2261"/>
        <v>1161</v>
      </c>
      <c r="AH577" s="191">
        <f t="shared" ref="AH577:AJ577" si="2262">AH584+AH599+AH609+AH590</f>
        <v>0</v>
      </c>
      <c r="AI577" s="191">
        <f t="shared" si="2262"/>
        <v>0</v>
      </c>
      <c r="AJ577" s="191">
        <f t="shared" si="2262"/>
        <v>0</v>
      </c>
      <c r="AK577" s="191">
        <f t="shared" si="2261"/>
        <v>541</v>
      </c>
      <c r="AL577" s="191">
        <f t="shared" ref="AL577:AM577" si="2263">AL584+AL599+AL609+AL590</f>
        <v>0</v>
      </c>
      <c r="AM577" s="191">
        <f t="shared" si="2263"/>
        <v>0</v>
      </c>
      <c r="AN577" s="191">
        <f t="shared" ref="AN577:AO577" si="2264">AN584+AN599+AN609+AN590</f>
        <v>0</v>
      </c>
      <c r="AO577" s="191">
        <f t="shared" si="2264"/>
        <v>0</v>
      </c>
    </row>
    <row r="578" spans="1:41" ht="14.25">
      <c r="A578" s="43">
        <v>1</v>
      </c>
      <c r="B578" s="121" t="s">
        <v>450</v>
      </c>
      <c r="C578" s="122">
        <v>60.02</v>
      </c>
      <c r="D578" s="260">
        <f t="shared" ref="D578:E578" si="2265">D579+D585</f>
        <v>885</v>
      </c>
      <c r="E578" s="123">
        <f t="shared" si="2265"/>
        <v>935</v>
      </c>
      <c r="F578" s="225">
        <f t="shared" ref="F578:J578" si="2266">F579+F585</f>
        <v>883</v>
      </c>
      <c r="G578" s="260">
        <f t="shared" si="2266"/>
        <v>260</v>
      </c>
      <c r="H578" s="260">
        <f t="shared" si="2266"/>
        <v>208</v>
      </c>
      <c r="I578" s="260">
        <f t="shared" si="2266"/>
        <v>207</v>
      </c>
      <c r="J578" s="260">
        <f t="shared" si="2266"/>
        <v>208</v>
      </c>
      <c r="K578" s="23">
        <f t="shared" si="2096"/>
        <v>883</v>
      </c>
      <c r="L578" s="23">
        <f t="shared" si="2097"/>
        <v>0</v>
      </c>
      <c r="M578" s="260">
        <f t="shared" ref="M578:O578" si="2267">M579+M585</f>
        <v>830</v>
      </c>
      <c r="N578" s="260">
        <f t="shared" si="2267"/>
        <v>830</v>
      </c>
      <c r="O578" s="260">
        <f t="shared" si="2267"/>
        <v>830</v>
      </c>
      <c r="P578" s="123">
        <f t="shared" ref="P578:Q578" si="2268">P579+P585</f>
        <v>0</v>
      </c>
      <c r="Q578" s="123">
        <f t="shared" si="2268"/>
        <v>0</v>
      </c>
      <c r="R578" s="123">
        <f t="shared" ref="R578:Z578" si="2269">R579+R585</f>
        <v>0</v>
      </c>
      <c r="S578" s="123">
        <f t="shared" si="2269"/>
        <v>0</v>
      </c>
      <c r="T578" s="123">
        <f t="shared" si="2269"/>
        <v>0</v>
      </c>
      <c r="U578" s="123">
        <f t="shared" ref="U578:V578" si="2270">U579+U585</f>
        <v>0</v>
      </c>
      <c r="V578" s="123">
        <f t="shared" si="2270"/>
        <v>0</v>
      </c>
      <c r="W578" s="123">
        <f t="shared" ref="W578:Y578" si="2271">W579+W585</f>
        <v>-46</v>
      </c>
      <c r="X578" s="123">
        <f t="shared" si="2271"/>
        <v>0</v>
      </c>
      <c r="Y578" s="123">
        <f t="shared" si="2271"/>
        <v>0</v>
      </c>
      <c r="Z578" s="123">
        <f t="shared" si="2269"/>
        <v>9</v>
      </c>
      <c r="AA578" s="123">
        <f t="shared" ref="AA578:AB578" si="2272">AA579+AA585</f>
        <v>0</v>
      </c>
      <c r="AB578" s="123">
        <f t="shared" si="2272"/>
        <v>0</v>
      </c>
      <c r="AC578" s="123">
        <f t="shared" ref="AC578:AE578" si="2273">AC579+AC585</f>
        <v>0</v>
      </c>
      <c r="AD578" s="292">
        <f t="shared" si="2050"/>
        <v>846</v>
      </c>
      <c r="AE578" s="123">
        <f t="shared" si="2273"/>
        <v>846</v>
      </c>
      <c r="AF578" s="123">
        <f t="shared" ref="AF578:AK578" si="2274">AF579+AF585</f>
        <v>745</v>
      </c>
      <c r="AG578" s="123">
        <f t="shared" si="2274"/>
        <v>986</v>
      </c>
      <c r="AH578" s="123">
        <f t="shared" ref="AH578:AJ578" si="2275">AH579+AH585</f>
        <v>0</v>
      </c>
      <c r="AI578" s="123">
        <f t="shared" si="2275"/>
        <v>0</v>
      </c>
      <c r="AJ578" s="123">
        <f t="shared" si="2275"/>
        <v>0</v>
      </c>
      <c r="AK578" s="123">
        <f t="shared" si="2274"/>
        <v>0</v>
      </c>
      <c r="AL578" s="123">
        <f t="shared" ref="AL578:AM578" si="2276">AL579+AL585</f>
        <v>0</v>
      </c>
      <c r="AM578" s="123">
        <f t="shared" si="2276"/>
        <v>0</v>
      </c>
      <c r="AN578" s="123">
        <f t="shared" ref="AN578:AO578" si="2277">AN579+AN585</f>
        <v>0</v>
      </c>
      <c r="AO578" s="123">
        <f t="shared" si="2277"/>
        <v>0</v>
      </c>
    </row>
    <row r="579" spans="1:41" ht="30.75" customHeight="1">
      <c r="A579" s="43" t="s">
        <v>451</v>
      </c>
      <c r="B579" s="154" t="s">
        <v>452</v>
      </c>
      <c r="C579" s="155" t="s">
        <v>453</v>
      </c>
      <c r="D579" s="263">
        <f t="shared" ref="D579:E579" si="2278">D580+D583</f>
        <v>856</v>
      </c>
      <c r="E579" s="156">
        <f t="shared" si="2278"/>
        <v>905</v>
      </c>
      <c r="F579" s="300">
        <f t="shared" ref="F579:J579" si="2279">F580+F583</f>
        <v>850</v>
      </c>
      <c r="G579" s="263">
        <f t="shared" si="2279"/>
        <v>250</v>
      </c>
      <c r="H579" s="263">
        <f t="shared" si="2279"/>
        <v>200</v>
      </c>
      <c r="I579" s="263">
        <f t="shared" si="2279"/>
        <v>200</v>
      </c>
      <c r="J579" s="263">
        <f t="shared" si="2279"/>
        <v>200</v>
      </c>
      <c r="K579" s="23">
        <f t="shared" si="2096"/>
        <v>850</v>
      </c>
      <c r="L579" s="23">
        <f t="shared" si="2097"/>
        <v>0</v>
      </c>
      <c r="M579" s="263">
        <f t="shared" ref="M579:O579" si="2280">M580+M583</f>
        <v>800</v>
      </c>
      <c r="N579" s="263">
        <f t="shared" si="2280"/>
        <v>800</v>
      </c>
      <c r="O579" s="263">
        <f t="shared" si="2280"/>
        <v>800</v>
      </c>
      <c r="P579" s="156">
        <f t="shared" ref="P579:Q579" si="2281">P580+P583</f>
        <v>0</v>
      </c>
      <c r="Q579" s="156">
        <f t="shared" si="2281"/>
        <v>0</v>
      </c>
      <c r="R579" s="156">
        <f t="shared" ref="R579:Z579" si="2282">R580+R583</f>
        <v>0</v>
      </c>
      <c r="S579" s="156">
        <f t="shared" si="2282"/>
        <v>0</v>
      </c>
      <c r="T579" s="156">
        <f t="shared" si="2282"/>
        <v>0</v>
      </c>
      <c r="U579" s="156">
        <f t="shared" ref="U579:V579" si="2283">U580+U583</f>
        <v>0</v>
      </c>
      <c r="V579" s="156">
        <f t="shared" si="2283"/>
        <v>0</v>
      </c>
      <c r="W579" s="156">
        <f t="shared" ref="W579:Y579" si="2284">W580+W583</f>
        <v>-46</v>
      </c>
      <c r="X579" s="156">
        <f t="shared" si="2284"/>
        <v>0</v>
      </c>
      <c r="Y579" s="156">
        <f t="shared" si="2284"/>
        <v>0</v>
      </c>
      <c r="Z579" s="156">
        <f t="shared" si="2282"/>
        <v>9</v>
      </c>
      <c r="AA579" s="156">
        <f t="shared" ref="AA579:AB579" si="2285">AA580+AA583</f>
        <v>0</v>
      </c>
      <c r="AB579" s="156">
        <f t="shared" si="2285"/>
        <v>0</v>
      </c>
      <c r="AC579" s="156">
        <f t="shared" ref="AC579:AE579" si="2286">AC580+AC583</f>
        <v>0</v>
      </c>
      <c r="AD579" s="292">
        <f t="shared" si="2050"/>
        <v>813</v>
      </c>
      <c r="AE579" s="156">
        <f t="shared" si="2286"/>
        <v>813</v>
      </c>
      <c r="AF579" s="156">
        <f t="shared" ref="AF579:AK579" si="2287">AF580+AF583</f>
        <v>717</v>
      </c>
      <c r="AG579" s="156">
        <f t="shared" si="2287"/>
        <v>950</v>
      </c>
      <c r="AH579" s="156">
        <f t="shared" ref="AH579:AJ579" si="2288">AH580+AH583</f>
        <v>0</v>
      </c>
      <c r="AI579" s="156">
        <f t="shared" si="2288"/>
        <v>0</v>
      </c>
      <c r="AJ579" s="156">
        <f t="shared" si="2288"/>
        <v>0</v>
      </c>
      <c r="AK579" s="156">
        <f t="shared" si="2287"/>
        <v>0</v>
      </c>
      <c r="AL579" s="156">
        <f t="shared" ref="AL579:AM579" si="2289">AL580+AL583</f>
        <v>0</v>
      </c>
      <c r="AM579" s="156">
        <f t="shared" si="2289"/>
        <v>0</v>
      </c>
      <c r="AN579" s="156">
        <f t="shared" ref="AN579:AO579" si="2290">AN580+AN583</f>
        <v>0</v>
      </c>
      <c r="AO579" s="156">
        <f t="shared" si="2290"/>
        <v>0</v>
      </c>
    </row>
    <row r="580" spans="1:41" ht="18" customHeight="1">
      <c r="A580" s="43"/>
      <c r="B580" s="25" t="s">
        <v>298</v>
      </c>
      <c r="C580" s="26"/>
      <c r="D580" s="191">
        <f t="shared" ref="D580:E581" si="2291">D581</f>
        <v>793</v>
      </c>
      <c r="E580" s="111">
        <f t="shared" si="2291"/>
        <v>905</v>
      </c>
      <c r="F580" s="296">
        <f t="shared" ref="F580:AO581" si="2292">F581</f>
        <v>800</v>
      </c>
      <c r="G580" s="191">
        <f t="shared" si="2292"/>
        <v>200</v>
      </c>
      <c r="H580" s="191">
        <f t="shared" si="2292"/>
        <v>200</v>
      </c>
      <c r="I580" s="191">
        <f t="shared" si="2292"/>
        <v>200</v>
      </c>
      <c r="J580" s="191">
        <f t="shared" si="2292"/>
        <v>200</v>
      </c>
      <c r="K580" s="23">
        <f t="shared" si="2096"/>
        <v>800</v>
      </c>
      <c r="L580" s="23">
        <f t="shared" si="2097"/>
        <v>0</v>
      </c>
      <c r="M580" s="191">
        <f t="shared" si="2292"/>
        <v>800</v>
      </c>
      <c r="N580" s="191">
        <f t="shared" si="2292"/>
        <v>800</v>
      </c>
      <c r="O580" s="191">
        <f t="shared" si="2292"/>
        <v>800</v>
      </c>
      <c r="P580" s="111">
        <f t="shared" si="2292"/>
        <v>0</v>
      </c>
      <c r="Q580" s="111">
        <f t="shared" si="2292"/>
        <v>0</v>
      </c>
      <c r="R580" s="111">
        <f t="shared" si="2292"/>
        <v>0</v>
      </c>
      <c r="S580" s="111">
        <f t="shared" si="2292"/>
        <v>0</v>
      </c>
      <c r="T580" s="111">
        <f t="shared" si="2292"/>
        <v>0</v>
      </c>
      <c r="U580" s="111">
        <f t="shared" si="2292"/>
        <v>0</v>
      </c>
      <c r="V580" s="111">
        <f t="shared" si="2292"/>
        <v>0</v>
      </c>
      <c r="W580" s="111">
        <f t="shared" si="2292"/>
        <v>-55</v>
      </c>
      <c r="X580" s="111">
        <f t="shared" si="2292"/>
        <v>0</v>
      </c>
      <c r="Y580" s="111">
        <f t="shared" si="2292"/>
        <v>0</v>
      </c>
      <c r="Z580" s="111">
        <f t="shared" si="2292"/>
        <v>0</v>
      </c>
      <c r="AA580" s="111">
        <f t="shared" si="2292"/>
        <v>-15</v>
      </c>
      <c r="AB580" s="111">
        <f t="shared" si="2292"/>
        <v>0</v>
      </c>
      <c r="AC580" s="111">
        <f t="shared" si="2292"/>
        <v>0</v>
      </c>
      <c r="AD580" s="292">
        <f t="shared" si="2050"/>
        <v>730</v>
      </c>
      <c r="AE580" s="111">
        <f t="shared" si="2292"/>
        <v>730</v>
      </c>
      <c r="AF580" s="111">
        <f t="shared" si="2292"/>
        <v>634</v>
      </c>
      <c r="AG580" s="111">
        <f t="shared" si="2292"/>
        <v>950</v>
      </c>
      <c r="AH580" s="111">
        <f t="shared" si="2292"/>
        <v>0</v>
      </c>
      <c r="AI580" s="111">
        <f t="shared" si="2292"/>
        <v>0</v>
      </c>
      <c r="AJ580" s="111">
        <f t="shared" si="2292"/>
        <v>0</v>
      </c>
      <c r="AK580" s="111">
        <f t="shared" si="2292"/>
        <v>0</v>
      </c>
      <c r="AL580" s="111">
        <f t="shared" si="2292"/>
        <v>0</v>
      </c>
      <c r="AM580" s="111">
        <f t="shared" si="2292"/>
        <v>0</v>
      </c>
      <c r="AN580" s="111">
        <f t="shared" si="2292"/>
        <v>0</v>
      </c>
      <c r="AO580" s="111">
        <f t="shared" si="2292"/>
        <v>0</v>
      </c>
    </row>
    <row r="581" spans="1:41" ht="18.75" customHeight="1">
      <c r="A581" s="43"/>
      <c r="B581" s="28" t="s">
        <v>299</v>
      </c>
      <c r="C581" s="29">
        <v>1</v>
      </c>
      <c r="D581" s="248">
        <f t="shared" si="2291"/>
        <v>793</v>
      </c>
      <c r="E581" s="38">
        <f t="shared" si="2291"/>
        <v>905</v>
      </c>
      <c r="F581" s="286">
        <f t="shared" si="2292"/>
        <v>800</v>
      </c>
      <c r="G581" s="248">
        <f t="shared" si="2292"/>
        <v>200</v>
      </c>
      <c r="H581" s="248">
        <f t="shared" si="2292"/>
        <v>200</v>
      </c>
      <c r="I581" s="248">
        <f t="shared" si="2292"/>
        <v>200</v>
      </c>
      <c r="J581" s="248">
        <f t="shared" si="2292"/>
        <v>200</v>
      </c>
      <c r="K581" s="23">
        <f t="shared" si="2096"/>
        <v>800</v>
      </c>
      <c r="L581" s="23">
        <f t="shared" si="2097"/>
        <v>0</v>
      </c>
      <c r="M581" s="248">
        <f t="shared" si="2292"/>
        <v>800</v>
      </c>
      <c r="N581" s="248">
        <f t="shared" si="2292"/>
        <v>800</v>
      </c>
      <c r="O581" s="248">
        <f t="shared" si="2292"/>
        <v>800</v>
      </c>
      <c r="P581" s="38">
        <f t="shared" si="2292"/>
        <v>0</v>
      </c>
      <c r="Q581" s="38">
        <f t="shared" si="2292"/>
        <v>0</v>
      </c>
      <c r="R581" s="38">
        <f t="shared" si="2292"/>
        <v>0</v>
      </c>
      <c r="S581" s="38">
        <f t="shared" si="2292"/>
        <v>0</v>
      </c>
      <c r="T581" s="38">
        <f t="shared" si="2292"/>
        <v>0</v>
      </c>
      <c r="U581" s="38">
        <f t="shared" si="2292"/>
        <v>0</v>
      </c>
      <c r="V581" s="38">
        <f t="shared" si="2292"/>
        <v>0</v>
      </c>
      <c r="W581" s="38">
        <f t="shared" si="2292"/>
        <v>-55</v>
      </c>
      <c r="X581" s="38">
        <f t="shared" si="2292"/>
        <v>0</v>
      </c>
      <c r="Y581" s="38">
        <f t="shared" si="2292"/>
        <v>0</v>
      </c>
      <c r="Z581" s="38">
        <f t="shared" si="2292"/>
        <v>0</v>
      </c>
      <c r="AA581" s="38">
        <f t="shared" si="2292"/>
        <v>-15</v>
      </c>
      <c r="AB581" s="38">
        <f t="shared" si="2292"/>
        <v>0</v>
      </c>
      <c r="AC581" s="38">
        <f t="shared" si="2292"/>
        <v>0</v>
      </c>
      <c r="AD581" s="292">
        <f t="shared" si="2050"/>
        <v>730</v>
      </c>
      <c r="AE581" s="38">
        <f t="shared" si="2292"/>
        <v>730</v>
      </c>
      <c r="AF581" s="38">
        <f t="shared" si="2292"/>
        <v>634</v>
      </c>
      <c r="AG581" s="38">
        <f t="shared" si="2292"/>
        <v>950</v>
      </c>
      <c r="AH581" s="38">
        <f t="shared" si="2292"/>
        <v>0</v>
      </c>
      <c r="AI581" s="38">
        <f t="shared" si="2292"/>
        <v>0</v>
      </c>
      <c r="AJ581" s="38">
        <f t="shared" si="2292"/>
        <v>0</v>
      </c>
      <c r="AK581" s="38">
        <f t="shared" si="2292"/>
        <v>0</v>
      </c>
      <c r="AL581" s="38">
        <f t="shared" si="2292"/>
        <v>0</v>
      </c>
      <c r="AM581" s="38">
        <f t="shared" si="2292"/>
        <v>0</v>
      </c>
      <c r="AN581" s="38">
        <f t="shared" si="2292"/>
        <v>0</v>
      </c>
      <c r="AO581" s="38">
        <f t="shared" si="2292"/>
        <v>0</v>
      </c>
    </row>
    <row r="582" spans="1:41" ht="18" customHeight="1">
      <c r="A582" s="43"/>
      <c r="B582" s="28" t="s">
        <v>301</v>
      </c>
      <c r="C582" s="29">
        <v>20</v>
      </c>
      <c r="D582" s="186">
        <v>793</v>
      </c>
      <c r="E582" s="30">
        <v>905</v>
      </c>
      <c r="F582" s="93">
        <v>800</v>
      </c>
      <c r="G582" s="186">
        <v>200</v>
      </c>
      <c r="H582" s="186">
        <v>200</v>
      </c>
      <c r="I582" s="186">
        <v>200</v>
      </c>
      <c r="J582" s="186">
        <v>200</v>
      </c>
      <c r="K582" s="23">
        <f t="shared" si="2096"/>
        <v>800</v>
      </c>
      <c r="L582" s="23">
        <f t="shared" si="2097"/>
        <v>0</v>
      </c>
      <c r="M582" s="186">
        <v>800</v>
      </c>
      <c r="N582" s="186">
        <v>800</v>
      </c>
      <c r="O582" s="186">
        <v>800</v>
      </c>
      <c r="P582" s="30"/>
      <c r="Q582" s="30"/>
      <c r="R582" s="30"/>
      <c r="S582" s="30"/>
      <c r="T582" s="30"/>
      <c r="U582" s="30"/>
      <c r="V582" s="30"/>
      <c r="W582" s="30">
        <v>-55</v>
      </c>
      <c r="X582" s="30"/>
      <c r="Y582" s="30"/>
      <c r="Z582" s="30"/>
      <c r="AA582" s="30">
        <v>-15</v>
      </c>
      <c r="AB582" s="30"/>
      <c r="AC582" s="30"/>
      <c r="AD582" s="292">
        <f t="shared" si="2050"/>
        <v>730</v>
      </c>
      <c r="AE582" s="30">
        <v>730</v>
      </c>
      <c r="AF582" s="30">
        <v>634</v>
      </c>
      <c r="AG582" s="30">
        <v>950</v>
      </c>
      <c r="AH582" s="30"/>
      <c r="AI582" s="30"/>
      <c r="AJ582" s="30"/>
      <c r="AK582" s="30"/>
      <c r="AL582" s="30"/>
      <c r="AM582" s="30"/>
      <c r="AN582" s="30"/>
      <c r="AO582" s="30"/>
    </row>
    <row r="583" spans="1:41" ht="19.5" customHeight="1">
      <c r="A583" s="43"/>
      <c r="B583" s="25" t="s">
        <v>311</v>
      </c>
      <c r="C583" s="29"/>
      <c r="D583" s="191">
        <f t="shared" ref="D583:E583" si="2293">D584</f>
        <v>63</v>
      </c>
      <c r="E583" s="111">
        <f t="shared" si="2293"/>
        <v>0</v>
      </c>
      <c r="F583" s="296">
        <f t="shared" ref="F583:AO583" si="2294">F584</f>
        <v>50</v>
      </c>
      <c r="G583" s="191">
        <f t="shared" si="2294"/>
        <v>50</v>
      </c>
      <c r="H583" s="191">
        <f t="shared" si="2294"/>
        <v>0</v>
      </c>
      <c r="I583" s="191">
        <f t="shared" si="2294"/>
        <v>0</v>
      </c>
      <c r="J583" s="191">
        <f t="shared" si="2294"/>
        <v>0</v>
      </c>
      <c r="K583" s="23">
        <f t="shared" si="2096"/>
        <v>50</v>
      </c>
      <c r="L583" s="23">
        <f t="shared" si="2097"/>
        <v>0</v>
      </c>
      <c r="M583" s="191">
        <f t="shared" si="2294"/>
        <v>0</v>
      </c>
      <c r="N583" s="191">
        <f t="shared" si="2294"/>
        <v>0</v>
      </c>
      <c r="O583" s="191">
        <f t="shared" si="2294"/>
        <v>0</v>
      </c>
      <c r="P583" s="111">
        <f t="shared" si="2294"/>
        <v>0</v>
      </c>
      <c r="Q583" s="111">
        <f t="shared" si="2294"/>
        <v>0</v>
      </c>
      <c r="R583" s="111">
        <f t="shared" si="2294"/>
        <v>0</v>
      </c>
      <c r="S583" s="111">
        <f t="shared" si="2294"/>
        <v>0</v>
      </c>
      <c r="T583" s="111">
        <f t="shared" si="2294"/>
        <v>0</v>
      </c>
      <c r="U583" s="111">
        <f t="shared" si="2294"/>
        <v>0</v>
      </c>
      <c r="V583" s="111">
        <f t="shared" si="2294"/>
        <v>0</v>
      </c>
      <c r="W583" s="111">
        <f t="shared" si="2294"/>
        <v>9</v>
      </c>
      <c r="X583" s="111">
        <f t="shared" si="2294"/>
        <v>0</v>
      </c>
      <c r="Y583" s="111">
        <f t="shared" si="2294"/>
        <v>0</v>
      </c>
      <c r="Z583" s="111">
        <f t="shared" si="2294"/>
        <v>9</v>
      </c>
      <c r="AA583" s="111">
        <f t="shared" si="2294"/>
        <v>15</v>
      </c>
      <c r="AB583" s="111">
        <f t="shared" si="2294"/>
        <v>0</v>
      </c>
      <c r="AC583" s="111">
        <f t="shared" si="2294"/>
        <v>0</v>
      </c>
      <c r="AD583" s="292">
        <f t="shared" si="2050"/>
        <v>83</v>
      </c>
      <c r="AE583" s="111">
        <f t="shared" si="2294"/>
        <v>83</v>
      </c>
      <c r="AF583" s="111">
        <f t="shared" si="2294"/>
        <v>83</v>
      </c>
      <c r="AG583" s="111">
        <f t="shared" si="2294"/>
        <v>0</v>
      </c>
      <c r="AH583" s="111">
        <f t="shared" si="2294"/>
        <v>0</v>
      </c>
      <c r="AI583" s="111">
        <f t="shared" si="2294"/>
        <v>0</v>
      </c>
      <c r="AJ583" s="111">
        <f t="shared" si="2294"/>
        <v>0</v>
      </c>
      <c r="AK583" s="111">
        <f t="shared" si="2294"/>
        <v>0</v>
      </c>
      <c r="AL583" s="111">
        <f t="shared" si="2294"/>
        <v>0</v>
      </c>
      <c r="AM583" s="111">
        <f t="shared" si="2294"/>
        <v>0</v>
      </c>
      <c r="AN583" s="111">
        <f t="shared" si="2294"/>
        <v>0</v>
      </c>
      <c r="AO583" s="111">
        <f t="shared" si="2294"/>
        <v>0</v>
      </c>
    </row>
    <row r="584" spans="1:41" ht="18.75" customHeight="1">
      <c r="A584" s="43"/>
      <c r="B584" s="28" t="s">
        <v>365</v>
      </c>
      <c r="C584" s="29">
        <v>70</v>
      </c>
      <c r="D584" s="252">
        <v>63</v>
      </c>
      <c r="E584" s="47"/>
      <c r="F584" s="291">
        <v>50</v>
      </c>
      <c r="G584" s="252">
        <v>50</v>
      </c>
      <c r="H584" s="252"/>
      <c r="I584" s="252"/>
      <c r="J584" s="252"/>
      <c r="K584" s="23">
        <f t="shared" si="2096"/>
        <v>50</v>
      </c>
      <c r="L584" s="23">
        <f t="shared" si="2097"/>
        <v>0</v>
      </c>
      <c r="M584" s="252">
        <v>0</v>
      </c>
      <c r="N584" s="252">
        <v>0</v>
      </c>
      <c r="O584" s="252">
        <v>0</v>
      </c>
      <c r="P584" s="47"/>
      <c r="Q584" s="47"/>
      <c r="R584" s="47"/>
      <c r="S584" s="47"/>
      <c r="T584" s="47"/>
      <c r="U584" s="47"/>
      <c r="V584" s="47"/>
      <c r="W584" s="47">
        <v>9</v>
      </c>
      <c r="X584" s="47"/>
      <c r="Y584" s="47"/>
      <c r="Z584" s="47">
        <v>9</v>
      </c>
      <c r="AA584" s="47">
        <v>15</v>
      </c>
      <c r="AB584" s="47"/>
      <c r="AC584" s="47"/>
      <c r="AD584" s="292">
        <f t="shared" si="2050"/>
        <v>83</v>
      </c>
      <c r="AE584" s="47">
        <v>83</v>
      </c>
      <c r="AF584" s="47">
        <v>83</v>
      </c>
      <c r="AG584" s="47"/>
      <c r="AH584" s="47"/>
      <c r="AI584" s="47"/>
      <c r="AJ584" s="47"/>
      <c r="AK584" s="47"/>
      <c r="AL584" s="47"/>
      <c r="AM584" s="47"/>
      <c r="AN584" s="47"/>
      <c r="AO584" s="47"/>
    </row>
    <row r="585" spans="1:41" ht="25.5">
      <c r="A585" s="43" t="s">
        <v>454</v>
      </c>
      <c r="B585" s="154" t="s">
        <v>455</v>
      </c>
      <c r="C585" s="155" t="s">
        <v>453</v>
      </c>
      <c r="D585" s="263">
        <f t="shared" ref="D585:E585" si="2295">D587+D589</f>
        <v>29</v>
      </c>
      <c r="E585" s="156">
        <f t="shared" si="2295"/>
        <v>30</v>
      </c>
      <c r="F585" s="300">
        <f t="shared" ref="F585:J585" si="2296">F587+F589</f>
        <v>33</v>
      </c>
      <c r="G585" s="263">
        <f t="shared" si="2296"/>
        <v>10</v>
      </c>
      <c r="H585" s="263">
        <f t="shared" si="2296"/>
        <v>8</v>
      </c>
      <c r="I585" s="263">
        <f t="shared" si="2296"/>
        <v>7</v>
      </c>
      <c r="J585" s="263">
        <f t="shared" si="2296"/>
        <v>8</v>
      </c>
      <c r="K585" s="23">
        <f t="shared" si="2096"/>
        <v>33</v>
      </c>
      <c r="L585" s="23">
        <f t="shared" si="2097"/>
        <v>0</v>
      </c>
      <c r="M585" s="263">
        <f t="shared" ref="M585:O585" si="2297">M587+M589</f>
        <v>30</v>
      </c>
      <c r="N585" s="263">
        <f t="shared" si="2297"/>
        <v>30</v>
      </c>
      <c r="O585" s="263">
        <f t="shared" si="2297"/>
        <v>30</v>
      </c>
      <c r="P585" s="156">
        <f t="shared" ref="P585:Q585" si="2298">P587+P589</f>
        <v>0</v>
      </c>
      <c r="Q585" s="156">
        <f t="shared" si="2298"/>
        <v>0</v>
      </c>
      <c r="R585" s="156">
        <f t="shared" ref="R585:Z585" si="2299">R587+R589</f>
        <v>0</v>
      </c>
      <c r="S585" s="156">
        <f t="shared" si="2299"/>
        <v>0</v>
      </c>
      <c r="T585" s="156">
        <f t="shared" si="2299"/>
        <v>0</v>
      </c>
      <c r="U585" s="156">
        <f t="shared" ref="U585:V585" si="2300">U587+U589</f>
        <v>0</v>
      </c>
      <c r="V585" s="156">
        <f t="shared" si="2300"/>
        <v>0</v>
      </c>
      <c r="W585" s="156">
        <f t="shared" ref="W585:Y585" si="2301">W587+W589</f>
        <v>0</v>
      </c>
      <c r="X585" s="156">
        <f t="shared" si="2301"/>
        <v>0</v>
      </c>
      <c r="Y585" s="156">
        <f t="shared" si="2301"/>
        <v>0</v>
      </c>
      <c r="Z585" s="156">
        <f t="shared" si="2299"/>
        <v>0</v>
      </c>
      <c r="AA585" s="156">
        <f t="shared" ref="AA585:AB585" si="2302">AA587+AA589</f>
        <v>0</v>
      </c>
      <c r="AB585" s="156">
        <f t="shared" si="2302"/>
        <v>0</v>
      </c>
      <c r="AC585" s="156">
        <f t="shared" ref="AC585:AE585" si="2303">AC587+AC589</f>
        <v>0</v>
      </c>
      <c r="AD585" s="292">
        <f t="shared" si="2050"/>
        <v>33</v>
      </c>
      <c r="AE585" s="156">
        <f t="shared" si="2303"/>
        <v>33</v>
      </c>
      <c r="AF585" s="156">
        <f t="shared" ref="AF585:AK585" si="2304">AF587+AF589</f>
        <v>28</v>
      </c>
      <c r="AG585" s="156">
        <f t="shared" si="2304"/>
        <v>36</v>
      </c>
      <c r="AH585" s="156">
        <f t="shared" ref="AH585:AJ585" si="2305">AH587+AH589</f>
        <v>0</v>
      </c>
      <c r="AI585" s="156">
        <f t="shared" si="2305"/>
        <v>0</v>
      </c>
      <c r="AJ585" s="156">
        <f t="shared" si="2305"/>
        <v>0</v>
      </c>
      <c r="AK585" s="156">
        <f t="shared" si="2304"/>
        <v>0</v>
      </c>
      <c r="AL585" s="156">
        <f t="shared" ref="AL585:AM585" si="2306">AL587+AL589</f>
        <v>0</v>
      </c>
      <c r="AM585" s="156">
        <f t="shared" si="2306"/>
        <v>0</v>
      </c>
      <c r="AN585" s="156">
        <f t="shared" ref="AN585:AO585" si="2307">AN587+AN589</f>
        <v>0</v>
      </c>
      <c r="AO585" s="156">
        <f t="shared" si="2307"/>
        <v>0</v>
      </c>
    </row>
    <row r="586" spans="1:41" ht="14.25">
      <c r="A586" s="43"/>
      <c r="B586" s="25" t="s">
        <v>298</v>
      </c>
      <c r="C586" s="26"/>
      <c r="D586" s="191">
        <f t="shared" ref="D586:E587" si="2308">D587</f>
        <v>15</v>
      </c>
      <c r="E586" s="111">
        <f t="shared" si="2308"/>
        <v>30</v>
      </c>
      <c r="F586" s="296">
        <f t="shared" ref="F586:AO587" si="2309">F587</f>
        <v>30</v>
      </c>
      <c r="G586" s="191">
        <f t="shared" si="2309"/>
        <v>7</v>
      </c>
      <c r="H586" s="191">
        <f t="shared" si="2309"/>
        <v>8</v>
      </c>
      <c r="I586" s="191">
        <f t="shared" si="2309"/>
        <v>7</v>
      </c>
      <c r="J586" s="191">
        <f t="shared" si="2309"/>
        <v>8</v>
      </c>
      <c r="K586" s="23">
        <f t="shared" si="2096"/>
        <v>30</v>
      </c>
      <c r="L586" s="23">
        <f t="shared" si="2097"/>
        <v>0</v>
      </c>
      <c r="M586" s="191">
        <f t="shared" si="2309"/>
        <v>30</v>
      </c>
      <c r="N586" s="191">
        <f t="shared" si="2309"/>
        <v>30</v>
      </c>
      <c r="O586" s="191">
        <f t="shared" si="2309"/>
        <v>30</v>
      </c>
      <c r="P586" s="111">
        <f t="shared" si="2309"/>
        <v>0</v>
      </c>
      <c r="Q586" s="111">
        <f t="shared" si="2309"/>
        <v>0</v>
      </c>
      <c r="R586" s="111">
        <f t="shared" si="2309"/>
        <v>0</v>
      </c>
      <c r="S586" s="111">
        <f t="shared" si="2309"/>
        <v>0</v>
      </c>
      <c r="T586" s="111">
        <f t="shared" si="2309"/>
        <v>0</v>
      </c>
      <c r="U586" s="111">
        <f t="shared" si="2309"/>
        <v>0</v>
      </c>
      <c r="V586" s="111">
        <f t="shared" si="2309"/>
        <v>0</v>
      </c>
      <c r="W586" s="111">
        <f t="shared" si="2309"/>
        <v>0</v>
      </c>
      <c r="X586" s="111">
        <f t="shared" si="2309"/>
        <v>0</v>
      </c>
      <c r="Y586" s="111">
        <f t="shared" si="2309"/>
        <v>0</v>
      </c>
      <c r="Z586" s="111">
        <f t="shared" si="2309"/>
        <v>0</v>
      </c>
      <c r="AA586" s="111">
        <f t="shared" si="2309"/>
        <v>0</v>
      </c>
      <c r="AB586" s="111">
        <f t="shared" si="2309"/>
        <v>0</v>
      </c>
      <c r="AC586" s="111">
        <f t="shared" si="2309"/>
        <v>0</v>
      </c>
      <c r="AD586" s="292">
        <f t="shared" si="2050"/>
        <v>30</v>
      </c>
      <c r="AE586" s="111">
        <f t="shared" si="2309"/>
        <v>30</v>
      </c>
      <c r="AF586" s="111">
        <f t="shared" si="2309"/>
        <v>26</v>
      </c>
      <c r="AG586" s="111">
        <f t="shared" si="2309"/>
        <v>36</v>
      </c>
      <c r="AH586" s="111">
        <f t="shared" si="2309"/>
        <v>0</v>
      </c>
      <c r="AI586" s="111">
        <f t="shared" si="2309"/>
        <v>0</v>
      </c>
      <c r="AJ586" s="111">
        <f t="shared" si="2309"/>
        <v>0</v>
      </c>
      <c r="AK586" s="111">
        <f t="shared" si="2309"/>
        <v>0</v>
      </c>
      <c r="AL586" s="111">
        <f t="shared" si="2309"/>
        <v>0</v>
      </c>
      <c r="AM586" s="111">
        <f t="shared" si="2309"/>
        <v>0</v>
      </c>
      <c r="AN586" s="111">
        <f t="shared" si="2309"/>
        <v>0</v>
      </c>
      <c r="AO586" s="111">
        <f t="shared" si="2309"/>
        <v>0</v>
      </c>
    </row>
    <row r="587" spans="1:41" ht="17.25" customHeight="1">
      <c r="A587" s="43"/>
      <c r="B587" s="28" t="s">
        <v>299</v>
      </c>
      <c r="C587" s="29">
        <v>1</v>
      </c>
      <c r="D587" s="248">
        <f t="shared" si="2308"/>
        <v>15</v>
      </c>
      <c r="E587" s="38">
        <f t="shared" si="2308"/>
        <v>30</v>
      </c>
      <c r="F587" s="286">
        <f t="shared" si="2309"/>
        <v>30</v>
      </c>
      <c r="G587" s="248">
        <f t="shared" si="2309"/>
        <v>7</v>
      </c>
      <c r="H587" s="248">
        <f t="shared" si="2309"/>
        <v>8</v>
      </c>
      <c r="I587" s="248">
        <f t="shared" si="2309"/>
        <v>7</v>
      </c>
      <c r="J587" s="248">
        <f t="shared" si="2309"/>
        <v>8</v>
      </c>
      <c r="K587" s="23">
        <f t="shared" si="2096"/>
        <v>30</v>
      </c>
      <c r="L587" s="23">
        <f t="shared" si="2097"/>
        <v>0</v>
      </c>
      <c r="M587" s="248">
        <f t="shared" si="2309"/>
        <v>30</v>
      </c>
      <c r="N587" s="248">
        <f t="shared" si="2309"/>
        <v>30</v>
      </c>
      <c r="O587" s="248">
        <f t="shared" si="2309"/>
        <v>30</v>
      </c>
      <c r="P587" s="38">
        <f t="shared" si="2309"/>
        <v>0</v>
      </c>
      <c r="Q587" s="38">
        <f t="shared" si="2309"/>
        <v>0</v>
      </c>
      <c r="R587" s="38">
        <f t="shared" si="2309"/>
        <v>0</v>
      </c>
      <c r="S587" s="38">
        <f t="shared" si="2309"/>
        <v>0</v>
      </c>
      <c r="T587" s="38">
        <f t="shared" si="2309"/>
        <v>0</v>
      </c>
      <c r="U587" s="38">
        <f t="shared" si="2309"/>
        <v>0</v>
      </c>
      <c r="V587" s="38">
        <f t="shared" si="2309"/>
        <v>0</v>
      </c>
      <c r="W587" s="38">
        <f t="shared" si="2309"/>
        <v>0</v>
      </c>
      <c r="X587" s="38">
        <f t="shared" si="2309"/>
        <v>0</v>
      </c>
      <c r="Y587" s="38">
        <f t="shared" si="2309"/>
        <v>0</v>
      </c>
      <c r="Z587" s="38">
        <f t="shared" si="2309"/>
        <v>0</v>
      </c>
      <c r="AA587" s="38">
        <f t="shared" si="2309"/>
        <v>0</v>
      </c>
      <c r="AB587" s="38">
        <f t="shared" si="2309"/>
        <v>0</v>
      </c>
      <c r="AC587" s="38">
        <f t="shared" si="2309"/>
        <v>0</v>
      </c>
      <c r="AD587" s="292">
        <f t="shared" si="2050"/>
        <v>30</v>
      </c>
      <c r="AE587" s="38">
        <f t="shared" si="2309"/>
        <v>30</v>
      </c>
      <c r="AF587" s="38">
        <f t="shared" si="2309"/>
        <v>26</v>
      </c>
      <c r="AG587" s="38">
        <f t="shared" si="2309"/>
        <v>36</v>
      </c>
      <c r="AH587" s="38">
        <f t="shared" si="2309"/>
        <v>0</v>
      </c>
      <c r="AI587" s="38">
        <f t="shared" si="2309"/>
        <v>0</v>
      </c>
      <c r="AJ587" s="38">
        <f t="shared" si="2309"/>
        <v>0</v>
      </c>
      <c r="AK587" s="38">
        <f t="shared" si="2309"/>
        <v>0</v>
      </c>
      <c r="AL587" s="38">
        <f t="shared" si="2309"/>
        <v>0</v>
      </c>
      <c r="AM587" s="38">
        <f t="shared" si="2309"/>
        <v>0</v>
      </c>
      <c r="AN587" s="38">
        <f t="shared" si="2309"/>
        <v>0</v>
      </c>
      <c r="AO587" s="38">
        <f t="shared" si="2309"/>
        <v>0</v>
      </c>
    </row>
    <row r="588" spans="1:41" ht="14.25" customHeight="1">
      <c r="A588" s="43"/>
      <c r="B588" s="28" t="s">
        <v>301</v>
      </c>
      <c r="C588" s="29">
        <v>20</v>
      </c>
      <c r="D588" s="186">
        <v>15</v>
      </c>
      <c r="E588" s="30">
        <v>30</v>
      </c>
      <c r="F588" s="93">
        <v>30</v>
      </c>
      <c r="G588" s="186">
        <v>7</v>
      </c>
      <c r="H588" s="186">
        <v>8</v>
      </c>
      <c r="I588" s="186">
        <v>7</v>
      </c>
      <c r="J588" s="186">
        <v>8</v>
      </c>
      <c r="K588" s="23">
        <f t="shared" si="2096"/>
        <v>30</v>
      </c>
      <c r="L588" s="23">
        <f t="shared" si="2097"/>
        <v>0</v>
      </c>
      <c r="M588" s="186">
        <v>30</v>
      </c>
      <c r="N588" s="186">
        <v>30</v>
      </c>
      <c r="O588" s="186">
        <v>30</v>
      </c>
      <c r="P588" s="30"/>
      <c r="Q588" s="30"/>
      <c r="R588" s="30"/>
      <c r="S588" s="30"/>
      <c r="T588" s="30"/>
      <c r="U588" s="30"/>
      <c r="V588" s="30"/>
      <c r="W588" s="30"/>
      <c r="X588" s="30"/>
      <c r="Y588" s="30"/>
      <c r="Z588" s="30"/>
      <c r="AA588" s="30"/>
      <c r="AB588" s="30"/>
      <c r="AC588" s="30"/>
      <c r="AD588" s="292">
        <f t="shared" si="2050"/>
        <v>30</v>
      </c>
      <c r="AE588" s="30">
        <v>30</v>
      </c>
      <c r="AF588" s="30">
        <v>26</v>
      </c>
      <c r="AG588" s="30">
        <v>36</v>
      </c>
      <c r="AH588" s="30"/>
      <c r="AI588" s="30"/>
      <c r="AJ588" s="30"/>
      <c r="AK588" s="30"/>
      <c r="AL588" s="30"/>
      <c r="AM588" s="30"/>
      <c r="AN588" s="30"/>
      <c r="AO588" s="30"/>
    </row>
    <row r="589" spans="1:41" ht="21" customHeight="1">
      <c r="A589" s="43"/>
      <c r="B589" s="25" t="s">
        <v>311</v>
      </c>
      <c r="C589" s="29"/>
      <c r="D589" s="186">
        <f>D590</f>
        <v>14</v>
      </c>
      <c r="E589" s="186">
        <f t="shared" ref="E589" si="2310">E590</f>
        <v>0</v>
      </c>
      <c r="F589" s="93">
        <f t="shared" ref="F589:AO589" si="2311">F590</f>
        <v>3</v>
      </c>
      <c r="G589" s="186">
        <f t="shared" si="2311"/>
        <v>3</v>
      </c>
      <c r="H589" s="186">
        <f t="shared" si="2311"/>
        <v>0</v>
      </c>
      <c r="I589" s="186">
        <f t="shared" si="2311"/>
        <v>0</v>
      </c>
      <c r="J589" s="186">
        <f t="shared" si="2311"/>
        <v>0</v>
      </c>
      <c r="K589" s="23">
        <f t="shared" si="2096"/>
        <v>3</v>
      </c>
      <c r="L589" s="23">
        <f t="shared" si="2097"/>
        <v>0</v>
      </c>
      <c r="M589" s="186">
        <f t="shared" si="2311"/>
        <v>0</v>
      </c>
      <c r="N589" s="186">
        <f t="shared" si="2311"/>
        <v>0</v>
      </c>
      <c r="O589" s="186">
        <f t="shared" si="2311"/>
        <v>0</v>
      </c>
      <c r="P589" s="186">
        <f t="shared" si="2311"/>
        <v>0</v>
      </c>
      <c r="Q589" s="186">
        <f t="shared" si="2311"/>
        <v>0</v>
      </c>
      <c r="R589" s="186">
        <f t="shared" si="2311"/>
        <v>0</v>
      </c>
      <c r="S589" s="186">
        <f t="shared" si="2311"/>
        <v>0</v>
      </c>
      <c r="T589" s="186">
        <f t="shared" si="2311"/>
        <v>0</v>
      </c>
      <c r="U589" s="186">
        <f t="shared" si="2311"/>
        <v>0</v>
      </c>
      <c r="V589" s="186">
        <f t="shared" si="2311"/>
        <v>0</v>
      </c>
      <c r="W589" s="186">
        <f t="shared" si="2311"/>
        <v>0</v>
      </c>
      <c r="X589" s="186">
        <f t="shared" si="2311"/>
        <v>0</v>
      </c>
      <c r="Y589" s="186">
        <f t="shared" si="2311"/>
        <v>0</v>
      </c>
      <c r="Z589" s="186">
        <f t="shared" si="2311"/>
        <v>0</v>
      </c>
      <c r="AA589" s="186">
        <f t="shared" si="2311"/>
        <v>0</v>
      </c>
      <c r="AB589" s="186">
        <f t="shared" si="2311"/>
        <v>0</v>
      </c>
      <c r="AC589" s="186">
        <f t="shared" si="2311"/>
        <v>0</v>
      </c>
      <c r="AD589" s="292">
        <f t="shared" si="2050"/>
        <v>3</v>
      </c>
      <c r="AE589" s="186">
        <f t="shared" si="2311"/>
        <v>3</v>
      </c>
      <c r="AF589" s="186">
        <f t="shared" si="2311"/>
        <v>2</v>
      </c>
      <c r="AG589" s="186">
        <f t="shared" si="2311"/>
        <v>0</v>
      </c>
      <c r="AH589" s="186">
        <f t="shared" si="2311"/>
        <v>0</v>
      </c>
      <c r="AI589" s="186">
        <f t="shared" si="2311"/>
        <v>0</v>
      </c>
      <c r="AJ589" s="186">
        <f t="shared" si="2311"/>
        <v>0</v>
      </c>
      <c r="AK589" s="186">
        <f t="shared" si="2311"/>
        <v>0</v>
      </c>
      <c r="AL589" s="186">
        <f t="shared" si="2311"/>
        <v>0</v>
      </c>
      <c r="AM589" s="186">
        <f t="shared" si="2311"/>
        <v>0</v>
      </c>
      <c r="AN589" s="186">
        <f t="shared" si="2311"/>
        <v>0</v>
      </c>
      <c r="AO589" s="186">
        <f t="shared" si="2311"/>
        <v>0</v>
      </c>
    </row>
    <row r="590" spans="1:41" ht="15.75" customHeight="1">
      <c r="A590" s="43"/>
      <c r="B590" s="28" t="s">
        <v>365</v>
      </c>
      <c r="C590" s="29">
        <v>70</v>
      </c>
      <c r="D590" s="186">
        <v>14</v>
      </c>
      <c r="E590" s="30"/>
      <c r="F590" s="93">
        <v>3</v>
      </c>
      <c r="G590" s="186">
        <v>3</v>
      </c>
      <c r="H590" s="186"/>
      <c r="I590" s="186"/>
      <c r="J590" s="186"/>
      <c r="K590" s="23">
        <f t="shared" si="2096"/>
        <v>3</v>
      </c>
      <c r="L590" s="23">
        <f t="shared" si="2097"/>
        <v>0</v>
      </c>
      <c r="M590" s="186">
        <v>0</v>
      </c>
      <c r="N590" s="186">
        <v>0</v>
      </c>
      <c r="O590" s="186">
        <v>0</v>
      </c>
      <c r="P590" s="30"/>
      <c r="Q590" s="30"/>
      <c r="R590" s="30"/>
      <c r="S590" s="30"/>
      <c r="T590" s="30"/>
      <c r="U590" s="30"/>
      <c r="V590" s="30"/>
      <c r="W590" s="30"/>
      <c r="X590" s="30"/>
      <c r="Y590" s="30"/>
      <c r="Z590" s="30"/>
      <c r="AA590" s="30"/>
      <c r="AB590" s="30"/>
      <c r="AC590" s="30"/>
      <c r="AD590" s="292">
        <f t="shared" si="2050"/>
        <v>3</v>
      </c>
      <c r="AE590" s="30">
        <v>3</v>
      </c>
      <c r="AF590" s="30">
        <v>2</v>
      </c>
      <c r="AG590" s="30"/>
      <c r="AH590" s="30"/>
      <c r="AI590" s="30"/>
      <c r="AJ590" s="30"/>
      <c r="AK590" s="30"/>
      <c r="AL590" s="30"/>
      <c r="AM590" s="30"/>
      <c r="AN590" s="30"/>
      <c r="AO590" s="30"/>
    </row>
    <row r="591" spans="1:41" ht="27" customHeight="1">
      <c r="A591" s="43">
        <v>2</v>
      </c>
      <c r="B591" s="187" t="s">
        <v>456</v>
      </c>
      <c r="C591" s="122">
        <v>61.02</v>
      </c>
      <c r="D591" s="260">
        <f t="shared" ref="D591:E591" si="2312">D592+D602</f>
        <v>9462</v>
      </c>
      <c r="E591" s="123">
        <f t="shared" si="2312"/>
        <v>7173</v>
      </c>
      <c r="F591" s="225">
        <f t="shared" ref="F591:J591" si="2313">F592+F602</f>
        <v>9700</v>
      </c>
      <c r="G591" s="260">
        <f t="shared" si="2313"/>
        <v>3655</v>
      </c>
      <c r="H591" s="260">
        <f t="shared" si="2313"/>
        <v>1420</v>
      </c>
      <c r="I591" s="260">
        <f t="shared" si="2313"/>
        <v>2220</v>
      </c>
      <c r="J591" s="260">
        <f t="shared" si="2313"/>
        <v>2405</v>
      </c>
      <c r="K591" s="23">
        <f t="shared" si="2096"/>
        <v>9700</v>
      </c>
      <c r="L591" s="23">
        <f t="shared" si="2097"/>
        <v>0</v>
      </c>
      <c r="M591" s="260">
        <f t="shared" ref="M591:O591" si="2314">M592+M602</f>
        <v>6000</v>
      </c>
      <c r="N591" s="260">
        <f t="shared" si="2314"/>
        <v>6000</v>
      </c>
      <c r="O591" s="260">
        <f t="shared" si="2314"/>
        <v>6000</v>
      </c>
      <c r="P591" s="123">
        <f t="shared" ref="P591:Q591" si="2315">P592+P602</f>
        <v>0</v>
      </c>
      <c r="Q591" s="123">
        <f t="shared" si="2315"/>
        <v>0</v>
      </c>
      <c r="R591" s="123">
        <f t="shared" ref="R591:Z591" si="2316">R592+R602</f>
        <v>0</v>
      </c>
      <c r="S591" s="123">
        <f t="shared" si="2316"/>
        <v>0</v>
      </c>
      <c r="T591" s="123">
        <f t="shared" si="2316"/>
        <v>10</v>
      </c>
      <c r="U591" s="123">
        <f t="shared" ref="U591:V591" si="2317">U592+U602</f>
        <v>0</v>
      </c>
      <c r="V591" s="123">
        <f t="shared" si="2317"/>
        <v>0</v>
      </c>
      <c r="W591" s="123">
        <f t="shared" ref="W591:Y591" si="2318">W592+W602</f>
        <v>0</v>
      </c>
      <c r="X591" s="123">
        <f t="shared" si="2318"/>
        <v>0</v>
      </c>
      <c r="Y591" s="123">
        <f t="shared" si="2318"/>
        <v>0</v>
      </c>
      <c r="Z591" s="123">
        <f t="shared" si="2316"/>
        <v>0</v>
      </c>
      <c r="AA591" s="123">
        <f t="shared" ref="AA591:AB591" si="2319">AA592+AA602</f>
        <v>0</v>
      </c>
      <c r="AB591" s="123">
        <f t="shared" si="2319"/>
        <v>0</v>
      </c>
      <c r="AC591" s="123">
        <f t="shared" ref="AC591:AE591" si="2320">AC592+AC602</f>
        <v>0</v>
      </c>
      <c r="AD591" s="292">
        <f t="shared" si="2050"/>
        <v>9710</v>
      </c>
      <c r="AE591" s="123">
        <f t="shared" si="2320"/>
        <v>9710</v>
      </c>
      <c r="AF591" s="123">
        <f t="shared" ref="AF591:AK591" si="2321">AF592+AF602</f>
        <v>7126</v>
      </c>
      <c r="AG591" s="123">
        <f t="shared" si="2321"/>
        <v>7671</v>
      </c>
      <c r="AH591" s="123">
        <f t="shared" ref="AH591:AJ591" si="2322">AH592+AH602</f>
        <v>0</v>
      </c>
      <c r="AI591" s="123">
        <f t="shared" si="2322"/>
        <v>0</v>
      </c>
      <c r="AJ591" s="123">
        <f t="shared" si="2322"/>
        <v>0</v>
      </c>
      <c r="AK591" s="123">
        <f t="shared" si="2321"/>
        <v>541</v>
      </c>
      <c r="AL591" s="123">
        <f t="shared" ref="AL591:AM591" si="2323">AL592+AL602</f>
        <v>0</v>
      </c>
      <c r="AM591" s="123">
        <f t="shared" si="2323"/>
        <v>0</v>
      </c>
      <c r="AN591" s="123">
        <f t="shared" ref="AN591:AO591" si="2324">AN592+AN602</f>
        <v>0</v>
      </c>
      <c r="AO591" s="123">
        <f t="shared" si="2324"/>
        <v>0</v>
      </c>
    </row>
    <row r="592" spans="1:41" ht="30.75" customHeight="1">
      <c r="A592" s="43" t="s">
        <v>408</v>
      </c>
      <c r="B592" s="154" t="s">
        <v>457</v>
      </c>
      <c r="C592" s="129" t="s">
        <v>458</v>
      </c>
      <c r="D592" s="263">
        <f t="shared" ref="D592:E592" si="2325">D593+D598</f>
        <v>2671</v>
      </c>
      <c r="E592" s="156">
        <f t="shared" si="2325"/>
        <v>2547</v>
      </c>
      <c r="F592" s="300">
        <f t="shared" ref="F592:J592" si="2326">F593+F598</f>
        <v>3171</v>
      </c>
      <c r="G592" s="263">
        <f t="shared" si="2326"/>
        <v>1721</v>
      </c>
      <c r="H592" s="263">
        <f t="shared" si="2326"/>
        <v>350</v>
      </c>
      <c r="I592" s="263">
        <f t="shared" si="2326"/>
        <v>500</v>
      </c>
      <c r="J592" s="263">
        <f t="shared" si="2326"/>
        <v>600</v>
      </c>
      <c r="K592" s="23">
        <f t="shared" si="2096"/>
        <v>3171</v>
      </c>
      <c r="L592" s="23">
        <f t="shared" si="2097"/>
        <v>0</v>
      </c>
      <c r="M592" s="263">
        <f t="shared" ref="M592:O592" si="2327">M593+M598</f>
        <v>1800</v>
      </c>
      <c r="N592" s="263">
        <f t="shared" si="2327"/>
        <v>1800</v>
      </c>
      <c r="O592" s="263">
        <f t="shared" si="2327"/>
        <v>1800</v>
      </c>
      <c r="P592" s="156">
        <f t="shared" ref="P592:Q592" si="2328">P593+P598</f>
        <v>0</v>
      </c>
      <c r="Q592" s="156">
        <f t="shared" si="2328"/>
        <v>0</v>
      </c>
      <c r="R592" s="156">
        <f t="shared" ref="R592:Z592" si="2329">R593+R598</f>
        <v>0</v>
      </c>
      <c r="S592" s="156">
        <f t="shared" si="2329"/>
        <v>0</v>
      </c>
      <c r="T592" s="156">
        <f t="shared" si="2329"/>
        <v>10</v>
      </c>
      <c r="U592" s="156">
        <f t="shared" ref="U592:V592" si="2330">U593+U598</f>
        <v>0</v>
      </c>
      <c r="V592" s="156">
        <f t="shared" si="2330"/>
        <v>0</v>
      </c>
      <c r="W592" s="156">
        <f t="shared" ref="W592:Y592" si="2331">W593+W598</f>
        <v>0</v>
      </c>
      <c r="X592" s="156">
        <f t="shared" si="2331"/>
        <v>0</v>
      </c>
      <c r="Y592" s="156">
        <f t="shared" si="2331"/>
        <v>0</v>
      </c>
      <c r="Z592" s="156">
        <f t="shared" si="2329"/>
        <v>0</v>
      </c>
      <c r="AA592" s="156">
        <f t="shared" ref="AA592:AB592" si="2332">AA593+AA598</f>
        <v>0</v>
      </c>
      <c r="AB592" s="156">
        <f t="shared" si="2332"/>
        <v>0</v>
      </c>
      <c r="AC592" s="156">
        <f t="shared" ref="AC592:AE592" si="2333">AC593+AC598</f>
        <v>0</v>
      </c>
      <c r="AD592" s="292">
        <f t="shared" si="2050"/>
        <v>3181</v>
      </c>
      <c r="AE592" s="156">
        <f t="shared" si="2333"/>
        <v>3181</v>
      </c>
      <c r="AF592" s="156">
        <f t="shared" ref="AF592:AK592" si="2334">AF593+AF598</f>
        <v>1891</v>
      </c>
      <c r="AG592" s="156">
        <f t="shared" si="2334"/>
        <v>2420</v>
      </c>
      <c r="AH592" s="156">
        <f t="shared" ref="AH592:AJ592" si="2335">AH593+AH598</f>
        <v>0</v>
      </c>
      <c r="AI592" s="156">
        <f t="shared" si="2335"/>
        <v>0</v>
      </c>
      <c r="AJ592" s="156">
        <f t="shared" si="2335"/>
        <v>0</v>
      </c>
      <c r="AK592" s="156">
        <f t="shared" si="2334"/>
        <v>0</v>
      </c>
      <c r="AL592" s="156">
        <f t="shared" ref="AL592:AM592" si="2336">AL593+AL598</f>
        <v>0</v>
      </c>
      <c r="AM592" s="156">
        <f t="shared" si="2336"/>
        <v>0</v>
      </c>
      <c r="AN592" s="156">
        <f t="shared" ref="AN592:AO592" si="2337">AN593+AN598</f>
        <v>0</v>
      </c>
      <c r="AO592" s="156">
        <f t="shared" si="2337"/>
        <v>0</v>
      </c>
    </row>
    <row r="593" spans="1:41" ht="18" customHeight="1">
      <c r="A593" s="43"/>
      <c r="B593" s="25" t="s">
        <v>298</v>
      </c>
      <c r="C593" s="29"/>
      <c r="D593" s="191">
        <f t="shared" ref="D593:E593" si="2338">D594</f>
        <v>1800</v>
      </c>
      <c r="E593" s="111">
        <f t="shared" si="2338"/>
        <v>2547</v>
      </c>
      <c r="F593" s="296">
        <f t="shared" ref="F593:AO593" si="2339">F594</f>
        <v>1800</v>
      </c>
      <c r="G593" s="191">
        <f t="shared" si="2339"/>
        <v>350</v>
      </c>
      <c r="H593" s="191">
        <f t="shared" si="2339"/>
        <v>350</v>
      </c>
      <c r="I593" s="191">
        <f t="shared" si="2339"/>
        <v>500</v>
      </c>
      <c r="J593" s="191">
        <f t="shared" si="2339"/>
        <v>600</v>
      </c>
      <c r="K593" s="23">
        <f t="shared" si="2096"/>
        <v>1800</v>
      </c>
      <c r="L593" s="23">
        <f t="shared" si="2097"/>
        <v>0</v>
      </c>
      <c r="M593" s="191">
        <f t="shared" si="2339"/>
        <v>1800</v>
      </c>
      <c r="N593" s="191">
        <f t="shared" si="2339"/>
        <v>1800</v>
      </c>
      <c r="O593" s="191">
        <f t="shared" si="2339"/>
        <v>1800</v>
      </c>
      <c r="P593" s="111">
        <f t="shared" si="2339"/>
        <v>0</v>
      </c>
      <c r="Q593" s="111">
        <f t="shared" si="2339"/>
        <v>0</v>
      </c>
      <c r="R593" s="111">
        <f t="shared" si="2339"/>
        <v>0</v>
      </c>
      <c r="S593" s="111">
        <f t="shared" si="2339"/>
        <v>0</v>
      </c>
      <c r="T593" s="111">
        <f t="shared" si="2339"/>
        <v>0</v>
      </c>
      <c r="U593" s="111">
        <f t="shared" si="2339"/>
        <v>0</v>
      </c>
      <c r="V593" s="111">
        <f t="shared" si="2339"/>
        <v>0</v>
      </c>
      <c r="W593" s="111">
        <f t="shared" si="2339"/>
        <v>0</v>
      </c>
      <c r="X593" s="111">
        <f t="shared" si="2339"/>
        <v>0</v>
      </c>
      <c r="Y593" s="111">
        <f t="shared" si="2339"/>
        <v>0</v>
      </c>
      <c r="Z593" s="111">
        <f t="shared" si="2339"/>
        <v>0</v>
      </c>
      <c r="AA593" s="111">
        <f t="shared" si="2339"/>
        <v>0</v>
      </c>
      <c r="AB593" s="111">
        <f t="shared" si="2339"/>
        <v>0</v>
      </c>
      <c r="AC593" s="111">
        <f t="shared" si="2339"/>
        <v>0</v>
      </c>
      <c r="AD593" s="292">
        <f t="shared" si="2050"/>
        <v>1800</v>
      </c>
      <c r="AE593" s="111">
        <f t="shared" si="2339"/>
        <v>1800</v>
      </c>
      <c r="AF593" s="111">
        <f t="shared" si="2339"/>
        <v>1709</v>
      </c>
      <c r="AG593" s="111">
        <f t="shared" si="2339"/>
        <v>2000</v>
      </c>
      <c r="AH593" s="111">
        <f t="shared" si="2339"/>
        <v>0</v>
      </c>
      <c r="AI593" s="111">
        <f t="shared" si="2339"/>
        <v>0</v>
      </c>
      <c r="AJ593" s="111">
        <f t="shared" si="2339"/>
        <v>0</v>
      </c>
      <c r="AK593" s="111">
        <f t="shared" si="2339"/>
        <v>0</v>
      </c>
      <c r="AL593" s="111">
        <f t="shared" si="2339"/>
        <v>0</v>
      </c>
      <c r="AM593" s="111">
        <f t="shared" si="2339"/>
        <v>0</v>
      </c>
      <c r="AN593" s="111">
        <f t="shared" si="2339"/>
        <v>0</v>
      </c>
      <c r="AO593" s="111">
        <f t="shared" si="2339"/>
        <v>0</v>
      </c>
    </row>
    <row r="594" spans="1:41" ht="14.25">
      <c r="A594" s="43"/>
      <c r="B594" s="28" t="s">
        <v>299</v>
      </c>
      <c r="C594" s="29">
        <v>1</v>
      </c>
      <c r="D594" s="248">
        <f t="shared" ref="D594:E594" si="2340">D595+D596+D597</f>
        <v>1800</v>
      </c>
      <c r="E594" s="38">
        <f t="shared" si="2340"/>
        <v>2547</v>
      </c>
      <c r="F594" s="286">
        <f t="shared" ref="F594:J594" si="2341">F595+F596+F597</f>
        <v>1800</v>
      </c>
      <c r="G594" s="248">
        <f t="shared" si="2341"/>
        <v>350</v>
      </c>
      <c r="H594" s="248">
        <f t="shared" si="2341"/>
        <v>350</v>
      </c>
      <c r="I594" s="248">
        <f t="shared" si="2341"/>
        <v>500</v>
      </c>
      <c r="J594" s="248">
        <f t="shared" si="2341"/>
        <v>600</v>
      </c>
      <c r="K594" s="23">
        <f t="shared" si="2096"/>
        <v>1800</v>
      </c>
      <c r="L594" s="23">
        <f t="shared" si="2097"/>
        <v>0</v>
      </c>
      <c r="M594" s="248">
        <f t="shared" ref="M594:O594" si="2342">M595+M596+M597</f>
        <v>1800</v>
      </c>
      <c r="N594" s="248">
        <f t="shared" si="2342"/>
        <v>1800</v>
      </c>
      <c r="O594" s="248">
        <f t="shared" si="2342"/>
        <v>1800</v>
      </c>
      <c r="P594" s="38">
        <f t="shared" ref="P594:Q594" si="2343">P595+P596+P597</f>
        <v>0</v>
      </c>
      <c r="Q594" s="38">
        <f t="shared" si="2343"/>
        <v>0</v>
      </c>
      <c r="R594" s="38">
        <f t="shared" ref="R594:Z594" si="2344">R595+R596+R597</f>
        <v>0</v>
      </c>
      <c r="S594" s="38">
        <f t="shared" si="2344"/>
        <v>0</v>
      </c>
      <c r="T594" s="38">
        <f t="shared" si="2344"/>
        <v>0</v>
      </c>
      <c r="U594" s="38">
        <f t="shared" ref="U594:V594" si="2345">U595+U596+U597</f>
        <v>0</v>
      </c>
      <c r="V594" s="38">
        <f t="shared" si="2345"/>
        <v>0</v>
      </c>
      <c r="W594" s="38">
        <f t="shared" ref="W594:Y594" si="2346">W595+W596+W597</f>
        <v>0</v>
      </c>
      <c r="X594" s="38">
        <f t="shared" si="2346"/>
        <v>0</v>
      </c>
      <c r="Y594" s="38">
        <f t="shared" si="2346"/>
        <v>0</v>
      </c>
      <c r="Z594" s="38">
        <f t="shared" si="2344"/>
        <v>0</v>
      </c>
      <c r="AA594" s="38">
        <f t="shared" ref="AA594:AB594" si="2347">AA595+AA596+AA597</f>
        <v>0</v>
      </c>
      <c r="AB594" s="38">
        <f t="shared" si="2347"/>
        <v>0</v>
      </c>
      <c r="AC594" s="38">
        <f t="shared" ref="AC594:AE594" si="2348">AC595+AC596+AC597</f>
        <v>0</v>
      </c>
      <c r="AD594" s="292">
        <f t="shared" si="2050"/>
        <v>1800</v>
      </c>
      <c r="AE594" s="38">
        <f t="shared" si="2348"/>
        <v>1800</v>
      </c>
      <c r="AF594" s="38">
        <f t="shared" ref="AF594:AK594" si="2349">AF595+AF596+AF597</f>
        <v>1709</v>
      </c>
      <c r="AG594" s="38">
        <f t="shared" si="2349"/>
        <v>2000</v>
      </c>
      <c r="AH594" s="38">
        <f t="shared" ref="AH594:AJ594" si="2350">AH595+AH596+AH597</f>
        <v>0</v>
      </c>
      <c r="AI594" s="38">
        <f t="shared" si="2350"/>
        <v>0</v>
      </c>
      <c r="AJ594" s="38">
        <f t="shared" si="2350"/>
        <v>0</v>
      </c>
      <c r="AK594" s="38">
        <f t="shared" si="2349"/>
        <v>0</v>
      </c>
      <c r="AL594" s="38">
        <f t="shared" ref="AL594:AM594" si="2351">AL595+AL596+AL597</f>
        <v>0</v>
      </c>
      <c r="AM594" s="38">
        <f t="shared" si="2351"/>
        <v>0</v>
      </c>
      <c r="AN594" s="38">
        <f t="shared" ref="AN594:AO594" si="2352">AN595+AN596+AN597</f>
        <v>0</v>
      </c>
      <c r="AO594" s="38">
        <f t="shared" si="2352"/>
        <v>0</v>
      </c>
    </row>
    <row r="595" spans="1:41" ht="15" hidden="1" customHeight="1">
      <c r="A595" s="43"/>
      <c r="B595" s="28" t="s">
        <v>300</v>
      </c>
      <c r="C595" s="29">
        <v>10</v>
      </c>
      <c r="D595" s="186"/>
      <c r="E595" s="30"/>
      <c r="F595" s="93"/>
      <c r="G595" s="186"/>
      <c r="H595" s="186"/>
      <c r="I595" s="186"/>
      <c r="J595" s="186"/>
      <c r="K595" s="23">
        <f t="shared" si="2096"/>
        <v>0</v>
      </c>
      <c r="L595" s="23">
        <f t="shared" si="2097"/>
        <v>0</v>
      </c>
      <c r="M595" s="186"/>
      <c r="N595" s="186"/>
      <c r="O595" s="186"/>
      <c r="P595" s="30"/>
      <c r="Q595" s="30"/>
      <c r="R595" s="30"/>
      <c r="S595" s="30"/>
      <c r="T595" s="30"/>
      <c r="U595" s="30"/>
      <c r="V595" s="30"/>
      <c r="W595" s="30"/>
      <c r="X595" s="30"/>
      <c r="Y595" s="30"/>
      <c r="Z595" s="30"/>
      <c r="AA595" s="30"/>
      <c r="AB595" s="30"/>
      <c r="AC595" s="30"/>
      <c r="AD595" s="292">
        <f t="shared" si="2050"/>
        <v>0</v>
      </c>
      <c r="AE595" s="30"/>
      <c r="AF595" s="30"/>
      <c r="AG595" s="30"/>
      <c r="AH595" s="30"/>
      <c r="AI595" s="30"/>
      <c r="AJ595" s="30"/>
      <c r="AK595" s="30"/>
      <c r="AL595" s="30"/>
      <c r="AM595" s="30"/>
      <c r="AN595" s="30"/>
      <c r="AO595" s="30"/>
    </row>
    <row r="596" spans="1:41" ht="14.25">
      <c r="A596" s="43"/>
      <c r="B596" s="28" t="s">
        <v>301</v>
      </c>
      <c r="C596" s="29">
        <v>20</v>
      </c>
      <c r="D596" s="186">
        <v>1800</v>
      </c>
      <c r="E596" s="30">
        <v>2547</v>
      </c>
      <c r="F596" s="93">
        <v>1800</v>
      </c>
      <c r="G596" s="186">
        <v>350</v>
      </c>
      <c r="H596" s="186">
        <v>350</v>
      </c>
      <c r="I596" s="186">
        <v>500</v>
      </c>
      <c r="J596" s="186">
        <v>600</v>
      </c>
      <c r="K596" s="23">
        <f t="shared" si="2096"/>
        <v>1800</v>
      </c>
      <c r="L596" s="23">
        <f t="shared" si="2097"/>
        <v>0</v>
      </c>
      <c r="M596" s="186">
        <v>1800</v>
      </c>
      <c r="N596" s="186">
        <v>1800</v>
      </c>
      <c r="O596" s="186">
        <v>1800</v>
      </c>
      <c r="P596" s="30"/>
      <c r="Q596" s="30"/>
      <c r="R596" s="30"/>
      <c r="S596" s="30"/>
      <c r="T596" s="30"/>
      <c r="U596" s="30"/>
      <c r="V596" s="30"/>
      <c r="W596" s="30"/>
      <c r="X596" s="30"/>
      <c r="Y596" s="30"/>
      <c r="Z596" s="30"/>
      <c r="AA596" s="30"/>
      <c r="AB596" s="30"/>
      <c r="AC596" s="30"/>
      <c r="AD596" s="292">
        <f t="shared" si="2050"/>
        <v>1800</v>
      </c>
      <c r="AE596" s="30">
        <v>1800</v>
      </c>
      <c r="AF596" s="30">
        <v>1709</v>
      </c>
      <c r="AG596" s="30">
        <v>2000</v>
      </c>
      <c r="AH596" s="30"/>
      <c r="AI596" s="30"/>
      <c r="AJ596" s="30"/>
      <c r="AK596" s="30"/>
      <c r="AL596" s="30"/>
      <c r="AM596" s="30"/>
      <c r="AN596" s="30"/>
      <c r="AO596" s="30"/>
    </row>
    <row r="597" spans="1:41" ht="14.25" hidden="1">
      <c r="A597" s="43"/>
      <c r="B597" s="28" t="s">
        <v>448</v>
      </c>
      <c r="C597" s="29">
        <v>59.02</v>
      </c>
      <c r="D597" s="186"/>
      <c r="E597" s="30"/>
      <c r="F597" s="93"/>
      <c r="G597" s="186"/>
      <c r="H597" s="186"/>
      <c r="I597" s="186"/>
      <c r="J597" s="186"/>
      <c r="K597" s="23">
        <f t="shared" si="2096"/>
        <v>0</v>
      </c>
      <c r="L597" s="23">
        <f t="shared" si="2097"/>
        <v>0</v>
      </c>
      <c r="M597" s="186"/>
      <c r="N597" s="186"/>
      <c r="O597" s="186"/>
      <c r="P597" s="30"/>
      <c r="Q597" s="30"/>
      <c r="R597" s="30"/>
      <c r="S597" s="30"/>
      <c r="T597" s="30"/>
      <c r="U597" s="30"/>
      <c r="V597" s="30"/>
      <c r="W597" s="30"/>
      <c r="X597" s="30"/>
      <c r="Y597" s="30"/>
      <c r="Z597" s="30"/>
      <c r="AA597" s="30"/>
      <c r="AB597" s="30"/>
      <c r="AC597" s="30"/>
      <c r="AD597" s="292">
        <f t="shared" si="2050"/>
        <v>0</v>
      </c>
      <c r="AE597" s="30"/>
      <c r="AF597" s="30"/>
      <c r="AG597" s="30"/>
      <c r="AH597" s="30"/>
      <c r="AI597" s="30"/>
      <c r="AJ597" s="30"/>
      <c r="AK597" s="30"/>
      <c r="AL597" s="30"/>
      <c r="AM597" s="30"/>
      <c r="AN597" s="30"/>
      <c r="AO597" s="30"/>
    </row>
    <row r="598" spans="1:41" ht="14.25">
      <c r="A598" s="43"/>
      <c r="B598" s="25" t="s">
        <v>311</v>
      </c>
      <c r="C598" s="29"/>
      <c r="D598" s="191">
        <f t="shared" ref="D598:E598" si="2353">D599</f>
        <v>871</v>
      </c>
      <c r="E598" s="111">
        <f t="shared" si="2353"/>
        <v>0</v>
      </c>
      <c r="F598" s="296">
        <f t="shared" ref="F598:AO598" si="2354">F599</f>
        <v>1371</v>
      </c>
      <c r="G598" s="191">
        <f t="shared" si="2354"/>
        <v>1371</v>
      </c>
      <c r="H598" s="191">
        <f t="shared" si="2354"/>
        <v>0</v>
      </c>
      <c r="I598" s="191">
        <f t="shared" si="2354"/>
        <v>0</v>
      </c>
      <c r="J598" s="191">
        <f t="shared" si="2354"/>
        <v>0</v>
      </c>
      <c r="K598" s="23">
        <f t="shared" si="2096"/>
        <v>1371</v>
      </c>
      <c r="L598" s="23">
        <f t="shared" si="2097"/>
        <v>0</v>
      </c>
      <c r="M598" s="191">
        <f t="shared" si="2354"/>
        <v>0</v>
      </c>
      <c r="N598" s="191">
        <f t="shared" si="2354"/>
        <v>0</v>
      </c>
      <c r="O598" s="191">
        <f t="shared" si="2354"/>
        <v>0</v>
      </c>
      <c r="P598" s="111">
        <f t="shared" si="2354"/>
        <v>0</v>
      </c>
      <c r="Q598" s="111">
        <f t="shared" si="2354"/>
        <v>0</v>
      </c>
      <c r="R598" s="111">
        <f t="shared" si="2354"/>
        <v>0</v>
      </c>
      <c r="S598" s="111">
        <f t="shared" si="2354"/>
        <v>0</v>
      </c>
      <c r="T598" s="111">
        <f t="shared" si="2354"/>
        <v>10</v>
      </c>
      <c r="U598" s="111">
        <f t="shared" si="2354"/>
        <v>0</v>
      </c>
      <c r="V598" s="111">
        <f t="shared" si="2354"/>
        <v>0</v>
      </c>
      <c r="W598" s="111">
        <f t="shared" si="2354"/>
        <v>0</v>
      </c>
      <c r="X598" s="111">
        <f t="shared" si="2354"/>
        <v>0</v>
      </c>
      <c r="Y598" s="111">
        <f t="shared" si="2354"/>
        <v>0</v>
      </c>
      <c r="Z598" s="111">
        <f t="shared" si="2354"/>
        <v>0</v>
      </c>
      <c r="AA598" s="111">
        <f t="shared" si="2354"/>
        <v>0</v>
      </c>
      <c r="AB598" s="111">
        <f t="shared" si="2354"/>
        <v>0</v>
      </c>
      <c r="AC598" s="111">
        <f t="shared" si="2354"/>
        <v>0</v>
      </c>
      <c r="AD598" s="292">
        <f t="shared" si="2050"/>
        <v>1381</v>
      </c>
      <c r="AE598" s="111">
        <f t="shared" si="2354"/>
        <v>1381</v>
      </c>
      <c r="AF598" s="111">
        <f t="shared" si="2354"/>
        <v>182</v>
      </c>
      <c r="AG598" s="111">
        <f t="shared" si="2354"/>
        <v>420</v>
      </c>
      <c r="AH598" s="111">
        <f t="shared" si="2354"/>
        <v>0</v>
      </c>
      <c r="AI598" s="111">
        <f t="shared" si="2354"/>
        <v>0</v>
      </c>
      <c r="AJ598" s="111">
        <f t="shared" si="2354"/>
        <v>0</v>
      </c>
      <c r="AK598" s="111">
        <f t="shared" si="2354"/>
        <v>0</v>
      </c>
      <c r="AL598" s="111">
        <f t="shared" si="2354"/>
        <v>0</v>
      </c>
      <c r="AM598" s="111">
        <f t="shared" si="2354"/>
        <v>0</v>
      </c>
      <c r="AN598" s="111">
        <f t="shared" si="2354"/>
        <v>0</v>
      </c>
      <c r="AO598" s="111">
        <f t="shared" si="2354"/>
        <v>0</v>
      </c>
    </row>
    <row r="599" spans="1:41" ht="14.25" customHeight="1">
      <c r="A599" s="43"/>
      <c r="B599" s="28" t="s">
        <v>365</v>
      </c>
      <c r="C599" s="29">
        <v>70</v>
      </c>
      <c r="D599" s="186">
        <v>871</v>
      </c>
      <c r="E599" s="30"/>
      <c r="F599" s="93">
        <v>1371</v>
      </c>
      <c r="G599" s="186">
        <v>1371</v>
      </c>
      <c r="H599" s="186"/>
      <c r="I599" s="186"/>
      <c r="J599" s="186"/>
      <c r="K599" s="23">
        <f t="shared" si="2096"/>
        <v>1371</v>
      </c>
      <c r="L599" s="23">
        <f t="shared" si="2097"/>
        <v>0</v>
      </c>
      <c r="M599" s="186">
        <v>0</v>
      </c>
      <c r="N599" s="186">
        <v>0</v>
      </c>
      <c r="O599" s="186">
        <v>0</v>
      </c>
      <c r="P599" s="30"/>
      <c r="Q599" s="30"/>
      <c r="R599" s="30"/>
      <c r="S599" s="30"/>
      <c r="T599" s="30">
        <v>10</v>
      </c>
      <c r="U599" s="30"/>
      <c r="V599" s="30"/>
      <c r="W599" s="30"/>
      <c r="X599" s="30"/>
      <c r="Y599" s="30"/>
      <c r="Z599" s="30"/>
      <c r="AA599" s="30"/>
      <c r="AB599" s="30"/>
      <c r="AC599" s="30"/>
      <c r="AD599" s="292">
        <f t="shared" si="2050"/>
        <v>1381</v>
      </c>
      <c r="AE599" s="30">
        <v>1381</v>
      </c>
      <c r="AF599" s="30">
        <v>182</v>
      </c>
      <c r="AG599" s="30">
        <v>420</v>
      </c>
      <c r="AH599" s="30"/>
      <c r="AI599" s="30"/>
      <c r="AJ599" s="30"/>
      <c r="AK599" s="30"/>
      <c r="AL599" s="30"/>
      <c r="AM599" s="30"/>
      <c r="AN599" s="30"/>
      <c r="AO599" s="30"/>
    </row>
    <row r="600" spans="1:41" ht="15" hidden="1" customHeight="1">
      <c r="A600" s="43"/>
      <c r="B600" s="28" t="s">
        <v>459</v>
      </c>
      <c r="C600" s="29" t="s">
        <v>460</v>
      </c>
      <c r="D600" s="186"/>
      <c r="E600" s="30"/>
      <c r="F600" s="93"/>
      <c r="G600" s="186"/>
      <c r="H600" s="186"/>
      <c r="I600" s="186"/>
      <c r="J600" s="186"/>
      <c r="K600" s="23">
        <f t="shared" si="2096"/>
        <v>0</v>
      </c>
      <c r="L600" s="23">
        <f t="shared" si="2097"/>
        <v>0</v>
      </c>
      <c r="M600" s="186"/>
      <c r="N600" s="186"/>
      <c r="O600" s="186"/>
      <c r="P600" s="30"/>
      <c r="Q600" s="30"/>
      <c r="R600" s="30"/>
      <c r="S600" s="30"/>
      <c r="T600" s="30"/>
      <c r="U600" s="30"/>
      <c r="V600" s="30"/>
      <c r="W600" s="30"/>
      <c r="X600" s="30"/>
      <c r="Y600" s="30"/>
      <c r="Z600" s="30"/>
      <c r="AA600" s="30"/>
      <c r="AB600" s="30"/>
      <c r="AC600" s="30"/>
      <c r="AD600" s="292">
        <f t="shared" ref="AD600:AD663" si="2355">F600+P600+Q600+R600+S600+T600+Z600+U600+V600+W600+X600+Y600+AA600+AB600+AC600</f>
        <v>0</v>
      </c>
      <c r="AE600" s="30"/>
      <c r="AF600" s="30"/>
      <c r="AG600" s="30"/>
      <c r="AH600" s="30"/>
      <c r="AI600" s="30"/>
      <c r="AJ600" s="30"/>
      <c r="AK600" s="30"/>
      <c r="AL600" s="30"/>
      <c r="AM600" s="30"/>
      <c r="AN600" s="30"/>
      <c r="AO600" s="30"/>
    </row>
    <row r="601" spans="1:41" ht="15" hidden="1" customHeight="1">
      <c r="A601" s="43"/>
      <c r="B601" s="28" t="s">
        <v>461</v>
      </c>
      <c r="C601" s="29" t="s">
        <v>462</v>
      </c>
      <c r="D601" s="186"/>
      <c r="E601" s="30"/>
      <c r="F601" s="93"/>
      <c r="G601" s="186"/>
      <c r="H601" s="186"/>
      <c r="I601" s="186"/>
      <c r="J601" s="186"/>
      <c r="K601" s="23">
        <f t="shared" si="2096"/>
        <v>0</v>
      </c>
      <c r="L601" s="23">
        <f t="shared" si="2097"/>
        <v>0</v>
      </c>
      <c r="M601" s="186"/>
      <c r="N601" s="186"/>
      <c r="O601" s="186"/>
      <c r="P601" s="30"/>
      <c r="Q601" s="30"/>
      <c r="R601" s="30"/>
      <c r="S601" s="30"/>
      <c r="T601" s="30"/>
      <c r="U601" s="30"/>
      <c r="V601" s="30"/>
      <c r="W601" s="30"/>
      <c r="X601" s="30"/>
      <c r="Y601" s="30"/>
      <c r="Z601" s="30"/>
      <c r="AA601" s="30"/>
      <c r="AB601" s="30"/>
      <c r="AC601" s="30"/>
      <c r="AD601" s="292">
        <f t="shared" si="2355"/>
        <v>0</v>
      </c>
      <c r="AE601" s="30"/>
      <c r="AF601" s="30"/>
      <c r="AG601" s="30"/>
      <c r="AH601" s="30"/>
      <c r="AI601" s="30"/>
      <c r="AJ601" s="30"/>
      <c r="AK601" s="30"/>
      <c r="AL601" s="30"/>
      <c r="AM601" s="30"/>
      <c r="AN601" s="30"/>
      <c r="AO601" s="30"/>
    </row>
    <row r="602" spans="1:41" ht="30" customHeight="1">
      <c r="A602" s="43"/>
      <c r="B602" s="154" t="s">
        <v>463</v>
      </c>
      <c r="C602" s="155" t="s">
        <v>464</v>
      </c>
      <c r="D602" s="60">
        <f t="shared" ref="D602:E602" si="2356">D603+D608</f>
        <v>6791</v>
      </c>
      <c r="E602" s="149">
        <f t="shared" si="2356"/>
        <v>4626</v>
      </c>
      <c r="F602" s="235">
        <f t="shared" ref="F602:J602" si="2357">F603+F608</f>
        <v>6529</v>
      </c>
      <c r="G602" s="60">
        <f t="shared" si="2357"/>
        <v>1934</v>
      </c>
      <c r="H602" s="60">
        <f t="shared" si="2357"/>
        <v>1070</v>
      </c>
      <c r="I602" s="60">
        <f t="shared" si="2357"/>
        <v>1720</v>
      </c>
      <c r="J602" s="60">
        <f t="shared" si="2357"/>
        <v>1805</v>
      </c>
      <c r="K602" s="23">
        <f t="shared" si="2096"/>
        <v>6529</v>
      </c>
      <c r="L602" s="23">
        <f t="shared" si="2097"/>
        <v>0</v>
      </c>
      <c r="M602" s="60">
        <f t="shared" ref="M602:O602" si="2358">M603+M608</f>
        <v>4200</v>
      </c>
      <c r="N602" s="60">
        <f t="shared" si="2358"/>
        <v>4200</v>
      </c>
      <c r="O602" s="60">
        <f t="shared" si="2358"/>
        <v>4200</v>
      </c>
      <c r="P602" s="149">
        <f t="shared" ref="P602:Q602" si="2359">P603+P608</f>
        <v>0</v>
      </c>
      <c r="Q602" s="149">
        <f t="shared" si="2359"/>
        <v>0</v>
      </c>
      <c r="R602" s="149">
        <f t="shared" ref="R602:Z602" si="2360">R603+R608</f>
        <v>0</v>
      </c>
      <c r="S602" s="149">
        <f t="shared" si="2360"/>
        <v>0</v>
      </c>
      <c r="T602" s="149">
        <f t="shared" si="2360"/>
        <v>0</v>
      </c>
      <c r="U602" s="149">
        <f t="shared" ref="U602:V602" si="2361">U603+U608</f>
        <v>0</v>
      </c>
      <c r="V602" s="149">
        <f t="shared" si="2361"/>
        <v>0</v>
      </c>
      <c r="W602" s="149">
        <f t="shared" ref="W602:Y602" si="2362">W603+W608</f>
        <v>0</v>
      </c>
      <c r="X602" s="149">
        <f t="shared" si="2362"/>
        <v>0</v>
      </c>
      <c r="Y602" s="149">
        <f t="shared" si="2362"/>
        <v>0</v>
      </c>
      <c r="Z602" s="149">
        <f t="shared" si="2360"/>
        <v>0</v>
      </c>
      <c r="AA602" s="149">
        <f t="shared" ref="AA602:AB602" si="2363">AA603+AA608</f>
        <v>0</v>
      </c>
      <c r="AB602" s="149">
        <f t="shared" si="2363"/>
        <v>0</v>
      </c>
      <c r="AC602" s="149">
        <f t="shared" ref="AC602:AE602" si="2364">AC603+AC608</f>
        <v>0</v>
      </c>
      <c r="AD602" s="292">
        <f t="shared" si="2355"/>
        <v>6529</v>
      </c>
      <c r="AE602" s="149">
        <f t="shared" si="2364"/>
        <v>6529</v>
      </c>
      <c r="AF602" s="149">
        <f t="shared" ref="AF602:AK602" si="2365">AF603+AF608</f>
        <v>5235</v>
      </c>
      <c r="AG602" s="149">
        <f t="shared" si="2365"/>
        <v>5251</v>
      </c>
      <c r="AH602" s="149">
        <f t="shared" ref="AH602:AJ602" si="2366">AH603+AH608</f>
        <v>0</v>
      </c>
      <c r="AI602" s="149">
        <f t="shared" si="2366"/>
        <v>0</v>
      </c>
      <c r="AJ602" s="149">
        <f t="shared" si="2366"/>
        <v>0</v>
      </c>
      <c r="AK602" s="149">
        <f t="shared" si="2365"/>
        <v>541</v>
      </c>
      <c r="AL602" s="149">
        <f t="shared" ref="AL602:AM602" si="2367">AL603+AL608</f>
        <v>0</v>
      </c>
      <c r="AM602" s="149">
        <f t="shared" si="2367"/>
        <v>0</v>
      </c>
      <c r="AN602" s="149">
        <f t="shared" ref="AN602:AO602" si="2368">AN603+AN608</f>
        <v>0</v>
      </c>
      <c r="AO602" s="149">
        <f t="shared" si="2368"/>
        <v>0</v>
      </c>
    </row>
    <row r="603" spans="1:41" ht="15" customHeight="1">
      <c r="A603" s="43"/>
      <c r="B603" s="25" t="s">
        <v>298</v>
      </c>
      <c r="C603" s="29"/>
      <c r="D603" s="40">
        <f t="shared" ref="D603:E603" si="2369">D604</f>
        <v>4200</v>
      </c>
      <c r="E603" s="41">
        <f t="shared" si="2369"/>
        <v>4626</v>
      </c>
      <c r="F603" s="288">
        <f t="shared" ref="F603:AO603" si="2370">F604</f>
        <v>4195</v>
      </c>
      <c r="G603" s="40">
        <f t="shared" si="2370"/>
        <v>1100</v>
      </c>
      <c r="H603" s="40">
        <f t="shared" si="2370"/>
        <v>1070</v>
      </c>
      <c r="I603" s="40">
        <f t="shared" si="2370"/>
        <v>1020</v>
      </c>
      <c r="J603" s="40">
        <f t="shared" si="2370"/>
        <v>1005</v>
      </c>
      <c r="K603" s="23">
        <f t="shared" si="2096"/>
        <v>4195</v>
      </c>
      <c r="L603" s="23">
        <f t="shared" si="2097"/>
        <v>0</v>
      </c>
      <c r="M603" s="40">
        <f t="shared" si="2370"/>
        <v>4200</v>
      </c>
      <c r="N603" s="40">
        <f t="shared" si="2370"/>
        <v>4200</v>
      </c>
      <c r="O603" s="40">
        <f t="shared" si="2370"/>
        <v>4200</v>
      </c>
      <c r="P603" s="41">
        <f t="shared" si="2370"/>
        <v>0</v>
      </c>
      <c r="Q603" s="41">
        <f t="shared" si="2370"/>
        <v>0</v>
      </c>
      <c r="R603" s="41">
        <f t="shared" si="2370"/>
        <v>0</v>
      </c>
      <c r="S603" s="41">
        <f t="shared" si="2370"/>
        <v>0</v>
      </c>
      <c r="T603" s="41">
        <f t="shared" si="2370"/>
        <v>0</v>
      </c>
      <c r="U603" s="41">
        <f t="shared" si="2370"/>
        <v>0</v>
      </c>
      <c r="V603" s="41">
        <f t="shared" si="2370"/>
        <v>0</v>
      </c>
      <c r="W603" s="41">
        <f t="shared" si="2370"/>
        <v>0</v>
      </c>
      <c r="X603" s="41">
        <f t="shared" si="2370"/>
        <v>0</v>
      </c>
      <c r="Y603" s="41">
        <f t="shared" si="2370"/>
        <v>0</v>
      </c>
      <c r="Z603" s="41">
        <f t="shared" si="2370"/>
        <v>0</v>
      </c>
      <c r="AA603" s="41">
        <f t="shared" si="2370"/>
        <v>0</v>
      </c>
      <c r="AB603" s="41">
        <f t="shared" si="2370"/>
        <v>0</v>
      </c>
      <c r="AC603" s="41">
        <f t="shared" si="2370"/>
        <v>0</v>
      </c>
      <c r="AD603" s="292">
        <f t="shared" si="2355"/>
        <v>4195</v>
      </c>
      <c r="AE603" s="41">
        <f t="shared" si="2370"/>
        <v>4195</v>
      </c>
      <c r="AF603" s="41">
        <f t="shared" si="2370"/>
        <v>4154</v>
      </c>
      <c r="AG603" s="41">
        <f t="shared" si="2370"/>
        <v>4510</v>
      </c>
      <c r="AH603" s="41">
        <f t="shared" si="2370"/>
        <v>0</v>
      </c>
      <c r="AI603" s="41">
        <f t="shared" si="2370"/>
        <v>0</v>
      </c>
      <c r="AJ603" s="41">
        <f t="shared" si="2370"/>
        <v>0</v>
      </c>
      <c r="AK603" s="41">
        <f t="shared" si="2370"/>
        <v>0</v>
      </c>
      <c r="AL603" s="41">
        <f t="shared" si="2370"/>
        <v>0</v>
      </c>
      <c r="AM603" s="41">
        <f t="shared" si="2370"/>
        <v>0</v>
      </c>
      <c r="AN603" s="41">
        <f t="shared" si="2370"/>
        <v>0</v>
      </c>
      <c r="AO603" s="41">
        <f t="shared" si="2370"/>
        <v>0</v>
      </c>
    </row>
    <row r="604" spans="1:41" ht="15" customHeight="1">
      <c r="A604" s="43"/>
      <c r="B604" s="28" t="s">
        <v>299</v>
      </c>
      <c r="C604" s="29">
        <v>1</v>
      </c>
      <c r="D604" s="40">
        <f t="shared" ref="D604:E604" si="2371">D605+D606+D607</f>
        <v>4200</v>
      </c>
      <c r="E604" s="41">
        <f t="shared" si="2371"/>
        <v>4626</v>
      </c>
      <c r="F604" s="288">
        <f t="shared" ref="F604:J604" si="2372">F605+F606+F607</f>
        <v>4195</v>
      </c>
      <c r="G604" s="40">
        <f t="shared" si="2372"/>
        <v>1100</v>
      </c>
      <c r="H604" s="40">
        <f t="shared" si="2372"/>
        <v>1070</v>
      </c>
      <c r="I604" s="40">
        <f t="shared" si="2372"/>
        <v>1020</v>
      </c>
      <c r="J604" s="40">
        <f t="shared" si="2372"/>
        <v>1005</v>
      </c>
      <c r="K604" s="23">
        <f t="shared" si="2096"/>
        <v>4195</v>
      </c>
      <c r="L604" s="23">
        <f t="shared" si="2097"/>
        <v>0</v>
      </c>
      <c r="M604" s="40">
        <f t="shared" ref="M604:O604" si="2373">M605+M606+M607</f>
        <v>4200</v>
      </c>
      <c r="N604" s="40">
        <f t="shared" si="2373"/>
        <v>4200</v>
      </c>
      <c r="O604" s="40">
        <f t="shared" si="2373"/>
        <v>4200</v>
      </c>
      <c r="P604" s="41">
        <f t="shared" ref="P604:Q604" si="2374">P605+P606+P607</f>
        <v>0</v>
      </c>
      <c r="Q604" s="41">
        <f t="shared" si="2374"/>
        <v>0</v>
      </c>
      <c r="R604" s="41">
        <f t="shared" ref="R604:Z604" si="2375">R605+R606+R607</f>
        <v>0</v>
      </c>
      <c r="S604" s="41">
        <f t="shared" si="2375"/>
        <v>0</v>
      </c>
      <c r="T604" s="41">
        <f t="shared" si="2375"/>
        <v>0</v>
      </c>
      <c r="U604" s="41">
        <f t="shared" ref="U604:V604" si="2376">U605+U606+U607</f>
        <v>0</v>
      </c>
      <c r="V604" s="41">
        <f t="shared" si="2376"/>
        <v>0</v>
      </c>
      <c r="W604" s="41">
        <f t="shared" ref="W604:Y604" si="2377">W605+W606+W607</f>
        <v>0</v>
      </c>
      <c r="X604" s="41">
        <f t="shared" si="2377"/>
        <v>0</v>
      </c>
      <c r="Y604" s="41">
        <f t="shared" si="2377"/>
        <v>0</v>
      </c>
      <c r="Z604" s="41">
        <f t="shared" si="2375"/>
        <v>0</v>
      </c>
      <c r="AA604" s="41">
        <f t="shared" ref="AA604:AB604" si="2378">AA605+AA606+AA607</f>
        <v>0</v>
      </c>
      <c r="AB604" s="41">
        <f t="shared" si="2378"/>
        <v>0</v>
      </c>
      <c r="AC604" s="41">
        <f t="shared" ref="AC604:AE604" si="2379">AC605+AC606+AC607</f>
        <v>0</v>
      </c>
      <c r="AD604" s="292">
        <f t="shared" si="2355"/>
        <v>4195</v>
      </c>
      <c r="AE604" s="41">
        <f t="shared" si="2379"/>
        <v>4195</v>
      </c>
      <c r="AF604" s="41">
        <f t="shared" ref="AF604:AK604" si="2380">AF605+AF606+AF607</f>
        <v>4154</v>
      </c>
      <c r="AG604" s="41">
        <f t="shared" si="2380"/>
        <v>4510</v>
      </c>
      <c r="AH604" s="41">
        <f t="shared" ref="AH604:AJ604" si="2381">AH605+AH606+AH607</f>
        <v>0</v>
      </c>
      <c r="AI604" s="41">
        <f t="shared" si="2381"/>
        <v>0</v>
      </c>
      <c r="AJ604" s="41">
        <f t="shared" si="2381"/>
        <v>0</v>
      </c>
      <c r="AK604" s="41">
        <f t="shared" si="2380"/>
        <v>0</v>
      </c>
      <c r="AL604" s="41">
        <f t="shared" ref="AL604:AM604" si="2382">AL605+AL606+AL607</f>
        <v>0</v>
      </c>
      <c r="AM604" s="41">
        <f t="shared" si="2382"/>
        <v>0</v>
      </c>
      <c r="AN604" s="41">
        <f t="shared" ref="AN604:AO604" si="2383">AN605+AN606+AN607</f>
        <v>0</v>
      </c>
      <c r="AO604" s="41">
        <f t="shared" si="2383"/>
        <v>0</v>
      </c>
    </row>
    <row r="605" spans="1:41" ht="15" customHeight="1">
      <c r="A605" s="43"/>
      <c r="B605" s="28" t="s">
        <v>300</v>
      </c>
      <c r="C605" s="29">
        <v>10</v>
      </c>
      <c r="D605" s="186">
        <v>3090</v>
      </c>
      <c r="E605" s="30">
        <v>3095</v>
      </c>
      <c r="F605" s="93">
        <v>3095</v>
      </c>
      <c r="G605" s="186">
        <v>800</v>
      </c>
      <c r="H605" s="186">
        <v>800</v>
      </c>
      <c r="I605" s="186">
        <v>750</v>
      </c>
      <c r="J605" s="186">
        <v>745</v>
      </c>
      <c r="K605" s="23">
        <f t="shared" si="2096"/>
        <v>3095</v>
      </c>
      <c r="L605" s="23">
        <f t="shared" si="2097"/>
        <v>0</v>
      </c>
      <c r="M605" s="186">
        <v>3100</v>
      </c>
      <c r="N605" s="186">
        <v>3100</v>
      </c>
      <c r="O605" s="186">
        <v>3100</v>
      </c>
      <c r="P605" s="30"/>
      <c r="Q605" s="30"/>
      <c r="R605" s="30"/>
      <c r="S605" s="30"/>
      <c r="T605" s="30"/>
      <c r="U605" s="30"/>
      <c r="V605" s="30"/>
      <c r="W605" s="30"/>
      <c r="X605" s="30"/>
      <c r="Y605" s="30"/>
      <c r="Z605" s="30"/>
      <c r="AA605" s="30"/>
      <c r="AB605" s="30"/>
      <c r="AC605" s="30"/>
      <c r="AD605" s="292">
        <f t="shared" si="2355"/>
        <v>3095</v>
      </c>
      <c r="AE605" s="30">
        <v>3095</v>
      </c>
      <c r="AF605" s="30">
        <v>3069</v>
      </c>
      <c r="AG605" s="30">
        <v>3110</v>
      </c>
      <c r="AH605" s="30"/>
      <c r="AI605" s="30"/>
      <c r="AJ605" s="30"/>
      <c r="AK605" s="30"/>
      <c r="AL605" s="30"/>
      <c r="AM605" s="30"/>
      <c r="AN605" s="30"/>
      <c r="AO605" s="30"/>
    </row>
    <row r="606" spans="1:41" ht="15" customHeight="1">
      <c r="A606" s="43"/>
      <c r="B606" s="28" t="s">
        <v>301</v>
      </c>
      <c r="C606" s="29">
        <v>20</v>
      </c>
      <c r="D606" s="186">
        <v>1110</v>
      </c>
      <c r="E606" s="30">
        <v>1531</v>
      </c>
      <c r="F606" s="93">
        <v>1100</v>
      </c>
      <c r="G606" s="186">
        <v>300</v>
      </c>
      <c r="H606" s="186">
        <v>270</v>
      </c>
      <c r="I606" s="186">
        <v>270</v>
      </c>
      <c r="J606" s="186">
        <v>260</v>
      </c>
      <c r="K606" s="23">
        <f t="shared" si="2096"/>
        <v>1100</v>
      </c>
      <c r="L606" s="23">
        <f t="shared" si="2097"/>
        <v>0</v>
      </c>
      <c r="M606" s="186">
        <v>1100</v>
      </c>
      <c r="N606" s="186">
        <v>1100</v>
      </c>
      <c r="O606" s="186">
        <v>1100</v>
      </c>
      <c r="P606" s="30"/>
      <c r="Q606" s="30"/>
      <c r="R606" s="30"/>
      <c r="S606" s="30"/>
      <c r="T606" s="30">
        <v>12.57</v>
      </c>
      <c r="U606" s="30"/>
      <c r="V606" s="30"/>
      <c r="W606" s="30"/>
      <c r="X606" s="30"/>
      <c r="Y606" s="30"/>
      <c r="Z606" s="30"/>
      <c r="AA606" s="30"/>
      <c r="AB606" s="30"/>
      <c r="AC606" s="30"/>
      <c r="AD606" s="292">
        <f t="shared" si="2355"/>
        <v>1112.57</v>
      </c>
      <c r="AE606" s="30">
        <v>1112.57</v>
      </c>
      <c r="AF606" s="30">
        <v>1097</v>
      </c>
      <c r="AG606" s="30">
        <v>1400</v>
      </c>
      <c r="AH606" s="30"/>
      <c r="AI606" s="30"/>
      <c r="AJ606" s="30"/>
      <c r="AK606" s="30"/>
      <c r="AL606" s="30"/>
      <c r="AM606" s="30"/>
      <c r="AN606" s="30"/>
      <c r="AO606" s="30"/>
    </row>
    <row r="607" spans="1:41" ht="14.25" customHeight="1">
      <c r="A607" s="43"/>
      <c r="B607" s="28" t="s">
        <v>310</v>
      </c>
      <c r="C607" s="29" t="s">
        <v>421</v>
      </c>
      <c r="D607" s="186"/>
      <c r="E607" s="30"/>
      <c r="F607" s="93"/>
      <c r="G607" s="186"/>
      <c r="H607" s="186"/>
      <c r="I607" s="186"/>
      <c r="J607" s="186"/>
      <c r="K607" s="23">
        <f t="shared" si="2096"/>
        <v>0</v>
      </c>
      <c r="L607" s="23">
        <f t="shared" si="2097"/>
        <v>0</v>
      </c>
      <c r="M607" s="186"/>
      <c r="N607" s="186"/>
      <c r="O607" s="186"/>
      <c r="P607" s="30"/>
      <c r="Q607" s="30"/>
      <c r="R607" s="30"/>
      <c r="S607" s="30"/>
      <c r="T607" s="30">
        <v>-12.57</v>
      </c>
      <c r="U607" s="30"/>
      <c r="V607" s="30"/>
      <c r="W607" s="30"/>
      <c r="X607" s="30"/>
      <c r="Y607" s="30"/>
      <c r="Z607" s="30"/>
      <c r="AA607" s="30"/>
      <c r="AB607" s="30"/>
      <c r="AC607" s="30"/>
      <c r="AD607" s="292">
        <f t="shared" si="2355"/>
        <v>-12.57</v>
      </c>
      <c r="AE607" s="30">
        <v>-12.57</v>
      </c>
      <c r="AF607" s="30">
        <v>-12</v>
      </c>
      <c r="AG607" s="30"/>
      <c r="AH607" s="30"/>
      <c r="AI607" s="30"/>
      <c r="AJ607" s="30"/>
      <c r="AK607" s="30"/>
      <c r="AL607" s="30"/>
      <c r="AM607" s="30"/>
      <c r="AN607" s="30"/>
      <c r="AO607" s="30"/>
    </row>
    <row r="608" spans="1:41" ht="15" customHeight="1">
      <c r="A608" s="43"/>
      <c r="B608" s="25" t="s">
        <v>311</v>
      </c>
      <c r="C608" s="29"/>
      <c r="D608" s="40">
        <f t="shared" ref="D608:E608" si="2384">D609</f>
        <v>2591</v>
      </c>
      <c r="E608" s="41">
        <f t="shared" si="2384"/>
        <v>0</v>
      </c>
      <c r="F608" s="288">
        <f t="shared" ref="F608:AO608" si="2385">F609</f>
        <v>2334</v>
      </c>
      <c r="G608" s="40">
        <f t="shared" si="2385"/>
        <v>834</v>
      </c>
      <c r="H608" s="40">
        <f t="shared" si="2385"/>
        <v>0</v>
      </c>
      <c r="I608" s="40">
        <f t="shared" si="2385"/>
        <v>700</v>
      </c>
      <c r="J608" s="40">
        <f t="shared" si="2385"/>
        <v>800</v>
      </c>
      <c r="K608" s="23">
        <f t="shared" si="2096"/>
        <v>2334</v>
      </c>
      <c r="L608" s="23">
        <f t="shared" si="2097"/>
        <v>0</v>
      </c>
      <c r="M608" s="40">
        <f t="shared" si="2385"/>
        <v>0</v>
      </c>
      <c r="N608" s="40">
        <f t="shared" si="2385"/>
        <v>0</v>
      </c>
      <c r="O608" s="40">
        <f t="shared" si="2385"/>
        <v>0</v>
      </c>
      <c r="P608" s="41">
        <f t="shared" si="2385"/>
        <v>0</v>
      </c>
      <c r="Q608" s="41">
        <f t="shared" si="2385"/>
        <v>0</v>
      </c>
      <c r="R608" s="41">
        <f t="shared" si="2385"/>
        <v>0</v>
      </c>
      <c r="S608" s="41">
        <f t="shared" si="2385"/>
        <v>0</v>
      </c>
      <c r="T608" s="41">
        <f t="shared" si="2385"/>
        <v>0</v>
      </c>
      <c r="U608" s="41">
        <f t="shared" si="2385"/>
        <v>0</v>
      </c>
      <c r="V608" s="41">
        <f t="shared" si="2385"/>
        <v>0</v>
      </c>
      <c r="W608" s="41">
        <f t="shared" si="2385"/>
        <v>0</v>
      </c>
      <c r="X608" s="41">
        <f t="shared" si="2385"/>
        <v>0</v>
      </c>
      <c r="Y608" s="41">
        <f t="shared" si="2385"/>
        <v>0</v>
      </c>
      <c r="Z608" s="41">
        <f t="shared" si="2385"/>
        <v>0</v>
      </c>
      <c r="AA608" s="41">
        <f t="shared" si="2385"/>
        <v>0</v>
      </c>
      <c r="AB608" s="41">
        <f t="shared" si="2385"/>
        <v>0</v>
      </c>
      <c r="AC608" s="41">
        <f t="shared" si="2385"/>
        <v>0</v>
      </c>
      <c r="AD608" s="292">
        <f t="shared" si="2355"/>
        <v>2334</v>
      </c>
      <c r="AE608" s="41">
        <f t="shared" si="2385"/>
        <v>2334</v>
      </c>
      <c r="AF608" s="41">
        <f t="shared" si="2385"/>
        <v>1081</v>
      </c>
      <c r="AG608" s="41">
        <f t="shared" si="2385"/>
        <v>741</v>
      </c>
      <c r="AH608" s="41">
        <f t="shared" si="2385"/>
        <v>0</v>
      </c>
      <c r="AI608" s="41">
        <f t="shared" si="2385"/>
        <v>0</v>
      </c>
      <c r="AJ608" s="41">
        <f t="shared" si="2385"/>
        <v>0</v>
      </c>
      <c r="AK608" s="41">
        <f t="shared" si="2385"/>
        <v>541</v>
      </c>
      <c r="AL608" s="41">
        <f t="shared" si="2385"/>
        <v>0</v>
      </c>
      <c r="AM608" s="41">
        <f t="shared" si="2385"/>
        <v>0</v>
      </c>
      <c r="AN608" s="41">
        <f t="shared" si="2385"/>
        <v>0</v>
      </c>
      <c r="AO608" s="41">
        <f t="shared" si="2385"/>
        <v>0</v>
      </c>
    </row>
    <row r="609" spans="1:41" ht="15" customHeight="1">
      <c r="A609" s="43"/>
      <c r="B609" s="28" t="s">
        <v>365</v>
      </c>
      <c r="C609" s="29">
        <v>70</v>
      </c>
      <c r="D609" s="186">
        <v>2591</v>
      </c>
      <c r="E609" s="30"/>
      <c r="F609" s="93">
        <f>2264+70</f>
        <v>2334</v>
      </c>
      <c r="G609" s="186">
        <f>2264+70-1500</f>
        <v>834</v>
      </c>
      <c r="H609" s="186"/>
      <c r="I609" s="186">
        <v>700</v>
      </c>
      <c r="J609" s="186">
        <v>800</v>
      </c>
      <c r="K609" s="23">
        <f t="shared" si="2096"/>
        <v>2334</v>
      </c>
      <c r="L609" s="23">
        <f t="shared" si="2097"/>
        <v>0</v>
      </c>
      <c r="M609" s="186">
        <v>0</v>
      </c>
      <c r="N609" s="186">
        <v>0</v>
      </c>
      <c r="O609" s="186">
        <v>0</v>
      </c>
      <c r="P609" s="30"/>
      <c r="Q609" s="30"/>
      <c r="R609" s="30"/>
      <c r="S609" s="30"/>
      <c r="T609" s="30"/>
      <c r="U609" s="30"/>
      <c r="V609" s="30"/>
      <c r="W609" s="30"/>
      <c r="X609" s="30"/>
      <c r="Y609" s="30"/>
      <c r="Z609" s="30"/>
      <c r="AA609" s="30"/>
      <c r="AB609" s="30"/>
      <c r="AC609" s="30"/>
      <c r="AD609" s="292">
        <f t="shared" si="2355"/>
        <v>2334</v>
      </c>
      <c r="AE609" s="30">
        <v>2334</v>
      </c>
      <c r="AF609" s="30">
        <v>1081</v>
      </c>
      <c r="AG609" s="30">
        <f>541+200</f>
        <v>741</v>
      </c>
      <c r="AH609" s="30"/>
      <c r="AI609" s="30"/>
      <c r="AJ609" s="30"/>
      <c r="AK609" s="30">
        <v>541</v>
      </c>
      <c r="AL609" s="30"/>
      <c r="AM609" s="30"/>
      <c r="AN609" s="30"/>
      <c r="AO609" s="30"/>
    </row>
    <row r="610" spans="1:41" ht="28.5" customHeight="1">
      <c r="A610" s="110" t="s">
        <v>465</v>
      </c>
      <c r="B610" s="114" t="s">
        <v>466</v>
      </c>
      <c r="C610" s="192">
        <v>64.02</v>
      </c>
      <c r="D610" s="269">
        <f t="shared" ref="D610:J610" si="2386">D629+D740+D813+D948</f>
        <v>401493.37</v>
      </c>
      <c r="E610" s="190">
        <f t="shared" si="2386"/>
        <v>301031</v>
      </c>
      <c r="F610" s="307">
        <f t="shared" si="2386"/>
        <v>332002</v>
      </c>
      <c r="G610" s="269">
        <f t="shared" si="2386"/>
        <v>135239</v>
      </c>
      <c r="H610" s="269">
        <f t="shared" si="2386"/>
        <v>76804</v>
      </c>
      <c r="I610" s="269">
        <f t="shared" si="2386"/>
        <v>65517</v>
      </c>
      <c r="J610" s="269">
        <f t="shared" si="2386"/>
        <v>54442</v>
      </c>
      <c r="K610" s="23">
        <f t="shared" si="2096"/>
        <v>332002</v>
      </c>
      <c r="L610" s="23">
        <f t="shared" si="2097"/>
        <v>0</v>
      </c>
      <c r="M610" s="269">
        <f t="shared" ref="M610:AC610" si="2387">M629+M740+M813+M948</f>
        <v>276569</v>
      </c>
      <c r="N610" s="269">
        <f t="shared" si="2387"/>
        <v>281244</v>
      </c>
      <c r="O610" s="269">
        <f t="shared" si="2387"/>
        <v>286851</v>
      </c>
      <c r="P610" s="190">
        <f t="shared" si="2387"/>
        <v>126.8</v>
      </c>
      <c r="Q610" s="190">
        <f t="shared" si="2387"/>
        <v>0</v>
      </c>
      <c r="R610" s="190">
        <f t="shared" si="2387"/>
        <v>11466.28</v>
      </c>
      <c r="S610" s="190">
        <f t="shared" si="2387"/>
        <v>270</v>
      </c>
      <c r="T610" s="190">
        <f t="shared" si="2387"/>
        <v>435</v>
      </c>
      <c r="U610" s="190">
        <f t="shared" si="2387"/>
        <v>-383</v>
      </c>
      <c r="V610" s="190">
        <f t="shared" si="2387"/>
        <v>222.2</v>
      </c>
      <c r="W610" s="190">
        <f t="shared" si="2387"/>
        <v>7539.87</v>
      </c>
      <c r="X610" s="190">
        <f t="shared" si="2387"/>
        <v>0</v>
      </c>
      <c r="Y610" s="190">
        <f t="shared" si="2387"/>
        <v>0</v>
      </c>
      <c r="Z610" s="190">
        <f t="shared" si="2387"/>
        <v>6340</v>
      </c>
      <c r="AA610" s="190">
        <f t="shared" si="2387"/>
        <v>82</v>
      </c>
      <c r="AB610" s="190">
        <f t="shared" si="2387"/>
        <v>6755</v>
      </c>
      <c r="AC610" s="190">
        <f t="shared" si="2387"/>
        <v>4922.84</v>
      </c>
      <c r="AD610" s="292">
        <f t="shared" si="2355"/>
        <v>369778.99000000005</v>
      </c>
      <c r="AE610" s="190">
        <f t="shared" ref="AE610:AO610" si="2388">AE629+AE740+AE813+AE948</f>
        <v>369778.99</v>
      </c>
      <c r="AF610" s="190">
        <f t="shared" si="2388"/>
        <v>286646</v>
      </c>
      <c r="AG610" s="190">
        <f t="shared" si="2388"/>
        <v>343424</v>
      </c>
      <c r="AH610" s="190">
        <f t="shared" si="2388"/>
        <v>0</v>
      </c>
      <c r="AI610" s="190">
        <f t="shared" si="2388"/>
        <v>0</v>
      </c>
      <c r="AJ610" s="190">
        <f t="shared" si="2388"/>
        <v>0</v>
      </c>
      <c r="AK610" s="190">
        <f t="shared" si="2388"/>
        <v>206531</v>
      </c>
      <c r="AL610" s="190">
        <f t="shared" si="2388"/>
        <v>159251</v>
      </c>
      <c r="AM610" s="190">
        <f t="shared" si="2388"/>
        <v>158544</v>
      </c>
      <c r="AN610" s="190">
        <f t="shared" si="2388"/>
        <v>157375</v>
      </c>
      <c r="AO610" s="190">
        <f t="shared" si="2388"/>
        <v>0</v>
      </c>
    </row>
    <row r="611" spans="1:41" ht="19.5" customHeight="1">
      <c r="A611" s="43"/>
      <c r="B611" s="25" t="s">
        <v>298</v>
      </c>
      <c r="C611" s="193"/>
      <c r="D611" s="191">
        <f t="shared" ref="D611:J612" si="2389">D630+D742+D755+D814+D949</f>
        <v>310348.68</v>
      </c>
      <c r="E611" s="111">
        <f t="shared" si="2389"/>
        <v>299221</v>
      </c>
      <c r="F611" s="296">
        <f t="shared" si="2389"/>
        <v>270306</v>
      </c>
      <c r="G611" s="191">
        <f t="shared" si="2389"/>
        <v>75043</v>
      </c>
      <c r="H611" s="191">
        <f t="shared" si="2389"/>
        <v>76804</v>
      </c>
      <c r="I611" s="191">
        <f t="shared" si="2389"/>
        <v>64717</v>
      </c>
      <c r="J611" s="191">
        <f t="shared" si="2389"/>
        <v>53742</v>
      </c>
      <c r="K611" s="23">
        <f t="shared" si="2096"/>
        <v>270306</v>
      </c>
      <c r="L611" s="23">
        <f t="shared" si="2097"/>
        <v>0</v>
      </c>
      <c r="M611" s="191">
        <f t="shared" ref="M611:AC611" si="2390">M630+M742+M755+M814+M949</f>
        <v>276416</v>
      </c>
      <c r="N611" s="191">
        <f t="shared" si="2390"/>
        <v>281091</v>
      </c>
      <c r="O611" s="191">
        <f t="shared" si="2390"/>
        <v>286698</v>
      </c>
      <c r="P611" s="111">
        <f t="shared" si="2390"/>
        <v>6.8</v>
      </c>
      <c r="Q611" s="111">
        <f t="shared" si="2390"/>
        <v>0</v>
      </c>
      <c r="R611" s="111">
        <f t="shared" si="2390"/>
        <v>49.28</v>
      </c>
      <c r="S611" s="111">
        <f t="shared" si="2390"/>
        <v>3.5527136788005009E-15</v>
      </c>
      <c r="T611" s="111">
        <f t="shared" si="2390"/>
        <v>12.000000000000014</v>
      </c>
      <c r="U611" s="111">
        <f t="shared" si="2390"/>
        <v>-1000</v>
      </c>
      <c r="V611" s="111">
        <f t="shared" si="2390"/>
        <v>-155</v>
      </c>
      <c r="W611" s="111">
        <f t="shared" si="2390"/>
        <v>3463</v>
      </c>
      <c r="X611" s="111">
        <f t="shared" si="2390"/>
        <v>0</v>
      </c>
      <c r="Y611" s="111">
        <f t="shared" si="2390"/>
        <v>0</v>
      </c>
      <c r="Z611" s="111">
        <f t="shared" si="2390"/>
        <v>6200</v>
      </c>
      <c r="AA611" s="111">
        <f t="shared" si="2390"/>
        <v>0</v>
      </c>
      <c r="AB611" s="111">
        <f t="shared" si="2390"/>
        <v>2089</v>
      </c>
      <c r="AC611" s="111">
        <f t="shared" si="2390"/>
        <v>0</v>
      </c>
      <c r="AD611" s="292">
        <f t="shared" si="2355"/>
        <v>280971.08</v>
      </c>
      <c r="AE611" s="111">
        <f t="shared" ref="AE611:AO611" si="2391">AE630+AE742+AE755+AE814+AE949</f>
        <v>280971.07999999996</v>
      </c>
      <c r="AF611" s="111">
        <f t="shared" si="2391"/>
        <v>262811</v>
      </c>
      <c r="AG611" s="111">
        <f t="shared" si="2391"/>
        <v>291973</v>
      </c>
      <c r="AH611" s="111">
        <f t="shared" si="2391"/>
        <v>0</v>
      </c>
      <c r="AI611" s="111">
        <f t="shared" si="2391"/>
        <v>0</v>
      </c>
      <c r="AJ611" s="111">
        <f t="shared" si="2391"/>
        <v>0</v>
      </c>
      <c r="AK611" s="111">
        <f t="shared" si="2391"/>
        <v>157147</v>
      </c>
      <c r="AL611" s="111">
        <f t="shared" si="2391"/>
        <v>156712</v>
      </c>
      <c r="AM611" s="111">
        <f t="shared" si="2391"/>
        <v>156950</v>
      </c>
      <c r="AN611" s="111">
        <f t="shared" si="2391"/>
        <v>157179</v>
      </c>
      <c r="AO611" s="111">
        <f t="shared" si="2391"/>
        <v>0</v>
      </c>
    </row>
    <row r="612" spans="1:41" ht="14.25">
      <c r="A612" s="43"/>
      <c r="B612" s="28" t="s">
        <v>299</v>
      </c>
      <c r="C612" s="29">
        <v>1</v>
      </c>
      <c r="D612" s="248">
        <f t="shared" si="2389"/>
        <v>312051.29000000004</v>
      </c>
      <c r="E612" s="38">
        <f t="shared" si="2389"/>
        <v>299221</v>
      </c>
      <c r="F612" s="286">
        <f t="shared" si="2389"/>
        <v>270306</v>
      </c>
      <c r="G612" s="248">
        <f t="shared" si="2389"/>
        <v>75043</v>
      </c>
      <c r="H612" s="248">
        <f t="shared" si="2389"/>
        <v>76804</v>
      </c>
      <c r="I612" s="248">
        <f t="shared" si="2389"/>
        <v>64717</v>
      </c>
      <c r="J612" s="248">
        <f t="shared" si="2389"/>
        <v>53742</v>
      </c>
      <c r="K612" s="23">
        <f t="shared" ref="K612:K676" si="2392">G612+H612+I612+J612</f>
        <v>270306</v>
      </c>
      <c r="L612" s="23">
        <f t="shared" ref="L612:L676" si="2393">F612-K612</f>
        <v>0</v>
      </c>
      <c r="M612" s="248">
        <f t="shared" ref="M612:AC612" si="2394">M631+M743+M756+M815+M950</f>
        <v>276416</v>
      </c>
      <c r="N612" s="248">
        <f t="shared" si="2394"/>
        <v>281091</v>
      </c>
      <c r="O612" s="248">
        <f t="shared" si="2394"/>
        <v>286698</v>
      </c>
      <c r="P612" s="38">
        <f t="shared" si="2394"/>
        <v>6.8</v>
      </c>
      <c r="Q612" s="38">
        <f t="shared" si="2394"/>
        <v>0</v>
      </c>
      <c r="R612" s="38">
        <f t="shared" si="2394"/>
        <v>580.45000000000005</v>
      </c>
      <c r="S612" s="38">
        <f t="shared" si="2394"/>
        <v>300.06</v>
      </c>
      <c r="T612" s="38">
        <f t="shared" si="2394"/>
        <v>12.000000000000014</v>
      </c>
      <c r="U612" s="38">
        <f t="shared" si="2394"/>
        <v>-976.3</v>
      </c>
      <c r="V612" s="38">
        <f t="shared" si="2394"/>
        <v>-155</v>
      </c>
      <c r="W612" s="38">
        <f t="shared" si="2394"/>
        <v>3774.71</v>
      </c>
      <c r="X612" s="38">
        <f t="shared" si="2394"/>
        <v>0</v>
      </c>
      <c r="Y612" s="38">
        <f t="shared" si="2394"/>
        <v>0</v>
      </c>
      <c r="Z612" s="38">
        <f t="shared" si="2394"/>
        <v>6200</v>
      </c>
      <c r="AA612" s="38">
        <f t="shared" si="2394"/>
        <v>0</v>
      </c>
      <c r="AB612" s="38">
        <f t="shared" si="2394"/>
        <v>2093.37</v>
      </c>
      <c r="AC612" s="38">
        <f t="shared" si="2394"/>
        <v>0</v>
      </c>
      <c r="AD612" s="292">
        <f t="shared" si="2355"/>
        <v>282142.09000000003</v>
      </c>
      <c r="AE612" s="38">
        <f t="shared" ref="AE612:AO612" si="2395">AE631+AE743+AE756+AE815+AE950</f>
        <v>282142.08999999997</v>
      </c>
      <c r="AF612" s="38">
        <f t="shared" si="2395"/>
        <v>264476</v>
      </c>
      <c r="AG612" s="38">
        <f t="shared" si="2395"/>
        <v>291973</v>
      </c>
      <c r="AH612" s="38">
        <f t="shared" si="2395"/>
        <v>0</v>
      </c>
      <c r="AI612" s="38">
        <f t="shared" si="2395"/>
        <v>0</v>
      </c>
      <c r="AJ612" s="38">
        <f t="shared" si="2395"/>
        <v>0</v>
      </c>
      <c r="AK612" s="38">
        <f t="shared" si="2395"/>
        <v>157147</v>
      </c>
      <c r="AL612" s="38">
        <f t="shared" si="2395"/>
        <v>156712</v>
      </c>
      <c r="AM612" s="38">
        <f t="shared" si="2395"/>
        <v>156950</v>
      </c>
      <c r="AN612" s="38">
        <f t="shared" si="2395"/>
        <v>157179</v>
      </c>
      <c r="AO612" s="38">
        <f t="shared" si="2395"/>
        <v>0</v>
      </c>
    </row>
    <row r="613" spans="1:41" ht="14.25">
      <c r="A613" s="43"/>
      <c r="B613" s="28" t="s">
        <v>300</v>
      </c>
      <c r="C613" s="29">
        <v>10</v>
      </c>
      <c r="D613" s="248">
        <f t="shared" ref="D613:J613" si="2396">D632+D951+D816</f>
        <v>135765.47999999998</v>
      </c>
      <c r="E613" s="38">
        <f t="shared" si="2396"/>
        <v>147052</v>
      </c>
      <c r="F613" s="286">
        <f t="shared" si="2396"/>
        <v>130043</v>
      </c>
      <c r="G613" s="248">
        <f t="shared" si="2396"/>
        <v>36270</v>
      </c>
      <c r="H613" s="248">
        <f t="shared" si="2396"/>
        <v>34290</v>
      </c>
      <c r="I613" s="248">
        <f t="shared" si="2396"/>
        <v>33245</v>
      </c>
      <c r="J613" s="248">
        <f t="shared" si="2396"/>
        <v>26238</v>
      </c>
      <c r="K613" s="23">
        <f t="shared" si="2392"/>
        <v>130043</v>
      </c>
      <c r="L613" s="23">
        <f t="shared" si="2393"/>
        <v>0</v>
      </c>
      <c r="M613" s="248">
        <f t="shared" ref="M613:AC613" si="2397">M632+M951+M816</f>
        <v>127810</v>
      </c>
      <c r="N613" s="248">
        <f t="shared" si="2397"/>
        <v>130635</v>
      </c>
      <c r="O613" s="248">
        <f t="shared" si="2397"/>
        <v>130899</v>
      </c>
      <c r="P613" s="38">
        <f t="shared" si="2397"/>
        <v>0</v>
      </c>
      <c r="Q613" s="38">
        <f t="shared" si="2397"/>
        <v>-2000</v>
      </c>
      <c r="R613" s="38">
        <f t="shared" si="2397"/>
        <v>680</v>
      </c>
      <c r="S613" s="38">
        <f t="shared" si="2397"/>
        <v>0</v>
      </c>
      <c r="T613" s="38">
        <f t="shared" si="2397"/>
        <v>-5</v>
      </c>
      <c r="U613" s="38">
        <f t="shared" si="2397"/>
        <v>0</v>
      </c>
      <c r="V613" s="38">
        <f t="shared" si="2397"/>
        <v>0</v>
      </c>
      <c r="W613" s="38">
        <f t="shared" si="2397"/>
        <v>-350</v>
      </c>
      <c r="X613" s="38">
        <f t="shared" si="2397"/>
        <v>0</v>
      </c>
      <c r="Y613" s="38">
        <f t="shared" si="2397"/>
        <v>0</v>
      </c>
      <c r="Z613" s="38">
        <f t="shared" si="2397"/>
        <v>1673</v>
      </c>
      <c r="AA613" s="38">
        <f t="shared" si="2397"/>
        <v>-420</v>
      </c>
      <c r="AB613" s="38">
        <f t="shared" si="2397"/>
        <v>0</v>
      </c>
      <c r="AC613" s="38">
        <f t="shared" si="2397"/>
        <v>0</v>
      </c>
      <c r="AD613" s="292">
        <f t="shared" si="2355"/>
        <v>129621</v>
      </c>
      <c r="AE613" s="38">
        <f t="shared" ref="AE613:AO613" si="2398">AE632+AE951+AE816</f>
        <v>129621</v>
      </c>
      <c r="AF613" s="38">
        <f t="shared" si="2398"/>
        <v>127616</v>
      </c>
      <c r="AG613" s="38">
        <f t="shared" si="2398"/>
        <v>133910</v>
      </c>
      <c r="AH613" s="38">
        <f t="shared" si="2398"/>
        <v>0</v>
      </c>
      <c r="AI613" s="38">
        <f t="shared" si="2398"/>
        <v>0</v>
      </c>
      <c r="AJ613" s="38">
        <f t="shared" si="2398"/>
        <v>0</v>
      </c>
      <c r="AK613" s="38">
        <f t="shared" si="2398"/>
        <v>101775</v>
      </c>
      <c r="AL613" s="38">
        <f t="shared" si="2398"/>
        <v>101775</v>
      </c>
      <c r="AM613" s="38">
        <f t="shared" si="2398"/>
        <v>101775</v>
      </c>
      <c r="AN613" s="38">
        <f t="shared" si="2398"/>
        <v>101775</v>
      </c>
      <c r="AO613" s="38">
        <f t="shared" si="2398"/>
        <v>0</v>
      </c>
    </row>
    <row r="614" spans="1:41" ht="14.25">
      <c r="A614" s="43"/>
      <c r="B614" s="28" t="s">
        <v>301</v>
      </c>
      <c r="C614" s="29">
        <v>20</v>
      </c>
      <c r="D614" s="248">
        <f t="shared" ref="D614:J614" si="2399">D633+D817+D952</f>
        <v>37074.299999999996</v>
      </c>
      <c r="E614" s="38">
        <f t="shared" si="2399"/>
        <v>26844</v>
      </c>
      <c r="F614" s="286">
        <f t="shared" si="2399"/>
        <v>24925</v>
      </c>
      <c r="G614" s="248">
        <f t="shared" si="2399"/>
        <v>7567</v>
      </c>
      <c r="H614" s="248">
        <f t="shared" si="2399"/>
        <v>7888</v>
      </c>
      <c r="I614" s="248">
        <f t="shared" si="2399"/>
        <v>5482</v>
      </c>
      <c r="J614" s="248">
        <f t="shared" si="2399"/>
        <v>3988</v>
      </c>
      <c r="K614" s="23">
        <f t="shared" si="2392"/>
        <v>24925</v>
      </c>
      <c r="L614" s="23">
        <f t="shared" si="2393"/>
        <v>0</v>
      </c>
      <c r="M614" s="248">
        <f t="shared" ref="M614:AC614" si="2400">M633+M817+M952</f>
        <v>25040</v>
      </c>
      <c r="N614" s="248">
        <f t="shared" si="2400"/>
        <v>25090</v>
      </c>
      <c r="O614" s="248">
        <f t="shared" si="2400"/>
        <v>25130</v>
      </c>
      <c r="P614" s="38">
        <f t="shared" si="2400"/>
        <v>0</v>
      </c>
      <c r="Q614" s="38">
        <f t="shared" si="2400"/>
        <v>-800</v>
      </c>
      <c r="R614" s="38">
        <f t="shared" si="2400"/>
        <v>952.44999999999993</v>
      </c>
      <c r="S614" s="38">
        <f t="shared" si="2400"/>
        <v>300.06</v>
      </c>
      <c r="T614" s="38">
        <f t="shared" si="2400"/>
        <v>132.83000000000001</v>
      </c>
      <c r="U614" s="38">
        <f t="shared" si="2400"/>
        <v>23.7</v>
      </c>
      <c r="V614" s="38">
        <f t="shared" si="2400"/>
        <v>41</v>
      </c>
      <c r="W614" s="38">
        <f t="shared" si="2400"/>
        <v>274.08</v>
      </c>
      <c r="X614" s="38">
        <f t="shared" si="2400"/>
        <v>0</v>
      </c>
      <c r="Y614" s="38">
        <f t="shared" si="2400"/>
        <v>0</v>
      </c>
      <c r="Z614" s="38">
        <f t="shared" si="2400"/>
        <v>2427</v>
      </c>
      <c r="AA614" s="38">
        <f t="shared" si="2400"/>
        <v>440.95</v>
      </c>
      <c r="AB614" s="38">
        <f t="shared" si="2400"/>
        <v>4.37</v>
      </c>
      <c r="AC614" s="38">
        <f t="shared" si="2400"/>
        <v>0</v>
      </c>
      <c r="AD614" s="292">
        <f t="shared" si="2355"/>
        <v>28721.440000000006</v>
      </c>
      <c r="AE614" s="38">
        <f t="shared" ref="AE614:AO614" si="2401">AE633+AE817+AE952</f>
        <v>28721.439999999999</v>
      </c>
      <c r="AF614" s="38">
        <f t="shared" si="2401"/>
        <v>25532</v>
      </c>
      <c r="AG614" s="38">
        <f t="shared" si="2401"/>
        <v>27432</v>
      </c>
      <c r="AH614" s="38">
        <f t="shared" si="2401"/>
        <v>0</v>
      </c>
      <c r="AI614" s="38">
        <f t="shared" si="2401"/>
        <v>0</v>
      </c>
      <c r="AJ614" s="38">
        <f t="shared" si="2401"/>
        <v>0</v>
      </c>
      <c r="AK614" s="38">
        <f t="shared" si="2401"/>
        <v>3688</v>
      </c>
      <c r="AL614" s="38">
        <f t="shared" si="2401"/>
        <v>3103</v>
      </c>
      <c r="AM614" s="38">
        <f t="shared" si="2401"/>
        <v>3197</v>
      </c>
      <c r="AN614" s="38">
        <f t="shared" si="2401"/>
        <v>3287</v>
      </c>
      <c r="AO614" s="38">
        <f t="shared" si="2401"/>
        <v>0</v>
      </c>
    </row>
    <row r="615" spans="1:41" ht="14.25">
      <c r="A615" s="43"/>
      <c r="B615" s="28" t="s">
        <v>467</v>
      </c>
      <c r="C615" s="29">
        <v>51</v>
      </c>
      <c r="D615" s="248">
        <f t="shared" ref="D615:J615" si="2402">D744+D757+D818+D953+D634</f>
        <v>81636</v>
      </c>
      <c r="E615" s="38">
        <f t="shared" si="2402"/>
        <v>69491</v>
      </c>
      <c r="F615" s="286">
        <f t="shared" si="2402"/>
        <v>73538</v>
      </c>
      <c r="G615" s="248">
        <f t="shared" si="2402"/>
        <v>18552</v>
      </c>
      <c r="H615" s="248">
        <f t="shared" si="2402"/>
        <v>18277</v>
      </c>
      <c r="I615" s="248">
        <f t="shared" si="2402"/>
        <v>18581</v>
      </c>
      <c r="J615" s="248">
        <f t="shared" si="2402"/>
        <v>18128</v>
      </c>
      <c r="K615" s="23">
        <f t="shared" si="2392"/>
        <v>73538</v>
      </c>
      <c r="L615" s="23">
        <f t="shared" si="2393"/>
        <v>0</v>
      </c>
      <c r="M615" s="248">
        <f t="shared" ref="M615:AC615" si="2403">M744+M757+M818+M953+M634</f>
        <v>67662</v>
      </c>
      <c r="N615" s="248">
        <f t="shared" si="2403"/>
        <v>67662</v>
      </c>
      <c r="O615" s="248">
        <f t="shared" si="2403"/>
        <v>72862</v>
      </c>
      <c r="P615" s="38">
        <f t="shared" si="2403"/>
        <v>0</v>
      </c>
      <c r="Q615" s="38">
        <f t="shared" si="2403"/>
        <v>2800</v>
      </c>
      <c r="R615" s="38">
        <f t="shared" si="2403"/>
        <v>-1052</v>
      </c>
      <c r="S615" s="38">
        <f t="shared" si="2403"/>
        <v>0</v>
      </c>
      <c r="T615" s="38">
        <f t="shared" si="2403"/>
        <v>0</v>
      </c>
      <c r="U615" s="38">
        <f t="shared" si="2403"/>
        <v>300</v>
      </c>
      <c r="V615" s="38">
        <f t="shared" si="2403"/>
        <v>-155</v>
      </c>
      <c r="W615" s="38">
        <f t="shared" si="2403"/>
        <v>-100</v>
      </c>
      <c r="X615" s="38">
        <f t="shared" si="2403"/>
        <v>0</v>
      </c>
      <c r="Y615" s="38">
        <f t="shared" si="2403"/>
        <v>0</v>
      </c>
      <c r="Z615" s="38">
        <f t="shared" si="2403"/>
        <v>300</v>
      </c>
      <c r="AA615" s="38">
        <f t="shared" si="2403"/>
        <v>0</v>
      </c>
      <c r="AB615" s="38">
        <f t="shared" si="2403"/>
        <v>0</v>
      </c>
      <c r="AC615" s="38">
        <f t="shared" si="2403"/>
        <v>0</v>
      </c>
      <c r="AD615" s="292">
        <f t="shared" si="2355"/>
        <v>75631</v>
      </c>
      <c r="AE615" s="38">
        <f t="shared" ref="AE615:AO615" si="2404">AE744+AE757+AE818+AE953+AE634</f>
        <v>75631</v>
      </c>
      <c r="AF615" s="38">
        <f t="shared" si="2404"/>
        <v>71058</v>
      </c>
      <c r="AG615" s="38">
        <f t="shared" si="2404"/>
        <v>74584</v>
      </c>
      <c r="AH615" s="38">
        <f t="shared" si="2404"/>
        <v>0</v>
      </c>
      <c r="AI615" s="38">
        <f t="shared" si="2404"/>
        <v>0</v>
      </c>
      <c r="AJ615" s="38">
        <f t="shared" si="2404"/>
        <v>0</v>
      </c>
      <c r="AK615" s="38">
        <f t="shared" si="2404"/>
        <v>6600</v>
      </c>
      <c r="AL615" s="38">
        <f t="shared" si="2404"/>
        <v>6600</v>
      </c>
      <c r="AM615" s="38">
        <f t="shared" si="2404"/>
        <v>6600</v>
      </c>
      <c r="AN615" s="38">
        <f t="shared" si="2404"/>
        <v>6600</v>
      </c>
      <c r="AO615" s="38">
        <f t="shared" si="2404"/>
        <v>0</v>
      </c>
    </row>
    <row r="616" spans="1:41" ht="14.25">
      <c r="A616" s="43"/>
      <c r="B616" s="28" t="s">
        <v>468</v>
      </c>
      <c r="C616" s="29">
        <v>55</v>
      </c>
      <c r="D616" s="248">
        <f t="shared" ref="D616:E616" si="2405">D954</f>
        <v>0</v>
      </c>
      <c r="E616" s="38">
        <f t="shared" si="2405"/>
        <v>0</v>
      </c>
      <c r="F616" s="286">
        <f t="shared" ref="F616:J616" si="2406">F954</f>
        <v>0</v>
      </c>
      <c r="G616" s="248">
        <f t="shared" si="2406"/>
        <v>0</v>
      </c>
      <c r="H616" s="248">
        <f t="shared" si="2406"/>
        <v>0</v>
      </c>
      <c r="I616" s="248">
        <f t="shared" si="2406"/>
        <v>0</v>
      </c>
      <c r="J616" s="248">
        <f t="shared" si="2406"/>
        <v>0</v>
      </c>
      <c r="K616" s="23">
        <f t="shared" si="2392"/>
        <v>0</v>
      </c>
      <c r="L616" s="23">
        <f t="shared" si="2393"/>
        <v>0</v>
      </c>
      <c r="M616" s="248">
        <f t="shared" ref="M616:O616" si="2407">M954</f>
        <v>0</v>
      </c>
      <c r="N616" s="248">
        <f t="shared" si="2407"/>
        <v>0</v>
      </c>
      <c r="O616" s="248">
        <f t="shared" si="2407"/>
        <v>0</v>
      </c>
      <c r="P616" s="38">
        <f t="shared" ref="P616:Q616" si="2408">P954</f>
        <v>0</v>
      </c>
      <c r="Q616" s="38">
        <f t="shared" si="2408"/>
        <v>0</v>
      </c>
      <c r="R616" s="38">
        <f t="shared" ref="R616:Z616" si="2409">R954</f>
        <v>0</v>
      </c>
      <c r="S616" s="38">
        <f t="shared" si="2409"/>
        <v>0</v>
      </c>
      <c r="T616" s="38">
        <f t="shared" si="2409"/>
        <v>0</v>
      </c>
      <c r="U616" s="38">
        <f t="shared" ref="U616:V616" si="2410">U954</f>
        <v>0</v>
      </c>
      <c r="V616" s="38">
        <f t="shared" si="2410"/>
        <v>0</v>
      </c>
      <c r="W616" s="38">
        <f t="shared" ref="W616:Y616" si="2411">W954</f>
        <v>0</v>
      </c>
      <c r="X616" s="38">
        <f t="shared" si="2411"/>
        <v>0</v>
      </c>
      <c r="Y616" s="38">
        <f t="shared" si="2411"/>
        <v>0</v>
      </c>
      <c r="Z616" s="38">
        <f t="shared" si="2409"/>
        <v>0</v>
      </c>
      <c r="AA616" s="38">
        <f t="shared" ref="AA616:AB616" si="2412">AA954</f>
        <v>0</v>
      </c>
      <c r="AB616" s="38">
        <f t="shared" si="2412"/>
        <v>0</v>
      </c>
      <c r="AC616" s="38">
        <f t="shared" ref="AC616:AE616" si="2413">AC954</f>
        <v>0</v>
      </c>
      <c r="AD616" s="292">
        <f t="shared" si="2355"/>
        <v>0</v>
      </c>
      <c r="AE616" s="38">
        <f t="shared" si="2413"/>
        <v>0</v>
      </c>
      <c r="AF616" s="38">
        <f t="shared" ref="AF616:AK616" si="2414">AF954</f>
        <v>0</v>
      </c>
      <c r="AG616" s="38">
        <f t="shared" si="2414"/>
        <v>0</v>
      </c>
      <c r="AH616" s="38">
        <f t="shared" ref="AH616:AJ616" si="2415">AH954</f>
        <v>0</v>
      </c>
      <c r="AI616" s="38">
        <f t="shared" si="2415"/>
        <v>0</v>
      </c>
      <c r="AJ616" s="38">
        <f t="shared" si="2415"/>
        <v>0</v>
      </c>
      <c r="AK616" s="38">
        <f t="shared" si="2414"/>
        <v>0</v>
      </c>
      <c r="AL616" s="38">
        <f t="shared" ref="AL616:AM616" si="2416">AL954</f>
        <v>0</v>
      </c>
      <c r="AM616" s="38">
        <f t="shared" si="2416"/>
        <v>0</v>
      </c>
      <c r="AN616" s="38">
        <f t="shared" ref="AN616:AO616" si="2417">AN954</f>
        <v>0</v>
      </c>
      <c r="AO616" s="38">
        <f t="shared" si="2417"/>
        <v>0</v>
      </c>
    </row>
    <row r="617" spans="1:41" ht="14.25">
      <c r="A617" s="43"/>
      <c r="B617" s="28" t="s">
        <v>307</v>
      </c>
      <c r="C617" s="29">
        <v>57</v>
      </c>
      <c r="D617" s="248">
        <f t="shared" ref="D617:J617" si="2418">D635+D955</f>
        <v>27033.510000000002</v>
      </c>
      <c r="E617" s="38">
        <f t="shared" si="2418"/>
        <v>48817</v>
      </c>
      <c r="F617" s="286">
        <f t="shared" si="2418"/>
        <v>34485</v>
      </c>
      <c r="G617" s="248">
        <f t="shared" si="2418"/>
        <v>12020</v>
      </c>
      <c r="H617" s="248">
        <f t="shared" si="2418"/>
        <v>14330</v>
      </c>
      <c r="I617" s="248">
        <f t="shared" si="2418"/>
        <v>5090</v>
      </c>
      <c r="J617" s="248">
        <f t="shared" si="2418"/>
        <v>3045</v>
      </c>
      <c r="K617" s="23">
        <f t="shared" si="2392"/>
        <v>34485</v>
      </c>
      <c r="L617" s="23">
        <f t="shared" si="2393"/>
        <v>0</v>
      </c>
      <c r="M617" s="248">
        <f t="shared" ref="M617:AC617" si="2419">M635+M955</f>
        <v>50389</v>
      </c>
      <c r="N617" s="248">
        <f t="shared" si="2419"/>
        <v>50689</v>
      </c>
      <c r="O617" s="248">
        <f t="shared" si="2419"/>
        <v>50792</v>
      </c>
      <c r="P617" s="38">
        <f t="shared" si="2419"/>
        <v>6.8</v>
      </c>
      <c r="Q617" s="38">
        <f t="shared" si="2419"/>
        <v>0</v>
      </c>
      <c r="R617" s="38">
        <f t="shared" si="2419"/>
        <v>0</v>
      </c>
      <c r="S617" s="38">
        <f t="shared" si="2419"/>
        <v>0</v>
      </c>
      <c r="T617" s="38">
        <f t="shared" si="2419"/>
        <v>-115.83</v>
      </c>
      <c r="U617" s="38">
        <f t="shared" si="2419"/>
        <v>0</v>
      </c>
      <c r="V617" s="38">
        <f t="shared" si="2419"/>
        <v>-41</v>
      </c>
      <c r="W617" s="38">
        <f t="shared" si="2419"/>
        <v>4215.63</v>
      </c>
      <c r="X617" s="38">
        <f t="shared" si="2419"/>
        <v>0</v>
      </c>
      <c r="Y617" s="38">
        <f t="shared" si="2419"/>
        <v>0</v>
      </c>
      <c r="Z617" s="38">
        <f t="shared" si="2419"/>
        <v>1800</v>
      </c>
      <c r="AA617" s="38">
        <f t="shared" si="2419"/>
        <v>-20.95</v>
      </c>
      <c r="AB617" s="38">
        <f t="shared" si="2419"/>
        <v>2089</v>
      </c>
      <c r="AC617" s="38">
        <f t="shared" si="2419"/>
        <v>0</v>
      </c>
      <c r="AD617" s="292">
        <f t="shared" si="2355"/>
        <v>42418.65</v>
      </c>
      <c r="AE617" s="38">
        <f t="shared" ref="AE617:AO617" si="2420">AE635+AE955</f>
        <v>42418.65</v>
      </c>
      <c r="AF617" s="38">
        <f t="shared" si="2420"/>
        <v>34598</v>
      </c>
      <c r="AG617" s="38">
        <f t="shared" si="2420"/>
        <v>48134</v>
      </c>
      <c r="AH617" s="38">
        <f t="shared" si="2420"/>
        <v>0</v>
      </c>
      <c r="AI617" s="38">
        <f t="shared" si="2420"/>
        <v>0</v>
      </c>
      <c r="AJ617" s="38">
        <f t="shared" si="2420"/>
        <v>0</v>
      </c>
      <c r="AK617" s="38">
        <f t="shared" si="2420"/>
        <v>45084</v>
      </c>
      <c r="AL617" s="38">
        <f t="shared" si="2420"/>
        <v>45234</v>
      </c>
      <c r="AM617" s="38">
        <f t="shared" si="2420"/>
        <v>45378</v>
      </c>
      <c r="AN617" s="38">
        <f t="shared" si="2420"/>
        <v>45517</v>
      </c>
      <c r="AO617" s="38">
        <f t="shared" si="2420"/>
        <v>0</v>
      </c>
    </row>
    <row r="618" spans="1:41" ht="14.25" customHeight="1">
      <c r="A618" s="43"/>
      <c r="B618" s="28" t="s">
        <v>308</v>
      </c>
      <c r="C618" s="29">
        <v>59</v>
      </c>
      <c r="D618" s="248">
        <f t="shared" ref="D618:J618" si="2421">D822+D956+D661+D636</f>
        <v>30542</v>
      </c>
      <c r="E618" s="38">
        <f t="shared" si="2421"/>
        <v>7017</v>
      </c>
      <c r="F618" s="286">
        <f t="shared" si="2421"/>
        <v>7315</v>
      </c>
      <c r="G618" s="248">
        <f t="shared" si="2421"/>
        <v>634</v>
      </c>
      <c r="H618" s="248">
        <f t="shared" si="2421"/>
        <v>2019</v>
      </c>
      <c r="I618" s="248">
        <f t="shared" si="2421"/>
        <v>2319</v>
      </c>
      <c r="J618" s="248">
        <f t="shared" si="2421"/>
        <v>2343</v>
      </c>
      <c r="K618" s="23">
        <f t="shared" si="2392"/>
        <v>7315</v>
      </c>
      <c r="L618" s="23">
        <f t="shared" si="2393"/>
        <v>0</v>
      </c>
      <c r="M618" s="248">
        <f t="shared" ref="M618:AC618" si="2422">M822+M956+M661+M636</f>
        <v>5515</v>
      </c>
      <c r="N618" s="248">
        <f t="shared" si="2422"/>
        <v>7015</v>
      </c>
      <c r="O618" s="248">
        <f t="shared" si="2422"/>
        <v>7015</v>
      </c>
      <c r="P618" s="38">
        <f t="shared" si="2422"/>
        <v>0</v>
      </c>
      <c r="Q618" s="38">
        <f t="shared" si="2422"/>
        <v>0</v>
      </c>
      <c r="R618" s="38">
        <f t="shared" si="2422"/>
        <v>0</v>
      </c>
      <c r="S618" s="38">
        <f t="shared" si="2422"/>
        <v>0</v>
      </c>
      <c r="T618" s="38">
        <f t="shared" si="2422"/>
        <v>0</v>
      </c>
      <c r="U618" s="38">
        <f t="shared" si="2422"/>
        <v>-1300</v>
      </c>
      <c r="V618" s="38">
        <f t="shared" si="2422"/>
        <v>0</v>
      </c>
      <c r="W618" s="38">
        <f t="shared" si="2422"/>
        <v>-265</v>
      </c>
      <c r="X618" s="38">
        <f t="shared" si="2422"/>
        <v>0</v>
      </c>
      <c r="Y618" s="38">
        <f t="shared" si="2422"/>
        <v>0</v>
      </c>
      <c r="Z618" s="38">
        <f t="shared" si="2422"/>
        <v>0</v>
      </c>
      <c r="AA618" s="38">
        <f t="shared" si="2422"/>
        <v>0</v>
      </c>
      <c r="AB618" s="38">
        <f t="shared" si="2422"/>
        <v>0</v>
      </c>
      <c r="AC618" s="38">
        <f t="shared" si="2422"/>
        <v>0</v>
      </c>
      <c r="AD618" s="292">
        <f t="shared" si="2355"/>
        <v>5750</v>
      </c>
      <c r="AE618" s="38">
        <f t="shared" ref="AE618:AO618" si="2423">AE822+AE956+AE661+AE636</f>
        <v>5750</v>
      </c>
      <c r="AF618" s="38">
        <f t="shared" si="2423"/>
        <v>5672</v>
      </c>
      <c r="AG618" s="38">
        <f t="shared" si="2423"/>
        <v>7913</v>
      </c>
      <c r="AH618" s="38">
        <f t="shared" si="2423"/>
        <v>0</v>
      </c>
      <c r="AI618" s="38">
        <f t="shared" si="2423"/>
        <v>0</v>
      </c>
      <c r="AJ618" s="38">
        <f t="shared" si="2423"/>
        <v>0</v>
      </c>
      <c r="AK618" s="38">
        <f t="shared" si="2423"/>
        <v>0</v>
      </c>
      <c r="AL618" s="38">
        <f t="shared" si="2423"/>
        <v>0</v>
      </c>
      <c r="AM618" s="38">
        <f t="shared" si="2423"/>
        <v>0</v>
      </c>
      <c r="AN618" s="38">
        <f t="shared" si="2423"/>
        <v>0</v>
      </c>
      <c r="AO618" s="38">
        <f t="shared" si="2423"/>
        <v>0</v>
      </c>
    </row>
    <row r="619" spans="1:41" ht="14.25" customHeight="1">
      <c r="A619" s="43"/>
      <c r="B619" s="28" t="s">
        <v>310</v>
      </c>
      <c r="C619" s="26" t="s">
        <v>421</v>
      </c>
      <c r="D619" s="248">
        <f t="shared" ref="D619:J619" si="2424">D637+D823+D957+D1189</f>
        <v>-1702.61</v>
      </c>
      <c r="E619" s="38">
        <f t="shared" si="2424"/>
        <v>0</v>
      </c>
      <c r="F619" s="286">
        <f t="shared" si="2424"/>
        <v>0</v>
      </c>
      <c r="G619" s="248">
        <f t="shared" si="2424"/>
        <v>0</v>
      </c>
      <c r="H619" s="248">
        <f t="shared" si="2424"/>
        <v>0</v>
      </c>
      <c r="I619" s="248">
        <f t="shared" si="2424"/>
        <v>0</v>
      </c>
      <c r="J619" s="248">
        <f t="shared" si="2424"/>
        <v>0</v>
      </c>
      <c r="K619" s="23">
        <f t="shared" si="2392"/>
        <v>0</v>
      </c>
      <c r="L619" s="23">
        <f t="shared" si="2393"/>
        <v>0</v>
      </c>
      <c r="M619" s="248">
        <f t="shared" ref="M619:AC619" si="2425">M637+M823+M957+M1189</f>
        <v>0</v>
      </c>
      <c r="N619" s="248">
        <f t="shared" si="2425"/>
        <v>0</v>
      </c>
      <c r="O619" s="248">
        <f t="shared" si="2425"/>
        <v>0</v>
      </c>
      <c r="P619" s="38">
        <f t="shared" si="2425"/>
        <v>0</v>
      </c>
      <c r="Q619" s="38">
        <f t="shared" si="2425"/>
        <v>0</v>
      </c>
      <c r="R619" s="38">
        <f t="shared" si="2425"/>
        <v>-531.17000000000007</v>
      </c>
      <c r="S619" s="38">
        <f t="shared" si="2425"/>
        <v>-300.06</v>
      </c>
      <c r="T619" s="38">
        <f t="shared" si="2425"/>
        <v>0</v>
      </c>
      <c r="U619" s="38">
        <f t="shared" si="2425"/>
        <v>-23.7</v>
      </c>
      <c r="V619" s="38">
        <f t="shared" si="2425"/>
        <v>0</v>
      </c>
      <c r="W619" s="38">
        <f t="shared" si="2425"/>
        <v>-311.70999999999998</v>
      </c>
      <c r="X619" s="38">
        <f t="shared" si="2425"/>
        <v>0</v>
      </c>
      <c r="Y619" s="38">
        <f t="shared" si="2425"/>
        <v>0</v>
      </c>
      <c r="Z619" s="38">
        <f t="shared" si="2425"/>
        <v>0</v>
      </c>
      <c r="AA619" s="38">
        <f t="shared" si="2425"/>
        <v>0</v>
      </c>
      <c r="AB619" s="38">
        <f t="shared" si="2425"/>
        <v>-4.37</v>
      </c>
      <c r="AC619" s="38">
        <f t="shared" si="2425"/>
        <v>0</v>
      </c>
      <c r="AD619" s="292">
        <f t="shared" si="2355"/>
        <v>-1171.01</v>
      </c>
      <c r="AE619" s="38">
        <f t="shared" ref="AE619:AO619" si="2426">AE637+AE823+AE957+AE1189</f>
        <v>-1171.01</v>
      </c>
      <c r="AF619" s="38">
        <f t="shared" si="2426"/>
        <v>-1665</v>
      </c>
      <c r="AG619" s="38">
        <f t="shared" si="2426"/>
        <v>0</v>
      </c>
      <c r="AH619" s="38">
        <f t="shared" si="2426"/>
        <v>0</v>
      </c>
      <c r="AI619" s="38">
        <f t="shared" si="2426"/>
        <v>0</v>
      </c>
      <c r="AJ619" s="38">
        <f t="shared" si="2426"/>
        <v>0</v>
      </c>
      <c r="AK619" s="38">
        <f t="shared" si="2426"/>
        <v>0</v>
      </c>
      <c r="AL619" s="38">
        <f t="shared" si="2426"/>
        <v>0</v>
      </c>
      <c r="AM619" s="38">
        <f t="shared" si="2426"/>
        <v>0</v>
      </c>
      <c r="AN619" s="38">
        <f t="shared" si="2426"/>
        <v>0</v>
      </c>
      <c r="AO619" s="38">
        <f t="shared" si="2426"/>
        <v>0</v>
      </c>
    </row>
    <row r="620" spans="1:41" ht="14.25" customHeight="1">
      <c r="A620" s="43"/>
      <c r="B620" s="25" t="s">
        <v>311</v>
      </c>
      <c r="C620" s="29"/>
      <c r="D620" s="191">
        <f t="shared" ref="D620:J620" si="2427">D638+D747+D824+D958+D796+D799+D802+D805+D808+D811</f>
        <v>91144.69</v>
      </c>
      <c r="E620" s="111">
        <f t="shared" si="2427"/>
        <v>1810</v>
      </c>
      <c r="F620" s="296">
        <f t="shared" si="2427"/>
        <v>61696</v>
      </c>
      <c r="G620" s="191">
        <f t="shared" si="2427"/>
        <v>60196</v>
      </c>
      <c r="H620" s="191">
        <f t="shared" si="2427"/>
        <v>0</v>
      </c>
      <c r="I620" s="191">
        <f t="shared" si="2427"/>
        <v>800</v>
      </c>
      <c r="J620" s="191">
        <f t="shared" si="2427"/>
        <v>700</v>
      </c>
      <c r="K620" s="23">
        <f t="shared" si="2392"/>
        <v>61696</v>
      </c>
      <c r="L620" s="23">
        <f t="shared" si="2393"/>
        <v>0</v>
      </c>
      <c r="M620" s="191">
        <f t="shared" ref="M620:AC620" si="2428">M638+M747+M824+M958+M796+M799+M802+M805+M808+M811</f>
        <v>153</v>
      </c>
      <c r="N620" s="191">
        <f t="shared" si="2428"/>
        <v>153</v>
      </c>
      <c r="O620" s="191">
        <f t="shared" si="2428"/>
        <v>153</v>
      </c>
      <c r="P620" s="111">
        <f t="shared" si="2428"/>
        <v>120</v>
      </c>
      <c r="Q620" s="111">
        <f t="shared" si="2428"/>
        <v>0</v>
      </c>
      <c r="R620" s="111">
        <f t="shared" si="2428"/>
        <v>11417</v>
      </c>
      <c r="S620" s="111">
        <f t="shared" si="2428"/>
        <v>270</v>
      </c>
      <c r="T620" s="111">
        <f t="shared" si="2428"/>
        <v>423</v>
      </c>
      <c r="U620" s="111">
        <f t="shared" si="2428"/>
        <v>617</v>
      </c>
      <c r="V620" s="111">
        <f t="shared" si="2428"/>
        <v>377.2</v>
      </c>
      <c r="W620" s="111">
        <f t="shared" si="2428"/>
        <v>4076.87</v>
      </c>
      <c r="X620" s="111">
        <f t="shared" si="2428"/>
        <v>0</v>
      </c>
      <c r="Y620" s="111">
        <f t="shared" si="2428"/>
        <v>0</v>
      </c>
      <c r="Z620" s="111">
        <f t="shared" si="2428"/>
        <v>140</v>
      </c>
      <c r="AA620" s="111">
        <f t="shared" si="2428"/>
        <v>82</v>
      </c>
      <c r="AB620" s="111">
        <f t="shared" si="2428"/>
        <v>4666</v>
      </c>
      <c r="AC620" s="111">
        <f t="shared" si="2428"/>
        <v>4922.84</v>
      </c>
      <c r="AD620" s="292">
        <f t="shared" si="2355"/>
        <v>88807.909999999989</v>
      </c>
      <c r="AE620" s="111">
        <f t="shared" ref="AE620:AO620" si="2429">AE638+AE747+AE824+AE958+AE796+AE799+AE802+AE805+AE808+AE811</f>
        <v>88807.909999999989</v>
      </c>
      <c r="AF620" s="111">
        <f t="shared" si="2429"/>
        <v>23835</v>
      </c>
      <c r="AG620" s="111">
        <f t="shared" si="2429"/>
        <v>51451</v>
      </c>
      <c r="AH620" s="111">
        <f t="shared" si="2429"/>
        <v>0</v>
      </c>
      <c r="AI620" s="111">
        <f t="shared" si="2429"/>
        <v>0</v>
      </c>
      <c r="AJ620" s="111">
        <f t="shared" si="2429"/>
        <v>0</v>
      </c>
      <c r="AK620" s="111">
        <f t="shared" si="2429"/>
        <v>49384</v>
      </c>
      <c r="AL620" s="111">
        <f t="shared" si="2429"/>
        <v>2539</v>
      </c>
      <c r="AM620" s="111">
        <f t="shared" si="2429"/>
        <v>1594</v>
      </c>
      <c r="AN620" s="111">
        <f t="shared" si="2429"/>
        <v>196</v>
      </c>
      <c r="AO620" s="111">
        <f t="shared" si="2429"/>
        <v>0</v>
      </c>
    </row>
    <row r="621" spans="1:41" ht="14.25">
      <c r="A621" s="43"/>
      <c r="B621" s="28" t="s">
        <v>469</v>
      </c>
      <c r="C621" s="29" t="s">
        <v>314</v>
      </c>
      <c r="D621" s="248">
        <f t="shared" ref="D621:E621" si="2430">D748</f>
        <v>17544</v>
      </c>
      <c r="E621" s="38">
        <f t="shared" si="2430"/>
        <v>0</v>
      </c>
      <c r="F621" s="286">
        <f t="shared" ref="F621:J621" si="2431">F748</f>
        <v>9196</v>
      </c>
      <c r="G621" s="248">
        <f t="shared" si="2431"/>
        <v>9196</v>
      </c>
      <c r="H621" s="248">
        <f t="shared" si="2431"/>
        <v>0</v>
      </c>
      <c r="I621" s="248">
        <f t="shared" si="2431"/>
        <v>0</v>
      </c>
      <c r="J621" s="248">
        <f t="shared" si="2431"/>
        <v>0</v>
      </c>
      <c r="K621" s="23">
        <f t="shared" si="2392"/>
        <v>9196</v>
      </c>
      <c r="L621" s="23">
        <f t="shared" si="2393"/>
        <v>0</v>
      </c>
      <c r="M621" s="248">
        <f t="shared" ref="M621:O621" si="2432">M748</f>
        <v>0</v>
      </c>
      <c r="N621" s="248">
        <f t="shared" si="2432"/>
        <v>0</v>
      </c>
      <c r="O621" s="248">
        <f t="shared" si="2432"/>
        <v>0</v>
      </c>
      <c r="P621" s="38">
        <f t="shared" ref="P621:Q621" si="2433">P748</f>
        <v>0</v>
      </c>
      <c r="Q621" s="38">
        <f t="shared" si="2433"/>
        <v>0</v>
      </c>
      <c r="R621" s="38">
        <f t="shared" ref="R621:Z621" si="2434">R748</f>
        <v>1145</v>
      </c>
      <c r="S621" s="38">
        <f t="shared" si="2434"/>
        <v>113</v>
      </c>
      <c r="T621" s="38">
        <f t="shared" si="2434"/>
        <v>423</v>
      </c>
      <c r="U621" s="38">
        <f t="shared" ref="U621:V621" si="2435">U748</f>
        <v>0</v>
      </c>
      <c r="V621" s="38">
        <f t="shared" si="2435"/>
        <v>110</v>
      </c>
      <c r="W621" s="38">
        <f t="shared" ref="W621:Y621" si="2436">W748</f>
        <v>8</v>
      </c>
      <c r="X621" s="38">
        <f t="shared" si="2436"/>
        <v>0</v>
      </c>
      <c r="Y621" s="38">
        <f t="shared" si="2436"/>
        <v>0</v>
      </c>
      <c r="Z621" s="38">
        <f t="shared" si="2434"/>
        <v>0</v>
      </c>
      <c r="AA621" s="38">
        <f t="shared" ref="AA621:AB621" si="2437">AA748</f>
        <v>82</v>
      </c>
      <c r="AB621" s="38">
        <f t="shared" si="2437"/>
        <v>4631</v>
      </c>
      <c r="AC621" s="38">
        <f t="shared" ref="AC621:AE621" si="2438">AC748</f>
        <v>0</v>
      </c>
      <c r="AD621" s="292">
        <f t="shared" si="2355"/>
        <v>15708</v>
      </c>
      <c r="AE621" s="38">
        <f t="shared" si="2438"/>
        <v>15708</v>
      </c>
      <c r="AF621" s="38">
        <f t="shared" ref="AF621:AK621" si="2439">AF748</f>
        <v>7184</v>
      </c>
      <c r="AG621" s="38">
        <f t="shared" si="2439"/>
        <v>3041</v>
      </c>
      <c r="AH621" s="38">
        <f t="shared" ref="AH621:AJ621" si="2440">AH748</f>
        <v>0</v>
      </c>
      <c r="AI621" s="38">
        <f t="shared" si="2440"/>
        <v>0</v>
      </c>
      <c r="AJ621" s="38">
        <f t="shared" si="2440"/>
        <v>0</v>
      </c>
      <c r="AK621" s="38">
        <f t="shared" si="2439"/>
        <v>2242</v>
      </c>
      <c r="AL621" s="38">
        <f t="shared" ref="AL621:AM621" si="2441">AL748</f>
        <v>0</v>
      </c>
      <c r="AM621" s="38">
        <f t="shared" si="2441"/>
        <v>0</v>
      </c>
      <c r="AN621" s="38">
        <f t="shared" ref="AN621:AO621" si="2442">AN748</f>
        <v>0</v>
      </c>
      <c r="AO621" s="38">
        <f t="shared" si="2442"/>
        <v>0</v>
      </c>
    </row>
    <row r="622" spans="1:41" ht="14.25" customHeight="1">
      <c r="A622" s="43"/>
      <c r="B622" s="28" t="s">
        <v>315</v>
      </c>
      <c r="C622" s="29" t="s">
        <v>316</v>
      </c>
      <c r="D622" s="248">
        <f t="shared" ref="D622:J622" si="2443">D749+D797+D800+D803+D806+D809+D812</f>
        <v>11745</v>
      </c>
      <c r="E622" s="38">
        <f t="shared" si="2443"/>
        <v>0</v>
      </c>
      <c r="F622" s="286">
        <f t="shared" si="2443"/>
        <v>0</v>
      </c>
      <c r="G622" s="248">
        <f t="shared" si="2443"/>
        <v>0</v>
      </c>
      <c r="H622" s="248">
        <f t="shared" si="2443"/>
        <v>0</v>
      </c>
      <c r="I622" s="248">
        <f t="shared" si="2443"/>
        <v>0</v>
      </c>
      <c r="J622" s="248">
        <f t="shared" si="2443"/>
        <v>0</v>
      </c>
      <c r="K622" s="23">
        <f t="shared" si="2392"/>
        <v>0</v>
      </c>
      <c r="L622" s="23">
        <f t="shared" si="2393"/>
        <v>0</v>
      </c>
      <c r="M622" s="248">
        <f t="shared" ref="M622:AC622" si="2444">M749+M797+M800+M803+M806+M809+M812</f>
        <v>0</v>
      </c>
      <c r="N622" s="248">
        <f t="shared" si="2444"/>
        <v>0</v>
      </c>
      <c r="O622" s="248">
        <f t="shared" si="2444"/>
        <v>0</v>
      </c>
      <c r="P622" s="38">
        <f t="shared" si="2444"/>
        <v>0</v>
      </c>
      <c r="Q622" s="38">
        <f t="shared" si="2444"/>
        <v>0</v>
      </c>
      <c r="R622" s="38">
        <f t="shared" si="2444"/>
        <v>10272</v>
      </c>
      <c r="S622" s="38">
        <f t="shared" si="2444"/>
        <v>0</v>
      </c>
      <c r="T622" s="38">
        <f t="shared" si="2444"/>
        <v>0</v>
      </c>
      <c r="U622" s="38">
        <f t="shared" si="2444"/>
        <v>0</v>
      </c>
      <c r="V622" s="38">
        <f t="shared" si="2444"/>
        <v>0</v>
      </c>
      <c r="W622" s="38">
        <f t="shared" si="2444"/>
        <v>0</v>
      </c>
      <c r="X622" s="38">
        <f t="shared" si="2444"/>
        <v>0</v>
      </c>
      <c r="Y622" s="38">
        <f t="shared" si="2444"/>
        <v>0</v>
      </c>
      <c r="Z622" s="38">
        <f t="shared" si="2444"/>
        <v>0</v>
      </c>
      <c r="AA622" s="38">
        <f t="shared" si="2444"/>
        <v>0</v>
      </c>
      <c r="AB622" s="38">
        <f t="shared" si="2444"/>
        <v>0</v>
      </c>
      <c r="AC622" s="38">
        <f t="shared" si="2444"/>
        <v>0</v>
      </c>
      <c r="AD622" s="292">
        <f t="shared" si="2355"/>
        <v>10272</v>
      </c>
      <c r="AE622" s="38">
        <f t="shared" ref="AE622:AO622" si="2445">AE749+AE797+AE800+AE803+AE806+AE809+AE812</f>
        <v>10272</v>
      </c>
      <c r="AF622" s="38">
        <f t="shared" si="2445"/>
        <v>4950</v>
      </c>
      <c r="AG622" s="38">
        <f t="shared" si="2445"/>
        <v>0</v>
      </c>
      <c r="AH622" s="38">
        <f t="shared" si="2445"/>
        <v>0</v>
      </c>
      <c r="AI622" s="38">
        <f t="shared" si="2445"/>
        <v>0</v>
      </c>
      <c r="AJ622" s="38">
        <f t="shared" si="2445"/>
        <v>0</v>
      </c>
      <c r="AK622" s="38">
        <f t="shared" si="2445"/>
        <v>0</v>
      </c>
      <c r="AL622" s="38">
        <f t="shared" si="2445"/>
        <v>0</v>
      </c>
      <c r="AM622" s="38">
        <f t="shared" si="2445"/>
        <v>0</v>
      </c>
      <c r="AN622" s="38">
        <f t="shared" si="2445"/>
        <v>0</v>
      </c>
      <c r="AO622" s="38">
        <f t="shared" si="2445"/>
        <v>0</v>
      </c>
    </row>
    <row r="623" spans="1:41" ht="14.25">
      <c r="A623" s="43"/>
      <c r="B623" s="28" t="s">
        <v>317</v>
      </c>
      <c r="C623" s="29" t="s">
        <v>318</v>
      </c>
      <c r="D623" s="248">
        <f t="shared" ref="D623:J623" si="2446">D825+D959</f>
        <v>46369.19</v>
      </c>
      <c r="E623" s="38">
        <f t="shared" si="2446"/>
        <v>0</v>
      </c>
      <c r="F623" s="286">
        <f t="shared" si="2446"/>
        <v>48122</v>
      </c>
      <c r="G623" s="248">
        <f t="shared" si="2446"/>
        <v>46622</v>
      </c>
      <c r="H623" s="248">
        <f t="shared" si="2446"/>
        <v>0</v>
      </c>
      <c r="I623" s="248">
        <f t="shared" si="2446"/>
        <v>800</v>
      </c>
      <c r="J623" s="248">
        <f t="shared" si="2446"/>
        <v>700</v>
      </c>
      <c r="K623" s="23">
        <f t="shared" si="2392"/>
        <v>48122</v>
      </c>
      <c r="L623" s="23">
        <f t="shared" si="2393"/>
        <v>0</v>
      </c>
      <c r="M623" s="248">
        <f t="shared" ref="M623:AC623" si="2447">M825+M959</f>
        <v>0</v>
      </c>
      <c r="N623" s="248">
        <f t="shared" si="2447"/>
        <v>0</v>
      </c>
      <c r="O623" s="248">
        <f t="shared" si="2447"/>
        <v>0</v>
      </c>
      <c r="P623" s="38">
        <f t="shared" si="2447"/>
        <v>0</v>
      </c>
      <c r="Q623" s="38">
        <f t="shared" si="2447"/>
        <v>0</v>
      </c>
      <c r="R623" s="38">
        <f t="shared" si="2447"/>
        <v>0</v>
      </c>
      <c r="S623" s="38">
        <f t="shared" si="2447"/>
        <v>0</v>
      </c>
      <c r="T623" s="38">
        <f t="shared" si="2447"/>
        <v>0</v>
      </c>
      <c r="U623" s="38">
        <f t="shared" si="2447"/>
        <v>0</v>
      </c>
      <c r="V623" s="38">
        <f t="shared" si="2447"/>
        <v>155</v>
      </c>
      <c r="W623" s="38">
        <f t="shared" si="2447"/>
        <v>3638.87</v>
      </c>
      <c r="X623" s="38">
        <f t="shared" si="2447"/>
        <v>0</v>
      </c>
      <c r="Y623" s="38">
        <f t="shared" si="2447"/>
        <v>0</v>
      </c>
      <c r="Z623" s="38">
        <f t="shared" si="2447"/>
        <v>140</v>
      </c>
      <c r="AA623" s="38">
        <f t="shared" si="2447"/>
        <v>0</v>
      </c>
      <c r="AB623" s="38">
        <f t="shared" si="2447"/>
        <v>35</v>
      </c>
      <c r="AC623" s="38">
        <f t="shared" si="2447"/>
        <v>4922.84</v>
      </c>
      <c r="AD623" s="292">
        <f t="shared" si="2355"/>
        <v>57013.710000000006</v>
      </c>
      <c r="AE623" s="38">
        <f t="shared" ref="AE623:AO623" si="2448">AE825+AE959</f>
        <v>57013.71</v>
      </c>
      <c r="AF623" s="38">
        <f t="shared" si="2448"/>
        <v>9273</v>
      </c>
      <c r="AG623" s="38">
        <f t="shared" si="2448"/>
        <v>45340</v>
      </c>
      <c r="AH623" s="38">
        <f t="shared" si="2448"/>
        <v>0</v>
      </c>
      <c r="AI623" s="38">
        <f t="shared" si="2448"/>
        <v>0</v>
      </c>
      <c r="AJ623" s="38">
        <f t="shared" si="2448"/>
        <v>0</v>
      </c>
      <c r="AK623" s="38">
        <f t="shared" si="2448"/>
        <v>44189</v>
      </c>
      <c r="AL623" s="38">
        <f t="shared" si="2448"/>
        <v>0</v>
      </c>
      <c r="AM623" s="38">
        <f t="shared" si="2448"/>
        <v>0</v>
      </c>
      <c r="AN623" s="38">
        <f t="shared" si="2448"/>
        <v>0</v>
      </c>
      <c r="AO623" s="38">
        <f t="shared" si="2448"/>
        <v>0</v>
      </c>
    </row>
    <row r="624" spans="1:41" ht="15" hidden="1" customHeight="1">
      <c r="A624" s="43"/>
      <c r="B624" s="28" t="s">
        <v>470</v>
      </c>
      <c r="C624" s="29">
        <v>55</v>
      </c>
      <c r="D624" s="186"/>
      <c r="E624" s="30"/>
      <c r="F624" s="93"/>
      <c r="G624" s="186"/>
      <c r="H624" s="186"/>
      <c r="I624" s="186"/>
      <c r="J624" s="186"/>
      <c r="K624" s="23">
        <f t="shared" si="2392"/>
        <v>0</v>
      </c>
      <c r="L624" s="23">
        <f t="shared" si="2393"/>
        <v>0</v>
      </c>
      <c r="M624" s="186"/>
      <c r="N624" s="186"/>
      <c r="O624" s="186"/>
      <c r="P624" s="30"/>
      <c r="Q624" s="30"/>
      <c r="R624" s="30"/>
      <c r="S624" s="30"/>
      <c r="T624" s="30"/>
      <c r="U624" s="30"/>
      <c r="V624" s="30"/>
      <c r="W624" s="30"/>
      <c r="X624" s="30"/>
      <c r="Y624" s="30"/>
      <c r="Z624" s="30"/>
      <c r="AA624" s="30"/>
      <c r="AB624" s="30"/>
      <c r="AC624" s="30"/>
      <c r="AD624" s="292">
        <f t="shared" si="2355"/>
        <v>0</v>
      </c>
      <c r="AE624" s="30"/>
      <c r="AF624" s="30"/>
      <c r="AG624" s="30"/>
      <c r="AH624" s="30"/>
      <c r="AI624" s="30"/>
      <c r="AJ624" s="30"/>
      <c r="AK624" s="30"/>
      <c r="AL624" s="30"/>
      <c r="AM624" s="30"/>
      <c r="AN624" s="30"/>
      <c r="AO624" s="30"/>
    </row>
    <row r="625" spans="1:41" ht="14.25">
      <c r="A625" s="43"/>
      <c r="B625" s="25" t="s">
        <v>320</v>
      </c>
      <c r="C625" s="29">
        <v>56</v>
      </c>
      <c r="D625" s="248">
        <f t="shared" ref="D625:J625" si="2449">D639+D827+D960</f>
        <v>0</v>
      </c>
      <c r="E625" s="38">
        <f t="shared" si="2449"/>
        <v>0</v>
      </c>
      <c r="F625" s="286">
        <f t="shared" si="2449"/>
        <v>0</v>
      </c>
      <c r="G625" s="248">
        <f t="shared" si="2449"/>
        <v>0</v>
      </c>
      <c r="H625" s="248">
        <f t="shared" si="2449"/>
        <v>0</v>
      </c>
      <c r="I625" s="248">
        <f t="shared" si="2449"/>
        <v>0</v>
      </c>
      <c r="J625" s="248">
        <f t="shared" si="2449"/>
        <v>0</v>
      </c>
      <c r="K625" s="23">
        <f t="shared" si="2392"/>
        <v>0</v>
      </c>
      <c r="L625" s="23">
        <f t="shared" si="2393"/>
        <v>0</v>
      </c>
      <c r="M625" s="248">
        <f t="shared" ref="M625:AC625" si="2450">M639+M827+M960</f>
        <v>0</v>
      </c>
      <c r="N625" s="248">
        <f t="shared" si="2450"/>
        <v>0</v>
      </c>
      <c r="O625" s="248">
        <f t="shared" si="2450"/>
        <v>0</v>
      </c>
      <c r="P625" s="38">
        <f t="shared" si="2450"/>
        <v>0</v>
      </c>
      <c r="Q625" s="38">
        <f t="shared" si="2450"/>
        <v>0</v>
      </c>
      <c r="R625" s="38">
        <f t="shared" si="2450"/>
        <v>0</v>
      </c>
      <c r="S625" s="38">
        <f t="shared" si="2450"/>
        <v>0</v>
      </c>
      <c r="T625" s="38">
        <f t="shared" si="2450"/>
        <v>0</v>
      </c>
      <c r="U625" s="38">
        <f t="shared" si="2450"/>
        <v>0</v>
      </c>
      <c r="V625" s="38">
        <f t="shared" si="2450"/>
        <v>112.2</v>
      </c>
      <c r="W625" s="38">
        <f t="shared" si="2450"/>
        <v>430</v>
      </c>
      <c r="X625" s="38">
        <f t="shared" si="2450"/>
        <v>0</v>
      </c>
      <c r="Y625" s="38">
        <f t="shared" si="2450"/>
        <v>0</v>
      </c>
      <c r="Z625" s="38">
        <f t="shared" si="2450"/>
        <v>0</v>
      </c>
      <c r="AA625" s="38">
        <f t="shared" si="2450"/>
        <v>0</v>
      </c>
      <c r="AB625" s="38">
        <f t="shared" si="2450"/>
        <v>0</v>
      </c>
      <c r="AC625" s="38">
        <f t="shared" si="2450"/>
        <v>0</v>
      </c>
      <c r="AD625" s="292">
        <f t="shared" si="2355"/>
        <v>542.20000000000005</v>
      </c>
      <c r="AE625" s="38">
        <f t="shared" ref="AE625:AO625" si="2451">AE639+AE827+AE960</f>
        <v>542.20000000000005</v>
      </c>
      <c r="AF625" s="38">
        <f t="shared" si="2451"/>
        <v>83</v>
      </c>
      <c r="AG625" s="38">
        <f t="shared" si="2451"/>
        <v>2457</v>
      </c>
      <c r="AH625" s="38">
        <f t="shared" si="2451"/>
        <v>0</v>
      </c>
      <c r="AI625" s="38">
        <f t="shared" si="2451"/>
        <v>0</v>
      </c>
      <c r="AJ625" s="38">
        <f t="shared" si="2451"/>
        <v>0</v>
      </c>
      <c r="AK625" s="38">
        <f t="shared" si="2451"/>
        <v>2457</v>
      </c>
      <c r="AL625" s="38">
        <f t="shared" si="2451"/>
        <v>2539</v>
      </c>
      <c r="AM625" s="38">
        <f t="shared" si="2451"/>
        <v>1594</v>
      </c>
      <c r="AN625" s="38">
        <f t="shared" si="2451"/>
        <v>196</v>
      </c>
      <c r="AO625" s="38">
        <f t="shared" si="2451"/>
        <v>0</v>
      </c>
    </row>
    <row r="626" spans="1:41" ht="14.25">
      <c r="A626" s="43"/>
      <c r="B626" s="25" t="s">
        <v>320</v>
      </c>
      <c r="C626" s="29">
        <v>58</v>
      </c>
      <c r="D626" s="248">
        <f t="shared" ref="D626:J626" si="2452">D961+D828</f>
        <v>4922</v>
      </c>
      <c r="E626" s="38">
        <f t="shared" si="2452"/>
        <v>901</v>
      </c>
      <c r="F626" s="286">
        <f t="shared" si="2452"/>
        <v>901</v>
      </c>
      <c r="G626" s="248">
        <f t="shared" si="2452"/>
        <v>901</v>
      </c>
      <c r="H626" s="248">
        <f t="shared" si="2452"/>
        <v>0</v>
      </c>
      <c r="I626" s="248">
        <f t="shared" si="2452"/>
        <v>0</v>
      </c>
      <c r="J626" s="248">
        <f t="shared" si="2452"/>
        <v>0</v>
      </c>
      <c r="K626" s="23">
        <f t="shared" si="2392"/>
        <v>901</v>
      </c>
      <c r="L626" s="23">
        <f t="shared" si="2393"/>
        <v>0</v>
      </c>
      <c r="M626" s="248">
        <f t="shared" ref="M626:AC626" si="2453">M961+M828</f>
        <v>153</v>
      </c>
      <c r="N626" s="248">
        <f t="shared" si="2453"/>
        <v>153</v>
      </c>
      <c r="O626" s="248">
        <f t="shared" si="2453"/>
        <v>153</v>
      </c>
      <c r="P626" s="38">
        <f t="shared" si="2453"/>
        <v>0</v>
      </c>
      <c r="Q626" s="38">
        <f t="shared" si="2453"/>
        <v>0</v>
      </c>
      <c r="R626" s="38">
        <f t="shared" si="2453"/>
        <v>0</v>
      </c>
      <c r="S626" s="38">
        <f t="shared" si="2453"/>
        <v>0</v>
      </c>
      <c r="T626" s="38">
        <f t="shared" si="2453"/>
        <v>0</v>
      </c>
      <c r="U626" s="38">
        <f t="shared" si="2453"/>
        <v>0</v>
      </c>
      <c r="V626" s="38">
        <f t="shared" si="2453"/>
        <v>0</v>
      </c>
      <c r="W626" s="38">
        <f t="shared" si="2453"/>
        <v>0</v>
      </c>
      <c r="X626" s="38">
        <f t="shared" si="2453"/>
        <v>0</v>
      </c>
      <c r="Y626" s="38">
        <f t="shared" si="2453"/>
        <v>0</v>
      </c>
      <c r="Z626" s="38">
        <f t="shared" si="2453"/>
        <v>0</v>
      </c>
      <c r="AA626" s="38">
        <f t="shared" si="2453"/>
        <v>0</v>
      </c>
      <c r="AB626" s="38">
        <f t="shared" si="2453"/>
        <v>0</v>
      </c>
      <c r="AC626" s="38">
        <f t="shared" si="2453"/>
        <v>0</v>
      </c>
      <c r="AD626" s="292">
        <f t="shared" si="2355"/>
        <v>901</v>
      </c>
      <c r="AE626" s="38">
        <f t="shared" ref="AE626:AO626" si="2454">AE961+AE828</f>
        <v>901</v>
      </c>
      <c r="AF626" s="38">
        <f t="shared" si="2454"/>
        <v>422</v>
      </c>
      <c r="AG626" s="38">
        <f t="shared" si="2454"/>
        <v>0</v>
      </c>
      <c r="AH626" s="38">
        <f t="shared" si="2454"/>
        <v>0</v>
      </c>
      <c r="AI626" s="38">
        <f t="shared" si="2454"/>
        <v>0</v>
      </c>
      <c r="AJ626" s="38">
        <f t="shared" si="2454"/>
        <v>0</v>
      </c>
      <c r="AK626" s="38">
        <f t="shared" si="2454"/>
        <v>0</v>
      </c>
      <c r="AL626" s="38">
        <f t="shared" si="2454"/>
        <v>0</v>
      </c>
      <c r="AM626" s="38">
        <f t="shared" si="2454"/>
        <v>0</v>
      </c>
      <c r="AN626" s="38">
        <f t="shared" si="2454"/>
        <v>0</v>
      </c>
      <c r="AO626" s="38">
        <f t="shared" si="2454"/>
        <v>0</v>
      </c>
    </row>
    <row r="627" spans="1:41" ht="25.5">
      <c r="A627" s="43"/>
      <c r="B627" s="112" t="s">
        <v>321</v>
      </c>
      <c r="C627" s="29">
        <v>60</v>
      </c>
      <c r="D627" s="248">
        <f t="shared" ref="D627:E627" si="2455">D962</f>
        <v>2613</v>
      </c>
      <c r="E627" s="38">
        <f t="shared" si="2455"/>
        <v>909</v>
      </c>
      <c r="F627" s="286">
        <f t="shared" ref="F627:J627" si="2456">F962</f>
        <v>909</v>
      </c>
      <c r="G627" s="248">
        <f t="shared" si="2456"/>
        <v>909</v>
      </c>
      <c r="H627" s="248">
        <f t="shared" si="2456"/>
        <v>0</v>
      </c>
      <c r="I627" s="248">
        <f t="shared" si="2456"/>
        <v>0</v>
      </c>
      <c r="J627" s="248">
        <f t="shared" si="2456"/>
        <v>0</v>
      </c>
      <c r="K627" s="23">
        <f t="shared" si="2392"/>
        <v>909</v>
      </c>
      <c r="L627" s="23">
        <f t="shared" si="2393"/>
        <v>0</v>
      </c>
      <c r="M627" s="248">
        <f t="shared" ref="M627:O627" si="2457">M962</f>
        <v>0</v>
      </c>
      <c r="N627" s="248">
        <f t="shared" si="2457"/>
        <v>0</v>
      </c>
      <c r="O627" s="248">
        <f t="shared" si="2457"/>
        <v>0</v>
      </c>
      <c r="P627" s="38">
        <f t="shared" ref="P627:Q627" si="2458">P962</f>
        <v>0</v>
      </c>
      <c r="Q627" s="38">
        <f t="shared" si="2458"/>
        <v>0</v>
      </c>
      <c r="R627" s="38">
        <f t="shared" ref="R627:Z627" si="2459">R962</f>
        <v>0</v>
      </c>
      <c r="S627" s="38">
        <f t="shared" si="2459"/>
        <v>0</v>
      </c>
      <c r="T627" s="38">
        <f t="shared" si="2459"/>
        <v>0</v>
      </c>
      <c r="U627" s="38">
        <f t="shared" ref="U627:V627" si="2460">U962</f>
        <v>0</v>
      </c>
      <c r="V627" s="38">
        <f t="shared" si="2460"/>
        <v>0</v>
      </c>
      <c r="W627" s="38">
        <f t="shared" ref="W627:Y627" si="2461">W962</f>
        <v>0</v>
      </c>
      <c r="X627" s="38">
        <f t="shared" si="2461"/>
        <v>0</v>
      </c>
      <c r="Y627" s="38">
        <f t="shared" si="2461"/>
        <v>0</v>
      </c>
      <c r="Z627" s="38">
        <f t="shared" si="2459"/>
        <v>0</v>
      </c>
      <c r="AA627" s="38">
        <f t="shared" ref="AA627:AB627" si="2462">AA962</f>
        <v>0</v>
      </c>
      <c r="AB627" s="38">
        <f t="shared" si="2462"/>
        <v>0</v>
      </c>
      <c r="AC627" s="38">
        <f t="shared" ref="AC627:AE627" si="2463">AC962</f>
        <v>0</v>
      </c>
      <c r="AD627" s="292">
        <f t="shared" si="2355"/>
        <v>909</v>
      </c>
      <c r="AE627" s="38">
        <f t="shared" si="2463"/>
        <v>909</v>
      </c>
      <c r="AF627" s="38">
        <f t="shared" ref="AF627:AK627" si="2464">AF962</f>
        <v>862</v>
      </c>
      <c r="AG627" s="38">
        <f t="shared" si="2464"/>
        <v>0</v>
      </c>
      <c r="AH627" s="38">
        <f t="shared" ref="AH627:AJ627" si="2465">AH962</f>
        <v>0</v>
      </c>
      <c r="AI627" s="38">
        <f t="shared" si="2465"/>
        <v>0</v>
      </c>
      <c r="AJ627" s="38">
        <f t="shared" si="2465"/>
        <v>0</v>
      </c>
      <c r="AK627" s="38">
        <f t="shared" si="2464"/>
        <v>0</v>
      </c>
      <c r="AL627" s="38">
        <f t="shared" ref="AL627:AM627" si="2466">AL962</f>
        <v>0</v>
      </c>
      <c r="AM627" s="38">
        <f t="shared" si="2466"/>
        <v>0</v>
      </c>
      <c r="AN627" s="38">
        <f t="shared" ref="AN627:AO627" si="2467">AN962</f>
        <v>0</v>
      </c>
      <c r="AO627" s="38">
        <f t="shared" si="2467"/>
        <v>0</v>
      </c>
    </row>
    <row r="628" spans="1:41" ht="14.25">
      <c r="A628" s="43"/>
      <c r="B628" s="28" t="s">
        <v>365</v>
      </c>
      <c r="C628" s="29">
        <v>70</v>
      </c>
      <c r="D628" s="248">
        <f t="shared" ref="D628:J628" si="2468">D640+D966+D829</f>
        <v>7951.5</v>
      </c>
      <c r="E628" s="38">
        <f t="shared" si="2468"/>
        <v>0</v>
      </c>
      <c r="F628" s="286">
        <f t="shared" si="2468"/>
        <v>2568</v>
      </c>
      <c r="G628" s="248">
        <f t="shared" si="2468"/>
        <v>2568</v>
      </c>
      <c r="H628" s="248">
        <f t="shared" si="2468"/>
        <v>0</v>
      </c>
      <c r="I628" s="248">
        <f t="shared" si="2468"/>
        <v>0</v>
      </c>
      <c r="J628" s="248">
        <f t="shared" si="2468"/>
        <v>0</v>
      </c>
      <c r="K628" s="23">
        <f t="shared" si="2392"/>
        <v>2568</v>
      </c>
      <c r="L628" s="23">
        <f t="shared" si="2393"/>
        <v>0</v>
      </c>
      <c r="M628" s="248">
        <f t="shared" ref="M628:AC628" si="2469">M640+M966+M829</f>
        <v>0</v>
      </c>
      <c r="N628" s="248">
        <f t="shared" si="2469"/>
        <v>0</v>
      </c>
      <c r="O628" s="248">
        <f t="shared" si="2469"/>
        <v>0</v>
      </c>
      <c r="P628" s="38">
        <f t="shared" si="2469"/>
        <v>120</v>
      </c>
      <c r="Q628" s="38">
        <f t="shared" si="2469"/>
        <v>0</v>
      </c>
      <c r="R628" s="38">
        <f t="shared" si="2469"/>
        <v>0</v>
      </c>
      <c r="S628" s="38">
        <f t="shared" si="2469"/>
        <v>157</v>
      </c>
      <c r="T628" s="38">
        <f t="shared" si="2469"/>
        <v>0</v>
      </c>
      <c r="U628" s="38">
        <f t="shared" si="2469"/>
        <v>617</v>
      </c>
      <c r="V628" s="38">
        <f t="shared" si="2469"/>
        <v>0</v>
      </c>
      <c r="W628" s="38">
        <f t="shared" si="2469"/>
        <v>0</v>
      </c>
      <c r="X628" s="38">
        <f t="shared" si="2469"/>
        <v>0</v>
      </c>
      <c r="Y628" s="38">
        <f t="shared" si="2469"/>
        <v>0</v>
      </c>
      <c r="Z628" s="38">
        <f t="shared" si="2469"/>
        <v>0</v>
      </c>
      <c r="AA628" s="38">
        <f t="shared" si="2469"/>
        <v>0</v>
      </c>
      <c r="AB628" s="38">
        <f t="shared" si="2469"/>
        <v>0</v>
      </c>
      <c r="AC628" s="38">
        <f t="shared" si="2469"/>
        <v>0</v>
      </c>
      <c r="AD628" s="292">
        <f t="shared" si="2355"/>
        <v>3462</v>
      </c>
      <c r="AE628" s="38">
        <f t="shared" ref="AE628:AO628" si="2470">AE640+AE966+AE829</f>
        <v>3462</v>
      </c>
      <c r="AF628" s="38">
        <f t="shared" si="2470"/>
        <v>1061</v>
      </c>
      <c r="AG628" s="38">
        <f t="shared" si="2470"/>
        <v>613</v>
      </c>
      <c r="AH628" s="38">
        <f t="shared" si="2470"/>
        <v>0</v>
      </c>
      <c r="AI628" s="38">
        <f t="shared" si="2470"/>
        <v>0</v>
      </c>
      <c r="AJ628" s="38">
        <f t="shared" si="2470"/>
        <v>0</v>
      </c>
      <c r="AK628" s="38">
        <f t="shared" si="2470"/>
        <v>496</v>
      </c>
      <c r="AL628" s="38">
        <f t="shared" si="2470"/>
        <v>0</v>
      </c>
      <c r="AM628" s="38">
        <f t="shared" si="2470"/>
        <v>0</v>
      </c>
      <c r="AN628" s="38">
        <f t="shared" si="2470"/>
        <v>0</v>
      </c>
      <c r="AO628" s="38">
        <f t="shared" si="2470"/>
        <v>0</v>
      </c>
    </row>
    <row r="629" spans="1:41" ht="14.25">
      <c r="A629" s="110">
        <v>1</v>
      </c>
      <c r="B629" s="121" t="s">
        <v>471</v>
      </c>
      <c r="C629" s="122" t="s">
        <v>472</v>
      </c>
      <c r="D629" s="260">
        <f t="shared" ref="D629:F631" si="2471">D641+D714</f>
        <v>16800</v>
      </c>
      <c r="E629" s="123">
        <f t="shared" si="2471"/>
        <v>25594</v>
      </c>
      <c r="F629" s="225">
        <f t="shared" si="2471"/>
        <v>22025</v>
      </c>
      <c r="G629" s="225">
        <f t="shared" ref="G629:AB629" si="2472">G641+G714</f>
        <v>6047</v>
      </c>
      <c r="H629" s="225">
        <f t="shared" si="2472"/>
        <v>7238</v>
      </c>
      <c r="I629" s="225">
        <f t="shared" si="2472"/>
        <v>5222</v>
      </c>
      <c r="J629" s="225">
        <f t="shared" si="2472"/>
        <v>3518</v>
      </c>
      <c r="K629" s="225">
        <f t="shared" si="2472"/>
        <v>22025</v>
      </c>
      <c r="L629" s="225">
        <f t="shared" si="2472"/>
        <v>0</v>
      </c>
      <c r="M629" s="225">
        <f t="shared" si="2472"/>
        <v>21939</v>
      </c>
      <c r="N629" s="225">
        <f t="shared" si="2472"/>
        <v>22089</v>
      </c>
      <c r="O629" s="225">
        <f t="shared" si="2472"/>
        <v>22232</v>
      </c>
      <c r="P629" s="225">
        <f t="shared" si="2472"/>
        <v>0</v>
      </c>
      <c r="Q629" s="225">
        <f t="shared" si="2472"/>
        <v>0</v>
      </c>
      <c r="R629" s="225">
        <f t="shared" si="2472"/>
        <v>0</v>
      </c>
      <c r="S629" s="225">
        <f t="shared" si="2472"/>
        <v>157</v>
      </c>
      <c r="T629" s="225">
        <f t="shared" si="2472"/>
        <v>0</v>
      </c>
      <c r="U629" s="225">
        <f t="shared" si="2472"/>
        <v>13</v>
      </c>
      <c r="V629" s="225">
        <f t="shared" si="2472"/>
        <v>0</v>
      </c>
      <c r="W629" s="225">
        <f t="shared" si="2472"/>
        <v>3897</v>
      </c>
      <c r="X629" s="225">
        <f t="shared" si="2472"/>
        <v>0</v>
      </c>
      <c r="Y629" s="225">
        <f t="shared" si="2472"/>
        <v>0</v>
      </c>
      <c r="Z629" s="225">
        <f t="shared" si="2472"/>
        <v>0</v>
      </c>
      <c r="AA629" s="225">
        <f t="shared" si="2472"/>
        <v>0</v>
      </c>
      <c r="AB629" s="225">
        <f t="shared" si="2472"/>
        <v>0</v>
      </c>
      <c r="AC629" s="225">
        <f t="shared" ref="AC629:AE629" si="2473">AC641+AC714</f>
        <v>0</v>
      </c>
      <c r="AD629" s="292">
        <f t="shared" si="2355"/>
        <v>26092</v>
      </c>
      <c r="AE629" s="225">
        <f t="shared" si="2473"/>
        <v>26092</v>
      </c>
      <c r="AF629" s="225">
        <f t="shared" ref="AF629:AK629" si="2474">AF641+AF714</f>
        <v>18035</v>
      </c>
      <c r="AG629" s="225">
        <f t="shared" si="2474"/>
        <v>26242</v>
      </c>
      <c r="AH629" s="225">
        <f t="shared" ref="AH629:AJ629" si="2475">AH641+AH714</f>
        <v>0</v>
      </c>
      <c r="AI629" s="225">
        <f t="shared" si="2475"/>
        <v>0</v>
      </c>
      <c r="AJ629" s="225">
        <f t="shared" si="2475"/>
        <v>0</v>
      </c>
      <c r="AK629" s="225">
        <f t="shared" si="2474"/>
        <v>24711</v>
      </c>
      <c r="AL629" s="225">
        <f t="shared" ref="AL629:AM629" si="2476">AL641+AL714</f>
        <v>24593</v>
      </c>
      <c r="AM629" s="225">
        <f t="shared" si="2476"/>
        <v>24839</v>
      </c>
      <c r="AN629" s="225">
        <f t="shared" ref="AN629:AO629" si="2477">AN641+AN714</f>
        <v>23670</v>
      </c>
      <c r="AO629" s="225">
        <f t="shared" si="2477"/>
        <v>0</v>
      </c>
    </row>
    <row r="630" spans="1:41" ht="14.25">
      <c r="A630" s="43"/>
      <c r="B630" s="25" t="s">
        <v>298</v>
      </c>
      <c r="C630" s="26"/>
      <c r="D630" s="191">
        <f t="shared" si="2471"/>
        <v>16171</v>
      </c>
      <c r="E630" s="111">
        <f t="shared" si="2471"/>
        <v>25594</v>
      </c>
      <c r="F630" s="296">
        <f t="shared" si="2471"/>
        <v>21895</v>
      </c>
      <c r="G630" s="191">
        <f t="shared" ref="G630:J631" si="2478">G642+G715</f>
        <v>5917</v>
      </c>
      <c r="H630" s="191">
        <f t="shared" si="2478"/>
        <v>7238</v>
      </c>
      <c r="I630" s="191">
        <f t="shared" si="2478"/>
        <v>5222</v>
      </c>
      <c r="J630" s="191">
        <f t="shared" si="2478"/>
        <v>3518</v>
      </c>
      <c r="K630" s="23">
        <f t="shared" si="2392"/>
        <v>21895</v>
      </c>
      <c r="L630" s="23">
        <f t="shared" si="2393"/>
        <v>0</v>
      </c>
      <c r="M630" s="191">
        <f t="shared" ref="M630:AB630" si="2479">M642+M715</f>
        <v>21939</v>
      </c>
      <c r="N630" s="191">
        <f t="shared" si="2479"/>
        <v>22089</v>
      </c>
      <c r="O630" s="191">
        <f t="shared" si="2479"/>
        <v>22232</v>
      </c>
      <c r="P630" s="111">
        <f t="shared" si="2479"/>
        <v>0</v>
      </c>
      <c r="Q630" s="111">
        <f t="shared" si="2479"/>
        <v>0</v>
      </c>
      <c r="R630" s="111">
        <f t="shared" si="2479"/>
        <v>0</v>
      </c>
      <c r="S630" s="111">
        <f t="shared" si="2479"/>
        <v>0</v>
      </c>
      <c r="T630" s="111">
        <f t="shared" si="2479"/>
        <v>0</v>
      </c>
      <c r="U630" s="111">
        <f t="shared" si="2479"/>
        <v>0</v>
      </c>
      <c r="V630" s="111">
        <f t="shared" si="2479"/>
        <v>0</v>
      </c>
      <c r="W630" s="111">
        <f t="shared" si="2479"/>
        <v>3467</v>
      </c>
      <c r="X630" s="111">
        <f t="shared" si="2479"/>
        <v>0</v>
      </c>
      <c r="Y630" s="111">
        <f t="shared" si="2479"/>
        <v>0</v>
      </c>
      <c r="Z630" s="111">
        <f t="shared" si="2479"/>
        <v>0</v>
      </c>
      <c r="AA630" s="111">
        <f t="shared" si="2479"/>
        <v>0</v>
      </c>
      <c r="AB630" s="111">
        <f t="shared" si="2479"/>
        <v>0</v>
      </c>
      <c r="AC630" s="111">
        <f t="shared" ref="AC630:AE630" si="2480">AC642+AC715</f>
        <v>0</v>
      </c>
      <c r="AD630" s="292">
        <f t="shared" si="2355"/>
        <v>25362</v>
      </c>
      <c r="AE630" s="111">
        <f t="shared" si="2480"/>
        <v>25362</v>
      </c>
      <c r="AF630" s="111">
        <f t="shared" ref="AF630:AK630" si="2481">AF642+AF715</f>
        <v>17806</v>
      </c>
      <c r="AG630" s="111">
        <f t="shared" si="2481"/>
        <v>24292</v>
      </c>
      <c r="AH630" s="111">
        <f t="shared" ref="AH630:AJ630" si="2482">AH642+AH715</f>
        <v>0</v>
      </c>
      <c r="AI630" s="111">
        <f t="shared" si="2482"/>
        <v>0</v>
      </c>
      <c r="AJ630" s="111">
        <f t="shared" si="2482"/>
        <v>0</v>
      </c>
      <c r="AK630" s="111">
        <f t="shared" si="2481"/>
        <v>22761</v>
      </c>
      <c r="AL630" s="111">
        <f t="shared" ref="AL630:AM630" si="2483">AL642+AL715</f>
        <v>23007</v>
      </c>
      <c r="AM630" s="111">
        <f t="shared" si="2483"/>
        <v>23245</v>
      </c>
      <c r="AN630" s="111">
        <f t="shared" ref="AN630:AO630" si="2484">AN642+AN715</f>
        <v>23474</v>
      </c>
      <c r="AO630" s="111">
        <f t="shared" si="2484"/>
        <v>0</v>
      </c>
    </row>
    <row r="631" spans="1:41" ht="14.25">
      <c r="A631" s="43"/>
      <c r="B631" s="28" t="s">
        <v>299</v>
      </c>
      <c r="C631" s="29">
        <v>1</v>
      </c>
      <c r="D631" s="191">
        <f t="shared" si="2471"/>
        <v>16171</v>
      </c>
      <c r="E631" s="111">
        <f t="shared" si="2471"/>
        <v>25594</v>
      </c>
      <c r="F631" s="296">
        <f t="shared" si="2471"/>
        <v>21895</v>
      </c>
      <c r="G631" s="191">
        <f t="shared" si="2478"/>
        <v>5917</v>
      </c>
      <c r="H631" s="191">
        <f t="shared" si="2478"/>
        <v>7238</v>
      </c>
      <c r="I631" s="191">
        <f t="shared" si="2478"/>
        <v>5222</v>
      </c>
      <c r="J631" s="191">
        <f t="shared" si="2478"/>
        <v>3518</v>
      </c>
      <c r="K631" s="23">
        <f t="shared" si="2392"/>
        <v>21895</v>
      </c>
      <c r="L631" s="23">
        <f t="shared" si="2393"/>
        <v>0</v>
      </c>
      <c r="M631" s="191">
        <f t="shared" ref="M631:AB631" si="2485">M643+M716</f>
        <v>21939</v>
      </c>
      <c r="N631" s="191">
        <f t="shared" si="2485"/>
        <v>22089</v>
      </c>
      <c r="O631" s="191">
        <f t="shared" si="2485"/>
        <v>22232</v>
      </c>
      <c r="P631" s="111">
        <f t="shared" si="2485"/>
        <v>0</v>
      </c>
      <c r="Q631" s="111">
        <f t="shared" si="2485"/>
        <v>0</v>
      </c>
      <c r="R631" s="111">
        <f t="shared" si="2485"/>
        <v>0</v>
      </c>
      <c r="S631" s="111">
        <f t="shared" si="2485"/>
        <v>0</v>
      </c>
      <c r="T631" s="111">
        <f t="shared" si="2485"/>
        <v>0</v>
      </c>
      <c r="U631" s="111">
        <f t="shared" si="2485"/>
        <v>0</v>
      </c>
      <c r="V631" s="111">
        <f t="shared" si="2485"/>
        <v>0</v>
      </c>
      <c r="W631" s="111">
        <f t="shared" si="2485"/>
        <v>3467</v>
      </c>
      <c r="X631" s="111">
        <f t="shared" si="2485"/>
        <v>0</v>
      </c>
      <c r="Y631" s="111">
        <f t="shared" si="2485"/>
        <v>0</v>
      </c>
      <c r="Z631" s="111">
        <f t="shared" si="2485"/>
        <v>0</v>
      </c>
      <c r="AA631" s="111">
        <f t="shared" si="2485"/>
        <v>0</v>
      </c>
      <c r="AB631" s="111">
        <f t="shared" si="2485"/>
        <v>0</v>
      </c>
      <c r="AC631" s="111">
        <f t="shared" ref="AC631:AE631" si="2486">AC643+AC716</f>
        <v>0</v>
      </c>
      <c r="AD631" s="292">
        <f t="shared" si="2355"/>
        <v>25362</v>
      </c>
      <c r="AE631" s="111">
        <f t="shared" si="2486"/>
        <v>25362</v>
      </c>
      <c r="AF631" s="111">
        <f t="shared" ref="AF631:AK631" si="2487">AF643+AF716</f>
        <v>17806</v>
      </c>
      <c r="AG631" s="111">
        <f t="shared" si="2487"/>
        <v>24292</v>
      </c>
      <c r="AH631" s="111">
        <f t="shared" ref="AH631:AJ631" si="2488">AH643+AH716</f>
        <v>0</v>
      </c>
      <c r="AI631" s="111">
        <f t="shared" si="2488"/>
        <v>0</v>
      </c>
      <c r="AJ631" s="111">
        <f t="shared" si="2488"/>
        <v>0</v>
      </c>
      <c r="AK631" s="111">
        <f t="shared" si="2487"/>
        <v>22761</v>
      </c>
      <c r="AL631" s="111">
        <f t="shared" ref="AL631:AM631" si="2489">AL643+AL716</f>
        <v>23007</v>
      </c>
      <c r="AM631" s="111">
        <f t="shared" si="2489"/>
        <v>23245</v>
      </c>
      <c r="AN631" s="111">
        <f t="shared" ref="AN631:AO631" si="2490">AN643+AN716</f>
        <v>23474</v>
      </c>
      <c r="AO631" s="111">
        <f t="shared" si="2490"/>
        <v>0</v>
      </c>
    </row>
    <row r="632" spans="1:41" ht="14.25">
      <c r="A632" s="43"/>
      <c r="B632" s="28" t="s">
        <v>300</v>
      </c>
      <c r="C632" s="29">
        <v>10</v>
      </c>
      <c r="D632" s="191">
        <f t="shared" ref="D632:E632" si="2491">D644</f>
        <v>877</v>
      </c>
      <c r="E632" s="111">
        <f t="shared" si="2491"/>
        <v>1113</v>
      </c>
      <c r="F632" s="296">
        <f t="shared" ref="F632:J632" si="2492">F644</f>
        <v>1113</v>
      </c>
      <c r="G632" s="191">
        <f t="shared" si="2492"/>
        <v>270</v>
      </c>
      <c r="H632" s="191">
        <f t="shared" si="2492"/>
        <v>290</v>
      </c>
      <c r="I632" s="191">
        <f t="shared" si="2492"/>
        <v>270</v>
      </c>
      <c r="J632" s="191">
        <f t="shared" si="2492"/>
        <v>283</v>
      </c>
      <c r="K632" s="23">
        <f t="shared" si="2392"/>
        <v>1113</v>
      </c>
      <c r="L632" s="23">
        <f t="shared" si="2393"/>
        <v>0</v>
      </c>
      <c r="M632" s="191">
        <f t="shared" ref="M632:O632" si="2493">M644</f>
        <v>910</v>
      </c>
      <c r="N632" s="191">
        <f t="shared" si="2493"/>
        <v>910</v>
      </c>
      <c r="O632" s="191">
        <f t="shared" si="2493"/>
        <v>910</v>
      </c>
      <c r="P632" s="111">
        <f t="shared" ref="P632:Q632" si="2494">P644</f>
        <v>0</v>
      </c>
      <c r="Q632" s="111">
        <f t="shared" si="2494"/>
        <v>0</v>
      </c>
      <c r="R632" s="111">
        <f t="shared" ref="R632:Z632" si="2495">R644</f>
        <v>0</v>
      </c>
      <c r="S632" s="111">
        <f t="shared" si="2495"/>
        <v>0</v>
      </c>
      <c r="T632" s="111">
        <f t="shared" si="2495"/>
        <v>0</v>
      </c>
      <c r="U632" s="111">
        <f t="shared" ref="U632:V632" si="2496">U644</f>
        <v>0</v>
      </c>
      <c r="V632" s="111">
        <f t="shared" si="2496"/>
        <v>0</v>
      </c>
      <c r="W632" s="111">
        <f t="shared" ref="W632:Y632" si="2497">W644</f>
        <v>0</v>
      </c>
      <c r="X632" s="111">
        <f t="shared" si="2497"/>
        <v>0</v>
      </c>
      <c r="Y632" s="111">
        <f t="shared" si="2497"/>
        <v>0</v>
      </c>
      <c r="Z632" s="111">
        <f t="shared" si="2495"/>
        <v>0</v>
      </c>
      <c r="AA632" s="111">
        <f t="shared" ref="AA632:AB632" si="2498">AA644</f>
        <v>0</v>
      </c>
      <c r="AB632" s="111">
        <f t="shared" si="2498"/>
        <v>0</v>
      </c>
      <c r="AC632" s="111">
        <f t="shared" ref="AC632:AE632" si="2499">AC644</f>
        <v>0</v>
      </c>
      <c r="AD632" s="292">
        <f t="shared" si="2355"/>
        <v>1113</v>
      </c>
      <c r="AE632" s="111">
        <f t="shared" si="2499"/>
        <v>1113</v>
      </c>
      <c r="AF632" s="111">
        <f t="shared" ref="AF632:AK632" si="2500">AF644</f>
        <v>1001</v>
      </c>
      <c r="AG632" s="111">
        <f t="shared" si="2500"/>
        <v>1183</v>
      </c>
      <c r="AH632" s="111">
        <f t="shared" ref="AH632:AJ632" si="2501">AH644</f>
        <v>0</v>
      </c>
      <c r="AI632" s="111">
        <f t="shared" si="2501"/>
        <v>0</v>
      </c>
      <c r="AJ632" s="111">
        <f t="shared" si="2501"/>
        <v>0</v>
      </c>
      <c r="AK632" s="111">
        <f t="shared" si="2500"/>
        <v>0</v>
      </c>
      <c r="AL632" s="111">
        <f t="shared" ref="AL632:AM632" si="2502">AL644</f>
        <v>0</v>
      </c>
      <c r="AM632" s="111">
        <f t="shared" si="2502"/>
        <v>0</v>
      </c>
      <c r="AN632" s="111">
        <f t="shared" ref="AN632:AO632" si="2503">AN644</f>
        <v>0</v>
      </c>
      <c r="AO632" s="111">
        <f t="shared" si="2503"/>
        <v>0</v>
      </c>
    </row>
    <row r="633" spans="1:41" ht="14.25">
      <c r="A633" s="43"/>
      <c r="B633" s="28" t="s">
        <v>301</v>
      </c>
      <c r="C633" s="29">
        <v>20</v>
      </c>
      <c r="D633" s="191">
        <f t="shared" ref="D633:E633" si="2504">D646</f>
        <v>2865</v>
      </c>
      <c r="E633" s="111">
        <f t="shared" si="2504"/>
        <v>3244</v>
      </c>
      <c r="F633" s="296">
        <f t="shared" ref="F633:J633" si="2505">F646</f>
        <v>3000</v>
      </c>
      <c r="G633" s="191">
        <f t="shared" si="2505"/>
        <v>747</v>
      </c>
      <c r="H633" s="191">
        <f t="shared" si="2505"/>
        <v>748</v>
      </c>
      <c r="I633" s="191">
        <f t="shared" si="2505"/>
        <v>752</v>
      </c>
      <c r="J633" s="191">
        <f t="shared" si="2505"/>
        <v>753</v>
      </c>
      <c r="K633" s="23">
        <f t="shared" si="2392"/>
        <v>3000</v>
      </c>
      <c r="L633" s="23">
        <f t="shared" si="2393"/>
        <v>0</v>
      </c>
      <c r="M633" s="191">
        <f t="shared" ref="M633:O633" si="2506">M646</f>
        <v>3140</v>
      </c>
      <c r="N633" s="191">
        <f t="shared" si="2506"/>
        <v>3190</v>
      </c>
      <c r="O633" s="191">
        <f t="shared" si="2506"/>
        <v>3230</v>
      </c>
      <c r="P633" s="111">
        <f t="shared" ref="P633:Q633" si="2507">P646</f>
        <v>0</v>
      </c>
      <c r="Q633" s="111">
        <f t="shared" si="2507"/>
        <v>0</v>
      </c>
      <c r="R633" s="111">
        <f t="shared" ref="R633:Z633" si="2508">R646</f>
        <v>0</v>
      </c>
      <c r="S633" s="111">
        <f t="shared" si="2508"/>
        <v>0</v>
      </c>
      <c r="T633" s="111">
        <f t="shared" si="2508"/>
        <v>0</v>
      </c>
      <c r="U633" s="111">
        <f t="shared" ref="U633:V633" si="2509">U646</f>
        <v>0</v>
      </c>
      <c r="V633" s="111">
        <f t="shared" si="2509"/>
        <v>0</v>
      </c>
      <c r="W633" s="111">
        <f t="shared" ref="W633:Y633" si="2510">W646</f>
        <v>0</v>
      </c>
      <c r="X633" s="111">
        <f t="shared" si="2510"/>
        <v>0</v>
      </c>
      <c r="Y633" s="111">
        <f t="shared" si="2510"/>
        <v>0</v>
      </c>
      <c r="Z633" s="111">
        <f t="shared" si="2508"/>
        <v>0</v>
      </c>
      <c r="AA633" s="111">
        <f t="shared" ref="AA633:AB633" si="2511">AA646</f>
        <v>0</v>
      </c>
      <c r="AB633" s="111">
        <f t="shared" si="2511"/>
        <v>0</v>
      </c>
      <c r="AC633" s="111">
        <f t="shared" ref="AC633:AE633" si="2512">AC646</f>
        <v>0</v>
      </c>
      <c r="AD633" s="292">
        <f t="shared" si="2355"/>
        <v>3000</v>
      </c>
      <c r="AE633" s="111">
        <f t="shared" si="2512"/>
        <v>3000</v>
      </c>
      <c r="AF633" s="111">
        <f t="shared" ref="AF633:AK633" si="2513">AF646</f>
        <v>2916</v>
      </c>
      <c r="AG633" s="111">
        <f t="shared" si="2513"/>
        <v>3355</v>
      </c>
      <c r="AH633" s="111">
        <f t="shared" ref="AH633:AJ633" si="2514">AH646</f>
        <v>0</v>
      </c>
      <c r="AI633" s="111">
        <f t="shared" si="2514"/>
        <v>0</v>
      </c>
      <c r="AJ633" s="111">
        <f t="shared" si="2514"/>
        <v>0</v>
      </c>
      <c r="AK633" s="111">
        <f t="shared" si="2513"/>
        <v>3007</v>
      </c>
      <c r="AL633" s="111">
        <f t="shared" ref="AL633:AM633" si="2515">AL646</f>
        <v>3103</v>
      </c>
      <c r="AM633" s="111">
        <f t="shared" si="2515"/>
        <v>3197</v>
      </c>
      <c r="AN633" s="111">
        <f t="shared" ref="AN633:AO633" si="2516">AN646</f>
        <v>3287</v>
      </c>
      <c r="AO633" s="111">
        <f t="shared" si="2516"/>
        <v>0</v>
      </c>
    </row>
    <row r="634" spans="1:41" ht="14.25">
      <c r="A634" s="43"/>
      <c r="B634" s="28" t="s">
        <v>305</v>
      </c>
      <c r="C634" s="29">
        <v>51</v>
      </c>
      <c r="D634" s="191">
        <f t="shared" ref="D634:E634" si="2517">D717</f>
        <v>0</v>
      </c>
      <c r="E634" s="111">
        <f t="shared" si="2517"/>
        <v>0</v>
      </c>
      <c r="F634" s="296">
        <f t="shared" ref="F634:J634" si="2518">F717</f>
        <v>0</v>
      </c>
      <c r="G634" s="191">
        <f t="shared" si="2518"/>
        <v>0</v>
      </c>
      <c r="H634" s="191">
        <f t="shared" si="2518"/>
        <v>0</v>
      </c>
      <c r="I634" s="191">
        <f t="shared" si="2518"/>
        <v>0</v>
      </c>
      <c r="J634" s="191">
        <f t="shared" si="2518"/>
        <v>0</v>
      </c>
      <c r="K634" s="23">
        <f t="shared" si="2392"/>
        <v>0</v>
      </c>
      <c r="L634" s="23">
        <f t="shared" si="2393"/>
        <v>0</v>
      </c>
      <c r="M634" s="191">
        <f t="shared" ref="M634:O634" si="2519">M717</f>
        <v>0</v>
      </c>
      <c r="N634" s="191">
        <f t="shared" si="2519"/>
        <v>0</v>
      </c>
      <c r="O634" s="191">
        <f t="shared" si="2519"/>
        <v>0</v>
      </c>
      <c r="P634" s="111">
        <f t="shared" ref="P634:Q634" si="2520">P717</f>
        <v>0</v>
      </c>
      <c r="Q634" s="111">
        <f t="shared" si="2520"/>
        <v>0</v>
      </c>
      <c r="R634" s="111">
        <f t="shared" ref="R634:Z634" si="2521">R717</f>
        <v>0</v>
      </c>
      <c r="S634" s="111">
        <f t="shared" si="2521"/>
        <v>0</v>
      </c>
      <c r="T634" s="111">
        <f t="shared" si="2521"/>
        <v>0</v>
      </c>
      <c r="U634" s="111">
        <f t="shared" ref="U634:V634" si="2522">U717</f>
        <v>0</v>
      </c>
      <c r="V634" s="111">
        <f t="shared" si="2522"/>
        <v>0</v>
      </c>
      <c r="W634" s="111">
        <f t="shared" ref="W634:Y634" si="2523">W717</f>
        <v>0</v>
      </c>
      <c r="X634" s="111">
        <f t="shared" si="2523"/>
        <v>0</v>
      </c>
      <c r="Y634" s="111">
        <f t="shared" si="2523"/>
        <v>0</v>
      </c>
      <c r="Z634" s="111">
        <f t="shared" si="2521"/>
        <v>0</v>
      </c>
      <c r="AA634" s="111">
        <f t="shared" ref="AA634:AB634" si="2524">AA717</f>
        <v>0</v>
      </c>
      <c r="AB634" s="111">
        <f t="shared" si="2524"/>
        <v>0</v>
      </c>
      <c r="AC634" s="111">
        <f t="shared" ref="AC634:AE634" si="2525">AC717</f>
        <v>0</v>
      </c>
      <c r="AD634" s="292">
        <f t="shared" si="2355"/>
        <v>0</v>
      </c>
      <c r="AE634" s="111">
        <f t="shared" si="2525"/>
        <v>0</v>
      </c>
      <c r="AF634" s="111">
        <f t="shared" ref="AF634:AK634" si="2526">AF717</f>
        <v>0</v>
      </c>
      <c r="AG634" s="111">
        <f t="shared" si="2526"/>
        <v>0</v>
      </c>
      <c r="AH634" s="111">
        <f t="shared" ref="AH634:AJ634" si="2527">AH717</f>
        <v>0</v>
      </c>
      <c r="AI634" s="111">
        <f t="shared" si="2527"/>
        <v>0</v>
      </c>
      <c r="AJ634" s="111">
        <f t="shared" si="2527"/>
        <v>0</v>
      </c>
      <c r="AK634" s="111">
        <f t="shared" si="2526"/>
        <v>0</v>
      </c>
      <c r="AL634" s="111">
        <f t="shared" ref="AL634:AM634" si="2528">AL717</f>
        <v>0</v>
      </c>
      <c r="AM634" s="111">
        <f t="shared" si="2528"/>
        <v>0</v>
      </c>
      <c r="AN634" s="111">
        <f t="shared" ref="AN634:AO634" si="2529">AN717</f>
        <v>0</v>
      </c>
      <c r="AO634" s="111">
        <f t="shared" si="2529"/>
        <v>0</v>
      </c>
    </row>
    <row r="635" spans="1:41" ht="14.25" customHeight="1">
      <c r="A635" s="43"/>
      <c r="B635" s="28" t="s">
        <v>307</v>
      </c>
      <c r="C635" s="29">
        <v>57</v>
      </c>
      <c r="D635" s="191">
        <f t="shared" ref="D635:J635" si="2530">D647+D718</f>
        <v>12429</v>
      </c>
      <c r="E635" s="111">
        <f t="shared" si="2530"/>
        <v>21237</v>
      </c>
      <c r="F635" s="296">
        <f t="shared" si="2530"/>
        <v>17782</v>
      </c>
      <c r="G635" s="191">
        <f t="shared" si="2530"/>
        <v>4900</v>
      </c>
      <c r="H635" s="191">
        <f t="shared" si="2530"/>
        <v>6200</v>
      </c>
      <c r="I635" s="191">
        <f t="shared" si="2530"/>
        <v>4200</v>
      </c>
      <c r="J635" s="191">
        <f t="shared" si="2530"/>
        <v>2482</v>
      </c>
      <c r="K635" s="23">
        <f t="shared" si="2392"/>
        <v>17782</v>
      </c>
      <c r="L635" s="23">
        <f t="shared" si="2393"/>
        <v>0</v>
      </c>
      <c r="M635" s="191">
        <f t="shared" ref="M635:AB635" si="2531">M647+M718</f>
        <v>17889</v>
      </c>
      <c r="N635" s="191">
        <f t="shared" si="2531"/>
        <v>17989</v>
      </c>
      <c r="O635" s="191">
        <f t="shared" si="2531"/>
        <v>18092</v>
      </c>
      <c r="P635" s="111">
        <f t="shared" si="2531"/>
        <v>0</v>
      </c>
      <c r="Q635" s="111">
        <f t="shared" si="2531"/>
        <v>0</v>
      </c>
      <c r="R635" s="111">
        <f t="shared" si="2531"/>
        <v>0</v>
      </c>
      <c r="S635" s="111">
        <f t="shared" si="2531"/>
        <v>0</v>
      </c>
      <c r="T635" s="111">
        <f t="shared" si="2531"/>
        <v>0</v>
      </c>
      <c r="U635" s="111">
        <f t="shared" si="2531"/>
        <v>0</v>
      </c>
      <c r="V635" s="111">
        <f t="shared" si="2531"/>
        <v>0</v>
      </c>
      <c r="W635" s="111">
        <f t="shared" si="2531"/>
        <v>3467</v>
      </c>
      <c r="X635" s="111">
        <f t="shared" si="2531"/>
        <v>0</v>
      </c>
      <c r="Y635" s="111">
        <f t="shared" si="2531"/>
        <v>0</v>
      </c>
      <c r="Z635" s="111">
        <f t="shared" si="2531"/>
        <v>0</v>
      </c>
      <c r="AA635" s="111">
        <f t="shared" si="2531"/>
        <v>0</v>
      </c>
      <c r="AB635" s="111">
        <f t="shared" si="2531"/>
        <v>0</v>
      </c>
      <c r="AC635" s="111">
        <f t="shared" ref="AC635:AE635" si="2532">AC647+AC718</f>
        <v>0</v>
      </c>
      <c r="AD635" s="292">
        <f t="shared" si="2355"/>
        <v>21249</v>
      </c>
      <c r="AE635" s="111">
        <f t="shared" si="2532"/>
        <v>21249</v>
      </c>
      <c r="AF635" s="111">
        <f t="shared" ref="AF635:AK635" si="2533">AF647+AF718</f>
        <v>13889</v>
      </c>
      <c r="AG635" s="111">
        <f t="shared" si="2533"/>
        <v>19754</v>
      </c>
      <c r="AH635" s="111">
        <f t="shared" ref="AH635:AJ635" si="2534">AH647+AH718</f>
        <v>0</v>
      </c>
      <c r="AI635" s="111">
        <f t="shared" si="2534"/>
        <v>0</v>
      </c>
      <c r="AJ635" s="111">
        <f t="shared" si="2534"/>
        <v>0</v>
      </c>
      <c r="AK635" s="111">
        <f t="shared" si="2533"/>
        <v>19754</v>
      </c>
      <c r="AL635" s="111">
        <f t="shared" ref="AL635:AM635" si="2535">AL647+AL718</f>
        <v>19904</v>
      </c>
      <c r="AM635" s="111">
        <f t="shared" si="2535"/>
        <v>20048</v>
      </c>
      <c r="AN635" s="111">
        <f t="shared" ref="AN635:AO635" si="2536">AN647+AN718</f>
        <v>20187</v>
      </c>
      <c r="AO635" s="111">
        <f t="shared" si="2536"/>
        <v>0</v>
      </c>
    </row>
    <row r="636" spans="1:41" ht="0.75" customHeight="1">
      <c r="A636" s="43"/>
      <c r="B636" s="28" t="s">
        <v>327</v>
      </c>
      <c r="C636" s="29">
        <v>59</v>
      </c>
      <c r="D636" s="191">
        <f t="shared" ref="D636:E636" si="2537">D648</f>
        <v>0</v>
      </c>
      <c r="E636" s="111">
        <f t="shared" si="2537"/>
        <v>0</v>
      </c>
      <c r="F636" s="296">
        <f t="shared" ref="F636:J636" si="2538">F648</f>
        <v>0</v>
      </c>
      <c r="G636" s="191">
        <f t="shared" si="2538"/>
        <v>0</v>
      </c>
      <c r="H636" s="191">
        <f t="shared" si="2538"/>
        <v>0</v>
      </c>
      <c r="I636" s="191">
        <f t="shared" si="2538"/>
        <v>0</v>
      </c>
      <c r="J636" s="191">
        <f t="shared" si="2538"/>
        <v>0</v>
      </c>
      <c r="K636" s="23">
        <f t="shared" si="2392"/>
        <v>0</v>
      </c>
      <c r="L636" s="23">
        <f t="shared" si="2393"/>
        <v>0</v>
      </c>
      <c r="M636" s="191">
        <f t="shared" ref="M636:O636" si="2539">M648</f>
        <v>0</v>
      </c>
      <c r="N636" s="191">
        <f t="shared" si="2539"/>
        <v>0</v>
      </c>
      <c r="O636" s="191">
        <f t="shared" si="2539"/>
        <v>0</v>
      </c>
      <c r="P636" s="111">
        <f t="shared" ref="P636:Q636" si="2540">P648</f>
        <v>0</v>
      </c>
      <c r="Q636" s="111">
        <f t="shared" si="2540"/>
        <v>0</v>
      </c>
      <c r="R636" s="111">
        <f t="shared" ref="R636:Z636" si="2541">R648</f>
        <v>0</v>
      </c>
      <c r="S636" s="111">
        <f t="shared" si="2541"/>
        <v>0</v>
      </c>
      <c r="T636" s="111">
        <f t="shared" si="2541"/>
        <v>0</v>
      </c>
      <c r="U636" s="111">
        <f t="shared" ref="U636:V636" si="2542">U648</f>
        <v>0</v>
      </c>
      <c r="V636" s="111">
        <f t="shared" si="2542"/>
        <v>0</v>
      </c>
      <c r="W636" s="111">
        <f t="shared" ref="W636:Y636" si="2543">W648</f>
        <v>0</v>
      </c>
      <c r="X636" s="111">
        <f t="shared" si="2543"/>
        <v>0</v>
      </c>
      <c r="Y636" s="111">
        <f t="shared" si="2543"/>
        <v>0</v>
      </c>
      <c r="Z636" s="111">
        <f t="shared" si="2541"/>
        <v>0</v>
      </c>
      <c r="AA636" s="111">
        <f t="shared" ref="AA636:AB636" si="2544">AA648</f>
        <v>0</v>
      </c>
      <c r="AB636" s="111">
        <f t="shared" si="2544"/>
        <v>0</v>
      </c>
      <c r="AC636" s="111">
        <f t="shared" ref="AC636:AE636" si="2545">AC648</f>
        <v>0</v>
      </c>
      <c r="AD636" s="292">
        <f t="shared" si="2355"/>
        <v>0</v>
      </c>
      <c r="AE636" s="111">
        <f t="shared" si="2545"/>
        <v>0</v>
      </c>
      <c r="AF636" s="111">
        <f t="shared" ref="AF636:AK636" si="2546">AF648</f>
        <v>0</v>
      </c>
      <c r="AG636" s="111">
        <f t="shared" si="2546"/>
        <v>0</v>
      </c>
      <c r="AH636" s="111">
        <f t="shared" ref="AH636:AJ636" si="2547">AH648</f>
        <v>0</v>
      </c>
      <c r="AI636" s="111">
        <f t="shared" si="2547"/>
        <v>0</v>
      </c>
      <c r="AJ636" s="111">
        <f t="shared" si="2547"/>
        <v>0</v>
      </c>
      <c r="AK636" s="111">
        <f t="shared" si="2546"/>
        <v>0</v>
      </c>
      <c r="AL636" s="111">
        <f t="shared" ref="AL636:AM636" si="2548">AL648</f>
        <v>0</v>
      </c>
      <c r="AM636" s="111">
        <f t="shared" si="2548"/>
        <v>0</v>
      </c>
      <c r="AN636" s="111">
        <f t="shared" ref="AN636:AO636" si="2549">AN648</f>
        <v>0</v>
      </c>
      <c r="AO636" s="111">
        <f t="shared" si="2549"/>
        <v>0</v>
      </c>
    </row>
    <row r="637" spans="1:41" ht="14.25" hidden="1">
      <c r="A637" s="43"/>
      <c r="B637" s="28" t="s">
        <v>310</v>
      </c>
      <c r="C637" s="29">
        <v>85.01</v>
      </c>
      <c r="D637" s="191">
        <f t="shared" ref="D637:J637" si="2550">D662+D688+D711+D699+D719+D726</f>
        <v>0</v>
      </c>
      <c r="E637" s="111">
        <f t="shared" si="2550"/>
        <v>0</v>
      </c>
      <c r="F637" s="296">
        <f t="shared" si="2550"/>
        <v>0</v>
      </c>
      <c r="G637" s="191">
        <f t="shared" si="2550"/>
        <v>0</v>
      </c>
      <c r="H637" s="191">
        <f t="shared" si="2550"/>
        <v>0</v>
      </c>
      <c r="I637" s="191">
        <f t="shared" si="2550"/>
        <v>0</v>
      </c>
      <c r="J637" s="191">
        <f t="shared" si="2550"/>
        <v>0</v>
      </c>
      <c r="K637" s="23">
        <f t="shared" si="2392"/>
        <v>0</v>
      </c>
      <c r="L637" s="23">
        <f t="shared" si="2393"/>
        <v>0</v>
      </c>
      <c r="M637" s="191">
        <f t="shared" ref="M637:AB637" si="2551">M662+M688+M711+M699+M719+M726</f>
        <v>0</v>
      </c>
      <c r="N637" s="191">
        <f t="shared" si="2551"/>
        <v>0</v>
      </c>
      <c r="O637" s="191">
        <f t="shared" si="2551"/>
        <v>0</v>
      </c>
      <c r="P637" s="111">
        <f t="shared" si="2551"/>
        <v>0</v>
      </c>
      <c r="Q637" s="111">
        <f t="shared" si="2551"/>
        <v>0</v>
      </c>
      <c r="R637" s="111">
        <f t="shared" si="2551"/>
        <v>0</v>
      </c>
      <c r="S637" s="111">
        <f t="shared" si="2551"/>
        <v>0</v>
      </c>
      <c r="T637" s="111">
        <f t="shared" si="2551"/>
        <v>0</v>
      </c>
      <c r="U637" s="111">
        <f t="shared" si="2551"/>
        <v>0</v>
      </c>
      <c r="V637" s="111">
        <f t="shared" si="2551"/>
        <v>0</v>
      </c>
      <c r="W637" s="111">
        <f t="shared" si="2551"/>
        <v>0</v>
      </c>
      <c r="X637" s="111">
        <f t="shared" si="2551"/>
        <v>0</v>
      </c>
      <c r="Y637" s="111">
        <f t="shared" si="2551"/>
        <v>0</v>
      </c>
      <c r="Z637" s="111">
        <f t="shared" si="2551"/>
        <v>0</v>
      </c>
      <c r="AA637" s="111">
        <f t="shared" si="2551"/>
        <v>0</v>
      </c>
      <c r="AB637" s="111">
        <f t="shared" si="2551"/>
        <v>0</v>
      </c>
      <c r="AC637" s="111">
        <f t="shared" ref="AC637:AE637" si="2552">AC662+AC688+AC711+AC699+AC719+AC726</f>
        <v>0</v>
      </c>
      <c r="AD637" s="292">
        <f t="shared" si="2355"/>
        <v>0</v>
      </c>
      <c r="AE637" s="111">
        <f t="shared" si="2552"/>
        <v>0</v>
      </c>
      <c r="AF637" s="111">
        <f t="shared" ref="AF637:AK637" si="2553">AF662+AF688+AF711+AF699+AF719+AF726</f>
        <v>0</v>
      </c>
      <c r="AG637" s="111">
        <f t="shared" si="2553"/>
        <v>0</v>
      </c>
      <c r="AH637" s="111">
        <f t="shared" ref="AH637:AJ637" si="2554">AH662+AH688+AH711+AH699+AH719+AH726</f>
        <v>0</v>
      </c>
      <c r="AI637" s="111">
        <f t="shared" si="2554"/>
        <v>0</v>
      </c>
      <c r="AJ637" s="111">
        <f t="shared" si="2554"/>
        <v>0</v>
      </c>
      <c r="AK637" s="111">
        <f t="shared" si="2553"/>
        <v>0</v>
      </c>
      <c r="AL637" s="111">
        <f t="shared" ref="AL637:AM637" si="2555">AL662+AL688+AL711+AL699+AL719+AL726</f>
        <v>0</v>
      </c>
      <c r="AM637" s="111">
        <f t="shared" si="2555"/>
        <v>0</v>
      </c>
      <c r="AN637" s="111">
        <f t="shared" ref="AN637:AO637" si="2556">AN662+AN688+AN711+AN699+AN719+AN726</f>
        <v>0</v>
      </c>
      <c r="AO637" s="111">
        <f t="shared" si="2556"/>
        <v>0</v>
      </c>
    </row>
    <row r="638" spans="1:41" ht="16.5" customHeight="1">
      <c r="A638" s="43"/>
      <c r="B638" s="25" t="s">
        <v>311</v>
      </c>
      <c r="C638" s="29"/>
      <c r="D638" s="191">
        <f t="shared" ref="D638:E638" si="2557">D649</f>
        <v>629</v>
      </c>
      <c r="E638" s="111">
        <f t="shared" si="2557"/>
        <v>0</v>
      </c>
      <c r="F638" s="296">
        <f>F649</f>
        <v>130</v>
      </c>
      <c r="G638" s="296">
        <f t="shared" ref="G638:AA638" si="2558">G649</f>
        <v>130</v>
      </c>
      <c r="H638" s="296">
        <f t="shared" si="2558"/>
        <v>0</v>
      </c>
      <c r="I638" s="296">
        <f t="shared" si="2558"/>
        <v>0</v>
      </c>
      <c r="J638" s="296">
        <f t="shared" si="2558"/>
        <v>0</v>
      </c>
      <c r="K638" s="296">
        <f t="shared" si="2558"/>
        <v>130</v>
      </c>
      <c r="L638" s="296">
        <f t="shared" si="2558"/>
        <v>0</v>
      </c>
      <c r="M638" s="296">
        <f t="shared" si="2558"/>
        <v>0</v>
      </c>
      <c r="N638" s="296">
        <f t="shared" si="2558"/>
        <v>0</v>
      </c>
      <c r="O638" s="296">
        <f t="shared" si="2558"/>
        <v>0</v>
      </c>
      <c r="P638" s="296">
        <f t="shared" si="2558"/>
        <v>0</v>
      </c>
      <c r="Q638" s="296">
        <f t="shared" si="2558"/>
        <v>0</v>
      </c>
      <c r="R638" s="296">
        <f t="shared" si="2558"/>
        <v>0</v>
      </c>
      <c r="S638" s="296">
        <f t="shared" si="2558"/>
        <v>157</v>
      </c>
      <c r="T638" s="296">
        <f t="shared" si="2558"/>
        <v>0</v>
      </c>
      <c r="U638" s="296">
        <f t="shared" si="2558"/>
        <v>13</v>
      </c>
      <c r="V638" s="296">
        <f t="shared" si="2558"/>
        <v>0</v>
      </c>
      <c r="W638" s="296">
        <f t="shared" si="2558"/>
        <v>430</v>
      </c>
      <c r="X638" s="296">
        <f t="shared" si="2558"/>
        <v>0</v>
      </c>
      <c r="Y638" s="296">
        <f t="shared" si="2558"/>
        <v>0</v>
      </c>
      <c r="Z638" s="296">
        <f t="shared" si="2558"/>
        <v>0</v>
      </c>
      <c r="AA638" s="296">
        <f t="shared" si="2558"/>
        <v>0</v>
      </c>
      <c r="AB638" s="296">
        <f>AB649+AB736</f>
        <v>0</v>
      </c>
      <c r="AC638" s="296">
        <f>AC649+AC736</f>
        <v>0</v>
      </c>
      <c r="AD638" s="292">
        <f t="shared" si="2355"/>
        <v>730</v>
      </c>
      <c r="AE638" s="296">
        <f>AE649</f>
        <v>730</v>
      </c>
      <c r="AF638" s="296">
        <f t="shared" ref="AF638:AK638" si="2559">AF649</f>
        <v>229</v>
      </c>
      <c r="AG638" s="296">
        <f t="shared" si="2559"/>
        <v>1950</v>
      </c>
      <c r="AH638" s="296">
        <f t="shared" ref="AH638:AJ638" si="2560">AH649</f>
        <v>0</v>
      </c>
      <c r="AI638" s="296">
        <f t="shared" si="2560"/>
        <v>0</v>
      </c>
      <c r="AJ638" s="296">
        <f t="shared" si="2560"/>
        <v>0</v>
      </c>
      <c r="AK638" s="296">
        <f t="shared" si="2559"/>
        <v>1950</v>
      </c>
      <c r="AL638" s="296">
        <f t="shared" ref="AL638:AM638" si="2561">AL649</f>
        <v>1586</v>
      </c>
      <c r="AM638" s="296">
        <f t="shared" si="2561"/>
        <v>1594</v>
      </c>
      <c r="AN638" s="296">
        <f t="shared" ref="AN638:AO638" si="2562">AN649</f>
        <v>196</v>
      </c>
      <c r="AO638" s="296">
        <f t="shared" si="2562"/>
        <v>0</v>
      </c>
    </row>
    <row r="639" spans="1:41" ht="14.25" customHeight="1">
      <c r="A639" s="43"/>
      <c r="B639" s="25" t="s">
        <v>320</v>
      </c>
      <c r="C639" s="29">
        <v>56</v>
      </c>
      <c r="D639" s="186"/>
      <c r="E639" s="30"/>
      <c r="F639" s="93">
        <f>F651</f>
        <v>0</v>
      </c>
      <c r="G639" s="93">
        <f t="shared" ref="G639:AB639" si="2563">G651</f>
        <v>0</v>
      </c>
      <c r="H639" s="93">
        <f t="shared" si="2563"/>
        <v>0</v>
      </c>
      <c r="I639" s="93">
        <f t="shared" si="2563"/>
        <v>0</v>
      </c>
      <c r="J639" s="93">
        <f t="shared" si="2563"/>
        <v>0</v>
      </c>
      <c r="K639" s="93">
        <f t="shared" si="2563"/>
        <v>0</v>
      </c>
      <c r="L639" s="93">
        <f t="shared" si="2563"/>
        <v>0</v>
      </c>
      <c r="M639" s="93">
        <f t="shared" si="2563"/>
        <v>0</v>
      </c>
      <c r="N639" s="93">
        <f t="shared" si="2563"/>
        <v>0</v>
      </c>
      <c r="O639" s="93">
        <f t="shared" si="2563"/>
        <v>0</v>
      </c>
      <c r="P639" s="93">
        <f t="shared" si="2563"/>
        <v>0</v>
      </c>
      <c r="Q639" s="93">
        <f t="shared" si="2563"/>
        <v>0</v>
      </c>
      <c r="R639" s="93">
        <f t="shared" si="2563"/>
        <v>0</v>
      </c>
      <c r="S639" s="93">
        <f t="shared" si="2563"/>
        <v>0</v>
      </c>
      <c r="T639" s="93">
        <f t="shared" si="2563"/>
        <v>0</v>
      </c>
      <c r="U639" s="93">
        <f t="shared" si="2563"/>
        <v>0</v>
      </c>
      <c r="V639" s="93">
        <f t="shared" si="2563"/>
        <v>0</v>
      </c>
      <c r="W639" s="93">
        <f t="shared" si="2563"/>
        <v>430</v>
      </c>
      <c r="X639" s="93">
        <f t="shared" si="2563"/>
        <v>0</v>
      </c>
      <c r="Y639" s="93">
        <f t="shared" si="2563"/>
        <v>0</v>
      </c>
      <c r="Z639" s="93">
        <f t="shared" si="2563"/>
        <v>0</v>
      </c>
      <c r="AA639" s="93">
        <f t="shared" si="2563"/>
        <v>0</v>
      </c>
      <c r="AB639" s="93">
        <f t="shared" si="2563"/>
        <v>0</v>
      </c>
      <c r="AC639" s="93">
        <f t="shared" ref="AC639:AE639" si="2564">AC651</f>
        <v>0</v>
      </c>
      <c r="AD639" s="292">
        <f t="shared" si="2355"/>
        <v>430</v>
      </c>
      <c r="AE639" s="93">
        <f t="shared" si="2564"/>
        <v>430</v>
      </c>
      <c r="AF639" s="93">
        <f t="shared" ref="AF639:AK639" si="2565">AF651</f>
        <v>57</v>
      </c>
      <c r="AG639" s="93">
        <f t="shared" si="2565"/>
        <v>1707</v>
      </c>
      <c r="AH639" s="93">
        <f t="shared" ref="AH639:AJ639" si="2566">AH651</f>
        <v>0</v>
      </c>
      <c r="AI639" s="93">
        <f t="shared" si="2566"/>
        <v>0</v>
      </c>
      <c r="AJ639" s="93">
        <f t="shared" si="2566"/>
        <v>0</v>
      </c>
      <c r="AK639" s="93">
        <f t="shared" si="2565"/>
        <v>1707</v>
      </c>
      <c r="AL639" s="93">
        <f t="shared" ref="AL639:AM639" si="2567">AL651</f>
        <v>1586</v>
      </c>
      <c r="AM639" s="93">
        <f t="shared" si="2567"/>
        <v>1594</v>
      </c>
      <c r="AN639" s="93">
        <f t="shared" ref="AN639:AO639" si="2568">AN651</f>
        <v>196</v>
      </c>
      <c r="AO639" s="93">
        <f t="shared" si="2568"/>
        <v>0</v>
      </c>
    </row>
    <row r="640" spans="1:41" ht="16.5" customHeight="1">
      <c r="A640" s="43"/>
      <c r="B640" s="28" t="s">
        <v>365</v>
      </c>
      <c r="C640" s="29">
        <v>70</v>
      </c>
      <c r="D640" s="191">
        <f t="shared" ref="D640:E640" si="2569">D652</f>
        <v>629</v>
      </c>
      <c r="E640" s="111">
        <f t="shared" si="2569"/>
        <v>0</v>
      </c>
      <c r="F640" s="296">
        <f t="shared" ref="F640:J640" si="2570">F652</f>
        <v>130</v>
      </c>
      <c r="G640" s="191">
        <f t="shared" si="2570"/>
        <v>130</v>
      </c>
      <c r="H640" s="191">
        <f t="shared" si="2570"/>
        <v>0</v>
      </c>
      <c r="I640" s="191">
        <f t="shared" si="2570"/>
        <v>0</v>
      </c>
      <c r="J640" s="191">
        <f t="shared" si="2570"/>
        <v>0</v>
      </c>
      <c r="K640" s="23">
        <f t="shared" si="2392"/>
        <v>130</v>
      </c>
      <c r="L640" s="23">
        <f t="shared" si="2393"/>
        <v>0</v>
      </c>
      <c r="M640" s="191">
        <f t="shared" ref="M640:O640" si="2571">M652</f>
        <v>0</v>
      </c>
      <c r="N640" s="191">
        <f t="shared" si="2571"/>
        <v>0</v>
      </c>
      <c r="O640" s="191">
        <f t="shared" si="2571"/>
        <v>0</v>
      </c>
      <c r="P640" s="111">
        <f t="shared" ref="P640:Q640" si="2572">P652</f>
        <v>0</v>
      </c>
      <c r="Q640" s="111">
        <f t="shared" si="2572"/>
        <v>0</v>
      </c>
      <c r="R640" s="111">
        <f t="shared" ref="R640:Z640" si="2573">R652</f>
        <v>0</v>
      </c>
      <c r="S640" s="111">
        <f t="shared" si="2573"/>
        <v>157</v>
      </c>
      <c r="T640" s="111">
        <f t="shared" si="2573"/>
        <v>0</v>
      </c>
      <c r="U640" s="111">
        <f t="shared" ref="U640:V640" si="2574">U652</f>
        <v>13</v>
      </c>
      <c r="V640" s="111">
        <f t="shared" si="2574"/>
        <v>0</v>
      </c>
      <c r="W640" s="111">
        <f t="shared" ref="W640:Y640" si="2575">W652</f>
        <v>0</v>
      </c>
      <c r="X640" s="111">
        <f t="shared" si="2575"/>
        <v>0</v>
      </c>
      <c r="Y640" s="111">
        <f t="shared" si="2575"/>
        <v>0</v>
      </c>
      <c r="Z640" s="111">
        <f t="shared" si="2573"/>
        <v>0</v>
      </c>
      <c r="AA640" s="111">
        <f t="shared" ref="AA640:AB640" si="2576">AA652</f>
        <v>0</v>
      </c>
      <c r="AB640" s="111">
        <f t="shared" si="2576"/>
        <v>0</v>
      </c>
      <c r="AC640" s="111">
        <f t="shared" ref="AC640:AE640" si="2577">AC652</f>
        <v>0</v>
      </c>
      <c r="AD640" s="292">
        <f t="shared" si="2355"/>
        <v>300</v>
      </c>
      <c r="AE640" s="111">
        <f t="shared" si="2577"/>
        <v>300</v>
      </c>
      <c r="AF640" s="111">
        <f t="shared" ref="AF640:AK640" si="2578">AF652</f>
        <v>172</v>
      </c>
      <c r="AG640" s="111">
        <f t="shared" si="2578"/>
        <v>243</v>
      </c>
      <c r="AH640" s="111">
        <f t="shared" ref="AH640:AJ640" si="2579">AH652</f>
        <v>0</v>
      </c>
      <c r="AI640" s="111">
        <f t="shared" si="2579"/>
        <v>0</v>
      </c>
      <c r="AJ640" s="111">
        <f t="shared" si="2579"/>
        <v>0</v>
      </c>
      <c r="AK640" s="111">
        <f t="shared" si="2578"/>
        <v>243</v>
      </c>
      <c r="AL640" s="111">
        <f t="shared" ref="AL640:AM640" si="2580">AL652</f>
        <v>0</v>
      </c>
      <c r="AM640" s="111">
        <f t="shared" si="2580"/>
        <v>0</v>
      </c>
      <c r="AN640" s="111">
        <f t="shared" ref="AN640:AO640" si="2581">AN652</f>
        <v>0</v>
      </c>
      <c r="AO640" s="111">
        <f t="shared" si="2581"/>
        <v>0</v>
      </c>
    </row>
    <row r="641" spans="1:41" ht="14.25">
      <c r="A641" s="43" t="s">
        <v>473</v>
      </c>
      <c r="B641" s="31" t="s">
        <v>474</v>
      </c>
      <c r="C641" s="29" t="s">
        <v>475</v>
      </c>
      <c r="D641" s="191">
        <f>D653+D669+D680+D691+D703+D720</f>
        <v>7320</v>
      </c>
      <c r="E641" s="111">
        <f>E653+E669+E680+E691+E703+E720</f>
        <v>7594</v>
      </c>
      <c r="F641" s="296">
        <f t="shared" ref="F641:AC641" si="2582">F653+F669+F680+F691+F703+F720+F730+F735</f>
        <v>7479</v>
      </c>
      <c r="G641" s="296">
        <f t="shared" si="2582"/>
        <v>2047</v>
      </c>
      <c r="H641" s="296">
        <f t="shared" si="2582"/>
        <v>1938</v>
      </c>
      <c r="I641" s="296">
        <f t="shared" si="2582"/>
        <v>1622</v>
      </c>
      <c r="J641" s="296">
        <f t="shared" si="2582"/>
        <v>1872</v>
      </c>
      <c r="K641" s="296">
        <f t="shared" si="2582"/>
        <v>7479</v>
      </c>
      <c r="L641" s="296">
        <f t="shared" si="2582"/>
        <v>0</v>
      </c>
      <c r="M641" s="296">
        <f t="shared" si="2582"/>
        <v>7393</v>
      </c>
      <c r="N641" s="296">
        <f t="shared" si="2582"/>
        <v>7543</v>
      </c>
      <c r="O641" s="296">
        <f t="shared" si="2582"/>
        <v>7686</v>
      </c>
      <c r="P641" s="296">
        <f t="shared" si="2582"/>
        <v>0</v>
      </c>
      <c r="Q641" s="296">
        <f t="shared" si="2582"/>
        <v>0</v>
      </c>
      <c r="R641" s="296">
        <f t="shared" si="2582"/>
        <v>0</v>
      </c>
      <c r="S641" s="296">
        <f t="shared" si="2582"/>
        <v>157</v>
      </c>
      <c r="T641" s="296">
        <f t="shared" si="2582"/>
        <v>0</v>
      </c>
      <c r="U641" s="296">
        <f t="shared" si="2582"/>
        <v>13</v>
      </c>
      <c r="V641" s="296">
        <f t="shared" si="2582"/>
        <v>0</v>
      </c>
      <c r="W641" s="296">
        <f t="shared" si="2582"/>
        <v>184</v>
      </c>
      <c r="X641" s="296">
        <f t="shared" si="2582"/>
        <v>0</v>
      </c>
      <c r="Y641" s="296">
        <f t="shared" si="2582"/>
        <v>0</v>
      </c>
      <c r="Z641" s="296">
        <f t="shared" si="2582"/>
        <v>0</v>
      </c>
      <c r="AA641" s="296">
        <f t="shared" si="2582"/>
        <v>0</v>
      </c>
      <c r="AB641" s="296">
        <f t="shared" si="2582"/>
        <v>0</v>
      </c>
      <c r="AC641" s="296">
        <f t="shared" si="2582"/>
        <v>0</v>
      </c>
      <c r="AD641" s="292">
        <f t="shared" si="2355"/>
        <v>7833</v>
      </c>
      <c r="AE641" s="296">
        <f t="shared" ref="AE641:AO641" si="2583">AE653+AE669+AE680+AE691+AE703+AE720+AE730+AE735</f>
        <v>7833</v>
      </c>
      <c r="AF641" s="296">
        <f t="shared" si="2583"/>
        <v>7082</v>
      </c>
      <c r="AG641" s="296">
        <f t="shared" si="2583"/>
        <v>11161</v>
      </c>
      <c r="AH641" s="296">
        <f t="shared" si="2583"/>
        <v>0</v>
      </c>
      <c r="AI641" s="296">
        <f t="shared" si="2583"/>
        <v>0</v>
      </c>
      <c r="AJ641" s="296">
        <f t="shared" si="2583"/>
        <v>0</v>
      </c>
      <c r="AK641" s="296">
        <f t="shared" si="2583"/>
        <v>9630</v>
      </c>
      <c r="AL641" s="296">
        <f t="shared" si="2583"/>
        <v>9512</v>
      </c>
      <c r="AM641" s="296">
        <f t="shared" si="2583"/>
        <v>9758</v>
      </c>
      <c r="AN641" s="296">
        <f t="shared" si="2583"/>
        <v>8589</v>
      </c>
      <c r="AO641" s="296">
        <f t="shared" si="2583"/>
        <v>0</v>
      </c>
    </row>
    <row r="642" spans="1:41" ht="14.25">
      <c r="A642" s="43"/>
      <c r="B642" s="25" t="s">
        <v>298</v>
      </c>
      <c r="C642" s="29"/>
      <c r="D642" s="191">
        <f>D654+D670+D681+D692+D704+D721</f>
        <v>6691</v>
      </c>
      <c r="E642" s="111">
        <f>E654+E670+E681+E692+E704+E721</f>
        <v>7594</v>
      </c>
      <c r="F642" s="296">
        <f>F654+F670+F681+F692+F704+F721</f>
        <v>7349</v>
      </c>
      <c r="G642" s="191">
        <f>G654+G670+G681+G692+G704+G721</f>
        <v>1917</v>
      </c>
      <c r="H642" s="191">
        <f>H654+H670+H681+H692+H704+H721</f>
        <v>1938</v>
      </c>
      <c r="I642" s="191">
        <f>I654+I670+I681+I692+I704+I721</f>
        <v>1622</v>
      </c>
      <c r="J642" s="191">
        <f>J654+J670+J681+J692+J704+J721</f>
        <v>1872</v>
      </c>
      <c r="K642" s="23">
        <f t="shared" si="2392"/>
        <v>7349</v>
      </c>
      <c r="L642" s="23">
        <f t="shared" si="2393"/>
        <v>0</v>
      </c>
      <c r="M642" s="191">
        <f t="shared" ref="M642:AB642" si="2584">M654+M670+M681+M692+M704+M721</f>
        <v>7393</v>
      </c>
      <c r="N642" s="191">
        <f t="shared" si="2584"/>
        <v>7543</v>
      </c>
      <c r="O642" s="191">
        <f t="shared" si="2584"/>
        <v>7686</v>
      </c>
      <c r="P642" s="111">
        <f t="shared" si="2584"/>
        <v>0</v>
      </c>
      <c r="Q642" s="111">
        <f t="shared" si="2584"/>
        <v>0</v>
      </c>
      <c r="R642" s="111">
        <f t="shared" si="2584"/>
        <v>0</v>
      </c>
      <c r="S642" s="111">
        <f t="shared" si="2584"/>
        <v>0</v>
      </c>
      <c r="T642" s="111">
        <f t="shared" si="2584"/>
        <v>0</v>
      </c>
      <c r="U642" s="111">
        <f t="shared" si="2584"/>
        <v>0</v>
      </c>
      <c r="V642" s="111">
        <f t="shared" si="2584"/>
        <v>0</v>
      </c>
      <c r="W642" s="111">
        <f t="shared" si="2584"/>
        <v>-246</v>
      </c>
      <c r="X642" s="111">
        <f t="shared" si="2584"/>
        <v>0</v>
      </c>
      <c r="Y642" s="111">
        <f t="shared" si="2584"/>
        <v>0</v>
      </c>
      <c r="Z642" s="111">
        <f t="shared" si="2584"/>
        <v>0</v>
      </c>
      <c r="AA642" s="111">
        <f t="shared" si="2584"/>
        <v>0</v>
      </c>
      <c r="AB642" s="111">
        <f t="shared" si="2584"/>
        <v>0</v>
      </c>
      <c r="AC642" s="111">
        <f t="shared" ref="AC642:AE642" si="2585">AC654+AC670+AC681+AC692+AC704+AC721</f>
        <v>0</v>
      </c>
      <c r="AD642" s="292">
        <f t="shared" si="2355"/>
        <v>7103</v>
      </c>
      <c r="AE642" s="111">
        <f t="shared" si="2585"/>
        <v>7103</v>
      </c>
      <c r="AF642" s="111">
        <f t="shared" ref="AF642:AK642" si="2586">AF654+AF670+AF681+AF692+AF704+AF721</f>
        <v>6853</v>
      </c>
      <c r="AG642" s="111">
        <f t="shared" si="2586"/>
        <v>9211</v>
      </c>
      <c r="AH642" s="111">
        <f t="shared" ref="AH642:AJ642" si="2587">AH654+AH670+AH681+AH692+AH704+AH721</f>
        <v>0</v>
      </c>
      <c r="AI642" s="111">
        <f t="shared" si="2587"/>
        <v>0</v>
      </c>
      <c r="AJ642" s="111">
        <f t="shared" si="2587"/>
        <v>0</v>
      </c>
      <c r="AK642" s="111">
        <f t="shared" si="2586"/>
        <v>7680</v>
      </c>
      <c r="AL642" s="111">
        <f t="shared" ref="AL642:AM642" si="2588">AL654+AL670+AL681+AL692+AL704+AL721</f>
        <v>7926</v>
      </c>
      <c r="AM642" s="111">
        <f t="shared" si="2588"/>
        <v>8164</v>
      </c>
      <c r="AN642" s="111">
        <f t="shared" ref="AN642:AO642" si="2589">AN654+AN670+AN681+AN692+AN704+AN721</f>
        <v>8393</v>
      </c>
      <c r="AO642" s="111">
        <f t="shared" si="2589"/>
        <v>0</v>
      </c>
    </row>
    <row r="643" spans="1:41" ht="14.25">
      <c r="A643" s="43"/>
      <c r="B643" s="28" t="s">
        <v>299</v>
      </c>
      <c r="C643" s="29">
        <v>1</v>
      </c>
      <c r="D643" s="248">
        <f t="shared" ref="D643:J643" si="2590">D655+D671+D681+D692+D704+D721</f>
        <v>6691</v>
      </c>
      <c r="E643" s="38">
        <f t="shared" si="2590"/>
        <v>7594</v>
      </c>
      <c r="F643" s="286">
        <f t="shared" si="2590"/>
        <v>7349</v>
      </c>
      <c r="G643" s="248">
        <f t="shared" si="2590"/>
        <v>1917</v>
      </c>
      <c r="H643" s="248">
        <f t="shared" si="2590"/>
        <v>1938</v>
      </c>
      <c r="I643" s="248">
        <f t="shared" si="2590"/>
        <v>1622</v>
      </c>
      <c r="J643" s="248">
        <f t="shared" si="2590"/>
        <v>1872</v>
      </c>
      <c r="K643" s="23">
        <f t="shared" si="2392"/>
        <v>7349</v>
      </c>
      <c r="L643" s="23">
        <f t="shared" si="2393"/>
        <v>0</v>
      </c>
      <c r="M643" s="248">
        <f t="shared" ref="M643:AB643" si="2591">M655+M671+M681+M692+M704+M721</f>
        <v>7393</v>
      </c>
      <c r="N643" s="248">
        <f t="shared" si="2591"/>
        <v>7543</v>
      </c>
      <c r="O643" s="248">
        <f t="shared" si="2591"/>
        <v>7686</v>
      </c>
      <c r="P643" s="38">
        <f t="shared" si="2591"/>
        <v>0</v>
      </c>
      <c r="Q643" s="38">
        <f t="shared" si="2591"/>
        <v>0</v>
      </c>
      <c r="R643" s="38">
        <f t="shared" si="2591"/>
        <v>0</v>
      </c>
      <c r="S643" s="38">
        <f t="shared" si="2591"/>
        <v>0</v>
      </c>
      <c r="T643" s="38">
        <f t="shared" si="2591"/>
        <v>0</v>
      </c>
      <c r="U643" s="38">
        <f t="shared" si="2591"/>
        <v>0</v>
      </c>
      <c r="V643" s="38">
        <f t="shared" si="2591"/>
        <v>0</v>
      </c>
      <c r="W643" s="38">
        <f t="shared" si="2591"/>
        <v>-246</v>
      </c>
      <c r="X643" s="38">
        <f t="shared" si="2591"/>
        <v>0</v>
      </c>
      <c r="Y643" s="38">
        <f t="shared" si="2591"/>
        <v>0</v>
      </c>
      <c r="Z643" s="38">
        <f t="shared" si="2591"/>
        <v>0</v>
      </c>
      <c r="AA643" s="38">
        <f t="shared" si="2591"/>
        <v>0</v>
      </c>
      <c r="AB643" s="38">
        <f t="shared" si="2591"/>
        <v>0</v>
      </c>
      <c r="AC643" s="38">
        <f t="shared" ref="AC643:AE643" si="2592">AC655+AC671+AC681+AC692+AC704+AC721</f>
        <v>0</v>
      </c>
      <c r="AD643" s="292">
        <f t="shared" si="2355"/>
        <v>7103</v>
      </c>
      <c r="AE643" s="38">
        <f t="shared" si="2592"/>
        <v>7103</v>
      </c>
      <c r="AF643" s="38">
        <f t="shared" ref="AF643:AK643" si="2593">AF655+AF671+AF681+AF692+AF704+AF721</f>
        <v>6853</v>
      </c>
      <c r="AG643" s="38">
        <f t="shared" si="2593"/>
        <v>9211</v>
      </c>
      <c r="AH643" s="38">
        <f t="shared" ref="AH643:AJ643" si="2594">AH655+AH671+AH681+AH692+AH704+AH721</f>
        <v>0</v>
      </c>
      <c r="AI643" s="38">
        <f t="shared" si="2594"/>
        <v>0</v>
      </c>
      <c r="AJ643" s="38">
        <f t="shared" si="2594"/>
        <v>0</v>
      </c>
      <c r="AK643" s="38">
        <f t="shared" si="2593"/>
        <v>7680</v>
      </c>
      <c r="AL643" s="38">
        <f t="shared" ref="AL643:AM643" si="2595">AL655+AL671+AL681+AL692+AL704+AL721</f>
        <v>7926</v>
      </c>
      <c r="AM643" s="38">
        <f t="shared" si="2595"/>
        <v>8164</v>
      </c>
      <c r="AN643" s="38">
        <f t="shared" ref="AN643:AO643" si="2596">AN655+AN671+AN681+AN692+AN704+AN721</f>
        <v>8393</v>
      </c>
      <c r="AO643" s="38">
        <f t="shared" si="2596"/>
        <v>0</v>
      </c>
    </row>
    <row r="644" spans="1:41" ht="14.25">
      <c r="A644" s="43"/>
      <c r="B644" s="28" t="s">
        <v>476</v>
      </c>
      <c r="C644" s="29">
        <v>10</v>
      </c>
      <c r="D644" s="248">
        <f t="shared" ref="D644:J644" si="2597">D656+D672+D683+D694+D706+D723</f>
        <v>877</v>
      </c>
      <c r="E644" s="38">
        <f t="shared" si="2597"/>
        <v>1113</v>
      </c>
      <c r="F644" s="286">
        <f t="shared" si="2597"/>
        <v>1113</v>
      </c>
      <c r="G644" s="248">
        <f t="shared" si="2597"/>
        <v>270</v>
      </c>
      <c r="H644" s="248">
        <f t="shared" si="2597"/>
        <v>290</v>
      </c>
      <c r="I644" s="248">
        <f t="shared" si="2597"/>
        <v>270</v>
      </c>
      <c r="J644" s="248">
        <f t="shared" si="2597"/>
        <v>283</v>
      </c>
      <c r="K644" s="23">
        <f t="shared" si="2392"/>
        <v>1113</v>
      </c>
      <c r="L644" s="23">
        <f t="shared" si="2393"/>
        <v>0</v>
      </c>
      <c r="M644" s="248">
        <f t="shared" ref="M644:AB644" si="2598">M656+M672+M683+M694+M706+M723</f>
        <v>910</v>
      </c>
      <c r="N644" s="248">
        <f t="shared" si="2598"/>
        <v>910</v>
      </c>
      <c r="O644" s="248">
        <f t="shared" si="2598"/>
        <v>910</v>
      </c>
      <c r="P644" s="38">
        <f t="shared" si="2598"/>
        <v>0</v>
      </c>
      <c r="Q644" s="38">
        <f t="shared" si="2598"/>
        <v>0</v>
      </c>
      <c r="R644" s="38">
        <f t="shared" si="2598"/>
        <v>0</v>
      </c>
      <c r="S644" s="38">
        <f t="shared" si="2598"/>
        <v>0</v>
      </c>
      <c r="T644" s="38">
        <f t="shared" si="2598"/>
        <v>0</v>
      </c>
      <c r="U644" s="38">
        <f t="shared" si="2598"/>
        <v>0</v>
      </c>
      <c r="V644" s="38">
        <f t="shared" si="2598"/>
        <v>0</v>
      </c>
      <c r="W644" s="38">
        <f t="shared" si="2598"/>
        <v>0</v>
      </c>
      <c r="X644" s="38">
        <f t="shared" si="2598"/>
        <v>0</v>
      </c>
      <c r="Y644" s="38">
        <f t="shared" si="2598"/>
        <v>0</v>
      </c>
      <c r="Z644" s="38">
        <f t="shared" si="2598"/>
        <v>0</v>
      </c>
      <c r="AA644" s="38">
        <f t="shared" si="2598"/>
        <v>0</v>
      </c>
      <c r="AB644" s="38">
        <f t="shared" si="2598"/>
        <v>0</v>
      </c>
      <c r="AC644" s="38">
        <f t="shared" ref="AC644:AE644" si="2599">AC656+AC672+AC683+AC694+AC706+AC723</f>
        <v>0</v>
      </c>
      <c r="AD644" s="292">
        <f t="shared" si="2355"/>
        <v>1113</v>
      </c>
      <c r="AE644" s="38">
        <f t="shared" si="2599"/>
        <v>1113</v>
      </c>
      <c r="AF644" s="38">
        <f t="shared" ref="AF644:AK644" si="2600">AF656+AF672+AF683+AF694+AF706+AF723</f>
        <v>1001</v>
      </c>
      <c r="AG644" s="38">
        <f t="shared" si="2600"/>
        <v>1183</v>
      </c>
      <c r="AH644" s="38">
        <f t="shared" ref="AH644:AJ644" si="2601">AH656+AH672+AH683+AH694+AH706+AH723</f>
        <v>0</v>
      </c>
      <c r="AI644" s="38">
        <f t="shared" si="2601"/>
        <v>0</v>
      </c>
      <c r="AJ644" s="38">
        <f t="shared" si="2601"/>
        <v>0</v>
      </c>
      <c r="AK644" s="38">
        <f t="shared" si="2600"/>
        <v>0</v>
      </c>
      <c r="AL644" s="38">
        <f t="shared" ref="AL644:AM644" si="2602">AL656+AL672+AL683+AL694+AL706+AL723</f>
        <v>0</v>
      </c>
      <c r="AM644" s="38">
        <f t="shared" si="2602"/>
        <v>0</v>
      </c>
      <c r="AN644" s="38">
        <f t="shared" ref="AN644:AO644" si="2603">AN656+AN672+AN683+AN694+AN706+AN723</f>
        <v>0</v>
      </c>
      <c r="AO644" s="38">
        <f t="shared" si="2603"/>
        <v>0</v>
      </c>
    </row>
    <row r="645" spans="1:41" ht="15" hidden="1" customHeight="1">
      <c r="A645" s="43"/>
      <c r="B645" s="28" t="s">
        <v>477</v>
      </c>
      <c r="C645" s="29"/>
      <c r="D645" s="186"/>
      <c r="E645" s="30"/>
      <c r="F645" s="93"/>
      <c r="G645" s="186"/>
      <c r="H645" s="186"/>
      <c r="I645" s="186"/>
      <c r="J645" s="186"/>
      <c r="K645" s="23">
        <f t="shared" si="2392"/>
        <v>0</v>
      </c>
      <c r="L645" s="23">
        <f t="shared" si="2393"/>
        <v>0</v>
      </c>
      <c r="M645" s="186"/>
      <c r="N645" s="186"/>
      <c r="O645" s="186"/>
      <c r="P645" s="30"/>
      <c r="Q645" s="30"/>
      <c r="R645" s="30"/>
      <c r="S645" s="30"/>
      <c r="T645" s="30"/>
      <c r="U645" s="30"/>
      <c r="V645" s="30"/>
      <c r="W645" s="30"/>
      <c r="X645" s="30"/>
      <c r="Y645" s="30"/>
      <c r="Z645" s="30"/>
      <c r="AA645" s="30"/>
      <c r="AB645" s="30"/>
      <c r="AC645" s="30"/>
      <c r="AD645" s="292">
        <f t="shared" si="2355"/>
        <v>0</v>
      </c>
      <c r="AE645" s="30"/>
      <c r="AF645" s="30"/>
      <c r="AG645" s="30"/>
      <c r="AH645" s="30"/>
      <c r="AI645" s="30"/>
      <c r="AJ645" s="30"/>
      <c r="AK645" s="30"/>
      <c r="AL645" s="30"/>
      <c r="AM645" s="30"/>
      <c r="AN645" s="30"/>
      <c r="AO645" s="30"/>
    </row>
    <row r="646" spans="1:41" ht="14.25">
      <c r="A646" s="43"/>
      <c r="B646" s="28" t="s">
        <v>301</v>
      </c>
      <c r="C646" s="29">
        <v>20</v>
      </c>
      <c r="D646" s="248">
        <f t="shared" ref="D646:J646" si="2604">D658+D674+D685+D696+D708+D725</f>
        <v>2865</v>
      </c>
      <c r="E646" s="38">
        <f t="shared" si="2604"/>
        <v>3244</v>
      </c>
      <c r="F646" s="286">
        <f t="shared" si="2604"/>
        <v>3000</v>
      </c>
      <c r="G646" s="248">
        <f t="shared" si="2604"/>
        <v>747</v>
      </c>
      <c r="H646" s="248">
        <f t="shared" si="2604"/>
        <v>748</v>
      </c>
      <c r="I646" s="248">
        <f t="shared" si="2604"/>
        <v>752</v>
      </c>
      <c r="J646" s="248">
        <f t="shared" si="2604"/>
        <v>753</v>
      </c>
      <c r="K646" s="23">
        <f t="shared" si="2392"/>
        <v>3000</v>
      </c>
      <c r="L646" s="23">
        <f t="shared" si="2393"/>
        <v>0</v>
      </c>
      <c r="M646" s="248">
        <f t="shared" ref="M646:AB646" si="2605">M658+M674+M685+M696+M708+M725</f>
        <v>3140</v>
      </c>
      <c r="N646" s="248">
        <f t="shared" si="2605"/>
        <v>3190</v>
      </c>
      <c r="O646" s="248">
        <f t="shared" si="2605"/>
        <v>3230</v>
      </c>
      <c r="P646" s="38">
        <f t="shared" si="2605"/>
        <v>0</v>
      </c>
      <c r="Q646" s="38">
        <f t="shared" si="2605"/>
        <v>0</v>
      </c>
      <c r="R646" s="38">
        <f t="shared" si="2605"/>
        <v>0</v>
      </c>
      <c r="S646" s="38">
        <f t="shared" si="2605"/>
        <v>0</v>
      </c>
      <c r="T646" s="38">
        <f t="shared" si="2605"/>
        <v>0</v>
      </c>
      <c r="U646" s="38">
        <f t="shared" si="2605"/>
        <v>0</v>
      </c>
      <c r="V646" s="38">
        <f t="shared" si="2605"/>
        <v>0</v>
      </c>
      <c r="W646" s="38">
        <f t="shared" si="2605"/>
        <v>0</v>
      </c>
      <c r="X646" s="38">
        <f t="shared" si="2605"/>
        <v>0</v>
      </c>
      <c r="Y646" s="38">
        <f t="shared" si="2605"/>
        <v>0</v>
      </c>
      <c r="Z646" s="38">
        <f t="shared" si="2605"/>
        <v>0</v>
      </c>
      <c r="AA646" s="38">
        <f t="shared" si="2605"/>
        <v>0</v>
      </c>
      <c r="AB646" s="38">
        <f t="shared" si="2605"/>
        <v>0</v>
      </c>
      <c r="AC646" s="38">
        <f t="shared" ref="AC646:AE646" si="2606">AC658+AC674+AC685+AC696+AC708+AC725</f>
        <v>0</v>
      </c>
      <c r="AD646" s="292">
        <f t="shared" si="2355"/>
        <v>3000</v>
      </c>
      <c r="AE646" s="38">
        <f t="shared" si="2606"/>
        <v>3000</v>
      </c>
      <c r="AF646" s="38">
        <f t="shared" ref="AF646:AK646" si="2607">AF658+AF674+AF685+AF696+AF708+AF725</f>
        <v>2916</v>
      </c>
      <c r="AG646" s="38">
        <f t="shared" si="2607"/>
        <v>3355</v>
      </c>
      <c r="AH646" s="38">
        <f t="shared" ref="AH646:AJ646" si="2608">AH658+AH674+AH685+AH696+AH708+AH725</f>
        <v>0</v>
      </c>
      <c r="AI646" s="38">
        <f t="shared" si="2608"/>
        <v>0</v>
      </c>
      <c r="AJ646" s="38">
        <f t="shared" si="2608"/>
        <v>0</v>
      </c>
      <c r="AK646" s="38">
        <f t="shared" si="2607"/>
        <v>3007</v>
      </c>
      <c r="AL646" s="38">
        <f t="shared" ref="AL646:AM646" si="2609">AL658+AL674+AL685+AL696+AL708+AL725</f>
        <v>3103</v>
      </c>
      <c r="AM646" s="38">
        <f t="shared" si="2609"/>
        <v>3197</v>
      </c>
      <c r="AN646" s="38">
        <f t="shared" ref="AN646:AO646" si="2610">AN658+AN674+AN685+AN696+AN708+AN725</f>
        <v>3287</v>
      </c>
      <c r="AO646" s="38">
        <f t="shared" si="2610"/>
        <v>0</v>
      </c>
    </row>
    <row r="647" spans="1:41" ht="13.5" customHeight="1">
      <c r="A647" s="43"/>
      <c r="B647" s="321" t="s">
        <v>478</v>
      </c>
      <c r="C647" s="29" t="s">
        <v>479</v>
      </c>
      <c r="D647" s="248">
        <f t="shared" ref="D647:E648" si="2611">D659+D675+D686+D697+D709</f>
        <v>2949</v>
      </c>
      <c r="E647" s="38">
        <f t="shared" si="2611"/>
        <v>3237</v>
      </c>
      <c r="F647" s="286">
        <f t="shared" ref="F647:J648" si="2612">F659+F675+F686+F697+F709</f>
        <v>3236</v>
      </c>
      <c r="G647" s="248">
        <f t="shared" si="2612"/>
        <v>900</v>
      </c>
      <c r="H647" s="248">
        <f t="shared" si="2612"/>
        <v>900</v>
      </c>
      <c r="I647" s="248">
        <f t="shared" si="2612"/>
        <v>600</v>
      </c>
      <c r="J647" s="248">
        <f t="shared" si="2612"/>
        <v>836</v>
      </c>
      <c r="K647" s="23">
        <f t="shared" si="2392"/>
        <v>3236</v>
      </c>
      <c r="L647" s="23">
        <f t="shared" si="2393"/>
        <v>0</v>
      </c>
      <c r="M647" s="248">
        <f t="shared" ref="M647:O647" si="2613">M659+M675+M686+M697+M709</f>
        <v>3343</v>
      </c>
      <c r="N647" s="248">
        <f t="shared" si="2613"/>
        <v>3443</v>
      </c>
      <c r="O647" s="248">
        <f t="shared" si="2613"/>
        <v>3546</v>
      </c>
      <c r="P647" s="38">
        <f t="shared" ref="P647:Q647" si="2614">P659+P675+P686+P697+P709</f>
        <v>0</v>
      </c>
      <c r="Q647" s="38">
        <f t="shared" si="2614"/>
        <v>0</v>
      </c>
      <c r="R647" s="38">
        <f t="shared" ref="R647:Z647" si="2615">R659+R675+R686+R697+R709</f>
        <v>0</v>
      </c>
      <c r="S647" s="38">
        <f t="shared" si="2615"/>
        <v>0</v>
      </c>
      <c r="T647" s="38">
        <f t="shared" si="2615"/>
        <v>0</v>
      </c>
      <c r="U647" s="38">
        <f t="shared" ref="U647:V647" si="2616">U659+U675+U686+U697+U709</f>
        <v>0</v>
      </c>
      <c r="V647" s="38">
        <f t="shared" si="2616"/>
        <v>0</v>
      </c>
      <c r="W647" s="38">
        <f t="shared" ref="W647:Y647" si="2617">W659+W675+W686+W697+W709</f>
        <v>-246</v>
      </c>
      <c r="X647" s="38">
        <f t="shared" si="2617"/>
        <v>0</v>
      </c>
      <c r="Y647" s="38">
        <f t="shared" si="2617"/>
        <v>0</v>
      </c>
      <c r="Z647" s="38">
        <f t="shared" si="2615"/>
        <v>0</v>
      </c>
      <c r="AA647" s="38">
        <f t="shared" ref="AA647:AB647" si="2618">AA659+AA675+AA686+AA697+AA709</f>
        <v>0</v>
      </c>
      <c r="AB647" s="38">
        <f t="shared" si="2618"/>
        <v>0</v>
      </c>
      <c r="AC647" s="38">
        <f t="shared" ref="AC647:AE647" si="2619">AC659+AC675+AC686+AC697+AC709</f>
        <v>0</v>
      </c>
      <c r="AD647" s="292">
        <f t="shared" si="2355"/>
        <v>2990</v>
      </c>
      <c r="AE647" s="38">
        <f t="shared" si="2619"/>
        <v>2990</v>
      </c>
      <c r="AF647" s="38">
        <f t="shared" ref="AF647:AK647" si="2620">AF659+AF675+AF686+AF697+AF709</f>
        <v>2936</v>
      </c>
      <c r="AG647" s="38">
        <f t="shared" si="2620"/>
        <v>4673</v>
      </c>
      <c r="AH647" s="38">
        <f t="shared" ref="AH647:AJ647" si="2621">AH659+AH675+AH686+AH697+AH709</f>
        <v>0</v>
      </c>
      <c r="AI647" s="38">
        <f t="shared" si="2621"/>
        <v>0</v>
      </c>
      <c r="AJ647" s="38">
        <f t="shared" si="2621"/>
        <v>0</v>
      </c>
      <c r="AK647" s="38">
        <f t="shared" si="2620"/>
        <v>4673</v>
      </c>
      <c r="AL647" s="38">
        <f t="shared" ref="AL647:AM647" si="2622">AL659+AL675+AL686+AL697+AL709</f>
        <v>4823</v>
      </c>
      <c r="AM647" s="38">
        <f t="shared" si="2622"/>
        <v>4967</v>
      </c>
      <c r="AN647" s="38">
        <f t="shared" ref="AN647:AO647" si="2623">AN659+AN675+AN686+AN697+AN709</f>
        <v>5106</v>
      </c>
      <c r="AO647" s="38">
        <f t="shared" si="2623"/>
        <v>0</v>
      </c>
    </row>
    <row r="648" spans="1:41" ht="14.25" hidden="1">
      <c r="A648" s="43"/>
      <c r="B648" s="28" t="s">
        <v>327</v>
      </c>
      <c r="C648" s="29">
        <v>59</v>
      </c>
      <c r="D648" s="248">
        <f t="shared" si="2611"/>
        <v>0</v>
      </c>
      <c r="E648" s="38">
        <f t="shared" si="2611"/>
        <v>0</v>
      </c>
      <c r="F648" s="286">
        <f t="shared" si="2612"/>
        <v>0</v>
      </c>
      <c r="G648" s="248">
        <f t="shared" si="2612"/>
        <v>0</v>
      </c>
      <c r="H648" s="248">
        <f t="shared" si="2612"/>
        <v>0</v>
      </c>
      <c r="I648" s="248">
        <f t="shared" si="2612"/>
        <v>0</v>
      </c>
      <c r="J648" s="248">
        <f t="shared" si="2612"/>
        <v>0</v>
      </c>
      <c r="K648" s="23">
        <f t="shared" si="2392"/>
        <v>0</v>
      </c>
      <c r="L648" s="23">
        <f t="shared" si="2393"/>
        <v>0</v>
      </c>
      <c r="M648" s="248">
        <f t="shared" ref="M648:O648" si="2624">M660+M676+M687+M698+M710</f>
        <v>0</v>
      </c>
      <c r="N648" s="248">
        <f t="shared" si="2624"/>
        <v>0</v>
      </c>
      <c r="O648" s="248">
        <f t="shared" si="2624"/>
        <v>0</v>
      </c>
      <c r="P648" s="38">
        <f t="shared" ref="P648:Q648" si="2625">P660+P676+P687+P698+P710</f>
        <v>0</v>
      </c>
      <c r="Q648" s="38">
        <f t="shared" si="2625"/>
        <v>0</v>
      </c>
      <c r="R648" s="38">
        <f t="shared" ref="R648:Z648" si="2626">R660+R676+R687+R698+R710</f>
        <v>0</v>
      </c>
      <c r="S648" s="38">
        <f t="shared" si="2626"/>
        <v>0</v>
      </c>
      <c r="T648" s="38">
        <f t="shared" si="2626"/>
        <v>0</v>
      </c>
      <c r="U648" s="38">
        <f t="shared" ref="U648:V648" si="2627">U660+U676+U687+U698+U710</f>
        <v>0</v>
      </c>
      <c r="V648" s="38">
        <f t="shared" si="2627"/>
        <v>0</v>
      </c>
      <c r="W648" s="38">
        <f t="shared" ref="W648:Y648" si="2628">W660+W676+W687+W698+W710</f>
        <v>0</v>
      </c>
      <c r="X648" s="38">
        <f t="shared" si="2628"/>
        <v>0</v>
      </c>
      <c r="Y648" s="38">
        <f t="shared" si="2628"/>
        <v>0</v>
      </c>
      <c r="Z648" s="38">
        <f t="shared" si="2626"/>
        <v>0</v>
      </c>
      <c r="AA648" s="38">
        <f t="shared" ref="AA648:AB648" si="2629">AA660+AA676+AA687+AA698+AA710</f>
        <v>0</v>
      </c>
      <c r="AB648" s="38">
        <f t="shared" si="2629"/>
        <v>0</v>
      </c>
      <c r="AC648" s="38">
        <f t="shared" ref="AC648:AE648" si="2630">AC660+AC676+AC687+AC698+AC710</f>
        <v>0</v>
      </c>
      <c r="AD648" s="292">
        <f t="shared" si="2355"/>
        <v>0</v>
      </c>
      <c r="AE648" s="38">
        <f t="shared" si="2630"/>
        <v>0</v>
      </c>
      <c r="AF648" s="38">
        <f t="shared" ref="AF648:AK648" si="2631">AF660+AF676+AF687+AF698+AF710</f>
        <v>0</v>
      </c>
      <c r="AG648" s="38">
        <f t="shared" si="2631"/>
        <v>0</v>
      </c>
      <c r="AH648" s="38">
        <f t="shared" ref="AH648:AJ648" si="2632">AH660+AH676+AH687+AH698+AH710</f>
        <v>0</v>
      </c>
      <c r="AI648" s="38">
        <f t="shared" si="2632"/>
        <v>0</v>
      </c>
      <c r="AJ648" s="38">
        <f t="shared" si="2632"/>
        <v>0</v>
      </c>
      <c r="AK648" s="38">
        <f t="shared" si="2631"/>
        <v>0</v>
      </c>
      <c r="AL648" s="38">
        <f t="shared" ref="AL648:AM648" si="2633">AL660+AL676+AL687+AL698+AL710</f>
        <v>0</v>
      </c>
      <c r="AM648" s="38">
        <f t="shared" si="2633"/>
        <v>0</v>
      </c>
      <c r="AN648" s="38">
        <f t="shared" ref="AN648:AO648" si="2634">AN660+AN676+AN687+AN698+AN710</f>
        <v>0</v>
      </c>
      <c r="AO648" s="38">
        <f t="shared" si="2634"/>
        <v>0</v>
      </c>
    </row>
    <row r="649" spans="1:41" ht="16.5" customHeight="1">
      <c r="A649" s="43"/>
      <c r="B649" s="25" t="s">
        <v>311</v>
      </c>
      <c r="C649" s="29"/>
      <c r="D649" s="248">
        <f>D663+D678+D689+D701+D712+D728</f>
        <v>629</v>
      </c>
      <c r="E649" s="38">
        <f>E663+E678+E689+E701+E712+E728</f>
        <v>0</v>
      </c>
      <c r="F649" s="286">
        <f t="shared" ref="F649:AC649" si="2635">F663+F678+F689+F701+F712+F728+F731+F736</f>
        <v>130</v>
      </c>
      <c r="G649" s="286">
        <f t="shared" si="2635"/>
        <v>130</v>
      </c>
      <c r="H649" s="286">
        <f t="shared" si="2635"/>
        <v>0</v>
      </c>
      <c r="I649" s="286">
        <f t="shared" si="2635"/>
        <v>0</v>
      </c>
      <c r="J649" s="286">
        <f t="shared" si="2635"/>
        <v>0</v>
      </c>
      <c r="K649" s="286">
        <f t="shared" si="2635"/>
        <v>130</v>
      </c>
      <c r="L649" s="286">
        <f t="shared" si="2635"/>
        <v>0</v>
      </c>
      <c r="M649" s="286">
        <f t="shared" si="2635"/>
        <v>0</v>
      </c>
      <c r="N649" s="286">
        <f t="shared" si="2635"/>
        <v>0</v>
      </c>
      <c r="O649" s="286">
        <f t="shared" si="2635"/>
        <v>0</v>
      </c>
      <c r="P649" s="286">
        <f t="shared" si="2635"/>
        <v>0</v>
      </c>
      <c r="Q649" s="286">
        <f t="shared" si="2635"/>
        <v>0</v>
      </c>
      <c r="R649" s="286">
        <f t="shared" si="2635"/>
        <v>0</v>
      </c>
      <c r="S649" s="286">
        <f t="shared" si="2635"/>
        <v>157</v>
      </c>
      <c r="T649" s="286">
        <f t="shared" si="2635"/>
        <v>0</v>
      </c>
      <c r="U649" s="286">
        <f t="shared" si="2635"/>
        <v>13</v>
      </c>
      <c r="V649" s="286">
        <f t="shared" si="2635"/>
        <v>0</v>
      </c>
      <c r="W649" s="286">
        <f t="shared" si="2635"/>
        <v>430</v>
      </c>
      <c r="X649" s="286">
        <f t="shared" si="2635"/>
        <v>0</v>
      </c>
      <c r="Y649" s="286">
        <f t="shared" si="2635"/>
        <v>0</v>
      </c>
      <c r="Z649" s="286">
        <f t="shared" si="2635"/>
        <v>0</v>
      </c>
      <c r="AA649" s="286">
        <f t="shared" si="2635"/>
        <v>0</v>
      </c>
      <c r="AB649" s="286">
        <f t="shared" si="2635"/>
        <v>0</v>
      </c>
      <c r="AC649" s="286">
        <f t="shared" si="2635"/>
        <v>0</v>
      </c>
      <c r="AD649" s="292">
        <f t="shared" si="2355"/>
        <v>730</v>
      </c>
      <c r="AE649" s="286">
        <f t="shared" ref="AE649:AO649" si="2636">AE663+AE678+AE689+AE701+AE712+AE728+AE731+AE736</f>
        <v>730</v>
      </c>
      <c r="AF649" s="286">
        <f t="shared" si="2636"/>
        <v>229</v>
      </c>
      <c r="AG649" s="286">
        <f t="shared" si="2636"/>
        <v>1950</v>
      </c>
      <c r="AH649" s="286">
        <f t="shared" si="2636"/>
        <v>0</v>
      </c>
      <c r="AI649" s="286">
        <f t="shared" si="2636"/>
        <v>0</v>
      </c>
      <c r="AJ649" s="286">
        <f t="shared" si="2636"/>
        <v>0</v>
      </c>
      <c r="AK649" s="286">
        <f t="shared" si="2636"/>
        <v>1950</v>
      </c>
      <c r="AL649" s="286">
        <f t="shared" si="2636"/>
        <v>1586</v>
      </c>
      <c r="AM649" s="286">
        <f t="shared" si="2636"/>
        <v>1594</v>
      </c>
      <c r="AN649" s="286">
        <f t="shared" si="2636"/>
        <v>196</v>
      </c>
      <c r="AO649" s="286">
        <f t="shared" si="2636"/>
        <v>0</v>
      </c>
    </row>
    <row r="650" spans="1:41" ht="16.5" hidden="1" customHeight="1">
      <c r="A650" s="43"/>
      <c r="B650" s="28" t="s">
        <v>320</v>
      </c>
      <c r="C650" s="29">
        <v>56</v>
      </c>
      <c r="D650" s="186"/>
      <c r="E650" s="30"/>
      <c r="F650" s="93"/>
      <c r="G650" s="186"/>
      <c r="H650" s="186"/>
      <c r="I650" s="186"/>
      <c r="J650" s="186"/>
      <c r="K650" s="23">
        <f t="shared" si="2392"/>
        <v>0</v>
      </c>
      <c r="L650" s="23">
        <f t="shared" si="2393"/>
        <v>0</v>
      </c>
      <c r="M650" s="186"/>
      <c r="N650" s="186"/>
      <c r="O650" s="186"/>
      <c r="P650" s="30"/>
      <c r="Q650" s="30"/>
      <c r="R650" s="30"/>
      <c r="S650" s="30"/>
      <c r="T650" s="30"/>
      <c r="U650" s="30"/>
      <c r="V650" s="30"/>
      <c r="W650" s="30"/>
      <c r="X650" s="30"/>
      <c r="Y650" s="30"/>
      <c r="Z650" s="30"/>
      <c r="AA650" s="30"/>
      <c r="AB650" s="30"/>
      <c r="AC650" s="30"/>
      <c r="AD650" s="292">
        <f t="shared" si="2355"/>
        <v>0</v>
      </c>
      <c r="AE650" s="30"/>
      <c r="AF650" s="30"/>
      <c r="AG650" s="30"/>
      <c r="AH650" s="30"/>
      <c r="AI650" s="30"/>
      <c r="AJ650" s="30"/>
      <c r="AK650" s="30"/>
      <c r="AL650" s="30"/>
      <c r="AM650" s="30"/>
      <c r="AN650" s="30"/>
      <c r="AO650" s="30"/>
    </row>
    <row r="651" spans="1:41" ht="21.75" customHeight="1">
      <c r="A651" s="43"/>
      <c r="B651" s="346" t="s">
        <v>480</v>
      </c>
      <c r="C651" s="347" t="s">
        <v>481</v>
      </c>
      <c r="D651" s="186"/>
      <c r="E651" s="30"/>
      <c r="F651" s="93">
        <f t="shared" ref="F651:AC651" si="2637">F732+F737</f>
        <v>0</v>
      </c>
      <c r="G651" s="93">
        <f t="shared" si="2637"/>
        <v>0</v>
      </c>
      <c r="H651" s="93">
        <f t="shared" si="2637"/>
        <v>0</v>
      </c>
      <c r="I651" s="93">
        <f t="shared" si="2637"/>
        <v>0</v>
      </c>
      <c r="J651" s="93">
        <f t="shared" si="2637"/>
        <v>0</v>
      </c>
      <c r="K651" s="93">
        <f t="shared" si="2637"/>
        <v>0</v>
      </c>
      <c r="L651" s="93">
        <f t="shared" si="2637"/>
        <v>0</v>
      </c>
      <c r="M651" s="93">
        <f t="shared" si="2637"/>
        <v>0</v>
      </c>
      <c r="N651" s="93">
        <f t="shared" si="2637"/>
        <v>0</v>
      </c>
      <c r="O651" s="93">
        <f t="shared" si="2637"/>
        <v>0</v>
      </c>
      <c r="P651" s="93">
        <f t="shared" si="2637"/>
        <v>0</v>
      </c>
      <c r="Q651" s="93">
        <f t="shared" si="2637"/>
        <v>0</v>
      </c>
      <c r="R651" s="93">
        <f t="shared" si="2637"/>
        <v>0</v>
      </c>
      <c r="S651" s="93">
        <f t="shared" si="2637"/>
        <v>0</v>
      </c>
      <c r="T651" s="93">
        <f t="shared" si="2637"/>
        <v>0</v>
      </c>
      <c r="U651" s="93">
        <f t="shared" si="2637"/>
        <v>0</v>
      </c>
      <c r="V651" s="93">
        <f t="shared" si="2637"/>
        <v>0</v>
      </c>
      <c r="W651" s="93">
        <f t="shared" si="2637"/>
        <v>430</v>
      </c>
      <c r="X651" s="93">
        <f t="shared" si="2637"/>
        <v>0</v>
      </c>
      <c r="Y651" s="93">
        <f t="shared" si="2637"/>
        <v>0</v>
      </c>
      <c r="Z651" s="93">
        <f t="shared" si="2637"/>
        <v>0</v>
      </c>
      <c r="AA651" s="93">
        <f t="shared" si="2637"/>
        <v>0</v>
      </c>
      <c r="AB651" s="93">
        <f t="shared" si="2637"/>
        <v>0</v>
      </c>
      <c r="AC651" s="93">
        <f t="shared" si="2637"/>
        <v>0</v>
      </c>
      <c r="AD651" s="292">
        <f t="shared" si="2355"/>
        <v>430</v>
      </c>
      <c r="AE651" s="93">
        <f t="shared" ref="AE651:AO651" si="2638">AE732+AE737</f>
        <v>430</v>
      </c>
      <c r="AF651" s="93">
        <f t="shared" si="2638"/>
        <v>57</v>
      </c>
      <c r="AG651" s="93">
        <f t="shared" si="2638"/>
        <v>1707</v>
      </c>
      <c r="AH651" s="93">
        <f t="shared" si="2638"/>
        <v>0</v>
      </c>
      <c r="AI651" s="93">
        <f t="shared" si="2638"/>
        <v>0</v>
      </c>
      <c r="AJ651" s="93">
        <f t="shared" si="2638"/>
        <v>0</v>
      </c>
      <c r="AK651" s="93">
        <f t="shared" si="2638"/>
        <v>1707</v>
      </c>
      <c r="AL651" s="93">
        <f t="shared" si="2638"/>
        <v>1586</v>
      </c>
      <c r="AM651" s="93">
        <f t="shared" si="2638"/>
        <v>1594</v>
      </c>
      <c r="AN651" s="93">
        <f t="shared" si="2638"/>
        <v>196</v>
      </c>
      <c r="AO651" s="93">
        <f t="shared" si="2638"/>
        <v>0</v>
      </c>
    </row>
    <row r="652" spans="1:41" ht="12.75" customHeight="1">
      <c r="A652" s="43"/>
      <c r="B652" s="16" t="s">
        <v>365</v>
      </c>
      <c r="C652" s="29">
        <v>70</v>
      </c>
      <c r="D652" s="248">
        <f t="shared" ref="D652:J652" si="2639">D668+D679+D690+D702+D713+D729</f>
        <v>629</v>
      </c>
      <c r="E652" s="38">
        <f t="shared" si="2639"/>
        <v>0</v>
      </c>
      <c r="F652" s="286">
        <f t="shared" si="2639"/>
        <v>130</v>
      </c>
      <c r="G652" s="248">
        <f t="shared" si="2639"/>
        <v>130</v>
      </c>
      <c r="H652" s="248">
        <f t="shared" si="2639"/>
        <v>0</v>
      </c>
      <c r="I652" s="248">
        <f t="shared" si="2639"/>
        <v>0</v>
      </c>
      <c r="J652" s="248">
        <f t="shared" si="2639"/>
        <v>0</v>
      </c>
      <c r="K652" s="23">
        <f t="shared" si="2392"/>
        <v>130</v>
      </c>
      <c r="L652" s="23">
        <f t="shared" si="2393"/>
        <v>0</v>
      </c>
      <c r="M652" s="248">
        <f t="shared" ref="M652:AB652" si="2640">M668+M679+M690+M702+M713+M729</f>
        <v>0</v>
      </c>
      <c r="N652" s="248">
        <f t="shared" si="2640"/>
        <v>0</v>
      </c>
      <c r="O652" s="248">
        <f t="shared" si="2640"/>
        <v>0</v>
      </c>
      <c r="P652" s="38">
        <f t="shared" si="2640"/>
        <v>0</v>
      </c>
      <c r="Q652" s="38">
        <f t="shared" si="2640"/>
        <v>0</v>
      </c>
      <c r="R652" s="38">
        <f t="shared" si="2640"/>
        <v>0</v>
      </c>
      <c r="S652" s="38">
        <f t="shared" si="2640"/>
        <v>157</v>
      </c>
      <c r="T652" s="38">
        <f t="shared" si="2640"/>
        <v>0</v>
      </c>
      <c r="U652" s="38">
        <f t="shared" si="2640"/>
        <v>13</v>
      </c>
      <c r="V652" s="38">
        <f t="shared" si="2640"/>
        <v>0</v>
      </c>
      <c r="W652" s="38">
        <f t="shared" si="2640"/>
        <v>0</v>
      </c>
      <c r="X652" s="38">
        <f t="shared" si="2640"/>
        <v>0</v>
      </c>
      <c r="Y652" s="38">
        <f t="shared" si="2640"/>
        <v>0</v>
      </c>
      <c r="Z652" s="38">
        <f t="shared" si="2640"/>
        <v>0</v>
      </c>
      <c r="AA652" s="38">
        <f t="shared" si="2640"/>
        <v>0</v>
      </c>
      <c r="AB652" s="38">
        <f t="shared" si="2640"/>
        <v>0</v>
      </c>
      <c r="AC652" s="38">
        <f t="shared" ref="AC652:AE652" si="2641">AC668+AC679+AC690+AC702+AC713+AC729</f>
        <v>0</v>
      </c>
      <c r="AD652" s="292">
        <f t="shared" si="2355"/>
        <v>300</v>
      </c>
      <c r="AE652" s="38">
        <f t="shared" si="2641"/>
        <v>300</v>
      </c>
      <c r="AF652" s="38">
        <f t="shared" ref="AF652:AK652" si="2642">AF668+AF679+AF690+AF702+AF713+AF729</f>
        <v>172</v>
      </c>
      <c r="AG652" s="38">
        <f t="shared" si="2642"/>
        <v>243</v>
      </c>
      <c r="AH652" s="38">
        <f t="shared" ref="AH652:AJ652" si="2643">AH668+AH679+AH690+AH702+AH713+AH729</f>
        <v>0</v>
      </c>
      <c r="AI652" s="38">
        <f t="shared" si="2643"/>
        <v>0</v>
      </c>
      <c r="AJ652" s="38">
        <f t="shared" si="2643"/>
        <v>0</v>
      </c>
      <c r="AK652" s="38">
        <f t="shared" si="2642"/>
        <v>243</v>
      </c>
      <c r="AL652" s="38">
        <f t="shared" ref="AL652:AM652" si="2644">AL668+AL679+AL690+AL702+AL713+AL729</f>
        <v>0</v>
      </c>
      <c r="AM652" s="38">
        <f t="shared" si="2644"/>
        <v>0</v>
      </c>
      <c r="AN652" s="38">
        <f t="shared" ref="AN652:AO652" si="2645">AN668+AN679+AN690+AN702+AN713+AN729</f>
        <v>0</v>
      </c>
      <c r="AO652" s="38">
        <f t="shared" si="2645"/>
        <v>0</v>
      </c>
    </row>
    <row r="653" spans="1:41" ht="27" customHeight="1">
      <c r="A653" s="43" t="s">
        <v>482</v>
      </c>
      <c r="B653" s="154" t="s">
        <v>483</v>
      </c>
      <c r="C653" s="155" t="s">
        <v>475</v>
      </c>
      <c r="D653" s="263">
        <f t="shared" ref="D653:E653" si="2646">D654+D663</f>
        <v>2316</v>
      </c>
      <c r="E653" s="156">
        <f t="shared" si="2646"/>
        <v>2475</v>
      </c>
      <c r="F653" s="300">
        <f t="shared" ref="F653:J653" si="2647">F654+F663</f>
        <v>2505</v>
      </c>
      <c r="G653" s="263">
        <f t="shared" si="2647"/>
        <v>750</v>
      </c>
      <c r="H653" s="263">
        <f t="shared" si="2647"/>
        <v>625</v>
      </c>
      <c r="I653" s="263">
        <f t="shared" si="2647"/>
        <v>510</v>
      </c>
      <c r="J653" s="263">
        <f t="shared" si="2647"/>
        <v>620</v>
      </c>
      <c r="K653" s="23">
        <f t="shared" si="2392"/>
        <v>2505</v>
      </c>
      <c r="L653" s="23">
        <f t="shared" si="2393"/>
        <v>0</v>
      </c>
      <c r="M653" s="263">
        <f t="shared" ref="M653:O653" si="2648">M654+M663</f>
        <v>2533</v>
      </c>
      <c r="N653" s="263">
        <f t="shared" si="2648"/>
        <v>2573</v>
      </c>
      <c r="O653" s="263">
        <f t="shared" si="2648"/>
        <v>2636</v>
      </c>
      <c r="P653" s="156">
        <f t="shared" ref="P653:Q653" si="2649">P654+P663</f>
        <v>0</v>
      </c>
      <c r="Q653" s="156">
        <f t="shared" si="2649"/>
        <v>0</v>
      </c>
      <c r="R653" s="156">
        <f t="shared" ref="R653:Z653" si="2650">R654+R663</f>
        <v>0</v>
      </c>
      <c r="S653" s="156">
        <f t="shared" si="2650"/>
        <v>157</v>
      </c>
      <c r="T653" s="156">
        <f t="shared" si="2650"/>
        <v>0</v>
      </c>
      <c r="U653" s="156">
        <f t="shared" ref="U653:V653" si="2651">U654+U663</f>
        <v>13</v>
      </c>
      <c r="V653" s="156">
        <f t="shared" si="2651"/>
        <v>0</v>
      </c>
      <c r="W653" s="156">
        <f t="shared" ref="W653:Y653" si="2652">W654+W663</f>
        <v>-127</v>
      </c>
      <c r="X653" s="156">
        <f t="shared" si="2652"/>
        <v>0</v>
      </c>
      <c r="Y653" s="156">
        <f t="shared" si="2652"/>
        <v>0</v>
      </c>
      <c r="Z653" s="156">
        <f t="shared" si="2650"/>
        <v>0</v>
      </c>
      <c r="AA653" s="156">
        <f t="shared" ref="AA653:AB653" si="2653">AA654+AA663</f>
        <v>0</v>
      </c>
      <c r="AB653" s="156">
        <f t="shared" si="2653"/>
        <v>39</v>
      </c>
      <c r="AC653" s="156">
        <f t="shared" ref="AC653:AE653" si="2654">AC654+AC663</f>
        <v>0</v>
      </c>
      <c r="AD653" s="292">
        <f t="shared" si="2355"/>
        <v>2587</v>
      </c>
      <c r="AE653" s="156">
        <f t="shared" si="2654"/>
        <v>2587</v>
      </c>
      <c r="AF653" s="156">
        <f t="shared" ref="AF653:AK653" si="2655">AF654+AF663</f>
        <v>2439</v>
      </c>
      <c r="AG653" s="156">
        <f t="shared" si="2655"/>
        <v>3206</v>
      </c>
      <c r="AH653" s="156">
        <f t="shared" ref="AH653:AJ653" si="2656">AH654+AH663</f>
        <v>0</v>
      </c>
      <c r="AI653" s="156">
        <f t="shared" si="2656"/>
        <v>0</v>
      </c>
      <c r="AJ653" s="156">
        <f t="shared" si="2656"/>
        <v>0</v>
      </c>
      <c r="AK653" s="156">
        <f t="shared" si="2655"/>
        <v>7923</v>
      </c>
      <c r="AL653" s="156">
        <f t="shared" ref="AL653:AM653" si="2657">AL654+AL663</f>
        <v>7926</v>
      </c>
      <c r="AM653" s="156">
        <f t="shared" si="2657"/>
        <v>8164</v>
      </c>
      <c r="AN653" s="156">
        <f t="shared" ref="AN653:AO653" si="2658">AN654+AN663</f>
        <v>8393</v>
      </c>
      <c r="AO653" s="156">
        <f t="shared" si="2658"/>
        <v>0</v>
      </c>
    </row>
    <row r="654" spans="1:41" ht="14.25">
      <c r="A654" s="43"/>
      <c r="B654" s="25" t="s">
        <v>298</v>
      </c>
      <c r="C654" s="29"/>
      <c r="D654" s="191">
        <f t="shared" ref="D654:E654" si="2659">D655</f>
        <v>2296</v>
      </c>
      <c r="E654" s="111">
        <f t="shared" si="2659"/>
        <v>2475</v>
      </c>
      <c r="F654" s="296">
        <f t="shared" ref="F654:AO654" si="2660">F655</f>
        <v>2380</v>
      </c>
      <c r="G654" s="191">
        <f t="shared" si="2660"/>
        <v>625</v>
      </c>
      <c r="H654" s="191">
        <f t="shared" si="2660"/>
        <v>625</v>
      </c>
      <c r="I654" s="191">
        <f t="shared" si="2660"/>
        <v>510</v>
      </c>
      <c r="J654" s="191">
        <f t="shared" si="2660"/>
        <v>620</v>
      </c>
      <c r="K654" s="23">
        <f t="shared" si="2392"/>
        <v>2380</v>
      </c>
      <c r="L654" s="23">
        <f t="shared" si="2393"/>
        <v>0</v>
      </c>
      <c r="M654" s="191">
        <f t="shared" si="2660"/>
        <v>2533</v>
      </c>
      <c r="N654" s="191">
        <f t="shared" si="2660"/>
        <v>2573</v>
      </c>
      <c r="O654" s="191">
        <f t="shared" si="2660"/>
        <v>2636</v>
      </c>
      <c r="P654" s="111">
        <f t="shared" si="2660"/>
        <v>0</v>
      </c>
      <c r="Q654" s="111">
        <f t="shared" si="2660"/>
        <v>0</v>
      </c>
      <c r="R654" s="111">
        <f t="shared" si="2660"/>
        <v>0</v>
      </c>
      <c r="S654" s="111">
        <f t="shared" si="2660"/>
        <v>0</v>
      </c>
      <c r="T654" s="111">
        <f t="shared" si="2660"/>
        <v>0</v>
      </c>
      <c r="U654" s="111">
        <f t="shared" si="2660"/>
        <v>0</v>
      </c>
      <c r="V654" s="111">
        <f t="shared" si="2660"/>
        <v>0</v>
      </c>
      <c r="W654" s="111">
        <f t="shared" si="2660"/>
        <v>-127</v>
      </c>
      <c r="X654" s="111">
        <f t="shared" si="2660"/>
        <v>0</v>
      </c>
      <c r="Y654" s="111">
        <f t="shared" si="2660"/>
        <v>0</v>
      </c>
      <c r="Z654" s="111">
        <f t="shared" si="2660"/>
        <v>0</v>
      </c>
      <c r="AA654" s="111">
        <f t="shared" si="2660"/>
        <v>0</v>
      </c>
      <c r="AB654" s="111">
        <f t="shared" si="2660"/>
        <v>39</v>
      </c>
      <c r="AC654" s="111">
        <f t="shared" si="2660"/>
        <v>0</v>
      </c>
      <c r="AD654" s="292">
        <f t="shared" si="2355"/>
        <v>2292</v>
      </c>
      <c r="AE654" s="111">
        <f t="shared" si="2660"/>
        <v>2292</v>
      </c>
      <c r="AF654" s="111">
        <f t="shared" si="2660"/>
        <v>2272</v>
      </c>
      <c r="AG654" s="111">
        <f t="shared" si="2660"/>
        <v>2963</v>
      </c>
      <c r="AH654" s="111">
        <f t="shared" si="2660"/>
        <v>0</v>
      </c>
      <c r="AI654" s="111">
        <f t="shared" si="2660"/>
        <v>0</v>
      </c>
      <c r="AJ654" s="111">
        <f t="shared" si="2660"/>
        <v>0</v>
      </c>
      <c r="AK654" s="111">
        <f t="shared" si="2660"/>
        <v>7680</v>
      </c>
      <c r="AL654" s="111">
        <f t="shared" si="2660"/>
        <v>7926</v>
      </c>
      <c r="AM654" s="111">
        <f t="shared" si="2660"/>
        <v>8164</v>
      </c>
      <c r="AN654" s="111">
        <f t="shared" si="2660"/>
        <v>8393</v>
      </c>
      <c r="AO654" s="111">
        <f t="shared" si="2660"/>
        <v>0</v>
      </c>
    </row>
    <row r="655" spans="1:41" ht="14.25">
      <c r="A655" s="43"/>
      <c r="B655" s="28" t="s">
        <v>299</v>
      </c>
      <c r="C655" s="29">
        <v>1</v>
      </c>
      <c r="D655" s="248">
        <f t="shared" ref="D655:E655" si="2661">D656+D658+D659+D660+D661+D662</f>
        <v>2296</v>
      </c>
      <c r="E655" s="38">
        <f t="shared" si="2661"/>
        <v>2475</v>
      </c>
      <c r="F655" s="286">
        <f t="shared" ref="F655:J655" si="2662">F656+F658+F659+F660+F661+F662</f>
        <v>2380</v>
      </c>
      <c r="G655" s="248">
        <f t="shared" si="2662"/>
        <v>625</v>
      </c>
      <c r="H655" s="248">
        <f t="shared" si="2662"/>
        <v>625</v>
      </c>
      <c r="I655" s="248">
        <f t="shared" si="2662"/>
        <v>510</v>
      </c>
      <c r="J655" s="248">
        <f t="shared" si="2662"/>
        <v>620</v>
      </c>
      <c r="K655" s="23">
        <f t="shared" si="2392"/>
        <v>2380</v>
      </c>
      <c r="L655" s="23">
        <f t="shared" si="2393"/>
        <v>0</v>
      </c>
      <c r="M655" s="248">
        <f t="shared" ref="M655:O655" si="2663">M656+M658+M659+M660+M661+M662</f>
        <v>2533</v>
      </c>
      <c r="N655" s="248">
        <f t="shared" si="2663"/>
        <v>2573</v>
      </c>
      <c r="O655" s="248">
        <f t="shared" si="2663"/>
        <v>2636</v>
      </c>
      <c r="P655" s="38">
        <f t="shared" ref="P655:Q655" si="2664">P656+P658+P659+P660+P661+P662</f>
        <v>0</v>
      </c>
      <c r="Q655" s="38">
        <f t="shared" si="2664"/>
        <v>0</v>
      </c>
      <c r="R655" s="38">
        <f t="shared" ref="R655:Z655" si="2665">R656+R658+R659+R660+R661+R662</f>
        <v>0</v>
      </c>
      <c r="S655" s="38">
        <f t="shared" si="2665"/>
        <v>0</v>
      </c>
      <c r="T655" s="38">
        <f t="shared" si="2665"/>
        <v>0</v>
      </c>
      <c r="U655" s="38">
        <f t="shared" ref="U655:V655" si="2666">U656+U658+U659+U660+U661+U662</f>
        <v>0</v>
      </c>
      <c r="V655" s="38">
        <f t="shared" si="2666"/>
        <v>0</v>
      </c>
      <c r="W655" s="38">
        <f t="shared" ref="W655:Y655" si="2667">W656+W658+W659+W660+W661+W662</f>
        <v>-127</v>
      </c>
      <c r="X655" s="38">
        <f t="shared" si="2667"/>
        <v>0</v>
      </c>
      <c r="Y655" s="38">
        <f t="shared" si="2667"/>
        <v>0</v>
      </c>
      <c r="Z655" s="38">
        <f t="shared" si="2665"/>
        <v>0</v>
      </c>
      <c r="AA655" s="38">
        <f t="shared" ref="AA655:AB655" si="2668">AA656+AA658+AA659+AA660+AA661+AA662</f>
        <v>0</v>
      </c>
      <c r="AB655" s="38">
        <f t="shared" si="2668"/>
        <v>39</v>
      </c>
      <c r="AC655" s="38">
        <f t="shared" ref="AC655:AE655" si="2669">AC656+AC658+AC659+AC660+AC661+AC662</f>
        <v>0</v>
      </c>
      <c r="AD655" s="292">
        <f t="shared" si="2355"/>
        <v>2292</v>
      </c>
      <c r="AE655" s="38">
        <f t="shared" si="2669"/>
        <v>2292</v>
      </c>
      <c r="AF655" s="38">
        <f t="shared" ref="AF655:AK655" si="2670">AF656+AF658+AF659+AF660+AF661+AF662</f>
        <v>2272</v>
      </c>
      <c r="AG655" s="38">
        <f t="shared" si="2670"/>
        <v>2963</v>
      </c>
      <c r="AH655" s="38">
        <f t="shared" ref="AH655:AJ655" si="2671">AH656+AH658+AH659+AH660+AH661+AH662</f>
        <v>0</v>
      </c>
      <c r="AI655" s="38">
        <f t="shared" si="2671"/>
        <v>0</v>
      </c>
      <c r="AJ655" s="38">
        <f t="shared" si="2671"/>
        <v>0</v>
      </c>
      <c r="AK655" s="38">
        <f t="shared" si="2670"/>
        <v>7680</v>
      </c>
      <c r="AL655" s="38">
        <f t="shared" ref="AL655:AM655" si="2672">AL656+AL658+AL659+AL660+AL661+AL662</f>
        <v>7926</v>
      </c>
      <c r="AM655" s="38">
        <f t="shared" si="2672"/>
        <v>8164</v>
      </c>
      <c r="AN655" s="38">
        <f t="shared" ref="AN655:AO655" si="2673">AN656+AN658+AN659+AN660+AN661+AN662</f>
        <v>8393</v>
      </c>
      <c r="AO655" s="38">
        <f t="shared" si="2673"/>
        <v>0</v>
      </c>
    </row>
    <row r="656" spans="1:41" ht="15.75" customHeight="1">
      <c r="A656" s="43"/>
      <c r="B656" s="28" t="s">
        <v>476</v>
      </c>
      <c r="C656" s="29">
        <v>10</v>
      </c>
      <c r="D656" s="186">
        <v>250</v>
      </c>
      <c r="E656" s="30">
        <v>150</v>
      </c>
      <c r="F656" s="93">
        <v>150</v>
      </c>
      <c r="G656" s="186">
        <v>40</v>
      </c>
      <c r="H656" s="186">
        <v>40</v>
      </c>
      <c r="I656" s="186">
        <v>40</v>
      </c>
      <c r="J656" s="186">
        <v>30</v>
      </c>
      <c r="K656" s="23">
        <f t="shared" si="2392"/>
        <v>150</v>
      </c>
      <c r="L656" s="23">
        <f t="shared" si="2393"/>
        <v>0</v>
      </c>
      <c r="M656" s="186">
        <v>150</v>
      </c>
      <c r="N656" s="186">
        <v>150</v>
      </c>
      <c r="O656" s="186">
        <v>150</v>
      </c>
      <c r="P656" s="30"/>
      <c r="Q656" s="30"/>
      <c r="R656" s="30"/>
      <c r="S656" s="30"/>
      <c r="T656" s="30"/>
      <c r="U656" s="30"/>
      <c r="V656" s="30"/>
      <c r="W656" s="30"/>
      <c r="X656" s="30"/>
      <c r="Y656" s="30"/>
      <c r="Z656" s="30"/>
      <c r="AA656" s="30"/>
      <c r="AB656" s="30"/>
      <c r="AC656" s="30"/>
      <c r="AD656" s="292">
        <f t="shared" si="2355"/>
        <v>150</v>
      </c>
      <c r="AE656" s="30">
        <v>150</v>
      </c>
      <c r="AF656" s="30">
        <v>145</v>
      </c>
      <c r="AG656" s="30">
        <v>150</v>
      </c>
      <c r="AH656" s="30"/>
      <c r="AI656" s="30"/>
      <c r="AJ656" s="30"/>
      <c r="AK656" s="30"/>
      <c r="AL656" s="30"/>
      <c r="AM656" s="30"/>
      <c r="AN656" s="30"/>
      <c r="AO656" s="30"/>
    </row>
    <row r="657" spans="1:41" ht="15" hidden="1" customHeight="1">
      <c r="A657" s="43"/>
      <c r="B657" s="28" t="s">
        <v>477</v>
      </c>
      <c r="C657" s="29"/>
      <c r="D657" s="186"/>
      <c r="E657" s="30"/>
      <c r="F657" s="93"/>
      <c r="G657" s="186"/>
      <c r="H657" s="186"/>
      <c r="I657" s="186"/>
      <c r="J657" s="186"/>
      <c r="K657" s="23">
        <f t="shared" si="2392"/>
        <v>0</v>
      </c>
      <c r="L657" s="23">
        <f t="shared" si="2393"/>
        <v>0</v>
      </c>
      <c r="M657" s="186"/>
      <c r="N657" s="186"/>
      <c r="O657" s="186"/>
      <c r="P657" s="30"/>
      <c r="Q657" s="30"/>
      <c r="R657" s="30"/>
      <c r="S657" s="30"/>
      <c r="T657" s="30"/>
      <c r="U657" s="30"/>
      <c r="V657" s="30"/>
      <c r="W657" s="30"/>
      <c r="X657" s="30"/>
      <c r="Y657" s="30"/>
      <c r="Z657" s="30"/>
      <c r="AA657" s="30"/>
      <c r="AB657" s="30"/>
      <c r="AC657" s="30"/>
      <c r="AD657" s="292">
        <f t="shared" si="2355"/>
        <v>0</v>
      </c>
      <c r="AE657" s="30"/>
      <c r="AF657" s="30"/>
      <c r="AG657" s="30"/>
      <c r="AH657" s="30"/>
      <c r="AI657" s="30"/>
      <c r="AJ657" s="30"/>
      <c r="AK657" s="30"/>
      <c r="AL657" s="30"/>
      <c r="AM657" s="30"/>
      <c r="AN657" s="30"/>
      <c r="AO657" s="30"/>
    </row>
    <row r="658" spans="1:41" ht="15" customHeight="1">
      <c r="A658" s="43"/>
      <c r="B658" s="28" t="s">
        <v>301</v>
      </c>
      <c r="C658" s="29">
        <v>20</v>
      </c>
      <c r="D658" s="186">
        <v>850</v>
      </c>
      <c r="E658" s="30">
        <v>1014</v>
      </c>
      <c r="F658" s="93">
        <v>920</v>
      </c>
      <c r="G658" s="186">
        <v>230</v>
      </c>
      <c r="H658" s="186">
        <v>230</v>
      </c>
      <c r="I658" s="186">
        <v>230</v>
      </c>
      <c r="J658" s="186">
        <v>230</v>
      </c>
      <c r="K658" s="23">
        <f t="shared" si="2392"/>
        <v>920</v>
      </c>
      <c r="L658" s="23">
        <f t="shared" si="2393"/>
        <v>0</v>
      </c>
      <c r="M658" s="186">
        <v>1000</v>
      </c>
      <c r="N658" s="186">
        <v>1000</v>
      </c>
      <c r="O658" s="186">
        <v>1000</v>
      </c>
      <c r="P658" s="30"/>
      <c r="Q658" s="30"/>
      <c r="R658" s="30"/>
      <c r="S658" s="30"/>
      <c r="T658" s="30"/>
      <c r="U658" s="30"/>
      <c r="V658" s="30"/>
      <c r="W658" s="30"/>
      <c r="X658" s="30"/>
      <c r="Y658" s="30"/>
      <c r="Z658" s="30"/>
      <c r="AA658" s="30"/>
      <c r="AB658" s="30"/>
      <c r="AC658" s="30"/>
      <c r="AD658" s="292">
        <f t="shared" si="2355"/>
        <v>920</v>
      </c>
      <c r="AE658" s="30">
        <v>920</v>
      </c>
      <c r="AF658" s="30">
        <v>914</v>
      </c>
      <c r="AG658" s="30">
        <v>1020</v>
      </c>
      <c r="AH658" s="30"/>
      <c r="AI658" s="30"/>
      <c r="AJ658" s="30"/>
      <c r="AK658" s="30">
        <v>3007</v>
      </c>
      <c r="AL658" s="30">
        <v>3103</v>
      </c>
      <c r="AM658" s="30">
        <v>3197</v>
      </c>
      <c r="AN658" s="30">
        <v>3287</v>
      </c>
      <c r="AO658" s="30"/>
    </row>
    <row r="659" spans="1:41" ht="12" customHeight="1">
      <c r="A659" s="43"/>
      <c r="B659" s="321" t="s">
        <v>478</v>
      </c>
      <c r="C659" s="29" t="s">
        <v>479</v>
      </c>
      <c r="D659" s="186">
        <v>1196</v>
      </c>
      <c r="E659" s="30">
        <v>1311</v>
      </c>
      <c r="F659" s="93">
        <v>1310</v>
      </c>
      <c r="G659" s="186">
        <v>355</v>
      </c>
      <c r="H659" s="186">
        <v>355</v>
      </c>
      <c r="I659" s="186">
        <v>240</v>
      </c>
      <c r="J659" s="186">
        <v>360</v>
      </c>
      <c r="K659" s="23">
        <f t="shared" si="2392"/>
        <v>1310</v>
      </c>
      <c r="L659" s="23">
        <f t="shared" si="2393"/>
        <v>0</v>
      </c>
      <c r="M659" s="186">
        <v>1383</v>
      </c>
      <c r="N659" s="186">
        <v>1423</v>
      </c>
      <c r="O659" s="186">
        <v>1486</v>
      </c>
      <c r="P659" s="30"/>
      <c r="Q659" s="30"/>
      <c r="R659" s="30"/>
      <c r="S659" s="30"/>
      <c r="T659" s="30"/>
      <c r="U659" s="30"/>
      <c r="V659" s="30"/>
      <c r="W659" s="30">
        <v>-127</v>
      </c>
      <c r="X659" s="30"/>
      <c r="Y659" s="30"/>
      <c r="Z659" s="30"/>
      <c r="AA659" s="30"/>
      <c r="AB659" s="30">
        <v>39</v>
      </c>
      <c r="AC659" s="30"/>
      <c r="AD659" s="292">
        <f t="shared" si="2355"/>
        <v>1222</v>
      </c>
      <c r="AE659" s="30">
        <v>1222</v>
      </c>
      <c r="AF659" s="30">
        <v>1213</v>
      </c>
      <c r="AG659" s="30">
        <v>1793</v>
      </c>
      <c r="AH659" s="30"/>
      <c r="AI659" s="30"/>
      <c r="AJ659" s="30"/>
      <c r="AK659" s="30">
        <v>4673</v>
      </c>
      <c r="AL659" s="30">
        <v>4823</v>
      </c>
      <c r="AM659" s="30">
        <v>4967</v>
      </c>
      <c r="AN659" s="30">
        <v>5106</v>
      </c>
      <c r="AO659" s="30"/>
    </row>
    <row r="660" spans="1:41" ht="12.75" hidden="1" customHeight="1">
      <c r="A660" s="43"/>
      <c r="B660" s="28" t="s">
        <v>484</v>
      </c>
      <c r="C660" s="29" t="s">
        <v>485</v>
      </c>
      <c r="D660" s="186"/>
      <c r="E660" s="30"/>
      <c r="F660" s="93"/>
      <c r="G660" s="186"/>
      <c r="H660" s="186"/>
      <c r="I660" s="186"/>
      <c r="J660" s="186"/>
      <c r="K660" s="23">
        <f t="shared" si="2392"/>
        <v>0</v>
      </c>
      <c r="L660" s="23">
        <f t="shared" si="2393"/>
        <v>0</v>
      </c>
      <c r="M660" s="186"/>
      <c r="N660" s="186"/>
      <c r="O660" s="186"/>
      <c r="P660" s="30"/>
      <c r="Q660" s="30"/>
      <c r="R660" s="30"/>
      <c r="S660" s="30"/>
      <c r="T660" s="30"/>
      <c r="U660" s="30"/>
      <c r="V660" s="30"/>
      <c r="W660" s="30"/>
      <c r="X660" s="30"/>
      <c r="Y660" s="30"/>
      <c r="Z660" s="30"/>
      <c r="AA660" s="30"/>
      <c r="AB660" s="30"/>
      <c r="AC660" s="30"/>
      <c r="AD660" s="292">
        <f t="shared" si="2355"/>
        <v>0</v>
      </c>
      <c r="AE660" s="30"/>
      <c r="AF660" s="30"/>
      <c r="AG660" s="30"/>
      <c r="AH660" s="30"/>
      <c r="AI660" s="30"/>
      <c r="AJ660" s="30"/>
      <c r="AK660" s="30"/>
      <c r="AL660" s="30"/>
      <c r="AM660" s="30"/>
      <c r="AN660" s="30"/>
      <c r="AO660" s="30"/>
    </row>
    <row r="661" spans="1:41" ht="12" hidden="1" customHeight="1">
      <c r="A661" s="43"/>
      <c r="B661" s="28" t="s">
        <v>486</v>
      </c>
      <c r="C661" s="29" t="s">
        <v>487</v>
      </c>
      <c r="D661" s="186"/>
      <c r="E661" s="30"/>
      <c r="F661" s="93"/>
      <c r="G661" s="186"/>
      <c r="H661" s="186"/>
      <c r="I661" s="186"/>
      <c r="J661" s="186"/>
      <c r="K661" s="23">
        <f t="shared" si="2392"/>
        <v>0</v>
      </c>
      <c r="L661" s="23">
        <f t="shared" si="2393"/>
        <v>0</v>
      </c>
      <c r="M661" s="186"/>
      <c r="N661" s="186"/>
      <c r="O661" s="186"/>
      <c r="P661" s="30"/>
      <c r="Q661" s="30"/>
      <c r="R661" s="30"/>
      <c r="S661" s="30"/>
      <c r="T661" s="30"/>
      <c r="U661" s="30"/>
      <c r="V661" s="30"/>
      <c r="W661" s="30"/>
      <c r="X661" s="30"/>
      <c r="Y661" s="30"/>
      <c r="Z661" s="30"/>
      <c r="AA661" s="30"/>
      <c r="AB661" s="30"/>
      <c r="AC661" s="30"/>
      <c r="AD661" s="292">
        <f t="shared" si="2355"/>
        <v>0</v>
      </c>
      <c r="AE661" s="30"/>
      <c r="AF661" s="30"/>
      <c r="AG661" s="30"/>
      <c r="AH661" s="30"/>
      <c r="AI661" s="30"/>
      <c r="AJ661" s="30"/>
      <c r="AK661" s="30"/>
      <c r="AL661" s="30"/>
      <c r="AM661" s="30"/>
      <c r="AN661" s="30"/>
      <c r="AO661" s="30"/>
    </row>
    <row r="662" spans="1:41" ht="12.75" hidden="1" customHeight="1">
      <c r="A662" s="43"/>
      <c r="B662" s="28" t="s">
        <v>310</v>
      </c>
      <c r="C662" s="29">
        <v>85.01</v>
      </c>
      <c r="D662" s="186"/>
      <c r="E662" s="30"/>
      <c r="F662" s="93"/>
      <c r="G662" s="186"/>
      <c r="H662" s="186"/>
      <c r="I662" s="186"/>
      <c r="J662" s="186"/>
      <c r="K662" s="23">
        <f t="shared" si="2392"/>
        <v>0</v>
      </c>
      <c r="L662" s="23">
        <f t="shared" si="2393"/>
        <v>0</v>
      </c>
      <c r="M662" s="186"/>
      <c r="N662" s="186"/>
      <c r="O662" s="186"/>
      <c r="P662" s="30"/>
      <c r="Q662" s="30"/>
      <c r="R662" s="30"/>
      <c r="S662" s="30"/>
      <c r="T662" s="30"/>
      <c r="U662" s="30"/>
      <c r="V662" s="30"/>
      <c r="W662" s="30"/>
      <c r="X662" s="30"/>
      <c r="Y662" s="30"/>
      <c r="Z662" s="30"/>
      <c r="AA662" s="30"/>
      <c r="AB662" s="30"/>
      <c r="AC662" s="30"/>
      <c r="AD662" s="292">
        <f t="shared" si="2355"/>
        <v>0</v>
      </c>
      <c r="AE662" s="30"/>
      <c r="AF662" s="30"/>
      <c r="AG662" s="30"/>
      <c r="AH662" s="30"/>
      <c r="AI662" s="30"/>
      <c r="AJ662" s="30"/>
      <c r="AK662" s="30"/>
      <c r="AL662" s="30"/>
      <c r="AM662" s="30"/>
      <c r="AN662" s="30"/>
      <c r="AO662" s="30"/>
    </row>
    <row r="663" spans="1:41" ht="15.75" customHeight="1">
      <c r="A663" s="43"/>
      <c r="B663" s="25" t="s">
        <v>311</v>
      </c>
      <c r="C663" s="29"/>
      <c r="D663" s="248">
        <f t="shared" ref="D663:E663" si="2674">D664+D668</f>
        <v>20</v>
      </c>
      <c r="E663" s="38">
        <f t="shared" si="2674"/>
        <v>0</v>
      </c>
      <c r="F663" s="286">
        <f t="shared" ref="F663:J663" si="2675">F664+F668</f>
        <v>125</v>
      </c>
      <c r="G663" s="248">
        <f t="shared" si="2675"/>
        <v>125</v>
      </c>
      <c r="H663" s="248">
        <f t="shared" si="2675"/>
        <v>0</v>
      </c>
      <c r="I663" s="248">
        <f t="shared" si="2675"/>
        <v>0</v>
      </c>
      <c r="J663" s="248">
        <f t="shared" si="2675"/>
        <v>0</v>
      </c>
      <c r="K663" s="23">
        <f t="shared" si="2392"/>
        <v>125</v>
      </c>
      <c r="L663" s="23">
        <f t="shared" si="2393"/>
        <v>0</v>
      </c>
      <c r="M663" s="248">
        <f t="shared" ref="M663:O663" si="2676">M664+M668</f>
        <v>0</v>
      </c>
      <c r="N663" s="248">
        <f t="shared" si="2676"/>
        <v>0</v>
      </c>
      <c r="O663" s="248">
        <f t="shared" si="2676"/>
        <v>0</v>
      </c>
      <c r="P663" s="38">
        <f t="shared" ref="P663:Q663" si="2677">P664+P668</f>
        <v>0</v>
      </c>
      <c r="Q663" s="38">
        <f t="shared" si="2677"/>
        <v>0</v>
      </c>
      <c r="R663" s="38">
        <f t="shared" ref="R663:Z663" si="2678">R664+R668</f>
        <v>0</v>
      </c>
      <c r="S663" s="38">
        <f t="shared" si="2678"/>
        <v>157</v>
      </c>
      <c r="T663" s="38">
        <f t="shared" si="2678"/>
        <v>0</v>
      </c>
      <c r="U663" s="38">
        <f t="shared" ref="U663:V663" si="2679">U664+U668</f>
        <v>13</v>
      </c>
      <c r="V663" s="38">
        <f t="shared" si="2679"/>
        <v>0</v>
      </c>
      <c r="W663" s="38">
        <f t="shared" ref="W663:Y663" si="2680">W664+W668</f>
        <v>0</v>
      </c>
      <c r="X663" s="38">
        <f t="shared" si="2680"/>
        <v>0</v>
      </c>
      <c r="Y663" s="38">
        <f t="shared" si="2680"/>
        <v>0</v>
      </c>
      <c r="Z663" s="38">
        <f t="shared" si="2678"/>
        <v>0</v>
      </c>
      <c r="AA663" s="38">
        <f t="shared" ref="AA663:AB663" si="2681">AA664+AA668</f>
        <v>0</v>
      </c>
      <c r="AB663" s="38">
        <f t="shared" si="2681"/>
        <v>0</v>
      </c>
      <c r="AC663" s="38">
        <f t="shared" ref="AC663:AE663" si="2682">AC664+AC668</f>
        <v>0</v>
      </c>
      <c r="AD663" s="292">
        <f t="shared" si="2355"/>
        <v>295</v>
      </c>
      <c r="AE663" s="38">
        <f t="shared" si="2682"/>
        <v>295</v>
      </c>
      <c r="AF663" s="38">
        <f t="shared" ref="AF663:AK663" si="2683">AF664+AF668</f>
        <v>167</v>
      </c>
      <c r="AG663" s="38">
        <f t="shared" si="2683"/>
        <v>243</v>
      </c>
      <c r="AH663" s="38">
        <f t="shared" ref="AH663:AJ663" si="2684">AH664+AH668</f>
        <v>0</v>
      </c>
      <c r="AI663" s="38">
        <f t="shared" si="2684"/>
        <v>0</v>
      </c>
      <c r="AJ663" s="38">
        <f t="shared" si="2684"/>
        <v>0</v>
      </c>
      <c r="AK663" s="38">
        <f t="shared" si="2683"/>
        <v>243</v>
      </c>
      <c r="AL663" s="38">
        <f t="shared" ref="AL663:AM663" si="2685">AL664+AL668</f>
        <v>0</v>
      </c>
      <c r="AM663" s="38">
        <f t="shared" si="2685"/>
        <v>0</v>
      </c>
      <c r="AN663" s="38">
        <f t="shared" ref="AN663:AO663" si="2686">AN664+AN668</f>
        <v>0</v>
      </c>
      <c r="AO663" s="38">
        <f t="shared" si="2686"/>
        <v>0</v>
      </c>
    </row>
    <row r="664" spans="1:41" ht="15.75" hidden="1" customHeight="1">
      <c r="A664" s="194"/>
      <c r="B664" s="28" t="s">
        <v>320</v>
      </c>
      <c r="C664" s="29">
        <v>56</v>
      </c>
      <c r="D664" s="186"/>
      <c r="E664" s="30"/>
      <c r="F664" s="93"/>
      <c r="G664" s="186"/>
      <c r="H664" s="186"/>
      <c r="I664" s="186"/>
      <c r="J664" s="186"/>
      <c r="K664" s="23">
        <f t="shared" si="2392"/>
        <v>0</v>
      </c>
      <c r="L664" s="23">
        <f t="shared" si="2393"/>
        <v>0</v>
      </c>
      <c r="M664" s="186"/>
      <c r="N664" s="186"/>
      <c r="O664" s="186"/>
      <c r="P664" s="30"/>
      <c r="Q664" s="30"/>
      <c r="R664" s="30"/>
      <c r="S664" s="30"/>
      <c r="T664" s="30"/>
      <c r="U664" s="30"/>
      <c r="V664" s="30"/>
      <c r="W664" s="30"/>
      <c r="X664" s="30"/>
      <c r="Y664" s="30"/>
      <c r="Z664" s="30"/>
      <c r="AA664" s="30"/>
      <c r="AB664" s="30"/>
      <c r="AC664" s="30"/>
      <c r="AD664" s="292">
        <f t="shared" ref="AD664:AD727" si="2687">F664+P664+Q664+R664+S664+T664+Z664+U664+V664+W664+X664+Y664+AA664+AB664+AC664</f>
        <v>0</v>
      </c>
      <c r="AE664" s="30"/>
      <c r="AF664" s="30"/>
      <c r="AG664" s="30"/>
      <c r="AH664" s="30"/>
      <c r="AI664" s="30"/>
      <c r="AJ664" s="30"/>
      <c r="AK664" s="30"/>
      <c r="AL664" s="30"/>
      <c r="AM664" s="30"/>
      <c r="AN664" s="30"/>
      <c r="AO664" s="30"/>
    </row>
    <row r="665" spans="1:41" ht="15.75" hidden="1" customHeight="1">
      <c r="A665" s="43"/>
      <c r="B665" s="28" t="s">
        <v>488</v>
      </c>
      <c r="C665" s="29" t="s">
        <v>489</v>
      </c>
      <c r="D665" s="186"/>
      <c r="E665" s="30"/>
      <c r="F665" s="93"/>
      <c r="G665" s="186"/>
      <c r="H665" s="186"/>
      <c r="I665" s="186"/>
      <c r="J665" s="186"/>
      <c r="K665" s="23">
        <f t="shared" si="2392"/>
        <v>0</v>
      </c>
      <c r="L665" s="23">
        <f t="shared" si="2393"/>
        <v>0</v>
      </c>
      <c r="M665" s="186"/>
      <c r="N665" s="186"/>
      <c r="O665" s="186"/>
      <c r="P665" s="30"/>
      <c r="Q665" s="30"/>
      <c r="R665" s="30"/>
      <c r="S665" s="30"/>
      <c r="T665" s="30"/>
      <c r="U665" s="30"/>
      <c r="V665" s="30"/>
      <c r="W665" s="30"/>
      <c r="X665" s="30"/>
      <c r="Y665" s="30"/>
      <c r="Z665" s="30"/>
      <c r="AA665" s="30"/>
      <c r="AB665" s="30"/>
      <c r="AC665" s="30"/>
      <c r="AD665" s="292">
        <f t="shared" si="2687"/>
        <v>0</v>
      </c>
      <c r="AE665" s="30"/>
      <c r="AF665" s="30"/>
      <c r="AG665" s="30"/>
      <c r="AH665" s="30"/>
      <c r="AI665" s="30"/>
      <c r="AJ665" s="30"/>
      <c r="AK665" s="30"/>
      <c r="AL665" s="30"/>
      <c r="AM665" s="30"/>
      <c r="AN665" s="30"/>
      <c r="AO665" s="30"/>
    </row>
    <row r="666" spans="1:41" ht="18.75" hidden="1" customHeight="1">
      <c r="A666" s="43"/>
      <c r="B666" s="28" t="s">
        <v>490</v>
      </c>
      <c r="C666" s="29" t="s">
        <v>491</v>
      </c>
      <c r="D666" s="186"/>
      <c r="E666" s="30"/>
      <c r="F666" s="93"/>
      <c r="G666" s="186"/>
      <c r="H666" s="186"/>
      <c r="I666" s="186"/>
      <c r="J666" s="186"/>
      <c r="K666" s="23">
        <f t="shared" si="2392"/>
        <v>0</v>
      </c>
      <c r="L666" s="23">
        <f t="shared" si="2393"/>
        <v>0</v>
      </c>
      <c r="M666" s="186"/>
      <c r="N666" s="186"/>
      <c r="O666" s="186"/>
      <c r="P666" s="30"/>
      <c r="Q666" s="30"/>
      <c r="R666" s="30"/>
      <c r="S666" s="30"/>
      <c r="T666" s="30"/>
      <c r="U666" s="30"/>
      <c r="V666" s="30"/>
      <c r="W666" s="30"/>
      <c r="X666" s="30"/>
      <c r="Y666" s="30"/>
      <c r="Z666" s="30"/>
      <c r="AA666" s="30"/>
      <c r="AB666" s="30"/>
      <c r="AC666" s="30"/>
      <c r="AD666" s="292">
        <f t="shared" si="2687"/>
        <v>0</v>
      </c>
      <c r="AE666" s="30"/>
      <c r="AF666" s="30"/>
      <c r="AG666" s="30"/>
      <c r="AH666" s="30"/>
      <c r="AI666" s="30"/>
      <c r="AJ666" s="30"/>
      <c r="AK666" s="30"/>
      <c r="AL666" s="30"/>
      <c r="AM666" s="30"/>
      <c r="AN666" s="30"/>
      <c r="AO666" s="30"/>
    </row>
    <row r="667" spans="1:41" ht="12" hidden="1" customHeight="1">
      <c r="A667" s="43"/>
      <c r="B667" s="28" t="s">
        <v>382</v>
      </c>
      <c r="C667" s="29" t="s">
        <v>492</v>
      </c>
      <c r="D667" s="186"/>
      <c r="E667" s="30"/>
      <c r="F667" s="93"/>
      <c r="G667" s="186"/>
      <c r="H667" s="186"/>
      <c r="I667" s="186"/>
      <c r="J667" s="186"/>
      <c r="K667" s="23">
        <f t="shared" si="2392"/>
        <v>0</v>
      </c>
      <c r="L667" s="23">
        <f t="shared" si="2393"/>
        <v>0</v>
      </c>
      <c r="M667" s="186"/>
      <c r="N667" s="186"/>
      <c r="O667" s="186"/>
      <c r="P667" s="30"/>
      <c r="Q667" s="30"/>
      <c r="R667" s="30"/>
      <c r="S667" s="30"/>
      <c r="T667" s="30"/>
      <c r="U667" s="30"/>
      <c r="V667" s="30"/>
      <c r="W667" s="30"/>
      <c r="X667" s="30"/>
      <c r="Y667" s="30"/>
      <c r="Z667" s="30"/>
      <c r="AA667" s="30"/>
      <c r="AB667" s="30"/>
      <c r="AC667" s="30"/>
      <c r="AD667" s="292">
        <f t="shared" si="2687"/>
        <v>0</v>
      </c>
      <c r="AE667" s="30"/>
      <c r="AF667" s="30"/>
      <c r="AG667" s="30"/>
      <c r="AH667" s="30"/>
      <c r="AI667" s="30"/>
      <c r="AJ667" s="30"/>
      <c r="AK667" s="30"/>
      <c r="AL667" s="30"/>
      <c r="AM667" s="30"/>
      <c r="AN667" s="30"/>
      <c r="AO667" s="30"/>
    </row>
    <row r="668" spans="1:41" ht="13.5" customHeight="1">
      <c r="A668" s="43"/>
      <c r="B668" s="28" t="s">
        <v>365</v>
      </c>
      <c r="C668" s="29">
        <v>70</v>
      </c>
      <c r="D668" s="186">
        <v>20</v>
      </c>
      <c r="E668" s="30"/>
      <c r="F668" s="93">
        <v>125</v>
      </c>
      <c r="G668" s="186">
        <v>125</v>
      </c>
      <c r="H668" s="186"/>
      <c r="I668" s="186"/>
      <c r="J668" s="186"/>
      <c r="K668" s="23">
        <f t="shared" si="2392"/>
        <v>125</v>
      </c>
      <c r="L668" s="23">
        <f t="shared" si="2393"/>
        <v>0</v>
      </c>
      <c r="M668" s="186">
        <v>0</v>
      </c>
      <c r="N668" s="186">
        <v>0</v>
      </c>
      <c r="O668" s="186">
        <v>0</v>
      </c>
      <c r="P668" s="30"/>
      <c r="Q668" s="30"/>
      <c r="R668" s="30"/>
      <c r="S668" s="30">
        <v>157</v>
      </c>
      <c r="T668" s="30"/>
      <c r="U668" s="30">
        <v>13</v>
      </c>
      <c r="V668" s="30"/>
      <c r="W668" s="30"/>
      <c r="X668" s="30"/>
      <c r="Y668" s="30"/>
      <c r="Z668" s="30"/>
      <c r="AA668" s="30"/>
      <c r="AB668" s="30"/>
      <c r="AC668" s="30"/>
      <c r="AD668" s="292">
        <f t="shared" si="2687"/>
        <v>295</v>
      </c>
      <c r="AE668" s="30">
        <v>295</v>
      </c>
      <c r="AF668" s="30">
        <v>167</v>
      </c>
      <c r="AG668" s="30">
        <v>243</v>
      </c>
      <c r="AH668" s="30"/>
      <c r="AI668" s="30"/>
      <c r="AJ668" s="30"/>
      <c r="AK668" s="30">
        <v>243</v>
      </c>
      <c r="AL668" s="30"/>
      <c r="AM668" s="30"/>
      <c r="AN668" s="30"/>
      <c r="AO668" s="30"/>
    </row>
    <row r="669" spans="1:41" ht="25.5" customHeight="1">
      <c r="A669" s="43" t="s">
        <v>493</v>
      </c>
      <c r="B669" s="154" t="s">
        <v>494</v>
      </c>
      <c r="C669" s="155" t="s">
        <v>475</v>
      </c>
      <c r="D669" s="263">
        <f t="shared" ref="D669:E669" si="2688">D670+D678</f>
        <v>1786</v>
      </c>
      <c r="E669" s="156">
        <f t="shared" si="2688"/>
        <v>1694</v>
      </c>
      <c r="F669" s="300">
        <f t="shared" ref="F669:J669" si="2689">F670+F678</f>
        <v>1652</v>
      </c>
      <c r="G669" s="263">
        <f t="shared" si="2689"/>
        <v>430</v>
      </c>
      <c r="H669" s="263">
        <f t="shared" si="2689"/>
        <v>445</v>
      </c>
      <c r="I669" s="263">
        <f t="shared" si="2689"/>
        <v>360</v>
      </c>
      <c r="J669" s="263">
        <f t="shared" si="2689"/>
        <v>417</v>
      </c>
      <c r="K669" s="23">
        <f t="shared" si="2392"/>
        <v>1652</v>
      </c>
      <c r="L669" s="23">
        <f t="shared" si="2393"/>
        <v>0</v>
      </c>
      <c r="M669" s="263">
        <f t="shared" ref="M669:O669" si="2690">M670+M678</f>
        <v>1680</v>
      </c>
      <c r="N669" s="263">
        <f t="shared" si="2690"/>
        <v>1710</v>
      </c>
      <c r="O669" s="263">
        <f t="shared" si="2690"/>
        <v>1730</v>
      </c>
      <c r="P669" s="156">
        <f t="shared" ref="P669:Q669" si="2691">P670+P678</f>
        <v>0</v>
      </c>
      <c r="Q669" s="156">
        <f t="shared" si="2691"/>
        <v>0</v>
      </c>
      <c r="R669" s="156">
        <f t="shared" ref="R669:Z669" si="2692">R670+R678</f>
        <v>0</v>
      </c>
      <c r="S669" s="156">
        <f t="shared" si="2692"/>
        <v>0</v>
      </c>
      <c r="T669" s="156">
        <f t="shared" si="2692"/>
        <v>0</v>
      </c>
      <c r="U669" s="156">
        <f t="shared" ref="U669:V669" si="2693">U670+U678</f>
        <v>0</v>
      </c>
      <c r="V669" s="156">
        <f t="shared" si="2693"/>
        <v>0</v>
      </c>
      <c r="W669" s="156">
        <f t="shared" ref="W669:Y669" si="2694">W670+W678</f>
        <v>-102</v>
      </c>
      <c r="X669" s="156">
        <f t="shared" si="2694"/>
        <v>0</v>
      </c>
      <c r="Y669" s="156">
        <f t="shared" si="2694"/>
        <v>0</v>
      </c>
      <c r="Z669" s="156">
        <f t="shared" si="2692"/>
        <v>0</v>
      </c>
      <c r="AA669" s="156">
        <f t="shared" ref="AA669:AB669" si="2695">AA670+AA678</f>
        <v>0</v>
      </c>
      <c r="AB669" s="156">
        <f t="shared" si="2695"/>
        <v>0</v>
      </c>
      <c r="AC669" s="156">
        <f t="shared" ref="AC669:AE669" si="2696">AC670+AC678</f>
        <v>0</v>
      </c>
      <c r="AD669" s="292">
        <f t="shared" si="2687"/>
        <v>1550</v>
      </c>
      <c r="AE669" s="156">
        <f t="shared" si="2696"/>
        <v>1550</v>
      </c>
      <c r="AF669" s="156">
        <f t="shared" ref="AF669:AK669" si="2697">AF670+AF678</f>
        <v>1481</v>
      </c>
      <c r="AG669" s="156">
        <f t="shared" si="2697"/>
        <v>1990</v>
      </c>
      <c r="AH669" s="156">
        <f t="shared" ref="AH669:AJ669" si="2698">AH670+AH678</f>
        <v>0</v>
      </c>
      <c r="AI669" s="156">
        <f t="shared" si="2698"/>
        <v>0</v>
      </c>
      <c r="AJ669" s="156">
        <f t="shared" si="2698"/>
        <v>0</v>
      </c>
      <c r="AK669" s="156">
        <f t="shared" si="2697"/>
        <v>0</v>
      </c>
      <c r="AL669" s="156">
        <f t="shared" ref="AL669:AM669" si="2699">AL670+AL678</f>
        <v>0</v>
      </c>
      <c r="AM669" s="156">
        <f t="shared" si="2699"/>
        <v>0</v>
      </c>
      <c r="AN669" s="156">
        <f t="shared" ref="AN669:AO669" si="2700">AN670+AN678</f>
        <v>0</v>
      </c>
      <c r="AO669" s="156">
        <f t="shared" si="2700"/>
        <v>0</v>
      </c>
    </row>
    <row r="670" spans="1:41" ht="14.25">
      <c r="A670" s="43"/>
      <c r="B670" s="25" t="s">
        <v>298</v>
      </c>
      <c r="C670" s="29"/>
      <c r="D670" s="191">
        <f t="shared" ref="D670:E670" si="2701">D671</f>
        <v>1486</v>
      </c>
      <c r="E670" s="111">
        <f t="shared" si="2701"/>
        <v>1694</v>
      </c>
      <c r="F670" s="296">
        <f t="shared" ref="F670:AO670" si="2702">F671</f>
        <v>1652</v>
      </c>
      <c r="G670" s="191">
        <f t="shared" si="2702"/>
        <v>430</v>
      </c>
      <c r="H670" s="191">
        <f t="shared" si="2702"/>
        <v>445</v>
      </c>
      <c r="I670" s="191">
        <f t="shared" si="2702"/>
        <v>360</v>
      </c>
      <c r="J670" s="191">
        <f t="shared" si="2702"/>
        <v>417</v>
      </c>
      <c r="K670" s="23">
        <f t="shared" si="2392"/>
        <v>1652</v>
      </c>
      <c r="L670" s="23">
        <f t="shared" si="2393"/>
        <v>0</v>
      </c>
      <c r="M670" s="191">
        <f t="shared" si="2702"/>
        <v>1680</v>
      </c>
      <c r="N670" s="191">
        <f t="shared" si="2702"/>
        <v>1710</v>
      </c>
      <c r="O670" s="191">
        <f t="shared" si="2702"/>
        <v>1730</v>
      </c>
      <c r="P670" s="111">
        <f t="shared" si="2702"/>
        <v>0</v>
      </c>
      <c r="Q670" s="111">
        <f t="shared" si="2702"/>
        <v>0</v>
      </c>
      <c r="R670" s="111">
        <f t="shared" si="2702"/>
        <v>0</v>
      </c>
      <c r="S670" s="111">
        <f t="shared" si="2702"/>
        <v>0</v>
      </c>
      <c r="T670" s="111">
        <f t="shared" si="2702"/>
        <v>0</v>
      </c>
      <c r="U670" s="111">
        <f t="shared" si="2702"/>
        <v>0</v>
      </c>
      <c r="V670" s="111">
        <f t="shared" si="2702"/>
        <v>0</v>
      </c>
      <c r="W670" s="111">
        <f t="shared" si="2702"/>
        <v>-102</v>
      </c>
      <c r="X670" s="111">
        <f t="shared" si="2702"/>
        <v>0</v>
      </c>
      <c r="Y670" s="111">
        <f t="shared" si="2702"/>
        <v>0</v>
      </c>
      <c r="Z670" s="111">
        <f t="shared" si="2702"/>
        <v>0</v>
      </c>
      <c r="AA670" s="111">
        <f t="shared" si="2702"/>
        <v>0</v>
      </c>
      <c r="AB670" s="111">
        <f t="shared" si="2702"/>
        <v>0</v>
      </c>
      <c r="AC670" s="111">
        <f t="shared" si="2702"/>
        <v>0</v>
      </c>
      <c r="AD670" s="292">
        <f t="shared" si="2687"/>
        <v>1550</v>
      </c>
      <c r="AE670" s="111">
        <f t="shared" si="2702"/>
        <v>1550</v>
      </c>
      <c r="AF670" s="111">
        <f t="shared" si="2702"/>
        <v>1481</v>
      </c>
      <c r="AG670" s="111">
        <f t="shared" si="2702"/>
        <v>1990</v>
      </c>
      <c r="AH670" s="111">
        <f t="shared" si="2702"/>
        <v>0</v>
      </c>
      <c r="AI670" s="111">
        <f t="shared" si="2702"/>
        <v>0</v>
      </c>
      <c r="AJ670" s="111">
        <f t="shared" si="2702"/>
        <v>0</v>
      </c>
      <c r="AK670" s="111">
        <f t="shared" si="2702"/>
        <v>0</v>
      </c>
      <c r="AL670" s="111">
        <f t="shared" si="2702"/>
        <v>0</v>
      </c>
      <c r="AM670" s="111">
        <f t="shared" si="2702"/>
        <v>0</v>
      </c>
      <c r="AN670" s="111">
        <f t="shared" si="2702"/>
        <v>0</v>
      </c>
      <c r="AO670" s="111">
        <f t="shared" si="2702"/>
        <v>0</v>
      </c>
    </row>
    <row r="671" spans="1:41" ht="14.25">
      <c r="A671" s="43"/>
      <c r="B671" s="28" t="s">
        <v>299</v>
      </c>
      <c r="C671" s="29">
        <v>1</v>
      </c>
      <c r="D671" s="248">
        <f t="shared" ref="D671:E671" si="2703">D672+D674+D675+D676</f>
        <v>1486</v>
      </c>
      <c r="E671" s="38">
        <f t="shared" si="2703"/>
        <v>1694</v>
      </c>
      <c r="F671" s="286">
        <f t="shared" ref="F671:J671" si="2704">F672+F674+F675+F676</f>
        <v>1652</v>
      </c>
      <c r="G671" s="248">
        <f t="shared" si="2704"/>
        <v>430</v>
      </c>
      <c r="H671" s="248">
        <f t="shared" si="2704"/>
        <v>445</v>
      </c>
      <c r="I671" s="248">
        <f t="shared" si="2704"/>
        <v>360</v>
      </c>
      <c r="J671" s="248">
        <f t="shared" si="2704"/>
        <v>417</v>
      </c>
      <c r="K671" s="23">
        <f t="shared" si="2392"/>
        <v>1652</v>
      </c>
      <c r="L671" s="23">
        <f t="shared" si="2393"/>
        <v>0</v>
      </c>
      <c r="M671" s="248">
        <f t="shared" ref="M671:O671" si="2705">M672+M674+M675+M676</f>
        <v>1680</v>
      </c>
      <c r="N671" s="248">
        <f t="shared" si="2705"/>
        <v>1710</v>
      </c>
      <c r="O671" s="248">
        <f t="shared" si="2705"/>
        <v>1730</v>
      </c>
      <c r="P671" s="38">
        <f t="shared" ref="P671:Q671" si="2706">P672+P674+P675+P676</f>
        <v>0</v>
      </c>
      <c r="Q671" s="38">
        <f t="shared" si="2706"/>
        <v>0</v>
      </c>
      <c r="R671" s="38">
        <f t="shared" ref="R671:Z671" si="2707">R672+R674+R675+R676</f>
        <v>0</v>
      </c>
      <c r="S671" s="38">
        <f t="shared" si="2707"/>
        <v>0</v>
      </c>
      <c r="T671" s="38">
        <f t="shared" si="2707"/>
        <v>0</v>
      </c>
      <c r="U671" s="38">
        <f t="shared" ref="U671:V671" si="2708">U672+U674+U675+U676</f>
        <v>0</v>
      </c>
      <c r="V671" s="38">
        <f t="shared" si="2708"/>
        <v>0</v>
      </c>
      <c r="W671" s="38">
        <f t="shared" ref="W671:Y671" si="2709">W672+W674+W675+W676</f>
        <v>-102</v>
      </c>
      <c r="X671" s="38">
        <f t="shared" si="2709"/>
        <v>0</v>
      </c>
      <c r="Y671" s="38">
        <f t="shared" si="2709"/>
        <v>0</v>
      </c>
      <c r="Z671" s="38">
        <f t="shared" si="2707"/>
        <v>0</v>
      </c>
      <c r="AA671" s="38">
        <f t="shared" ref="AA671:AB671" si="2710">AA672+AA674+AA675+AA676</f>
        <v>0</v>
      </c>
      <c r="AB671" s="38">
        <f t="shared" si="2710"/>
        <v>0</v>
      </c>
      <c r="AC671" s="38">
        <f t="shared" ref="AC671:AE671" si="2711">AC672+AC674+AC675+AC676</f>
        <v>0</v>
      </c>
      <c r="AD671" s="292">
        <f t="shared" si="2687"/>
        <v>1550</v>
      </c>
      <c r="AE671" s="38">
        <f t="shared" si="2711"/>
        <v>1550</v>
      </c>
      <c r="AF671" s="38">
        <f t="shared" ref="AF671:AK671" si="2712">AF672+AF674+AF675+AF676</f>
        <v>1481</v>
      </c>
      <c r="AG671" s="38">
        <f t="shared" si="2712"/>
        <v>1990</v>
      </c>
      <c r="AH671" s="38">
        <f t="shared" ref="AH671:AJ671" si="2713">AH672+AH674+AH675+AH676</f>
        <v>0</v>
      </c>
      <c r="AI671" s="38">
        <f t="shared" si="2713"/>
        <v>0</v>
      </c>
      <c r="AJ671" s="38">
        <f t="shared" si="2713"/>
        <v>0</v>
      </c>
      <c r="AK671" s="38">
        <f t="shared" si="2712"/>
        <v>0</v>
      </c>
      <c r="AL671" s="38">
        <f t="shared" ref="AL671:AM671" si="2714">AL672+AL674+AL675+AL676</f>
        <v>0</v>
      </c>
      <c r="AM671" s="38">
        <f t="shared" si="2714"/>
        <v>0</v>
      </c>
      <c r="AN671" s="38">
        <f t="shared" ref="AN671:AO671" si="2715">AN672+AN674+AN675+AN676</f>
        <v>0</v>
      </c>
      <c r="AO671" s="38">
        <f t="shared" si="2715"/>
        <v>0</v>
      </c>
    </row>
    <row r="672" spans="1:41" ht="14.25" customHeight="1">
      <c r="A672" s="43"/>
      <c r="B672" s="28" t="s">
        <v>300</v>
      </c>
      <c r="C672" s="29">
        <v>10</v>
      </c>
      <c r="D672" s="186">
        <v>150</v>
      </c>
      <c r="E672" s="30">
        <v>150</v>
      </c>
      <c r="F672" s="93">
        <v>150</v>
      </c>
      <c r="G672" s="186">
        <v>30</v>
      </c>
      <c r="H672" s="186">
        <v>45</v>
      </c>
      <c r="I672" s="186">
        <v>30</v>
      </c>
      <c r="J672" s="186">
        <v>45</v>
      </c>
      <c r="K672" s="23">
        <f t="shared" si="2392"/>
        <v>150</v>
      </c>
      <c r="L672" s="23">
        <f t="shared" si="2393"/>
        <v>0</v>
      </c>
      <c r="M672" s="186">
        <v>150</v>
      </c>
      <c r="N672" s="186">
        <v>150</v>
      </c>
      <c r="O672" s="186">
        <v>150</v>
      </c>
      <c r="P672" s="30"/>
      <c r="Q672" s="30"/>
      <c r="R672" s="30"/>
      <c r="S672" s="30"/>
      <c r="T672" s="30"/>
      <c r="U672" s="30"/>
      <c r="V672" s="30"/>
      <c r="W672" s="30"/>
      <c r="X672" s="30"/>
      <c r="Y672" s="30"/>
      <c r="Z672" s="30"/>
      <c r="AA672" s="30"/>
      <c r="AB672" s="30"/>
      <c r="AC672" s="30"/>
      <c r="AD672" s="292">
        <f t="shared" si="2687"/>
        <v>150</v>
      </c>
      <c r="AE672" s="30">
        <v>150</v>
      </c>
      <c r="AF672" s="30">
        <v>92</v>
      </c>
      <c r="AG672" s="30">
        <v>110</v>
      </c>
      <c r="AH672" s="30"/>
      <c r="AI672" s="30"/>
      <c r="AJ672" s="30"/>
      <c r="AK672" s="30"/>
      <c r="AL672" s="30"/>
      <c r="AM672" s="30"/>
      <c r="AN672" s="30"/>
      <c r="AO672" s="30"/>
    </row>
    <row r="673" spans="1:41" ht="15" hidden="1" customHeight="1">
      <c r="A673" s="43"/>
      <c r="B673" s="28" t="s">
        <v>477</v>
      </c>
      <c r="C673" s="29"/>
      <c r="D673" s="186"/>
      <c r="E673" s="30"/>
      <c r="F673" s="93"/>
      <c r="G673" s="186"/>
      <c r="H673" s="186"/>
      <c r="I673" s="186"/>
      <c r="J673" s="186"/>
      <c r="K673" s="23">
        <f t="shared" si="2392"/>
        <v>0</v>
      </c>
      <c r="L673" s="23">
        <f t="shared" si="2393"/>
        <v>0</v>
      </c>
      <c r="M673" s="186"/>
      <c r="N673" s="186"/>
      <c r="O673" s="186"/>
      <c r="P673" s="30"/>
      <c r="Q673" s="30"/>
      <c r="R673" s="30"/>
      <c r="S673" s="30"/>
      <c r="T673" s="30"/>
      <c r="U673" s="30"/>
      <c r="V673" s="30"/>
      <c r="W673" s="30"/>
      <c r="X673" s="30"/>
      <c r="Y673" s="30"/>
      <c r="Z673" s="30"/>
      <c r="AA673" s="30"/>
      <c r="AB673" s="30"/>
      <c r="AC673" s="30"/>
      <c r="AD673" s="292">
        <f t="shared" si="2687"/>
        <v>0</v>
      </c>
      <c r="AE673" s="30"/>
      <c r="AF673" s="30"/>
      <c r="AG673" s="30"/>
      <c r="AH673" s="30"/>
      <c r="AI673" s="30"/>
      <c r="AJ673" s="30"/>
      <c r="AK673" s="30"/>
      <c r="AL673" s="30"/>
      <c r="AM673" s="30"/>
      <c r="AN673" s="30"/>
      <c r="AO673" s="30"/>
    </row>
    <row r="674" spans="1:41" ht="14.25">
      <c r="A674" s="43"/>
      <c r="B674" s="28" t="s">
        <v>301</v>
      </c>
      <c r="C674" s="29">
        <v>20</v>
      </c>
      <c r="D674" s="186">
        <v>750</v>
      </c>
      <c r="E674" s="30">
        <v>842</v>
      </c>
      <c r="F674" s="93">
        <v>800</v>
      </c>
      <c r="G674" s="186">
        <v>200</v>
      </c>
      <c r="H674" s="186">
        <v>200</v>
      </c>
      <c r="I674" s="186">
        <v>200</v>
      </c>
      <c r="J674" s="186">
        <v>200</v>
      </c>
      <c r="K674" s="23">
        <f t="shared" si="2392"/>
        <v>800</v>
      </c>
      <c r="L674" s="23">
        <f t="shared" si="2393"/>
        <v>0</v>
      </c>
      <c r="M674" s="186">
        <v>820</v>
      </c>
      <c r="N674" s="186">
        <v>840</v>
      </c>
      <c r="O674" s="186">
        <v>850</v>
      </c>
      <c r="P674" s="30"/>
      <c r="Q674" s="30"/>
      <c r="R674" s="30"/>
      <c r="S674" s="30"/>
      <c r="T674" s="30"/>
      <c r="U674" s="30"/>
      <c r="V674" s="30"/>
      <c r="W674" s="30"/>
      <c r="X674" s="30"/>
      <c r="Y674" s="30"/>
      <c r="Z674" s="30"/>
      <c r="AA674" s="30"/>
      <c r="AB674" s="30"/>
      <c r="AC674" s="30"/>
      <c r="AD674" s="292">
        <f t="shared" si="2687"/>
        <v>800</v>
      </c>
      <c r="AE674" s="30">
        <v>800</v>
      </c>
      <c r="AF674" s="30">
        <v>789</v>
      </c>
      <c r="AG674" s="30">
        <v>850</v>
      </c>
      <c r="AH674" s="30"/>
      <c r="AI674" s="30"/>
      <c r="AJ674" s="30"/>
      <c r="AK674" s="30"/>
      <c r="AL674" s="30"/>
      <c r="AM674" s="30"/>
      <c r="AN674" s="30"/>
      <c r="AO674" s="30"/>
    </row>
    <row r="675" spans="1:41" ht="16.5" customHeight="1">
      <c r="A675" s="43"/>
      <c r="B675" s="321" t="s">
        <v>478</v>
      </c>
      <c r="C675" s="29" t="s">
        <v>479</v>
      </c>
      <c r="D675" s="186">
        <v>586</v>
      </c>
      <c r="E675" s="30">
        <v>702</v>
      </c>
      <c r="F675" s="93">
        <v>702</v>
      </c>
      <c r="G675" s="186">
        <v>200</v>
      </c>
      <c r="H675" s="186">
        <v>200</v>
      </c>
      <c r="I675" s="186">
        <v>130</v>
      </c>
      <c r="J675" s="186">
        <v>172</v>
      </c>
      <c r="K675" s="23">
        <f t="shared" si="2392"/>
        <v>702</v>
      </c>
      <c r="L675" s="23">
        <f t="shared" si="2393"/>
        <v>0</v>
      </c>
      <c r="M675" s="186">
        <v>710</v>
      </c>
      <c r="N675" s="186">
        <v>720</v>
      </c>
      <c r="O675" s="186">
        <v>730</v>
      </c>
      <c r="P675" s="30"/>
      <c r="Q675" s="30"/>
      <c r="R675" s="30"/>
      <c r="S675" s="30"/>
      <c r="T675" s="30"/>
      <c r="U675" s="30"/>
      <c r="V675" s="30"/>
      <c r="W675" s="30">
        <v>-102</v>
      </c>
      <c r="X675" s="30"/>
      <c r="Y675" s="30"/>
      <c r="Z675" s="30"/>
      <c r="AA675" s="30"/>
      <c r="AB675" s="30"/>
      <c r="AC675" s="30"/>
      <c r="AD675" s="292">
        <f t="shared" si="2687"/>
        <v>600</v>
      </c>
      <c r="AE675" s="30">
        <v>600</v>
      </c>
      <c r="AF675" s="30">
        <v>600</v>
      </c>
      <c r="AG675" s="30">
        <v>1030</v>
      </c>
      <c r="AH675" s="30"/>
      <c r="AI675" s="30"/>
      <c r="AJ675" s="30"/>
      <c r="AK675" s="30"/>
      <c r="AL675" s="30"/>
      <c r="AM675" s="30"/>
      <c r="AN675" s="30"/>
      <c r="AO675" s="30"/>
    </row>
    <row r="676" spans="1:41" ht="1.5" customHeight="1">
      <c r="A676" s="43"/>
      <c r="B676" s="28" t="s">
        <v>495</v>
      </c>
      <c r="C676" s="29" t="s">
        <v>485</v>
      </c>
      <c r="D676" s="186">
        <v>0</v>
      </c>
      <c r="E676" s="30">
        <v>0</v>
      </c>
      <c r="F676" s="93">
        <v>0</v>
      </c>
      <c r="G676" s="186">
        <v>0</v>
      </c>
      <c r="H676" s="186">
        <v>0</v>
      </c>
      <c r="I676" s="186">
        <v>0</v>
      </c>
      <c r="J676" s="186">
        <v>0</v>
      </c>
      <c r="K676" s="23">
        <f t="shared" si="2392"/>
        <v>0</v>
      </c>
      <c r="L676" s="23">
        <f t="shared" si="2393"/>
        <v>0</v>
      </c>
      <c r="M676" s="186">
        <v>0</v>
      </c>
      <c r="N676" s="186">
        <v>0</v>
      </c>
      <c r="O676" s="186">
        <v>0</v>
      </c>
      <c r="P676" s="30">
        <v>0</v>
      </c>
      <c r="Q676" s="30">
        <v>0</v>
      </c>
      <c r="R676" s="30">
        <v>0</v>
      </c>
      <c r="S676" s="30">
        <v>0</v>
      </c>
      <c r="T676" s="30">
        <v>0</v>
      </c>
      <c r="U676" s="30">
        <v>0</v>
      </c>
      <c r="V676" s="30">
        <v>0</v>
      </c>
      <c r="W676" s="30">
        <v>0</v>
      </c>
      <c r="X676" s="30">
        <v>0</v>
      </c>
      <c r="Y676" s="30">
        <v>0</v>
      </c>
      <c r="Z676" s="30">
        <v>0</v>
      </c>
      <c r="AA676" s="30">
        <v>0</v>
      </c>
      <c r="AB676" s="30">
        <v>0</v>
      </c>
      <c r="AC676" s="30">
        <v>0</v>
      </c>
      <c r="AD676" s="292">
        <f t="shared" si="2687"/>
        <v>0</v>
      </c>
      <c r="AE676" s="30">
        <v>0</v>
      </c>
      <c r="AF676" s="30">
        <v>0</v>
      </c>
      <c r="AG676" s="30">
        <v>0</v>
      </c>
      <c r="AH676" s="30">
        <v>0</v>
      </c>
      <c r="AI676" s="30">
        <v>0</v>
      </c>
      <c r="AJ676" s="30">
        <v>0</v>
      </c>
      <c r="AK676" s="30">
        <v>0</v>
      </c>
      <c r="AL676" s="30">
        <v>0</v>
      </c>
      <c r="AM676" s="30">
        <v>0</v>
      </c>
      <c r="AN676" s="30">
        <v>0</v>
      </c>
      <c r="AO676" s="30">
        <v>0</v>
      </c>
    </row>
    <row r="677" spans="1:41" ht="16.5" hidden="1" customHeight="1">
      <c r="A677" s="43"/>
      <c r="B677" s="28" t="s">
        <v>310</v>
      </c>
      <c r="C677" s="29" t="s">
        <v>421</v>
      </c>
      <c r="D677" s="186"/>
      <c r="E677" s="30"/>
      <c r="F677" s="93"/>
      <c r="G677" s="186"/>
      <c r="H677" s="186"/>
      <c r="I677" s="186"/>
      <c r="J677" s="186"/>
      <c r="K677" s="23">
        <f t="shared" ref="K677:K751" si="2716">G677+H677+I677+J677</f>
        <v>0</v>
      </c>
      <c r="L677" s="23">
        <f t="shared" ref="L677:L751" si="2717">F677-K677</f>
        <v>0</v>
      </c>
      <c r="M677" s="186"/>
      <c r="N677" s="186"/>
      <c r="O677" s="186"/>
      <c r="P677" s="30"/>
      <c r="Q677" s="30"/>
      <c r="R677" s="30"/>
      <c r="S677" s="30"/>
      <c r="T677" s="30"/>
      <c r="U677" s="30"/>
      <c r="V677" s="30"/>
      <c r="W677" s="30"/>
      <c r="X677" s="30"/>
      <c r="Y677" s="30"/>
      <c r="Z677" s="30"/>
      <c r="AA677" s="30"/>
      <c r="AB677" s="30"/>
      <c r="AC677" s="30"/>
      <c r="AD677" s="292">
        <f t="shared" si="2687"/>
        <v>0</v>
      </c>
      <c r="AE677" s="30"/>
      <c r="AF677" s="30"/>
      <c r="AG677" s="30"/>
      <c r="AH677" s="30"/>
      <c r="AI677" s="30"/>
      <c r="AJ677" s="30"/>
      <c r="AK677" s="30"/>
      <c r="AL677" s="30"/>
      <c r="AM677" s="30"/>
      <c r="AN677" s="30"/>
      <c r="AO677" s="30"/>
    </row>
    <row r="678" spans="1:41" ht="17.25" hidden="1" customHeight="1">
      <c r="A678" s="43"/>
      <c r="B678" s="25" t="s">
        <v>311</v>
      </c>
      <c r="C678" s="29"/>
      <c r="D678" s="248">
        <f t="shared" ref="D678:E678" si="2718">D679</f>
        <v>300</v>
      </c>
      <c r="E678" s="38">
        <f t="shared" si="2718"/>
        <v>0</v>
      </c>
      <c r="F678" s="286">
        <f t="shared" ref="F678:AO678" si="2719">F679</f>
        <v>0</v>
      </c>
      <c r="G678" s="248">
        <f t="shared" si="2719"/>
        <v>0</v>
      </c>
      <c r="H678" s="248">
        <f t="shared" si="2719"/>
        <v>0</v>
      </c>
      <c r="I678" s="248">
        <f t="shared" si="2719"/>
        <v>0</v>
      </c>
      <c r="J678" s="248">
        <f t="shared" si="2719"/>
        <v>0</v>
      </c>
      <c r="K678" s="23">
        <f t="shared" si="2716"/>
        <v>0</v>
      </c>
      <c r="L678" s="23">
        <f t="shared" si="2717"/>
        <v>0</v>
      </c>
      <c r="M678" s="248">
        <f t="shared" si="2719"/>
        <v>0</v>
      </c>
      <c r="N678" s="248">
        <f t="shared" si="2719"/>
        <v>0</v>
      </c>
      <c r="O678" s="248">
        <f t="shared" si="2719"/>
        <v>0</v>
      </c>
      <c r="P678" s="38">
        <f t="shared" si="2719"/>
        <v>0</v>
      </c>
      <c r="Q678" s="38">
        <f t="shared" si="2719"/>
        <v>0</v>
      </c>
      <c r="R678" s="38">
        <f t="shared" si="2719"/>
        <v>0</v>
      </c>
      <c r="S678" s="38">
        <f t="shared" si="2719"/>
        <v>0</v>
      </c>
      <c r="T678" s="38">
        <f t="shared" si="2719"/>
        <v>0</v>
      </c>
      <c r="U678" s="38">
        <f t="shared" si="2719"/>
        <v>0</v>
      </c>
      <c r="V678" s="38">
        <f t="shared" si="2719"/>
        <v>0</v>
      </c>
      <c r="W678" s="38">
        <f t="shared" si="2719"/>
        <v>0</v>
      </c>
      <c r="X678" s="38">
        <f t="shared" si="2719"/>
        <v>0</v>
      </c>
      <c r="Y678" s="38">
        <f t="shared" si="2719"/>
        <v>0</v>
      </c>
      <c r="Z678" s="38">
        <f t="shared" si="2719"/>
        <v>0</v>
      </c>
      <c r="AA678" s="38">
        <f t="shared" si="2719"/>
        <v>0</v>
      </c>
      <c r="AB678" s="38">
        <f t="shared" si="2719"/>
        <v>0</v>
      </c>
      <c r="AC678" s="38">
        <f t="shared" si="2719"/>
        <v>0</v>
      </c>
      <c r="AD678" s="292">
        <f t="shared" si="2687"/>
        <v>0</v>
      </c>
      <c r="AE678" s="38">
        <f t="shared" si="2719"/>
        <v>0</v>
      </c>
      <c r="AF678" s="38">
        <f t="shared" si="2719"/>
        <v>0</v>
      </c>
      <c r="AG678" s="38">
        <f t="shared" si="2719"/>
        <v>0</v>
      </c>
      <c r="AH678" s="38">
        <f t="shared" si="2719"/>
        <v>0</v>
      </c>
      <c r="AI678" s="38">
        <f t="shared" si="2719"/>
        <v>0</v>
      </c>
      <c r="AJ678" s="38">
        <f t="shared" si="2719"/>
        <v>0</v>
      </c>
      <c r="AK678" s="38">
        <f t="shared" si="2719"/>
        <v>0</v>
      </c>
      <c r="AL678" s="38">
        <f t="shared" si="2719"/>
        <v>0</v>
      </c>
      <c r="AM678" s="38">
        <f t="shared" si="2719"/>
        <v>0</v>
      </c>
      <c r="AN678" s="38">
        <f t="shared" si="2719"/>
        <v>0</v>
      </c>
      <c r="AO678" s="38">
        <f t="shared" si="2719"/>
        <v>0</v>
      </c>
    </row>
    <row r="679" spans="1:41" ht="16.5" hidden="1" customHeight="1">
      <c r="A679" s="43"/>
      <c r="B679" s="28" t="s">
        <v>365</v>
      </c>
      <c r="C679" s="29">
        <v>70</v>
      </c>
      <c r="D679" s="186">
        <v>300</v>
      </c>
      <c r="E679" s="30"/>
      <c r="F679" s="93"/>
      <c r="G679" s="186"/>
      <c r="H679" s="186"/>
      <c r="I679" s="186"/>
      <c r="J679" s="186"/>
      <c r="K679" s="23">
        <f t="shared" si="2716"/>
        <v>0</v>
      </c>
      <c r="L679" s="23">
        <f t="shared" si="2717"/>
        <v>0</v>
      </c>
      <c r="M679" s="186"/>
      <c r="N679" s="186"/>
      <c r="O679" s="186"/>
      <c r="P679" s="30"/>
      <c r="Q679" s="30"/>
      <c r="R679" s="30"/>
      <c r="S679" s="30"/>
      <c r="T679" s="30"/>
      <c r="U679" s="30"/>
      <c r="V679" s="30"/>
      <c r="W679" s="30"/>
      <c r="X679" s="30"/>
      <c r="Y679" s="30"/>
      <c r="Z679" s="30"/>
      <c r="AA679" s="30"/>
      <c r="AB679" s="30"/>
      <c r="AC679" s="30"/>
      <c r="AD679" s="292">
        <f t="shared" si="2687"/>
        <v>0</v>
      </c>
      <c r="AE679" s="30"/>
      <c r="AF679" s="30"/>
      <c r="AG679" s="30"/>
      <c r="AH679" s="30"/>
      <c r="AI679" s="30"/>
      <c r="AJ679" s="30"/>
      <c r="AK679" s="30"/>
      <c r="AL679" s="30"/>
      <c r="AM679" s="30"/>
      <c r="AN679" s="30"/>
      <c r="AO679" s="30"/>
    </row>
    <row r="680" spans="1:41" ht="27.75" customHeight="1">
      <c r="A680" s="43" t="s">
        <v>496</v>
      </c>
      <c r="B680" s="154" t="s">
        <v>497</v>
      </c>
      <c r="C680" s="155" t="s">
        <v>475</v>
      </c>
      <c r="D680" s="263">
        <f t="shared" ref="D680:E680" si="2720">D681+D689</f>
        <v>1077</v>
      </c>
      <c r="E680" s="156">
        <f t="shared" si="2720"/>
        <v>1083</v>
      </c>
      <c r="F680" s="300">
        <f t="shared" ref="F680:J680" si="2721">F681+F689</f>
        <v>995</v>
      </c>
      <c r="G680" s="263">
        <f t="shared" si="2721"/>
        <v>255</v>
      </c>
      <c r="H680" s="263">
        <f t="shared" si="2721"/>
        <v>260</v>
      </c>
      <c r="I680" s="263">
        <f t="shared" si="2721"/>
        <v>225</v>
      </c>
      <c r="J680" s="263">
        <f t="shared" si="2721"/>
        <v>255</v>
      </c>
      <c r="K680" s="23">
        <f t="shared" si="2716"/>
        <v>995</v>
      </c>
      <c r="L680" s="23">
        <f t="shared" si="2717"/>
        <v>0</v>
      </c>
      <c r="M680" s="263">
        <f t="shared" ref="M680:O680" si="2722">M681+M689</f>
        <v>1020</v>
      </c>
      <c r="N680" s="263">
        <f t="shared" si="2722"/>
        <v>1050</v>
      </c>
      <c r="O680" s="263">
        <f t="shared" si="2722"/>
        <v>1080</v>
      </c>
      <c r="P680" s="156">
        <f t="shared" ref="P680:Q680" si="2723">P681+P689</f>
        <v>0</v>
      </c>
      <c r="Q680" s="156">
        <f t="shared" si="2723"/>
        <v>0</v>
      </c>
      <c r="R680" s="156">
        <f t="shared" ref="R680:Z680" si="2724">R681+R689</f>
        <v>0</v>
      </c>
      <c r="S680" s="156">
        <f t="shared" si="2724"/>
        <v>0</v>
      </c>
      <c r="T680" s="156">
        <f t="shared" si="2724"/>
        <v>0</v>
      </c>
      <c r="U680" s="156">
        <f t="shared" ref="U680:V680" si="2725">U681+U689</f>
        <v>0</v>
      </c>
      <c r="V680" s="156">
        <f t="shared" si="2725"/>
        <v>0</v>
      </c>
      <c r="W680" s="156">
        <f t="shared" ref="W680:Y680" si="2726">W681+W689</f>
        <v>0</v>
      </c>
      <c r="X680" s="156">
        <f t="shared" si="2726"/>
        <v>0</v>
      </c>
      <c r="Y680" s="156">
        <f t="shared" si="2726"/>
        <v>0</v>
      </c>
      <c r="Z680" s="156">
        <f t="shared" si="2724"/>
        <v>0</v>
      </c>
      <c r="AA680" s="156">
        <f t="shared" ref="AA680:AB680" si="2727">AA681+AA689</f>
        <v>0</v>
      </c>
      <c r="AB680" s="156">
        <f t="shared" si="2727"/>
        <v>0</v>
      </c>
      <c r="AC680" s="156">
        <f t="shared" ref="AC680:AE680" si="2728">AC681+AC689</f>
        <v>0</v>
      </c>
      <c r="AD680" s="292">
        <f t="shared" si="2687"/>
        <v>995</v>
      </c>
      <c r="AE680" s="156">
        <f t="shared" si="2728"/>
        <v>995</v>
      </c>
      <c r="AF680" s="156">
        <f t="shared" ref="AF680:AK680" si="2729">AF681+AF689</f>
        <v>944</v>
      </c>
      <c r="AG680" s="156">
        <f t="shared" si="2729"/>
        <v>1335</v>
      </c>
      <c r="AH680" s="156">
        <f t="shared" ref="AH680:AJ680" si="2730">AH681+AH689</f>
        <v>0</v>
      </c>
      <c r="AI680" s="156">
        <f t="shared" si="2730"/>
        <v>0</v>
      </c>
      <c r="AJ680" s="156">
        <f t="shared" si="2730"/>
        <v>0</v>
      </c>
      <c r="AK680" s="156">
        <f t="shared" si="2729"/>
        <v>0</v>
      </c>
      <c r="AL680" s="156">
        <f t="shared" ref="AL680:AM680" si="2731">AL681+AL689</f>
        <v>0</v>
      </c>
      <c r="AM680" s="156">
        <f t="shared" si="2731"/>
        <v>0</v>
      </c>
      <c r="AN680" s="156">
        <f t="shared" ref="AN680:AO680" si="2732">AN681+AN689</f>
        <v>0</v>
      </c>
      <c r="AO680" s="156">
        <f t="shared" si="2732"/>
        <v>0</v>
      </c>
    </row>
    <row r="681" spans="1:41" ht="14.25">
      <c r="A681" s="43"/>
      <c r="B681" s="25" t="s">
        <v>298</v>
      </c>
      <c r="C681" s="29"/>
      <c r="D681" s="191">
        <f t="shared" ref="D681:E681" si="2733">D682</f>
        <v>1061</v>
      </c>
      <c r="E681" s="111">
        <f t="shared" si="2733"/>
        <v>1083</v>
      </c>
      <c r="F681" s="296">
        <f t="shared" ref="F681:AO681" si="2734">F682</f>
        <v>995</v>
      </c>
      <c r="G681" s="191">
        <f t="shared" si="2734"/>
        <v>255</v>
      </c>
      <c r="H681" s="191">
        <f t="shared" si="2734"/>
        <v>260</v>
      </c>
      <c r="I681" s="191">
        <f t="shared" si="2734"/>
        <v>225</v>
      </c>
      <c r="J681" s="191">
        <f t="shared" si="2734"/>
        <v>255</v>
      </c>
      <c r="K681" s="23">
        <f t="shared" si="2716"/>
        <v>995</v>
      </c>
      <c r="L681" s="23">
        <f t="shared" si="2717"/>
        <v>0</v>
      </c>
      <c r="M681" s="191">
        <f t="shared" si="2734"/>
        <v>1020</v>
      </c>
      <c r="N681" s="191">
        <f t="shared" si="2734"/>
        <v>1050</v>
      </c>
      <c r="O681" s="191">
        <f t="shared" si="2734"/>
        <v>1080</v>
      </c>
      <c r="P681" s="111">
        <f t="shared" si="2734"/>
        <v>0</v>
      </c>
      <c r="Q681" s="111">
        <f t="shared" si="2734"/>
        <v>0</v>
      </c>
      <c r="R681" s="111">
        <f t="shared" si="2734"/>
        <v>0</v>
      </c>
      <c r="S681" s="111">
        <f t="shared" si="2734"/>
        <v>0</v>
      </c>
      <c r="T681" s="111">
        <f t="shared" si="2734"/>
        <v>0</v>
      </c>
      <c r="U681" s="111">
        <f t="shared" si="2734"/>
        <v>0</v>
      </c>
      <c r="V681" s="111">
        <f t="shared" si="2734"/>
        <v>0</v>
      </c>
      <c r="W681" s="111">
        <f t="shared" si="2734"/>
        <v>0</v>
      </c>
      <c r="X681" s="111">
        <f t="shared" si="2734"/>
        <v>0</v>
      </c>
      <c r="Y681" s="111">
        <f t="shared" si="2734"/>
        <v>0</v>
      </c>
      <c r="Z681" s="111">
        <f t="shared" si="2734"/>
        <v>0</v>
      </c>
      <c r="AA681" s="111">
        <f t="shared" si="2734"/>
        <v>0</v>
      </c>
      <c r="AB681" s="111">
        <f t="shared" si="2734"/>
        <v>0</v>
      </c>
      <c r="AC681" s="111">
        <f t="shared" si="2734"/>
        <v>0</v>
      </c>
      <c r="AD681" s="292">
        <f t="shared" si="2687"/>
        <v>995</v>
      </c>
      <c r="AE681" s="111">
        <f t="shared" si="2734"/>
        <v>995</v>
      </c>
      <c r="AF681" s="111">
        <f t="shared" si="2734"/>
        <v>944</v>
      </c>
      <c r="AG681" s="111">
        <f t="shared" si="2734"/>
        <v>1335</v>
      </c>
      <c r="AH681" s="111">
        <f t="shared" si="2734"/>
        <v>0</v>
      </c>
      <c r="AI681" s="111">
        <f t="shared" si="2734"/>
        <v>0</v>
      </c>
      <c r="AJ681" s="111">
        <f t="shared" si="2734"/>
        <v>0</v>
      </c>
      <c r="AK681" s="111">
        <f t="shared" si="2734"/>
        <v>0</v>
      </c>
      <c r="AL681" s="111">
        <f t="shared" si="2734"/>
        <v>0</v>
      </c>
      <c r="AM681" s="111">
        <f t="shared" si="2734"/>
        <v>0</v>
      </c>
      <c r="AN681" s="111">
        <f t="shared" si="2734"/>
        <v>0</v>
      </c>
      <c r="AO681" s="111">
        <f t="shared" si="2734"/>
        <v>0</v>
      </c>
    </row>
    <row r="682" spans="1:41" ht="14.25">
      <c r="A682" s="43"/>
      <c r="B682" s="28" t="s">
        <v>299</v>
      </c>
      <c r="C682" s="29">
        <v>1</v>
      </c>
      <c r="D682" s="248">
        <f t="shared" ref="D682:E682" si="2735">D683+D685+D686+D687+D688</f>
        <v>1061</v>
      </c>
      <c r="E682" s="38">
        <f t="shared" si="2735"/>
        <v>1083</v>
      </c>
      <c r="F682" s="286">
        <f t="shared" ref="F682:J682" si="2736">F683+F685+F686+F687+F688</f>
        <v>995</v>
      </c>
      <c r="G682" s="248">
        <f t="shared" si="2736"/>
        <v>255</v>
      </c>
      <c r="H682" s="248">
        <f t="shared" si="2736"/>
        <v>260</v>
      </c>
      <c r="I682" s="248">
        <f t="shared" si="2736"/>
        <v>225</v>
      </c>
      <c r="J682" s="248">
        <f t="shared" si="2736"/>
        <v>255</v>
      </c>
      <c r="K682" s="23">
        <f t="shared" si="2716"/>
        <v>995</v>
      </c>
      <c r="L682" s="23">
        <f t="shared" si="2717"/>
        <v>0</v>
      </c>
      <c r="M682" s="248">
        <f t="shared" ref="M682:O682" si="2737">M683+M685+M686+M687+M688</f>
        <v>1020</v>
      </c>
      <c r="N682" s="248">
        <f t="shared" si="2737"/>
        <v>1050</v>
      </c>
      <c r="O682" s="248">
        <f t="shared" si="2737"/>
        <v>1080</v>
      </c>
      <c r="P682" s="38">
        <f t="shared" ref="P682:Q682" si="2738">P683+P685+P686+P687+P688</f>
        <v>0</v>
      </c>
      <c r="Q682" s="38">
        <f t="shared" si="2738"/>
        <v>0</v>
      </c>
      <c r="R682" s="38">
        <f t="shared" ref="R682:Z682" si="2739">R683+R685+R686+R687+R688</f>
        <v>0</v>
      </c>
      <c r="S682" s="38">
        <f t="shared" si="2739"/>
        <v>0</v>
      </c>
      <c r="T682" s="38">
        <f t="shared" si="2739"/>
        <v>0</v>
      </c>
      <c r="U682" s="38">
        <f t="shared" ref="U682:V682" si="2740">U683+U685+U686+U687+U688</f>
        <v>0</v>
      </c>
      <c r="V682" s="38">
        <f t="shared" si="2740"/>
        <v>0</v>
      </c>
      <c r="W682" s="38">
        <f t="shared" ref="W682:Y682" si="2741">W683+W685+W686+W687+W688</f>
        <v>0</v>
      </c>
      <c r="X682" s="38">
        <f t="shared" si="2741"/>
        <v>0</v>
      </c>
      <c r="Y682" s="38">
        <f t="shared" si="2741"/>
        <v>0</v>
      </c>
      <c r="Z682" s="38">
        <f t="shared" si="2739"/>
        <v>0</v>
      </c>
      <c r="AA682" s="38">
        <f t="shared" ref="AA682:AB682" si="2742">AA683+AA685+AA686+AA687+AA688</f>
        <v>0</v>
      </c>
      <c r="AB682" s="38">
        <f t="shared" si="2742"/>
        <v>0</v>
      </c>
      <c r="AC682" s="38">
        <f t="shared" ref="AC682:AE682" si="2743">AC683+AC685+AC686+AC687+AC688</f>
        <v>0</v>
      </c>
      <c r="AD682" s="292">
        <f t="shared" si="2687"/>
        <v>995</v>
      </c>
      <c r="AE682" s="38">
        <f t="shared" si="2743"/>
        <v>995</v>
      </c>
      <c r="AF682" s="38">
        <f t="shared" ref="AF682:AK682" si="2744">AF683+AF685+AF686+AF687+AF688</f>
        <v>944</v>
      </c>
      <c r="AG682" s="38">
        <f t="shared" si="2744"/>
        <v>1335</v>
      </c>
      <c r="AH682" s="38">
        <f t="shared" ref="AH682:AJ682" si="2745">AH683+AH685+AH686+AH687+AH688</f>
        <v>0</v>
      </c>
      <c r="AI682" s="38">
        <f t="shared" si="2745"/>
        <v>0</v>
      </c>
      <c r="AJ682" s="38">
        <f t="shared" si="2745"/>
        <v>0</v>
      </c>
      <c r="AK682" s="38">
        <f t="shared" si="2744"/>
        <v>0</v>
      </c>
      <c r="AL682" s="38">
        <f t="shared" ref="AL682:AM682" si="2746">AL683+AL685+AL686+AL687+AL688</f>
        <v>0</v>
      </c>
      <c r="AM682" s="38">
        <f t="shared" si="2746"/>
        <v>0</v>
      </c>
      <c r="AN682" s="38">
        <f t="shared" ref="AN682:AO682" si="2747">AN683+AN685+AN686+AN687+AN688</f>
        <v>0</v>
      </c>
      <c r="AO682" s="38">
        <f t="shared" si="2747"/>
        <v>0</v>
      </c>
    </row>
    <row r="683" spans="1:41" ht="14.25">
      <c r="A683" s="43"/>
      <c r="B683" s="28" t="s">
        <v>476</v>
      </c>
      <c r="C683" s="29">
        <v>10</v>
      </c>
      <c r="D683" s="186">
        <v>90</v>
      </c>
      <c r="E683" s="30">
        <v>70</v>
      </c>
      <c r="F683" s="93">
        <v>70</v>
      </c>
      <c r="G683" s="186">
        <v>15</v>
      </c>
      <c r="H683" s="186">
        <v>20</v>
      </c>
      <c r="I683" s="186">
        <v>15</v>
      </c>
      <c r="J683" s="186">
        <v>20</v>
      </c>
      <c r="K683" s="23">
        <f t="shared" si="2716"/>
        <v>70</v>
      </c>
      <c r="L683" s="23">
        <f t="shared" si="2717"/>
        <v>0</v>
      </c>
      <c r="M683" s="186">
        <v>70</v>
      </c>
      <c r="N683" s="186">
        <v>70</v>
      </c>
      <c r="O683" s="186">
        <v>70</v>
      </c>
      <c r="P683" s="30"/>
      <c r="Q683" s="30"/>
      <c r="R683" s="30"/>
      <c r="S683" s="30"/>
      <c r="T683" s="30"/>
      <c r="U683" s="30"/>
      <c r="V683" s="30"/>
      <c r="W683" s="30"/>
      <c r="X683" s="30"/>
      <c r="Y683" s="30"/>
      <c r="Z683" s="30"/>
      <c r="AA683" s="30"/>
      <c r="AB683" s="30"/>
      <c r="AC683" s="30"/>
      <c r="AD683" s="292">
        <f t="shared" si="2687"/>
        <v>70</v>
      </c>
      <c r="AE683" s="30">
        <v>70</v>
      </c>
      <c r="AF683" s="30">
        <v>55</v>
      </c>
      <c r="AG683" s="30">
        <v>80</v>
      </c>
      <c r="AH683" s="30"/>
      <c r="AI683" s="30"/>
      <c r="AJ683" s="30"/>
      <c r="AK683" s="30"/>
      <c r="AL683" s="30"/>
      <c r="AM683" s="30"/>
      <c r="AN683" s="30"/>
      <c r="AO683" s="30"/>
    </row>
    <row r="684" spans="1:41" ht="22.5" hidden="1" customHeight="1">
      <c r="A684" s="43"/>
      <c r="B684" s="28" t="s">
        <v>477</v>
      </c>
      <c r="C684" s="29"/>
      <c r="D684" s="186"/>
      <c r="E684" s="30"/>
      <c r="F684" s="93"/>
      <c r="G684" s="186"/>
      <c r="H684" s="186"/>
      <c r="I684" s="186"/>
      <c r="J684" s="186"/>
      <c r="K684" s="23">
        <f t="shared" si="2716"/>
        <v>0</v>
      </c>
      <c r="L684" s="23">
        <f t="shared" si="2717"/>
        <v>0</v>
      </c>
      <c r="M684" s="186">
        <v>0</v>
      </c>
      <c r="N684" s="186">
        <v>0</v>
      </c>
      <c r="O684" s="186"/>
      <c r="P684" s="30"/>
      <c r="Q684" s="30"/>
      <c r="R684" s="30"/>
      <c r="S684" s="30"/>
      <c r="T684" s="30"/>
      <c r="U684" s="30"/>
      <c r="V684" s="30"/>
      <c r="W684" s="30"/>
      <c r="X684" s="30"/>
      <c r="Y684" s="30"/>
      <c r="Z684" s="30"/>
      <c r="AA684" s="30"/>
      <c r="AB684" s="30"/>
      <c r="AC684" s="30"/>
      <c r="AD684" s="292">
        <f t="shared" si="2687"/>
        <v>0</v>
      </c>
      <c r="AE684" s="30"/>
      <c r="AF684" s="30"/>
      <c r="AG684" s="30"/>
      <c r="AH684" s="30"/>
      <c r="AI684" s="30"/>
      <c r="AJ684" s="30"/>
      <c r="AK684" s="30"/>
      <c r="AL684" s="30"/>
      <c r="AM684" s="30"/>
      <c r="AN684" s="30"/>
      <c r="AO684" s="30"/>
    </row>
    <row r="685" spans="1:41" ht="14.25">
      <c r="A685" s="43"/>
      <c r="B685" s="28" t="s">
        <v>301</v>
      </c>
      <c r="C685" s="29">
        <v>20</v>
      </c>
      <c r="D685" s="186">
        <v>570</v>
      </c>
      <c r="E685" s="30">
        <v>588</v>
      </c>
      <c r="F685" s="93">
        <v>500</v>
      </c>
      <c r="G685" s="186">
        <v>120</v>
      </c>
      <c r="H685" s="186">
        <v>120</v>
      </c>
      <c r="I685" s="186">
        <v>130</v>
      </c>
      <c r="J685" s="186">
        <v>130</v>
      </c>
      <c r="K685" s="23">
        <f t="shared" si="2716"/>
        <v>500</v>
      </c>
      <c r="L685" s="23">
        <f t="shared" si="2717"/>
        <v>0</v>
      </c>
      <c r="M685" s="186">
        <v>520</v>
      </c>
      <c r="N685" s="186">
        <v>540</v>
      </c>
      <c r="O685" s="186">
        <v>560</v>
      </c>
      <c r="P685" s="30"/>
      <c r="Q685" s="30"/>
      <c r="R685" s="30"/>
      <c r="S685" s="30"/>
      <c r="T685" s="30"/>
      <c r="U685" s="30"/>
      <c r="V685" s="30"/>
      <c r="W685" s="30"/>
      <c r="X685" s="30"/>
      <c r="Y685" s="30"/>
      <c r="Z685" s="30"/>
      <c r="AA685" s="30"/>
      <c r="AB685" s="30"/>
      <c r="AC685" s="30"/>
      <c r="AD685" s="292">
        <f t="shared" si="2687"/>
        <v>500</v>
      </c>
      <c r="AE685" s="30">
        <v>500</v>
      </c>
      <c r="AF685" s="30">
        <v>472</v>
      </c>
      <c r="AG685" s="30">
        <v>580</v>
      </c>
      <c r="AH685" s="30"/>
      <c r="AI685" s="30"/>
      <c r="AJ685" s="30"/>
      <c r="AK685" s="30"/>
      <c r="AL685" s="30"/>
      <c r="AM685" s="30"/>
      <c r="AN685" s="30"/>
      <c r="AO685" s="30"/>
    </row>
    <row r="686" spans="1:41" ht="17.25" customHeight="1">
      <c r="A686" s="43"/>
      <c r="B686" s="28" t="s">
        <v>498</v>
      </c>
      <c r="C686" s="29" t="s">
        <v>479</v>
      </c>
      <c r="D686" s="186">
        <v>401</v>
      </c>
      <c r="E686" s="30">
        <v>425</v>
      </c>
      <c r="F686" s="93">
        <v>425</v>
      </c>
      <c r="G686" s="186">
        <v>120</v>
      </c>
      <c r="H686" s="186">
        <v>120</v>
      </c>
      <c r="I686" s="186">
        <v>80</v>
      </c>
      <c r="J686" s="186">
        <v>105</v>
      </c>
      <c r="K686" s="23">
        <f t="shared" si="2716"/>
        <v>425</v>
      </c>
      <c r="L686" s="23">
        <f t="shared" si="2717"/>
        <v>0</v>
      </c>
      <c r="M686" s="186">
        <v>430</v>
      </c>
      <c r="N686" s="186">
        <v>440</v>
      </c>
      <c r="O686" s="186">
        <v>450</v>
      </c>
      <c r="P686" s="30"/>
      <c r="Q686" s="30"/>
      <c r="R686" s="30"/>
      <c r="S686" s="30"/>
      <c r="T686" s="30"/>
      <c r="U686" s="30"/>
      <c r="V686" s="30"/>
      <c r="W686" s="30"/>
      <c r="X686" s="30"/>
      <c r="Y686" s="30"/>
      <c r="Z686" s="30"/>
      <c r="AA686" s="30"/>
      <c r="AB686" s="30"/>
      <c r="AC686" s="30"/>
      <c r="AD686" s="292">
        <f t="shared" si="2687"/>
        <v>425</v>
      </c>
      <c r="AE686" s="30">
        <v>425</v>
      </c>
      <c r="AF686" s="30">
        <v>417</v>
      </c>
      <c r="AG686" s="30">
        <v>675</v>
      </c>
      <c r="AH686" s="30"/>
      <c r="AI686" s="30"/>
      <c r="AJ686" s="30"/>
      <c r="AK686" s="30"/>
      <c r="AL686" s="30"/>
      <c r="AM686" s="30"/>
      <c r="AN686" s="30"/>
      <c r="AO686" s="30"/>
    </row>
    <row r="687" spans="1:41" ht="18.75" hidden="1" customHeight="1">
      <c r="A687" s="43"/>
      <c r="B687" s="28" t="s">
        <v>484</v>
      </c>
      <c r="C687" s="29" t="s">
        <v>485</v>
      </c>
      <c r="D687" s="186"/>
      <c r="E687" s="30"/>
      <c r="F687" s="93"/>
      <c r="G687" s="186"/>
      <c r="H687" s="186"/>
      <c r="I687" s="186"/>
      <c r="J687" s="186"/>
      <c r="K687" s="23">
        <f t="shared" si="2716"/>
        <v>0</v>
      </c>
      <c r="L687" s="23">
        <f t="shared" si="2717"/>
        <v>0</v>
      </c>
      <c r="M687" s="186"/>
      <c r="N687" s="186"/>
      <c r="O687" s="186"/>
      <c r="P687" s="30"/>
      <c r="Q687" s="30"/>
      <c r="R687" s="30"/>
      <c r="S687" s="30"/>
      <c r="T687" s="30"/>
      <c r="U687" s="30"/>
      <c r="V687" s="30"/>
      <c r="W687" s="30"/>
      <c r="X687" s="30"/>
      <c r="Y687" s="30"/>
      <c r="Z687" s="30"/>
      <c r="AA687" s="30"/>
      <c r="AB687" s="30"/>
      <c r="AC687" s="30"/>
      <c r="AD687" s="292">
        <f t="shared" si="2687"/>
        <v>0</v>
      </c>
      <c r="AE687" s="30"/>
      <c r="AF687" s="30"/>
      <c r="AG687" s="30"/>
      <c r="AH687" s="30"/>
      <c r="AI687" s="30"/>
      <c r="AJ687" s="30"/>
      <c r="AK687" s="30"/>
      <c r="AL687" s="30"/>
      <c r="AM687" s="30"/>
      <c r="AN687" s="30"/>
      <c r="AO687" s="30"/>
    </row>
    <row r="688" spans="1:41" ht="18.75" hidden="1" customHeight="1">
      <c r="A688" s="43"/>
      <c r="B688" s="28" t="s">
        <v>310</v>
      </c>
      <c r="C688" s="29">
        <v>85.01</v>
      </c>
      <c r="D688" s="186"/>
      <c r="E688" s="30"/>
      <c r="F688" s="93"/>
      <c r="G688" s="186"/>
      <c r="H688" s="186"/>
      <c r="I688" s="186"/>
      <c r="J688" s="186"/>
      <c r="K688" s="23">
        <f t="shared" si="2716"/>
        <v>0</v>
      </c>
      <c r="L688" s="23">
        <f t="shared" si="2717"/>
        <v>0</v>
      </c>
      <c r="M688" s="186"/>
      <c r="N688" s="186"/>
      <c r="O688" s="186"/>
      <c r="P688" s="30"/>
      <c r="Q688" s="30"/>
      <c r="R688" s="30"/>
      <c r="S688" s="30"/>
      <c r="T688" s="30"/>
      <c r="U688" s="30"/>
      <c r="V688" s="30"/>
      <c r="W688" s="30"/>
      <c r="X688" s="30"/>
      <c r="Y688" s="30"/>
      <c r="Z688" s="30"/>
      <c r="AA688" s="30"/>
      <c r="AB688" s="30"/>
      <c r="AC688" s="30"/>
      <c r="AD688" s="292">
        <f t="shared" si="2687"/>
        <v>0</v>
      </c>
      <c r="AE688" s="30"/>
      <c r="AF688" s="30"/>
      <c r="AG688" s="30"/>
      <c r="AH688" s="30"/>
      <c r="AI688" s="30"/>
      <c r="AJ688" s="30"/>
      <c r="AK688" s="30"/>
      <c r="AL688" s="30"/>
      <c r="AM688" s="30"/>
      <c r="AN688" s="30"/>
      <c r="AO688" s="30"/>
    </row>
    <row r="689" spans="1:41" ht="0.75" customHeight="1">
      <c r="A689" s="43"/>
      <c r="B689" s="25" t="s">
        <v>311</v>
      </c>
      <c r="C689" s="29"/>
      <c r="D689" s="191">
        <f t="shared" ref="D689:E689" si="2748">D690</f>
        <v>16</v>
      </c>
      <c r="E689" s="111">
        <f t="shared" si="2748"/>
        <v>0</v>
      </c>
      <c r="F689" s="296">
        <f t="shared" ref="F689:AO689" si="2749">F690</f>
        <v>0</v>
      </c>
      <c r="G689" s="191">
        <f t="shared" si="2749"/>
        <v>0</v>
      </c>
      <c r="H689" s="191">
        <f t="shared" si="2749"/>
        <v>0</v>
      </c>
      <c r="I689" s="191">
        <f t="shared" si="2749"/>
        <v>0</v>
      </c>
      <c r="J689" s="191">
        <f t="shared" si="2749"/>
        <v>0</v>
      </c>
      <c r="K689" s="23">
        <f t="shared" si="2716"/>
        <v>0</v>
      </c>
      <c r="L689" s="23">
        <f t="shared" si="2717"/>
        <v>0</v>
      </c>
      <c r="M689" s="191">
        <f t="shared" si="2749"/>
        <v>0</v>
      </c>
      <c r="N689" s="191">
        <f t="shared" si="2749"/>
        <v>0</v>
      </c>
      <c r="O689" s="191">
        <f t="shared" si="2749"/>
        <v>0</v>
      </c>
      <c r="P689" s="111">
        <f t="shared" si="2749"/>
        <v>0</v>
      </c>
      <c r="Q689" s="111">
        <f t="shared" si="2749"/>
        <v>0</v>
      </c>
      <c r="R689" s="111">
        <f t="shared" si="2749"/>
        <v>0</v>
      </c>
      <c r="S689" s="111">
        <f t="shared" si="2749"/>
        <v>0</v>
      </c>
      <c r="T689" s="111">
        <f t="shared" si="2749"/>
        <v>0</v>
      </c>
      <c r="U689" s="111">
        <f t="shared" si="2749"/>
        <v>0</v>
      </c>
      <c r="V689" s="111">
        <f t="shared" si="2749"/>
        <v>0</v>
      </c>
      <c r="W689" s="111">
        <f t="shared" si="2749"/>
        <v>0</v>
      </c>
      <c r="X689" s="111">
        <f t="shared" si="2749"/>
        <v>0</v>
      </c>
      <c r="Y689" s="111">
        <f t="shared" si="2749"/>
        <v>0</v>
      </c>
      <c r="Z689" s="111">
        <f t="shared" si="2749"/>
        <v>0</v>
      </c>
      <c r="AA689" s="111">
        <f t="shared" si="2749"/>
        <v>0</v>
      </c>
      <c r="AB689" s="111">
        <f t="shared" si="2749"/>
        <v>0</v>
      </c>
      <c r="AC689" s="111">
        <f t="shared" si="2749"/>
        <v>0</v>
      </c>
      <c r="AD689" s="292">
        <f t="shared" si="2687"/>
        <v>0</v>
      </c>
      <c r="AE689" s="111">
        <f t="shared" si="2749"/>
        <v>0</v>
      </c>
      <c r="AF689" s="111">
        <f t="shared" si="2749"/>
        <v>0</v>
      </c>
      <c r="AG689" s="111">
        <f t="shared" si="2749"/>
        <v>0</v>
      </c>
      <c r="AH689" s="111">
        <f t="shared" si="2749"/>
        <v>0</v>
      </c>
      <c r="AI689" s="111">
        <f t="shared" si="2749"/>
        <v>0</v>
      </c>
      <c r="AJ689" s="111">
        <f t="shared" si="2749"/>
        <v>0</v>
      </c>
      <c r="AK689" s="111">
        <f t="shared" si="2749"/>
        <v>0</v>
      </c>
      <c r="AL689" s="111">
        <f t="shared" si="2749"/>
        <v>0</v>
      </c>
      <c r="AM689" s="111">
        <f t="shared" si="2749"/>
        <v>0</v>
      </c>
      <c r="AN689" s="111">
        <f t="shared" si="2749"/>
        <v>0</v>
      </c>
      <c r="AO689" s="111">
        <f t="shared" si="2749"/>
        <v>0</v>
      </c>
    </row>
    <row r="690" spans="1:41" ht="16.5" hidden="1" customHeight="1">
      <c r="A690" s="43"/>
      <c r="B690" s="28" t="s">
        <v>499</v>
      </c>
      <c r="C690" s="29">
        <v>70</v>
      </c>
      <c r="D690" s="186">
        <v>16</v>
      </c>
      <c r="E690" s="30"/>
      <c r="F690" s="93"/>
      <c r="G690" s="186"/>
      <c r="H690" s="186"/>
      <c r="I690" s="186"/>
      <c r="J690" s="186"/>
      <c r="K690" s="23">
        <f t="shared" si="2716"/>
        <v>0</v>
      </c>
      <c r="L690" s="23">
        <f t="shared" si="2717"/>
        <v>0</v>
      </c>
      <c r="M690" s="186"/>
      <c r="N690" s="186"/>
      <c r="O690" s="186"/>
      <c r="P690" s="30"/>
      <c r="Q690" s="30"/>
      <c r="R690" s="30"/>
      <c r="S690" s="30"/>
      <c r="T690" s="30"/>
      <c r="U690" s="30"/>
      <c r="V690" s="30"/>
      <c r="W690" s="30"/>
      <c r="X690" s="30"/>
      <c r="Y690" s="30"/>
      <c r="Z690" s="30"/>
      <c r="AA690" s="30"/>
      <c r="AB690" s="30"/>
      <c r="AC690" s="30"/>
      <c r="AD690" s="292">
        <f t="shared" si="2687"/>
        <v>0</v>
      </c>
      <c r="AE690" s="30"/>
      <c r="AF690" s="30"/>
      <c r="AG690" s="30"/>
      <c r="AH690" s="30"/>
      <c r="AI690" s="30"/>
      <c r="AJ690" s="30"/>
      <c r="AK690" s="30"/>
      <c r="AL690" s="30"/>
      <c r="AM690" s="30"/>
      <c r="AN690" s="30"/>
      <c r="AO690" s="30"/>
    </row>
    <row r="691" spans="1:41" ht="21" customHeight="1">
      <c r="A691" s="43" t="s">
        <v>500</v>
      </c>
      <c r="B691" s="151" t="s">
        <v>501</v>
      </c>
      <c r="C691" s="155" t="s">
        <v>475</v>
      </c>
      <c r="D691" s="263">
        <f t="shared" ref="D691:E691" si="2750">D692+D701</f>
        <v>826</v>
      </c>
      <c r="E691" s="156">
        <f t="shared" si="2750"/>
        <v>625</v>
      </c>
      <c r="F691" s="300">
        <f t="shared" ref="F691:J691" si="2751">F692+F701</f>
        <v>625</v>
      </c>
      <c r="G691" s="263">
        <f t="shared" si="2751"/>
        <v>170</v>
      </c>
      <c r="H691" s="263">
        <f t="shared" si="2751"/>
        <v>170</v>
      </c>
      <c r="I691" s="263">
        <f t="shared" si="2751"/>
        <v>135</v>
      </c>
      <c r="J691" s="263">
        <f t="shared" si="2751"/>
        <v>150</v>
      </c>
      <c r="K691" s="23">
        <f t="shared" si="2716"/>
        <v>625</v>
      </c>
      <c r="L691" s="23">
        <f t="shared" si="2717"/>
        <v>0</v>
      </c>
      <c r="M691" s="263">
        <f t="shared" ref="M691:O691" si="2752">M692+M701</f>
        <v>660</v>
      </c>
      <c r="N691" s="263">
        <f t="shared" si="2752"/>
        <v>690</v>
      </c>
      <c r="O691" s="263">
        <f t="shared" si="2752"/>
        <v>710</v>
      </c>
      <c r="P691" s="156">
        <f t="shared" ref="P691:Q691" si="2753">P692+P701</f>
        <v>0</v>
      </c>
      <c r="Q691" s="156">
        <f t="shared" si="2753"/>
        <v>0</v>
      </c>
      <c r="R691" s="156">
        <f t="shared" ref="R691:Z691" si="2754">R692+R701</f>
        <v>0</v>
      </c>
      <c r="S691" s="156">
        <f t="shared" si="2754"/>
        <v>0</v>
      </c>
      <c r="T691" s="156">
        <f t="shared" si="2754"/>
        <v>0</v>
      </c>
      <c r="U691" s="156">
        <f t="shared" ref="U691:V691" si="2755">U692+U701</f>
        <v>0</v>
      </c>
      <c r="V691" s="156">
        <f t="shared" si="2755"/>
        <v>0</v>
      </c>
      <c r="W691" s="156">
        <f t="shared" ref="W691:Y691" si="2756">W692+W701</f>
        <v>0</v>
      </c>
      <c r="X691" s="156">
        <f t="shared" si="2756"/>
        <v>0</v>
      </c>
      <c r="Y691" s="156">
        <f t="shared" si="2756"/>
        <v>0</v>
      </c>
      <c r="Z691" s="156">
        <f t="shared" si="2754"/>
        <v>0</v>
      </c>
      <c r="AA691" s="156">
        <f t="shared" ref="AA691:AB691" si="2757">AA692+AA701</f>
        <v>0</v>
      </c>
      <c r="AB691" s="156">
        <f t="shared" si="2757"/>
        <v>-39</v>
      </c>
      <c r="AC691" s="156">
        <f t="shared" ref="AC691:AE691" si="2758">AC692+AC701</f>
        <v>0</v>
      </c>
      <c r="AD691" s="292">
        <f t="shared" si="2687"/>
        <v>586</v>
      </c>
      <c r="AE691" s="156">
        <f t="shared" si="2758"/>
        <v>586</v>
      </c>
      <c r="AF691" s="156">
        <f t="shared" ref="AF691:AK691" si="2759">AF692+AF701</f>
        <v>549</v>
      </c>
      <c r="AG691" s="156">
        <f t="shared" si="2759"/>
        <v>865</v>
      </c>
      <c r="AH691" s="156">
        <f t="shared" ref="AH691:AJ691" si="2760">AH692+AH701</f>
        <v>0</v>
      </c>
      <c r="AI691" s="156">
        <f t="shared" si="2760"/>
        <v>0</v>
      </c>
      <c r="AJ691" s="156">
        <f t="shared" si="2760"/>
        <v>0</v>
      </c>
      <c r="AK691" s="156">
        <f t="shared" si="2759"/>
        <v>0</v>
      </c>
      <c r="AL691" s="156">
        <f t="shared" ref="AL691:AM691" si="2761">AL692+AL701</f>
        <v>0</v>
      </c>
      <c r="AM691" s="156">
        <f t="shared" si="2761"/>
        <v>0</v>
      </c>
      <c r="AN691" s="156">
        <f t="shared" ref="AN691:AO691" si="2762">AN692+AN701</f>
        <v>0</v>
      </c>
      <c r="AO691" s="156">
        <f t="shared" si="2762"/>
        <v>0</v>
      </c>
    </row>
    <row r="692" spans="1:41" ht="14.25">
      <c r="A692" s="43"/>
      <c r="B692" s="25" t="s">
        <v>298</v>
      </c>
      <c r="C692" s="29"/>
      <c r="D692" s="191">
        <f t="shared" ref="D692:E692" si="2763">D693</f>
        <v>533</v>
      </c>
      <c r="E692" s="111">
        <f t="shared" si="2763"/>
        <v>625</v>
      </c>
      <c r="F692" s="296">
        <f t="shared" ref="F692:AO692" si="2764">F693</f>
        <v>625</v>
      </c>
      <c r="G692" s="191">
        <f t="shared" si="2764"/>
        <v>170</v>
      </c>
      <c r="H692" s="191">
        <f t="shared" si="2764"/>
        <v>170</v>
      </c>
      <c r="I692" s="191">
        <f t="shared" si="2764"/>
        <v>135</v>
      </c>
      <c r="J692" s="191">
        <f t="shared" si="2764"/>
        <v>150</v>
      </c>
      <c r="K692" s="23">
        <f t="shared" si="2716"/>
        <v>625</v>
      </c>
      <c r="L692" s="23">
        <f t="shared" si="2717"/>
        <v>0</v>
      </c>
      <c r="M692" s="191">
        <f t="shared" si="2764"/>
        <v>660</v>
      </c>
      <c r="N692" s="191">
        <f t="shared" si="2764"/>
        <v>690</v>
      </c>
      <c r="O692" s="191">
        <f t="shared" si="2764"/>
        <v>710</v>
      </c>
      <c r="P692" s="111">
        <f t="shared" si="2764"/>
        <v>0</v>
      </c>
      <c r="Q692" s="111">
        <f t="shared" si="2764"/>
        <v>0</v>
      </c>
      <c r="R692" s="111">
        <f t="shared" si="2764"/>
        <v>0</v>
      </c>
      <c r="S692" s="111">
        <f t="shared" si="2764"/>
        <v>0</v>
      </c>
      <c r="T692" s="111">
        <f t="shared" si="2764"/>
        <v>0</v>
      </c>
      <c r="U692" s="111">
        <f t="shared" si="2764"/>
        <v>0</v>
      </c>
      <c r="V692" s="111">
        <f t="shared" si="2764"/>
        <v>0</v>
      </c>
      <c r="W692" s="111">
        <f t="shared" si="2764"/>
        <v>0</v>
      </c>
      <c r="X692" s="111">
        <f t="shared" si="2764"/>
        <v>0</v>
      </c>
      <c r="Y692" s="111">
        <f t="shared" si="2764"/>
        <v>0</v>
      </c>
      <c r="Z692" s="111">
        <f t="shared" si="2764"/>
        <v>0</v>
      </c>
      <c r="AA692" s="111">
        <f t="shared" si="2764"/>
        <v>0</v>
      </c>
      <c r="AB692" s="111">
        <f t="shared" si="2764"/>
        <v>-39</v>
      </c>
      <c r="AC692" s="111">
        <f t="shared" si="2764"/>
        <v>0</v>
      </c>
      <c r="AD692" s="292">
        <f t="shared" si="2687"/>
        <v>586</v>
      </c>
      <c r="AE692" s="111">
        <f t="shared" si="2764"/>
        <v>586</v>
      </c>
      <c r="AF692" s="111">
        <f t="shared" si="2764"/>
        <v>549</v>
      </c>
      <c r="AG692" s="111">
        <f t="shared" si="2764"/>
        <v>865</v>
      </c>
      <c r="AH692" s="111">
        <f t="shared" si="2764"/>
        <v>0</v>
      </c>
      <c r="AI692" s="111">
        <f t="shared" si="2764"/>
        <v>0</v>
      </c>
      <c r="AJ692" s="111">
        <f t="shared" si="2764"/>
        <v>0</v>
      </c>
      <c r="AK692" s="111">
        <f t="shared" si="2764"/>
        <v>0</v>
      </c>
      <c r="AL692" s="111">
        <f t="shared" si="2764"/>
        <v>0</v>
      </c>
      <c r="AM692" s="111">
        <f t="shared" si="2764"/>
        <v>0</v>
      </c>
      <c r="AN692" s="111">
        <f t="shared" si="2764"/>
        <v>0</v>
      </c>
      <c r="AO692" s="111">
        <f t="shared" si="2764"/>
        <v>0</v>
      </c>
    </row>
    <row r="693" spans="1:41" ht="21.75" customHeight="1">
      <c r="A693" s="43"/>
      <c r="B693" s="28" t="s">
        <v>299</v>
      </c>
      <c r="C693" s="29">
        <v>1</v>
      </c>
      <c r="D693" s="248">
        <f t="shared" ref="D693:E693" si="2765">D694+D696+D697+D698+D699</f>
        <v>533</v>
      </c>
      <c r="E693" s="38">
        <f t="shared" si="2765"/>
        <v>625</v>
      </c>
      <c r="F693" s="286">
        <f t="shared" ref="F693:J693" si="2766">F694+F696+F697+F698+F699</f>
        <v>625</v>
      </c>
      <c r="G693" s="248">
        <f t="shared" si="2766"/>
        <v>170</v>
      </c>
      <c r="H693" s="248">
        <f t="shared" si="2766"/>
        <v>170</v>
      </c>
      <c r="I693" s="248">
        <f t="shared" si="2766"/>
        <v>135</v>
      </c>
      <c r="J693" s="248">
        <f t="shared" si="2766"/>
        <v>150</v>
      </c>
      <c r="K693" s="23">
        <f t="shared" si="2716"/>
        <v>625</v>
      </c>
      <c r="L693" s="23">
        <f t="shared" si="2717"/>
        <v>0</v>
      </c>
      <c r="M693" s="248">
        <f t="shared" ref="M693:O693" si="2767">M694+M696+M697+M698+M699</f>
        <v>660</v>
      </c>
      <c r="N693" s="248">
        <f t="shared" si="2767"/>
        <v>690</v>
      </c>
      <c r="O693" s="248">
        <f t="shared" si="2767"/>
        <v>710</v>
      </c>
      <c r="P693" s="38">
        <f t="shared" ref="P693:Q693" si="2768">P694+P696+P697+P698+P699</f>
        <v>0</v>
      </c>
      <c r="Q693" s="38">
        <f t="shared" si="2768"/>
        <v>0</v>
      </c>
      <c r="R693" s="38">
        <f t="shared" ref="R693:Z693" si="2769">R694+R696+R697+R698+R699</f>
        <v>0</v>
      </c>
      <c r="S693" s="38">
        <f t="shared" si="2769"/>
        <v>0</v>
      </c>
      <c r="T693" s="38">
        <f t="shared" si="2769"/>
        <v>0</v>
      </c>
      <c r="U693" s="38">
        <f t="shared" ref="U693:V693" si="2770">U694+U696+U697+U698+U699</f>
        <v>0</v>
      </c>
      <c r="V693" s="38">
        <f t="shared" si="2770"/>
        <v>0</v>
      </c>
      <c r="W693" s="38">
        <f t="shared" ref="W693:Y693" si="2771">W694+W696+W697+W698+W699</f>
        <v>0</v>
      </c>
      <c r="X693" s="38">
        <f t="shared" si="2771"/>
        <v>0</v>
      </c>
      <c r="Y693" s="38">
        <f t="shared" si="2771"/>
        <v>0</v>
      </c>
      <c r="Z693" s="38">
        <f t="shared" si="2769"/>
        <v>0</v>
      </c>
      <c r="AA693" s="38">
        <f t="shared" ref="AA693:AB693" si="2772">AA694+AA696+AA697+AA698+AA699</f>
        <v>0</v>
      </c>
      <c r="AB693" s="38">
        <f t="shared" si="2772"/>
        <v>-39</v>
      </c>
      <c r="AC693" s="38">
        <f t="shared" ref="AC693:AE693" si="2773">AC694+AC696+AC697+AC698+AC699</f>
        <v>0</v>
      </c>
      <c r="AD693" s="292">
        <f t="shared" si="2687"/>
        <v>586</v>
      </c>
      <c r="AE693" s="38">
        <f t="shared" si="2773"/>
        <v>586</v>
      </c>
      <c r="AF693" s="38">
        <f t="shared" ref="AF693:AK693" si="2774">AF694+AF696+AF697+AF698+AF699</f>
        <v>549</v>
      </c>
      <c r="AG693" s="38">
        <f t="shared" si="2774"/>
        <v>865</v>
      </c>
      <c r="AH693" s="38">
        <f t="shared" ref="AH693:AJ693" si="2775">AH694+AH696+AH697+AH698+AH699</f>
        <v>0</v>
      </c>
      <c r="AI693" s="38">
        <f t="shared" si="2775"/>
        <v>0</v>
      </c>
      <c r="AJ693" s="38">
        <f t="shared" si="2775"/>
        <v>0</v>
      </c>
      <c r="AK693" s="38">
        <f t="shared" si="2774"/>
        <v>0</v>
      </c>
      <c r="AL693" s="38">
        <f t="shared" ref="AL693:AM693" si="2776">AL694+AL696+AL697+AL698+AL699</f>
        <v>0</v>
      </c>
      <c r="AM693" s="38">
        <f t="shared" si="2776"/>
        <v>0</v>
      </c>
      <c r="AN693" s="38">
        <f t="shared" ref="AN693:AO693" si="2777">AN694+AN696+AN697+AN698+AN699</f>
        <v>0</v>
      </c>
      <c r="AO693" s="38">
        <f t="shared" si="2777"/>
        <v>0</v>
      </c>
    </row>
    <row r="694" spans="1:41" ht="18.75" customHeight="1">
      <c r="A694" s="43"/>
      <c r="B694" s="28" t="s">
        <v>476</v>
      </c>
      <c r="C694" s="29">
        <v>10</v>
      </c>
      <c r="D694" s="186">
        <v>42</v>
      </c>
      <c r="E694" s="30">
        <v>42</v>
      </c>
      <c r="F694" s="93">
        <v>42</v>
      </c>
      <c r="G694" s="186">
        <v>10</v>
      </c>
      <c r="H694" s="186">
        <v>10</v>
      </c>
      <c r="I694" s="186">
        <v>10</v>
      </c>
      <c r="J694" s="186">
        <v>12</v>
      </c>
      <c r="K694" s="23">
        <f t="shared" si="2716"/>
        <v>42</v>
      </c>
      <c r="L694" s="23">
        <f t="shared" si="2717"/>
        <v>0</v>
      </c>
      <c r="M694" s="186">
        <v>40</v>
      </c>
      <c r="N694" s="186">
        <v>40</v>
      </c>
      <c r="O694" s="186">
        <v>40</v>
      </c>
      <c r="P694" s="30"/>
      <c r="Q694" s="30"/>
      <c r="R694" s="30"/>
      <c r="S694" s="30"/>
      <c r="T694" s="30"/>
      <c r="U694" s="30"/>
      <c r="V694" s="30"/>
      <c r="W694" s="30"/>
      <c r="X694" s="30"/>
      <c r="Y694" s="30"/>
      <c r="Z694" s="30"/>
      <c r="AA694" s="30"/>
      <c r="AB694" s="30"/>
      <c r="AC694" s="30"/>
      <c r="AD694" s="292">
        <f t="shared" si="2687"/>
        <v>42</v>
      </c>
      <c r="AE694" s="30">
        <v>42</v>
      </c>
      <c r="AF694" s="30">
        <v>35</v>
      </c>
      <c r="AG694" s="30">
        <v>40</v>
      </c>
      <c r="AH694" s="30"/>
      <c r="AI694" s="30"/>
      <c r="AJ694" s="30"/>
      <c r="AK694" s="30"/>
      <c r="AL694" s="30"/>
      <c r="AM694" s="30"/>
      <c r="AN694" s="30"/>
      <c r="AO694" s="30"/>
    </row>
    <row r="695" spans="1:41" ht="0.75" customHeight="1">
      <c r="A695" s="43"/>
      <c r="B695" s="28" t="s">
        <v>477</v>
      </c>
      <c r="C695" s="29"/>
      <c r="D695" s="186"/>
      <c r="E695" s="30"/>
      <c r="F695" s="93"/>
      <c r="G695" s="186"/>
      <c r="H695" s="186"/>
      <c r="I695" s="186"/>
      <c r="J695" s="186"/>
      <c r="K695" s="23">
        <f t="shared" si="2716"/>
        <v>0</v>
      </c>
      <c r="L695" s="23">
        <f t="shared" si="2717"/>
        <v>0</v>
      </c>
      <c r="M695" s="186"/>
      <c r="N695" s="186"/>
      <c r="O695" s="186"/>
      <c r="P695" s="30"/>
      <c r="Q695" s="30"/>
      <c r="R695" s="30"/>
      <c r="S695" s="30"/>
      <c r="T695" s="30"/>
      <c r="U695" s="30"/>
      <c r="V695" s="30"/>
      <c r="W695" s="30"/>
      <c r="X695" s="30"/>
      <c r="Y695" s="30"/>
      <c r="Z695" s="30"/>
      <c r="AA695" s="30"/>
      <c r="AB695" s="30"/>
      <c r="AC695" s="30"/>
      <c r="AD695" s="292">
        <f t="shared" si="2687"/>
        <v>0</v>
      </c>
      <c r="AE695" s="30"/>
      <c r="AF695" s="30"/>
      <c r="AG695" s="30"/>
      <c r="AH695" s="30"/>
      <c r="AI695" s="30"/>
      <c r="AJ695" s="30"/>
      <c r="AK695" s="30"/>
      <c r="AL695" s="30"/>
      <c r="AM695" s="30"/>
      <c r="AN695" s="30"/>
      <c r="AO695" s="30"/>
    </row>
    <row r="696" spans="1:41" ht="16.5" customHeight="1">
      <c r="A696" s="43"/>
      <c r="B696" s="28" t="s">
        <v>301</v>
      </c>
      <c r="C696" s="29">
        <v>20</v>
      </c>
      <c r="D696" s="186">
        <v>210</v>
      </c>
      <c r="E696" s="30">
        <v>230</v>
      </c>
      <c r="F696" s="93">
        <v>230</v>
      </c>
      <c r="G696" s="186">
        <v>60</v>
      </c>
      <c r="H696" s="186">
        <v>60</v>
      </c>
      <c r="I696" s="186">
        <v>55</v>
      </c>
      <c r="J696" s="186">
        <v>55</v>
      </c>
      <c r="K696" s="23">
        <f t="shared" si="2716"/>
        <v>230</v>
      </c>
      <c r="L696" s="23">
        <f t="shared" si="2717"/>
        <v>0</v>
      </c>
      <c r="M696" s="186">
        <v>250</v>
      </c>
      <c r="N696" s="186">
        <v>260</v>
      </c>
      <c r="O696" s="186">
        <v>270</v>
      </c>
      <c r="P696" s="30"/>
      <c r="Q696" s="30"/>
      <c r="R696" s="30"/>
      <c r="S696" s="30"/>
      <c r="T696" s="30"/>
      <c r="U696" s="30"/>
      <c r="V696" s="30"/>
      <c r="W696" s="30"/>
      <c r="X696" s="30"/>
      <c r="Y696" s="30"/>
      <c r="Z696" s="30"/>
      <c r="AA696" s="30"/>
      <c r="AB696" s="30"/>
      <c r="AC696" s="30"/>
      <c r="AD696" s="292">
        <f t="shared" si="2687"/>
        <v>230</v>
      </c>
      <c r="AE696" s="30">
        <v>230</v>
      </c>
      <c r="AF696" s="30">
        <v>223</v>
      </c>
      <c r="AG696" s="30">
        <v>235</v>
      </c>
      <c r="AH696" s="30"/>
      <c r="AI696" s="30"/>
      <c r="AJ696" s="30"/>
      <c r="AK696" s="30"/>
      <c r="AL696" s="30"/>
      <c r="AM696" s="30"/>
      <c r="AN696" s="30"/>
      <c r="AO696" s="30"/>
    </row>
    <row r="697" spans="1:41" ht="13.5" customHeight="1">
      <c r="A697" s="43"/>
      <c r="B697" s="321" t="s">
        <v>478</v>
      </c>
      <c r="C697" s="29" t="s">
        <v>502</v>
      </c>
      <c r="D697" s="186">
        <v>281</v>
      </c>
      <c r="E697" s="30">
        <v>353</v>
      </c>
      <c r="F697" s="93">
        <v>353</v>
      </c>
      <c r="G697" s="186">
        <v>100</v>
      </c>
      <c r="H697" s="186">
        <v>100</v>
      </c>
      <c r="I697" s="186">
        <v>70</v>
      </c>
      <c r="J697" s="186">
        <v>83</v>
      </c>
      <c r="K697" s="23">
        <f t="shared" si="2716"/>
        <v>353</v>
      </c>
      <c r="L697" s="23">
        <f t="shared" si="2717"/>
        <v>0</v>
      </c>
      <c r="M697" s="186">
        <v>370</v>
      </c>
      <c r="N697" s="186">
        <v>390</v>
      </c>
      <c r="O697" s="186">
        <v>400</v>
      </c>
      <c r="P697" s="30"/>
      <c r="Q697" s="30"/>
      <c r="R697" s="30"/>
      <c r="S697" s="30"/>
      <c r="T697" s="30"/>
      <c r="U697" s="30"/>
      <c r="V697" s="30"/>
      <c r="W697" s="30"/>
      <c r="X697" s="30"/>
      <c r="Y697" s="30"/>
      <c r="Z697" s="30"/>
      <c r="AA697" s="30"/>
      <c r="AB697" s="30">
        <v>-39</v>
      </c>
      <c r="AC697" s="30"/>
      <c r="AD697" s="292">
        <f t="shared" si="2687"/>
        <v>314</v>
      </c>
      <c r="AE697" s="30">
        <v>314</v>
      </c>
      <c r="AF697" s="30">
        <v>291</v>
      </c>
      <c r="AG697" s="30">
        <v>590</v>
      </c>
      <c r="AH697" s="30"/>
      <c r="AI697" s="30"/>
      <c r="AJ697" s="30"/>
      <c r="AK697" s="30"/>
      <c r="AL697" s="30"/>
      <c r="AM697" s="30"/>
      <c r="AN697" s="30"/>
      <c r="AO697" s="30"/>
    </row>
    <row r="698" spans="1:41" ht="15" hidden="1" customHeight="1">
      <c r="A698" s="43"/>
      <c r="B698" s="28" t="s">
        <v>484</v>
      </c>
      <c r="C698" s="29" t="s">
        <v>485</v>
      </c>
      <c r="D698" s="186"/>
      <c r="E698" s="30"/>
      <c r="F698" s="93"/>
      <c r="G698" s="186"/>
      <c r="H698" s="186"/>
      <c r="I698" s="186"/>
      <c r="J698" s="186"/>
      <c r="K698" s="23">
        <f t="shared" si="2716"/>
        <v>0</v>
      </c>
      <c r="L698" s="23">
        <f t="shared" si="2717"/>
        <v>0</v>
      </c>
      <c r="M698" s="186"/>
      <c r="N698" s="186"/>
      <c r="O698" s="186"/>
      <c r="P698" s="30"/>
      <c r="Q698" s="30"/>
      <c r="R698" s="30"/>
      <c r="S698" s="30"/>
      <c r="T698" s="30"/>
      <c r="U698" s="30"/>
      <c r="V698" s="30"/>
      <c r="W698" s="30"/>
      <c r="X698" s="30"/>
      <c r="Y698" s="30"/>
      <c r="Z698" s="30"/>
      <c r="AA698" s="30"/>
      <c r="AB698" s="30"/>
      <c r="AC698" s="30"/>
      <c r="AD698" s="292">
        <f t="shared" si="2687"/>
        <v>0</v>
      </c>
      <c r="AE698" s="30"/>
      <c r="AF698" s="30"/>
      <c r="AG698" s="30"/>
      <c r="AH698" s="30"/>
      <c r="AI698" s="30"/>
      <c r="AJ698" s="30"/>
      <c r="AK698" s="30"/>
      <c r="AL698" s="30"/>
      <c r="AM698" s="30"/>
      <c r="AN698" s="30"/>
      <c r="AO698" s="30"/>
    </row>
    <row r="699" spans="1:41" ht="13.5" hidden="1" customHeight="1">
      <c r="A699" s="43"/>
      <c r="B699" s="28" t="s">
        <v>503</v>
      </c>
      <c r="C699" s="29">
        <v>85.01</v>
      </c>
      <c r="D699" s="186"/>
      <c r="E699" s="30"/>
      <c r="F699" s="93"/>
      <c r="G699" s="186"/>
      <c r="H699" s="186"/>
      <c r="I699" s="186"/>
      <c r="J699" s="186"/>
      <c r="K699" s="23">
        <f t="shared" si="2716"/>
        <v>0</v>
      </c>
      <c r="L699" s="23">
        <f t="shared" si="2717"/>
        <v>0</v>
      </c>
      <c r="M699" s="186"/>
      <c r="N699" s="186"/>
      <c r="O699" s="186"/>
      <c r="P699" s="30"/>
      <c r="Q699" s="30"/>
      <c r="R699" s="30"/>
      <c r="S699" s="30"/>
      <c r="T699" s="30"/>
      <c r="U699" s="30"/>
      <c r="V699" s="30"/>
      <c r="W699" s="30"/>
      <c r="X699" s="30"/>
      <c r="Y699" s="30"/>
      <c r="Z699" s="30"/>
      <c r="AA699" s="30"/>
      <c r="AB699" s="30"/>
      <c r="AC699" s="30"/>
      <c r="AD699" s="292">
        <f t="shared" si="2687"/>
        <v>0</v>
      </c>
      <c r="AE699" s="30"/>
      <c r="AF699" s="30"/>
      <c r="AG699" s="30"/>
      <c r="AH699" s="30"/>
      <c r="AI699" s="30"/>
      <c r="AJ699" s="30"/>
      <c r="AK699" s="30"/>
      <c r="AL699" s="30"/>
      <c r="AM699" s="30"/>
      <c r="AN699" s="30"/>
      <c r="AO699" s="30"/>
    </row>
    <row r="700" spans="1:41" ht="13.5" hidden="1" customHeight="1">
      <c r="A700" s="43"/>
      <c r="B700" s="28" t="s">
        <v>504</v>
      </c>
      <c r="C700" s="29" t="s">
        <v>505</v>
      </c>
      <c r="D700" s="186"/>
      <c r="E700" s="30"/>
      <c r="F700" s="93"/>
      <c r="G700" s="186"/>
      <c r="H700" s="186"/>
      <c r="I700" s="186"/>
      <c r="J700" s="186"/>
      <c r="K700" s="23">
        <f t="shared" si="2716"/>
        <v>0</v>
      </c>
      <c r="L700" s="23">
        <f t="shared" si="2717"/>
        <v>0</v>
      </c>
      <c r="M700" s="186"/>
      <c r="N700" s="186"/>
      <c r="O700" s="186"/>
      <c r="P700" s="30"/>
      <c r="Q700" s="30"/>
      <c r="R700" s="30"/>
      <c r="S700" s="30"/>
      <c r="T700" s="30"/>
      <c r="U700" s="30"/>
      <c r="V700" s="30"/>
      <c r="W700" s="30"/>
      <c r="X700" s="30"/>
      <c r="Y700" s="30"/>
      <c r="Z700" s="30"/>
      <c r="AA700" s="30"/>
      <c r="AB700" s="30"/>
      <c r="AC700" s="30"/>
      <c r="AD700" s="292">
        <f t="shared" si="2687"/>
        <v>0</v>
      </c>
      <c r="AE700" s="30"/>
      <c r="AF700" s="30"/>
      <c r="AG700" s="30"/>
      <c r="AH700" s="30"/>
      <c r="AI700" s="30"/>
      <c r="AJ700" s="30"/>
      <c r="AK700" s="30"/>
      <c r="AL700" s="30"/>
      <c r="AM700" s="30"/>
      <c r="AN700" s="30"/>
      <c r="AO700" s="30"/>
    </row>
    <row r="701" spans="1:41" ht="18" hidden="1" customHeight="1">
      <c r="A701" s="43"/>
      <c r="B701" s="25" t="s">
        <v>311</v>
      </c>
      <c r="C701" s="29"/>
      <c r="D701" s="248">
        <f t="shared" ref="D701:E701" si="2778">D702</f>
        <v>293</v>
      </c>
      <c r="E701" s="38">
        <f t="shared" si="2778"/>
        <v>0</v>
      </c>
      <c r="F701" s="286">
        <f t="shared" ref="F701:AO701" si="2779">F702</f>
        <v>0</v>
      </c>
      <c r="G701" s="248">
        <f t="shared" si="2779"/>
        <v>0</v>
      </c>
      <c r="H701" s="248">
        <f t="shared" si="2779"/>
        <v>0</v>
      </c>
      <c r="I701" s="248">
        <f t="shared" si="2779"/>
        <v>0</v>
      </c>
      <c r="J701" s="248">
        <f t="shared" si="2779"/>
        <v>0</v>
      </c>
      <c r="K701" s="23">
        <f t="shared" si="2716"/>
        <v>0</v>
      </c>
      <c r="L701" s="23">
        <f t="shared" si="2717"/>
        <v>0</v>
      </c>
      <c r="M701" s="248">
        <f t="shared" si="2779"/>
        <v>0</v>
      </c>
      <c r="N701" s="248">
        <f t="shared" si="2779"/>
        <v>0</v>
      </c>
      <c r="O701" s="248">
        <f t="shared" si="2779"/>
        <v>0</v>
      </c>
      <c r="P701" s="38">
        <f t="shared" si="2779"/>
        <v>0</v>
      </c>
      <c r="Q701" s="38">
        <f t="shared" si="2779"/>
        <v>0</v>
      </c>
      <c r="R701" s="38">
        <f t="shared" si="2779"/>
        <v>0</v>
      </c>
      <c r="S701" s="38">
        <f t="shared" si="2779"/>
        <v>0</v>
      </c>
      <c r="T701" s="38">
        <f t="shared" si="2779"/>
        <v>0</v>
      </c>
      <c r="U701" s="38">
        <f t="shared" si="2779"/>
        <v>0</v>
      </c>
      <c r="V701" s="38">
        <f t="shared" si="2779"/>
        <v>0</v>
      </c>
      <c r="W701" s="38">
        <f t="shared" si="2779"/>
        <v>0</v>
      </c>
      <c r="X701" s="38">
        <f t="shared" si="2779"/>
        <v>0</v>
      </c>
      <c r="Y701" s="38">
        <f t="shared" si="2779"/>
        <v>0</v>
      </c>
      <c r="Z701" s="38">
        <f t="shared" si="2779"/>
        <v>0</v>
      </c>
      <c r="AA701" s="38">
        <f t="shared" si="2779"/>
        <v>0</v>
      </c>
      <c r="AB701" s="38">
        <f t="shared" si="2779"/>
        <v>0</v>
      </c>
      <c r="AC701" s="38">
        <f t="shared" si="2779"/>
        <v>0</v>
      </c>
      <c r="AD701" s="292">
        <f t="shared" si="2687"/>
        <v>0</v>
      </c>
      <c r="AE701" s="38">
        <f t="shared" si="2779"/>
        <v>0</v>
      </c>
      <c r="AF701" s="38">
        <f t="shared" si="2779"/>
        <v>0</v>
      </c>
      <c r="AG701" s="38">
        <f t="shared" si="2779"/>
        <v>0</v>
      </c>
      <c r="AH701" s="38">
        <f t="shared" si="2779"/>
        <v>0</v>
      </c>
      <c r="AI701" s="38">
        <f t="shared" si="2779"/>
        <v>0</v>
      </c>
      <c r="AJ701" s="38">
        <f t="shared" si="2779"/>
        <v>0</v>
      </c>
      <c r="AK701" s="38">
        <f t="shared" si="2779"/>
        <v>0</v>
      </c>
      <c r="AL701" s="38">
        <f t="shared" si="2779"/>
        <v>0</v>
      </c>
      <c r="AM701" s="38">
        <f t="shared" si="2779"/>
        <v>0</v>
      </c>
      <c r="AN701" s="38">
        <f t="shared" si="2779"/>
        <v>0</v>
      </c>
      <c r="AO701" s="38">
        <f t="shared" si="2779"/>
        <v>0</v>
      </c>
    </row>
    <row r="702" spans="1:41" ht="20.25" hidden="1" customHeight="1">
      <c r="A702" s="43"/>
      <c r="B702" s="28" t="s">
        <v>365</v>
      </c>
      <c r="C702" s="29">
        <v>70</v>
      </c>
      <c r="D702" s="186">
        <v>293</v>
      </c>
      <c r="E702" s="30"/>
      <c r="F702" s="93"/>
      <c r="G702" s="186"/>
      <c r="H702" s="186"/>
      <c r="I702" s="186"/>
      <c r="J702" s="186"/>
      <c r="K702" s="23">
        <f t="shared" si="2716"/>
        <v>0</v>
      </c>
      <c r="L702" s="23">
        <f t="shared" si="2717"/>
        <v>0</v>
      </c>
      <c r="M702" s="186"/>
      <c r="N702" s="186"/>
      <c r="O702" s="186"/>
      <c r="P702" s="30"/>
      <c r="Q702" s="30"/>
      <c r="R702" s="30"/>
      <c r="S702" s="30"/>
      <c r="T702" s="30"/>
      <c r="U702" s="30"/>
      <c r="V702" s="30"/>
      <c r="W702" s="30"/>
      <c r="X702" s="30"/>
      <c r="Y702" s="30"/>
      <c r="Z702" s="30"/>
      <c r="AA702" s="30"/>
      <c r="AB702" s="30"/>
      <c r="AC702" s="30"/>
      <c r="AD702" s="292">
        <f t="shared" si="2687"/>
        <v>0</v>
      </c>
      <c r="AE702" s="30"/>
      <c r="AF702" s="30"/>
      <c r="AG702" s="30"/>
      <c r="AH702" s="30"/>
      <c r="AI702" s="30"/>
      <c r="AJ702" s="30"/>
      <c r="AK702" s="30"/>
      <c r="AL702" s="30"/>
      <c r="AM702" s="30"/>
      <c r="AN702" s="30"/>
      <c r="AO702" s="30"/>
    </row>
    <row r="703" spans="1:41" ht="27" customHeight="1">
      <c r="A703" s="43" t="s">
        <v>506</v>
      </c>
      <c r="B703" s="154" t="s">
        <v>507</v>
      </c>
      <c r="C703" s="155" t="s">
        <v>475</v>
      </c>
      <c r="D703" s="263">
        <f t="shared" ref="D703:E703" si="2780">D704+D712</f>
        <v>858</v>
      </c>
      <c r="E703" s="156">
        <f t="shared" si="2780"/>
        <v>918</v>
      </c>
      <c r="F703" s="300">
        <f t="shared" ref="F703:J703" si="2781">F704+F712</f>
        <v>903</v>
      </c>
      <c r="G703" s="263">
        <f t="shared" si="2781"/>
        <v>242</v>
      </c>
      <c r="H703" s="263">
        <f t="shared" si="2781"/>
        <v>238</v>
      </c>
      <c r="I703" s="263">
        <f t="shared" si="2781"/>
        <v>192</v>
      </c>
      <c r="J703" s="263">
        <f t="shared" si="2781"/>
        <v>231</v>
      </c>
      <c r="K703" s="23">
        <f t="shared" si="2716"/>
        <v>903</v>
      </c>
      <c r="L703" s="23">
        <f t="shared" si="2717"/>
        <v>0</v>
      </c>
      <c r="M703" s="263">
        <f t="shared" ref="M703:O703" si="2782">M704+M712</f>
        <v>900</v>
      </c>
      <c r="N703" s="263">
        <f t="shared" si="2782"/>
        <v>920</v>
      </c>
      <c r="O703" s="263">
        <f t="shared" si="2782"/>
        <v>930</v>
      </c>
      <c r="P703" s="156">
        <f t="shared" ref="P703:Q703" si="2783">P704+P712</f>
        <v>0</v>
      </c>
      <c r="Q703" s="156">
        <f t="shared" si="2783"/>
        <v>0</v>
      </c>
      <c r="R703" s="156">
        <f t="shared" ref="R703:Z703" si="2784">R704+R712</f>
        <v>0</v>
      </c>
      <c r="S703" s="156">
        <f t="shared" si="2784"/>
        <v>0</v>
      </c>
      <c r="T703" s="156">
        <f t="shared" si="2784"/>
        <v>0</v>
      </c>
      <c r="U703" s="156">
        <f t="shared" ref="U703:V703" si="2785">U704+U712</f>
        <v>0</v>
      </c>
      <c r="V703" s="156">
        <f t="shared" si="2785"/>
        <v>0</v>
      </c>
      <c r="W703" s="156">
        <f t="shared" ref="W703:Y703" si="2786">W704+W712</f>
        <v>-17</v>
      </c>
      <c r="X703" s="156">
        <f t="shared" si="2786"/>
        <v>0</v>
      </c>
      <c r="Y703" s="156">
        <f t="shared" si="2786"/>
        <v>0</v>
      </c>
      <c r="Z703" s="156">
        <f t="shared" si="2784"/>
        <v>0</v>
      </c>
      <c r="AA703" s="156">
        <f t="shared" ref="AA703:AB703" si="2787">AA704+AA712</f>
        <v>0</v>
      </c>
      <c r="AB703" s="156">
        <f t="shared" si="2787"/>
        <v>0</v>
      </c>
      <c r="AC703" s="156">
        <f t="shared" ref="AC703:AE703" si="2788">AC704+AC712</f>
        <v>0</v>
      </c>
      <c r="AD703" s="292">
        <f t="shared" si="2687"/>
        <v>886</v>
      </c>
      <c r="AE703" s="156">
        <f t="shared" si="2788"/>
        <v>886</v>
      </c>
      <c r="AF703" s="156">
        <f t="shared" ref="AF703:AK703" si="2789">AF704+AF712</f>
        <v>819</v>
      </c>
      <c r="AG703" s="156">
        <f t="shared" si="2789"/>
        <v>1103</v>
      </c>
      <c r="AH703" s="156">
        <f t="shared" ref="AH703:AJ703" si="2790">AH704+AH712</f>
        <v>0</v>
      </c>
      <c r="AI703" s="156">
        <f t="shared" si="2790"/>
        <v>0</v>
      </c>
      <c r="AJ703" s="156">
        <f t="shared" si="2790"/>
        <v>0</v>
      </c>
      <c r="AK703" s="156">
        <f t="shared" si="2789"/>
        <v>0</v>
      </c>
      <c r="AL703" s="156">
        <f t="shared" ref="AL703:AM703" si="2791">AL704+AL712</f>
        <v>0</v>
      </c>
      <c r="AM703" s="156">
        <f t="shared" si="2791"/>
        <v>0</v>
      </c>
      <c r="AN703" s="156">
        <f t="shared" ref="AN703:AO703" si="2792">AN704+AN712</f>
        <v>0</v>
      </c>
      <c r="AO703" s="156">
        <f t="shared" si="2792"/>
        <v>0</v>
      </c>
    </row>
    <row r="704" spans="1:41" ht="15" customHeight="1">
      <c r="A704" s="43"/>
      <c r="B704" s="25" t="s">
        <v>298</v>
      </c>
      <c r="C704" s="29"/>
      <c r="D704" s="248">
        <f t="shared" ref="D704:E704" si="2793">D705+D711</f>
        <v>858</v>
      </c>
      <c r="E704" s="38">
        <f t="shared" si="2793"/>
        <v>918</v>
      </c>
      <c r="F704" s="286">
        <f t="shared" ref="F704:J704" si="2794">F705+F711</f>
        <v>898</v>
      </c>
      <c r="G704" s="248">
        <f t="shared" si="2794"/>
        <v>237</v>
      </c>
      <c r="H704" s="248">
        <f t="shared" si="2794"/>
        <v>238</v>
      </c>
      <c r="I704" s="248">
        <f t="shared" si="2794"/>
        <v>192</v>
      </c>
      <c r="J704" s="248">
        <f t="shared" si="2794"/>
        <v>231</v>
      </c>
      <c r="K704" s="23">
        <f t="shared" si="2716"/>
        <v>898</v>
      </c>
      <c r="L704" s="23">
        <f t="shared" si="2717"/>
        <v>0</v>
      </c>
      <c r="M704" s="248">
        <f t="shared" ref="M704:O704" si="2795">M705+M711</f>
        <v>900</v>
      </c>
      <c r="N704" s="248">
        <f t="shared" si="2795"/>
        <v>920</v>
      </c>
      <c r="O704" s="248">
        <f t="shared" si="2795"/>
        <v>930</v>
      </c>
      <c r="P704" s="38">
        <f t="shared" ref="P704:Q704" si="2796">P705+P711</f>
        <v>0</v>
      </c>
      <c r="Q704" s="38">
        <f t="shared" si="2796"/>
        <v>0</v>
      </c>
      <c r="R704" s="38">
        <f t="shared" ref="R704:Z704" si="2797">R705+R711</f>
        <v>0</v>
      </c>
      <c r="S704" s="38">
        <f t="shared" si="2797"/>
        <v>0</v>
      </c>
      <c r="T704" s="38">
        <f t="shared" si="2797"/>
        <v>0</v>
      </c>
      <c r="U704" s="38">
        <f t="shared" ref="U704:V704" si="2798">U705+U711</f>
        <v>0</v>
      </c>
      <c r="V704" s="38">
        <f t="shared" si="2798"/>
        <v>0</v>
      </c>
      <c r="W704" s="38">
        <f t="shared" ref="W704:Y704" si="2799">W705+W711</f>
        <v>-17</v>
      </c>
      <c r="X704" s="38">
        <f t="shared" si="2799"/>
        <v>0</v>
      </c>
      <c r="Y704" s="38">
        <f t="shared" si="2799"/>
        <v>0</v>
      </c>
      <c r="Z704" s="38">
        <f t="shared" si="2797"/>
        <v>0</v>
      </c>
      <c r="AA704" s="38">
        <f t="shared" ref="AA704:AB704" si="2800">AA705+AA711</f>
        <v>0</v>
      </c>
      <c r="AB704" s="38">
        <f t="shared" si="2800"/>
        <v>0</v>
      </c>
      <c r="AC704" s="38">
        <f t="shared" ref="AC704:AE704" si="2801">AC705+AC711</f>
        <v>0</v>
      </c>
      <c r="AD704" s="292">
        <f t="shared" si="2687"/>
        <v>881</v>
      </c>
      <c r="AE704" s="38">
        <f t="shared" si="2801"/>
        <v>881</v>
      </c>
      <c r="AF704" s="38">
        <f t="shared" ref="AF704:AK704" si="2802">AF705+AF711</f>
        <v>814</v>
      </c>
      <c r="AG704" s="38">
        <f t="shared" si="2802"/>
        <v>1103</v>
      </c>
      <c r="AH704" s="38">
        <f t="shared" ref="AH704:AJ704" si="2803">AH705+AH711</f>
        <v>0</v>
      </c>
      <c r="AI704" s="38">
        <f t="shared" si="2803"/>
        <v>0</v>
      </c>
      <c r="AJ704" s="38">
        <f t="shared" si="2803"/>
        <v>0</v>
      </c>
      <c r="AK704" s="38">
        <f t="shared" si="2802"/>
        <v>0</v>
      </c>
      <c r="AL704" s="38">
        <f t="shared" ref="AL704:AM704" si="2804">AL705+AL711</f>
        <v>0</v>
      </c>
      <c r="AM704" s="38">
        <f t="shared" si="2804"/>
        <v>0</v>
      </c>
      <c r="AN704" s="38">
        <f t="shared" ref="AN704:AO704" si="2805">AN705+AN711</f>
        <v>0</v>
      </c>
      <c r="AO704" s="38">
        <f t="shared" si="2805"/>
        <v>0</v>
      </c>
    </row>
    <row r="705" spans="1:41" ht="15" customHeight="1">
      <c r="A705" s="43"/>
      <c r="B705" s="28" t="s">
        <v>299</v>
      </c>
      <c r="C705" s="29">
        <v>1</v>
      </c>
      <c r="D705" s="248">
        <f t="shared" ref="D705:E705" si="2806">D706+D708+D709+D710+D711</f>
        <v>858</v>
      </c>
      <c r="E705" s="38">
        <f t="shared" si="2806"/>
        <v>918</v>
      </c>
      <c r="F705" s="286">
        <f t="shared" ref="F705:J705" si="2807">F706+F708+F709+F710+F711</f>
        <v>898</v>
      </c>
      <c r="G705" s="248">
        <f t="shared" si="2807"/>
        <v>237</v>
      </c>
      <c r="H705" s="248">
        <f t="shared" si="2807"/>
        <v>238</v>
      </c>
      <c r="I705" s="248">
        <f t="shared" si="2807"/>
        <v>192</v>
      </c>
      <c r="J705" s="248">
        <f t="shared" si="2807"/>
        <v>231</v>
      </c>
      <c r="K705" s="23">
        <f t="shared" si="2716"/>
        <v>898</v>
      </c>
      <c r="L705" s="23">
        <f t="shared" si="2717"/>
        <v>0</v>
      </c>
      <c r="M705" s="248">
        <f t="shared" ref="M705:O705" si="2808">M706+M708+M709+M710+M711</f>
        <v>900</v>
      </c>
      <c r="N705" s="248">
        <f t="shared" si="2808"/>
        <v>920</v>
      </c>
      <c r="O705" s="248">
        <f t="shared" si="2808"/>
        <v>930</v>
      </c>
      <c r="P705" s="38">
        <f t="shared" ref="P705:Q705" si="2809">P706+P708+P709+P710+P711</f>
        <v>0</v>
      </c>
      <c r="Q705" s="38">
        <f t="shared" si="2809"/>
        <v>0</v>
      </c>
      <c r="R705" s="38">
        <f t="shared" ref="R705:Z705" si="2810">R706+R708+R709+R710+R711</f>
        <v>0</v>
      </c>
      <c r="S705" s="38">
        <f t="shared" si="2810"/>
        <v>0</v>
      </c>
      <c r="T705" s="38">
        <f t="shared" si="2810"/>
        <v>0</v>
      </c>
      <c r="U705" s="38">
        <f t="shared" ref="U705:V705" si="2811">U706+U708+U709+U710+U711</f>
        <v>0</v>
      </c>
      <c r="V705" s="38">
        <f t="shared" si="2811"/>
        <v>0</v>
      </c>
      <c r="W705" s="38">
        <f t="shared" ref="W705:Y705" si="2812">W706+W708+W709+W710+W711</f>
        <v>-17</v>
      </c>
      <c r="X705" s="38">
        <f t="shared" si="2812"/>
        <v>0</v>
      </c>
      <c r="Y705" s="38">
        <f t="shared" si="2812"/>
        <v>0</v>
      </c>
      <c r="Z705" s="38">
        <f t="shared" si="2810"/>
        <v>0</v>
      </c>
      <c r="AA705" s="38">
        <f t="shared" ref="AA705:AB705" si="2813">AA706+AA708+AA709+AA710+AA711</f>
        <v>0</v>
      </c>
      <c r="AB705" s="38">
        <f t="shared" si="2813"/>
        <v>0</v>
      </c>
      <c r="AC705" s="38">
        <f t="shared" ref="AC705:AE705" si="2814">AC706+AC708+AC709+AC710+AC711</f>
        <v>0</v>
      </c>
      <c r="AD705" s="292">
        <f t="shared" si="2687"/>
        <v>881</v>
      </c>
      <c r="AE705" s="38">
        <f t="shared" si="2814"/>
        <v>881</v>
      </c>
      <c r="AF705" s="38">
        <f t="shared" ref="AF705:AK705" si="2815">AF706+AF708+AF709+AF710+AF711</f>
        <v>814</v>
      </c>
      <c r="AG705" s="38">
        <f t="shared" si="2815"/>
        <v>1103</v>
      </c>
      <c r="AH705" s="38">
        <f t="shared" ref="AH705:AJ705" si="2816">AH706+AH708+AH709+AH710+AH711</f>
        <v>0</v>
      </c>
      <c r="AI705" s="38">
        <f t="shared" si="2816"/>
        <v>0</v>
      </c>
      <c r="AJ705" s="38">
        <f t="shared" si="2816"/>
        <v>0</v>
      </c>
      <c r="AK705" s="38">
        <f t="shared" si="2815"/>
        <v>0</v>
      </c>
      <c r="AL705" s="38">
        <f t="shared" ref="AL705:AM705" si="2817">AL706+AL708+AL709+AL710+AL711</f>
        <v>0</v>
      </c>
      <c r="AM705" s="38">
        <f t="shared" si="2817"/>
        <v>0</v>
      </c>
      <c r="AN705" s="38">
        <f t="shared" ref="AN705:AO705" si="2818">AN706+AN708+AN709+AN710+AN711</f>
        <v>0</v>
      </c>
      <c r="AO705" s="38">
        <f t="shared" si="2818"/>
        <v>0</v>
      </c>
    </row>
    <row r="706" spans="1:41" ht="17.25" customHeight="1">
      <c r="A706" s="43"/>
      <c r="B706" s="28" t="s">
        <v>476</v>
      </c>
      <c r="C706" s="29">
        <v>10</v>
      </c>
      <c r="D706" s="186">
        <v>78</v>
      </c>
      <c r="E706" s="30">
        <v>102</v>
      </c>
      <c r="F706" s="93">
        <v>102</v>
      </c>
      <c r="G706" s="186">
        <v>25</v>
      </c>
      <c r="H706" s="186">
        <v>25</v>
      </c>
      <c r="I706" s="186">
        <v>25</v>
      </c>
      <c r="J706" s="186">
        <v>27</v>
      </c>
      <c r="K706" s="23">
        <f t="shared" si="2716"/>
        <v>102</v>
      </c>
      <c r="L706" s="23">
        <f t="shared" si="2717"/>
        <v>0</v>
      </c>
      <c r="M706" s="186">
        <v>100</v>
      </c>
      <c r="N706" s="186">
        <v>100</v>
      </c>
      <c r="O706" s="186">
        <v>100</v>
      </c>
      <c r="P706" s="30"/>
      <c r="Q706" s="30"/>
      <c r="R706" s="30"/>
      <c r="S706" s="30"/>
      <c r="T706" s="30"/>
      <c r="U706" s="30"/>
      <c r="V706" s="30"/>
      <c r="W706" s="30"/>
      <c r="X706" s="30"/>
      <c r="Y706" s="30"/>
      <c r="Z706" s="30"/>
      <c r="AA706" s="30"/>
      <c r="AB706" s="30"/>
      <c r="AC706" s="30"/>
      <c r="AD706" s="292">
        <f t="shared" si="2687"/>
        <v>102</v>
      </c>
      <c r="AE706" s="30">
        <v>102</v>
      </c>
      <c r="AF706" s="30">
        <v>76</v>
      </c>
      <c r="AG706" s="30">
        <v>88</v>
      </c>
      <c r="AH706" s="30"/>
      <c r="AI706" s="30"/>
      <c r="AJ706" s="30"/>
      <c r="AK706" s="30"/>
      <c r="AL706" s="30"/>
      <c r="AM706" s="30"/>
      <c r="AN706" s="30"/>
      <c r="AO706" s="30"/>
    </row>
    <row r="707" spans="1:41" ht="0.75" customHeight="1">
      <c r="A707" s="43"/>
      <c r="B707" s="28" t="s">
        <v>477</v>
      </c>
      <c r="C707" s="29"/>
      <c r="D707" s="186"/>
      <c r="E707" s="30"/>
      <c r="F707" s="93"/>
      <c r="G707" s="186"/>
      <c r="H707" s="186"/>
      <c r="I707" s="186"/>
      <c r="J707" s="186"/>
      <c r="K707" s="23">
        <f t="shared" si="2716"/>
        <v>0</v>
      </c>
      <c r="L707" s="23">
        <f t="shared" si="2717"/>
        <v>0</v>
      </c>
      <c r="M707" s="186"/>
      <c r="N707" s="186"/>
      <c r="O707" s="186"/>
      <c r="P707" s="30"/>
      <c r="Q707" s="30"/>
      <c r="R707" s="30"/>
      <c r="S707" s="30"/>
      <c r="T707" s="30"/>
      <c r="U707" s="30"/>
      <c r="V707" s="30"/>
      <c r="W707" s="30"/>
      <c r="X707" s="30"/>
      <c r="Y707" s="30"/>
      <c r="Z707" s="30"/>
      <c r="AA707" s="30"/>
      <c r="AB707" s="30"/>
      <c r="AC707" s="30"/>
      <c r="AD707" s="292">
        <f t="shared" si="2687"/>
        <v>0</v>
      </c>
      <c r="AE707" s="30"/>
      <c r="AF707" s="30"/>
      <c r="AG707" s="30"/>
      <c r="AH707" s="30"/>
      <c r="AI707" s="30"/>
      <c r="AJ707" s="30"/>
      <c r="AK707" s="30"/>
      <c r="AL707" s="30"/>
      <c r="AM707" s="30"/>
      <c r="AN707" s="30"/>
      <c r="AO707" s="30"/>
    </row>
    <row r="708" spans="1:41" ht="15" customHeight="1">
      <c r="A708" s="43"/>
      <c r="B708" s="28" t="s">
        <v>301</v>
      </c>
      <c r="C708" s="29">
        <v>20</v>
      </c>
      <c r="D708" s="186">
        <v>295</v>
      </c>
      <c r="E708" s="30">
        <v>370</v>
      </c>
      <c r="F708" s="93">
        <v>350</v>
      </c>
      <c r="G708" s="186">
        <v>87</v>
      </c>
      <c r="H708" s="186">
        <v>88</v>
      </c>
      <c r="I708" s="186">
        <v>87</v>
      </c>
      <c r="J708" s="186">
        <v>88</v>
      </c>
      <c r="K708" s="23">
        <f t="shared" si="2716"/>
        <v>350</v>
      </c>
      <c r="L708" s="23">
        <f t="shared" si="2717"/>
        <v>0</v>
      </c>
      <c r="M708" s="186">
        <v>350</v>
      </c>
      <c r="N708" s="186">
        <v>350</v>
      </c>
      <c r="O708" s="186">
        <v>350</v>
      </c>
      <c r="P708" s="30"/>
      <c r="Q708" s="30"/>
      <c r="R708" s="30"/>
      <c r="S708" s="30"/>
      <c r="T708" s="30"/>
      <c r="U708" s="30"/>
      <c r="V708" s="30"/>
      <c r="W708" s="30"/>
      <c r="X708" s="30"/>
      <c r="Y708" s="30"/>
      <c r="Z708" s="30"/>
      <c r="AA708" s="30"/>
      <c r="AB708" s="30"/>
      <c r="AC708" s="30"/>
      <c r="AD708" s="292">
        <f t="shared" si="2687"/>
        <v>350</v>
      </c>
      <c r="AE708" s="30">
        <v>350</v>
      </c>
      <c r="AF708" s="30">
        <v>323</v>
      </c>
      <c r="AG708" s="30">
        <v>430</v>
      </c>
      <c r="AH708" s="30"/>
      <c r="AI708" s="30"/>
      <c r="AJ708" s="30"/>
      <c r="AK708" s="30"/>
      <c r="AL708" s="30"/>
      <c r="AM708" s="30"/>
      <c r="AN708" s="30"/>
      <c r="AO708" s="30"/>
    </row>
    <row r="709" spans="1:41" ht="16.5" customHeight="1">
      <c r="A709" s="43"/>
      <c r="B709" s="321" t="s">
        <v>478</v>
      </c>
      <c r="C709" s="29" t="s">
        <v>479</v>
      </c>
      <c r="D709" s="186">
        <v>485</v>
      </c>
      <c r="E709" s="30">
        <v>446</v>
      </c>
      <c r="F709" s="93">
        <v>446</v>
      </c>
      <c r="G709" s="186">
        <v>125</v>
      </c>
      <c r="H709" s="186">
        <v>125</v>
      </c>
      <c r="I709" s="186">
        <v>80</v>
      </c>
      <c r="J709" s="186">
        <v>116</v>
      </c>
      <c r="K709" s="23">
        <f t="shared" si="2716"/>
        <v>446</v>
      </c>
      <c r="L709" s="23">
        <f t="shared" si="2717"/>
        <v>0</v>
      </c>
      <c r="M709" s="186">
        <v>450</v>
      </c>
      <c r="N709" s="186">
        <v>470</v>
      </c>
      <c r="O709" s="186">
        <v>480</v>
      </c>
      <c r="P709" s="30"/>
      <c r="Q709" s="30"/>
      <c r="R709" s="30"/>
      <c r="S709" s="30"/>
      <c r="T709" s="30"/>
      <c r="U709" s="30"/>
      <c r="V709" s="30"/>
      <c r="W709" s="30">
        <v>-17</v>
      </c>
      <c r="X709" s="30"/>
      <c r="Y709" s="30"/>
      <c r="Z709" s="30"/>
      <c r="AA709" s="30"/>
      <c r="AB709" s="30"/>
      <c r="AC709" s="30"/>
      <c r="AD709" s="292">
        <f t="shared" si="2687"/>
        <v>429</v>
      </c>
      <c r="AE709" s="30">
        <v>429</v>
      </c>
      <c r="AF709" s="30">
        <v>415</v>
      </c>
      <c r="AG709" s="30">
        <v>585</v>
      </c>
      <c r="AH709" s="30"/>
      <c r="AI709" s="30"/>
      <c r="AJ709" s="30"/>
      <c r="AK709" s="30"/>
      <c r="AL709" s="30"/>
      <c r="AM709" s="30"/>
      <c r="AN709" s="30"/>
      <c r="AO709" s="30"/>
    </row>
    <row r="710" spans="1:41" ht="17.25" hidden="1" customHeight="1">
      <c r="A710" s="43"/>
      <c r="B710" s="28" t="s">
        <v>484</v>
      </c>
      <c r="C710" s="29" t="s">
        <v>485</v>
      </c>
      <c r="D710" s="186"/>
      <c r="E710" s="30"/>
      <c r="F710" s="93"/>
      <c r="G710" s="186"/>
      <c r="H710" s="186"/>
      <c r="I710" s="186"/>
      <c r="J710" s="186"/>
      <c r="K710" s="23">
        <f t="shared" si="2716"/>
        <v>0</v>
      </c>
      <c r="L710" s="23">
        <f t="shared" si="2717"/>
        <v>0</v>
      </c>
      <c r="M710" s="186"/>
      <c r="N710" s="186"/>
      <c r="O710" s="186"/>
      <c r="P710" s="30"/>
      <c r="Q710" s="30"/>
      <c r="R710" s="30"/>
      <c r="S710" s="30"/>
      <c r="T710" s="30"/>
      <c r="U710" s="30"/>
      <c r="V710" s="30"/>
      <c r="W710" s="30"/>
      <c r="X710" s="30"/>
      <c r="Y710" s="30"/>
      <c r="Z710" s="30"/>
      <c r="AA710" s="30"/>
      <c r="AB710" s="30"/>
      <c r="AC710" s="30"/>
      <c r="AD710" s="292">
        <f t="shared" si="2687"/>
        <v>0</v>
      </c>
      <c r="AE710" s="30"/>
      <c r="AF710" s="30"/>
      <c r="AG710" s="30"/>
      <c r="AH710" s="30"/>
      <c r="AI710" s="30"/>
      <c r="AJ710" s="30"/>
      <c r="AK710" s="30"/>
      <c r="AL710" s="30"/>
      <c r="AM710" s="30"/>
      <c r="AN710" s="30"/>
      <c r="AO710" s="30"/>
    </row>
    <row r="711" spans="1:41" ht="17.25" hidden="1" customHeight="1">
      <c r="A711" s="43"/>
      <c r="B711" s="28" t="s">
        <v>310</v>
      </c>
      <c r="C711" s="29">
        <v>85.01</v>
      </c>
      <c r="D711" s="186"/>
      <c r="E711" s="30"/>
      <c r="F711" s="93"/>
      <c r="G711" s="186"/>
      <c r="H711" s="186"/>
      <c r="I711" s="186"/>
      <c r="J711" s="186"/>
      <c r="K711" s="23">
        <f t="shared" si="2716"/>
        <v>0</v>
      </c>
      <c r="L711" s="23">
        <f t="shared" si="2717"/>
        <v>0</v>
      </c>
      <c r="M711" s="186"/>
      <c r="N711" s="186"/>
      <c r="O711" s="186"/>
      <c r="P711" s="30"/>
      <c r="Q711" s="30"/>
      <c r="R711" s="30"/>
      <c r="S711" s="30"/>
      <c r="T711" s="30"/>
      <c r="U711" s="30"/>
      <c r="V711" s="30"/>
      <c r="W711" s="30"/>
      <c r="X711" s="30"/>
      <c r="Y711" s="30"/>
      <c r="Z711" s="30"/>
      <c r="AA711" s="30"/>
      <c r="AB711" s="30"/>
      <c r="AC711" s="30"/>
      <c r="AD711" s="292">
        <f t="shared" si="2687"/>
        <v>0</v>
      </c>
      <c r="AE711" s="30"/>
      <c r="AF711" s="30"/>
      <c r="AG711" s="30"/>
      <c r="AH711" s="30"/>
      <c r="AI711" s="30"/>
      <c r="AJ711" s="30"/>
      <c r="AK711" s="30"/>
      <c r="AL711" s="30"/>
      <c r="AM711" s="30"/>
      <c r="AN711" s="30"/>
      <c r="AO711" s="30"/>
    </row>
    <row r="712" spans="1:41" ht="15.75" customHeight="1">
      <c r="A712" s="43"/>
      <c r="B712" s="25" t="s">
        <v>311</v>
      </c>
      <c r="C712" s="29"/>
      <c r="D712" s="248">
        <f t="shared" ref="D712:E712" si="2819">D713</f>
        <v>0</v>
      </c>
      <c r="E712" s="38">
        <f t="shared" si="2819"/>
        <v>0</v>
      </c>
      <c r="F712" s="286">
        <f t="shared" ref="F712:AO712" si="2820">F713</f>
        <v>5</v>
      </c>
      <c r="G712" s="248">
        <f t="shared" si="2820"/>
        <v>5</v>
      </c>
      <c r="H712" s="248">
        <f t="shared" si="2820"/>
        <v>0</v>
      </c>
      <c r="I712" s="248">
        <f t="shared" si="2820"/>
        <v>0</v>
      </c>
      <c r="J712" s="248">
        <f t="shared" si="2820"/>
        <v>0</v>
      </c>
      <c r="K712" s="23">
        <f t="shared" si="2716"/>
        <v>5</v>
      </c>
      <c r="L712" s="23">
        <f t="shared" si="2717"/>
        <v>0</v>
      </c>
      <c r="M712" s="248">
        <f t="shared" si="2820"/>
        <v>0</v>
      </c>
      <c r="N712" s="248">
        <f t="shared" si="2820"/>
        <v>0</v>
      </c>
      <c r="O712" s="248">
        <f t="shared" si="2820"/>
        <v>0</v>
      </c>
      <c r="P712" s="38">
        <f t="shared" si="2820"/>
        <v>0</v>
      </c>
      <c r="Q712" s="38">
        <f t="shared" si="2820"/>
        <v>0</v>
      </c>
      <c r="R712" s="38">
        <f t="shared" si="2820"/>
        <v>0</v>
      </c>
      <c r="S712" s="38">
        <f t="shared" si="2820"/>
        <v>0</v>
      </c>
      <c r="T712" s="38">
        <f t="shared" si="2820"/>
        <v>0</v>
      </c>
      <c r="U712" s="38">
        <f t="shared" si="2820"/>
        <v>0</v>
      </c>
      <c r="V712" s="38">
        <f t="shared" si="2820"/>
        <v>0</v>
      </c>
      <c r="W712" s="38">
        <f t="shared" si="2820"/>
        <v>0</v>
      </c>
      <c r="X712" s="38">
        <f t="shared" si="2820"/>
        <v>0</v>
      </c>
      <c r="Y712" s="38">
        <f t="shared" si="2820"/>
        <v>0</v>
      </c>
      <c r="Z712" s="38">
        <f t="shared" si="2820"/>
        <v>0</v>
      </c>
      <c r="AA712" s="38">
        <f t="shared" si="2820"/>
        <v>0</v>
      </c>
      <c r="AB712" s="38">
        <f t="shared" si="2820"/>
        <v>0</v>
      </c>
      <c r="AC712" s="38">
        <f t="shared" si="2820"/>
        <v>0</v>
      </c>
      <c r="AD712" s="292">
        <f t="shared" si="2687"/>
        <v>5</v>
      </c>
      <c r="AE712" s="38">
        <f t="shared" si="2820"/>
        <v>5</v>
      </c>
      <c r="AF712" s="38">
        <f t="shared" si="2820"/>
        <v>5</v>
      </c>
      <c r="AG712" s="38">
        <f t="shared" si="2820"/>
        <v>0</v>
      </c>
      <c r="AH712" s="38">
        <f t="shared" si="2820"/>
        <v>0</v>
      </c>
      <c r="AI712" s="38">
        <f t="shared" si="2820"/>
        <v>0</v>
      </c>
      <c r="AJ712" s="38">
        <f t="shared" si="2820"/>
        <v>0</v>
      </c>
      <c r="AK712" s="38">
        <f t="shared" si="2820"/>
        <v>0</v>
      </c>
      <c r="AL712" s="38">
        <f t="shared" si="2820"/>
        <v>0</v>
      </c>
      <c r="AM712" s="38">
        <f t="shared" si="2820"/>
        <v>0</v>
      </c>
      <c r="AN712" s="38">
        <f t="shared" si="2820"/>
        <v>0</v>
      </c>
      <c r="AO712" s="38">
        <f t="shared" si="2820"/>
        <v>0</v>
      </c>
    </row>
    <row r="713" spans="1:41" ht="20.25" customHeight="1">
      <c r="A713" s="43"/>
      <c r="B713" s="28" t="s">
        <v>365</v>
      </c>
      <c r="C713" s="29">
        <v>70</v>
      </c>
      <c r="D713" s="186"/>
      <c r="E713" s="30"/>
      <c r="F713" s="93">
        <v>5</v>
      </c>
      <c r="G713" s="186">
        <v>5</v>
      </c>
      <c r="H713" s="186"/>
      <c r="I713" s="186"/>
      <c r="J713" s="186"/>
      <c r="K713" s="23">
        <f t="shared" si="2716"/>
        <v>5</v>
      </c>
      <c r="L713" s="23">
        <f t="shared" si="2717"/>
        <v>0</v>
      </c>
      <c r="M713" s="186">
        <v>0</v>
      </c>
      <c r="N713" s="186">
        <v>0</v>
      </c>
      <c r="O713" s="186">
        <v>0</v>
      </c>
      <c r="P713" s="30"/>
      <c r="Q713" s="30"/>
      <c r="R713" s="30"/>
      <c r="S713" s="30"/>
      <c r="T713" s="30"/>
      <c r="U713" s="30"/>
      <c r="V713" s="30"/>
      <c r="W713" s="30"/>
      <c r="X713" s="30"/>
      <c r="Y713" s="30"/>
      <c r="Z713" s="30"/>
      <c r="AA713" s="30"/>
      <c r="AB713" s="30"/>
      <c r="AC713" s="30"/>
      <c r="AD713" s="292">
        <f t="shared" si="2687"/>
        <v>5</v>
      </c>
      <c r="AE713" s="30">
        <v>5</v>
      </c>
      <c r="AF713" s="30">
        <v>5</v>
      </c>
      <c r="AG713" s="30"/>
      <c r="AH713" s="30"/>
      <c r="AI713" s="30"/>
      <c r="AJ713" s="30"/>
      <c r="AK713" s="30"/>
      <c r="AL713" s="30"/>
      <c r="AM713" s="30"/>
      <c r="AN713" s="30"/>
      <c r="AO713" s="30"/>
    </row>
    <row r="714" spans="1:41" ht="27.75" customHeight="1">
      <c r="A714" s="43" t="s">
        <v>508</v>
      </c>
      <c r="B714" s="154" t="s">
        <v>509</v>
      </c>
      <c r="C714" s="129" t="s">
        <v>510</v>
      </c>
      <c r="D714" s="263">
        <f t="shared" ref="D714:E715" si="2821">D715</f>
        <v>9480</v>
      </c>
      <c r="E714" s="156">
        <f t="shared" si="2821"/>
        <v>18000</v>
      </c>
      <c r="F714" s="300">
        <f t="shared" ref="F714:AO715" si="2822">F715</f>
        <v>14546</v>
      </c>
      <c r="G714" s="263">
        <f t="shared" si="2822"/>
        <v>4000</v>
      </c>
      <c r="H714" s="263">
        <f t="shared" si="2822"/>
        <v>5300</v>
      </c>
      <c r="I714" s="263">
        <f t="shared" si="2822"/>
        <v>3600</v>
      </c>
      <c r="J714" s="263">
        <f t="shared" si="2822"/>
        <v>1646</v>
      </c>
      <c r="K714" s="23">
        <f t="shared" si="2716"/>
        <v>14546</v>
      </c>
      <c r="L714" s="23">
        <f t="shared" si="2717"/>
        <v>0</v>
      </c>
      <c r="M714" s="263">
        <f t="shared" si="2822"/>
        <v>14546</v>
      </c>
      <c r="N714" s="263">
        <f t="shared" si="2822"/>
        <v>14546</v>
      </c>
      <c r="O714" s="263">
        <f t="shared" si="2822"/>
        <v>14546</v>
      </c>
      <c r="P714" s="156">
        <f t="shared" si="2822"/>
        <v>0</v>
      </c>
      <c r="Q714" s="156">
        <f t="shared" si="2822"/>
        <v>0</v>
      </c>
      <c r="R714" s="156">
        <f t="shared" si="2822"/>
        <v>0</v>
      </c>
      <c r="S714" s="156">
        <f t="shared" si="2822"/>
        <v>0</v>
      </c>
      <c r="T714" s="156">
        <f t="shared" si="2822"/>
        <v>0</v>
      </c>
      <c r="U714" s="156">
        <f t="shared" si="2822"/>
        <v>0</v>
      </c>
      <c r="V714" s="156">
        <f t="shared" si="2822"/>
        <v>0</v>
      </c>
      <c r="W714" s="156">
        <f t="shared" si="2822"/>
        <v>3713</v>
      </c>
      <c r="X714" s="156">
        <f t="shared" si="2822"/>
        <v>0</v>
      </c>
      <c r="Y714" s="156">
        <f t="shared" si="2822"/>
        <v>0</v>
      </c>
      <c r="Z714" s="156">
        <f t="shared" si="2822"/>
        <v>0</v>
      </c>
      <c r="AA714" s="156">
        <f t="shared" si="2822"/>
        <v>0</v>
      </c>
      <c r="AB714" s="156">
        <f t="shared" si="2822"/>
        <v>0</v>
      </c>
      <c r="AC714" s="156">
        <f t="shared" si="2822"/>
        <v>0</v>
      </c>
      <c r="AD714" s="292">
        <f t="shared" si="2687"/>
        <v>18259</v>
      </c>
      <c r="AE714" s="156">
        <f t="shared" si="2822"/>
        <v>18259</v>
      </c>
      <c r="AF714" s="156">
        <f t="shared" si="2822"/>
        <v>10953</v>
      </c>
      <c r="AG714" s="156">
        <f t="shared" si="2822"/>
        <v>15081</v>
      </c>
      <c r="AH714" s="156">
        <f t="shared" si="2822"/>
        <v>0</v>
      </c>
      <c r="AI714" s="156">
        <f t="shared" si="2822"/>
        <v>0</v>
      </c>
      <c r="AJ714" s="156">
        <f t="shared" si="2822"/>
        <v>0</v>
      </c>
      <c r="AK714" s="156">
        <f t="shared" si="2822"/>
        <v>15081</v>
      </c>
      <c r="AL714" s="156">
        <f t="shared" si="2822"/>
        <v>15081</v>
      </c>
      <c r="AM714" s="156">
        <f t="shared" si="2822"/>
        <v>15081</v>
      </c>
      <c r="AN714" s="156">
        <f t="shared" si="2822"/>
        <v>15081</v>
      </c>
      <c r="AO714" s="156">
        <f t="shared" si="2822"/>
        <v>0</v>
      </c>
    </row>
    <row r="715" spans="1:41" ht="14.25">
      <c r="A715" s="43"/>
      <c r="B715" s="25" t="s">
        <v>298</v>
      </c>
      <c r="C715" s="29"/>
      <c r="D715" s="191">
        <f t="shared" si="2821"/>
        <v>9480</v>
      </c>
      <c r="E715" s="111">
        <f t="shared" si="2821"/>
        <v>18000</v>
      </c>
      <c r="F715" s="296">
        <f t="shared" si="2822"/>
        <v>14546</v>
      </c>
      <c r="G715" s="191">
        <f t="shared" si="2822"/>
        <v>4000</v>
      </c>
      <c r="H715" s="191">
        <f t="shared" si="2822"/>
        <v>5300</v>
      </c>
      <c r="I715" s="191">
        <f t="shared" si="2822"/>
        <v>3600</v>
      </c>
      <c r="J715" s="191">
        <f t="shared" si="2822"/>
        <v>1646</v>
      </c>
      <c r="K715" s="23">
        <f t="shared" si="2716"/>
        <v>14546</v>
      </c>
      <c r="L715" s="23">
        <f t="shared" si="2717"/>
        <v>0</v>
      </c>
      <c r="M715" s="191">
        <f t="shared" si="2822"/>
        <v>14546</v>
      </c>
      <c r="N715" s="191">
        <f t="shared" si="2822"/>
        <v>14546</v>
      </c>
      <c r="O715" s="191">
        <f t="shared" si="2822"/>
        <v>14546</v>
      </c>
      <c r="P715" s="111">
        <f t="shared" si="2822"/>
        <v>0</v>
      </c>
      <c r="Q715" s="111">
        <f t="shared" si="2822"/>
        <v>0</v>
      </c>
      <c r="R715" s="111">
        <f t="shared" si="2822"/>
        <v>0</v>
      </c>
      <c r="S715" s="111">
        <f t="shared" si="2822"/>
        <v>0</v>
      </c>
      <c r="T715" s="111">
        <f t="shared" si="2822"/>
        <v>0</v>
      </c>
      <c r="U715" s="111">
        <f t="shared" si="2822"/>
        <v>0</v>
      </c>
      <c r="V715" s="111">
        <f t="shared" si="2822"/>
        <v>0</v>
      </c>
      <c r="W715" s="111">
        <f t="shared" si="2822"/>
        <v>3713</v>
      </c>
      <c r="X715" s="111">
        <f t="shared" si="2822"/>
        <v>0</v>
      </c>
      <c r="Y715" s="111">
        <f t="shared" si="2822"/>
        <v>0</v>
      </c>
      <c r="Z715" s="111">
        <f t="shared" si="2822"/>
        <v>0</v>
      </c>
      <c r="AA715" s="111">
        <f t="shared" si="2822"/>
        <v>0</v>
      </c>
      <c r="AB715" s="111">
        <f t="shared" si="2822"/>
        <v>0</v>
      </c>
      <c r="AC715" s="111">
        <f t="shared" si="2822"/>
        <v>0</v>
      </c>
      <c r="AD715" s="292">
        <f t="shared" si="2687"/>
        <v>18259</v>
      </c>
      <c r="AE715" s="111">
        <f t="shared" si="2822"/>
        <v>18259</v>
      </c>
      <c r="AF715" s="111">
        <f t="shared" si="2822"/>
        <v>10953</v>
      </c>
      <c r="AG715" s="111">
        <f t="shared" si="2822"/>
        <v>15081</v>
      </c>
      <c r="AH715" s="111">
        <f t="shared" si="2822"/>
        <v>0</v>
      </c>
      <c r="AI715" s="111">
        <f t="shared" si="2822"/>
        <v>0</v>
      </c>
      <c r="AJ715" s="111">
        <f t="shared" si="2822"/>
        <v>0</v>
      </c>
      <c r="AK715" s="111">
        <f t="shared" si="2822"/>
        <v>15081</v>
      </c>
      <c r="AL715" s="111">
        <f t="shared" si="2822"/>
        <v>15081</v>
      </c>
      <c r="AM715" s="111">
        <f t="shared" si="2822"/>
        <v>15081</v>
      </c>
      <c r="AN715" s="111">
        <f t="shared" si="2822"/>
        <v>15081</v>
      </c>
      <c r="AO715" s="111">
        <f t="shared" si="2822"/>
        <v>0</v>
      </c>
    </row>
    <row r="716" spans="1:41" ht="14.25" customHeight="1">
      <c r="A716" s="43"/>
      <c r="B716" s="28" t="s">
        <v>299</v>
      </c>
      <c r="C716" s="29">
        <v>1</v>
      </c>
      <c r="D716" s="248">
        <f t="shared" ref="D716:E716" si="2823">D718+D717+D719</f>
        <v>9480</v>
      </c>
      <c r="E716" s="38">
        <f t="shared" si="2823"/>
        <v>18000</v>
      </c>
      <c r="F716" s="286">
        <f t="shared" ref="F716:J716" si="2824">F718+F717+F719</f>
        <v>14546</v>
      </c>
      <c r="G716" s="248">
        <f t="shared" si="2824"/>
        <v>4000</v>
      </c>
      <c r="H716" s="248">
        <f t="shared" si="2824"/>
        <v>5300</v>
      </c>
      <c r="I716" s="248">
        <f t="shared" si="2824"/>
        <v>3600</v>
      </c>
      <c r="J716" s="248">
        <f t="shared" si="2824"/>
        <v>1646</v>
      </c>
      <c r="K716" s="23">
        <f t="shared" si="2716"/>
        <v>14546</v>
      </c>
      <c r="L716" s="23">
        <f t="shared" si="2717"/>
        <v>0</v>
      </c>
      <c r="M716" s="248">
        <f t="shared" ref="M716:O716" si="2825">M718+M717+M719</f>
        <v>14546</v>
      </c>
      <c r="N716" s="248">
        <f t="shared" si="2825"/>
        <v>14546</v>
      </c>
      <c r="O716" s="248">
        <f t="shared" si="2825"/>
        <v>14546</v>
      </c>
      <c r="P716" s="38">
        <f t="shared" ref="P716:Q716" si="2826">P718+P717+P719</f>
        <v>0</v>
      </c>
      <c r="Q716" s="38">
        <f t="shared" si="2826"/>
        <v>0</v>
      </c>
      <c r="R716" s="38">
        <f t="shared" ref="R716:Z716" si="2827">R718+R717+R719</f>
        <v>0</v>
      </c>
      <c r="S716" s="38">
        <f t="shared" si="2827"/>
        <v>0</v>
      </c>
      <c r="T716" s="38">
        <f t="shared" si="2827"/>
        <v>0</v>
      </c>
      <c r="U716" s="38">
        <f t="shared" ref="U716:V716" si="2828">U718+U717+U719</f>
        <v>0</v>
      </c>
      <c r="V716" s="38">
        <f t="shared" si="2828"/>
        <v>0</v>
      </c>
      <c r="W716" s="38">
        <f t="shared" ref="W716:Y716" si="2829">W718+W717+W719</f>
        <v>3713</v>
      </c>
      <c r="X716" s="38">
        <f t="shared" si="2829"/>
        <v>0</v>
      </c>
      <c r="Y716" s="38">
        <f t="shared" si="2829"/>
        <v>0</v>
      </c>
      <c r="Z716" s="38">
        <f t="shared" si="2827"/>
        <v>0</v>
      </c>
      <c r="AA716" s="38">
        <f t="shared" ref="AA716:AB716" si="2830">AA718+AA717+AA719</f>
        <v>0</v>
      </c>
      <c r="AB716" s="38">
        <f t="shared" si="2830"/>
        <v>0</v>
      </c>
      <c r="AC716" s="38">
        <f t="shared" ref="AC716:AE716" si="2831">AC718+AC717+AC719</f>
        <v>0</v>
      </c>
      <c r="AD716" s="292">
        <f t="shared" si="2687"/>
        <v>18259</v>
      </c>
      <c r="AE716" s="38">
        <f t="shared" si="2831"/>
        <v>18259</v>
      </c>
      <c r="AF716" s="38">
        <f t="shared" ref="AF716:AK716" si="2832">AF718+AF717+AF719</f>
        <v>10953</v>
      </c>
      <c r="AG716" s="38">
        <f t="shared" si="2832"/>
        <v>15081</v>
      </c>
      <c r="AH716" s="38">
        <f t="shared" ref="AH716:AJ716" si="2833">AH718+AH717+AH719</f>
        <v>0</v>
      </c>
      <c r="AI716" s="38">
        <f t="shared" si="2833"/>
        <v>0</v>
      </c>
      <c r="AJ716" s="38">
        <f t="shared" si="2833"/>
        <v>0</v>
      </c>
      <c r="AK716" s="38">
        <f t="shared" si="2832"/>
        <v>15081</v>
      </c>
      <c r="AL716" s="38">
        <f t="shared" ref="AL716:AM716" si="2834">AL718+AL717+AL719</f>
        <v>15081</v>
      </c>
      <c r="AM716" s="38">
        <f t="shared" si="2834"/>
        <v>15081</v>
      </c>
      <c r="AN716" s="38">
        <f t="shared" ref="AN716:AO716" si="2835">AN718+AN717+AN719</f>
        <v>15081</v>
      </c>
      <c r="AO716" s="38">
        <f t="shared" si="2835"/>
        <v>0</v>
      </c>
    </row>
    <row r="717" spans="1:41" ht="0.75" customHeight="1">
      <c r="A717" s="43"/>
      <c r="B717" s="189" t="s">
        <v>511</v>
      </c>
      <c r="C717" s="29" t="s">
        <v>512</v>
      </c>
      <c r="D717" s="186"/>
      <c r="E717" s="30"/>
      <c r="F717" s="93"/>
      <c r="G717" s="186"/>
      <c r="H717" s="186"/>
      <c r="I717" s="186"/>
      <c r="J717" s="186"/>
      <c r="K717" s="23">
        <f t="shared" si="2716"/>
        <v>0</v>
      </c>
      <c r="L717" s="23">
        <f t="shared" si="2717"/>
        <v>0</v>
      </c>
      <c r="M717" s="186"/>
      <c r="N717" s="186"/>
      <c r="O717" s="186"/>
      <c r="P717" s="30"/>
      <c r="Q717" s="30"/>
      <c r="R717" s="30"/>
      <c r="S717" s="30"/>
      <c r="T717" s="30"/>
      <c r="U717" s="30"/>
      <c r="V717" s="30"/>
      <c r="W717" s="30"/>
      <c r="X717" s="30"/>
      <c r="Y717" s="30"/>
      <c r="Z717" s="30"/>
      <c r="AA717" s="30"/>
      <c r="AB717" s="30"/>
      <c r="AC717" s="30"/>
      <c r="AD717" s="292">
        <f t="shared" si="2687"/>
        <v>0</v>
      </c>
      <c r="AE717" s="30"/>
      <c r="AF717" s="30"/>
      <c r="AG717" s="30"/>
      <c r="AH717" s="30"/>
      <c r="AI717" s="30"/>
      <c r="AJ717" s="30"/>
      <c r="AK717" s="30"/>
      <c r="AL717" s="30"/>
      <c r="AM717" s="30"/>
      <c r="AN717" s="30"/>
      <c r="AO717" s="30"/>
    </row>
    <row r="718" spans="1:41" ht="18.75" customHeight="1">
      <c r="A718" s="125"/>
      <c r="B718" s="28" t="s">
        <v>513</v>
      </c>
      <c r="C718" s="29" t="s">
        <v>514</v>
      </c>
      <c r="D718" s="186">
        <v>9480</v>
      </c>
      <c r="E718" s="30">
        <v>18000</v>
      </c>
      <c r="F718" s="93">
        <v>14546</v>
      </c>
      <c r="G718" s="186">
        <v>4000</v>
      </c>
      <c r="H718" s="186">
        <v>5300</v>
      </c>
      <c r="I718" s="186">
        <v>3600</v>
      </c>
      <c r="J718" s="186">
        <v>1646</v>
      </c>
      <c r="K718" s="23">
        <f t="shared" si="2716"/>
        <v>14546</v>
      </c>
      <c r="L718" s="23">
        <f t="shared" si="2717"/>
        <v>0</v>
      </c>
      <c r="M718" s="186">
        <v>14546</v>
      </c>
      <c r="N718" s="186">
        <v>14546</v>
      </c>
      <c r="O718" s="186">
        <v>14546</v>
      </c>
      <c r="P718" s="30"/>
      <c r="Q718" s="30"/>
      <c r="R718" s="30"/>
      <c r="S718" s="30"/>
      <c r="T718" s="30"/>
      <c r="U718" s="30"/>
      <c r="V718" s="30"/>
      <c r="W718" s="30">
        <v>3713</v>
      </c>
      <c r="X718" s="30"/>
      <c r="Y718" s="30"/>
      <c r="Z718" s="30"/>
      <c r="AA718" s="30"/>
      <c r="AB718" s="30"/>
      <c r="AC718" s="30"/>
      <c r="AD718" s="292">
        <f t="shared" si="2687"/>
        <v>18259</v>
      </c>
      <c r="AE718" s="30">
        <v>18259</v>
      </c>
      <c r="AF718" s="30">
        <v>10953</v>
      </c>
      <c r="AG718" s="30">
        <v>15081</v>
      </c>
      <c r="AH718" s="30"/>
      <c r="AI718" s="30"/>
      <c r="AJ718" s="30"/>
      <c r="AK718" s="30">
        <v>15081</v>
      </c>
      <c r="AL718" s="30">
        <v>15081</v>
      </c>
      <c r="AM718" s="30">
        <v>15081</v>
      </c>
      <c r="AN718" s="30">
        <v>15081</v>
      </c>
      <c r="AO718" s="30"/>
    </row>
    <row r="719" spans="1:41" ht="0.75" customHeight="1">
      <c r="A719" s="125"/>
      <c r="B719" s="28" t="s">
        <v>503</v>
      </c>
      <c r="C719" s="29"/>
      <c r="D719" s="186"/>
      <c r="E719" s="30"/>
      <c r="F719" s="93"/>
      <c r="G719" s="186"/>
      <c r="H719" s="186"/>
      <c r="I719" s="186"/>
      <c r="J719" s="186"/>
      <c r="K719" s="23">
        <f t="shared" si="2716"/>
        <v>0</v>
      </c>
      <c r="L719" s="23">
        <f t="shared" si="2717"/>
        <v>0</v>
      </c>
      <c r="M719" s="186"/>
      <c r="N719" s="186"/>
      <c r="O719" s="186"/>
      <c r="P719" s="30"/>
      <c r="Q719" s="30"/>
      <c r="R719" s="30"/>
      <c r="S719" s="30"/>
      <c r="T719" s="30"/>
      <c r="U719" s="30"/>
      <c r="V719" s="30"/>
      <c r="W719" s="30"/>
      <c r="X719" s="30"/>
      <c r="Y719" s="30"/>
      <c r="Z719" s="30"/>
      <c r="AA719" s="30"/>
      <c r="AB719" s="30"/>
      <c r="AC719" s="30"/>
      <c r="AD719" s="292">
        <f t="shared" si="2687"/>
        <v>0</v>
      </c>
      <c r="AE719" s="30"/>
      <c r="AF719" s="30"/>
      <c r="AG719" s="30"/>
      <c r="AH719" s="30"/>
      <c r="AI719" s="30"/>
      <c r="AJ719" s="30"/>
      <c r="AK719" s="30"/>
      <c r="AL719" s="30"/>
      <c r="AM719" s="30"/>
      <c r="AN719" s="30"/>
      <c r="AO719" s="30"/>
    </row>
    <row r="720" spans="1:41" ht="27" customHeight="1">
      <c r="A720" s="43" t="s">
        <v>515</v>
      </c>
      <c r="B720" s="154" t="s">
        <v>516</v>
      </c>
      <c r="C720" s="155" t="s">
        <v>475</v>
      </c>
      <c r="D720" s="263">
        <f t="shared" ref="D720:E720" si="2836">D721+D728</f>
        <v>457</v>
      </c>
      <c r="E720" s="156">
        <f t="shared" si="2836"/>
        <v>799</v>
      </c>
      <c r="F720" s="300">
        <f t="shared" ref="F720:J720" si="2837">F721+F728</f>
        <v>799</v>
      </c>
      <c r="G720" s="263">
        <f t="shared" si="2837"/>
        <v>200</v>
      </c>
      <c r="H720" s="263">
        <f t="shared" si="2837"/>
        <v>200</v>
      </c>
      <c r="I720" s="263">
        <f t="shared" si="2837"/>
        <v>200</v>
      </c>
      <c r="J720" s="263">
        <f t="shared" si="2837"/>
        <v>199</v>
      </c>
      <c r="K720" s="23">
        <f t="shared" si="2716"/>
        <v>799</v>
      </c>
      <c r="L720" s="23">
        <f t="shared" si="2717"/>
        <v>0</v>
      </c>
      <c r="M720" s="263">
        <f t="shared" ref="M720:O720" si="2838">M721+M728</f>
        <v>600</v>
      </c>
      <c r="N720" s="263">
        <f t="shared" si="2838"/>
        <v>600</v>
      </c>
      <c r="O720" s="263">
        <f t="shared" si="2838"/>
        <v>600</v>
      </c>
      <c r="P720" s="156">
        <f t="shared" ref="P720:Q720" si="2839">P721+P728</f>
        <v>0</v>
      </c>
      <c r="Q720" s="156">
        <f t="shared" si="2839"/>
        <v>0</v>
      </c>
      <c r="R720" s="156">
        <f t="shared" ref="R720:Z720" si="2840">R721+R728</f>
        <v>0</v>
      </c>
      <c r="S720" s="156">
        <f t="shared" si="2840"/>
        <v>0</v>
      </c>
      <c r="T720" s="156">
        <f t="shared" si="2840"/>
        <v>0</v>
      </c>
      <c r="U720" s="156">
        <f t="shared" ref="U720:V720" si="2841">U721+U728</f>
        <v>0</v>
      </c>
      <c r="V720" s="156">
        <f t="shared" si="2841"/>
        <v>0</v>
      </c>
      <c r="W720" s="156">
        <f t="shared" ref="W720:Y720" si="2842">W721+W728</f>
        <v>0</v>
      </c>
      <c r="X720" s="156">
        <f t="shared" si="2842"/>
        <v>0</v>
      </c>
      <c r="Y720" s="156">
        <f t="shared" si="2842"/>
        <v>0</v>
      </c>
      <c r="Z720" s="156">
        <f t="shared" si="2840"/>
        <v>0</v>
      </c>
      <c r="AA720" s="156">
        <f t="shared" ref="AA720:AB720" si="2843">AA721+AA728</f>
        <v>0</v>
      </c>
      <c r="AB720" s="156">
        <f t="shared" si="2843"/>
        <v>0</v>
      </c>
      <c r="AC720" s="156">
        <f t="shared" ref="AC720:AE720" si="2844">AC721+AC728</f>
        <v>0</v>
      </c>
      <c r="AD720" s="292">
        <f t="shared" si="2687"/>
        <v>799</v>
      </c>
      <c r="AE720" s="156">
        <f t="shared" si="2844"/>
        <v>799</v>
      </c>
      <c r="AF720" s="156">
        <f t="shared" ref="AF720:AK720" si="2845">AF721+AF728</f>
        <v>793</v>
      </c>
      <c r="AG720" s="156">
        <f t="shared" si="2845"/>
        <v>955</v>
      </c>
      <c r="AH720" s="156">
        <f t="shared" ref="AH720:AJ720" si="2846">AH721+AH728</f>
        <v>0</v>
      </c>
      <c r="AI720" s="156">
        <f t="shared" si="2846"/>
        <v>0</v>
      </c>
      <c r="AJ720" s="156">
        <f t="shared" si="2846"/>
        <v>0</v>
      </c>
      <c r="AK720" s="156">
        <f t="shared" si="2845"/>
        <v>0</v>
      </c>
      <c r="AL720" s="156">
        <f t="shared" ref="AL720:AM720" si="2847">AL721+AL728</f>
        <v>0</v>
      </c>
      <c r="AM720" s="156">
        <f t="shared" si="2847"/>
        <v>0</v>
      </c>
      <c r="AN720" s="156">
        <f t="shared" ref="AN720:AO720" si="2848">AN721+AN728</f>
        <v>0</v>
      </c>
      <c r="AO720" s="156">
        <f t="shared" si="2848"/>
        <v>0</v>
      </c>
    </row>
    <row r="721" spans="1:41" ht="15.75" customHeight="1">
      <c r="A721" s="43"/>
      <c r="B721" s="25" t="s">
        <v>298</v>
      </c>
      <c r="C721" s="29"/>
      <c r="D721" s="191">
        <f t="shared" ref="D721:E721" si="2849">D722</f>
        <v>457</v>
      </c>
      <c r="E721" s="111">
        <f t="shared" si="2849"/>
        <v>799</v>
      </c>
      <c r="F721" s="296">
        <f t="shared" ref="F721:AO721" si="2850">F722</f>
        <v>799</v>
      </c>
      <c r="G721" s="191">
        <f t="shared" si="2850"/>
        <v>200</v>
      </c>
      <c r="H721" s="191">
        <f t="shared" si="2850"/>
        <v>200</v>
      </c>
      <c r="I721" s="191">
        <f t="shared" si="2850"/>
        <v>200</v>
      </c>
      <c r="J721" s="191">
        <f t="shared" si="2850"/>
        <v>199</v>
      </c>
      <c r="K721" s="23">
        <f t="shared" si="2716"/>
        <v>799</v>
      </c>
      <c r="L721" s="23">
        <f t="shared" si="2717"/>
        <v>0</v>
      </c>
      <c r="M721" s="191">
        <f t="shared" si="2850"/>
        <v>600</v>
      </c>
      <c r="N721" s="191">
        <f t="shared" si="2850"/>
        <v>600</v>
      </c>
      <c r="O721" s="191">
        <f t="shared" si="2850"/>
        <v>600</v>
      </c>
      <c r="P721" s="111">
        <f t="shared" si="2850"/>
        <v>0</v>
      </c>
      <c r="Q721" s="111">
        <f t="shared" si="2850"/>
        <v>0</v>
      </c>
      <c r="R721" s="111">
        <f t="shared" si="2850"/>
        <v>0</v>
      </c>
      <c r="S721" s="111">
        <f t="shared" si="2850"/>
        <v>0</v>
      </c>
      <c r="T721" s="111">
        <f t="shared" si="2850"/>
        <v>0</v>
      </c>
      <c r="U721" s="111">
        <f t="shared" si="2850"/>
        <v>0</v>
      </c>
      <c r="V721" s="111">
        <f t="shared" si="2850"/>
        <v>0</v>
      </c>
      <c r="W721" s="111">
        <f t="shared" si="2850"/>
        <v>0</v>
      </c>
      <c r="X721" s="111">
        <f t="shared" si="2850"/>
        <v>0</v>
      </c>
      <c r="Y721" s="111">
        <f t="shared" si="2850"/>
        <v>0</v>
      </c>
      <c r="Z721" s="111">
        <f t="shared" si="2850"/>
        <v>0</v>
      </c>
      <c r="AA721" s="111">
        <f t="shared" si="2850"/>
        <v>0</v>
      </c>
      <c r="AB721" s="111">
        <f t="shared" si="2850"/>
        <v>0</v>
      </c>
      <c r="AC721" s="111">
        <f t="shared" si="2850"/>
        <v>0</v>
      </c>
      <c r="AD721" s="292">
        <f t="shared" si="2687"/>
        <v>799</v>
      </c>
      <c r="AE721" s="111">
        <f t="shared" si="2850"/>
        <v>799</v>
      </c>
      <c r="AF721" s="111">
        <f t="shared" si="2850"/>
        <v>793</v>
      </c>
      <c r="AG721" s="111">
        <f t="shared" si="2850"/>
        <v>955</v>
      </c>
      <c r="AH721" s="111">
        <f t="shared" si="2850"/>
        <v>0</v>
      </c>
      <c r="AI721" s="111">
        <f t="shared" si="2850"/>
        <v>0</v>
      </c>
      <c r="AJ721" s="111">
        <f t="shared" si="2850"/>
        <v>0</v>
      </c>
      <c r="AK721" s="111">
        <f t="shared" si="2850"/>
        <v>0</v>
      </c>
      <c r="AL721" s="111">
        <f t="shared" si="2850"/>
        <v>0</v>
      </c>
      <c r="AM721" s="111">
        <f t="shared" si="2850"/>
        <v>0</v>
      </c>
      <c r="AN721" s="111">
        <f t="shared" si="2850"/>
        <v>0</v>
      </c>
      <c r="AO721" s="111">
        <f t="shared" si="2850"/>
        <v>0</v>
      </c>
    </row>
    <row r="722" spans="1:41" ht="18" hidden="1" customHeight="1">
      <c r="A722" s="43"/>
      <c r="B722" s="28" t="s">
        <v>299</v>
      </c>
      <c r="C722" s="29"/>
      <c r="D722" s="248">
        <f t="shared" ref="D722:E722" si="2851">D723+D725+D726</f>
        <v>457</v>
      </c>
      <c r="E722" s="38">
        <f t="shared" si="2851"/>
        <v>799</v>
      </c>
      <c r="F722" s="286">
        <f t="shared" ref="F722:J722" si="2852">F723+F725+F726</f>
        <v>799</v>
      </c>
      <c r="G722" s="248">
        <f t="shared" si="2852"/>
        <v>200</v>
      </c>
      <c r="H722" s="248">
        <f t="shared" si="2852"/>
        <v>200</v>
      </c>
      <c r="I722" s="248">
        <f t="shared" si="2852"/>
        <v>200</v>
      </c>
      <c r="J722" s="248">
        <f t="shared" si="2852"/>
        <v>199</v>
      </c>
      <c r="K722" s="23">
        <f t="shared" si="2716"/>
        <v>799</v>
      </c>
      <c r="L722" s="23">
        <f t="shared" si="2717"/>
        <v>0</v>
      </c>
      <c r="M722" s="248">
        <f t="shared" ref="M722:O722" si="2853">M723+M725+M726</f>
        <v>600</v>
      </c>
      <c r="N722" s="248">
        <f t="shared" si="2853"/>
        <v>600</v>
      </c>
      <c r="O722" s="248">
        <f t="shared" si="2853"/>
        <v>600</v>
      </c>
      <c r="P722" s="38">
        <f t="shared" ref="P722:Q722" si="2854">P723+P725+P726</f>
        <v>0</v>
      </c>
      <c r="Q722" s="38">
        <f t="shared" si="2854"/>
        <v>0</v>
      </c>
      <c r="R722" s="38">
        <f t="shared" ref="R722:Z722" si="2855">R723+R725+R726</f>
        <v>0</v>
      </c>
      <c r="S722" s="38">
        <f t="shared" si="2855"/>
        <v>0</v>
      </c>
      <c r="T722" s="38">
        <f t="shared" si="2855"/>
        <v>0</v>
      </c>
      <c r="U722" s="38">
        <f t="shared" ref="U722:V722" si="2856">U723+U725+U726</f>
        <v>0</v>
      </c>
      <c r="V722" s="38">
        <f t="shared" si="2856"/>
        <v>0</v>
      </c>
      <c r="W722" s="38">
        <f t="shared" ref="W722:Y722" si="2857">W723+W725+W726</f>
        <v>0</v>
      </c>
      <c r="X722" s="38">
        <f t="shared" si="2857"/>
        <v>0</v>
      </c>
      <c r="Y722" s="38">
        <f t="shared" si="2857"/>
        <v>0</v>
      </c>
      <c r="Z722" s="38">
        <f t="shared" si="2855"/>
        <v>0</v>
      </c>
      <c r="AA722" s="38">
        <f t="shared" ref="AA722:AB722" si="2858">AA723+AA725+AA726</f>
        <v>0</v>
      </c>
      <c r="AB722" s="38">
        <f t="shared" si="2858"/>
        <v>0</v>
      </c>
      <c r="AC722" s="38">
        <f t="shared" ref="AC722:AE722" si="2859">AC723+AC725+AC726</f>
        <v>0</v>
      </c>
      <c r="AD722" s="292">
        <f t="shared" si="2687"/>
        <v>799</v>
      </c>
      <c r="AE722" s="38">
        <f t="shared" si="2859"/>
        <v>799</v>
      </c>
      <c r="AF722" s="38">
        <f t="shared" ref="AF722:AK722" si="2860">AF723+AF725+AF726</f>
        <v>793</v>
      </c>
      <c r="AG722" s="38">
        <f t="shared" si="2860"/>
        <v>955</v>
      </c>
      <c r="AH722" s="38">
        <f t="shared" ref="AH722:AJ722" si="2861">AH723+AH725+AH726</f>
        <v>0</v>
      </c>
      <c r="AI722" s="38">
        <f t="shared" si="2861"/>
        <v>0</v>
      </c>
      <c r="AJ722" s="38">
        <f t="shared" si="2861"/>
        <v>0</v>
      </c>
      <c r="AK722" s="38">
        <f t="shared" si="2860"/>
        <v>0</v>
      </c>
      <c r="AL722" s="38">
        <f t="shared" ref="AL722:AM722" si="2862">AL723+AL725+AL726</f>
        <v>0</v>
      </c>
      <c r="AM722" s="38">
        <f t="shared" si="2862"/>
        <v>0</v>
      </c>
      <c r="AN722" s="38">
        <f t="shared" ref="AN722:AO722" si="2863">AN723+AN725+AN726</f>
        <v>0</v>
      </c>
      <c r="AO722" s="38">
        <f t="shared" si="2863"/>
        <v>0</v>
      </c>
    </row>
    <row r="723" spans="1:41" ht="18.75" customHeight="1">
      <c r="A723" s="43"/>
      <c r="B723" s="28" t="s">
        <v>476</v>
      </c>
      <c r="C723" s="29">
        <v>10</v>
      </c>
      <c r="D723" s="186">
        <v>267</v>
      </c>
      <c r="E723" s="30">
        <v>599</v>
      </c>
      <c r="F723" s="93">
        <v>599</v>
      </c>
      <c r="G723" s="186">
        <v>150</v>
      </c>
      <c r="H723" s="186">
        <v>150</v>
      </c>
      <c r="I723" s="186">
        <v>150</v>
      </c>
      <c r="J723" s="186">
        <v>149</v>
      </c>
      <c r="K723" s="23">
        <f t="shared" si="2716"/>
        <v>599</v>
      </c>
      <c r="L723" s="23">
        <f t="shared" si="2717"/>
        <v>0</v>
      </c>
      <c r="M723" s="186">
        <v>400</v>
      </c>
      <c r="N723" s="186">
        <v>400</v>
      </c>
      <c r="O723" s="186">
        <v>400</v>
      </c>
      <c r="P723" s="30"/>
      <c r="Q723" s="30"/>
      <c r="R723" s="30"/>
      <c r="S723" s="30"/>
      <c r="T723" s="30"/>
      <c r="U723" s="30"/>
      <c r="V723" s="30"/>
      <c r="W723" s="30"/>
      <c r="X723" s="30"/>
      <c r="Y723" s="30"/>
      <c r="Z723" s="30"/>
      <c r="AA723" s="30"/>
      <c r="AB723" s="30"/>
      <c r="AC723" s="30"/>
      <c r="AD723" s="292">
        <f t="shared" si="2687"/>
        <v>599</v>
      </c>
      <c r="AE723" s="30">
        <v>599</v>
      </c>
      <c r="AF723" s="30">
        <v>598</v>
      </c>
      <c r="AG723" s="30">
        <v>715</v>
      </c>
      <c r="AH723" s="30"/>
      <c r="AI723" s="30"/>
      <c r="AJ723" s="30"/>
      <c r="AK723" s="30"/>
      <c r="AL723" s="30"/>
      <c r="AM723" s="30"/>
      <c r="AN723" s="30"/>
      <c r="AO723" s="30"/>
    </row>
    <row r="724" spans="1:41" ht="2.25" hidden="1" customHeight="1">
      <c r="A724" s="43"/>
      <c r="B724" s="28" t="s">
        <v>477</v>
      </c>
      <c r="C724" s="29"/>
      <c r="D724" s="186"/>
      <c r="E724" s="30"/>
      <c r="F724" s="93"/>
      <c r="G724" s="186"/>
      <c r="H724" s="186"/>
      <c r="I724" s="186"/>
      <c r="J724" s="186"/>
      <c r="K724" s="23">
        <f t="shared" si="2716"/>
        <v>0</v>
      </c>
      <c r="L724" s="23">
        <f t="shared" si="2717"/>
        <v>0</v>
      </c>
      <c r="M724" s="186"/>
      <c r="N724" s="186"/>
      <c r="O724" s="186"/>
      <c r="P724" s="30"/>
      <c r="Q724" s="30"/>
      <c r="R724" s="30"/>
      <c r="S724" s="30"/>
      <c r="T724" s="30"/>
      <c r="U724" s="30"/>
      <c r="V724" s="30"/>
      <c r="W724" s="30"/>
      <c r="X724" s="30"/>
      <c r="Y724" s="30"/>
      <c r="Z724" s="30"/>
      <c r="AA724" s="30"/>
      <c r="AB724" s="30"/>
      <c r="AC724" s="30"/>
      <c r="AD724" s="292">
        <f t="shared" si="2687"/>
        <v>0</v>
      </c>
      <c r="AE724" s="30"/>
      <c r="AF724" s="30"/>
      <c r="AG724" s="30"/>
      <c r="AH724" s="30"/>
      <c r="AI724" s="30"/>
      <c r="AJ724" s="30"/>
      <c r="AK724" s="30"/>
      <c r="AL724" s="30"/>
      <c r="AM724" s="30"/>
      <c r="AN724" s="30"/>
      <c r="AO724" s="30"/>
    </row>
    <row r="725" spans="1:41" ht="16.5" customHeight="1">
      <c r="A725" s="43"/>
      <c r="B725" s="28" t="s">
        <v>301</v>
      </c>
      <c r="C725" s="29">
        <v>20</v>
      </c>
      <c r="D725" s="186">
        <v>190</v>
      </c>
      <c r="E725" s="30">
        <v>200</v>
      </c>
      <c r="F725" s="93">
        <v>200</v>
      </c>
      <c r="G725" s="186">
        <v>50</v>
      </c>
      <c r="H725" s="186">
        <v>50</v>
      </c>
      <c r="I725" s="186">
        <v>50</v>
      </c>
      <c r="J725" s="186">
        <v>50</v>
      </c>
      <c r="K725" s="23">
        <f t="shared" si="2716"/>
        <v>200</v>
      </c>
      <c r="L725" s="23">
        <f t="shared" si="2717"/>
        <v>0</v>
      </c>
      <c r="M725" s="186">
        <v>200</v>
      </c>
      <c r="N725" s="186">
        <v>200</v>
      </c>
      <c r="O725" s="186">
        <v>200</v>
      </c>
      <c r="P725" s="30"/>
      <c r="Q725" s="30"/>
      <c r="R725" s="30"/>
      <c r="S725" s="30"/>
      <c r="T725" s="30"/>
      <c r="U725" s="30"/>
      <c r="V725" s="30"/>
      <c r="W725" s="30"/>
      <c r="X725" s="30"/>
      <c r="Y725" s="30"/>
      <c r="Z725" s="30"/>
      <c r="AA725" s="30"/>
      <c r="AB725" s="30"/>
      <c r="AC725" s="30"/>
      <c r="AD725" s="292">
        <f t="shared" si="2687"/>
        <v>200</v>
      </c>
      <c r="AE725" s="30">
        <v>200</v>
      </c>
      <c r="AF725" s="30">
        <v>195</v>
      </c>
      <c r="AG725" s="30">
        <v>240</v>
      </c>
      <c r="AH725" s="30"/>
      <c r="AI725" s="30"/>
      <c r="AJ725" s="30"/>
      <c r="AK725" s="30"/>
      <c r="AL725" s="30"/>
      <c r="AM725" s="30"/>
      <c r="AN725" s="30"/>
      <c r="AO725" s="30"/>
    </row>
    <row r="726" spans="1:41" ht="16.5" customHeight="1">
      <c r="A726" s="43"/>
      <c r="B726" s="28" t="s">
        <v>503</v>
      </c>
      <c r="C726" s="29"/>
      <c r="D726" s="186"/>
      <c r="E726" s="30"/>
      <c r="F726" s="93"/>
      <c r="G726" s="186"/>
      <c r="H726" s="186"/>
      <c r="I726" s="186"/>
      <c r="J726" s="186"/>
      <c r="K726" s="23">
        <f t="shared" si="2716"/>
        <v>0</v>
      </c>
      <c r="L726" s="23">
        <f t="shared" si="2717"/>
        <v>0</v>
      </c>
      <c r="M726" s="186"/>
      <c r="N726" s="186"/>
      <c r="O726" s="186"/>
      <c r="P726" s="30"/>
      <c r="Q726" s="30"/>
      <c r="R726" s="30"/>
      <c r="S726" s="30"/>
      <c r="T726" s="30"/>
      <c r="U726" s="30"/>
      <c r="V726" s="30"/>
      <c r="W726" s="30"/>
      <c r="X726" s="30"/>
      <c r="Y726" s="30"/>
      <c r="Z726" s="30"/>
      <c r="AA726" s="30"/>
      <c r="AB726" s="30"/>
      <c r="AC726" s="30"/>
      <c r="AD726" s="292">
        <f t="shared" si="2687"/>
        <v>0</v>
      </c>
      <c r="AE726" s="30"/>
      <c r="AF726" s="30"/>
      <c r="AG726" s="30"/>
      <c r="AH726" s="30"/>
      <c r="AI726" s="30"/>
      <c r="AJ726" s="30"/>
      <c r="AK726" s="30"/>
      <c r="AL726" s="30"/>
      <c r="AM726" s="30"/>
      <c r="AN726" s="30"/>
      <c r="AO726" s="30"/>
    </row>
    <row r="727" spans="1:41" ht="16.5" customHeight="1">
      <c r="A727" s="43"/>
      <c r="B727" s="28"/>
      <c r="C727" s="29"/>
      <c r="D727" s="186"/>
      <c r="E727" s="30"/>
      <c r="F727" s="93"/>
      <c r="G727" s="186"/>
      <c r="H727" s="186"/>
      <c r="I727" s="186"/>
      <c r="J727" s="186"/>
      <c r="K727" s="23">
        <f t="shared" si="2716"/>
        <v>0</v>
      </c>
      <c r="L727" s="23">
        <f t="shared" si="2717"/>
        <v>0</v>
      </c>
      <c r="M727" s="186"/>
      <c r="N727" s="186"/>
      <c r="O727" s="186"/>
      <c r="P727" s="30"/>
      <c r="Q727" s="30"/>
      <c r="R727" s="30"/>
      <c r="S727" s="30"/>
      <c r="T727" s="30"/>
      <c r="U727" s="30"/>
      <c r="V727" s="30"/>
      <c r="W727" s="30"/>
      <c r="X727" s="30"/>
      <c r="Y727" s="30"/>
      <c r="Z727" s="30"/>
      <c r="AA727" s="30"/>
      <c r="AB727" s="30"/>
      <c r="AC727" s="30"/>
      <c r="AD727" s="292">
        <f t="shared" si="2687"/>
        <v>0</v>
      </c>
      <c r="AE727" s="30"/>
      <c r="AF727" s="30"/>
      <c r="AG727" s="30"/>
      <c r="AH727" s="30"/>
      <c r="AI727" s="30"/>
      <c r="AJ727" s="30"/>
      <c r="AK727" s="30"/>
      <c r="AL727" s="30"/>
      <c r="AM727" s="30"/>
      <c r="AN727" s="30"/>
      <c r="AO727" s="30"/>
    </row>
    <row r="728" spans="1:41" ht="16.5" customHeight="1">
      <c r="A728" s="43"/>
      <c r="B728" s="25" t="s">
        <v>311</v>
      </c>
      <c r="C728" s="29"/>
      <c r="D728" s="248">
        <f t="shared" ref="D728:E728" si="2864">D729</f>
        <v>0</v>
      </c>
      <c r="E728" s="38">
        <f t="shared" si="2864"/>
        <v>0</v>
      </c>
      <c r="F728" s="286">
        <f t="shared" ref="F728:AO728" si="2865">F729</f>
        <v>0</v>
      </c>
      <c r="G728" s="248">
        <f t="shared" si="2865"/>
        <v>0</v>
      </c>
      <c r="H728" s="248">
        <f t="shared" si="2865"/>
        <v>0</v>
      </c>
      <c r="I728" s="248">
        <f t="shared" si="2865"/>
        <v>0</v>
      </c>
      <c r="J728" s="248">
        <f t="shared" si="2865"/>
        <v>0</v>
      </c>
      <c r="K728" s="23">
        <f t="shared" si="2716"/>
        <v>0</v>
      </c>
      <c r="L728" s="23">
        <f t="shared" si="2717"/>
        <v>0</v>
      </c>
      <c r="M728" s="248">
        <f t="shared" si="2865"/>
        <v>0</v>
      </c>
      <c r="N728" s="248">
        <f t="shared" si="2865"/>
        <v>0</v>
      </c>
      <c r="O728" s="248">
        <f t="shared" si="2865"/>
        <v>0</v>
      </c>
      <c r="P728" s="38">
        <f t="shared" si="2865"/>
        <v>0</v>
      </c>
      <c r="Q728" s="38">
        <f t="shared" si="2865"/>
        <v>0</v>
      </c>
      <c r="R728" s="38">
        <f t="shared" si="2865"/>
        <v>0</v>
      </c>
      <c r="S728" s="38">
        <f t="shared" si="2865"/>
        <v>0</v>
      </c>
      <c r="T728" s="38">
        <f t="shared" si="2865"/>
        <v>0</v>
      </c>
      <c r="U728" s="38">
        <f t="shared" si="2865"/>
        <v>0</v>
      </c>
      <c r="V728" s="38">
        <f t="shared" si="2865"/>
        <v>0</v>
      </c>
      <c r="W728" s="38">
        <f t="shared" si="2865"/>
        <v>0</v>
      </c>
      <c r="X728" s="38">
        <f t="shared" si="2865"/>
        <v>0</v>
      </c>
      <c r="Y728" s="38">
        <f t="shared" si="2865"/>
        <v>0</v>
      </c>
      <c r="Z728" s="38">
        <f t="shared" si="2865"/>
        <v>0</v>
      </c>
      <c r="AA728" s="38">
        <f t="shared" si="2865"/>
        <v>0</v>
      </c>
      <c r="AB728" s="38">
        <f t="shared" si="2865"/>
        <v>0</v>
      </c>
      <c r="AC728" s="38">
        <f t="shared" si="2865"/>
        <v>0</v>
      </c>
      <c r="AD728" s="292">
        <f t="shared" ref="AD728:AD795" si="2866">F728+P728+Q728+R728+S728+T728+Z728+U728+V728+W728+X728+Y728+AA728+AB728+AC728</f>
        <v>0</v>
      </c>
      <c r="AE728" s="38">
        <f t="shared" si="2865"/>
        <v>0</v>
      </c>
      <c r="AF728" s="38">
        <f t="shared" si="2865"/>
        <v>0</v>
      </c>
      <c r="AG728" s="38">
        <f t="shared" si="2865"/>
        <v>0</v>
      </c>
      <c r="AH728" s="38">
        <f t="shared" si="2865"/>
        <v>0</v>
      </c>
      <c r="AI728" s="38">
        <f t="shared" si="2865"/>
        <v>0</v>
      </c>
      <c r="AJ728" s="38">
        <f t="shared" si="2865"/>
        <v>0</v>
      </c>
      <c r="AK728" s="38">
        <f t="shared" si="2865"/>
        <v>0</v>
      </c>
      <c r="AL728" s="38">
        <f t="shared" si="2865"/>
        <v>0</v>
      </c>
      <c r="AM728" s="38">
        <f t="shared" si="2865"/>
        <v>0</v>
      </c>
      <c r="AN728" s="38">
        <f t="shared" si="2865"/>
        <v>0</v>
      </c>
      <c r="AO728" s="38">
        <f t="shared" si="2865"/>
        <v>0</v>
      </c>
    </row>
    <row r="729" spans="1:41" ht="16.5" customHeight="1">
      <c r="A729" s="43"/>
      <c r="B729" s="28" t="s">
        <v>365</v>
      </c>
      <c r="C729" s="29">
        <v>70</v>
      </c>
      <c r="D729" s="186">
        <v>0</v>
      </c>
      <c r="E729" s="30">
        <v>0</v>
      </c>
      <c r="F729" s="93">
        <v>0</v>
      </c>
      <c r="G729" s="186">
        <v>0</v>
      </c>
      <c r="H729" s="186">
        <v>0</v>
      </c>
      <c r="I729" s="186">
        <v>0</v>
      </c>
      <c r="J729" s="186">
        <v>0</v>
      </c>
      <c r="K729" s="23">
        <f t="shared" si="2716"/>
        <v>0</v>
      </c>
      <c r="L729" s="23">
        <f t="shared" si="2717"/>
        <v>0</v>
      </c>
      <c r="M729" s="186">
        <v>0</v>
      </c>
      <c r="N729" s="186">
        <v>0</v>
      </c>
      <c r="O729" s="186">
        <v>0</v>
      </c>
      <c r="P729" s="30">
        <v>0</v>
      </c>
      <c r="Q729" s="30">
        <v>0</v>
      </c>
      <c r="R729" s="30">
        <v>0</v>
      </c>
      <c r="S729" s="30">
        <v>0</v>
      </c>
      <c r="T729" s="30">
        <v>0</v>
      </c>
      <c r="U729" s="30">
        <v>0</v>
      </c>
      <c r="V729" s="30">
        <v>0</v>
      </c>
      <c r="W729" s="30">
        <v>0</v>
      </c>
      <c r="X729" s="30">
        <v>0</v>
      </c>
      <c r="Y729" s="30">
        <v>0</v>
      </c>
      <c r="Z729" s="30">
        <v>0</v>
      </c>
      <c r="AA729" s="30">
        <v>0</v>
      </c>
      <c r="AB729" s="30">
        <v>0</v>
      </c>
      <c r="AC729" s="30">
        <v>0</v>
      </c>
      <c r="AD729" s="292">
        <f t="shared" si="2866"/>
        <v>0</v>
      </c>
      <c r="AE729" s="30">
        <v>0</v>
      </c>
      <c r="AF729" s="30">
        <v>0</v>
      </c>
      <c r="AG729" s="30">
        <v>0</v>
      </c>
      <c r="AH729" s="30">
        <v>0</v>
      </c>
      <c r="AI729" s="30">
        <v>0</v>
      </c>
      <c r="AJ729" s="30">
        <v>0</v>
      </c>
      <c r="AK729" s="30">
        <v>0</v>
      </c>
      <c r="AL729" s="30">
        <v>0</v>
      </c>
      <c r="AM729" s="30">
        <v>0</v>
      </c>
      <c r="AN729" s="30">
        <v>0</v>
      </c>
      <c r="AO729" s="30">
        <v>0</v>
      </c>
    </row>
    <row r="730" spans="1:41" ht="33" customHeight="1">
      <c r="A730" s="43"/>
      <c r="B730" s="342" t="s">
        <v>517</v>
      </c>
      <c r="C730" s="336" t="s">
        <v>475</v>
      </c>
      <c r="D730" s="186"/>
      <c r="E730" s="30"/>
      <c r="F730" s="301">
        <f>F731</f>
        <v>0</v>
      </c>
      <c r="G730" s="301">
        <f t="shared" ref="G730:AO731" si="2867">G731</f>
        <v>0</v>
      </c>
      <c r="H730" s="301">
        <f t="shared" si="2867"/>
        <v>0</v>
      </c>
      <c r="I730" s="301">
        <f t="shared" si="2867"/>
        <v>0</v>
      </c>
      <c r="J730" s="301">
        <f t="shared" si="2867"/>
        <v>0</v>
      </c>
      <c r="K730" s="301">
        <f t="shared" si="2867"/>
        <v>0</v>
      </c>
      <c r="L730" s="301">
        <f t="shared" si="2867"/>
        <v>0</v>
      </c>
      <c r="M730" s="301">
        <f t="shared" si="2867"/>
        <v>0</v>
      </c>
      <c r="N730" s="301">
        <f t="shared" si="2867"/>
        <v>0</v>
      </c>
      <c r="O730" s="301">
        <f t="shared" si="2867"/>
        <v>0</v>
      </c>
      <c r="P730" s="301">
        <f t="shared" si="2867"/>
        <v>0</v>
      </c>
      <c r="Q730" s="301">
        <f t="shared" si="2867"/>
        <v>0</v>
      </c>
      <c r="R730" s="301">
        <f t="shared" si="2867"/>
        <v>0</v>
      </c>
      <c r="S730" s="301">
        <f t="shared" si="2867"/>
        <v>0</v>
      </c>
      <c r="T730" s="301">
        <f t="shared" si="2867"/>
        <v>0</v>
      </c>
      <c r="U730" s="301">
        <f t="shared" si="2867"/>
        <v>0</v>
      </c>
      <c r="V730" s="301">
        <f t="shared" si="2867"/>
        <v>0</v>
      </c>
      <c r="W730" s="301">
        <f t="shared" si="2867"/>
        <v>226</v>
      </c>
      <c r="X730" s="301">
        <f t="shared" si="2867"/>
        <v>0</v>
      </c>
      <c r="Y730" s="301">
        <f t="shared" si="2867"/>
        <v>0</v>
      </c>
      <c r="Z730" s="301">
        <f t="shared" si="2867"/>
        <v>0</v>
      </c>
      <c r="AA730" s="301">
        <f t="shared" si="2867"/>
        <v>0</v>
      </c>
      <c r="AB730" s="301">
        <f t="shared" si="2867"/>
        <v>0</v>
      </c>
      <c r="AC730" s="301">
        <f t="shared" si="2867"/>
        <v>0</v>
      </c>
      <c r="AD730" s="292">
        <f t="shared" si="2866"/>
        <v>226</v>
      </c>
      <c r="AE730" s="301">
        <f t="shared" si="2867"/>
        <v>226</v>
      </c>
      <c r="AF730" s="301">
        <f t="shared" si="2867"/>
        <v>57</v>
      </c>
      <c r="AG730" s="301">
        <f t="shared" si="2867"/>
        <v>1107</v>
      </c>
      <c r="AH730" s="301">
        <f t="shared" si="2867"/>
        <v>0</v>
      </c>
      <c r="AI730" s="301">
        <f t="shared" si="2867"/>
        <v>0</v>
      </c>
      <c r="AJ730" s="301">
        <f t="shared" si="2867"/>
        <v>0</v>
      </c>
      <c r="AK730" s="301">
        <f t="shared" si="2867"/>
        <v>1107</v>
      </c>
      <c r="AL730" s="301">
        <f t="shared" si="2867"/>
        <v>899</v>
      </c>
      <c r="AM730" s="301">
        <f t="shared" si="2867"/>
        <v>899</v>
      </c>
      <c r="AN730" s="301">
        <f t="shared" si="2867"/>
        <v>0</v>
      </c>
      <c r="AO730" s="301">
        <f t="shared" si="2867"/>
        <v>0</v>
      </c>
    </row>
    <row r="731" spans="1:41" ht="19.5" customHeight="1">
      <c r="A731" s="43"/>
      <c r="B731" s="337" t="s">
        <v>311</v>
      </c>
      <c r="C731" s="338"/>
      <c r="D731" s="186"/>
      <c r="E731" s="30"/>
      <c r="F731" s="93">
        <f>F732</f>
        <v>0</v>
      </c>
      <c r="G731" s="93">
        <f t="shared" si="2867"/>
        <v>0</v>
      </c>
      <c r="H731" s="93">
        <f t="shared" si="2867"/>
        <v>0</v>
      </c>
      <c r="I731" s="93">
        <f t="shared" si="2867"/>
        <v>0</v>
      </c>
      <c r="J731" s="93">
        <f t="shared" si="2867"/>
        <v>0</v>
      </c>
      <c r="K731" s="93">
        <f t="shared" si="2867"/>
        <v>0</v>
      </c>
      <c r="L731" s="93">
        <f t="shared" si="2867"/>
        <v>0</v>
      </c>
      <c r="M731" s="93">
        <f t="shared" si="2867"/>
        <v>0</v>
      </c>
      <c r="N731" s="93">
        <f t="shared" si="2867"/>
        <v>0</v>
      </c>
      <c r="O731" s="93">
        <f t="shared" si="2867"/>
        <v>0</v>
      </c>
      <c r="P731" s="93">
        <f t="shared" si="2867"/>
        <v>0</v>
      </c>
      <c r="Q731" s="93">
        <f t="shared" si="2867"/>
        <v>0</v>
      </c>
      <c r="R731" s="93">
        <f t="shared" si="2867"/>
        <v>0</v>
      </c>
      <c r="S731" s="93">
        <f t="shared" si="2867"/>
        <v>0</v>
      </c>
      <c r="T731" s="93">
        <f t="shared" si="2867"/>
        <v>0</v>
      </c>
      <c r="U731" s="93">
        <f t="shared" si="2867"/>
        <v>0</v>
      </c>
      <c r="V731" s="93">
        <f t="shared" si="2867"/>
        <v>0</v>
      </c>
      <c r="W731" s="93">
        <f t="shared" si="2867"/>
        <v>226</v>
      </c>
      <c r="X731" s="93">
        <f t="shared" si="2867"/>
        <v>0</v>
      </c>
      <c r="Y731" s="93">
        <f t="shared" si="2867"/>
        <v>0</v>
      </c>
      <c r="Z731" s="93">
        <f t="shared" si="2867"/>
        <v>0</v>
      </c>
      <c r="AA731" s="93">
        <f t="shared" si="2867"/>
        <v>0</v>
      </c>
      <c r="AB731" s="93">
        <f t="shared" si="2867"/>
        <v>0</v>
      </c>
      <c r="AC731" s="93">
        <f t="shared" si="2867"/>
        <v>0</v>
      </c>
      <c r="AD731" s="292">
        <f t="shared" si="2866"/>
        <v>226</v>
      </c>
      <c r="AE731" s="93">
        <f t="shared" si="2867"/>
        <v>226</v>
      </c>
      <c r="AF731" s="93">
        <f t="shared" si="2867"/>
        <v>57</v>
      </c>
      <c r="AG731" s="93">
        <f t="shared" si="2867"/>
        <v>1107</v>
      </c>
      <c r="AH731" s="93">
        <f t="shared" si="2867"/>
        <v>0</v>
      </c>
      <c r="AI731" s="93">
        <f t="shared" si="2867"/>
        <v>0</v>
      </c>
      <c r="AJ731" s="93">
        <f t="shared" si="2867"/>
        <v>0</v>
      </c>
      <c r="AK731" s="93">
        <f t="shared" si="2867"/>
        <v>1107</v>
      </c>
      <c r="AL731" s="93">
        <f t="shared" si="2867"/>
        <v>899</v>
      </c>
      <c r="AM731" s="93">
        <f t="shared" si="2867"/>
        <v>899</v>
      </c>
      <c r="AN731" s="93">
        <f t="shared" si="2867"/>
        <v>0</v>
      </c>
      <c r="AO731" s="93">
        <f t="shared" si="2867"/>
        <v>0</v>
      </c>
    </row>
    <row r="732" spans="1:41" ht="30" customHeight="1">
      <c r="A732" s="43"/>
      <c r="B732" s="339" t="s">
        <v>480</v>
      </c>
      <c r="C732" s="340" t="s">
        <v>481</v>
      </c>
      <c r="D732" s="186"/>
      <c r="E732" s="30"/>
      <c r="F732" s="93">
        <f>F733+F734</f>
        <v>0</v>
      </c>
      <c r="G732" s="93">
        <f t="shared" ref="G732:AB732" si="2868">G733+G734</f>
        <v>0</v>
      </c>
      <c r="H732" s="93">
        <f t="shared" si="2868"/>
        <v>0</v>
      </c>
      <c r="I732" s="93">
        <f t="shared" si="2868"/>
        <v>0</v>
      </c>
      <c r="J732" s="93">
        <f t="shared" si="2868"/>
        <v>0</v>
      </c>
      <c r="K732" s="93">
        <f t="shared" si="2868"/>
        <v>0</v>
      </c>
      <c r="L732" s="93">
        <f t="shared" si="2868"/>
        <v>0</v>
      </c>
      <c r="M732" s="93">
        <f t="shared" si="2868"/>
        <v>0</v>
      </c>
      <c r="N732" s="93">
        <f t="shared" si="2868"/>
        <v>0</v>
      </c>
      <c r="O732" s="93">
        <f t="shared" si="2868"/>
        <v>0</v>
      </c>
      <c r="P732" s="93">
        <f t="shared" si="2868"/>
        <v>0</v>
      </c>
      <c r="Q732" s="93">
        <f t="shared" si="2868"/>
        <v>0</v>
      </c>
      <c r="R732" s="93">
        <f t="shared" si="2868"/>
        <v>0</v>
      </c>
      <c r="S732" s="93">
        <f t="shared" si="2868"/>
        <v>0</v>
      </c>
      <c r="T732" s="93">
        <f t="shared" si="2868"/>
        <v>0</v>
      </c>
      <c r="U732" s="93">
        <f t="shared" si="2868"/>
        <v>0</v>
      </c>
      <c r="V732" s="93">
        <f t="shared" si="2868"/>
        <v>0</v>
      </c>
      <c r="W732" s="93">
        <f t="shared" si="2868"/>
        <v>226</v>
      </c>
      <c r="X732" s="93">
        <f t="shared" si="2868"/>
        <v>0</v>
      </c>
      <c r="Y732" s="93">
        <f t="shared" si="2868"/>
        <v>0</v>
      </c>
      <c r="Z732" s="93">
        <f t="shared" si="2868"/>
        <v>0</v>
      </c>
      <c r="AA732" s="93">
        <f t="shared" si="2868"/>
        <v>0</v>
      </c>
      <c r="AB732" s="93">
        <f t="shared" si="2868"/>
        <v>0</v>
      </c>
      <c r="AC732" s="93">
        <f t="shared" ref="AC732:AE732" si="2869">AC733+AC734</f>
        <v>0</v>
      </c>
      <c r="AD732" s="292">
        <f t="shared" si="2866"/>
        <v>226</v>
      </c>
      <c r="AE732" s="93">
        <f t="shared" si="2869"/>
        <v>226</v>
      </c>
      <c r="AF732" s="93">
        <f t="shared" ref="AF732:AK732" si="2870">AF733+AF734</f>
        <v>57</v>
      </c>
      <c r="AG732" s="93">
        <f t="shared" si="2870"/>
        <v>1107</v>
      </c>
      <c r="AH732" s="93">
        <f t="shared" ref="AH732:AJ732" si="2871">AH733+AH734</f>
        <v>0</v>
      </c>
      <c r="AI732" s="93">
        <f t="shared" si="2871"/>
        <v>0</v>
      </c>
      <c r="AJ732" s="93">
        <f t="shared" si="2871"/>
        <v>0</v>
      </c>
      <c r="AK732" s="93">
        <f t="shared" si="2870"/>
        <v>1107</v>
      </c>
      <c r="AL732" s="93">
        <f t="shared" ref="AL732:AM732" si="2872">AL733+AL734</f>
        <v>899</v>
      </c>
      <c r="AM732" s="93">
        <f t="shared" si="2872"/>
        <v>899</v>
      </c>
      <c r="AN732" s="93">
        <f t="shared" ref="AN732:AO732" si="2873">AN733+AN734</f>
        <v>0</v>
      </c>
      <c r="AO732" s="93">
        <f t="shared" si="2873"/>
        <v>0</v>
      </c>
    </row>
    <row r="733" spans="1:41" ht="19.5" customHeight="1">
      <c r="A733" s="43"/>
      <c r="B733" s="341" t="s">
        <v>518</v>
      </c>
      <c r="C733" s="338" t="s">
        <v>519</v>
      </c>
      <c r="D733" s="186"/>
      <c r="E733" s="30"/>
      <c r="F733" s="93"/>
      <c r="G733" s="186"/>
      <c r="H733" s="186"/>
      <c r="I733" s="186"/>
      <c r="J733" s="186"/>
      <c r="K733" s="23"/>
      <c r="L733" s="23"/>
      <c r="M733" s="186"/>
      <c r="N733" s="186"/>
      <c r="O733" s="186"/>
      <c r="P733" s="30"/>
      <c r="Q733" s="30"/>
      <c r="R733" s="30"/>
      <c r="S733" s="30"/>
      <c r="T733" s="30"/>
      <c r="U733" s="30"/>
      <c r="V733" s="30"/>
      <c r="W733" s="30">
        <v>6</v>
      </c>
      <c r="X733" s="30"/>
      <c r="Y733" s="30"/>
      <c r="Z733" s="30"/>
      <c r="AA733" s="30"/>
      <c r="AB733" s="30"/>
      <c r="AC733" s="30"/>
      <c r="AD733" s="292">
        <f t="shared" si="2866"/>
        <v>6</v>
      </c>
      <c r="AE733" s="30">
        <v>6</v>
      </c>
      <c r="AF733" s="30">
        <v>1</v>
      </c>
      <c r="AG733" s="30">
        <f>144+22</f>
        <v>166</v>
      </c>
      <c r="AH733" s="30"/>
      <c r="AI733" s="30"/>
      <c r="AJ733" s="30"/>
      <c r="AK733" s="30">
        <v>166</v>
      </c>
      <c r="AL733" s="30">
        <v>119</v>
      </c>
      <c r="AM733" s="30">
        <v>119</v>
      </c>
      <c r="AN733" s="30"/>
      <c r="AO733" s="30"/>
    </row>
    <row r="734" spans="1:41" ht="19.5" customHeight="1">
      <c r="A734" s="43"/>
      <c r="B734" s="341" t="s">
        <v>520</v>
      </c>
      <c r="C734" s="338" t="s">
        <v>521</v>
      </c>
      <c r="D734" s="186"/>
      <c r="E734" s="30"/>
      <c r="F734" s="93"/>
      <c r="G734" s="186"/>
      <c r="H734" s="186"/>
      <c r="I734" s="186"/>
      <c r="J734" s="186"/>
      <c r="K734" s="23"/>
      <c r="L734" s="23"/>
      <c r="M734" s="186"/>
      <c r="N734" s="186"/>
      <c r="O734" s="186"/>
      <c r="P734" s="30"/>
      <c r="Q734" s="30"/>
      <c r="R734" s="30"/>
      <c r="S734" s="30"/>
      <c r="T734" s="30"/>
      <c r="U734" s="30"/>
      <c r="V734" s="30"/>
      <c r="W734" s="30">
        <v>220</v>
      </c>
      <c r="X734" s="30"/>
      <c r="Y734" s="30"/>
      <c r="Z734" s="30"/>
      <c r="AA734" s="30"/>
      <c r="AB734" s="30"/>
      <c r="AC734" s="30"/>
      <c r="AD734" s="292">
        <f t="shared" si="2866"/>
        <v>220</v>
      </c>
      <c r="AE734" s="30">
        <v>220</v>
      </c>
      <c r="AF734" s="30">
        <v>56</v>
      </c>
      <c r="AG734" s="30">
        <v>941</v>
      </c>
      <c r="AH734" s="30"/>
      <c r="AI734" s="30"/>
      <c r="AJ734" s="30"/>
      <c r="AK734" s="30">
        <v>941</v>
      </c>
      <c r="AL734" s="30">
        <v>780</v>
      </c>
      <c r="AM734" s="30">
        <v>780</v>
      </c>
      <c r="AN734" s="30"/>
      <c r="AO734" s="30"/>
    </row>
    <row r="735" spans="1:41" ht="30.75" customHeight="1">
      <c r="A735" s="43"/>
      <c r="B735" s="342" t="s">
        <v>522</v>
      </c>
      <c r="C735" s="343" t="s">
        <v>475</v>
      </c>
      <c r="D735" s="186"/>
      <c r="E735" s="30"/>
      <c r="F735" s="301">
        <f>F736</f>
        <v>0</v>
      </c>
      <c r="G735" s="301">
        <f t="shared" ref="G735:AO736" si="2874">G736</f>
        <v>0</v>
      </c>
      <c r="H735" s="301">
        <f t="shared" si="2874"/>
        <v>0</v>
      </c>
      <c r="I735" s="301">
        <f t="shared" si="2874"/>
        <v>0</v>
      </c>
      <c r="J735" s="301">
        <f t="shared" si="2874"/>
        <v>0</v>
      </c>
      <c r="K735" s="301">
        <f t="shared" si="2874"/>
        <v>0</v>
      </c>
      <c r="L735" s="301">
        <f t="shared" si="2874"/>
        <v>0</v>
      </c>
      <c r="M735" s="301">
        <f t="shared" si="2874"/>
        <v>0</v>
      </c>
      <c r="N735" s="301">
        <f t="shared" si="2874"/>
        <v>0</v>
      </c>
      <c r="O735" s="301">
        <f t="shared" si="2874"/>
        <v>0</v>
      </c>
      <c r="P735" s="301">
        <f t="shared" si="2874"/>
        <v>0</v>
      </c>
      <c r="Q735" s="301">
        <f t="shared" si="2874"/>
        <v>0</v>
      </c>
      <c r="R735" s="301">
        <f t="shared" si="2874"/>
        <v>0</v>
      </c>
      <c r="S735" s="301">
        <f t="shared" si="2874"/>
        <v>0</v>
      </c>
      <c r="T735" s="301">
        <f t="shared" si="2874"/>
        <v>0</v>
      </c>
      <c r="U735" s="301">
        <f t="shared" si="2874"/>
        <v>0</v>
      </c>
      <c r="V735" s="301">
        <f t="shared" si="2874"/>
        <v>0</v>
      </c>
      <c r="W735" s="301">
        <f t="shared" si="2874"/>
        <v>204</v>
      </c>
      <c r="X735" s="301">
        <f t="shared" si="2874"/>
        <v>0</v>
      </c>
      <c r="Y735" s="301">
        <f t="shared" si="2874"/>
        <v>0</v>
      </c>
      <c r="Z735" s="301">
        <f t="shared" si="2874"/>
        <v>0</v>
      </c>
      <c r="AA735" s="301">
        <f t="shared" si="2874"/>
        <v>0</v>
      </c>
      <c r="AB735" s="301">
        <f t="shared" si="2874"/>
        <v>0</v>
      </c>
      <c r="AC735" s="301">
        <f t="shared" si="2874"/>
        <v>0</v>
      </c>
      <c r="AD735" s="292">
        <f t="shared" si="2866"/>
        <v>204</v>
      </c>
      <c r="AE735" s="301">
        <f t="shared" si="2874"/>
        <v>204</v>
      </c>
      <c r="AF735" s="301">
        <f t="shared" si="2874"/>
        <v>0</v>
      </c>
      <c r="AG735" s="301">
        <f t="shared" si="2874"/>
        <v>600</v>
      </c>
      <c r="AH735" s="301">
        <f t="shared" si="2874"/>
        <v>0</v>
      </c>
      <c r="AI735" s="301">
        <f t="shared" si="2874"/>
        <v>0</v>
      </c>
      <c r="AJ735" s="301">
        <f t="shared" si="2874"/>
        <v>0</v>
      </c>
      <c r="AK735" s="301">
        <f t="shared" si="2874"/>
        <v>600</v>
      </c>
      <c r="AL735" s="301">
        <f t="shared" si="2874"/>
        <v>687</v>
      </c>
      <c r="AM735" s="301">
        <f t="shared" si="2874"/>
        <v>695</v>
      </c>
      <c r="AN735" s="301">
        <f t="shared" si="2874"/>
        <v>196</v>
      </c>
      <c r="AO735" s="301">
        <f t="shared" si="2874"/>
        <v>0</v>
      </c>
    </row>
    <row r="736" spans="1:41" ht="19.5" customHeight="1">
      <c r="A736" s="43"/>
      <c r="B736" s="344" t="s">
        <v>311</v>
      </c>
      <c r="C736" s="345"/>
      <c r="D736" s="186"/>
      <c r="E736" s="30"/>
      <c r="F736" s="93">
        <f>F737</f>
        <v>0</v>
      </c>
      <c r="G736" s="93">
        <f t="shared" si="2874"/>
        <v>0</v>
      </c>
      <c r="H736" s="93">
        <f t="shared" si="2874"/>
        <v>0</v>
      </c>
      <c r="I736" s="93">
        <f t="shared" si="2874"/>
        <v>0</v>
      </c>
      <c r="J736" s="93">
        <f t="shared" si="2874"/>
        <v>0</v>
      </c>
      <c r="K736" s="93">
        <f t="shared" si="2874"/>
        <v>0</v>
      </c>
      <c r="L736" s="93">
        <f t="shared" si="2874"/>
        <v>0</v>
      </c>
      <c r="M736" s="93">
        <f t="shared" si="2874"/>
        <v>0</v>
      </c>
      <c r="N736" s="93">
        <f t="shared" si="2874"/>
        <v>0</v>
      </c>
      <c r="O736" s="93">
        <f t="shared" si="2874"/>
        <v>0</v>
      </c>
      <c r="P736" s="93">
        <f t="shared" si="2874"/>
        <v>0</v>
      </c>
      <c r="Q736" s="93">
        <f t="shared" si="2874"/>
        <v>0</v>
      </c>
      <c r="R736" s="93">
        <f t="shared" si="2874"/>
        <v>0</v>
      </c>
      <c r="S736" s="93">
        <f t="shared" si="2874"/>
        <v>0</v>
      </c>
      <c r="T736" s="93">
        <f t="shared" si="2874"/>
        <v>0</v>
      </c>
      <c r="U736" s="93">
        <f t="shared" si="2874"/>
        <v>0</v>
      </c>
      <c r="V736" s="93">
        <f t="shared" si="2874"/>
        <v>0</v>
      </c>
      <c r="W736" s="93">
        <f t="shared" si="2874"/>
        <v>204</v>
      </c>
      <c r="X736" s="93">
        <f t="shared" si="2874"/>
        <v>0</v>
      </c>
      <c r="Y736" s="93">
        <f t="shared" si="2874"/>
        <v>0</v>
      </c>
      <c r="Z736" s="93">
        <f t="shared" si="2874"/>
        <v>0</v>
      </c>
      <c r="AA736" s="93">
        <f t="shared" si="2874"/>
        <v>0</v>
      </c>
      <c r="AB736" s="93">
        <f t="shared" si="2874"/>
        <v>0</v>
      </c>
      <c r="AC736" s="93">
        <f t="shared" si="2874"/>
        <v>0</v>
      </c>
      <c r="AD736" s="292">
        <f t="shared" si="2866"/>
        <v>204</v>
      </c>
      <c r="AE736" s="93">
        <f t="shared" si="2874"/>
        <v>204</v>
      </c>
      <c r="AF736" s="93">
        <f t="shared" si="2874"/>
        <v>0</v>
      </c>
      <c r="AG736" s="93">
        <f t="shared" si="2874"/>
        <v>600</v>
      </c>
      <c r="AH736" s="93">
        <f t="shared" si="2874"/>
        <v>0</v>
      </c>
      <c r="AI736" s="93">
        <f t="shared" si="2874"/>
        <v>0</v>
      </c>
      <c r="AJ736" s="93">
        <f t="shared" si="2874"/>
        <v>0</v>
      </c>
      <c r="AK736" s="93">
        <f t="shared" si="2874"/>
        <v>600</v>
      </c>
      <c r="AL736" s="93">
        <f t="shared" si="2874"/>
        <v>687</v>
      </c>
      <c r="AM736" s="93">
        <f t="shared" si="2874"/>
        <v>695</v>
      </c>
      <c r="AN736" s="93">
        <f t="shared" si="2874"/>
        <v>196</v>
      </c>
      <c r="AO736" s="93">
        <f t="shared" si="2874"/>
        <v>0</v>
      </c>
    </row>
    <row r="737" spans="1:41" ht="27.75" customHeight="1">
      <c r="A737" s="43"/>
      <c r="B737" s="346" t="s">
        <v>523</v>
      </c>
      <c r="C737" s="347" t="s">
        <v>481</v>
      </c>
      <c r="D737" s="186"/>
      <c r="E737" s="30"/>
      <c r="F737" s="93">
        <f>F738+F739</f>
        <v>0</v>
      </c>
      <c r="G737" s="93">
        <f t="shared" ref="G737:AB737" si="2875">G738+G739</f>
        <v>0</v>
      </c>
      <c r="H737" s="93">
        <f t="shared" si="2875"/>
        <v>0</v>
      </c>
      <c r="I737" s="93">
        <f t="shared" si="2875"/>
        <v>0</v>
      </c>
      <c r="J737" s="93">
        <f t="shared" si="2875"/>
        <v>0</v>
      </c>
      <c r="K737" s="93">
        <f t="shared" si="2875"/>
        <v>0</v>
      </c>
      <c r="L737" s="93">
        <f t="shared" si="2875"/>
        <v>0</v>
      </c>
      <c r="M737" s="93">
        <f t="shared" si="2875"/>
        <v>0</v>
      </c>
      <c r="N737" s="93">
        <f t="shared" si="2875"/>
        <v>0</v>
      </c>
      <c r="O737" s="93">
        <f t="shared" si="2875"/>
        <v>0</v>
      </c>
      <c r="P737" s="93">
        <f t="shared" si="2875"/>
        <v>0</v>
      </c>
      <c r="Q737" s="93">
        <f t="shared" si="2875"/>
        <v>0</v>
      </c>
      <c r="R737" s="93">
        <f t="shared" si="2875"/>
        <v>0</v>
      </c>
      <c r="S737" s="93">
        <f t="shared" si="2875"/>
        <v>0</v>
      </c>
      <c r="T737" s="93">
        <f t="shared" si="2875"/>
        <v>0</v>
      </c>
      <c r="U737" s="93">
        <f t="shared" si="2875"/>
        <v>0</v>
      </c>
      <c r="V737" s="93">
        <f t="shared" si="2875"/>
        <v>0</v>
      </c>
      <c r="W737" s="93">
        <f t="shared" si="2875"/>
        <v>204</v>
      </c>
      <c r="X737" s="93">
        <f t="shared" si="2875"/>
        <v>0</v>
      </c>
      <c r="Y737" s="93">
        <f t="shared" si="2875"/>
        <v>0</v>
      </c>
      <c r="Z737" s="93">
        <f t="shared" si="2875"/>
        <v>0</v>
      </c>
      <c r="AA737" s="93">
        <f t="shared" si="2875"/>
        <v>0</v>
      </c>
      <c r="AB737" s="93">
        <f t="shared" si="2875"/>
        <v>0</v>
      </c>
      <c r="AC737" s="93">
        <f t="shared" ref="AC737:AE737" si="2876">AC738+AC739</f>
        <v>0</v>
      </c>
      <c r="AD737" s="292">
        <f t="shared" si="2866"/>
        <v>204</v>
      </c>
      <c r="AE737" s="93">
        <f t="shared" si="2876"/>
        <v>204</v>
      </c>
      <c r="AF737" s="93">
        <f t="shared" ref="AF737:AK737" si="2877">AF738+AF739</f>
        <v>0</v>
      </c>
      <c r="AG737" s="93">
        <f t="shared" si="2877"/>
        <v>600</v>
      </c>
      <c r="AH737" s="93">
        <f t="shared" ref="AH737:AJ737" si="2878">AH738+AH739</f>
        <v>0</v>
      </c>
      <c r="AI737" s="93">
        <f t="shared" si="2878"/>
        <v>0</v>
      </c>
      <c r="AJ737" s="93">
        <f t="shared" si="2878"/>
        <v>0</v>
      </c>
      <c r="AK737" s="93">
        <f t="shared" si="2877"/>
        <v>600</v>
      </c>
      <c r="AL737" s="93">
        <f t="shared" ref="AL737:AM737" si="2879">AL738+AL739</f>
        <v>687</v>
      </c>
      <c r="AM737" s="93">
        <f t="shared" si="2879"/>
        <v>695</v>
      </c>
      <c r="AN737" s="93">
        <f t="shared" ref="AN737:AO737" si="2880">AN738+AN739</f>
        <v>196</v>
      </c>
      <c r="AO737" s="93">
        <f t="shared" si="2880"/>
        <v>0</v>
      </c>
    </row>
    <row r="738" spans="1:41" ht="19.5" customHeight="1">
      <c r="A738" s="43"/>
      <c r="B738" s="348" t="s">
        <v>518</v>
      </c>
      <c r="C738" s="345" t="s">
        <v>519</v>
      </c>
      <c r="D738" s="186"/>
      <c r="E738" s="30"/>
      <c r="F738" s="93"/>
      <c r="G738" s="186"/>
      <c r="H738" s="186"/>
      <c r="I738" s="186"/>
      <c r="J738" s="186"/>
      <c r="K738" s="23"/>
      <c r="L738" s="23"/>
      <c r="M738" s="186"/>
      <c r="N738" s="186"/>
      <c r="O738" s="186"/>
      <c r="P738" s="30"/>
      <c r="Q738" s="30"/>
      <c r="R738" s="30"/>
      <c r="S738" s="30"/>
      <c r="T738" s="30"/>
      <c r="U738" s="30"/>
      <c r="V738" s="30"/>
      <c r="W738" s="30">
        <v>4</v>
      </c>
      <c r="X738" s="30"/>
      <c r="Y738" s="30"/>
      <c r="Z738" s="30"/>
      <c r="AA738" s="30"/>
      <c r="AB738" s="30"/>
      <c r="AC738" s="30"/>
      <c r="AD738" s="292">
        <f t="shared" si="2866"/>
        <v>4</v>
      </c>
      <c r="AE738" s="30">
        <v>4</v>
      </c>
      <c r="AF738" s="30">
        <v>0</v>
      </c>
      <c r="AG738" s="30">
        <f>79+12</f>
        <v>91</v>
      </c>
      <c r="AH738" s="30"/>
      <c r="AI738" s="30"/>
      <c r="AJ738" s="30"/>
      <c r="AK738" s="30">
        <v>91</v>
      </c>
      <c r="AL738" s="30">
        <v>91</v>
      </c>
      <c r="AM738" s="30">
        <v>92</v>
      </c>
      <c r="AN738" s="30">
        <v>26</v>
      </c>
      <c r="AO738" s="30"/>
    </row>
    <row r="739" spans="1:41" ht="19.5" customHeight="1">
      <c r="A739" s="43"/>
      <c r="B739" s="348" t="s">
        <v>520</v>
      </c>
      <c r="C739" s="345" t="s">
        <v>521</v>
      </c>
      <c r="D739" s="186"/>
      <c r="E739" s="30"/>
      <c r="F739" s="93"/>
      <c r="G739" s="186"/>
      <c r="H739" s="186"/>
      <c r="I739" s="186"/>
      <c r="J739" s="186"/>
      <c r="K739" s="23"/>
      <c r="L739" s="23"/>
      <c r="M739" s="186"/>
      <c r="N739" s="186"/>
      <c r="O739" s="186"/>
      <c r="P739" s="30"/>
      <c r="Q739" s="30"/>
      <c r="R739" s="30"/>
      <c r="S739" s="30"/>
      <c r="T739" s="30"/>
      <c r="U739" s="30"/>
      <c r="V739" s="30"/>
      <c r="W739" s="30">
        <v>200</v>
      </c>
      <c r="X739" s="30"/>
      <c r="Y739" s="30"/>
      <c r="Z739" s="30"/>
      <c r="AA739" s="30"/>
      <c r="AB739" s="30"/>
      <c r="AC739" s="30"/>
      <c r="AD739" s="292">
        <f t="shared" si="2866"/>
        <v>200</v>
      </c>
      <c r="AE739" s="30">
        <v>200</v>
      </c>
      <c r="AF739" s="30">
        <v>0</v>
      </c>
      <c r="AG739" s="30">
        <v>509</v>
      </c>
      <c r="AH739" s="30"/>
      <c r="AI739" s="30"/>
      <c r="AJ739" s="30"/>
      <c r="AK739" s="30">
        <v>509</v>
      </c>
      <c r="AL739" s="30">
        <v>596</v>
      </c>
      <c r="AM739" s="30">
        <v>603</v>
      </c>
      <c r="AN739" s="30">
        <v>170</v>
      </c>
      <c r="AO739" s="30"/>
    </row>
    <row r="740" spans="1:41" ht="14.25">
      <c r="A740" s="110">
        <v>2</v>
      </c>
      <c r="B740" s="121" t="s">
        <v>524</v>
      </c>
      <c r="C740" s="122">
        <v>66.02</v>
      </c>
      <c r="D740" s="260">
        <f t="shared" ref="D740:J740" si="2881">D741+D754+D794</f>
        <v>51696</v>
      </c>
      <c r="E740" s="123">
        <f t="shared" si="2881"/>
        <v>7620</v>
      </c>
      <c r="F740" s="225">
        <f t="shared" si="2881"/>
        <v>22913</v>
      </c>
      <c r="G740" s="260">
        <f t="shared" si="2881"/>
        <v>12686</v>
      </c>
      <c r="H740" s="260">
        <f t="shared" si="2881"/>
        <v>3449</v>
      </c>
      <c r="I740" s="260">
        <f t="shared" si="2881"/>
        <v>3454</v>
      </c>
      <c r="J740" s="260">
        <f t="shared" si="2881"/>
        <v>3324</v>
      </c>
      <c r="K740" s="23">
        <f t="shared" si="2716"/>
        <v>22913</v>
      </c>
      <c r="L740" s="23">
        <f t="shared" si="2717"/>
        <v>0</v>
      </c>
      <c r="M740" s="260">
        <f t="shared" ref="M740:AC740" si="2882">M741+M754+M794</f>
        <v>7717</v>
      </c>
      <c r="N740" s="260">
        <f t="shared" si="2882"/>
        <v>7717</v>
      </c>
      <c r="O740" s="260">
        <f t="shared" si="2882"/>
        <v>12917</v>
      </c>
      <c r="P740" s="123">
        <f t="shared" si="2882"/>
        <v>0</v>
      </c>
      <c r="Q740" s="123">
        <f t="shared" si="2882"/>
        <v>179</v>
      </c>
      <c r="R740" s="123">
        <f t="shared" si="2882"/>
        <v>11417</v>
      </c>
      <c r="S740" s="123">
        <f t="shared" si="2882"/>
        <v>113</v>
      </c>
      <c r="T740" s="123">
        <f t="shared" si="2882"/>
        <v>423</v>
      </c>
      <c r="U740" s="123">
        <f t="shared" si="2882"/>
        <v>0</v>
      </c>
      <c r="V740" s="123">
        <f t="shared" si="2882"/>
        <v>110</v>
      </c>
      <c r="W740" s="123">
        <f t="shared" si="2882"/>
        <v>8</v>
      </c>
      <c r="X740" s="123">
        <f t="shared" si="2882"/>
        <v>0</v>
      </c>
      <c r="Y740" s="123">
        <f t="shared" si="2882"/>
        <v>0</v>
      </c>
      <c r="Z740" s="123">
        <f t="shared" si="2882"/>
        <v>300</v>
      </c>
      <c r="AA740" s="123">
        <f t="shared" si="2882"/>
        <v>82</v>
      </c>
      <c r="AB740" s="123">
        <f t="shared" si="2882"/>
        <v>4631</v>
      </c>
      <c r="AC740" s="123">
        <f t="shared" si="2882"/>
        <v>0</v>
      </c>
      <c r="AD740" s="292">
        <f t="shared" si="2866"/>
        <v>40176</v>
      </c>
      <c r="AE740" s="123">
        <f t="shared" ref="AE740:AO740" si="2883">AE741+AE754+AE794</f>
        <v>40176</v>
      </c>
      <c r="AF740" s="123">
        <f t="shared" si="2883"/>
        <v>25889</v>
      </c>
      <c r="AG740" s="123">
        <f t="shared" si="2883"/>
        <v>17451</v>
      </c>
      <c r="AH740" s="123">
        <f t="shared" si="2883"/>
        <v>0</v>
      </c>
      <c r="AI740" s="123">
        <f t="shared" si="2883"/>
        <v>0</v>
      </c>
      <c r="AJ740" s="123">
        <f t="shared" si="2883"/>
        <v>0</v>
      </c>
      <c r="AK740" s="123">
        <f t="shared" si="2883"/>
        <v>8842</v>
      </c>
      <c r="AL740" s="123">
        <f t="shared" si="2883"/>
        <v>6600</v>
      </c>
      <c r="AM740" s="123">
        <f t="shared" si="2883"/>
        <v>6600</v>
      </c>
      <c r="AN740" s="123">
        <f t="shared" si="2883"/>
        <v>6600</v>
      </c>
      <c r="AO740" s="123">
        <f t="shared" si="2883"/>
        <v>0</v>
      </c>
    </row>
    <row r="741" spans="1:41" ht="14.25">
      <c r="A741" s="43" t="s">
        <v>525</v>
      </c>
      <c r="B741" s="188" t="s">
        <v>526</v>
      </c>
      <c r="C741" s="129" t="s">
        <v>527</v>
      </c>
      <c r="D741" s="263">
        <f t="shared" ref="D741:E741" si="2884">D742+D747</f>
        <v>44631</v>
      </c>
      <c r="E741" s="156">
        <f t="shared" si="2884"/>
        <v>0</v>
      </c>
      <c r="F741" s="300">
        <f t="shared" ref="F741:J741" si="2885">F742+F747</f>
        <v>15196</v>
      </c>
      <c r="G741" s="263">
        <f t="shared" si="2885"/>
        <v>10696</v>
      </c>
      <c r="H741" s="263">
        <f t="shared" si="2885"/>
        <v>1500</v>
      </c>
      <c r="I741" s="263">
        <f t="shared" si="2885"/>
        <v>1500</v>
      </c>
      <c r="J741" s="263">
        <f t="shared" si="2885"/>
        <v>1500</v>
      </c>
      <c r="K741" s="23">
        <f t="shared" si="2716"/>
        <v>15196</v>
      </c>
      <c r="L741" s="23">
        <f t="shared" si="2717"/>
        <v>0</v>
      </c>
      <c r="M741" s="263">
        <f t="shared" ref="M741:O741" si="2886">M742+M747</f>
        <v>0</v>
      </c>
      <c r="N741" s="263">
        <f t="shared" si="2886"/>
        <v>0</v>
      </c>
      <c r="O741" s="263">
        <f t="shared" si="2886"/>
        <v>5200</v>
      </c>
      <c r="P741" s="156">
        <f t="shared" ref="P741:Q741" si="2887">P742+P747</f>
        <v>0</v>
      </c>
      <c r="Q741" s="156">
        <f t="shared" si="2887"/>
        <v>0</v>
      </c>
      <c r="R741" s="156">
        <f t="shared" ref="R741:Z741" si="2888">R742+R747</f>
        <v>11417</v>
      </c>
      <c r="S741" s="156">
        <f t="shared" si="2888"/>
        <v>113</v>
      </c>
      <c r="T741" s="156">
        <f t="shared" si="2888"/>
        <v>423</v>
      </c>
      <c r="U741" s="156">
        <f t="shared" ref="U741:V741" si="2889">U742+U747</f>
        <v>0</v>
      </c>
      <c r="V741" s="156">
        <f t="shared" si="2889"/>
        <v>110</v>
      </c>
      <c r="W741" s="156">
        <f t="shared" ref="W741:Y741" si="2890">W742+W747</f>
        <v>8</v>
      </c>
      <c r="X741" s="156">
        <f t="shared" si="2890"/>
        <v>0</v>
      </c>
      <c r="Y741" s="156">
        <f t="shared" si="2890"/>
        <v>0</v>
      </c>
      <c r="Z741" s="156">
        <f t="shared" si="2888"/>
        <v>300</v>
      </c>
      <c r="AA741" s="156">
        <f t="shared" ref="AA741:AB741" si="2891">AA742+AA747</f>
        <v>82</v>
      </c>
      <c r="AB741" s="156">
        <f t="shared" si="2891"/>
        <v>4631</v>
      </c>
      <c r="AC741" s="156">
        <f t="shared" ref="AC741:AE741" si="2892">AC742+AC747</f>
        <v>0</v>
      </c>
      <c r="AD741" s="292">
        <f t="shared" si="2866"/>
        <v>32280</v>
      </c>
      <c r="AE741" s="156">
        <f t="shared" si="2892"/>
        <v>32280</v>
      </c>
      <c r="AF741" s="156">
        <f t="shared" ref="AF741:AK741" si="2893">AF742+AF747</f>
        <v>18373</v>
      </c>
      <c r="AG741" s="156">
        <f t="shared" si="2893"/>
        <v>9291</v>
      </c>
      <c r="AH741" s="156">
        <f t="shared" ref="AH741:AJ741" si="2894">AH742+AH747</f>
        <v>0</v>
      </c>
      <c r="AI741" s="156">
        <f t="shared" si="2894"/>
        <v>0</v>
      </c>
      <c r="AJ741" s="156">
        <f t="shared" si="2894"/>
        <v>0</v>
      </c>
      <c r="AK741" s="156">
        <f t="shared" si="2893"/>
        <v>2242</v>
      </c>
      <c r="AL741" s="156">
        <f t="shared" ref="AL741:AM741" si="2895">AL742+AL747</f>
        <v>0</v>
      </c>
      <c r="AM741" s="156">
        <f t="shared" si="2895"/>
        <v>0</v>
      </c>
      <c r="AN741" s="156">
        <f t="shared" ref="AN741:AO741" si="2896">AN742+AN747</f>
        <v>0</v>
      </c>
      <c r="AO741" s="156">
        <f t="shared" si="2896"/>
        <v>0</v>
      </c>
    </row>
    <row r="742" spans="1:41" ht="14.25">
      <c r="A742" s="43"/>
      <c r="B742" s="25" t="s">
        <v>298</v>
      </c>
      <c r="C742" s="29"/>
      <c r="D742" s="191">
        <f t="shared" ref="D742:E744" si="2897">D743</f>
        <v>15342</v>
      </c>
      <c r="E742" s="111">
        <f t="shared" si="2897"/>
        <v>0</v>
      </c>
      <c r="F742" s="296">
        <f t="shared" ref="F742:AO744" si="2898">F743</f>
        <v>6000</v>
      </c>
      <c r="G742" s="191">
        <f t="shared" si="2898"/>
        <v>1500</v>
      </c>
      <c r="H742" s="191">
        <f t="shared" si="2898"/>
        <v>1500</v>
      </c>
      <c r="I742" s="191">
        <f t="shared" si="2898"/>
        <v>1500</v>
      </c>
      <c r="J742" s="191">
        <f t="shared" si="2898"/>
        <v>1500</v>
      </c>
      <c r="K742" s="23">
        <f t="shared" si="2716"/>
        <v>6000</v>
      </c>
      <c r="L742" s="23">
        <f t="shared" si="2717"/>
        <v>0</v>
      </c>
      <c r="M742" s="191">
        <f t="shared" si="2898"/>
        <v>0</v>
      </c>
      <c r="N742" s="191">
        <f t="shared" si="2898"/>
        <v>0</v>
      </c>
      <c r="O742" s="191">
        <f t="shared" si="2898"/>
        <v>5200</v>
      </c>
      <c r="P742" s="111">
        <f t="shared" si="2898"/>
        <v>0</v>
      </c>
      <c r="Q742" s="111">
        <f t="shared" si="2898"/>
        <v>0</v>
      </c>
      <c r="R742" s="111">
        <f t="shared" si="2898"/>
        <v>0</v>
      </c>
      <c r="S742" s="111">
        <f t="shared" si="2898"/>
        <v>0</v>
      </c>
      <c r="T742" s="111">
        <f t="shared" si="2898"/>
        <v>0</v>
      </c>
      <c r="U742" s="111">
        <f t="shared" si="2898"/>
        <v>0</v>
      </c>
      <c r="V742" s="111">
        <f t="shared" si="2898"/>
        <v>0</v>
      </c>
      <c r="W742" s="111">
        <f t="shared" si="2898"/>
        <v>0</v>
      </c>
      <c r="X742" s="111">
        <f t="shared" si="2898"/>
        <v>0</v>
      </c>
      <c r="Y742" s="111">
        <f t="shared" si="2898"/>
        <v>0</v>
      </c>
      <c r="Z742" s="111">
        <f t="shared" si="2898"/>
        <v>300</v>
      </c>
      <c r="AA742" s="111">
        <f t="shared" si="2898"/>
        <v>0</v>
      </c>
      <c r="AB742" s="111">
        <f t="shared" si="2898"/>
        <v>0</v>
      </c>
      <c r="AC742" s="111">
        <f t="shared" si="2898"/>
        <v>0</v>
      </c>
      <c r="AD742" s="292">
        <f t="shared" si="2866"/>
        <v>6300</v>
      </c>
      <c r="AE742" s="111">
        <f t="shared" si="2898"/>
        <v>6300</v>
      </c>
      <c r="AF742" s="111">
        <f t="shared" si="2898"/>
        <v>6239</v>
      </c>
      <c r="AG742" s="111">
        <f t="shared" si="2898"/>
        <v>6250</v>
      </c>
      <c r="AH742" s="111">
        <f t="shared" si="2898"/>
        <v>0</v>
      </c>
      <c r="AI742" s="111">
        <f t="shared" si="2898"/>
        <v>0</v>
      </c>
      <c r="AJ742" s="111">
        <f t="shared" si="2898"/>
        <v>0</v>
      </c>
      <c r="AK742" s="111">
        <f t="shared" si="2898"/>
        <v>0</v>
      </c>
      <c r="AL742" s="111">
        <f t="shared" si="2898"/>
        <v>0</v>
      </c>
      <c r="AM742" s="111">
        <f t="shared" si="2898"/>
        <v>0</v>
      </c>
      <c r="AN742" s="111">
        <f t="shared" si="2898"/>
        <v>0</v>
      </c>
      <c r="AO742" s="111">
        <f t="shared" si="2898"/>
        <v>0</v>
      </c>
    </row>
    <row r="743" spans="1:41" ht="14.25">
      <c r="A743" s="43"/>
      <c r="B743" s="28" t="s">
        <v>299</v>
      </c>
      <c r="C743" s="29">
        <v>1</v>
      </c>
      <c r="D743" s="248">
        <f t="shared" si="2897"/>
        <v>15342</v>
      </c>
      <c r="E743" s="38">
        <f t="shared" si="2897"/>
        <v>0</v>
      </c>
      <c r="F743" s="286">
        <f t="shared" si="2898"/>
        <v>6000</v>
      </c>
      <c r="G743" s="248">
        <f t="shared" si="2898"/>
        <v>1500</v>
      </c>
      <c r="H743" s="248">
        <f t="shared" si="2898"/>
        <v>1500</v>
      </c>
      <c r="I743" s="248">
        <f t="shared" si="2898"/>
        <v>1500</v>
      </c>
      <c r="J743" s="248">
        <f t="shared" si="2898"/>
        <v>1500</v>
      </c>
      <c r="K743" s="23">
        <f t="shared" si="2716"/>
        <v>6000</v>
      </c>
      <c r="L743" s="23">
        <f t="shared" si="2717"/>
        <v>0</v>
      </c>
      <c r="M743" s="248">
        <f t="shared" si="2898"/>
        <v>0</v>
      </c>
      <c r="N743" s="248">
        <f t="shared" si="2898"/>
        <v>0</v>
      </c>
      <c r="O743" s="248">
        <f t="shared" si="2898"/>
        <v>5200</v>
      </c>
      <c r="P743" s="38">
        <f t="shared" si="2898"/>
        <v>0</v>
      </c>
      <c r="Q743" s="38">
        <f t="shared" si="2898"/>
        <v>0</v>
      </c>
      <c r="R743" s="38">
        <f t="shared" si="2898"/>
        <v>0</v>
      </c>
      <c r="S743" s="38">
        <f t="shared" si="2898"/>
        <v>0</v>
      </c>
      <c r="T743" s="38">
        <f t="shared" si="2898"/>
        <v>0</v>
      </c>
      <c r="U743" s="38">
        <f t="shared" si="2898"/>
        <v>0</v>
      </c>
      <c r="V743" s="38">
        <f t="shared" si="2898"/>
        <v>0</v>
      </c>
      <c r="W743" s="38">
        <f t="shared" si="2898"/>
        <v>0</v>
      </c>
      <c r="X743" s="38">
        <f t="shared" si="2898"/>
        <v>0</v>
      </c>
      <c r="Y743" s="38">
        <f t="shared" si="2898"/>
        <v>0</v>
      </c>
      <c r="Z743" s="38">
        <f t="shared" si="2898"/>
        <v>300</v>
      </c>
      <c r="AA743" s="38">
        <f t="shared" si="2898"/>
        <v>0</v>
      </c>
      <c r="AB743" s="38">
        <f t="shared" si="2898"/>
        <v>0</v>
      </c>
      <c r="AC743" s="38">
        <f t="shared" si="2898"/>
        <v>0</v>
      </c>
      <c r="AD743" s="292">
        <f t="shared" si="2866"/>
        <v>6300</v>
      </c>
      <c r="AE743" s="38">
        <f t="shared" si="2898"/>
        <v>6300</v>
      </c>
      <c r="AF743" s="38">
        <f t="shared" si="2898"/>
        <v>6239</v>
      </c>
      <c r="AG743" s="38">
        <f t="shared" si="2898"/>
        <v>6250</v>
      </c>
      <c r="AH743" s="38">
        <f t="shared" si="2898"/>
        <v>0</v>
      </c>
      <c r="AI743" s="38">
        <f t="shared" si="2898"/>
        <v>0</v>
      </c>
      <c r="AJ743" s="38">
        <f t="shared" si="2898"/>
        <v>0</v>
      </c>
      <c r="AK743" s="38">
        <f t="shared" si="2898"/>
        <v>0</v>
      </c>
      <c r="AL743" s="38">
        <f t="shared" si="2898"/>
        <v>0</v>
      </c>
      <c r="AM743" s="38">
        <f t="shared" si="2898"/>
        <v>0</v>
      </c>
      <c r="AN743" s="38">
        <f t="shared" si="2898"/>
        <v>0</v>
      </c>
      <c r="AO743" s="38">
        <f t="shared" si="2898"/>
        <v>0</v>
      </c>
    </row>
    <row r="744" spans="1:41" ht="14.25">
      <c r="A744" s="43"/>
      <c r="B744" s="28" t="s">
        <v>528</v>
      </c>
      <c r="C744" s="26" t="s">
        <v>529</v>
      </c>
      <c r="D744" s="248">
        <f t="shared" si="2897"/>
        <v>15342</v>
      </c>
      <c r="E744" s="38">
        <f t="shared" si="2897"/>
        <v>0</v>
      </c>
      <c r="F744" s="286">
        <f t="shared" si="2898"/>
        <v>6000</v>
      </c>
      <c r="G744" s="248">
        <f t="shared" si="2898"/>
        <v>1500</v>
      </c>
      <c r="H744" s="248">
        <f t="shared" si="2898"/>
        <v>1500</v>
      </c>
      <c r="I744" s="248">
        <f t="shared" si="2898"/>
        <v>1500</v>
      </c>
      <c r="J744" s="248">
        <f t="shared" si="2898"/>
        <v>1500</v>
      </c>
      <c r="K744" s="23">
        <f t="shared" si="2716"/>
        <v>6000</v>
      </c>
      <c r="L744" s="23">
        <f t="shared" si="2717"/>
        <v>0</v>
      </c>
      <c r="M744" s="248">
        <f t="shared" si="2898"/>
        <v>0</v>
      </c>
      <c r="N744" s="248">
        <f t="shared" si="2898"/>
        <v>0</v>
      </c>
      <c r="O744" s="248">
        <f t="shared" si="2898"/>
        <v>5200</v>
      </c>
      <c r="P744" s="38">
        <f t="shared" si="2898"/>
        <v>0</v>
      </c>
      <c r="Q744" s="38">
        <f t="shared" si="2898"/>
        <v>0</v>
      </c>
      <c r="R744" s="38">
        <f t="shared" si="2898"/>
        <v>0</v>
      </c>
      <c r="S744" s="38">
        <f t="shared" si="2898"/>
        <v>0</v>
      </c>
      <c r="T744" s="38">
        <f t="shared" si="2898"/>
        <v>0</v>
      </c>
      <c r="U744" s="38">
        <f t="shared" si="2898"/>
        <v>0</v>
      </c>
      <c r="V744" s="38">
        <f t="shared" si="2898"/>
        <v>0</v>
      </c>
      <c r="W744" s="38">
        <f t="shared" si="2898"/>
        <v>0</v>
      </c>
      <c r="X744" s="38">
        <f t="shared" si="2898"/>
        <v>0</v>
      </c>
      <c r="Y744" s="38">
        <f t="shared" si="2898"/>
        <v>0</v>
      </c>
      <c r="Z744" s="38">
        <f t="shared" si="2898"/>
        <v>300</v>
      </c>
      <c r="AA744" s="38">
        <f t="shared" si="2898"/>
        <v>0</v>
      </c>
      <c r="AB744" s="38">
        <f t="shared" si="2898"/>
        <v>0</v>
      </c>
      <c r="AC744" s="38">
        <f t="shared" si="2898"/>
        <v>0</v>
      </c>
      <c r="AD744" s="292">
        <f t="shared" si="2866"/>
        <v>6300</v>
      </c>
      <c r="AE744" s="38">
        <f t="shared" si="2898"/>
        <v>6300</v>
      </c>
      <c r="AF744" s="38">
        <f t="shared" si="2898"/>
        <v>6239</v>
      </c>
      <c r="AG744" s="38">
        <f t="shared" si="2898"/>
        <v>6250</v>
      </c>
      <c r="AH744" s="38">
        <f t="shared" si="2898"/>
        <v>0</v>
      </c>
      <c r="AI744" s="38">
        <f t="shared" si="2898"/>
        <v>0</v>
      </c>
      <c r="AJ744" s="38">
        <f t="shared" si="2898"/>
        <v>0</v>
      </c>
      <c r="AK744" s="38">
        <f t="shared" si="2898"/>
        <v>0</v>
      </c>
      <c r="AL744" s="38">
        <f t="shared" si="2898"/>
        <v>0</v>
      </c>
      <c r="AM744" s="38">
        <f t="shared" si="2898"/>
        <v>0</v>
      </c>
      <c r="AN744" s="38">
        <f t="shared" si="2898"/>
        <v>0</v>
      </c>
      <c r="AO744" s="38">
        <f t="shared" si="2898"/>
        <v>0</v>
      </c>
    </row>
    <row r="745" spans="1:41" ht="25.5">
      <c r="A745" s="43"/>
      <c r="B745" s="16" t="s">
        <v>530</v>
      </c>
      <c r="C745" s="29" t="s">
        <v>531</v>
      </c>
      <c r="D745" s="186">
        <v>15342</v>
      </c>
      <c r="E745" s="30"/>
      <c r="F745" s="93">
        <v>6000</v>
      </c>
      <c r="G745" s="186">
        <v>1500</v>
      </c>
      <c r="H745" s="186">
        <v>1500</v>
      </c>
      <c r="I745" s="186">
        <v>1500</v>
      </c>
      <c r="J745" s="186">
        <v>1500</v>
      </c>
      <c r="K745" s="23">
        <f t="shared" si="2716"/>
        <v>6000</v>
      </c>
      <c r="L745" s="23">
        <f t="shared" si="2717"/>
        <v>0</v>
      </c>
      <c r="M745" s="186">
        <v>0</v>
      </c>
      <c r="N745" s="186">
        <v>0</v>
      </c>
      <c r="O745" s="186">
        <v>5200</v>
      </c>
      <c r="P745" s="30"/>
      <c r="Q745" s="30"/>
      <c r="R745" s="30"/>
      <c r="S745" s="30"/>
      <c r="T745" s="30"/>
      <c r="U745" s="30"/>
      <c r="V745" s="30"/>
      <c r="W745" s="30"/>
      <c r="X745" s="30"/>
      <c r="Y745" s="30"/>
      <c r="Z745" s="30">
        <v>300</v>
      </c>
      <c r="AA745" s="30"/>
      <c r="AB745" s="30"/>
      <c r="AC745" s="30"/>
      <c r="AD745" s="292">
        <f t="shared" si="2866"/>
        <v>6300</v>
      </c>
      <c r="AE745" s="30">
        <v>6300</v>
      </c>
      <c r="AF745" s="30">
        <v>6239</v>
      </c>
      <c r="AG745" s="30">
        <v>6250</v>
      </c>
      <c r="AH745" s="30"/>
      <c r="AI745" s="30"/>
      <c r="AJ745" s="30"/>
      <c r="AK745" s="30"/>
      <c r="AL745" s="30"/>
      <c r="AM745" s="30"/>
      <c r="AN745" s="30"/>
      <c r="AO745" s="30"/>
    </row>
    <row r="746" spans="1:41" ht="14.25">
      <c r="A746" s="43"/>
      <c r="B746" s="487" t="s">
        <v>819</v>
      </c>
      <c r="C746" s="484">
        <v>20</v>
      </c>
      <c r="D746" s="186"/>
      <c r="E746" s="30"/>
      <c r="F746" s="494">
        <f>F745</f>
        <v>6000</v>
      </c>
      <c r="G746" s="494">
        <f t="shared" ref="G746:AO746" si="2899">G745</f>
        <v>1500</v>
      </c>
      <c r="H746" s="494">
        <f t="shared" si="2899"/>
        <v>1500</v>
      </c>
      <c r="I746" s="494">
        <f t="shared" si="2899"/>
        <v>1500</v>
      </c>
      <c r="J746" s="494">
        <f t="shared" si="2899"/>
        <v>1500</v>
      </c>
      <c r="K746" s="494">
        <f t="shared" si="2899"/>
        <v>6000</v>
      </c>
      <c r="L746" s="494">
        <f t="shared" si="2899"/>
        <v>0</v>
      </c>
      <c r="M746" s="494">
        <f t="shared" si="2899"/>
        <v>0</v>
      </c>
      <c r="N746" s="494">
        <f t="shared" si="2899"/>
        <v>0</v>
      </c>
      <c r="O746" s="494">
        <f t="shared" si="2899"/>
        <v>5200</v>
      </c>
      <c r="P746" s="494">
        <f t="shared" si="2899"/>
        <v>0</v>
      </c>
      <c r="Q746" s="494">
        <f t="shared" si="2899"/>
        <v>0</v>
      </c>
      <c r="R746" s="494">
        <f t="shared" si="2899"/>
        <v>0</v>
      </c>
      <c r="S746" s="494">
        <f t="shared" si="2899"/>
        <v>0</v>
      </c>
      <c r="T746" s="494">
        <f t="shared" si="2899"/>
        <v>0</v>
      </c>
      <c r="U746" s="494">
        <f t="shared" si="2899"/>
        <v>0</v>
      </c>
      <c r="V746" s="494">
        <f t="shared" si="2899"/>
        <v>0</v>
      </c>
      <c r="W746" s="494">
        <f t="shared" si="2899"/>
        <v>0</v>
      </c>
      <c r="X746" s="494">
        <f t="shared" si="2899"/>
        <v>0</v>
      </c>
      <c r="Y746" s="494">
        <f t="shared" si="2899"/>
        <v>0</v>
      </c>
      <c r="Z746" s="494">
        <f t="shared" si="2899"/>
        <v>300</v>
      </c>
      <c r="AA746" s="494">
        <f t="shared" si="2899"/>
        <v>0</v>
      </c>
      <c r="AB746" s="494">
        <f t="shared" si="2899"/>
        <v>0</v>
      </c>
      <c r="AC746" s="494">
        <f t="shared" si="2899"/>
        <v>0</v>
      </c>
      <c r="AD746" s="494">
        <f t="shared" si="2899"/>
        <v>6300</v>
      </c>
      <c r="AE746" s="494">
        <f t="shared" si="2899"/>
        <v>6300</v>
      </c>
      <c r="AF746" s="494">
        <f t="shared" si="2899"/>
        <v>6239</v>
      </c>
      <c r="AG746" s="494">
        <f t="shared" si="2899"/>
        <v>6250</v>
      </c>
      <c r="AH746" s="494">
        <f t="shared" si="2899"/>
        <v>0</v>
      </c>
      <c r="AI746" s="494">
        <f t="shared" si="2899"/>
        <v>0</v>
      </c>
      <c r="AJ746" s="494">
        <f t="shared" si="2899"/>
        <v>0</v>
      </c>
      <c r="AK746" s="494">
        <f t="shared" si="2899"/>
        <v>0</v>
      </c>
      <c r="AL746" s="494">
        <f t="shared" si="2899"/>
        <v>0</v>
      </c>
      <c r="AM746" s="494">
        <f t="shared" si="2899"/>
        <v>0</v>
      </c>
      <c r="AN746" s="494">
        <f t="shared" si="2899"/>
        <v>0</v>
      </c>
      <c r="AO746" s="494">
        <f t="shared" si="2899"/>
        <v>0</v>
      </c>
    </row>
    <row r="747" spans="1:41" ht="14.25">
      <c r="A747" s="43"/>
      <c r="B747" s="25" t="s">
        <v>311</v>
      </c>
      <c r="C747" s="29"/>
      <c r="D747" s="248">
        <f t="shared" ref="D747:E747" si="2900">D748+D749</f>
        <v>29289</v>
      </c>
      <c r="E747" s="38">
        <f t="shared" si="2900"/>
        <v>0</v>
      </c>
      <c r="F747" s="286">
        <f t="shared" ref="F747:J747" si="2901">F748+F749</f>
        <v>9196</v>
      </c>
      <c r="G747" s="248">
        <f t="shared" si="2901"/>
        <v>9196</v>
      </c>
      <c r="H747" s="248">
        <f t="shared" si="2901"/>
        <v>0</v>
      </c>
      <c r="I747" s="248">
        <f t="shared" si="2901"/>
        <v>0</v>
      </c>
      <c r="J747" s="248">
        <f t="shared" si="2901"/>
        <v>0</v>
      </c>
      <c r="K747" s="23">
        <f t="shared" si="2716"/>
        <v>9196</v>
      </c>
      <c r="L747" s="23">
        <f t="shared" si="2717"/>
        <v>0</v>
      </c>
      <c r="M747" s="248">
        <f t="shared" ref="M747:O747" si="2902">M748+M749</f>
        <v>0</v>
      </c>
      <c r="N747" s="248">
        <f t="shared" si="2902"/>
        <v>0</v>
      </c>
      <c r="O747" s="248">
        <f t="shared" si="2902"/>
        <v>0</v>
      </c>
      <c r="P747" s="38">
        <f t="shared" ref="P747:Q747" si="2903">P748+P749</f>
        <v>0</v>
      </c>
      <c r="Q747" s="38">
        <f t="shared" si="2903"/>
        <v>0</v>
      </c>
      <c r="R747" s="38">
        <f t="shared" ref="R747:Z747" si="2904">R748+R749</f>
        <v>11417</v>
      </c>
      <c r="S747" s="38">
        <f t="shared" si="2904"/>
        <v>113</v>
      </c>
      <c r="T747" s="38">
        <f t="shared" si="2904"/>
        <v>423</v>
      </c>
      <c r="U747" s="38">
        <f t="shared" ref="U747:V747" si="2905">U748+U749</f>
        <v>0</v>
      </c>
      <c r="V747" s="38">
        <f t="shared" si="2905"/>
        <v>110</v>
      </c>
      <c r="W747" s="38">
        <f t="shared" ref="W747:Y747" si="2906">W748+W749</f>
        <v>8</v>
      </c>
      <c r="X747" s="38">
        <f t="shared" si="2906"/>
        <v>0</v>
      </c>
      <c r="Y747" s="38">
        <f t="shared" si="2906"/>
        <v>0</v>
      </c>
      <c r="Z747" s="38">
        <f t="shared" si="2904"/>
        <v>0</v>
      </c>
      <c r="AA747" s="38">
        <f t="shared" ref="AA747:AB747" si="2907">AA748+AA749</f>
        <v>82</v>
      </c>
      <c r="AB747" s="38">
        <f t="shared" si="2907"/>
        <v>4631</v>
      </c>
      <c r="AC747" s="38">
        <f t="shared" ref="AC747:AE747" si="2908">AC748+AC749</f>
        <v>0</v>
      </c>
      <c r="AD747" s="292">
        <f t="shared" si="2866"/>
        <v>25980</v>
      </c>
      <c r="AE747" s="38">
        <f t="shared" si="2908"/>
        <v>25980</v>
      </c>
      <c r="AF747" s="38">
        <f t="shared" ref="AF747:AK747" si="2909">AF748+AF749</f>
        <v>12134</v>
      </c>
      <c r="AG747" s="38">
        <f t="shared" si="2909"/>
        <v>3041</v>
      </c>
      <c r="AH747" s="38">
        <f t="shared" ref="AH747:AJ747" si="2910">AH748+AH749</f>
        <v>0</v>
      </c>
      <c r="AI747" s="38">
        <f t="shared" si="2910"/>
        <v>0</v>
      </c>
      <c r="AJ747" s="38">
        <f t="shared" si="2910"/>
        <v>0</v>
      </c>
      <c r="AK747" s="38">
        <f t="shared" si="2909"/>
        <v>2242</v>
      </c>
      <c r="AL747" s="38">
        <f t="shared" ref="AL747:AM747" si="2911">AL748+AL749</f>
        <v>0</v>
      </c>
      <c r="AM747" s="38">
        <f t="shared" si="2911"/>
        <v>0</v>
      </c>
      <c r="AN747" s="38">
        <f t="shared" ref="AN747:AO747" si="2912">AN748+AN749</f>
        <v>0</v>
      </c>
      <c r="AO747" s="38">
        <f t="shared" si="2912"/>
        <v>0</v>
      </c>
    </row>
    <row r="748" spans="1:41" ht="16.5" customHeight="1">
      <c r="A748" s="43"/>
      <c r="B748" s="28" t="s">
        <v>469</v>
      </c>
      <c r="C748" s="29" t="s">
        <v>314</v>
      </c>
      <c r="D748" s="186">
        <v>17544</v>
      </c>
      <c r="E748" s="30"/>
      <c r="F748" s="93">
        <v>9196</v>
      </c>
      <c r="G748" s="186">
        <v>9196</v>
      </c>
      <c r="H748" s="186"/>
      <c r="I748" s="186"/>
      <c r="J748" s="186"/>
      <c r="K748" s="23">
        <f t="shared" si="2716"/>
        <v>9196</v>
      </c>
      <c r="L748" s="23">
        <f t="shared" si="2717"/>
        <v>0</v>
      </c>
      <c r="M748" s="186">
        <v>0</v>
      </c>
      <c r="N748" s="186">
        <v>0</v>
      </c>
      <c r="O748" s="186">
        <v>0</v>
      </c>
      <c r="P748" s="30"/>
      <c r="Q748" s="30"/>
      <c r="R748" s="30">
        <v>1145</v>
      </c>
      <c r="S748" s="30">
        <v>113</v>
      </c>
      <c r="T748" s="30">
        <v>423</v>
      </c>
      <c r="U748" s="30"/>
      <c r="V748" s="30">
        <v>110</v>
      </c>
      <c r="W748" s="30">
        <v>8</v>
      </c>
      <c r="X748" s="30"/>
      <c r="Y748" s="30"/>
      <c r="Z748" s="30"/>
      <c r="AA748" s="30">
        <v>82</v>
      </c>
      <c r="AB748" s="30">
        <v>4631</v>
      </c>
      <c r="AC748" s="30"/>
      <c r="AD748" s="292">
        <f t="shared" si="2866"/>
        <v>15708</v>
      </c>
      <c r="AE748" s="30">
        <v>15708</v>
      </c>
      <c r="AF748" s="30">
        <v>7184</v>
      </c>
      <c r="AG748" s="30">
        <f>2242-16+815</f>
        <v>3041</v>
      </c>
      <c r="AH748" s="30"/>
      <c r="AI748" s="30"/>
      <c r="AJ748" s="30"/>
      <c r="AK748" s="30">
        <v>2242</v>
      </c>
      <c r="AL748" s="30"/>
      <c r="AM748" s="30"/>
      <c r="AN748" s="30"/>
      <c r="AO748" s="30"/>
    </row>
    <row r="749" spans="1:41" ht="22.5" customHeight="1">
      <c r="A749" s="43"/>
      <c r="B749" s="28" t="s">
        <v>315</v>
      </c>
      <c r="C749" s="29" t="s">
        <v>316</v>
      </c>
      <c r="D749" s="186">
        <v>11745</v>
      </c>
      <c r="E749" s="30">
        <v>0</v>
      </c>
      <c r="F749" s="93">
        <v>0</v>
      </c>
      <c r="G749" s="186">
        <v>0</v>
      </c>
      <c r="H749" s="186">
        <v>0</v>
      </c>
      <c r="I749" s="186">
        <v>0</v>
      </c>
      <c r="J749" s="186">
        <v>0</v>
      </c>
      <c r="K749" s="23">
        <f t="shared" si="2716"/>
        <v>0</v>
      </c>
      <c r="L749" s="23">
        <f t="shared" si="2717"/>
        <v>0</v>
      </c>
      <c r="M749" s="186">
        <v>0</v>
      </c>
      <c r="N749" s="186">
        <v>0</v>
      </c>
      <c r="O749" s="186">
        <v>0</v>
      </c>
      <c r="P749" s="30">
        <v>0</v>
      </c>
      <c r="Q749" s="30">
        <v>0</v>
      </c>
      <c r="R749" s="30">
        <v>10272</v>
      </c>
      <c r="S749" s="30">
        <v>0</v>
      </c>
      <c r="T749" s="30">
        <v>0</v>
      </c>
      <c r="U749" s="30">
        <v>0</v>
      </c>
      <c r="V749" s="30">
        <v>0</v>
      </c>
      <c r="W749" s="30">
        <v>0</v>
      </c>
      <c r="X749" s="30">
        <v>0</v>
      </c>
      <c r="Y749" s="30">
        <v>0</v>
      </c>
      <c r="Z749" s="30">
        <v>0</v>
      </c>
      <c r="AA749" s="30">
        <v>0</v>
      </c>
      <c r="AB749" s="30">
        <v>0</v>
      </c>
      <c r="AC749" s="30">
        <v>0</v>
      </c>
      <c r="AD749" s="292">
        <f t="shared" si="2866"/>
        <v>10272</v>
      </c>
      <c r="AE749" s="30">
        <v>10272</v>
      </c>
      <c r="AF749" s="30">
        <v>4950</v>
      </c>
      <c r="AG749" s="30">
        <v>0</v>
      </c>
      <c r="AH749" s="30">
        <v>0</v>
      </c>
      <c r="AI749" s="30">
        <v>0</v>
      </c>
      <c r="AJ749" s="30">
        <v>0</v>
      </c>
      <c r="AK749" s="30">
        <v>0</v>
      </c>
      <c r="AL749" s="30">
        <v>0</v>
      </c>
      <c r="AM749" s="30">
        <v>0</v>
      </c>
      <c r="AN749" s="30">
        <v>0</v>
      </c>
      <c r="AO749" s="30">
        <v>0</v>
      </c>
    </row>
    <row r="750" spans="1:41" ht="28.5" hidden="1" customHeight="1">
      <c r="A750" s="43"/>
      <c r="B750" s="28"/>
      <c r="C750" s="29"/>
      <c r="D750" s="186"/>
      <c r="E750" s="30"/>
      <c r="F750" s="93"/>
      <c r="G750" s="186"/>
      <c r="H750" s="186"/>
      <c r="I750" s="186"/>
      <c r="J750" s="186"/>
      <c r="K750" s="23">
        <f t="shared" si="2716"/>
        <v>0</v>
      </c>
      <c r="L750" s="23">
        <f t="shared" si="2717"/>
        <v>0</v>
      </c>
      <c r="M750" s="186"/>
      <c r="N750" s="186"/>
      <c r="O750" s="186"/>
      <c r="P750" s="30"/>
      <c r="Q750" s="30"/>
      <c r="R750" s="30"/>
      <c r="S750" s="30"/>
      <c r="T750" s="30"/>
      <c r="U750" s="30"/>
      <c r="V750" s="30"/>
      <c r="W750" s="30"/>
      <c r="X750" s="30"/>
      <c r="Y750" s="30"/>
      <c r="Z750" s="30"/>
      <c r="AA750" s="30"/>
      <c r="AB750" s="30"/>
      <c r="AC750" s="30"/>
      <c r="AD750" s="292">
        <f t="shared" si="2866"/>
        <v>0</v>
      </c>
      <c r="AE750" s="30"/>
      <c r="AF750" s="30"/>
      <c r="AG750" s="30"/>
      <c r="AH750" s="30"/>
      <c r="AI750" s="30"/>
      <c r="AJ750" s="30"/>
      <c r="AK750" s="30"/>
      <c r="AL750" s="30"/>
      <c r="AM750" s="30"/>
      <c r="AN750" s="30"/>
      <c r="AO750" s="30"/>
    </row>
    <row r="751" spans="1:41" ht="28.5" hidden="1" customHeight="1">
      <c r="A751" s="43"/>
      <c r="B751" s="28"/>
      <c r="C751" s="29"/>
      <c r="D751" s="186"/>
      <c r="E751" s="30"/>
      <c r="F751" s="93"/>
      <c r="G751" s="186"/>
      <c r="H751" s="186"/>
      <c r="I751" s="186"/>
      <c r="J751" s="186"/>
      <c r="K751" s="23">
        <f t="shared" si="2716"/>
        <v>0</v>
      </c>
      <c r="L751" s="23">
        <f t="shared" si="2717"/>
        <v>0</v>
      </c>
      <c r="M751" s="186"/>
      <c r="N751" s="186"/>
      <c r="O751" s="186"/>
      <c r="P751" s="30"/>
      <c r="Q751" s="30"/>
      <c r="R751" s="30"/>
      <c r="S751" s="30"/>
      <c r="T751" s="30"/>
      <c r="U751" s="30"/>
      <c r="V751" s="30"/>
      <c r="W751" s="30"/>
      <c r="X751" s="30"/>
      <c r="Y751" s="30"/>
      <c r="Z751" s="30"/>
      <c r="AA751" s="30"/>
      <c r="AB751" s="30"/>
      <c r="AC751" s="30"/>
      <c r="AD751" s="292">
        <f t="shared" si="2866"/>
        <v>0</v>
      </c>
      <c r="AE751" s="30"/>
      <c r="AF751" s="30"/>
      <c r="AG751" s="30"/>
      <c r="AH751" s="30"/>
      <c r="AI751" s="30"/>
      <c r="AJ751" s="30"/>
      <c r="AK751" s="30"/>
      <c r="AL751" s="30"/>
      <c r="AM751" s="30"/>
      <c r="AN751" s="30"/>
      <c r="AO751" s="30"/>
    </row>
    <row r="752" spans="1:41" ht="28.5" hidden="1" customHeight="1">
      <c r="A752" s="43"/>
      <c r="B752" s="28"/>
      <c r="C752" s="29"/>
      <c r="D752" s="186"/>
      <c r="E752" s="30"/>
      <c r="F752" s="93"/>
      <c r="G752" s="186"/>
      <c r="H752" s="186"/>
      <c r="I752" s="186"/>
      <c r="J752" s="186"/>
      <c r="K752" s="23">
        <f t="shared" ref="K752:K818" si="2913">G752+H752+I752+J752</f>
        <v>0</v>
      </c>
      <c r="L752" s="23">
        <f t="shared" ref="L752:L818" si="2914">F752-K752</f>
        <v>0</v>
      </c>
      <c r="M752" s="186"/>
      <c r="N752" s="186"/>
      <c r="O752" s="186"/>
      <c r="P752" s="30"/>
      <c r="Q752" s="30"/>
      <c r="R752" s="30"/>
      <c r="S752" s="30"/>
      <c r="T752" s="30"/>
      <c r="U752" s="30"/>
      <c r="V752" s="30"/>
      <c r="W752" s="30"/>
      <c r="X752" s="30"/>
      <c r="Y752" s="30"/>
      <c r="Z752" s="30"/>
      <c r="AA752" s="30"/>
      <c r="AB752" s="30"/>
      <c r="AC752" s="30"/>
      <c r="AD752" s="292">
        <f t="shared" si="2866"/>
        <v>0</v>
      </c>
      <c r="AE752" s="30"/>
      <c r="AF752" s="30"/>
      <c r="AG752" s="30"/>
      <c r="AH752" s="30"/>
      <c r="AI752" s="30"/>
      <c r="AJ752" s="30"/>
      <c r="AK752" s="30"/>
      <c r="AL752" s="30"/>
      <c r="AM752" s="30"/>
      <c r="AN752" s="30"/>
      <c r="AO752" s="30"/>
    </row>
    <row r="753" spans="1:41" ht="28.5" hidden="1" customHeight="1">
      <c r="A753" s="43"/>
      <c r="B753" s="28"/>
      <c r="C753" s="29"/>
      <c r="D753" s="186"/>
      <c r="E753" s="30"/>
      <c r="F753" s="93"/>
      <c r="G753" s="186"/>
      <c r="H753" s="186"/>
      <c r="I753" s="186"/>
      <c r="J753" s="186"/>
      <c r="K753" s="23">
        <f t="shared" si="2913"/>
        <v>0</v>
      </c>
      <c r="L753" s="23">
        <f t="shared" si="2914"/>
        <v>0</v>
      </c>
      <c r="M753" s="186"/>
      <c r="N753" s="186"/>
      <c r="O753" s="186"/>
      <c r="P753" s="30"/>
      <c r="Q753" s="30"/>
      <c r="R753" s="30"/>
      <c r="S753" s="30"/>
      <c r="T753" s="30"/>
      <c r="U753" s="30"/>
      <c r="V753" s="30"/>
      <c r="W753" s="30"/>
      <c r="X753" s="30"/>
      <c r="Y753" s="30"/>
      <c r="Z753" s="30"/>
      <c r="AA753" s="30"/>
      <c r="AB753" s="30"/>
      <c r="AC753" s="30"/>
      <c r="AD753" s="292">
        <f t="shared" si="2866"/>
        <v>0</v>
      </c>
      <c r="AE753" s="30"/>
      <c r="AF753" s="30"/>
      <c r="AG753" s="30"/>
      <c r="AH753" s="30"/>
      <c r="AI753" s="30"/>
      <c r="AJ753" s="30"/>
      <c r="AK753" s="30"/>
      <c r="AL753" s="30"/>
      <c r="AM753" s="30"/>
      <c r="AN753" s="30"/>
      <c r="AO753" s="30"/>
    </row>
    <row r="754" spans="1:41" ht="25.5" customHeight="1">
      <c r="A754" s="43" t="s">
        <v>532</v>
      </c>
      <c r="B754" s="31" t="s">
        <v>533</v>
      </c>
      <c r="C754" s="29" t="s">
        <v>534</v>
      </c>
      <c r="D754" s="191">
        <f t="shared" ref="D754:E757" si="2915">D762+D769+D775+D782+D788</f>
        <v>7065</v>
      </c>
      <c r="E754" s="111">
        <f t="shared" si="2915"/>
        <v>7620</v>
      </c>
      <c r="F754" s="296">
        <f t="shared" ref="F754:J757" si="2916">F762+F769+F775+F782+F788</f>
        <v>7717</v>
      </c>
      <c r="G754" s="191">
        <f t="shared" si="2916"/>
        <v>1990</v>
      </c>
      <c r="H754" s="191">
        <f t="shared" si="2916"/>
        <v>1949</v>
      </c>
      <c r="I754" s="191">
        <f t="shared" si="2916"/>
        <v>1954</v>
      </c>
      <c r="J754" s="191">
        <f t="shared" si="2916"/>
        <v>1824</v>
      </c>
      <c r="K754" s="23">
        <f t="shared" si="2913"/>
        <v>7717</v>
      </c>
      <c r="L754" s="23">
        <f t="shared" si="2914"/>
        <v>0</v>
      </c>
      <c r="M754" s="191">
        <f t="shared" ref="M754:O754" si="2917">M762+M769+M775+M782+M788</f>
        <v>7717</v>
      </c>
      <c r="N754" s="191">
        <f t="shared" si="2917"/>
        <v>7717</v>
      </c>
      <c r="O754" s="191">
        <f t="shared" si="2917"/>
        <v>7717</v>
      </c>
      <c r="P754" s="111">
        <f t="shared" ref="P754:Q754" si="2918">P762+P769+P775+P782+P788</f>
        <v>0</v>
      </c>
      <c r="Q754" s="111">
        <f t="shared" si="2918"/>
        <v>179</v>
      </c>
      <c r="R754" s="111">
        <f t="shared" ref="R754:Z754" si="2919">R762+R769+R775+R782+R788</f>
        <v>0</v>
      </c>
      <c r="S754" s="111">
        <f t="shared" si="2919"/>
        <v>0</v>
      </c>
      <c r="T754" s="111">
        <f t="shared" si="2919"/>
        <v>0</v>
      </c>
      <c r="U754" s="111">
        <f t="shared" ref="U754:V754" si="2920">U762+U769+U775+U782+U788</f>
        <v>0</v>
      </c>
      <c r="V754" s="111">
        <f t="shared" si="2920"/>
        <v>0</v>
      </c>
      <c r="W754" s="111">
        <f t="shared" ref="W754:Y754" si="2921">W762+W769+W775+W782+W788</f>
        <v>0</v>
      </c>
      <c r="X754" s="111">
        <f t="shared" si="2921"/>
        <v>0</v>
      </c>
      <c r="Y754" s="111">
        <f t="shared" si="2921"/>
        <v>0</v>
      </c>
      <c r="Z754" s="111">
        <f t="shared" si="2919"/>
        <v>0</v>
      </c>
      <c r="AA754" s="111">
        <f t="shared" ref="AA754:AB754" si="2922">AA762+AA769+AA775+AA782+AA788</f>
        <v>0</v>
      </c>
      <c r="AB754" s="111">
        <f t="shared" si="2922"/>
        <v>0</v>
      </c>
      <c r="AC754" s="111">
        <f t="shared" ref="AC754:AE754" si="2923">AC762+AC769+AC775+AC782+AC788</f>
        <v>0</v>
      </c>
      <c r="AD754" s="292">
        <f t="shared" si="2866"/>
        <v>7896</v>
      </c>
      <c r="AE754" s="111">
        <f t="shared" si="2923"/>
        <v>7896</v>
      </c>
      <c r="AF754" s="111">
        <f t="shared" ref="AF754:AK754" si="2924">AF762+AF769+AF775+AF782+AF788</f>
        <v>7516</v>
      </c>
      <c r="AG754" s="111">
        <f t="shared" si="2924"/>
        <v>8160</v>
      </c>
      <c r="AH754" s="111">
        <f t="shared" ref="AH754:AJ754" si="2925">AH762+AH769+AH775+AH782+AH788</f>
        <v>0</v>
      </c>
      <c r="AI754" s="111">
        <f t="shared" si="2925"/>
        <v>0</v>
      </c>
      <c r="AJ754" s="111">
        <f t="shared" si="2925"/>
        <v>0</v>
      </c>
      <c r="AK754" s="111">
        <f t="shared" si="2924"/>
        <v>6600</v>
      </c>
      <c r="AL754" s="111">
        <f t="shared" ref="AL754:AM754" si="2926">AL762+AL769+AL775+AL782+AL788</f>
        <v>6600</v>
      </c>
      <c r="AM754" s="111">
        <f t="shared" si="2926"/>
        <v>6600</v>
      </c>
      <c r="AN754" s="111">
        <f t="shared" ref="AN754:AO754" si="2927">AN762+AN769+AN775+AN782+AN788</f>
        <v>6600</v>
      </c>
      <c r="AO754" s="111">
        <f t="shared" si="2927"/>
        <v>0</v>
      </c>
    </row>
    <row r="755" spans="1:41" ht="14.25">
      <c r="A755" s="43"/>
      <c r="B755" s="25" t="s">
        <v>298</v>
      </c>
      <c r="C755" s="29"/>
      <c r="D755" s="191">
        <f t="shared" si="2915"/>
        <v>7065</v>
      </c>
      <c r="E755" s="111">
        <f t="shared" si="2915"/>
        <v>7620</v>
      </c>
      <c r="F755" s="296">
        <f t="shared" si="2916"/>
        <v>7717</v>
      </c>
      <c r="G755" s="191">
        <f t="shared" si="2916"/>
        <v>1990</v>
      </c>
      <c r="H755" s="191">
        <f t="shared" si="2916"/>
        <v>1949</v>
      </c>
      <c r="I755" s="191">
        <f t="shared" si="2916"/>
        <v>1954</v>
      </c>
      <c r="J755" s="191">
        <f t="shared" si="2916"/>
        <v>1824</v>
      </c>
      <c r="K755" s="23">
        <f t="shared" si="2913"/>
        <v>7717</v>
      </c>
      <c r="L755" s="23">
        <f t="shared" si="2914"/>
        <v>0</v>
      </c>
      <c r="M755" s="191">
        <f t="shared" ref="M755:O755" si="2928">M763+M770+M776+M783+M789</f>
        <v>7717</v>
      </c>
      <c r="N755" s="191">
        <f t="shared" si="2928"/>
        <v>7717</v>
      </c>
      <c r="O755" s="191">
        <f t="shared" si="2928"/>
        <v>7717</v>
      </c>
      <c r="P755" s="111">
        <f t="shared" ref="P755:Q755" si="2929">P763+P770+P776+P783+P789</f>
        <v>0</v>
      </c>
      <c r="Q755" s="111">
        <f t="shared" si="2929"/>
        <v>179</v>
      </c>
      <c r="R755" s="111">
        <f t="shared" ref="R755:Z755" si="2930">R763+R770+R776+R783+R789</f>
        <v>0</v>
      </c>
      <c r="S755" s="111">
        <f t="shared" si="2930"/>
        <v>0</v>
      </c>
      <c r="T755" s="111">
        <f t="shared" si="2930"/>
        <v>0</v>
      </c>
      <c r="U755" s="111">
        <f t="shared" ref="U755:V755" si="2931">U763+U770+U776+U783+U789</f>
        <v>0</v>
      </c>
      <c r="V755" s="111">
        <f t="shared" si="2931"/>
        <v>0</v>
      </c>
      <c r="W755" s="111">
        <f t="shared" ref="W755:Y755" si="2932">W763+W770+W776+W783+W789</f>
        <v>0</v>
      </c>
      <c r="X755" s="111">
        <f t="shared" si="2932"/>
        <v>0</v>
      </c>
      <c r="Y755" s="111">
        <f t="shared" si="2932"/>
        <v>0</v>
      </c>
      <c r="Z755" s="111">
        <f t="shared" si="2930"/>
        <v>0</v>
      </c>
      <c r="AA755" s="111">
        <f t="shared" ref="AA755:AB755" si="2933">AA763+AA770+AA776+AA783+AA789</f>
        <v>0</v>
      </c>
      <c r="AB755" s="111">
        <f t="shared" si="2933"/>
        <v>0</v>
      </c>
      <c r="AC755" s="111">
        <f t="shared" ref="AC755:AE755" si="2934">AC763+AC770+AC776+AC783+AC789</f>
        <v>0</v>
      </c>
      <c r="AD755" s="292">
        <f t="shared" si="2866"/>
        <v>7896</v>
      </c>
      <c r="AE755" s="111">
        <f t="shared" si="2934"/>
        <v>7896</v>
      </c>
      <c r="AF755" s="111">
        <f t="shared" ref="AF755:AK755" si="2935">AF763+AF770+AF776+AF783+AF789</f>
        <v>7516</v>
      </c>
      <c r="AG755" s="111">
        <f t="shared" si="2935"/>
        <v>8160</v>
      </c>
      <c r="AH755" s="111">
        <f t="shared" ref="AH755:AJ755" si="2936">AH763+AH770+AH776+AH783+AH789</f>
        <v>0</v>
      </c>
      <c r="AI755" s="111">
        <f t="shared" si="2936"/>
        <v>0</v>
      </c>
      <c r="AJ755" s="111">
        <f t="shared" si="2936"/>
        <v>0</v>
      </c>
      <c r="AK755" s="111">
        <f t="shared" si="2935"/>
        <v>6600</v>
      </c>
      <c r="AL755" s="111">
        <f t="shared" ref="AL755:AM755" si="2937">AL763+AL770+AL776+AL783+AL789</f>
        <v>6600</v>
      </c>
      <c r="AM755" s="111">
        <f t="shared" si="2937"/>
        <v>6600</v>
      </c>
      <c r="AN755" s="111">
        <f t="shared" ref="AN755:AO755" si="2938">AN763+AN770+AN776+AN783+AN789</f>
        <v>6600</v>
      </c>
      <c r="AO755" s="111">
        <f t="shared" si="2938"/>
        <v>0</v>
      </c>
    </row>
    <row r="756" spans="1:41" ht="14.25">
      <c r="A756" s="43"/>
      <c r="B756" s="28" t="s">
        <v>299</v>
      </c>
      <c r="C756" s="29"/>
      <c r="D756" s="248">
        <f t="shared" si="2915"/>
        <v>7065</v>
      </c>
      <c r="E756" s="38">
        <f t="shared" si="2915"/>
        <v>7620</v>
      </c>
      <c r="F756" s="286">
        <f t="shared" si="2916"/>
        <v>7717</v>
      </c>
      <c r="G756" s="248">
        <f t="shared" si="2916"/>
        <v>1990</v>
      </c>
      <c r="H756" s="248">
        <f t="shared" si="2916"/>
        <v>1949</v>
      </c>
      <c r="I756" s="248">
        <f t="shared" si="2916"/>
        <v>1954</v>
      </c>
      <c r="J756" s="248">
        <f t="shared" si="2916"/>
        <v>1824</v>
      </c>
      <c r="K756" s="23">
        <f t="shared" si="2913"/>
        <v>7717</v>
      </c>
      <c r="L756" s="23">
        <f t="shared" si="2914"/>
        <v>0</v>
      </c>
      <c r="M756" s="248">
        <f t="shared" ref="M756:O756" si="2939">M764+M771+M777+M784+M790</f>
        <v>7717</v>
      </c>
      <c r="N756" s="248">
        <f t="shared" si="2939"/>
        <v>7717</v>
      </c>
      <c r="O756" s="248">
        <f t="shared" si="2939"/>
        <v>7717</v>
      </c>
      <c r="P756" s="38">
        <f t="shared" ref="P756:Q756" si="2940">P764+P771+P777+P784+P790</f>
        <v>0</v>
      </c>
      <c r="Q756" s="38">
        <f t="shared" si="2940"/>
        <v>179</v>
      </c>
      <c r="R756" s="38">
        <f t="shared" ref="R756:Z756" si="2941">R764+R771+R777+R784+R790</f>
        <v>0</v>
      </c>
      <c r="S756" s="38">
        <f t="shared" si="2941"/>
        <v>0</v>
      </c>
      <c r="T756" s="38">
        <f t="shared" si="2941"/>
        <v>0</v>
      </c>
      <c r="U756" s="38">
        <f t="shared" ref="U756:V756" si="2942">U764+U771+U777+U784+U790</f>
        <v>0</v>
      </c>
      <c r="V756" s="38">
        <f t="shared" si="2942"/>
        <v>0</v>
      </c>
      <c r="W756" s="38">
        <f t="shared" ref="W756:Y756" si="2943">W764+W771+W777+W784+W790</f>
        <v>0</v>
      </c>
      <c r="X756" s="38">
        <f t="shared" si="2943"/>
        <v>0</v>
      </c>
      <c r="Y756" s="38">
        <f t="shared" si="2943"/>
        <v>0</v>
      </c>
      <c r="Z756" s="38">
        <f t="shared" si="2941"/>
        <v>0</v>
      </c>
      <c r="AA756" s="38">
        <f t="shared" ref="AA756:AB756" si="2944">AA764+AA771+AA777+AA784+AA790</f>
        <v>0</v>
      </c>
      <c r="AB756" s="38">
        <f t="shared" si="2944"/>
        <v>0</v>
      </c>
      <c r="AC756" s="38">
        <f t="shared" ref="AC756:AE756" si="2945">AC764+AC771+AC777+AC784+AC790</f>
        <v>0</v>
      </c>
      <c r="AD756" s="292">
        <f t="shared" si="2866"/>
        <v>7896</v>
      </c>
      <c r="AE756" s="38">
        <f t="shared" si="2945"/>
        <v>7896</v>
      </c>
      <c r="AF756" s="38">
        <f t="shared" ref="AF756:AK756" si="2946">AF764+AF771+AF777+AF784+AF790</f>
        <v>7516</v>
      </c>
      <c r="AG756" s="38">
        <f t="shared" si="2946"/>
        <v>8160</v>
      </c>
      <c r="AH756" s="38">
        <f t="shared" ref="AH756:AJ756" si="2947">AH764+AH771+AH777+AH784+AH790</f>
        <v>0</v>
      </c>
      <c r="AI756" s="38">
        <f t="shared" si="2947"/>
        <v>0</v>
      </c>
      <c r="AJ756" s="38">
        <f t="shared" si="2947"/>
        <v>0</v>
      </c>
      <c r="AK756" s="38">
        <f t="shared" si="2946"/>
        <v>6600</v>
      </c>
      <c r="AL756" s="38">
        <f t="shared" ref="AL756:AM756" si="2948">AL764+AL771+AL777+AL784+AL790</f>
        <v>6600</v>
      </c>
      <c r="AM756" s="38">
        <f t="shared" si="2948"/>
        <v>6600</v>
      </c>
      <c r="AN756" s="38">
        <f t="shared" ref="AN756:AO756" si="2949">AN764+AN771+AN777+AN784+AN790</f>
        <v>6600</v>
      </c>
      <c r="AO756" s="38">
        <f t="shared" si="2949"/>
        <v>0</v>
      </c>
    </row>
    <row r="757" spans="1:41" ht="25.5">
      <c r="A757" s="43"/>
      <c r="B757" s="485" t="s">
        <v>535</v>
      </c>
      <c r="C757" s="486" t="s">
        <v>536</v>
      </c>
      <c r="D757" s="248">
        <f t="shared" si="2915"/>
        <v>7065</v>
      </c>
      <c r="E757" s="38">
        <f t="shared" si="2915"/>
        <v>7620</v>
      </c>
      <c r="F757" s="286">
        <f t="shared" si="2916"/>
        <v>7717</v>
      </c>
      <c r="G757" s="248">
        <f t="shared" si="2916"/>
        <v>1990</v>
      </c>
      <c r="H757" s="248">
        <f t="shared" si="2916"/>
        <v>1949</v>
      </c>
      <c r="I757" s="248">
        <f t="shared" si="2916"/>
        <v>1954</v>
      </c>
      <c r="J757" s="248">
        <f t="shared" si="2916"/>
        <v>1824</v>
      </c>
      <c r="K757" s="23">
        <f t="shared" si="2913"/>
        <v>7717</v>
      </c>
      <c r="L757" s="23">
        <f t="shared" si="2914"/>
        <v>0</v>
      </c>
      <c r="M757" s="248">
        <f t="shared" ref="M757:O757" si="2950">M765+M772+M778+M785+M791</f>
        <v>7717</v>
      </c>
      <c r="N757" s="248">
        <f t="shared" si="2950"/>
        <v>7717</v>
      </c>
      <c r="O757" s="248">
        <f t="shared" si="2950"/>
        <v>7717</v>
      </c>
      <c r="P757" s="38">
        <f t="shared" ref="P757:Q757" si="2951">P765+P772+P778+P785+P791</f>
        <v>0</v>
      </c>
      <c r="Q757" s="38">
        <f t="shared" si="2951"/>
        <v>179</v>
      </c>
      <c r="R757" s="38">
        <f t="shared" ref="R757:Z757" si="2952">R765+R772+R778+R785+R791</f>
        <v>0</v>
      </c>
      <c r="S757" s="38">
        <f t="shared" si="2952"/>
        <v>0</v>
      </c>
      <c r="T757" s="38">
        <f t="shared" si="2952"/>
        <v>0</v>
      </c>
      <c r="U757" s="38">
        <f t="shared" ref="U757:V757" si="2953">U765+U772+U778+U785+U791</f>
        <v>0</v>
      </c>
      <c r="V757" s="38">
        <f t="shared" si="2953"/>
        <v>0</v>
      </c>
      <c r="W757" s="38">
        <f t="shared" ref="W757:Y757" si="2954">W765+W772+W778+W785+W791</f>
        <v>0</v>
      </c>
      <c r="X757" s="38">
        <f t="shared" si="2954"/>
        <v>0</v>
      </c>
      <c r="Y757" s="38">
        <f t="shared" si="2954"/>
        <v>0</v>
      </c>
      <c r="Z757" s="38">
        <f t="shared" si="2952"/>
        <v>0</v>
      </c>
      <c r="AA757" s="38">
        <f t="shared" ref="AA757:AB757" si="2955">AA765+AA772+AA778+AA785+AA791</f>
        <v>0</v>
      </c>
      <c r="AB757" s="38">
        <f t="shared" si="2955"/>
        <v>0</v>
      </c>
      <c r="AC757" s="38">
        <f t="shared" ref="AC757:AE757" si="2956">AC765+AC772+AC778+AC785+AC791</f>
        <v>0</v>
      </c>
      <c r="AD757" s="292">
        <f t="shared" si="2866"/>
        <v>7896</v>
      </c>
      <c r="AE757" s="38">
        <f t="shared" si="2956"/>
        <v>7896</v>
      </c>
      <c r="AF757" s="38">
        <f t="shared" ref="AF757:AK757" si="2957">AF765+AF772+AF778+AF785+AF791</f>
        <v>7516</v>
      </c>
      <c r="AG757" s="38">
        <f t="shared" si="2957"/>
        <v>8160</v>
      </c>
      <c r="AH757" s="38">
        <f t="shared" ref="AH757:AJ757" si="2958">AH765+AH772+AH778+AH785+AH791</f>
        <v>0</v>
      </c>
      <c r="AI757" s="38">
        <f t="shared" si="2958"/>
        <v>0</v>
      </c>
      <c r="AJ757" s="38">
        <f t="shared" si="2958"/>
        <v>0</v>
      </c>
      <c r="AK757" s="38">
        <f t="shared" si="2957"/>
        <v>6600</v>
      </c>
      <c r="AL757" s="38">
        <f t="shared" ref="AL757:AM757" si="2959">AL765+AL772+AL778+AL785+AL791</f>
        <v>6600</v>
      </c>
      <c r="AM757" s="38">
        <f t="shared" si="2959"/>
        <v>6600</v>
      </c>
      <c r="AN757" s="38">
        <f t="shared" ref="AN757:AO757" si="2960">AN765+AN772+AN778+AN785+AN791</f>
        <v>6600</v>
      </c>
      <c r="AO757" s="38">
        <f t="shared" si="2960"/>
        <v>0</v>
      </c>
    </row>
    <row r="758" spans="1:41" ht="14.25">
      <c r="A758" s="43"/>
      <c r="B758" s="487" t="s">
        <v>820</v>
      </c>
      <c r="C758" s="484">
        <v>10</v>
      </c>
      <c r="D758" s="248"/>
      <c r="E758" s="38"/>
      <c r="F758" s="476">
        <f>F766+F773+F779+F786+F792</f>
        <v>7352</v>
      </c>
      <c r="G758" s="476">
        <f t="shared" ref="G758:AO758" si="2961">G766+G773+G779+G786+G792</f>
        <v>1907</v>
      </c>
      <c r="H758" s="476">
        <f t="shared" si="2961"/>
        <v>1860</v>
      </c>
      <c r="I758" s="476">
        <f t="shared" si="2961"/>
        <v>1860</v>
      </c>
      <c r="J758" s="476">
        <f t="shared" si="2961"/>
        <v>1725</v>
      </c>
      <c r="K758" s="476">
        <f t="shared" si="2961"/>
        <v>7352</v>
      </c>
      <c r="L758" s="476">
        <f t="shared" si="2961"/>
        <v>0</v>
      </c>
      <c r="M758" s="476">
        <f t="shared" si="2961"/>
        <v>7352</v>
      </c>
      <c r="N758" s="476">
        <f t="shared" si="2961"/>
        <v>7352</v>
      </c>
      <c r="O758" s="476">
        <f t="shared" si="2961"/>
        <v>7352</v>
      </c>
      <c r="P758" s="476">
        <f t="shared" si="2961"/>
        <v>0</v>
      </c>
      <c r="Q758" s="476">
        <f t="shared" si="2961"/>
        <v>176</v>
      </c>
      <c r="R758" s="476">
        <f t="shared" si="2961"/>
        <v>0</v>
      </c>
      <c r="S758" s="476">
        <f t="shared" si="2961"/>
        <v>0</v>
      </c>
      <c r="T758" s="476">
        <f t="shared" si="2961"/>
        <v>0</v>
      </c>
      <c r="U758" s="476">
        <f t="shared" si="2961"/>
        <v>0</v>
      </c>
      <c r="V758" s="476">
        <f t="shared" si="2961"/>
        <v>0</v>
      </c>
      <c r="W758" s="476">
        <f t="shared" si="2961"/>
        <v>0</v>
      </c>
      <c r="X758" s="476">
        <f t="shared" si="2961"/>
        <v>0</v>
      </c>
      <c r="Y758" s="476">
        <f t="shared" si="2961"/>
        <v>0</v>
      </c>
      <c r="Z758" s="476">
        <f t="shared" si="2961"/>
        <v>0</v>
      </c>
      <c r="AA758" s="476">
        <f t="shared" si="2961"/>
        <v>0</v>
      </c>
      <c r="AB758" s="476">
        <f t="shared" si="2961"/>
        <v>0</v>
      </c>
      <c r="AC758" s="476">
        <f t="shared" si="2961"/>
        <v>0</v>
      </c>
      <c r="AD758" s="476">
        <f t="shared" si="2961"/>
        <v>7528</v>
      </c>
      <c r="AE758" s="476">
        <f t="shared" si="2961"/>
        <v>7528</v>
      </c>
      <c r="AF758" s="476">
        <f t="shared" si="2961"/>
        <v>7158</v>
      </c>
      <c r="AG758" s="476">
        <f t="shared" si="2961"/>
        <v>7780</v>
      </c>
      <c r="AH758" s="476">
        <f t="shared" si="2961"/>
        <v>0</v>
      </c>
      <c r="AI758" s="476">
        <f t="shared" si="2961"/>
        <v>0</v>
      </c>
      <c r="AJ758" s="476">
        <f t="shared" si="2961"/>
        <v>0</v>
      </c>
      <c r="AK758" s="476">
        <f t="shared" si="2961"/>
        <v>6600</v>
      </c>
      <c r="AL758" s="476">
        <f t="shared" si="2961"/>
        <v>6600</v>
      </c>
      <c r="AM758" s="476">
        <f t="shared" si="2961"/>
        <v>6600</v>
      </c>
      <c r="AN758" s="476">
        <f t="shared" si="2961"/>
        <v>6600</v>
      </c>
      <c r="AO758" s="476">
        <f t="shared" si="2961"/>
        <v>0</v>
      </c>
    </row>
    <row r="759" spans="1:41" ht="14.25">
      <c r="A759" s="43"/>
      <c r="B759" s="487" t="s">
        <v>819</v>
      </c>
      <c r="C759" s="484">
        <v>20</v>
      </c>
      <c r="D759" s="248"/>
      <c r="E759" s="38"/>
      <c r="F759" s="476">
        <f>F767+F774+F780+F787+F793</f>
        <v>365</v>
      </c>
      <c r="G759" s="476">
        <f t="shared" ref="G759:AO759" si="2962">G767+G774+G780+G787+G793</f>
        <v>83</v>
      </c>
      <c r="H759" s="476">
        <f t="shared" si="2962"/>
        <v>89</v>
      </c>
      <c r="I759" s="476">
        <f t="shared" si="2962"/>
        <v>94</v>
      </c>
      <c r="J759" s="476">
        <f t="shared" si="2962"/>
        <v>99</v>
      </c>
      <c r="K759" s="476">
        <f t="shared" si="2962"/>
        <v>365</v>
      </c>
      <c r="L759" s="476">
        <f t="shared" si="2962"/>
        <v>0</v>
      </c>
      <c r="M759" s="476">
        <f t="shared" si="2962"/>
        <v>365</v>
      </c>
      <c r="N759" s="476">
        <f t="shared" si="2962"/>
        <v>365</v>
      </c>
      <c r="O759" s="476">
        <f t="shared" si="2962"/>
        <v>365</v>
      </c>
      <c r="P759" s="476">
        <f t="shared" si="2962"/>
        <v>0</v>
      </c>
      <c r="Q759" s="476">
        <f t="shared" si="2962"/>
        <v>3</v>
      </c>
      <c r="R759" s="476">
        <f t="shared" si="2962"/>
        <v>0</v>
      </c>
      <c r="S759" s="476">
        <f t="shared" si="2962"/>
        <v>0</v>
      </c>
      <c r="T759" s="476">
        <f t="shared" si="2962"/>
        <v>0</v>
      </c>
      <c r="U759" s="476">
        <f t="shared" si="2962"/>
        <v>0</v>
      </c>
      <c r="V759" s="476">
        <f t="shared" si="2962"/>
        <v>0</v>
      </c>
      <c r="W759" s="476">
        <f t="shared" si="2962"/>
        <v>0</v>
      </c>
      <c r="X759" s="476">
        <f t="shared" si="2962"/>
        <v>0</v>
      </c>
      <c r="Y759" s="476">
        <f t="shared" si="2962"/>
        <v>0</v>
      </c>
      <c r="Z759" s="476">
        <f t="shared" si="2962"/>
        <v>0</v>
      </c>
      <c r="AA759" s="476">
        <f t="shared" si="2962"/>
        <v>0</v>
      </c>
      <c r="AB759" s="476">
        <f t="shared" si="2962"/>
        <v>0</v>
      </c>
      <c r="AC759" s="476">
        <f t="shared" si="2962"/>
        <v>0</v>
      </c>
      <c r="AD759" s="476">
        <f t="shared" si="2962"/>
        <v>368</v>
      </c>
      <c r="AE759" s="476">
        <f t="shared" si="2962"/>
        <v>368</v>
      </c>
      <c r="AF759" s="476">
        <f t="shared" si="2962"/>
        <v>358</v>
      </c>
      <c r="AG759" s="476">
        <f t="shared" si="2962"/>
        <v>380</v>
      </c>
      <c r="AH759" s="476">
        <f t="shared" si="2962"/>
        <v>0</v>
      </c>
      <c r="AI759" s="476">
        <f t="shared" si="2962"/>
        <v>0</v>
      </c>
      <c r="AJ759" s="476">
        <f t="shared" si="2962"/>
        <v>0</v>
      </c>
      <c r="AK759" s="476">
        <f t="shared" si="2962"/>
        <v>0</v>
      </c>
      <c r="AL759" s="476">
        <f t="shared" si="2962"/>
        <v>0</v>
      </c>
      <c r="AM759" s="476">
        <f t="shared" si="2962"/>
        <v>0</v>
      </c>
      <c r="AN759" s="476">
        <f t="shared" si="2962"/>
        <v>0</v>
      </c>
      <c r="AO759" s="476">
        <f t="shared" si="2962"/>
        <v>0</v>
      </c>
    </row>
    <row r="760" spans="1:41" ht="14.25">
      <c r="A760" s="43"/>
      <c r="B760" s="487" t="s">
        <v>564</v>
      </c>
      <c r="C760" s="484">
        <v>59</v>
      </c>
      <c r="D760" s="248"/>
      <c r="E760" s="38"/>
      <c r="F760" s="476"/>
      <c r="G760" s="476"/>
      <c r="H760" s="476"/>
      <c r="I760" s="476"/>
      <c r="J760" s="476"/>
      <c r="K760" s="476"/>
      <c r="L760" s="476"/>
      <c r="M760" s="476"/>
      <c r="N760" s="476"/>
      <c r="O760" s="476"/>
      <c r="P760" s="476"/>
      <c r="Q760" s="476"/>
      <c r="R760" s="476"/>
      <c r="S760" s="476"/>
      <c r="T760" s="476"/>
      <c r="U760" s="476"/>
      <c r="V760" s="476"/>
      <c r="W760" s="476"/>
      <c r="X760" s="476"/>
      <c r="Y760" s="476"/>
      <c r="Z760" s="476"/>
      <c r="AA760" s="476"/>
      <c r="AB760" s="476"/>
      <c r="AC760" s="476"/>
      <c r="AD760" s="476"/>
      <c r="AE760" s="476"/>
      <c r="AF760" s="476"/>
      <c r="AG760" s="476"/>
      <c r="AH760" s="476"/>
      <c r="AI760" s="476"/>
      <c r="AJ760" s="476"/>
      <c r="AK760" s="476"/>
      <c r="AL760" s="476"/>
      <c r="AM760" s="476"/>
      <c r="AN760" s="476"/>
      <c r="AO760" s="476"/>
    </row>
    <row r="761" spans="1:41" ht="21" customHeight="1">
      <c r="A761" s="43"/>
      <c r="B761" s="28" t="s">
        <v>310</v>
      </c>
      <c r="C761" s="29" t="s">
        <v>421</v>
      </c>
      <c r="D761" s="248">
        <f t="shared" ref="D761:E761" si="2963">D768+D781</f>
        <v>0</v>
      </c>
      <c r="E761" s="38">
        <f t="shared" si="2963"/>
        <v>0</v>
      </c>
      <c r="F761" s="286">
        <f t="shared" ref="F761:J761" si="2964">F768+F781</f>
        <v>0</v>
      </c>
      <c r="G761" s="248">
        <f t="shared" si="2964"/>
        <v>0</v>
      </c>
      <c r="H761" s="248">
        <f t="shared" si="2964"/>
        <v>0</v>
      </c>
      <c r="I761" s="248">
        <f t="shared" si="2964"/>
        <v>0</v>
      </c>
      <c r="J761" s="248">
        <f t="shared" si="2964"/>
        <v>0</v>
      </c>
      <c r="K761" s="23">
        <f t="shared" si="2913"/>
        <v>0</v>
      </c>
      <c r="L761" s="23">
        <f t="shared" si="2914"/>
        <v>0</v>
      </c>
      <c r="M761" s="248">
        <f t="shared" ref="M761:O761" si="2965">M768+M781</f>
        <v>0</v>
      </c>
      <c r="N761" s="248">
        <f t="shared" si="2965"/>
        <v>0</v>
      </c>
      <c r="O761" s="248">
        <f t="shared" si="2965"/>
        <v>0</v>
      </c>
      <c r="P761" s="38">
        <f t="shared" ref="P761:Q761" si="2966">P768+P781</f>
        <v>0</v>
      </c>
      <c r="Q761" s="38">
        <f t="shared" si="2966"/>
        <v>0</v>
      </c>
      <c r="R761" s="38">
        <f t="shared" ref="R761:Z761" si="2967">R768+R781</f>
        <v>0</v>
      </c>
      <c r="S761" s="38">
        <f t="shared" si="2967"/>
        <v>0</v>
      </c>
      <c r="T761" s="38">
        <f t="shared" si="2967"/>
        <v>0</v>
      </c>
      <c r="U761" s="38">
        <f t="shared" ref="U761:V761" si="2968">U768+U781</f>
        <v>0</v>
      </c>
      <c r="V761" s="38">
        <f t="shared" si="2968"/>
        <v>0</v>
      </c>
      <c r="W761" s="38">
        <f t="shared" ref="W761:Y761" si="2969">W768+W781</f>
        <v>0</v>
      </c>
      <c r="X761" s="38">
        <f t="shared" si="2969"/>
        <v>0</v>
      </c>
      <c r="Y761" s="38">
        <f t="shared" si="2969"/>
        <v>0</v>
      </c>
      <c r="Z761" s="38">
        <f t="shared" si="2967"/>
        <v>0</v>
      </c>
      <c r="AA761" s="38">
        <f t="shared" ref="AA761:AB761" si="2970">AA768+AA781</f>
        <v>0</v>
      </c>
      <c r="AB761" s="38">
        <f t="shared" si="2970"/>
        <v>0</v>
      </c>
      <c r="AC761" s="38">
        <f t="shared" ref="AC761:AE761" si="2971">AC768+AC781</f>
        <v>0</v>
      </c>
      <c r="AD761" s="292">
        <f t="shared" si="2866"/>
        <v>0</v>
      </c>
      <c r="AE761" s="38">
        <f t="shared" si="2971"/>
        <v>0</v>
      </c>
      <c r="AF761" s="38">
        <f t="shared" ref="AF761:AK761" si="2972">AF768+AF781</f>
        <v>0</v>
      </c>
      <c r="AG761" s="38">
        <f t="shared" si="2972"/>
        <v>0</v>
      </c>
      <c r="AH761" s="38">
        <f t="shared" ref="AH761:AJ761" si="2973">AH768+AH781</f>
        <v>0</v>
      </c>
      <c r="AI761" s="38">
        <f t="shared" si="2973"/>
        <v>0</v>
      </c>
      <c r="AJ761" s="38">
        <f t="shared" si="2973"/>
        <v>0</v>
      </c>
      <c r="AK761" s="38">
        <f t="shared" si="2972"/>
        <v>0</v>
      </c>
      <c r="AL761" s="38">
        <f t="shared" ref="AL761:AM761" si="2974">AL768+AL781</f>
        <v>0</v>
      </c>
      <c r="AM761" s="38">
        <f t="shared" si="2974"/>
        <v>0</v>
      </c>
      <c r="AN761" s="38">
        <f t="shared" ref="AN761:AO761" si="2975">AN768+AN781</f>
        <v>0</v>
      </c>
      <c r="AO761" s="38">
        <f t="shared" si="2975"/>
        <v>0</v>
      </c>
    </row>
    <row r="762" spans="1:41" ht="28.5" customHeight="1">
      <c r="A762" s="43" t="s">
        <v>537</v>
      </c>
      <c r="B762" s="154" t="s">
        <v>538</v>
      </c>
      <c r="C762" s="129" t="s">
        <v>534</v>
      </c>
      <c r="D762" s="263">
        <f t="shared" ref="D762:E764" si="2976">D763</f>
        <v>1450</v>
      </c>
      <c r="E762" s="156">
        <f t="shared" si="2976"/>
        <v>1550</v>
      </c>
      <c r="F762" s="300">
        <f t="shared" ref="F762:AO764" si="2977">F763</f>
        <v>1550</v>
      </c>
      <c r="G762" s="263">
        <f t="shared" si="2977"/>
        <v>392</v>
      </c>
      <c r="H762" s="263">
        <f t="shared" si="2977"/>
        <v>393</v>
      </c>
      <c r="I762" s="263">
        <f t="shared" si="2977"/>
        <v>392</v>
      </c>
      <c r="J762" s="263">
        <f t="shared" si="2977"/>
        <v>373</v>
      </c>
      <c r="K762" s="23">
        <f t="shared" si="2913"/>
        <v>1550</v>
      </c>
      <c r="L762" s="23">
        <f t="shared" si="2914"/>
        <v>0</v>
      </c>
      <c r="M762" s="263">
        <f t="shared" si="2977"/>
        <v>1550</v>
      </c>
      <c r="N762" s="263">
        <f t="shared" si="2977"/>
        <v>1550</v>
      </c>
      <c r="O762" s="263">
        <f t="shared" si="2977"/>
        <v>1550</v>
      </c>
      <c r="P762" s="156">
        <f t="shared" si="2977"/>
        <v>0</v>
      </c>
      <c r="Q762" s="156">
        <f t="shared" si="2977"/>
        <v>179</v>
      </c>
      <c r="R762" s="156">
        <f t="shared" si="2977"/>
        <v>0</v>
      </c>
      <c r="S762" s="156">
        <f t="shared" si="2977"/>
        <v>0</v>
      </c>
      <c r="T762" s="156">
        <f t="shared" si="2977"/>
        <v>0</v>
      </c>
      <c r="U762" s="156">
        <f t="shared" si="2977"/>
        <v>0</v>
      </c>
      <c r="V762" s="156">
        <f t="shared" si="2977"/>
        <v>0</v>
      </c>
      <c r="W762" s="156">
        <f t="shared" si="2977"/>
        <v>0</v>
      </c>
      <c r="X762" s="156">
        <f t="shared" si="2977"/>
        <v>0</v>
      </c>
      <c r="Y762" s="156">
        <f t="shared" si="2977"/>
        <v>0</v>
      </c>
      <c r="Z762" s="156">
        <f t="shared" si="2977"/>
        <v>0</v>
      </c>
      <c r="AA762" s="156">
        <f t="shared" si="2977"/>
        <v>0</v>
      </c>
      <c r="AB762" s="156">
        <f t="shared" si="2977"/>
        <v>0</v>
      </c>
      <c r="AC762" s="156">
        <f t="shared" si="2977"/>
        <v>0</v>
      </c>
      <c r="AD762" s="292">
        <f t="shared" si="2866"/>
        <v>1729</v>
      </c>
      <c r="AE762" s="156">
        <f t="shared" si="2977"/>
        <v>1729</v>
      </c>
      <c r="AF762" s="156">
        <f t="shared" si="2977"/>
        <v>1712</v>
      </c>
      <c r="AG762" s="156">
        <f t="shared" si="2977"/>
        <v>2000</v>
      </c>
      <c r="AH762" s="156">
        <f t="shared" si="2977"/>
        <v>0</v>
      </c>
      <c r="AI762" s="156">
        <f t="shared" si="2977"/>
        <v>0</v>
      </c>
      <c r="AJ762" s="156">
        <f t="shared" si="2977"/>
        <v>0</v>
      </c>
      <c r="AK762" s="156">
        <f t="shared" si="2977"/>
        <v>6600</v>
      </c>
      <c r="AL762" s="156">
        <f t="shared" si="2977"/>
        <v>6600</v>
      </c>
      <c r="AM762" s="156">
        <f t="shared" si="2977"/>
        <v>6600</v>
      </c>
      <c r="AN762" s="156">
        <f t="shared" si="2977"/>
        <v>6600</v>
      </c>
      <c r="AO762" s="156">
        <f t="shared" si="2977"/>
        <v>0</v>
      </c>
    </row>
    <row r="763" spans="1:41" ht="14.25">
      <c r="A763" s="43"/>
      <c r="B763" s="25" t="s">
        <v>298</v>
      </c>
      <c r="C763" s="29"/>
      <c r="D763" s="191">
        <f t="shared" ref="D763:E763" si="2978">D764+D768</f>
        <v>1450</v>
      </c>
      <c r="E763" s="111">
        <f t="shared" si="2978"/>
        <v>1550</v>
      </c>
      <c r="F763" s="296">
        <f t="shared" ref="F763:J763" si="2979">F764+F768</f>
        <v>1550</v>
      </c>
      <c r="G763" s="191">
        <f t="shared" si="2979"/>
        <v>392</v>
      </c>
      <c r="H763" s="191">
        <f t="shared" si="2979"/>
        <v>393</v>
      </c>
      <c r="I763" s="191">
        <f t="shared" si="2979"/>
        <v>392</v>
      </c>
      <c r="J763" s="191">
        <f t="shared" si="2979"/>
        <v>373</v>
      </c>
      <c r="K763" s="23">
        <f t="shared" si="2913"/>
        <v>1550</v>
      </c>
      <c r="L763" s="23">
        <f t="shared" si="2914"/>
        <v>0</v>
      </c>
      <c r="M763" s="191">
        <f t="shared" ref="M763:O763" si="2980">M764+M768</f>
        <v>1550</v>
      </c>
      <c r="N763" s="191">
        <f t="shared" si="2980"/>
        <v>1550</v>
      </c>
      <c r="O763" s="191">
        <f t="shared" si="2980"/>
        <v>1550</v>
      </c>
      <c r="P763" s="111">
        <f t="shared" ref="P763:Q763" si="2981">P764+P768</f>
        <v>0</v>
      </c>
      <c r="Q763" s="111">
        <f t="shared" si="2981"/>
        <v>179</v>
      </c>
      <c r="R763" s="111">
        <f t="shared" ref="R763:Z763" si="2982">R764+R768</f>
        <v>0</v>
      </c>
      <c r="S763" s="111">
        <f t="shared" si="2982"/>
        <v>0</v>
      </c>
      <c r="T763" s="111">
        <f t="shared" si="2982"/>
        <v>0</v>
      </c>
      <c r="U763" s="111">
        <f t="shared" ref="U763:V763" si="2983">U764+U768</f>
        <v>0</v>
      </c>
      <c r="V763" s="111">
        <f t="shared" si="2983"/>
        <v>0</v>
      </c>
      <c r="W763" s="111">
        <f t="shared" ref="W763:Y763" si="2984">W764+W768</f>
        <v>0</v>
      </c>
      <c r="X763" s="111">
        <f t="shared" si="2984"/>
        <v>0</v>
      </c>
      <c r="Y763" s="111">
        <f t="shared" si="2984"/>
        <v>0</v>
      </c>
      <c r="Z763" s="111">
        <f t="shared" si="2982"/>
        <v>0</v>
      </c>
      <c r="AA763" s="111">
        <f t="shared" ref="AA763:AB763" si="2985">AA764+AA768</f>
        <v>0</v>
      </c>
      <c r="AB763" s="111">
        <f t="shared" si="2985"/>
        <v>0</v>
      </c>
      <c r="AC763" s="111">
        <f t="shared" ref="AC763:AE763" si="2986">AC764+AC768</f>
        <v>0</v>
      </c>
      <c r="AD763" s="292">
        <f t="shared" si="2866"/>
        <v>1729</v>
      </c>
      <c r="AE763" s="111">
        <f t="shared" si="2986"/>
        <v>1729</v>
      </c>
      <c r="AF763" s="111">
        <f t="shared" ref="AF763:AK763" si="2987">AF764+AF768</f>
        <v>1712</v>
      </c>
      <c r="AG763" s="111">
        <f t="shared" si="2987"/>
        <v>2000</v>
      </c>
      <c r="AH763" s="111">
        <f t="shared" ref="AH763:AJ763" si="2988">AH764+AH768</f>
        <v>0</v>
      </c>
      <c r="AI763" s="111">
        <f t="shared" si="2988"/>
        <v>0</v>
      </c>
      <c r="AJ763" s="111">
        <f t="shared" si="2988"/>
        <v>0</v>
      </c>
      <c r="AK763" s="111">
        <f t="shared" si="2987"/>
        <v>6600</v>
      </c>
      <c r="AL763" s="111">
        <f t="shared" ref="AL763:AM763" si="2989">AL764+AL768</f>
        <v>6600</v>
      </c>
      <c r="AM763" s="111">
        <f t="shared" si="2989"/>
        <v>6600</v>
      </c>
      <c r="AN763" s="111">
        <f t="shared" ref="AN763:AO763" si="2990">AN764+AN768</f>
        <v>6600</v>
      </c>
      <c r="AO763" s="111">
        <f t="shared" si="2990"/>
        <v>0</v>
      </c>
    </row>
    <row r="764" spans="1:41" ht="14.25">
      <c r="A764" s="43"/>
      <c r="B764" s="28" t="s">
        <v>299</v>
      </c>
      <c r="C764" s="29">
        <v>0.1</v>
      </c>
      <c r="D764" s="248">
        <f t="shared" si="2976"/>
        <v>1450</v>
      </c>
      <c r="E764" s="38">
        <f t="shared" si="2976"/>
        <v>1550</v>
      </c>
      <c r="F764" s="286">
        <f t="shared" si="2977"/>
        <v>1550</v>
      </c>
      <c r="G764" s="248">
        <f t="shared" si="2977"/>
        <v>392</v>
      </c>
      <c r="H764" s="248">
        <f t="shared" si="2977"/>
        <v>393</v>
      </c>
      <c r="I764" s="248">
        <f t="shared" si="2977"/>
        <v>392</v>
      </c>
      <c r="J764" s="248">
        <f t="shared" si="2977"/>
        <v>373</v>
      </c>
      <c r="K764" s="23">
        <f t="shared" si="2913"/>
        <v>1550</v>
      </c>
      <c r="L764" s="23">
        <f t="shared" si="2914"/>
        <v>0</v>
      </c>
      <c r="M764" s="248">
        <f t="shared" si="2977"/>
        <v>1550</v>
      </c>
      <c r="N764" s="248">
        <f t="shared" si="2977"/>
        <v>1550</v>
      </c>
      <c r="O764" s="248">
        <f t="shared" si="2977"/>
        <v>1550</v>
      </c>
      <c r="P764" s="38">
        <f t="shared" si="2977"/>
        <v>0</v>
      </c>
      <c r="Q764" s="38">
        <f t="shared" si="2977"/>
        <v>179</v>
      </c>
      <c r="R764" s="38">
        <f t="shared" si="2977"/>
        <v>0</v>
      </c>
      <c r="S764" s="38">
        <f t="shared" si="2977"/>
        <v>0</v>
      </c>
      <c r="T764" s="38">
        <f t="shared" si="2977"/>
        <v>0</v>
      </c>
      <c r="U764" s="38">
        <f t="shared" si="2977"/>
        <v>0</v>
      </c>
      <c r="V764" s="38">
        <f t="shared" si="2977"/>
        <v>0</v>
      </c>
      <c r="W764" s="38">
        <f t="shared" si="2977"/>
        <v>0</v>
      </c>
      <c r="X764" s="38">
        <f t="shared" si="2977"/>
        <v>0</v>
      </c>
      <c r="Y764" s="38">
        <f t="shared" si="2977"/>
        <v>0</v>
      </c>
      <c r="Z764" s="38">
        <f t="shared" si="2977"/>
        <v>0</v>
      </c>
      <c r="AA764" s="38">
        <f t="shared" si="2977"/>
        <v>0</v>
      </c>
      <c r="AB764" s="38">
        <f t="shared" si="2977"/>
        <v>0</v>
      </c>
      <c r="AC764" s="38">
        <f t="shared" si="2977"/>
        <v>0</v>
      </c>
      <c r="AD764" s="292">
        <f t="shared" si="2866"/>
        <v>1729</v>
      </c>
      <c r="AE764" s="38">
        <f t="shared" si="2977"/>
        <v>1729</v>
      </c>
      <c r="AF764" s="38">
        <f t="shared" si="2977"/>
        <v>1712</v>
      </c>
      <c r="AG764" s="38">
        <f t="shared" si="2977"/>
        <v>2000</v>
      </c>
      <c r="AH764" s="38">
        <f t="shared" si="2977"/>
        <v>0</v>
      </c>
      <c r="AI764" s="38">
        <f t="shared" si="2977"/>
        <v>0</v>
      </c>
      <c r="AJ764" s="38">
        <f t="shared" si="2977"/>
        <v>0</v>
      </c>
      <c r="AK764" s="38">
        <f t="shared" si="2977"/>
        <v>6600</v>
      </c>
      <c r="AL764" s="38">
        <f t="shared" si="2977"/>
        <v>6600</v>
      </c>
      <c r="AM764" s="38">
        <f t="shared" si="2977"/>
        <v>6600</v>
      </c>
      <c r="AN764" s="38">
        <f t="shared" si="2977"/>
        <v>6600</v>
      </c>
      <c r="AO764" s="38">
        <f t="shared" si="2977"/>
        <v>0</v>
      </c>
    </row>
    <row r="765" spans="1:41" ht="25.5">
      <c r="A765" s="43"/>
      <c r="B765" s="320" t="s">
        <v>535</v>
      </c>
      <c r="C765" s="29" t="s">
        <v>536</v>
      </c>
      <c r="D765" s="248">
        <f t="shared" ref="D765:E765" si="2991">D766+D767</f>
        <v>1450</v>
      </c>
      <c r="E765" s="38">
        <f t="shared" si="2991"/>
        <v>1550</v>
      </c>
      <c r="F765" s="286">
        <f t="shared" ref="F765:J765" si="2992">F766+F767</f>
        <v>1550</v>
      </c>
      <c r="G765" s="248">
        <f t="shared" si="2992"/>
        <v>392</v>
      </c>
      <c r="H765" s="248">
        <f t="shared" si="2992"/>
        <v>393</v>
      </c>
      <c r="I765" s="248">
        <f t="shared" si="2992"/>
        <v>392</v>
      </c>
      <c r="J765" s="248">
        <f t="shared" si="2992"/>
        <v>373</v>
      </c>
      <c r="K765" s="23">
        <f t="shared" si="2913"/>
        <v>1550</v>
      </c>
      <c r="L765" s="23">
        <f t="shared" si="2914"/>
        <v>0</v>
      </c>
      <c r="M765" s="248">
        <f t="shared" ref="M765:O765" si="2993">M766+M767</f>
        <v>1550</v>
      </c>
      <c r="N765" s="248">
        <f t="shared" si="2993"/>
        <v>1550</v>
      </c>
      <c r="O765" s="248">
        <f t="shared" si="2993"/>
        <v>1550</v>
      </c>
      <c r="P765" s="38">
        <f t="shared" ref="P765:Q765" si="2994">P766+P767</f>
        <v>0</v>
      </c>
      <c r="Q765" s="38">
        <f t="shared" si="2994"/>
        <v>179</v>
      </c>
      <c r="R765" s="38">
        <f t="shared" ref="R765:Z765" si="2995">R766+R767</f>
        <v>0</v>
      </c>
      <c r="S765" s="38">
        <f t="shared" si="2995"/>
        <v>0</v>
      </c>
      <c r="T765" s="38">
        <f t="shared" si="2995"/>
        <v>0</v>
      </c>
      <c r="U765" s="38">
        <f t="shared" ref="U765:V765" si="2996">U766+U767</f>
        <v>0</v>
      </c>
      <c r="V765" s="38">
        <f t="shared" si="2996"/>
        <v>0</v>
      </c>
      <c r="W765" s="38">
        <f t="shared" ref="W765:Y765" si="2997">W766+W767</f>
        <v>0</v>
      </c>
      <c r="X765" s="38">
        <f t="shared" si="2997"/>
        <v>0</v>
      </c>
      <c r="Y765" s="38">
        <f t="shared" si="2997"/>
        <v>0</v>
      </c>
      <c r="Z765" s="38">
        <f t="shared" si="2995"/>
        <v>0</v>
      </c>
      <c r="AA765" s="38">
        <f t="shared" ref="AA765:AB765" si="2998">AA766+AA767</f>
        <v>0</v>
      </c>
      <c r="AB765" s="38">
        <f t="shared" si="2998"/>
        <v>0</v>
      </c>
      <c r="AC765" s="38">
        <f t="shared" ref="AC765:AE765" si="2999">AC766+AC767</f>
        <v>0</v>
      </c>
      <c r="AD765" s="292">
        <f t="shared" si="2866"/>
        <v>1729</v>
      </c>
      <c r="AE765" s="38">
        <f t="shared" si="2999"/>
        <v>1729</v>
      </c>
      <c r="AF765" s="38">
        <f t="shared" ref="AF765:AK765" si="3000">AF766+AF767</f>
        <v>1712</v>
      </c>
      <c r="AG765" s="38">
        <f t="shared" si="3000"/>
        <v>2000</v>
      </c>
      <c r="AH765" s="38">
        <f t="shared" ref="AH765:AJ765" si="3001">AH766+AH767</f>
        <v>0</v>
      </c>
      <c r="AI765" s="38">
        <f t="shared" si="3001"/>
        <v>0</v>
      </c>
      <c r="AJ765" s="38">
        <f t="shared" si="3001"/>
        <v>0</v>
      </c>
      <c r="AK765" s="38">
        <f t="shared" si="3000"/>
        <v>6600</v>
      </c>
      <c r="AL765" s="38">
        <f t="shared" ref="AL765:AM765" si="3002">AL766+AL767</f>
        <v>6600</v>
      </c>
      <c r="AM765" s="38">
        <f t="shared" si="3002"/>
        <v>6600</v>
      </c>
      <c r="AN765" s="38">
        <f t="shared" ref="AN765:AO765" si="3003">AN766+AN767</f>
        <v>6600</v>
      </c>
      <c r="AO765" s="38">
        <f t="shared" si="3003"/>
        <v>0</v>
      </c>
    </row>
    <row r="766" spans="1:41" ht="14.25">
      <c r="A766" s="43"/>
      <c r="B766" s="28" t="s">
        <v>300</v>
      </c>
      <c r="C766" s="29">
        <v>10</v>
      </c>
      <c r="D766" s="186">
        <v>1400</v>
      </c>
      <c r="E766" s="30">
        <v>1500</v>
      </c>
      <c r="F766" s="93">
        <v>1500</v>
      </c>
      <c r="G766" s="186">
        <v>380</v>
      </c>
      <c r="H766" s="186">
        <v>380</v>
      </c>
      <c r="I766" s="186">
        <v>380</v>
      </c>
      <c r="J766" s="186">
        <v>360</v>
      </c>
      <c r="K766" s="23">
        <f t="shared" si="2913"/>
        <v>1500</v>
      </c>
      <c r="L766" s="23">
        <f t="shared" si="2914"/>
        <v>0</v>
      </c>
      <c r="M766" s="186">
        <v>1500</v>
      </c>
      <c r="N766" s="186">
        <v>1500</v>
      </c>
      <c r="O766" s="186">
        <v>1500</v>
      </c>
      <c r="P766" s="30"/>
      <c r="Q766" s="30">
        <v>176</v>
      </c>
      <c r="R766" s="30"/>
      <c r="S766" s="30"/>
      <c r="T766" s="30"/>
      <c r="U766" s="30"/>
      <c r="V766" s="30"/>
      <c r="W766" s="30"/>
      <c r="X766" s="30"/>
      <c r="Y766" s="30"/>
      <c r="Z766" s="30"/>
      <c r="AA766" s="30"/>
      <c r="AB766" s="30"/>
      <c r="AC766" s="30"/>
      <c r="AD766" s="292">
        <f t="shared" si="2866"/>
        <v>1676</v>
      </c>
      <c r="AE766" s="30">
        <v>1676</v>
      </c>
      <c r="AF766" s="30">
        <v>1666</v>
      </c>
      <c r="AG766" s="30">
        <v>1935</v>
      </c>
      <c r="AH766" s="30"/>
      <c r="AI766" s="30"/>
      <c r="AJ766" s="30"/>
      <c r="AK766" s="30">
        <v>6600</v>
      </c>
      <c r="AL766" s="30">
        <v>6600</v>
      </c>
      <c r="AM766" s="30">
        <v>6600</v>
      </c>
      <c r="AN766" s="30">
        <v>6600</v>
      </c>
      <c r="AO766" s="30"/>
    </row>
    <row r="767" spans="1:41" ht="14.25">
      <c r="A767" s="43"/>
      <c r="B767" s="28" t="s">
        <v>301</v>
      </c>
      <c r="C767" s="29">
        <v>20</v>
      </c>
      <c r="D767" s="186">
        <v>50</v>
      </c>
      <c r="E767" s="30">
        <v>50</v>
      </c>
      <c r="F767" s="93">
        <v>50</v>
      </c>
      <c r="G767" s="186">
        <v>12</v>
      </c>
      <c r="H767" s="186">
        <v>13</v>
      </c>
      <c r="I767" s="186">
        <v>12</v>
      </c>
      <c r="J767" s="186">
        <v>13</v>
      </c>
      <c r="K767" s="23">
        <f t="shared" si="2913"/>
        <v>50</v>
      </c>
      <c r="L767" s="23">
        <f t="shared" si="2914"/>
        <v>0</v>
      </c>
      <c r="M767" s="186">
        <v>50</v>
      </c>
      <c r="N767" s="186">
        <v>50</v>
      </c>
      <c r="O767" s="186">
        <v>50</v>
      </c>
      <c r="P767" s="30"/>
      <c r="Q767" s="30">
        <v>3</v>
      </c>
      <c r="R767" s="30"/>
      <c r="S767" s="30"/>
      <c r="T767" s="30"/>
      <c r="U767" s="30"/>
      <c r="V767" s="30"/>
      <c r="W767" s="30"/>
      <c r="X767" s="30"/>
      <c r="Y767" s="30"/>
      <c r="Z767" s="30"/>
      <c r="AA767" s="30"/>
      <c r="AB767" s="30"/>
      <c r="AC767" s="30"/>
      <c r="AD767" s="292">
        <f t="shared" si="2866"/>
        <v>53</v>
      </c>
      <c r="AE767" s="30">
        <v>53</v>
      </c>
      <c r="AF767" s="30">
        <v>46</v>
      </c>
      <c r="AG767" s="30">
        <v>65</v>
      </c>
      <c r="AH767" s="30"/>
      <c r="AI767" s="30"/>
      <c r="AJ767" s="30"/>
      <c r="AK767" s="30"/>
      <c r="AL767" s="30"/>
      <c r="AM767" s="30"/>
      <c r="AN767" s="30"/>
      <c r="AO767" s="30"/>
    </row>
    <row r="768" spans="1:41" ht="26.25" hidden="1" customHeight="1">
      <c r="A768" s="43"/>
      <c r="B768" s="51" t="s">
        <v>310</v>
      </c>
      <c r="C768" s="29" t="s">
        <v>421</v>
      </c>
      <c r="D768" s="186"/>
      <c r="E768" s="30"/>
      <c r="F768" s="93"/>
      <c r="G768" s="186"/>
      <c r="H768" s="186"/>
      <c r="I768" s="186"/>
      <c r="J768" s="186"/>
      <c r="K768" s="23">
        <f t="shared" si="2913"/>
        <v>0</v>
      </c>
      <c r="L768" s="23">
        <f t="shared" si="2914"/>
        <v>0</v>
      </c>
      <c r="M768" s="186"/>
      <c r="N768" s="186"/>
      <c r="O768" s="186"/>
      <c r="P768" s="30"/>
      <c r="Q768" s="30"/>
      <c r="R768" s="30"/>
      <c r="S768" s="30"/>
      <c r="T768" s="30"/>
      <c r="U768" s="30"/>
      <c r="V768" s="30"/>
      <c r="W768" s="30"/>
      <c r="X768" s="30"/>
      <c r="Y768" s="30"/>
      <c r="Z768" s="30"/>
      <c r="AA768" s="30"/>
      <c r="AB768" s="30"/>
      <c r="AC768" s="30"/>
      <c r="AD768" s="292">
        <f t="shared" si="2866"/>
        <v>0</v>
      </c>
      <c r="AE768" s="30"/>
      <c r="AF768" s="30"/>
      <c r="AG768" s="30"/>
      <c r="AH768" s="30"/>
      <c r="AI768" s="30"/>
      <c r="AJ768" s="30"/>
      <c r="AK768" s="30"/>
      <c r="AL768" s="30"/>
      <c r="AM768" s="30"/>
      <c r="AN768" s="30"/>
      <c r="AO768" s="30"/>
    </row>
    <row r="769" spans="1:41" ht="27" customHeight="1">
      <c r="A769" s="43" t="s">
        <v>539</v>
      </c>
      <c r="B769" s="154" t="s">
        <v>540</v>
      </c>
      <c r="C769" s="129" t="s">
        <v>534</v>
      </c>
      <c r="D769" s="263">
        <f t="shared" ref="D769:E771" si="3004">D770</f>
        <v>740</v>
      </c>
      <c r="E769" s="156">
        <f t="shared" si="3004"/>
        <v>803</v>
      </c>
      <c r="F769" s="300">
        <f t="shared" ref="F769:AO771" si="3005">F770</f>
        <v>900</v>
      </c>
      <c r="G769" s="263">
        <f t="shared" si="3005"/>
        <v>232</v>
      </c>
      <c r="H769" s="263">
        <f t="shared" si="3005"/>
        <v>233</v>
      </c>
      <c r="I769" s="263">
        <f t="shared" si="3005"/>
        <v>232</v>
      </c>
      <c r="J769" s="263">
        <f t="shared" si="3005"/>
        <v>203</v>
      </c>
      <c r="K769" s="23">
        <f t="shared" si="2913"/>
        <v>900</v>
      </c>
      <c r="L769" s="23">
        <f t="shared" si="2914"/>
        <v>0</v>
      </c>
      <c r="M769" s="263">
        <f t="shared" si="3005"/>
        <v>900</v>
      </c>
      <c r="N769" s="263">
        <f t="shared" si="3005"/>
        <v>900</v>
      </c>
      <c r="O769" s="263">
        <f t="shared" si="3005"/>
        <v>900</v>
      </c>
      <c r="P769" s="156">
        <f t="shared" si="3005"/>
        <v>0</v>
      </c>
      <c r="Q769" s="156">
        <f t="shared" si="3005"/>
        <v>0</v>
      </c>
      <c r="R769" s="156">
        <f t="shared" si="3005"/>
        <v>0</v>
      </c>
      <c r="S769" s="156">
        <f t="shared" si="3005"/>
        <v>0</v>
      </c>
      <c r="T769" s="156">
        <f t="shared" si="3005"/>
        <v>0</v>
      </c>
      <c r="U769" s="156">
        <f t="shared" si="3005"/>
        <v>0</v>
      </c>
      <c r="V769" s="156">
        <f t="shared" si="3005"/>
        <v>0</v>
      </c>
      <c r="W769" s="156">
        <f t="shared" si="3005"/>
        <v>0</v>
      </c>
      <c r="X769" s="156">
        <f t="shared" si="3005"/>
        <v>0</v>
      </c>
      <c r="Y769" s="156">
        <f t="shared" si="3005"/>
        <v>0</v>
      </c>
      <c r="Z769" s="156">
        <f t="shared" si="3005"/>
        <v>0</v>
      </c>
      <c r="AA769" s="156">
        <f t="shared" si="3005"/>
        <v>0</v>
      </c>
      <c r="AB769" s="156">
        <f t="shared" si="3005"/>
        <v>0</v>
      </c>
      <c r="AC769" s="156">
        <f t="shared" si="3005"/>
        <v>0</v>
      </c>
      <c r="AD769" s="292">
        <f t="shared" si="2866"/>
        <v>900</v>
      </c>
      <c r="AE769" s="156">
        <f t="shared" si="3005"/>
        <v>900</v>
      </c>
      <c r="AF769" s="156">
        <f t="shared" si="3005"/>
        <v>777</v>
      </c>
      <c r="AG769" s="156">
        <f t="shared" si="3005"/>
        <v>850</v>
      </c>
      <c r="AH769" s="156">
        <f t="shared" si="3005"/>
        <v>0</v>
      </c>
      <c r="AI769" s="156">
        <f t="shared" si="3005"/>
        <v>0</v>
      </c>
      <c r="AJ769" s="156">
        <f t="shared" si="3005"/>
        <v>0</v>
      </c>
      <c r="AK769" s="156">
        <f t="shared" si="3005"/>
        <v>0</v>
      </c>
      <c r="AL769" s="156">
        <f t="shared" si="3005"/>
        <v>0</v>
      </c>
      <c r="AM769" s="156">
        <f t="shared" si="3005"/>
        <v>0</v>
      </c>
      <c r="AN769" s="156">
        <f t="shared" si="3005"/>
        <v>0</v>
      </c>
      <c r="AO769" s="156">
        <f t="shared" si="3005"/>
        <v>0</v>
      </c>
    </row>
    <row r="770" spans="1:41" ht="14.25">
      <c r="A770" s="43"/>
      <c r="B770" s="25" t="s">
        <v>298</v>
      </c>
      <c r="C770" s="29"/>
      <c r="D770" s="248">
        <f t="shared" si="3004"/>
        <v>740</v>
      </c>
      <c r="E770" s="38">
        <f t="shared" si="3004"/>
        <v>803</v>
      </c>
      <c r="F770" s="286">
        <f t="shared" si="3005"/>
        <v>900</v>
      </c>
      <c r="G770" s="248">
        <f t="shared" si="3005"/>
        <v>232</v>
      </c>
      <c r="H770" s="248">
        <f t="shared" si="3005"/>
        <v>233</v>
      </c>
      <c r="I770" s="248">
        <f t="shared" si="3005"/>
        <v>232</v>
      </c>
      <c r="J770" s="248">
        <f t="shared" si="3005"/>
        <v>203</v>
      </c>
      <c r="K770" s="23">
        <f t="shared" si="2913"/>
        <v>900</v>
      </c>
      <c r="L770" s="23">
        <f t="shared" si="2914"/>
        <v>0</v>
      </c>
      <c r="M770" s="248">
        <f t="shared" si="3005"/>
        <v>900</v>
      </c>
      <c r="N770" s="248">
        <f t="shared" si="3005"/>
        <v>900</v>
      </c>
      <c r="O770" s="248">
        <f t="shared" si="3005"/>
        <v>900</v>
      </c>
      <c r="P770" s="38">
        <f t="shared" si="3005"/>
        <v>0</v>
      </c>
      <c r="Q770" s="38">
        <f t="shared" si="3005"/>
        <v>0</v>
      </c>
      <c r="R770" s="38">
        <f t="shared" si="3005"/>
        <v>0</v>
      </c>
      <c r="S770" s="38">
        <f t="shared" si="3005"/>
        <v>0</v>
      </c>
      <c r="T770" s="38">
        <f t="shared" si="3005"/>
        <v>0</v>
      </c>
      <c r="U770" s="38">
        <f t="shared" si="3005"/>
        <v>0</v>
      </c>
      <c r="V770" s="38">
        <f t="shared" si="3005"/>
        <v>0</v>
      </c>
      <c r="W770" s="38">
        <f t="shared" si="3005"/>
        <v>0</v>
      </c>
      <c r="X770" s="38">
        <f t="shared" si="3005"/>
        <v>0</v>
      </c>
      <c r="Y770" s="38">
        <f t="shared" si="3005"/>
        <v>0</v>
      </c>
      <c r="Z770" s="38">
        <f t="shared" si="3005"/>
        <v>0</v>
      </c>
      <c r="AA770" s="38">
        <f t="shared" si="3005"/>
        <v>0</v>
      </c>
      <c r="AB770" s="38">
        <f t="shared" si="3005"/>
        <v>0</v>
      </c>
      <c r="AC770" s="38">
        <f t="shared" si="3005"/>
        <v>0</v>
      </c>
      <c r="AD770" s="292">
        <f t="shared" si="2866"/>
        <v>900</v>
      </c>
      <c r="AE770" s="38">
        <f t="shared" si="3005"/>
        <v>900</v>
      </c>
      <c r="AF770" s="38">
        <f t="shared" si="3005"/>
        <v>777</v>
      </c>
      <c r="AG770" s="38">
        <f t="shared" si="3005"/>
        <v>850</v>
      </c>
      <c r="AH770" s="38">
        <f t="shared" si="3005"/>
        <v>0</v>
      </c>
      <c r="AI770" s="38">
        <f t="shared" si="3005"/>
        <v>0</v>
      </c>
      <c r="AJ770" s="38">
        <f t="shared" si="3005"/>
        <v>0</v>
      </c>
      <c r="AK770" s="38">
        <f t="shared" si="3005"/>
        <v>0</v>
      </c>
      <c r="AL770" s="38">
        <f t="shared" si="3005"/>
        <v>0</v>
      </c>
      <c r="AM770" s="38">
        <f t="shared" si="3005"/>
        <v>0</v>
      </c>
      <c r="AN770" s="38">
        <f t="shared" si="3005"/>
        <v>0</v>
      </c>
      <c r="AO770" s="38">
        <f t="shared" si="3005"/>
        <v>0</v>
      </c>
    </row>
    <row r="771" spans="1:41" ht="14.25">
      <c r="A771" s="43"/>
      <c r="B771" s="28" t="s">
        <v>299</v>
      </c>
      <c r="C771" s="29"/>
      <c r="D771" s="248">
        <f t="shared" si="3004"/>
        <v>740</v>
      </c>
      <c r="E771" s="38">
        <f t="shared" si="3004"/>
        <v>803</v>
      </c>
      <c r="F771" s="286">
        <f t="shared" si="3005"/>
        <v>900</v>
      </c>
      <c r="G771" s="248">
        <f t="shared" si="3005"/>
        <v>232</v>
      </c>
      <c r="H771" s="248">
        <f t="shared" si="3005"/>
        <v>233</v>
      </c>
      <c r="I771" s="248">
        <f t="shared" si="3005"/>
        <v>232</v>
      </c>
      <c r="J771" s="248">
        <f t="shared" si="3005"/>
        <v>203</v>
      </c>
      <c r="K771" s="23">
        <f t="shared" si="2913"/>
        <v>900</v>
      </c>
      <c r="L771" s="23">
        <f t="shared" si="2914"/>
        <v>0</v>
      </c>
      <c r="M771" s="248">
        <f t="shared" si="3005"/>
        <v>900</v>
      </c>
      <c r="N771" s="248">
        <f t="shared" si="3005"/>
        <v>900</v>
      </c>
      <c r="O771" s="248">
        <f t="shared" si="3005"/>
        <v>900</v>
      </c>
      <c r="P771" s="38">
        <f t="shared" si="3005"/>
        <v>0</v>
      </c>
      <c r="Q771" s="38">
        <f t="shared" si="3005"/>
        <v>0</v>
      </c>
      <c r="R771" s="38">
        <f t="shared" si="3005"/>
        <v>0</v>
      </c>
      <c r="S771" s="38">
        <f t="shared" si="3005"/>
        <v>0</v>
      </c>
      <c r="T771" s="38">
        <f t="shared" si="3005"/>
        <v>0</v>
      </c>
      <c r="U771" s="38">
        <f t="shared" si="3005"/>
        <v>0</v>
      </c>
      <c r="V771" s="38">
        <f t="shared" si="3005"/>
        <v>0</v>
      </c>
      <c r="W771" s="38">
        <f t="shared" si="3005"/>
        <v>0</v>
      </c>
      <c r="X771" s="38">
        <f t="shared" si="3005"/>
        <v>0</v>
      </c>
      <c r="Y771" s="38">
        <f t="shared" si="3005"/>
        <v>0</v>
      </c>
      <c r="Z771" s="38">
        <f t="shared" si="3005"/>
        <v>0</v>
      </c>
      <c r="AA771" s="38">
        <f t="shared" si="3005"/>
        <v>0</v>
      </c>
      <c r="AB771" s="38">
        <f t="shared" si="3005"/>
        <v>0</v>
      </c>
      <c r="AC771" s="38">
        <f t="shared" si="3005"/>
        <v>0</v>
      </c>
      <c r="AD771" s="292">
        <f t="shared" si="2866"/>
        <v>900</v>
      </c>
      <c r="AE771" s="38">
        <f t="shared" si="3005"/>
        <v>900</v>
      </c>
      <c r="AF771" s="38">
        <f t="shared" si="3005"/>
        <v>777</v>
      </c>
      <c r="AG771" s="38">
        <f t="shared" si="3005"/>
        <v>850</v>
      </c>
      <c r="AH771" s="38">
        <f t="shared" si="3005"/>
        <v>0</v>
      </c>
      <c r="AI771" s="38">
        <f t="shared" si="3005"/>
        <v>0</v>
      </c>
      <c r="AJ771" s="38">
        <f t="shared" si="3005"/>
        <v>0</v>
      </c>
      <c r="AK771" s="38">
        <f t="shared" si="3005"/>
        <v>0</v>
      </c>
      <c r="AL771" s="38">
        <f t="shared" si="3005"/>
        <v>0</v>
      </c>
      <c r="AM771" s="38">
        <f t="shared" si="3005"/>
        <v>0</v>
      </c>
      <c r="AN771" s="38">
        <f t="shared" si="3005"/>
        <v>0</v>
      </c>
      <c r="AO771" s="38">
        <f t="shared" si="3005"/>
        <v>0</v>
      </c>
    </row>
    <row r="772" spans="1:41" ht="25.5">
      <c r="A772" s="43"/>
      <c r="B772" s="320" t="s">
        <v>535</v>
      </c>
      <c r="C772" s="29" t="s">
        <v>536</v>
      </c>
      <c r="D772" s="248">
        <f t="shared" ref="D772:E772" si="3006">D773+D774</f>
        <v>740</v>
      </c>
      <c r="E772" s="38">
        <f t="shared" si="3006"/>
        <v>803</v>
      </c>
      <c r="F772" s="286">
        <f t="shared" ref="F772:J772" si="3007">F773+F774</f>
        <v>900</v>
      </c>
      <c r="G772" s="248">
        <f t="shared" si="3007"/>
        <v>232</v>
      </c>
      <c r="H772" s="248">
        <f t="shared" si="3007"/>
        <v>233</v>
      </c>
      <c r="I772" s="248">
        <f t="shared" si="3007"/>
        <v>232</v>
      </c>
      <c r="J772" s="248">
        <f t="shared" si="3007"/>
        <v>203</v>
      </c>
      <c r="K772" s="23">
        <f t="shared" si="2913"/>
        <v>900</v>
      </c>
      <c r="L772" s="23">
        <f t="shared" si="2914"/>
        <v>0</v>
      </c>
      <c r="M772" s="248">
        <f t="shared" ref="M772:O772" si="3008">M773+M774</f>
        <v>900</v>
      </c>
      <c r="N772" s="248">
        <f t="shared" si="3008"/>
        <v>900</v>
      </c>
      <c r="O772" s="248">
        <f t="shared" si="3008"/>
        <v>900</v>
      </c>
      <c r="P772" s="38">
        <f t="shared" ref="P772:Q772" si="3009">P773+P774</f>
        <v>0</v>
      </c>
      <c r="Q772" s="38">
        <f t="shared" si="3009"/>
        <v>0</v>
      </c>
      <c r="R772" s="38">
        <f t="shared" ref="R772:Z772" si="3010">R773+R774</f>
        <v>0</v>
      </c>
      <c r="S772" s="38">
        <f t="shared" si="3010"/>
        <v>0</v>
      </c>
      <c r="T772" s="38">
        <f t="shared" si="3010"/>
        <v>0</v>
      </c>
      <c r="U772" s="38">
        <f t="shared" ref="U772:V772" si="3011">U773+U774</f>
        <v>0</v>
      </c>
      <c r="V772" s="38">
        <f t="shared" si="3011"/>
        <v>0</v>
      </c>
      <c r="W772" s="38">
        <f t="shared" ref="W772:Y772" si="3012">W773+W774</f>
        <v>0</v>
      </c>
      <c r="X772" s="38">
        <f t="shared" si="3012"/>
        <v>0</v>
      </c>
      <c r="Y772" s="38">
        <f t="shared" si="3012"/>
        <v>0</v>
      </c>
      <c r="Z772" s="38">
        <f t="shared" si="3010"/>
        <v>0</v>
      </c>
      <c r="AA772" s="38">
        <f t="shared" ref="AA772:AB772" si="3013">AA773+AA774</f>
        <v>0</v>
      </c>
      <c r="AB772" s="38">
        <f t="shared" si="3013"/>
        <v>0</v>
      </c>
      <c r="AC772" s="38">
        <f t="shared" ref="AC772:AE772" si="3014">AC773+AC774</f>
        <v>0</v>
      </c>
      <c r="AD772" s="292">
        <f t="shared" si="2866"/>
        <v>900</v>
      </c>
      <c r="AE772" s="38">
        <f t="shared" si="3014"/>
        <v>900</v>
      </c>
      <c r="AF772" s="38">
        <f t="shared" ref="AF772:AK772" si="3015">AF773+AF774</f>
        <v>777</v>
      </c>
      <c r="AG772" s="38">
        <f t="shared" si="3015"/>
        <v>850</v>
      </c>
      <c r="AH772" s="38">
        <f t="shared" ref="AH772:AJ772" si="3016">AH773+AH774</f>
        <v>0</v>
      </c>
      <c r="AI772" s="38">
        <f t="shared" si="3016"/>
        <v>0</v>
      </c>
      <c r="AJ772" s="38">
        <f t="shared" si="3016"/>
        <v>0</v>
      </c>
      <c r="AK772" s="38">
        <f t="shared" si="3015"/>
        <v>0</v>
      </c>
      <c r="AL772" s="38">
        <f t="shared" ref="AL772:AM772" si="3017">AL773+AL774</f>
        <v>0</v>
      </c>
      <c r="AM772" s="38">
        <f t="shared" si="3017"/>
        <v>0</v>
      </c>
      <c r="AN772" s="38">
        <f t="shared" ref="AN772:AO772" si="3018">AN773+AN774</f>
        <v>0</v>
      </c>
      <c r="AO772" s="38">
        <f t="shared" si="3018"/>
        <v>0</v>
      </c>
    </row>
    <row r="773" spans="1:41" ht="14.25">
      <c r="A773" s="43"/>
      <c r="B773" s="28" t="s">
        <v>300</v>
      </c>
      <c r="C773" s="29">
        <v>10</v>
      </c>
      <c r="D773" s="186">
        <v>690</v>
      </c>
      <c r="E773" s="30">
        <v>753</v>
      </c>
      <c r="F773" s="93">
        <v>850</v>
      </c>
      <c r="G773" s="186">
        <v>220</v>
      </c>
      <c r="H773" s="186">
        <v>220</v>
      </c>
      <c r="I773" s="186">
        <v>220</v>
      </c>
      <c r="J773" s="186">
        <v>190</v>
      </c>
      <c r="K773" s="23">
        <f t="shared" si="2913"/>
        <v>850</v>
      </c>
      <c r="L773" s="23">
        <f t="shared" si="2914"/>
        <v>0</v>
      </c>
      <c r="M773" s="186">
        <v>850</v>
      </c>
      <c r="N773" s="186">
        <v>850</v>
      </c>
      <c r="O773" s="186">
        <v>850</v>
      </c>
      <c r="P773" s="30"/>
      <c r="Q773" s="30"/>
      <c r="R773" s="30"/>
      <c r="S773" s="30"/>
      <c r="T773" s="30"/>
      <c r="U773" s="30"/>
      <c r="V773" s="30"/>
      <c r="W773" s="30"/>
      <c r="X773" s="30"/>
      <c r="Y773" s="30"/>
      <c r="Z773" s="30"/>
      <c r="AA773" s="30"/>
      <c r="AB773" s="30"/>
      <c r="AC773" s="30"/>
      <c r="AD773" s="292">
        <f t="shared" si="2866"/>
        <v>850</v>
      </c>
      <c r="AE773" s="30">
        <v>850</v>
      </c>
      <c r="AF773" s="30">
        <v>727</v>
      </c>
      <c r="AG773" s="30">
        <v>800</v>
      </c>
      <c r="AH773" s="30"/>
      <c r="AI773" s="30"/>
      <c r="AJ773" s="30"/>
      <c r="AK773" s="30"/>
      <c r="AL773" s="30"/>
      <c r="AM773" s="30"/>
      <c r="AN773" s="30"/>
      <c r="AO773" s="30"/>
    </row>
    <row r="774" spans="1:41" ht="14.25">
      <c r="A774" s="43"/>
      <c r="B774" s="28" t="s">
        <v>301</v>
      </c>
      <c r="C774" s="29">
        <v>20</v>
      </c>
      <c r="D774" s="186">
        <v>50</v>
      </c>
      <c r="E774" s="30">
        <v>50</v>
      </c>
      <c r="F774" s="93">
        <v>50</v>
      </c>
      <c r="G774" s="186">
        <v>12</v>
      </c>
      <c r="H774" s="186">
        <v>13</v>
      </c>
      <c r="I774" s="186">
        <v>12</v>
      </c>
      <c r="J774" s="186">
        <v>13</v>
      </c>
      <c r="K774" s="23">
        <f t="shared" si="2913"/>
        <v>50</v>
      </c>
      <c r="L774" s="23">
        <f t="shared" si="2914"/>
        <v>0</v>
      </c>
      <c r="M774" s="186">
        <v>50</v>
      </c>
      <c r="N774" s="186">
        <v>50</v>
      </c>
      <c r="O774" s="186">
        <v>50</v>
      </c>
      <c r="P774" s="30"/>
      <c r="Q774" s="30"/>
      <c r="R774" s="30"/>
      <c r="S774" s="30"/>
      <c r="T774" s="30"/>
      <c r="U774" s="30"/>
      <c r="V774" s="30"/>
      <c r="W774" s="30"/>
      <c r="X774" s="30"/>
      <c r="Y774" s="30"/>
      <c r="Z774" s="30"/>
      <c r="AA774" s="30"/>
      <c r="AB774" s="30"/>
      <c r="AC774" s="30"/>
      <c r="AD774" s="292">
        <f t="shared" si="2866"/>
        <v>50</v>
      </c>
      <c r="AE774" s="30">
        <v>50</v>
      </c>
      <c r="AF774" s="30">
        <v>50</v>
      </c>
      <c r="AG774" s="30">
        <v>50</v>
      </c>
      <c r="AH774" s="30"/>
      <c r="AI774" s="30"/>
      <c r="AJ774" s="30"/>
      <c r="AK774" s="30"/>
      <c r="AL774" s="30"/>
      <c r="AM774" s="30"/>
      <c r="AN774" s="30"/>
      <c r="AO774" s="30"/>
    </row>
    <row r="775" spans="1:41" ht="26.25" customHeight="1">
      <c r="A775" s="43" t="s">
        <v>541</v>
      </c>
      <c r="B775" s="154" t="s">
        <v>542</v>
      </c>
      <c r="C775" s="129" t="s">
        <v>534</v>
      </c>
      <c r="D775" s="263">
        <f t="shared" ref="D775:E777" si="3019">D776</f>
        <v>2730</v>
      </c>
      <c r="E775" s="156">
        <f t="shared" si="3019"/>
        <v>2860</v>
      </c>
      <c r="F775" s="300">
        <f t="shared" ref="F775:AO777" si="3020">F776</f>
        <v>2860</v>
      </c>
      <c r="G775" s="263">
        <f t="shared" si="3020"/>
        <v>760</v>
      </c>
      <c r="H775" s="263">
        <f t="shared" si="3020"/>
        <v>720</v>
      </c>
      <c r="I775" s="263">
        <f t="shared" si="3020"/>
        <v>730</v>
      </c>
      <c r="J775" s="263">
        <f t="shared" si="3020"/>
        <v>650</v>
      </c>
      <c r="K775" s="23">
        <f t="shared" si="2913"/>
        <v>2860</v>
      </c>
      <c r="L775" s="23">
        <f t="shared" si="2914"/>
        <v>0</v>
      </c>
      <c r="M775" s="263">
        <f t="shared" si="3020"/>
        <v>2860</v>
      </c>
      <c r="N775" s="263">
        <f t="shared" si="3020"/>
        <v>2860</v>
      </c>
      <c r="O775" s="263">
        <f t="shared" si="3020"/>
        <v>2860</v>
      </c>
      <c r="P775" s="156">
        <f t="shared" si="3020"/>
        <v>0</v>
      </c>
      <c r="Q775" s="156">
        <f t="shared" si="3020"/>
        <v>0</v>
      </c>
      <c r="R775" s="156">
        <f t="shared" si="3020"/>
        <v>0</v>
      </c>
      <c r="S775" s="156">
        <f t="shared" si="3020"/>
        <v>0</v>
      </c>
      <c r="T775" s="156">
        <f t="shared" si="3020"/>
        <v>0</v>
      </c>
      <c r="U775" s="156">
        <f t="shared" si="3020"/>
        <v>0</v>
      </c>
      <c r="V775" s="156">
        <f t="shared" si="3020"/>
        <v>0</v>
      </c>
      <c r="W775" s="156">
        <f t="shared" si="3020"/>
        <v>0</v>
      </c>
      <c r="X775" s="156">
        <f t="shared" si="3020"/>
        <v>0</v>
      </c>
      <c r="Y775" s="156">
        <f t="shared" si="3020"/>
        <v>0</v>
      </c>
      <c r="Z775" s="156">
        <f t="shared" si="3020"/>
        <v>0</v>
      </c>
      <c r="AA775" s="156">
        <f t="shared" si="3020"/>
        <v>0</v>
      </c>
      <c r="AB775" s="156">
        <f t="shared" si="3020"/>
        <v>0</v>
      </c>
      <c r="AC775" s="156">
        <f t="shared" si="3020"/>
        <v>0</v>
      </c>
      <c r="AD775" s="292">
        <f t="shared" si="2866"/>
        <v>2860</v>
      </c>
      <c r="AE775" s="156">
        <f t="shared" si="3020"/>
        <v>2860</v>
      </c>
      <c r="AF775" s="156">
        <f t="shared" si="3020"/>
        <v>2819</v>
      </c>
      <c r="AG775" s="156">
        <f t="shared" si="3020"/>
        <v>3010</v>
      </c>
      <c r="AH775" s="156">
        <f t="shared" si="3020"/>
        <v>0</v>
      </c>
      <c r="AI775" s="156">
        <f t="shared" si="3020"/>
        <v>0</v>
      </c>
      <c r="AJ775" s="156">
        <f t="shared" si="3020"/>
        <v>0</v>
      </c>
      <c r="AK775" s="156">
        <f t="shared" si="3020"/>
        <v>0</v>
      </c>
      <c r="AL775" s="156">
        <f t="shared" si="3020"/>
        <v>0</v>
      </c>
      <c r="AM775" s="156">
        <f t="shared" si="3020"/>
        <v>0</v>
      </c>
      <c r="AN775" s="156">
        <f t="shared" si="3020"/>
        <v>0</v>
      </c>
      <c r="AO775" s="156">
        <f t="shared" si="3020"/>
        <v>0</v>
      </c>
    </row>
    <row r="776" spans="1:41" ht="14.25">
      <c r="A776" s="43"/>
      <c r="B776" s="25" t="s">
        <v>298</v>
      </c>
      <c r="C776" s="29"/>
      <c r="D776" s="191">
        <f t="shared" si="3019"/>
        <v>2730</v>
      </c>
      <c r="E776" s="111">
        <f t="shared" si="3019"/>
        <v>2860</v>
      </c>
      <c r="F776" s="296">
        <f t="shared" si="3020"/>
        <v>2860</v>
      </c>
      <c r="G776" s="191">
        <f t="shared" si="3020"/>
        <v>760</v>
      </c>
      <c r="H776" s="191">
        <f t="shared" si="3020"/>
        <v>720</v>
      </c>
      <c r="I776" s="191">
        <f t="shared" si="3020"/>
        <v>730</v>
      </c>
      <c r="J776" s="191">
        <f t="shared" si="3020"/>
        <v>650</v>
      </c>
      <c r="K776" s="23">
        <f t="shared" si="2913"/>
        <v>2860</v>
      </c>
      <c r="L776" s="23">
        <f t="shared" si="2914"/>
        <v>0</v>
      </c>
      <c r="M776" s="191">
        <f t="shared" si="3020"/>
        <v>2860</v>
      </c>
      <c r="N776" s="191">
        <f t="shared" si="3020"/>
        <v>2860</v>
      </c>
      <c r="O776" s="191">
        <f t="shared" si="3020"/>
        <v>2860</v>
      </c>
      <c r="P776" s="111">
        <f t="shared" si="3020"/>
        <v>0</v>
      </c>
      <c r="Q776" s="111">
        <f t="shared" si="3020"/>
        <v>0</v>
      </c>
      <c r="R776" s="111">
        <f t="shared" si="3020"/>
        <v>0</v>
      </c>
      <c r="S776" s="111">
        <f t="shared" si="3020"/>
        <v>0</v>
      </c>
      <c r="T776" s="111">
        <f t="shared" si="3020"/>
        <v>0</v>
      </c>
      <c r="U776" s="111">
        <f t="shared" si="3020"/>
        <v>0</v>
      </c>
      <c r="V776" s="111">
        <f t="shared" si="3020"/>
        <v>0</v>
      </c>
      <c r="W776" s="111">
        <f t="shared" si="3020"/>
        <v>0</v>
      </c>
      <c r="X776" s="111">
        <f t="shared" si="3020"/>
        <v>0</v>
      </c>
      <c r="Y776" s="111">
        <f t="shared" si="3020"/>
        <v>0</v>
      </c>
      <c r="Z776" s="111">
        <f t="shared" si="3020"/>
        <v>0</v>
      </c>
      <c r="AA776" s="111">
        <f t="shared" si="3020"/>
        <v>0</v>
      </c>
      <c r="AB776" s="111">
        <f t="shared" si="3020"/>
        <v>0</v>
      </c>
      <c r="AC776" s="111">
        <f t="shared" si="3020"/>
        <v>0</v>
      </c>
      <c r="AD776" s="292">
        <f t="shared" si="2866"/>
        <v>2860</v>
      </c>
      <c r="AE776" s="111">
        <f t="shared" si="3020"/>
        <v>2860</v>
      </c>
      <c r="AF776" s="111">
        <f t="shared" si="3020"/>
        <v>2819</v>
      </c>
      <c r="AG776" s="111">
        <f t="shared" si="3020"/>
        <v>3010</v>
      </c>
      <c r="AH776" s="111">
        <f t="shared" si="3020"/>
        <v>0</v>
      </c>
      <c r="AI776" s="111">
        <f t="shared" si="3020"/>
        <v>0</v>
      </c>
      <c r="AJ776" s="111">
        <f t="shared" si="3020"/>
        <v>0</v>
      </c>
      <c r="AK776" s="111">
        <f t="shared" si="3020"/>
        <v>0</v>
      </c>
      <c r="AL776" s="111">
        <f t="shared" si="3020"/>
        <v>0</v>
      </c>
      <c r="AM776" s="111">
        <f t="shared" si="3020"/>
        <v>0</v>
      </c>
      <c r="AN776" s="111">
        <f t="shared" si="3020"/>
        <v>0</v>
      </c>
      <c r="AO776" s="111">
        <f t="shared" si="3020"/>
        <v>0</v>
      </c>
    </row>
    <row r="777" spans="1:41" ht="14.25">
      <c r="A777" s="43"/>
      <c r="B777" s="28" t="s">
        <v>299</v>
      </c>
      <c r="C777" s="29">
        <v>1</v>
      </c>
      <c r="D777" s="248">
        <f t="shared" si="3019"/>
        <v>2730</v>
      </c>
      <c r="E777" s="38">
        <f t="shared" si="3019"/>
        <v>2860</v>
      </c>
      <c r="F777" s="286">
        <f t="shared" si="3020"/>
        <v>2860</v>
      </c>
      <c r="G777" s="248">
        <f t="shared" si="3020"/>
        <v>760</v>
      </c>
      <c r="H777" s="248">
        <f t="shared" si="3020"/>
        <v>720</v>
      </c>
      <c r="I777" s="248">
        <f t="shared" si="3020"/>
        <v>730</v>
      </c>
      <c r="J777" s="248">
        <f t="shared" si="3020"/>
        <v>650</v>
      </c>
      <c r="K777" s="23">
        <f t="shared" si="2913"/>
        <v>2860</v>
      </c>
      <c r="L777" s="23">
        <f t="shared" si="2914"/>
        <v>0</v>
      </c>
      <c r="M777" s="248">
        <f t="shared" si="3020"/>
        <v>2860</v>
      </c>
      <c r="N777" s="248">
        <f t="shared" si="3020"/>
        <v>2860</v>
      </c>
      <c r="O777" s="248">
        <f t="shared" si="3020"/>
        <v>2860</v>
      </c>
      <c r="P777" s="38">
        <f t="shared" si="3020"/>
        <v>0</v>
      </c>
      <c r="Q777" s="38">
        <f t="shared" si="3020"/>
        <v>0</v>
      </c>
      <c r="R777" s="38">
        <f t="shared" si="3020"/>
        <v>0</v>
      </c>
      <c r="S777" s="38">
        <f t="shared" si="3020"/>
        <v>0</v>
      </c>
      <c r="T777" s="38">
        <f t="shared" si="3020"/>
        <v>0</v>
      </c>
      <c r="U777" s="38">
        <f t="shared" si="3020"/>
        <v>0</v>
      </c>
      <c r="V777" s="38">
        <f t="shared" si="3020"/>
        <v>0</v>
      </c>
      <c r="W777" s="38">
        <f t="shared" si="3020"/>
        <v>0</v>
      </c>
      <c r="X777" s="38">
        <f t="shared" si="3020"/>
        <v>0</v>
      </c>
      <c r="Y777" s="38">
        <f t="shared" si="3020"/>
        <v>0</v>
      </c>
      <c r="Z777" s="38">
        <f t="shared" si="3020"/>
        <v>0</v>
      </c>
      <c r="AA777" s="38">
        <f t="shared" si="3020"/>
        <v>0</v>
      </c>
      <c r="AB777" s="38">
        <f t="shared" si="3020"/>
        <v>0</v>
      </c>
      <c r="AC777" s="38">
        <f t="shared" si="3020"/>
        <v>0</v>
      </c>
      <c r="AD777" s="292">
        <f t="shared" si="2866"/>
        <v>2860</v>
      </c>
      <c r="AE777" s="38">
        <f t="shared" si="3020"/>
        <v>2860</v>
      </c>
      <c r="AF777" s="38">
        <f t="shared" si="3020"/>
        <v>2819</v>
      </c>
      <c r="AG777" s="38">
        <f t="shared" si="3020"/>
        <v>3010</v>
      </c>
      <c r="AH777" s="38">
        <f t="shared" si="3020"/>
        <v>0</v>
      </c>
      <c r="AI777" s="38">
        <f t="shared" si="3020"/>
        <v>0</v>
      </c>
      <c r="AJ777" s="38">
        <f t="shared" si="3020"/>
        <v>0</v>
      </c>
      <c r="AK777" s="38">
        <f t="shared" si="3020"/>
        <v>0</v>
      </c>
      <c r="AL777" s="38">
        <f t="shared" si="3020"/>
        <v>0</v>
      </c>
      <c r="AM777" s="38">
        <f t="shared" si="3020"/>
        <v>0</v>
      </c>
      <c r="AN777" s="38">
        <f t="shared" si="3020"/>
        <v>0</v>
      </c>
      <c r="AO777" s="38">
        <f t="shared" si="3020"/>
        <v>0</v>
      </c>
    </row>
    <row r="778" spans="1:41" ht="25.5">
      <c r="A778" s="43"/>
      <c r="B778" s="320" t="s">
        <v>535</v>
      </c>
      <c r="C778" s="29" t="s">
        <v>536</v>
      </c>
      <c r="D778" s="248">
        <f t="shared" ref="D778:E778" si="3021">D779+D780</f>
        <v>2730</v>
      </c>
      <c r="E778" s="38">
        <f t="shared" si="3021"/>
        <v>2860</v>
      </c>
      <c r="F778" s="286">
        <f t="shared" ref="F778:J778" si="3022">F779+F780</f>
        <v>2860</v>
      </c>
      <c r="G778" s="248">
        <f t="shared" si="3022"/>
        <v>760</v>
      </c>
      <c r="H778" s="248">
        <f t="shared" si="3022"/>
        <v>720</v>
      </c>
      <c r="I778" s="248">
        <f t="shared" si="3022"/>
        <v>730</v>
      </c>
      <c r="J778" s="248">
        <f t="shared" si="3022"/>
        <v>650</v>
      </c>
      <c r="K778" s="23">
        <f t="shared" si="2913"/>
        <v>2860</v>
      </c>
      <c r="L778" s="23">
        <f t="shared" si="2914"/>
        <v>0</v>
      </c>
      <c r="M778" s="248">
        <f t="shared" ref="M778:O778" si="3023">M779+M780</f>
        <v>2860</v>
      </c>
      <c r="N778" s="248">
        <f t="shared" si="3023"/>
        <v>2860</v>
      </c>
      <c r="O778" s="248">
        <f t="shared" si="3023"/>
        <v>2860</v>
      </c>
      <c r="P778" s="38">
        <f t="shared" ref="P778:Q778" si="3024">P779+P780</f>
        <v>0</v>
      </c>
      <c r="Q778" s="38">
        <f t="shared" si="3024"/>
        <v>0</v>
      </c>
      <c r="R778" s="38">
        <f t="shared" ref="R778:Z778" si="3025">R779+R780</f>
        <v>0</v>
      </c>
      <c r="S778" s="38">
        <f t="shared" si="3025"/>
        <v>0</v>
      </c>
      <c r="T778" s="38">
        <f t="shared" si="3025"/>
        <v>0</v>
      </c>
      <c r="U778" s="38">
        <f t="shared" ref="U778:V778" si="3026">U779+U780</f>
        <v>0</v>
      </c>
      <c r="V778" s="38">
        <f t="shared" si="3026"/>
        <v>0</v>
      </c>
      <c r="W778" s="38">
        <f t="shared" ref="W778:Y778" si="3027">W779+W780</f>
        <v>0</v>
      </c>
      <c r="X778" s="38">
        <f t="shared" si="3027"/>
        <v>0</v>
      </c>
      <c r="Y778" s="38">
        <f t="shared" si="3027"/>
        <v>0</v>
      </c>
      <c r="Z778" s="38">
        <f t="shared" si="3025"/>
        <v>0</v>
      </c>
      <c r="AA778" s="38">
        <f t="shared" ref="AA778:AB778" si="3028">AA779+AA780</f>
        <v>0</v>
      </c>
      <c r="AB778" s="38">
        <f t="shared" si="3028"/>
        <v>0</v>
      </c>
      <c r="AC778" s="38">
        <f t="shared" ref="AC778:AE778" si="3029">AC779+AC780</f>
        <v>0</v>
      </c>
      <c r="AD778" s="292">
        <f t="shared" si="2866"/>
        <v>2860</v>
      </c>
      <c r="AE778" s="38">
        <f t="shared" si="3029"/>
        <v>2860</v>
      </c>
      <c r="AF778" s="38">
        <f t="shared" ref="AF778:AK778" si="3030">AF779+AF780</f>
        <v>2819</v>
      </c>
      <c r="AG778" s="38">
        <f t="shared" si="3030"/>
        <v>3010</v>
      </c>
      <c r="AH778" s="38">
        <f t="shared" ref="AH778:AJ778" si="3031">AH779+AH780</f>
        <v>0</v>
      </c>
      <c r="AI778" s="38">
        <f t="shared" si="3031"/>
        <v>0</v>
      </c>
      <c r="AJ778" s="38">
        <f t="shared" si="3031"/>
        <v>0</v>
      </c>
      <c r="AK778" s="38">
        <f t="shared" si="3030"/>
        <v>0</v>
      </c>
      <c r="AL778" s="38">
        <f t="shared" ref="AL778:AM778" si="3032">AL779+AL780</f>
        <v>0</v>
      </c>
      <c r="AM778" s="38">
        <f t="shared" si="3032"/>
        <v>0</v>
      </c>
      <c r="AN778" s="38">
        <f t="shared" ref="AN778:AO778" si="3033">AN779+AN780</f>
        <v>0</v>
      </c>
      <c r="AO778" s="38">
        <f t="shared" si="3033"/>
        <v>0</v>
      </c>
    </row>
    <row r="779" spans="1:41" ht="14.25">
      <c r="A779" s="43"/>
      <c r="B779" s="28" t="s">
        <v>300</v>
      </c>
      <c r="C779" s="29">
        <v>10</v>
      </c>
      <c r="D779" s="186">
        <v>2550</v>
      </c>
      <c r="E779" s="30">
        <v>2680</v>
      </c>
      <c r="F779" s="93">
        <v>2680</v>
      </c>
      <c r="G779" s="186">
        <v>720</v>
      </c>
      <c r="H779" s="186">
        <v>680</v>
      </c>
      <c r="I779" s="186">
        <v>680</v>
      </c>
      <c r="J779" s="186">
        <v>600</v>
      </c>
      <c r="K779" s="23">
        <f t="shared" si="2913"/>
        <v>2680</v>
      </c>
      <c r="L779" s="23">
        <f t="shared" si="2914"/>
        <v>0</v>
      </c>
      <c r="M779" s="186">
        <v>2680</v>
      </c>
      <c r="N779" s="186">
        <v>2680</v>
      </c>
      <c r="O779" s="186">
        <v>2680</v>
      </c>
      <c r="P779" s="30"/>
      <c r="Q779" s="30"/>
      <c r="R779" s="30"/>
      <c r="S779" s="30"/>
      <c r="T779" s="30"/>
      <c r="U779" s="30"/>
      <c r="V779" s="30"/>
      <c r="W779" s="30"/>
      <c r="X779" s="30"/>
      <c r="Y779" s="30"/>
      <c r="Z779" s="30"/>
      <c r="AA779" s="30"/>
      <c r="AB779" s="30"/>
      <c r="AC779" s="30"/>
      <c r="AD779" s="292">
        <f t="shared" si="2866"/>
        <v>2680</v>
      </c>
      <c r="AE779" s="30">
        <v>2680</v>
      </c>
      <c r="AF779" s="30">
        <v>2639</v>
      </c>
      <c r="AG779" s="30">
        <v>2830</v>
      </c>
      <c r="AH779" s="30"/>
      <c r="AI779" s="30"/>
      <c r="AJ779" s="30"/>
      <c r="AK779" s="30"/>
      <c r="AL779" s="30"/>
      <c r="AM779" s="30"/>
      <c r="AN779" s="30"/>
      <c r="AO779" s="30"/>
    </row>
    <row r="780" spans="1:41" ht="14.25">
      <c r="A780" s="43"/>
      <c r="B780" s="28" t="s">
        <v>301</v>
      </c>
      <c r="C780" s="29">
        <v>20</v>
      </c>
      <c r="D780" s="186">
        <v>180</v>
      </c>
      <c r="E780" s="30">
        <v>180</v>
      </c>
      <c r="F780" s="93">
        <v>180</v>
      </c>
      <c r="G780" s="186">
        <v>40</v>
      </c>
      <c r="H780" s="186">
        <v>40</v>
      </c>
      <c r="I780" s="186">
        <v>50</v>
      </c>
      <c r="J780" s="186">
        <v>50</v>
      </c>
      <c r="K780" s="23">
        <f t="shared" si="2913"/>
        <v>180</v>
      </c>
      <c r="L780" s="23">
        <f t="shared" si="2914"/>
        <v>0</v>
      </c>
      <c r="M780" s="186">
        <v>180</v>
      </c>
      <c r="N780" s="186">
        <v>180</v>
      </c>
      <c r="O780" s="186">
        <v>180</v>
      </c>
      <c r="P780" s="30"/>
      <c r="Q780" s="30"/>
      <c r="R780" s="30"/>
      <c r="S780" s="30"/>
      <c r="T780" s="30"/>
      <c r="U780" s="30"/>
      <c r="V780" s="30"/>
      <c r="W780" s="30"/>
      <c r="X780" s="30"/>
      <c r="Y780" s="30"/>
      <c r="Z780" s="30"/>
      <c r="AA780" s="30"/>
      <c r="AB780" s="30"/>
      <c r="AC780" s="30"/>
      <c r="AD780" s="292">
        <f t="shared" si="2866"/>
        <v>180</v>
      </c>
      <c r="AE780" s="30">
        <v>180</v>
      </c>
      <c r="AF780" s="30">
        <v>180</v>
      </c>
      <c r="AG780" s="30">
        <v>180</v>
      </c>
      <c r="AH780" s="30"/>
      <c r="AI780" s="30"/>
      <c r="AJ780" s="30"/>
      <c r="AK780" s="30"/>
      <c r="AL780" s="30"/>
      <c r="AM780" s="30"/>
      <c r="AN780" s="30"/>
      <c r="AO780" s="30"/>
    </row>
    <row r="781" spans="1:41" ht="21" hidden="1" customHeight="1">
      <c r="A781" s="43"/>
      <c r="B781" s="28" t="s">
        <v>310</v>
      </c>
      <c r="C781" s="29" t="s">
        <v>421</v>
      </c>
      <c r="D781" s="186"/>
      <c r="E781" s="30"/>
      <c r="F781" s="93"/>
      <c r="G781" s="186"/>
      <c r="H781" s="186"/>
      <c r="I781" s="186"/>
      <c r="J781" s="186"/>
      <c r="K781" s="23">
        <f t="shared" si="2913"/>
        <v>0</v>
      </c>
      <c r="L781" s="23">
        <f t="shared" si="2914"/>
        <v>0</v>
      </c>
      <c r="M781" s="186"/>
      <c r="N781" s="186"/>
      <c r="O781" s="186"/>
      <c r="P781" s="30"/>
      <c r="Q781" s="30"/>
      <c r="R781" s="30"/>
      <c r="S781" s="30"/>
      <c r="T781" s="30"/>
      <c r="U781" s="30"/>
      <c r="V781" s="30"/>
      <c r="W781" s="30"/>
      <c r="X781" s="30"/>
      <c r="Y781" s="30"/>
      <c r="Z781" s="30"/>
      <c r="AA781" s="30"/>
      <c r="AB781" s="30"/>
      <c r="AC781" s="30"/>
      <c r="AD781" s="292">
        <f t="shared" si="2866"/>
        <v>0</v>
      </c>
      <c r="AE781" s="30"/>
      <c r="AF781" s="30"/>
      <c r="AG781" s="30"/>
      <c r="AH781" s="30"/>
      <c r="AI781" s="30"/>
      <c r="AJ781" s="30"/>
      <c r="AK781" s="30"/>
      <c r="AL781" s="30"/>
      <c r="AM781" s="30"/>
      <c r="AN781" s="30"/>
      <c r="AO781" s="30"/>
    </row>
    <row r="782" spans="1:41" ht="27.75" customHeight="1">
      <c r="A782" s="43" t="s">
        <v>543</v>
      </c>
      <c r="B782" s="154" t="s">
        <v>544</v>
      </c>
      <c r="C782" s="129" t="s">
        <v>534</v>
      </c>
      <c r="D782" s="263">
        <f t="shared" ref="D782:E784" si="3034">D783</f>
        <v>1125</v>
      </c>
      <c r="E782" s="156">
        <f t="shared" si="3034"/>
        <v>1272</v>
      </c>
      <c r="F782" s="300">
        <f t="shared" ref="F782:AO784" si="3035">F783</f>
        <v>1272</v>
      </c>
      <c r="G782" s="263">
        <f t="shared" si="3035"/>
        <v>319</v>
      </c>
      <c r="H782" s="263">
        <f t="shared" si="3035"/>
        <v>318</v>
      </c>
      <c r="I782" s="263">
        <f t="shared" si="3035"/>
        <v>317</v>
      </c>
      <c r="J782" s="263">
        <f t="shared" si="3035"/>
        <v>318</v>
      </c>
      <c r="K782" s="23">
        <f t="shared" si="2913"/>
        <v>1272</v>
      </c>
      <c r="L782" s="23">
        <f t="shared" si="2914"/>
        <v>0</v>
      </c>
      <c r="M782" s="263">
        <f t="shared" si="3035"/>
        <v>1272</v>
      </c>
      <c r="N782" s="263">
        <f t="shared" si="3035"/>
        <v>1272</v>
      </c>
      <c r="O782" s="263">
        <f t="shared" si="3035"/>
        <v>1272</v>
      </c>
      <c r="P782" s="156">
        <f t="shared" si="3035"/>
        <v>0</v>
      </c>
      <c r="Q782" s="156">
        <f t="shared" si="3035"/>
        <v>0</v>
      </c>
      <c r="R782" s="156">
        <f t="shared" si="3035"/>
        <v>0</v>
      </c>
      <c r="S782" s="156">
        <f t="shared" si="3035"/>
        <v>0</v>
      </c>
      <c r="T782" s="156">
        <f t="shared" si="3035"/>
        <v>0</v>
      </c>
      <c r="U782" s="156">
        <f t="shared" si="3035"/>
        <v>0</v>
      </c>
      <c r="V782" s="156">
        <f t="shared" si="3035"/>
        <v>0</v>
      </c>
      <c r="W782" s="156">
        <f t="shared" si="3035"/>
        <v>0</v>
      </c>
      <c r="X782" s="156">
        <f t="shared" si="3035"/>
        <v>0</v>
      </c>
      <c r="Y782" s="156">
        <f t="shared" si="3035"/>
        <v>0</v>
      </c>
      <c r="Z782" s="156">
        <f t="shared" si="3035"/>
        <v>0</v>
      </c>
      <c r="AA782" s="156">
        <f t="shared" si="3035"/>
        <v>0</v>
      </c>
      <c r="AB782" s="156">
        <f t="shared" si="3035"/>
        <v>0</v>
      </c>
      <c r="AC782" s="156">
        <f t="shared" si="3035"/>
        <v>0</v>
      </c>
      <c r="AD782" s="292">
        <f t="shared" si="2866"/>
        <v>1272</v>
      </c>
      <c r="AE782" s="156">
        <f t="shared" si="3035"/>
        <v>1272</v>
      </c>
      <c r="AF782" s="156">
        <f t="shared" si="3035"/>
        <v>1161</v>
      </c>
      <c r="AG782" s="156">
        <f t="shared" si="3035"/>
        <v>1315</v>
      </c>
      <c r="AH782" s="156">
        <f t="shared" si="3035"/>
        <v>0</v>
      </c>
      <c r="AI782" s="156">
        <f t="shared" si="3035"/>
        <v>0</v>
      </c>
      <c r="AJ782" s="156">
        <f t="shared" si="3035"/>
        <v>0</v>
      </c>
      <c r="AK782" s="156">
        <f t="shared" si="3035"/>
        <v>0</v>
      </c>
      <c r="AL782" s="156">
        <f t="shared" si="3035"/>
        <v>0</v>
      </c>
      <c r="AM782" s="156">
        <f t="shared" si="3035"/>
        <v>0</v>
      </c>
      <c r="AN782" s="156">
        <f t="shared" si="3035"/>
        <v>0</v>
      </c>
      <c r="AO782" s="156">
        <f t="shared" si="3035"/>
        <v>0</v>
      </c>
    </row>
    <row r="783" spans="1:41" ht="14.25">
      <c r="A783" s="43"/>
      <c r="B783" s="25" t="s">
        <v>298</v>
      </c>
      <c r="C783" s="29"/>
      <c r="D783" s="191">
        <f t="shared" si="3034"/>
        <v>1125</v>
      </c>
      <c r="E783" s="111">
        <f t="shared" si="3034"/>
        <v>1272</v>
      </c>
      <c r="F783" s="296">
        <f t="shared" si="3035"/>
        <v>1272</v>
      </c>
      <c r="G783" s="191">
        <f t="shared" si="3035"/>
        <v>319</v>
      </c>
      <c r="H783" s="191">
        <f t="shared" si="3035"/>
        <v>318</v>
      </c>
      <c r="I783" s="191">
        <f t="shared" si="3035"/>
        <v>317</v>
      </c>
      <c r="J783" s="191">
        <f t="shared" si="3035"/>
        <v>318</v>
      </c>
      <c r="K783" s="23">
        <f t="shared" si="2913"/>
        <v>1272</v>
      </c>
      <c r="L783" s="23">
        <f t="shared" si="2914"/>
        <v>0</v>
      </c>
      <c r="M783" s="191">
        <f t="shared" si="3035"/>
        <v>1272</v>
      </c>
      <c r="N783" s="191">
        <f t="shared" si="3035"/>
        <v>1272</v>
      </c>
      <c r="O783" s="191">
        <f t="shared" si="3035"/>
        <v>1272</v>
      </c>
      <c r="P783" s="111">
        <f t="shared" si="3035"/>
        <v>0</v>
      </c>
      <c r="Q783" s="111">
        <f t="shared" si="3035"/>
        <v>0</v>
      </c>
      <c r="R783" s="111">
        <f t="shared" si="3035"/>
        <v>0</v>
      </c>
      <c r="S783" s="111">
        <f t="shared" si="3035"/>
        <v>0</v>
      </c>
      <c r="T783" s="111">
        <f t="shared" si="3035"/>
        <v>0</v>
      </c>
      <c r="U783" s="111">
        <f t="shared" si="3035"/>
        <v>0</v>
      </c>
      <c r="V783" s="111">
        <f t="shared" si="3035"/>
        <v>0</v>
      </c>
      <c r="W783" s="111">
        <f t="shared" si="3035"/>
        <v>0</v>
      </c>
      <c r="X783" s="111">
        <f t="shared" si="3035"/>
        <v>0</v>
      </c>
      <c r="Y783" s="111">
        <f t="shared" si="3035"/>
        <v>0</v>
      </c>
      <c r="Z783" s="111">
        <f t="shared" si="3035"/>
        <v>0</v>
      </c>
      <c r="AA783" s="111">
        <f t="shared" si="3035"/>
        <v>0</v>
      </c>
      <c r="AB783" s="111">
        <f t="shared" si="3035"/>
        <v>0</v>
      </c>
      <c r="AC783" s="111">
        <f t="shared" si="3035"/>
        <v>0</v>
      </c>
      <c r="AD783" s="292">
        <f t="shared" si="2866"/>
        <v>1272</v>
      </c>
      <c r="AE783" s="111">
        <f t="shared" si="3035"/>
        <v>1272</v>
      </c>
      <c r="AF783" s="111">
        <f t="shared" si="3035"/>
        <v>1161</v>
      </c>
      <c r="AG783" s="111">
        <f t="shared" si="3035"/>
        <v>1315</v>
      </c>
      <c r="AH783" s="111">
        <f t="shared" si="3035"/>
        <v>0</v>
      </c>
      <c r="AI783" s="111">
        <f t="shared" si="3035"/>
        <v>0</v>
      </c>
      <c r="AJ783" s="111">
        <f t="shared" si="3035"/>
        <v>0</v>
      </c>
      <c r="AK783" s="111">
        <f t="shared" si="3035"/>
        <v>0</v>
      </c>
      <c r="AL783" s="111">
        <f t="shared" si="3035"/>
        <v>0</v>
      </c>
      <c r="AM783" s="111">
        <f t="shared" si="3035"/>
        <v>0</v>
      </c>
      <c r="AN783" s="111">
        <f t="shared" si="3035"/>
        <v>0</v>
      </c>
      <c r="AO783" s="111">
        <f t="shared" si="3035"/>
        <v>0</v>
      </c>
    </row>
    <row r="784" spans="1:41" ht="14.25">
      <c r="A784" s="43"/>
      <c r="B784" s="28" t="s">
        <v>299</v>
      </c>
      <c r="C784" s="29">
        <v>1</v>
      </c>
      <c r="D784" s="248">
        <f t="shared" si="3034"/>
        <v>1125</v>
      </c>
      <c r="E784" s="38">
        <f t="shared" si="3034"/>
        <v>1272</v>
      </c>
      <c r="F784" s="286">
        <f t="shared" si="3035"/>
        <v>1272</v>
      </c>
      <c r="G784" s="248">
        <f t="shared" si="3035"/>
        <v>319</v>
      </c>
      <c r="H784" s="248">
        <f t="shared" si="3035"/>
        <v>318</v>
      </c>
      <c r="I784" s="248">
        <f t="shared" si="3035"/>
        <v>317</v>
      </c>
      <c r="J784" s="248">
        <f t="shared" si="3035"/>
        <v>318</v>
      </c>
      <c r="K784" s="23">
        <f t="shared" si="2913"/>
        <v>1272</v>
      </c>
      <c r="L784" s="23">
        <f t="shared" si="2914"/>
        <v>0</v>
      </c>
      <c r="M784" s="248">
        <f t="shared" si="3035"/>
        <v>1272</v>
      </c>
      <c r="N784" s="248">
        <f t="shared" si="3035"/>
        <v>1272</v>
      </c>
      <c r="O784" s="248">
        <f t="shared" si="3035"/>
        <v>1272</v>
      </c>
      <c r="P784" s="38">
        <f t="shared" si="3035"/>
        <v>0</v>
      </c>
      <c r="Q784" s="38">
        <f t="shared" si="3035"/>
        <v>0</v>
      </c>
      <c r="R784" s="38">
        <f t="shared" si="3035"/>
        <v>0</v>
      </c>
      <c r="S784" s="38">
        <f t="shared" si="3035"/>
        <v>0</v>
      </c>
      <c r="T784" s="38">
        <f t="shared" si="3035"/>
        <v>0</v>
      </c>
      <c r="U784" s="38">
        <f t="shared" si="3035"/>
        <v>0</v>
      </c>
      <c r="V784" s="38">
        <f t="shared" si="3035"/>
        <v>0</v>
      </c>
      <c r="W784" s="38">
        <f t="shared" si="3035"/>
        <v>0</v>
      </c>
      <c r="X784" s="38">
        <f t="shared" si="3035"/>
        <v>0</v>
      </c>
      <c r="Y784" s="38">
        <f t="shared" si="3035"/>
        <v>0</v>
      </c>
      <c r="Z784" s="38">
        <f t="shared" si="3035"/>
        <v>0</v>
      </c>
      <c r="AA784" s="38">
        <f t="shared" si="3035"/>
        <v>0</v>
      </c>
      <c r="AB784" s="38">
        <f t="shared" si="3035"/>
        <v>0</v>
      </c>
      <c r="AC784" s="38">
        <f t="shared" si="3035"/>
        <v>0</v>
      </c>
      <c r="AD784" s="292">
        <f t="shared" si="2866"/>
        <v>1272</v>
      </c>
      <c r="AE784" s="38">
        <f t="shared" si="3035"/>
        <v>1272</v>
      </c>
      <c r="AF784" s="38">
        <f t="shared" si="3035"/>
        <v>1161</v>
      </c>
      <c r="AG784" s="38">
        <f t="shared" si="3035"/>
        <v>1315</v>
      </c>
      <c r="AH784" s="38">
        <f t="shared" si="3035"/>
        <v>0</v>
      </c>
      <c r="AI784" s="38">
        <f t="shared" si="3035"/>
        <v>0</v>
      </c>
      <c r="AJ784" s="38">
        <f t="shared" si="3035"/>
        <v>0</v>
      </c>
      <c r="AK784" s="38">
        <f t="shared" si="3035"/>
        <v>0</v>
      </c>
      <c r="AL784" s="38">
        <f t="shared" si="3035"/>
        <v>0</v>
      </c>
      <c r="AM784" s="38">
        <f t="shared" si="3035"/>
        <v>0</v>
      </c>
      <c r="AN784" s="38">
        <f t="shared" si="3035"/>
        <v>0</v>
      </c>
      <c r="AO784" s="38">
        <f t="shared" si="3035"/>
        <v>0</v>
      </c>
    </row>
    <row r="785" spans="1:41" ht="25.5">
      <c r="A785" s="43"/>
      <c r="B785" s="320" t="s">
        <v>535</v>
      </c>
      <c r="C785" s="29" t="s">
        <v>536</v>
      </c>
      <c r="D785" s="248">
        <f t="shared" ref="D785:E785" si="3036">D786+D787</f>
        <v>1125</v>
      </c>
      <c r="E785" s="38">
        <f t="shared" si="3036"/>
        <v>1272</v>
      </c>
      <c r="F785" s="286">
        <f t="shared" ref="F785:J785" si="3037">F786+F787</f>
        <v>1272</v>
      </c>
      <c r="G785" s="248">
        <f t="shared" si="3037"/>
        <v>319</v>
      </c>
      <c r="H785" s="248">
        <f t="shared" si="3037"/>
        <v>318</v>
      </c>
      <c r="I785" s="248">
        <f t="shared" si="3037"/>
        <v>317</v>
      </c>
      <c r="J785" s="248">
        <f t="shared" si="3037"/>
        <v>318</v>
      </c>
      <c r="K785" s="23">
        <f t="shared" si="2913"/>
        <v>1272</v>
      </c>
      <c r="L785" s="23">
        <f t="shared" si="2914"/>
        <v>0</v>
      </c>
      <c r="M785" s="248">
        <f t="shared" ref="M785:O785" si="3038">M786+M787</f>
        <v>1272</v>
      </c>
      <c r="N785" s="248">
        <f t="shared" si="3038"/>
        <v>1272</v>
      </c>
      <c r="O785" s="248">
        <f t="shared" si="3038"/>
        <v>1272</v>
      </c>
      <c r="P785" s="38">
        <f t="shared" ref="P785:Q785" si="3039">P786+P787</f>
        <v>0</v>
      </c>
      <c r="Q785" s="38">
        <f t="shared" si="3039"/>
        <v>0</v>
      </c>
      <c r="R785" s="38">
        <f t="shared" ref="R785:Z785" si="3040">R786+R787</f>
        <v>0</v>
      </c>
      <c r="S785" s="38">
        <f t="shared" si="3040"/>
        <v>0</v>
      </c>
      <c r="T785" s="38">
        <f t="shared" si="3040"/>
        <v>0</v>
      </c>
      <c r="U785" s="38">
        <f t="shared" ref="U785:V785" si="3041">U786+U787</f>
        <v>0</v>
      </c>
      <c r="V785" s="38">
        <f t="shared" si="3041"/>
        <v>0</v>
      </c>
      <c r="W785" s="38">
        <f t="shared" ref="W785:Y785" si="3042">W786+W787</f>
        <v>0</v>
      </c>
      <c r="X785" s="38">
        <f t="shared" si="3042"/>
        <v>0</v>
      </c>
      <c r="Y785" s="38">
        <f t="shared" si="3042"/>
        <v>0</v>
      </c>
      <c r="Z785" s="38">
        <f t="shared" si="3040"/>
        <v>0</v>
      </c>
      <c r="AA785" s="38">
        <f t="shared" ref="AA785:AB785" si="3043">AA786+AA787</f>
        <v>0</v>
      </c>
      <c r="AB785" s="38">
        <f t="shared" si="3043"/>
        <v>0</v>
      </c>
      <c r="AC785" s="38">
        <f t="shared" ref="AC785:AE785" si="3044">AC786+AC787</f>
        <v>0</v>
      </c>
      <c r="AD785" s="292">
        <f t="shared" si="2866"/>
        <v>1272</v>
      </c>
      <c r="AE785" s="38">
        <f t="shared" si="3044"/>
        <v>1272</v>
      </c>
      <c r="AF785" s="38">
        <f t="shared" ref="AF785:AK785" si="3045">AF786+AF787</f>
        <v>1161</v>
      </c>
      <c r="AG785" s="38">
        <f t="shared" si="3045"/>
        <v>1315</v>
      </c>
      <c r="AH785" s="38">
        <f t="shared" ref="AH785:AJ785" si="3046">AH786+AH787</f>
        <v>0</v>
      </c>
      <c r="AI785" s="38">
        <f t="shared" si="3046"/>
        <v>0</v>
      </c>
      <c r="AJ785" s="38">
        <f t="shared" si="3046"/>
        <v>0</v>
      </c>
      <c r="AK785" s="38">
        <f t="shared" si="3045"/>
        <v>0</v>
      </c>
      <c r="AL785" s="38">
        <f t="shared" ref="AL785:AM785" si="3047">AL786+AL787</f>
        <v>0</v>
      </c>
      <c r="AM785" s="38">
        <f t="shared" si="3047"/>
        <v>0</v>
      </c>
      <c r="AN785" s="38">
        <f t="shared" ref="AN785:AO785" si="3048">AN786+AN787</f>
        <v>0</v>
      </c>
      <c r="AO785" s="38">
        <f t="shared" si="3048"/>
        <v>0</v>
      </c>
    </row>
    <row r="786" spans="1:41" ht="14.25">
      <c r="A786" s="43"/>
      <c r="B786" s="28" t="s">
        <v>300</v>
      </c>
      <c r="C786" s="29">
        <v>10</v>
      </c>
      <c r="D786" s="186">
        <v>1075</v>
      </c>
      <c r="E786" s="30">
        <v>1222</v>
      </c>
      <c r="F786" s="93">
        <v>1222</v>
      </c>
      <c r="G786" s="186">
        <v>307</v>
      </c>
      <c r="H786" s="186">
        <v>305</v>
      </c>
      <c r="I786" s="186">
        <v>305</v>
      </c>
      <c r="J786" s="186">
        <v>305</v>
      </c>
      <c r="K786" s="23">
        <f t="shared" si="2913"/>
        <v>1222</v>
      </c>
      <c r="L786" s="23">
        <f t="shared" si="2914"/>
        <v>0</v>
      </c>
      <c r="M786" s="186">
        <v>1222</v>
      </c>
      <c r="N786" s="186">
        <v>1222</v>
      </c>
      <c r="O786" s="186">
        <v>1222</v>
      </c>
      <c r="P786" s="30"/>
      <c r="Q786" s="30"/>
      <c r="R786" s="30"/>
      <c r="S786" s="30"/>
      <c r="T786" s="30"/>
      <c r="U786" s="30"/>
      <c r="V786" s="30"/>
      <c r="W786" s="30"/>
      <c r="X786" s="30"/>
      <c r="Y786" s="30"/>
      <c r="Z786" s="30"/>
      <c r="AA786" s="30"/>
      <c r="AB786" s="30"/>
      <c r="AC786" s="30"/>
      <c r="AD786" s="292">
        <f t="shared" si="2866"/>
        <v>1222</v>
      </c>
      <c r="AE786" s="30">
        <v>1222</v>
      </c>
      <c r="AF786" s="30">
        <v>1111</v>
      </c>
      <c r="AG786" s="30">
        <v>1265</v>
      </c>
      <c r="AH786" s="30"/>
      <c r="AI786" s="30"/>
      <c r="AJ786" s="30"/>
      <c r="AK786" s="30"/>
      <c r="AL786" s="30"/>
      <c r="AM786" s="30"/>
      <c r="AN786" s="30"/>
      <c r="AO786" s="30"/>
    </row>
    <row r="787" spans="1:41" ht="14.25">
      <c r="A787" s="43"/>
      <c r="B787" s="28" t="s">
        <v>301</v>
      </c>
      <c r="C787" s="29">
        <v>20</v>
      </c>
      <c r="D787" s="186">
        <v>50</v>
      </c>
      <c r="E787" s="30">
        <v>50</v>
      </c>
      <c r="F787" s="93">
        <v>50</v>
      </c>
      <c r="G787" s="186">
        <v>12</v>
      </c>
      <c r="H787" s="186">
        <v>13</v>
      </c>
      <c r="I787" s="186">
        <v>12</v>
      </c>
      <c r="J787" s="186">
        <v>13</v>
      </c>
      <c r="K787" s="23">
        <f t="shared" si="2913"/>
        <v>50</v>
      </c>
      <c r="L787" s="23">
        <f t="shared" si="2914"/>
        <v>0</v>
      </c>
      <c r="M787" s="186">
        <v>50</v>
      </c>
      <c r="N787" s="186">
        <v>50</v>
      </c>
      <c r="O787" s="186">
        <v>50</v>
      </c>
      <c r="P787" s="30"/>
      <c r="Q787" s="30"/>
      <c r="R787" s="30"/>
      <c r="S787" s="30"/>
      <c r="T787" s="30"/>
      <c r="U787" s="30"/>
      <c r="V787" s="30"/>
      <c r="W787" s="30"/>
      <c r="X787" s="30"/>
      <c r="Y787" s="30"/>
      <c r="Z787" s="30"/>
      <c r="AA787" s="30"/>
      <c r="AB787" s="30"/>
      <c r="AC787" s="30"/>
      <c r="AD787" s="292">
        <f t="shared" si="2866"/>
        <v>50</v>
      </c>
      <c r="AE787" s="30">
        <v>50</v>
      </c>
      <c r="AF787" s="30">
        <v>50</v>
      </c>
      <c r="AG787" s="30">
        <v>50</v>
      </c>
      <c r="AH787" s="30"/>
      <c r="AI787" s="30"/>
      <c r="AJ787" s="30"/>
      <c r="AK787" s="30"/>
      <c r="AL787" s="30"/>
      <c r="AM787" s="30"/>
      <c r="AN787" s="30"/>
      <c r="AO787" s="30"/>
    </row>
    <row r="788" spans="1:41" ht="33" customHeight="1">
      <c r="A788" s="43" t="s">
        <v>545</v>
      </c>
      <c r="B788" s="154" t="s">
        <v>546</v>
      </c>
      <c r="C788" s="129" t="s">
        <v>534</v>
      </c>
      <c r="D788" s="263">
        <f t="shared" ref="D788:E790" si="3049">D789</f>
        <v>1020</v>
      </c>
      <c r="E788" s="156">
        <f t="shared" si="3049"/>
        <v>1135</v>
      </c>
      <c r="F788" s="300">
        <f t="shared" ref="F788:AO790" si="3050">F789</f>
        <v>1135</v>
      </c>
      <c r="G788" s="263">
        <f t="shared" si="3050"/>
        <v>287</v>
      </c>
      <c r="H788" s="263">
        <f t="shared" si="3050"/>
        <v>285</v>
      </c>
      <c r="I788" s="263">
        <f t="shared" si="3050"/>
        <v>283</v>
      </c>
      <c r="J788" s="263">
        <f t="shared" si="3050"/>
        <v>280</v>
      </c>
      <c r="K788" s="23">
        <f t="shared" si="2913"/>
        <v>1135</v>
      </c>
      <c r="L788" s="23">
        <f t="shared" si="2914"/>
        <v>0</v>
      </c>
      <c r="M788" s="263">
        <f t="shared" si="3050"/>
        <v>1135</v>
      </c>
      <c r="N788" s="263">
        <f t="shared" si="3050"/>
        <v>1135</v>
      </c>
      <c r="O788" s="263">
        <f t="shared" si="3050"/>
        <v>1135</v>
      </c>
      <c r="P788" s="156">
        <f t="shared" si="3050"/>
        <v>0</v>
      </c>
      <c r="Q788" s="156">
        <f t="shared" si="3050"/>
        <v>0</v>
      </c>
      <c r="R788" s="156">
        <f t="shared" si="3050"/>
        <v>0</v>
      </c>
      <c r="S788" s="156">
        <f t="shared" si="3050"/>
        <v>0</v>
      </c>
      <c r="T788" s="156">
        <f t="shared" si="3050"/>
        <v>0</v>
      </c>
      <c r="U788" s="156">
        <f t="shared" si="3050"/>
        <v>0</v>
      </c>
      <c r="V788" s="156">
        <f t="shared" si="3050"/>
        <v>0</v>
      </c>
      <c r="W788" s="156">
        <f t="shared" si="3050"/>
        <v>0</v>
      </c>
      <c r="X788" s="156">
        <f t="shared" si="3050"/>
        <v>0</v>
      </c>
      <c r="Y788" s="156">
        <f t="shared" si="3050"/>
        <v>0</v>
      </c>
      <c r="Z788" s="156">
        <f t="shared" si="3050"/>
        <v>0</v>
      </c>
      <c r="AA788" s="156">
        <f t="shared" si="3050"/>
        <v>0</v>
      </c>
      <c r="AB788" s="156">
        <f t="shared" si="3050"/>
        <v>0</v>
      </c>
      <c r="AC788" s="156">
        <f t="shared" si="3050"/>
        <v>0</v>
      </c>
      <c r="AD788" s="292">
        <f t="shared" si="2866"/>
        <v>1135</v>
      </c>
      <c r="AE788" s="156">
        <f t="shared" si="3050"/>
        <v>1135</v>
      </c>
      <c r="AF788" s="156">
        <f t="shared" si="3050"/>
        <v>1047</v>
      </c>
      <c r="AG788" s="156">
        <f t="shared" si="3050"/>
        <v>985</v>
      </c>
      <c r="AH788" s="156">
        <f t="shared" si="3050"/>
        <v>0</v>
      </c>
      <c r="AI788" s="156">
        <f t="shared" si="3050"/>
        <v>0</v>
      </c>
      <c r="AJ788" s="156">
        <f t="shared" si="3050"/>
        <v>0</v>
      </c>
      <c r="AK788" s="156">
        <f t="shared" si="3050"/>
        <v>0</v>
      </c>
      <c r="AL788" s="156">
        <f t="shared" si="3050"/>
        <v>0</v>
      </c>
      <c r="AM788" s="156">
        <f t="shared" si="3050"/>
        <v>0</v>
      </c>
      <c r="AN788" s="156">
        <f t="shared" si="3050"/>
        <v>0</v>
      </c>
      <c r="AO788" s="156">
        <f t="shared" si="3050"/>
        <v>0</v>
      </c>
    </row>
    <row r="789" spans="1:41" ht="14.25">
      <c r="A789" s="43"/>
      <c r="B789" s="25" t="s">
        <v>298</v>
      </c>
      <c r="C789" s="29"/>
      <c r="D789" s="191">
        <f t="shared" si="3049"/>
        <v>1020</v>
      </c>
      <c r="E789" s="111">
        <f t="shared" si="3049"/>
        <v>1135</v>
      </c>
      <c r="F789" s="296">
        <f t="shared" si="3050"/>
        <v>1135</v>
      </c>
      <c r="G789" s="191">
        <f t="shared" si="3050"/>
        <v>287</v>
      </c>
      <c r="H789" s="191">
        <f t="shared" si="3050"/>
        <v>285</v>
      </c>
      <c r="I789" s="191">
        <f t="shared" si="3050"/>
        <v>283</v>
      </c>
      <c r="J789" s="191">
        <f t="shared" si="3050"/>
        <v>280</v>
      </c>
      <c r="K789" s="23">
        <f t="shared" si="2913"/>
        <v>1135</v>
      </c>
      <c r="L789" s="23">
        <f t="shared" si="2914"/>
        <v>0</v>
      </c>
      <c r="M789" s="191">
        <f t="shared" si="3050"/>
        <v>1135</v>
      </c>
      <c r="N789" s="191">
        <f t="shared" si="3050"/>
        <v>1135</v>
      </c>
      <c r="O789" s="191">
        <f t="shared" si="3050"/>
        <v>1135</v>
      </c>
      <c r="P789" s="111">
        <f t="shared" si="3050"/>
        <v>0</v>
      </c>
      <c r="Q789" s="111">
        <f t="shared" si="3050"/>
        <v>0</v>
      </c>
      <c r="R789" s="111">
        <f t="shared" si="3050"/>
        <v>0</v>
      </c>
      <c r="S789" s="111">
        <f t="shared" si="3050"/>
        <v>0</v>
      </c>
      <c r="T789" s="111">
        <f t="shared" si="3050"/>
        <v>0</v>
      </c>
      <c r="U789" s="111">
        <f t="shared" si="3050"/>
        <v>0</v>
      </c>
      <c r="V789" s="111">
        <f t="shared" si="3050"/>
        <v>0</v>
      </c>
      <c r="W789" s="111">
        <f t="shared" si="3050"/>
        <v>0</v>
      </c>
      <c r="X789" s="111">
        <f t="shared" si="3050"/>
        <v>0</v>
      </c>
      <c r="Y789" s="111">
        <f t="shared" si="3050"/>
        <v>0</v>
      </c>
      <c r="Z789" s="111">
        <f t="shared" si="3050"/>
        <v>0</v>
      </c>
      <c r="AA789" s="111">
        <f t="shared" si="3050"/>
        <v>0</v>
      </c>
      <c r="AB789" s="111">
        <f t="shared" si="3050"/>
        <v>0</v>
      </c>
      <c r="AC789" s="111">
        <f t="shared" si="3050"/>
        <v>0</v>
      </c>
      <c r="AD789" s="292">
        <f t="shared" si="2866"/>
        <v>1135</v>
      </c>
      <c r="AE789" s="111">
        <f t="shared" si="3050"/>
        <v>1135</v>
      </c>
      <c r="AF789" s="111">
        <f t="shared" si="3050"/>
        <v>1047</v>
      </c>
      <c r="AG789" s="111">
        <f t="shared" si="3050"/>
        <v>985</v>
      </c>
      <c r="AH789" s="111">
        <f t="shared" si="3050"/>
        <v>0</v>
      </c>
      <c r="AI789" s="111">
        <f t="shared" si="3050"/>
        <v>0</v>
      </c>
      <c r="AJ789" s="111">
        <f t="shared" si="3050"/>
        <v>0</v>
      </c>
      <c r="AK789" s="111">
        <f t="shared" si="3050"/>
        <v>0</v>
      </c>
      <c r="AL789" s="111">
        <f t="shared" si="3050"/>
        <v>0</v>
      </c>
      <c r="AM789" s="111">
        <f t="shared" si="3050"/>
        <v>0</v>
      </c>
      <c r="AN789" s="111">
        <f t="shared" si="3050"/>
        <v>0</v>
      </c>
      <c r="AO789" s="111">
        <f t="shared" si="3050"/>
        <v>0</v>
      </c>
    </row>
    <row r="790" spans="1:41" ht="14.25">
      <c r="A790" s="43"/>
      <c r="B790" s="28" t="s">
        <v>299</v>
      </c>
      <c r="C790" s="29">
        <v>1</v>
      </c>
      <c r="D790" s="248">
        <f t="shared" si="3049"/>
        <v>1020</v>
      </c>
      <c r="E790" s="38">
        <f t="shared" si="3049"/>
        <v>1135</v>
      </c>
      <c r="F790" s="286">
        <f t="shared" si="3050"/>
        <v>1135</v>
      </c>
      <c r="G790" s="248">
        <f t="shared" si="3050"/>
        <v>287</v>
      </c>
      <c r="H790" s="248">
        <f t="shared" si="3050"/>
        <v>285</v>
      </c>
      <c r="I790" s="248">
        <f t="shared" si="3050"/>
        <v>283</v>
      </c>
      <c r="J790" s="248">
        <f t="shared" si="3050"/>
        <v>280</v>
      </c>
      <c r="K790" s="23">
        <f t="shared" si="2913"/>
        <v>1135</v>
      </c>
      <c r="L790" s="23">
        <f t="shared" si="2914"/>
        <v>0</v>
      </c>
      <c r="M790" s="248">
        <f t="shared" si="3050"/>
        <v>1135</v>
      </c>
      <c r="N790" s="248">
        <f t="shared" si="3050"/>
        <v>1135</v>
      </c>
      <c r="O790" s="248">
        <f t="shared" si="3050"/>
        <v>1135</v>
      </c>
      <c r="P790" s="38">
        <f t="shared" si="3050"/>
        <v>0</v>
      </c>
      <c r="Q790" s="38">
        <f t="shared" si="3050"/>
        <v>0</v>
      </c>
      <c r="R790" s="38">
        <f t="shared" si="3050"/>
        <v>0</v>
      </c>
      <c r="S790" s="38">
        <f t="shared" si="3050"/>
        <v>0</v>
      </c>
      <c r="T790" s="38">
        <f t="shared" si="3050"/>
        <v>0</v>
      </c>
      <c r="U790" s="38">
        <f t="shared" si="3050"/>
        <v>0</v>
      </c>
      <c r="V790" s="38">
        <f t="shared" si="3050"/>
        <v>0</v>
      </c>
      <c r="W790" s="38">
        <f t="shared" si="3050"/>
        <v>0</v>
      </c>
      <c r="X790" s="38">
        <f t="shared" si="3050"/>
        <v>0</v>
      </c>
      <c r="Y790" s="38">
        <f t="shared" si="3050"/>
        <v>0</v>
      </c>
      <c r="Z790" s="38">
        <f t="shared" si="3050"/>
        <v>0</v>
      </c>
      <c r="AA790" s="38">
        <f t="shared" si="3050"/>
        <v>0</v>
      </c>
      <c r="AB790" s="38">
        <f t="shared" si="3050"/>
        <v>0</v>
      </c>
      <c r="AC790" s="38">
        <f t="shared" si="3050"/>
        <v>0</v>
      </c>
      <c r="AD790" s="292">
        <f t="shared" si="2866"/>
        <v>1135</v>
      </c>
      <c r="AE790" s="38">
        <f t="shared" si="3050"/>
        <v>1135</v>
      </c>
      <c r="AF790" s="38">
        <f t="shared" si="3050"/>
        <v>1047</v>
      </c>
      <c r="AG790" s="38">
        <f t="shared" si="3050"/>
        <v>985</v>
      </c>
      <c r="AH790" s="38">
        <f t="shared" si="3050"/>
        <v>0</v>
      </c>
      <c r="AI790" s="38">
        <f t="shared" si="3050"/>
        <v>0</v>
      </c>
      <c r="AJ790" s="38">
        <f t="shared" si="3050"/>
        <v>0</v>
      </c>
      <c r="AK790" s="38">
        <f t="shared" si="3050"/>
        <v>0</v>
      </c>
      <c r="AL790" s="38">
        <f t="shared" si="3050"/>
        <v>0</v>
      </c>
      <c r="AM790" s="38">
        <f t="shared" si="3050"/>
        <v>0</v>
      </c>
      <c r="AN790" s="38">
        <f t="shared" si="3050"/>
        <v>0</v>
      </c>
      <c r="AO790" s="38">
        <f t="shared" si="3050"/>
        <v>0</v>
      </c>
    </row>
    <row r="791" spans="1:41" ht="25.5">
      <c r="A791" s="43"/>
      <c r="B791" s="320" t="s">
        <v>535</v>
      </c>
      <c r="C791" s="29" t="s">
        <v>536</v>
      </c>
      <c r="D791" s="248">
        <f t="shared" ref="D791:E791" si="3051">D792+D793</f>
        <v>1020</v>
      </c>
      <c r="E791" s="38">
        <f t="shared" si="3051"/>
        <v>1135</v>
      </c>
      <c r="F791" s="286">
        <f t="shared" ref="F791:J791" si="3052">F792+F793</f>
        <v>1135</v>
      </c>
      <c r="G791" s="248">
        <f t="shared" si="3052"/>
        <v>287</v>
      </c>
      <c r="H791" s="248">
        <f t="shared" si="3052"/>
        <v>285</v>
      </c>
      <c r="I791" s="248">
        <f t="shared" si="3052"/>
        <v>283</v>
      </c>
      <c r="J791" s="248">
        <f t="shared" si="3052"/>
        <v>280</v>
      </c>
      <c r="K791" s="23">
        <f t="shared" si="2913"/>
        <v>1135</v>
      </c>
      <c r="L791" s="23">
        <f t="shared" si="2914"/>
        <v>0</v>
      </c>
      <c r="M791" s="248">
        <f t="shared" ref="M791:O791" si="3053">M792+M793</f>
        <v>1135</v>
      </c>
      <c r="N791" s="248">
        <f t="shared" si="3053"/>
        <v>1135</v>
      </c>
      <c r="O791" s="248">
        <f t="shared" si="3053"/>
        <v>1135</v>
      </c>
      <c r="P791" s="38">
        <f t="shared" ref="P791:Q791" si="3054">P792+P793</f>
        <v>0</v>
      </c>
      <c r="Q791" s="38">
        <f t="shared" si="3054"/>
        <v>0</v>
      </c>
      <c r="R791" s="38">
        <f t="shared" ref="R791:Z791" si="3055">R792+R793</f>
        <v>0</v>
      </c>
      <c r="S791" s="38">
        <f t="shared" si="3055"/>
        <v>0</v>
      </c>
      <c r="T791" s="38">
        <f t="shared" si="3055"/>
        <v>0</v>
      </c>
      <c r="U791" s="38">
        <f t="shared" ref="U791:V791" si="3056">U792+U793</f>
        <v>0</v>
      </c>
      <c r="V791" s="38">
        <f t="shared" si="3056"/>
        <v>0</v>
      </c>
      <c r="W791" s="38">
        <f t="shared" ref="W791:Y791" si="3057">W792+W793</f>
        <v>0</v>
      </c>
      <c r="X791" s="38">
        <f t="shared" si="3057"/>
        <v>0</v>
      </c>
      <c r="Y791" s="38">
        <f t="shared" si="3057"/>
        <v>0</v>
      </c>
      <c r="Z791" s="38">
        <f t="shared" si="3055"/>
        <v>0</v>
      </c>
      <c r="AA791" s="38">
        <f t="shared" ref="AA791:AB791" si="3058">AA792+AA793</f>
        <v>0</v>
      </c>
      <c r="AB791" s="38">
        <f t="shared" si="3058"/>
        <v>0</v>
      </c>
      <c r="AC791" s="38">
        <f t="shared" ref="AC791:AE791" si="3059">AC792+AC793</f>
        <v>0</v>
      </c>
      <c r="AD791" s="292">
        <f t="shared" si="2866"/>
        <v>1135</v>
      </c>
      <c r="AE791" s="38">
        <f t="shared" si="3059"/>
        <v>1135</v>
      </c>
      <c r="AF791" s="38">
        <f t="shared" ref="AF791:AK791" si="3060">AF792+AF793</f>
        <v>1047</v>
      </c>
      <c r="AG791" s="38">
        <f t="shared" si="3060"/>
        <v>985</v>
      </c>
      <c r="AH791" s="38">
        <f t="shared" ref="AH791:AJ791" si="3061">AH792+AH793</f>
        <v>0</v>
      </c>
      <c r="AI791" s="38">
        <f t="shared" si="3061"/>
        <v>0</v>
      </c>
      <c r="AJ791" s="38">
        <f t="shared" si="3061"/>
        <v>0</v>
      </c>
      <c r="AK791" s="38">
        <f t="shared" si="3060"/>
        <v>0</v>
      </c>
      <c r="AL791" s="38">
        <f t="shared" ref="AL791:AM791" si="3062">AL792+AL793</f>
        <v>0</v>
      </c>
      <c r="AM791" s="38">
        <f t="shared" si="3062"/>
        <v>0</v>
      </c>
      <c r="AN791" s="38">
        <f t="shared" ref="AN791:AO791" si="3063">AN792+AN793</f>
        <v>0</v>
      </c>
      <c r="AO791" s="38">
        <f t="shared" si="3063"/>
        <v>0</v>
      </c>
    </row>
    <row r="792" spans="1:41" ht="14.25">
      <c r="A792" s="43"/>
      <c r="B792" s="28" t="s">
        <v>300</v>
      </c>
      <c r="C792" s="29">
        <v>10</v>
      </c>
      <c r="D792" s="186">
        <v>980</v>
      </c>
      <c r="E792" s="30">
        <v>1100</v>
      </c>
      <c r="F792" s="93">
        <v>1100</v>
      </c>
      <c r="G792" s="186">
        <v>280</v>
      </c>
      <c r="H792" s="186">
        <v>275</v>
      </c>
      <c r="I792" s="186">
        <v>275</v>
      </c>
      <c r="J792" s="186">
        <v>270</v>
      </c>
      <c r="K792" s="23">
        <f t="shared" si="2913"/>
        <v>1100</v>
      </c>
      <c r="L792" s="23">
        <f t="shared" si="2914"/>
        <v>0</v>
      </c>
      <c r="M792" s="186">
        <v>1100</v>
      </c>
      <c r="N792" s="186">
        <v>1100</v>
      </c>
      <c r="O792" s="186">
        <v>1100</v>
      </c>
      <c r="P792" s="30"/>
      <c r="Q792" s="30"/>
      <c r="R792" s="30"/>
      <c r="S792" s="30"/>
      <c r="T792" s="30"/>
      <c r="U792" s="30"/>
      <c r="V792" s="30"/>
      <c r="W792" s="30"/>
      <c r="X792" s="30"/>
      <c r="Y792" s="30"/>
      <c r="Z792" s="30"/>
      <c r="AA792" s="30"/>
      <c r="AB792" s="30"/>
      <c r="AC792" s="30"/>
      <c r="AD792" s="292">
        <f t="shared" si="2866"/>
        <v>1100</v>
      </c>
      <c r="AE792" s="30">
        <v>1100</v>
      </c>
      <c r="AF792" s="30">
        <v>1015</v>
      </c>
      <c r="AG792" s="30">
        <v>950</v>
      </c>
      <c r="AH792" s="30"/>
      <c r="AI792" s="30"/>
      <c r="AJ792" s="30"/>
      <c r="AK792" s="30"/>
      <c r="AL792" s="30"/>
      <c r="AM792" s="30"/>
      <c r="AN792" s="30"/>
      <c r="AO792" s="30"/>
    </row>
    <row r="793" spans="1:41" ht="13.5" customHeight="1">
      <c r="A793" s="43"/>
      <c r="B793" s="28" t="s">
        <v>301</v>
      </c>
      <c r="C793" s="29">
        <v>20</v>
      </c>
      <c r="D793" s="186">
        <v>40</v>
      </c>
      <c r="E793" s="30">
        <v>35</v>
      </c>
      <c r="F793" s="93">
        <v>35</v>
      </c>
      <c r="G793" s="186">
        <v>7</v>
      </c>
      <c r="H793" s="186">
        <v>10</v>
      </c>
      <c r="I793" s="186">
        <v>8</v>
      </c>
      <c r="J793" s="186">
        <v>10</v>
      </c>
      <c r="K793" s="23">
        <f t="shared" si="2913"/>
        <v>35</v>
      </c>
      <c r="L793" s="23">
        <f t="shared" si="2914"/>
        <v>0</v>
      </c>
      <c r="M793" s="186">
        <v>35</v>
      </c>
      <c r="N793" s="186">
        <v>35</v>
      </c>
      <c r="O793" s="186">
        <v>35</v>
      </c>
      <c r="P793" s="30"/>
      <c r="Q793" s="30"/>
      <c r="R793" s="30"/>
      <c r="S793" s="30"/>
      <c r="T793" s="30"/>
      <c r="U793" s="30"/>
      <c r="V793" s="30"/>
      <c r="W793" s="30"/>
      <c r="X793" s="30"/>
      <c r="Y793" s="30"/>
      <c r="Z793" s="30"/>
      <c r="AA793" s="30"/>
      <c r="AB793" s="30"/>
      <c r="AC793" s="30"/>
      <c r="AD793" s="292">
        <f t="shared" si="2866"/>
        <v>35</v>
      </c>
      <c r="AE793" s="30">
        <v>35</v>
      </c>
      <c r="AF793" s="30">
        <v>32</v>
      </c>
      <c r="AG793" s="30">
        <v>35</v>
      </c>
      <c r="AH793" s="30"/>
      <c r="AI793" s="30"/>
      <c r="AJ793" s="30"/>
      <c r="AK793" s="30"/>
      <c r="AL793" s="30"/>
      <c r="AM793" s="30"/>
      <c r="AN793" s="30"/>
      <c r="AO793" s="30"/>
    </row>
    <row r="794" spans="1:41" ht="14.25" hidden="1" customHeight="1">
      <c r="A794" s="43">
        <v>2.2999999999999998</v>
      </c>
      <c r="B794" s="188" t="s">
        <v>547</v>
      </c>
      <c r="C794" s="155" t="s">
        <v>548</v>
      </c>
      <c r="D794" s="263">
        <f t="shared" ref="D794:E794" si="3064">D795+D798+D801+D804+D807+D810</f>
        <v>0</v>
      </c>
      <c r="E794" s="156">
        <f t="shared" si="3064"/>
        <v>0</v>
      </c>
      <c r="F794" s="300">
        <f t="shared" ref="F794:J794" si="3065">F795+F798+F801+F804+F807+F810</f>
        <v>0</v>
      </c>
      <c r="G794" s="263">
        <f t="shared" si="3065"/>
        <v>0</v>
      </c>
      <c r="H794" s="263">
        <f t="shared" si="3065"/>
        <v>0</v>
      </c>
      <c r="I794" s="263">
        <f t="shared" si="3065"/>
        <v>0</v>
      </c>
      <c r="J794" s="263">
        <f t="shared" si="3065"/>
        <v>0</v>
      </c>
      <c r="K794" s="23">
        <f t="shared" si="2913"/>
        <v>0</v>
      </c>
      <c r="L794" s="23">
        <f t="shared" si="2914"/>
        <v>0</v>
      </c>
      <c r="M794" s="263">
        <f t="shared" ref="M794:O794" si="3066">M795+M798+M801+M804+M807+M810</f>
        <v>0</v>
      </c>
      <c r="N794" s="263">
        <f t="shared" si="3066"/>
        <v>0</v>
      </c>
      <c r="O794" s="263">
        <f t="shared" si="3066"/>
        <v>0</v>
      </c>
      <c r="P794" s="156">
        <f t="shared" ref="P794:Q794" si="3067">P795+P798+P801+P804+P807+P810</f>
        <v>0</v>
      </c>
      <c r="Q794" s="156">
        <f t="shared" si="3067"/>
        <v>0</v>
      </c>
      <c r="R794" s="156">
        <f t="shared" ref="R794:Z794" si="3068">R795+R798+R801+R804+R807+R810</f>
        <v>0</v>
      </c>
      <c r="S794" s="156">
        <f t="shared" si="3068"/>
        <v>0</v>
      </c>
      <c r="T794" s="156">
        <f t="shared" si="3068"/>
        <v>0</v>
      </c>
      <c r="U794" s="156">
        <f t="shared" ref="U794:V794" si="3069">U795+U798+U801+U804+U807+U810</f>
        <v>0</v>
      </c>
      <c r="V794" s="156">
        <f t="shared" si="3069"/>
        <v>0</v>
      </c>
      <c r="W794" s="156">
        <f t="shared" ref="W794:Y794" si="3070">W795+W798+W801+W804+W807+W810</f>
        <v>0</v>
      </c>
      <c r="X794" s="156">
        <f t="shared" si="3070"/>
        <v>0</v>
      </c>
      <c r="Y794" s="156">
        <f t="shared" si="3070"/>
        <v>0</v>
      </c>
      <c r="Z794" s="156">
        <f t="shared" si="3068"/>
        <v>0</v>
      </c>
      <c r="AA794" s="156">
        <f t="shared" ref="AA794:AB794" si="3071">AA795+AA798+AA801+AA804+AA807+AA810</f>
        <v>0</v>
      </c>
      <c r="AB794" s="156">
        <f t="shared" si="3071"/>
        <v>0</v>
      </c>
      <c r="AC794" s="156">
        <f t="shared" ref="AC794:AE794" si="3072">AC795+AC798+AC801+AC804+AC807+AC810</f>
        <v>0</v>
      </c>
      <c r="AD794" s="292">
        <f t="shared" si="2866"/>
        <v>0</v>
      </c>
      <c r="AE794" s="156">
        <f t="shared" si="3072"/>
        <v>0</v>
      </c>
      <c r="AF794" s="156">
        <f t="shared" ref="AF794:AK794" si="3073">AF795+AF798+AF801+AF804+AF807+AF810</f>
        <v>0</v>
      </c>
      <c r="AG794" s="156">
        <f t="shared" si="3073"/>
        <v>0</v>
      </c>
      <c r="AH794" s="156">
        <f t="shared" ref="AH794:AJ794" si="3074">AH795+AH798+AH801+AH804+AH807+AH810</f>
        <v>0</v>
      </c>
      <c r="AI794" s="156">
        <f t="shared" si="3074"/>
        <v>0</v>
      </c>
      <c r="AJ794" s="156">
        <f t="shared" si="3074"/>
        <v>0</v>
      </c>
      <c r="AK794" s="156">
        <f t="shared" si="3073"/>
        <v>0</v>
      </c>
      <c r="AL794" s="156">
        <f t="shared" ref="AL794:AM794" si="3075">AL795+AL798+AL801+AL804+AL807+AL810</f>
        <v>0</v>
      </c>
      <c r="AM794" s="156">
        <f t="shared" si="3075"/>
        <v>0</v>
      </c>
      <c r="AN794" s="156">
        <f t="shared" ref="AN794:AO794" si="3076">AN795+AN798+AN801+AN804+AN807+AN810</f>
        <v>0</v>
      </c>
      <c r="AO794" s="156">
        <f t="shared" si="3076"/>
        <v>0</v>
      </c>
    </row>
    <row r="795" spans="1:41" ht="14.25" hidden="1" customHeight="1">
      <c r="A795" s="43" t="s">
        <v>549</v>
      </c>
      <c r="B795" s="25" t="s">
        <v>550</v>
      </c>
      <c r="C795" s="26" t="s">
        <v>548</v>
      </c>
      <c r="D795" s="249">
        <f t="shared" ref="D795:E796" si="3077">D796</f>
        <v>0</v>
      </c>
      <c r="E795" s="39">
        <f t="shared" si="3077"/>
        <v>0</v>
      </c>
      <c r="F795" s="287">
        <f t="shared" ref="F795:AO796" si="3078">F796</f>
        <v>0</v>
      </c>
      <c r="G795" s="249">
        <f t="shared" si="3078"/>
        <v>0</v>
      </c>
      <c r="H795" s="249">
        <f t="shared" si="3078"/>
        <v>0</v>
      </c>
      <c r="I795" s="249">
        <f t="shared" si="3078"/>
        <v>0</v>
      </c>
      <c r="J795" s="249">
        <f t="shared" si="3078"/>
        <v>0</v>
      </c>
      <c r="K795" s="23">
        <f t="shared" si="2913"/>
        <v>0</v>
      </c>
      <c r="L795" s="23">
        <f t="shared" si="2914"/>
        <v>0</v>
      </c>
      <c r="M795" s="249">
        <f t="shared" si="3078"/>
        <v>0</v>
      </c>
      <c r="N795" s="249">
        <f t="shared" si="3078"/>
        <v>0</v>
      </c>
      <c r="O795" s="249">
        <f t="shared" si="3078"/>
        <v>0</v>
      </c>
      <c r="P795" s="39">
        <f t="shared" si="3078"/>
        <v>0</v>
      </c>
      <c r="Q795" s="39">
        <f t="shared" si="3078"/>
        <v>0</v>
      </c>
      <c r="R795" s="39">
        <f t="shared" si="3078"/>
        <v>0</v>
      </c>
      <c r="S795" s="39">
        <f t="shared" si="3078"/>
        <v>0</v>
      </c>
      <c r="T795" s="39">
        <f t="shared" si="3078"/>
        <v>0</v>
      </c>
      <c r="U795" s="39">
        <f t="shared" si="3078"/>
        <v>0</v>
      </c>
      <c r="V795" s="39">
        <f t="shared" si="3078"/>
        <v>0</v>
      </c>
      <c r="W795" s="39">
        <f t="shared" si="3078"/>
        <v>0</v>
      </c>
      <c r="X795" s="39">
        <f t="shared" si="3078"/>
        <v>0</v>
      </c>
      <c r="Y795" s="39">
        <f t="shared" si="3078"/>
        <v>0</v>
      </c>
      <c r="Z795" s="39">
        <f t="shared" si="3078"/>
        <v>0</v>
      </c>
      <c r="AA795" s="39">
        <f t="shared" si="3078"/>
        <v>0</v>
      </c>
      <c r="AB795" s="39">
        <f t="shared" si="3078"/>
        <v>0</v>
      </c>
      <c r="AC795" s="39">
        <f t="shared" si="3078"/>
        <v>0</v>
      </c>
      <c r="AD795" s="292">
        <f t="shared" si="2866"/>
        <v>0</v>
      </c>
      <c r="AE795" s="39">
        <f t="shared" si="3078"/>
        <v>0</v>
      </c>
      <c r="AF795" s="39">
        <f t="shared" si="3078"/>
        <v>0</v>
      </c>
      <c r="AG795" s="39">
        <f t="shared" si="3078"/>
        <v>0</v>
      </c>
      <c r="AH795" s="39">
        <f t="shared" si="3078"/>
        <v>0</v>
      </c>
      <c r="AI795" s="39">
        <f t="shared" si="3078"/>
        <v>0</v>
      </c>
      <c r="AJ795" s="39">
        <f t="shared" si="3078"/>
        <v>0</v>
      </c>
      <c r="AK795" s="39">
        <f t="shared" si="3078"/>
        <v>0</v>
      </c>
      <c r="AL795" s="39">
        <f t="shared" si="3078"/>
        <v>0</v>
      </c>
      <c r="AM795" s="39">
        <f t="shared" si="3078"/>
        <v>0</v>
      </c>
      <c r="AN795" s="39">
        <f t="shared" si="3078"/>
        <v>0</v>
      </c>
      <c r="AO795" s="39">
        <f t="shared" si="3078"/>
        <v>0</v>
      </c>
    </row>
    <row r="796" spans="1:41" ht="10.5" hidden="1" customHeight="1">
      <c r="A796" s="43"/>
      <c r="B796" s="28" t="s">
        <v>311</v>
      </c>
      <c r="C796" s="29"/>
      <c r="D796" s="253">
        <f t="shared" si="3077"/>
        <v>0</v>
      </c>
      <c r="E796" s="45">
        <f t="shared" si="3077"/>
        <v>0</v>
      </c>
      <c r="F796" s="289">
        <f t="shared" si="3078"/>
        <v>0</v>
      </c>
      <c r="G796" s="253">
        <f t="shared" si="3078"/>
        <v>0</v>
      </c>
      <c r="H796" s="253">
        <f t="shared" si="3078"/>
        <v>0</v>
      </c>
      <c r="I796" s="253">
        <f t="shared" si="3078"/>
        <v>0</v>
      </c>
      <c r="J796" s="253">
        <f t="shared" si="3078"/>
        <v>0</v>
      </c>
      <c r="K796" s="23">
        <f t="shared" si="2913"/>
        <v>0</v>
      </c>
      <c r="L796" s="23">
        <f t="shared" si="2914"/>
        <v>0</v>
      </c>
      <c r="M796" s="253">
        <f t="shared" si="3078"/>
        <v>0</v>
      </c>
      <c r="N796" s="253">
        <f t="shared" si="3078"/>
        <v>0</v>
      </c>
      <c r="O796" s="253">
        <f t="shared" si="3078"/>
        <v>0</v>
      </c>
      <c r="P796" s="45">
        <f t="shared" si="3078"/>
        <v>0</v>
      </c>
      <c r="Q796" s="45">
        <f t="shared" si="3078"/>
        <v>0</v>
      </c>
      <c r="R796" s="45">
        <f t="shared" si="3078"/>
        <v>0</v>
      </c>
      <c r="S796" s="45">
        <f t="shared" si="3078"/>
        <v>0</v>
      </c>
      <c r="T796" s="45">
        <f t="shared" si="3078"/>
        <v>0</v>
      </c>
      <c r="U796" s="45">
        <f t="shared" si="3078"/>
        <v>0</v>
      </c>
      <c r="V796" s="45">
        <f t="shared" si="3078"/>
        <v>0</v>
      </c>
      <c r="W796" s="45">
        <f t="shared" si="3078"/>
        <v>0</v>
      </c>
      <c r="X796" s="45">
        <f t="shared" si="3078"/>
        <v>0</v>
      </c>
      <c r="Y796" s="45">
        <f t="shared" si="3078"/>
        <v>0</v>
      </c>
      <c r="Z796" s="45">
        <f t="shared" si="3078"/>
        <v>0</v>
      </c>
      <c r="AA796" s="45">
        <f t="shared" si="3078"/>
        <v>0</v>
      </c>
      <c r="AB796" s="45">
        <f t="shared" si="3078"/>
        <v>0</v>
      </c>
      <c r="AC796" s="45">
        <f t="shared" si="3078"/>
        <v>0</v>
      </c>
      <c r="AD796" s="292">
        <f t="shared" ref="AD796:AD866" si="3079">F796+P796+Q796+R796+S796+T796+Z796+U796+V796+W796+X796+Y796+AA796+AB796+AC796</f>
        <v>0</v>
      </c>
      <c r="AE796" s="45">
        <f t="shared" si="3078"/>
        <v>0</v>
      </c>
      <c r="AF796" s="45">
        <f t="shared" si="3078"/>
        <v>0</v>
      </c>
      <c r="AG796" s="45">
        <f t="shared" si="3078"/>
        <v>0</v>
      </c>
      <c r="AH796" s="45">
        <f t="shared" si="3078"/>
        <v>0</v>
      </c>
      <c r="AI796" s="45">
        <f t="shared" si="3078"/>
        <v>0</v>
      </c>
      <c r="AJ796" s="45">
        <f t="shared" si="3078"/>
        <v>0</v>
      </c>
      <c r="AK796" s="45">
        <f t="shared" si="3078"/>
        <v>0</v>
      </c>
      <c r="AL796" s="45">
        <f t="shared" si="3078"/>
        <v>0</v>
      </c>
      <c r="AM796" s="45">
        <f t="shared" si="3078"/>
        <v>0</v>
      </c>
      <c r="AN796" s="45">
        <f t="shared" si="3078"/>
        <v>0</v>
      </c>
      <c r="AO796" s="45">
        <f t="shared" si="3078"/>
        <v>0</v>
      </c>
    </row>
    <row r="797" spans="1:41" ht="30" hidden="1" customHeight="1">
      <c r="A797" s="43"/>
      <c r="B797" s="16" t="s">
        <v>551</v>
      </c>
      <c r="C797" s="29" t="s">
        <v>316</v>
      </c>
      <c r="D797" s="186"/>
      <c r="E797" s="30"/>
      <c r="F797" s="93"/>
      <c r="G797" s="186"/>
      <c r="H797" s="186"/>
      <c r="I797" s="186"/>
      <c r="J797" s="186"/>
      <c r="K797" s="23">
        <f t="shared" si="2913"/>
        <v>0</v>
      </c>
      <c r="L797" s="23">
        <f t="shared" si="2914"/>
        <v>0</v>
      </c>
      <c r="M797" s="186"/>
      <c r="N797" s="186"/>
      <c r="O797" s="186"/>
      <c r="P797" s="30"/>
      <c r="Q797" s="30"/>
      <c r="R797" s="30"/>
      <c r="S797" s="30"/>
      <c r="T797" s="30"/>
      <c r="U797" s="30"/>
      <c r="V797" s="30"/>
      <c r="W797" s="30"/>
      <c r="X797" s="30"/>
      <c r="Y797" s="30"/>
      <c r="Z797" s="30"/>
      <c r="AA797" s="30"/>
      <c r="AB797" s="30"/>
      <c r="AC797" s="30"/>
      <c r="AD797" s="292">
        <f t="shared" si="3079"/>
        <v>0</v>
      </c>
      <c r="AE797" s="30"/>
      <c r="AF797" s="30"/>
      <c r="AG797" s="30"/>
      <c r="AH797" s="30"/>
      <c r="AI797" s="30"/>
      <c r="AJ797" s="30"/>
      <c r="AK797" s="30"/>
      <c r="AL797" s="30"/>
      <c r="AM797" s="30"/>
      <c r="AN797" s="30"/>
      <c r="AO797" s="30"/>
    </row>
    <row r="798" spans="1:41" ht="14.25" hidden="1" customHeight="1">
      <c r="A798" s="43" t="s">
        <v>552</v>
      </c>
      <c r="B798" s="31" t="s">
        <v>553</v>
      </c>
      <c r="C798" s="26" t="s">
        <v>548</v>
      </c>
      <c r="D798" s="249">
        <f t="shared" ref="D798:E799" si="3080">D799</f>
        <v>0</v>
      </c>
      <c r="E798" s="39">
        <f t="shared" si="3080"/>
        <v>0</v>
      </c>
      <c r="F798" s="287">
        <f t="shared" ref="F798:AO799" si="3081">F799</f>
        <v>0</v>
      </c>
      <c r="G798" s="249">
        <f t="shared" si="3081"/>
        <v>0</v>
      </c>
      <c r="H798" s="249">
        <f t="shared" si="3081"/>
        <v>0</v>
      </c>
      <c r="I798" s="249">
        <f t="shared" si="3081"/>
        <v>0</v>
      </c>
      <c r="J798" s="249">
        <f t="shared" si="3081"/>
        <v>0</v>
      </c>
      <c r="K798" s="23">
        <f t="shared" si="2913"/>
        <v>0</v>
      </c>
      <c r="L798" s="23">
        <f t="shared" si="2914"/>
        <v>0</v>
      </c>
      <c r="M798" s="249">
        <f t="shared" si="3081"/>
        <v>0</v>
      </c>
      <c r="N798" s="249">
        <f t="shared" si="3081"/>
        <v>0</v>
      </c>
      <c r="O798" s="249">
        <f t="shared" si="3081"/>
        <v>0</v>
      </c>
      <c r="P798" s="39">
        <f t="shared" si="3081"/>
        <v>0</v>
      </c>
      <c r="Q798" s="39">
        <f t="shared" si="3081"/>
        <v>0</v>
      </c>
      <c r="R798" s="39">
        <f t="shared" si="3081"/>
        <v>0</v>
      </c>
      <c r="S798" s="39">
        <f t="shared" si="3081"/>
        <v>0</v>
      </c>
      <c r="T798" s="39">
        <f t="shared" si="3081"/>
        <v>0</v>
      </c>
      <c r="U798" s="39">
        <f t="shared" si="3081"/>
        <v>0</v>
      </c>
      <c r="V798" s="39">
        <f t="shared" si="3081"/>
        <v>0</v>
      </c>
      <c r="W798" s="39">
        <f t="shared" si="3081"/>
        <v>0</v>
      </c>
      <c r="X798" s="39">
        <f t="shared" si="3081"/>
        <v>0</v>
      </c>
      <c r="Y798" s="39">
        <f t="shared" si="3081"/>
        <v>0</v>
      </c>
      <c r="Z798" s="39">
        <f t="shared" si="3081"/>
        <v>0</v>
      </c>
      <c r="AA798" s="39">
        <f t="shared" si="3081"/>
        <v>0</v>
      </c>
      <c r="AB798" s="39">
        <f t="shared" si="3081"/>
        <v>0</v>
      </c>
      <c r="AC798" s="39">
        <f t="shared" si="3081"/>
        <v>0</v>
      </c>
      <c r="AD798" s="292">
        <f t="shared" si="3079"/>
        <v>0</v>
      </c>
      <c r="AE798" s="39">
        <f t="shared" si="3081"/>
        <v>0</v>
      </c>
      <c r="AF798" s="39">
        <f t="shared" si="3081"/>
        <v>0</v>
      </c>
      <c r="AG798" s="39">
        <f t="shared" si="3081"/>
        <v>0</v>
      </c>
      <c r="AH798" s="39">
        <f t="shared" si="3081"/>
        <v>0</v>
      </c>
      <c r="AI798" s="39">
        <f t="shared" si="3081"/>
        <v>0</v>
      </c>
      <c r="AJ798" s="39">
        <f t="shared" si="3081"/>
        <v>0</v>
      </c>
      <c r="AK798" s="39">
        <f t="shared" si="3081"/>
        <v>0</v>
      </c>
      <c r="AL798" s="39">
        <f t="shared" si="3081"/>
        <v>0</v>
      </c>
      <c r="AM798" s="39">
        <f t="shared" si="3081"/>
        <v>0</v>
      </c>
      <c r="AN798" s="39">
        <f t="shared" si="3081"/>
        <v>0</v>
      </c>
      <c r="AO798" s="39">
        <f t="shared" si="3081"/>
        <v>0</v>
      </c>
    </row>
    <row r="799" spans="1:41" ht="15" hidden="1" customHeight="1">
      <c r="A799" s="43"/>
      <c r="B799" s="28" t="s">
        <v>311</v>
      </c>
      <c r="C799" s="29"/>
      <c r="D799" s="253">
        <f t="shared" si="3080"/>
        <v>0</v>
      </c>
      <c r="E799" s="45">
        <f t="shared" si="3080"/>
        <v>0</v>
      </c>
      <c r="F799" s="289">
        <f t="shared" si="3081"/>
        <v>0</v>
      </c>
      <c r="G799" s="253">
        <f t="shared" si="3081"/>
        <v>0</v>
      </c>
      <c r="H799" s="253">
        <f t="shared" si="3081"/>
        <v>0</v>
      </c>
      <c r="I799" s="253">
        <f t="shared" si="3081"/>
        <v>0</v>
      </c>
      <c r="J799" s="253">
        <f t="shared" si="3081"/>
        <v>0</v>
      </c>
      <c r="K799" s="23">
        <f t="shared" si="2913"/>
        <v>0</v>
      </c>
      <c r="L799" s="23">
        <f t="shared" si="2914"/>
        <v>0</v>
      </c>
      <c r="M799" s="253">
        <f t="shared" si="3081"/>
        <v>0</v>
      </c>
      <c r="N799" s="253">
        <f t="shared" si="3081"/>
        <v>0</v>
      </c>
      <c r="O799" s="253">
        <f t="shared" si="3081"/>
        <v>0</v>
      </c>
      <c r="P799" s="45">
        <f t="shared" si="3081"/>
        <v>0</v>
      </c>
      <c r="Q799" s="45">
        <f t="shared" si="3081"/>
        <v>0</v>
      </c>
      <c r="R799" s="45">
        <f t="shared" si="3081"/>
        <v>0</v>
      </c>
      <c r="S799" s="45">
        <f t="shared" si="3081"/>
        <v>0</v>
      </c>
      <c r="T799" s="45">
        <f t="shared" si="3081"/>
        <v>0</v>
      </c>
      <c r="U799" s="45">
        <f t="shared" si="3081"/>
        <v>0</v>
      </c>
      <c r="V799" s="45">
        <f t="shared" si="3081"/>
        <v>0</v>
      </c>
      <c r="W799" s="45">
        <f t="shared" si="3081"/>
        <v>0</v>
      </c>
      <c r="X799" s="45">
        <f t="shared" si="3081"/>
        <v>0</v>
      </c>
      <c r="Y799" s="45">
        <f t="shared" si="3081"/>
        <v>0</v>
      </c>
      <c r="Z799" s="45">
        <f t="shared" si="3081"/>
        <v>0</v>
      </c>
      <c r="AA799" s="45">
        <f t="shared" si="3081"/>
        <v>0</v>
      </c>
      <c r="AB799" s="45">
        <f t="shared" si="3081"/>
        <v>0</v>
      </c>
      <c r="AC799" s="45">
        <f t="shared" si="3081"/>
        <v>0</v>
      </c>
      <c r="AD799" s="292">
        <f t="shared" si="3079"/>
        <v>0</v>
      </c>
      <c r="AE799" s="45">
        <f t="shared" si="3081"/>
        <v>0</v>
      </c>
      <c r="AF799" s="45">
        <f t="shared" si="3081"/>
        <v>0</v>
      </c>
      <c r="AG799" s="45">
        <f t="shared" si="3081"/>
        <v>0</v>
      </c>
      <c r="AH799" s="45">
        <f t="shared" si="3081"/>
        <v>0</v>
      </c>
      <c r="AI799" s="45">
        <f t="shared" si="3081"/>
        <v>0</v>
      </c>
      <c r="AJ799" s="45">
        <f t="shared" si="3081"/>
        <v>0</v>
      </c>
      <c r="AK799" s="45">
        <f t="shared" si="3081"/>
        <v>0</v>
      </c>
      <c r="AL799" s="45">
        <f t="shared" si="3081"/>
        <v>0</v>
      </c>
      <c r="AM799" s="45">
        <f t="shared" si="3081"/>
        <v>0</v>
      </c>
      <c r="AN799" s="45">
        <f t="shared" si="3081"/>
        <v>0</v>
      </c>
      <c r="AO799" s="45">
        <f t="shared" si="3081"/>
        <v>0</v>
      </c>
    </row>
    <row r="800" spans="1:41" ht="30" hidden="1" customHeight="1">
      <c r="A800" s="43"/>
      <c r="B800" s="16" t="s">
        <v>551</v>
      </c>
      <c r="C800" s="29" t="s">
        <v>316</v>
      </c>
      <c r="D800" s="186"/>
      <c r="E800" s="30"/>
      <c r="F800" s="93"/>
      <c r="G800" s="186"/>
      <c r="H800" s="186"/>
      <c r="I800" s="186"/>
      <c r="J800" s="186"/>
      <c r="K800" s="23">
        <f t="shared" si="2913"/>
        <v>0</v>
      </c>
      <c r="L800" s="23">
        <f t="shared" si="2914"/>
        <v>0</v>
      </c>
      <c r="M800" s="186"/>
      <c r="N800" s="186"/>
      <c r="O800" s="186"/>
      <c r="P800" s="30"/>
      <c r="Q800" s="30"/>
      <c r="R800" s="30"/>
      <c r="S800" s="30"/>
      <c r="T800" s="30"/>
      <c r="U800" s="30"/>
      <c r="V800" s="30"/>
      <c r="W800" s="30"/>
      <c r="X800" s="30"/>
      <c r="Y800" s="30"/>
      <c r="Z800" s="30"/>
      <c r="AA800" s="30"/>
      <c r="AB800" s="30"/>
      <c r="AC800" s="30"/>
      <c r="AD800" s="292">
        <f t="shared" si="3079"/>
        <v>0</v>
      </c>
      <c r="AE800" s="30"/>
      <c r="AF800" s="30"/>
      <c r="AG800" s="30"/>
      <c r="AH800" s="30"/>
      <c r="AI800" s="30"/>
      <c r="AJ800" s="30"/>
      <c r="AK800" s="30"/>
      <c r="AL800" s="30"/>
      <c r="AM800" s="30"/>
      <c r="AN800" s="30"/>
      <c r="AO800" s="30"/>
    </row>
    <row r="801" spans="1:41" ht="17.25" hidden="1" customHeight="1">
      <c r="A801" s="43" t="s">
        <v>552</v>
      </c>
      <c r="B801" s="31" t="s">
        <v>554</v>
      </c>
      <c r="C801" s="26" t="s">
        <v>548</v>
      </c>
      <c r="D801" s="249">
        <f t="shared" ref="D801:E802" si="3082">D802</f>
        <v>0</v>
      </c>
      <c r="E801" s="39">
        <f t="shared" si="3082"/>
        <v>0</v>
      </c>
      <c r="F801" s="287">
        <f t="shared" ref="F801:AO802" si="3083">F802</f>
        <v>0</v>
      </c>
      <c r="G801" s="249">
        <f t="shared" si="3083"/>
        <v>0</v>
      </c>
      <c r="H801" s="249">
        <f t="shared" si="3083"/>
        <v>0</v>
      </c>
      <c r="I801" s="249">
        <f t="shared" si="3083"/>
        <v>0</v>
      </c>
      <c r="J801" s="249">
        <f t="shared" si="3083"/>
        <v>0</v>
      </c>
      <c r="K801" s="23">
        <f t="shared" si="2913"/>
        <v>0</v>
      </c>
      <c r="L801" s="23">
        <f t="shared" si="2914"/>
        <v>0</v>
      </c>
      <c r="M801" s="249">
        <f t="shared" si="3083"/>
        <v>0</v>
      </c>
      <c r="N801" s="249">
        <f t="shared" si="3083"/>
        <v>0</v>
      </c>
      <c r="O801" s="249">
        <f t="shared" si="3083"/>
        <v>0</v>
      </c>
      <c r="P801" s="39">
        <f t="shared" si="3083"/>
        <v>0</v>
      </c>
      <c r="Q801" s="39">
        <f t="shared" si="3083"/>
        <v>0</v>
      </c>
      <c r="R801" s="39">
        <f t="shared" si="3083"/>
        <v>0</v>
      </c>
      <c r="S801" s="39">
        <f t="shared" si="3083"/>
        <v>0</v>
      </c>
      <c r="T801" s="39">
        <f t="shared" si="3083"/>
        <v>0</v>
      </c>
      <c r="U801" s="39">
        <f t="shared" si="3083"/>
        <v>0</v>
      </c>
      <c r="V801" s="39">
        <f t="shared" si="3083"/>
        <v>0</v>
      </c>
      <c r="W801" s="39">
        <f t="shared" si="3083"/>
        <v>0</v>
      </c>
      <c r="X801" s="39">
        <f t="shared" si="3083"/>
        <v>0</v>
      </c>
      <c r="Y801" s="39">
        <f t="shared" si="3083"/>
        <v>0</v>
      </c>
      <c r="Z801" s="39">
        <f t="shared" si="3083"/>
        <v>0</v>
      </c>
      <c r="AA801" s="39">
        <f t="shared" si="3083"/>
        <v>0</v>
      </c>
      <c r="AB801" s="39">
        <f t="shared" si="3083"/>
        <v>0</v>
      </c>
      <c r="AC801" s="39">
        <f t="shared" si="3083"/>
        <v>0</v>
      </c>
      <c r="AD801" s="292">
        <f t="shared" si="3079"/>
        <v>0</v>
      </c>
      <c r="AE801" s="39">
        <f t="shared" si="3083"/>
        <v>0</v>
      </c>
      <c r="AF801" s="39">
        <f t="shared" si="3083"/>
        <v>0</v>
      </c>
      <c r="AG801" s="39">
        <f t="shared" si="3083"/>
        <v>0</v>
      </c>
      <c r="AH801" s="39">
        <f t="shared" si="3083"/>
        <v>0</v>
      </c>
      <c r="AI801" s="39">
        <f t="shared" si="3083"/>
        <v>0</v>
      </c>
      <c r="AJ801" s="39">
        <f t="shared" si="3083"/>
        <v>0</v>
      </c>
      <c r="AK801" s="39">
        <f t="shared" si="3083"/>
        <v>0</v>
      </c>
      <c r="AL801" s="39">
        <f t="shared" si="3083"/>
        <v>0</v>
      </c>
      <c r="AM801" s="39">
        <f t="shared" si="3083"/>
        <v>0</v>
      </c>
      <c r="AN801" s="39">
        <f t="shared" si="3083"/>
        <v>0</v>
      </c>
      <c r="AO801" s="39">
        <f t="shared" si="3083"/>
        <v>0</v>
      </c>
    </row>
    <row r="802" spans="1:41" ht="15" hidden="1" customHeight="1">
      <c r="A802" s="43"/>
      <c r="B802" s="28" t="s">
        <v>311</v>
      </c>
      <c r="C802" s="29"/>
      <c r="D802" s="253">
        <f t="shared" si="3082"/>
        <v>0</v>
      </c>
      <c r="E802" s="45">
        <f t="shared" si="3082"/>
        <v>0</v>
      </c>
      <c r="F802" s="289">
        <f t="shared" si="3083"/>
        <v>0</v>
      </c>
      <c r="G802" s="253">
        <f t="shared" si="3083"/>
        <v>0</v>
      </c>
      <c r="H802" s="253">
        <f t="shared" si="3083"/>
        <v>0</v>
      </c>
      <c r="I802" s="253">
        <f t="shared" si="3083"/>
        <v>0</v>
      </c>
      <c r="J802" s="253">
        <f t="shared" si="3083"/>
        <v>0</v>
      </c>
      <c r="K802" s="23">
        <f t="shared" si="2913"/>
        <v>0</v>
      </c>
      <c r="L802" s="23">
        <f t="shared" si="2914"/>
        <v>0</v>
      </c>
      <c r="M802" s="253">
        <f t="shared" si="3083"/>
        <v>0</v>
      </c>
      <c r="N802" s="253">
        <f t="shared" si="3083"/>
        <v>0</v>
      </c>
      <c r="O802" s="253">
        <f t="shared" si="3083"/>
        <v>0</v>
      </c>
      <c r="P802" s="45">
        <f t="shared" si="3083"/>
        <v>0</v>
      </c>
      <c r="Q802" s="45">
        <f t="shared" si="3083"/>
        <v>0</v>
      </c>
      <c r="R802" s="45">
        <f t="shared" si="3083"/>
        <v>0</v>
      </c>
      <c r="S802" s="45">
        <f t="shared" si="3083"/>
        <v>0</v>
      </c>
      <c r="T802" s="45">
        <f t="shared" si="3083"/>
        <v>0</v>
      </c>
      <c r="U802" s="45">
        <f t="shared" si="3083"/>
        <v>0</v>
      </c>
      <c r="V802" s="45">
        <f t="shared" si="3083"/>
        <v>0</v>
      </c>
      <c r="W802" s="45">
        <f t="shared" si="3083"/>
        <v>0</v>
      </c>
      <c r="X802" s="45">
        <f t="shared" si="3083"/>
        <v>0</v>
      </c>
      <c r="Y802" s="45">
        <f t="shared" si="3083"/>
        <v>0</v>
      </c>
      <c r="Z802" s="45">
        <f t="shared" si="3083"/>
        <v>0</v>
      </c>
      <c r="AA802" s="45">
        <f t="shared" si="3083"/>
        <v>0</v>
      </c>
      <c r="AB802" s="45">
        <f t="shared" si="3083"/>
        <v>0</v>
      </c>
      <c r="AC802" s="45">
        <f t="shared" si="3083"/>
        <v>0</v>
      </c>
      <c r="AD802" s="292">
        <f t="shared" si="3079"/>
        <v>0</v>
      </c>
      <c r="AE802" s="45">
        <f t="shared" si="3083"/>
        <v>0</v>
      </c>
      <c r="AF802" s="45">
        <f t="shared" si="3083"/>
        <v>0</v>
      </c>
      <c r="AG802" s="45">
        <f t="shared" si="3083"/>
        <v>0</v>
      </c>
      <c r="AH802" s="45">
        <f t="shared" si="3083"/>
        <v>0</v>
      </c>
      <c r="AI802" s="45">
        <f t="shared" si="3083"/>
        <v>0</v>
      </c>
      <c r="AJ802" s="45">
        <f t="shared" si="3083"/>
        <v>0</v>
      </c>
      <c r="AK802" s="45">
        <f t="shared" si="3083"/>
        <v>0</v>
      </c>
      <c r="AL802" s="45">
        <f t="shared" si="3083"/>
        <v>0</v>
      </c>
      <c r="AM802" s="45">
        <f t="shared" si="3083"/>
        <v>0</v>
      </c>
      <c r="AN802" s="45">
        <f t="shared" si="3083"/>
        <v>0</v>
      </c>
      <c r="AO802" s="45">
        <f t="shared" si="3083"/>
        <v>0</v>
      </c>
    </row>
    <row r="803" spans="1:41" ht="30" hidden="1" customHeight="1">
      <c r="A803" s="43"/>
      <c r="B803" s="16" t="s">
        <v>551</v>
      </c>
      <c r="C803" s="29" t="s">
        <v>316</v>
      </c>
      <c r="D803" s="186"/>
      <c r="E803" s="30"/>
      <c r="F803" s="93"/>
      <c r="G803" s="186"/>
      <c r="H803" s="186"/>
      <c r="I803" s="186"/>
      <c r="J803" s="186"/>
      <c r="K803" s="23">
        <f t="shared" si="2913"/>
        <v>0</v>
      </c>
      <c r="L803" s="23">
        <f t="shared" si="2914"/>
        <v>0</v>
      </c>
      <c r="M803" s="186"/>
      <c r="N803" s="186"/>
      <c r="O803" s="186"/>
      <c r="P803" s="30"/>
      <c r="Q803" s="30"/>
      <c r="R803" s="30"/>
      <c r="S803" s="30"/>
      <c r="T803" s="30"/>
      <c r="U803" s="30"/>
      <c r="V803" s="30"/>
      <c r="W803" s="30"/>
      <c r="X803" s="30"/>
      <c r="Y803" s="30"/>
      <c r="Z803" s="30"/>
      <c r="AA803" s="30"/>
      <c r="AB803" s="30"/>
      <c r="AC803" s="30"/>
      <c r="AD803" s="292">
        <f t="shared" si="3079"/>
        <v>0</v>
      </c>
      <c r="AE803" s="30"/>
      <c r="AF803" s="30"/>
      <c r="AG803" s="30"/>
      <c r="AH803" s="30"/>
      <c r="AI803" s="30"/>
      <c r="AJ803" s="30"/>
      <c r="AK803" s="30"/>
      <c r="AL803" s="30"/>
      <c r="AM803" s="30"/>
      <c r="AN803" s="30"/>
      <c r="AO803" s="30"/>
    </row>
    <row r="804" spans="1:41" ht="14.25" hidden="1" customHeight="1">
      <c r="A804" s="43" t="s">
        <v>552</v>
      </c>
      <c r="B804" s="31" t="s">
        <v>555</v>
      </c>
      <c r="C804" s="26" t="s">
        <v>548</v>
      </c>
      <c r="D804" s="249">
        <f t="shared" ref="D804:E805" si="3084">D805</f>
        <v>0</v>
      </c>
      <c r="E804" s="39">
        <f t="shared" si="3084"/>
        <v>0</v>
      </c>
      <c r="F804" s="287">
        <f t="shared" ref="F804:AO805" si="3085">F805</f>
        <v>0</v>
      </c>
      <c r="G804" s="249">
        <f t="shared" si="3085"/>
        <v>0</v>
      </c>
      <c r="H804" s="249">
        <f t="shared" si="3085"/>
        <v>0</v>
      </c>
      <c r="I804" s="249">
        <f t="shared" si="3085"/>
        <v>0</v>
      </c>
      <c r="J804" s="249">
        <f t="shared" si="3085"/>
        <v>0</v>
      </c>
      <c r="K804" s="23">
        <f t="shared" si="2913"/>
        <v>0</v>
      </c>
      <c r="L804" s="23">
        <f t="shared" si="2914"/>
        <v>0</v>
      </c>
      <c r="M804" s="249">
        <f t="shared" si="3085"/>
        <v>0</v>
      </c>
      <c r="N804" s="249">
        <f t="shared" si="3085"/>
        <v>0</v>
      </c>
      <c r="O804" s="249">
        <f t="shared" si="3085"/>
        <v>0</v>
      </c>
      <c r="P804" s="39">
        <f t="shared" si="3085"/>
        <v>0</v>
      </c>
      <c r="Q804" s="39">
        <f t="shared" si="3085"/>
        <v>0</v>
      </c>
      <c r="R804" s="39">
        <f t="shared" si="3085"/>
        <v>0</v>
      </c>
      <c r="S804" s="39">
        <f t="shared" si="3085"/>
        <v>0</v>
      </c>
      <c r="T804" s="39">
        <f t="shared" si="3085"/>
        <v>0</v>
      </c>
      <c r="U804" s="39">
        <f t="shared" si="3085"/>
        <v>0</v>
      </c>
      <c r="V804" s="39">
        <f t="shared" si="3085"/>
        <v>0</v>
      </c>
      <c r="W804" s="39">
        <f t="shared" si="3085"/>
        <v>0</v>
      </c>
      <c r="X804" s="39">
        <f t="shared" si="3085"/>
        <v>0</v>
      </c>
      <c r="Y804" s="39">
        <f t="shared" si="3085"/>
        <v>0</v>
      </c>
      <c r="Z804" s="39">
        <f t="shared" si="3085"/>
        <v>0</v>
      </c>
      <c r="AA804" s="39">
        <f t="shared" si="3085"/>
        <v>0</v>
      </c>
      <c r="AB804" s="39">
        <f t="shared" si="3085"/>
        <v>0</v>
      </c>
      <c r="AC804" s="39">
        <f t="shared" si="3085"/>
        <v>0</v>
      </c>
      <c r="AD804" s="292">
        <f t="shared" si="3079"/>
        <v>0</v>
      </c>
      <c r="AE804" s="39">
        <f t="shared" si="3085"/>
        <v>0</v>
      </c>
      <c r="AF804" s="39">
        <f t="shared" si="3085"/>
        <v>0</v>
      </c>
      <c r="AG804" s="39">
        <f t="shared" si="3085"/>
        <v>0</v>
      </c>
      <c r="AH804" s="39">
        <f t="shared" si="3085"/>
        <v>0</v>
      </c>
      <c r="AI804" s="39">
        <f t="shared" si="3085"/>
        <v>0</v>
      </c>
      <c r="AJ804" s="39">
        <f t="shared" si="3085"/>
        <v>0</v>
      </c>
      <c r="AK804" s="39">
        <f t="shared" si="3085"/>
        <v>0</v>
      </c>
      <c r="AL804" s="39">
        <f t="shared" si="3085"/>
        <v>0</v>
      </c>
      <c r="AM804" s="39">
        <f t="shared" si="3085"/>
        <v>0</v>
      </c>
      <c r="AN804" s="39">
        <f t="shared" si="3085"/>
        <v>0</v>
      </c>
      <c r="AO804" s="39">
        <f t="shared" si="3085"/>
        <v>0</v>
      </c>
    </row>
    <row r="805" spans="1:41" ht="10.5" hidden="1" customHeight="1">
      <c r="A805" s="43"/>
      <c r="B805" s="28" t="s">
        <v>311</v>
      </c>
      <c r="C805" s="29"/>
      <c r="D805" s="253">
        <f t="shared" si="3084"/>
        <v>0</v>
      </c>
      <c r="E805" s="45">
        <f t="shared" si="3084"/>
        <v>0</v>
      </c>
      <c r="F805" s="289">
        <f t="shared" si="3085"/>
        <v>0</v>
      </c>
      <c r="G805" s="253">
        <f t="shared" si="3085"/>
        <v>0</v>
      </c>
      <c r="H805" s="253">
        <f t="shared" si="3085"/>
        <v>0</v>
      </c>
      <c r="I805" s="253">
        <f t="shared" si="3085"/>
        <v>0</v>
      </c>
      <c r="J805" s="253">
        <f t="shared" si="3085"/>
        <v>0</v>
      </c>
      <c r="K805" s="23">
        <f t="shared" si="2913"/>
        <v>0</v>
      </c>
      <c r="L805" s="23">
        <f t="shared" si="2914"/>
        <v>0</v>
      </c>
      <c r="M805" s="253">
        <f t="shared" si="3085"/>
        <v>0</v>
      </c>
      <c r="N805" s="253">
        <f t="shared" si="3085"/>
        <v>0</v>
      </c>
      <c r="O805" s="253">
        <f t="shared" si="3085"/>
        <v>0</v>
      </c>
      <c r="P805" s="45">
        <f t="shared" si="3085"/>
        <v>0</v>
      </c>
      <c r="Q805" s="45">
        <f t="shared" si="3085"/>
        <v>0</v>
      </c>
      <c r="R805" s="45">
        <f t="shared" si="3085"/>
        <v>0</v>
      </c>
      <c r="S805" s="45">
        <f t="shared" si="3085"/>
        <v>0</v>
      </c>
      <c r="T805" s="45">
        <f t="shared" si="3085"/>
        <v>0</v>
      </c>
      <c r="U805" s="45">
        <f t="shared" si="3085"/>
        <v>0</v>
      </c>
      <c r="V805" s="45">
        <f t="shared" si="3085"/>
        <v>0</v>
      </c>
      <c r="W805" s="45">
        <f t="shared" si="3085"/>
        <v>0</v>
      </c>
      <c r="X805" s="45">
        <f t="shared" si="3085"/>
        <v>0</v>
      </c>
      <c r="Y805" s="45">
        <f t="shared" si="3085"/>
        <v>0</v>
      </c>
      <c r="Z805" s="45">
        <f t="shared" si="3085"/>
        <v>0</v>
      </c>
      <c r="AA805" s="45">
        <f t="shared" si="3085"/>
        <v>0</v>
      </c>
      <c r="AB805" s="45">
        <f t="shared" si="3085"/>
        <v>0</v>
      </c>
      <c r="AC805" s="45">
        <f t="shared" si="3085"/>
        <v>0</v>
      </c>
      <c r="AD805" s="292">
        <f t="shared" si="3079"/>
        <v>0</v>
      </c>
      <c r="AE805" s="45">
        <f t="shared" si="3085"/>
        <v>0</v>
      </c>
      <c r="AF805" s="45">
        <f t="shared" si="3085"/>
        <v>0</v>
      </c>
      <c r="AG805" s="45">
        <f t="shared" si="3085"/>
        <v>0</v>
      </c>
      <c r="AH805" s="45">
        <f t="shared" si="3085"/>
        <v>0</v>
      </c>
      <c r="AI805" s="45">
        <f t="shared" si="3085"/>
        <v>0</v>
      </c>
      <c r="AJ805" s="45">
        <f t="shared" si="3085"/>
        <v>0</v>
      </c>
      <c r="AK805" s="45">
        <f t="shared" si="3085"/>
        <v>0</v>
      </c>
      <c r="AL805" s="45">
        <f t="shared" si="3085"/>
        <v>0</v>
      </c>
      <c r="AM805" s="45">
        <f t="shared" si="3085"/>
        <v>0</v>
      </c>
      <c r="AN805" s="45">
        <f t="shared" si="3085"/>
        <v>0</v>
      </c>
      <c r="AO805" s="45">
        <f t="shared" si="3085"/>
        <v>0</v>
      </c>
    </row>
    <row r="806" spans="1:41" ht="14.25" hidden="1" customHeight="1">
      <c r="A806" s="43"/>
      <c r="B806" s="16" t="s">
        <v>551</v>
      </c>
      <c r="C806" s="29" t="s">
        <v>316</v>
      </c>
      <c r="D806" s="186"/>
      <c r="E806" s="30"/>
      <c r="F806" s="93"/>
      <c r="G806" s="186"/>
      <c r="H806" s="186"/>
      <c r="I806" s="186"/>
      <c r="J806" s="186"/>
      <c r="K806" s="23">
        <f t="shared" si="2913"/>
        <v>0</v>
      </c>
      <c r="L806" s="23">
        <f t="shared" si="2914"/>
        <v>0</v>
      </c>
      <c r="M806" s="186"/>
      <c r="N806" s="186"/>
      <c r="O806" s="186"/>
      <c r="P806" s="30"/>
      <c r="Q806" s="30"/>
      <c r="R806" s="30"/>
      <c r="S806" s="30"/>
      <c r="T806" s="30"/>
      <c r="U806" s="30"/>
      <c r="V806" s="30"/>
      <c r="W806" s="30"/>
      <c r="X806" s="30"/>
      <c r="Y806" s="30"/>
      <c r="Z806" s="30"/>
      <c r="AA806" s="30"/>
      <c r="AB806" s="30"/>
      <c r="AC806" s="30"/>
      <c r="AD806" s="292">
        <f t="shared" si="3079"/>
        <v>0</v>
      </c>
      <c r="AE806" s="30"/>
      <c r="AF806" s="30"/>
      <c r="AG806" s="30"/>
      <c r="AH806" s="30"/>
      <c r="AI806" s="30"/>
      <c r="AJ806" s="30"/>
      <c r="AK806" s="30"/>
      <c r="AL806" s="30"/>
      <c r="AM806" s="30"/>
      <c r="AN806" s="30"/>
      <c r="AO806" s="30"/>
    </row>
    <row r="807" spans="1:41" ht="13.5" hidden="1" customHeight="1">
      <c r="A807" s="43" t="s">
        <v>552</v>
      </c>
      <c r="B807" s="31" t="s">
        <v>556</v>
      </c>
      <c r="C807" s="26" t="s">
        <v>548</v>
      </c>
      <c r="D807" s="249">
        <f t="shared" ref="D807:E808" si="3086">D808</f>
        <v>0</v>
      </c>
      <c r="E807" s="39">
        <f t="shared" si="3086"/>
        <v>0</v>
      </c>
      <c r="F807" s="287">
        <f t="shared" ref="F807:AO808" si="3087">F808</f>
        <v>0</v>
      </c>
      <c r="G807" s="249">
        <f t="shared" si="3087"/>
        <v>0</v>
      </c>
      <c r="H807" s="249">
        <f t="shared" si="3087"/>
        <v>0</v>
      </c>
      <c r="I807" s="249">
        <f t="shared" si="3087"/>
        <v>0</v>
      </c>
      <c r="J807" s="249">
        <f t="shared" si="3087"/>
        <v>0</v>
      </c>
      <c r="K807" s="23">
        <f t="shared" si="2913"/>
        <v>0</v>
      </c>
      <c r="L807" s="23">
        <f t="shared" si="2914"/>
        <v>0</v>
      </c>
      <c r="M807" s="249">
        <f t="shared" si="3087"/>
        <v>0</v>
      </c>
      <c r="N807" s="249">
        <f t="shared" si="3087"/>
        <v>0</v>
      </c>
      <c r="O807" s="249">
        <f t="shared" si="3087"/>
        <v>0</v>
      </c>
      <c r="P807" s="39">
        <f t="shared" si="3087"/>
        <v>0</v>
      </c>
      <c r="Q807" s="39">
        <f t="shared" si="3087"/>
        <v>0</v>
      </c>
      <c r="R807" s="39">
        <f t="shared" si="3087"/>
        <v>0</v>
      </c>
      <c r="S807" s="39">
        <f t="shared" si="3087"/>
        <v>0</v>
      </c>
      <c r="T807" s="39">
        <f t="shared" si="3087"/>
        <v>0</v>
      </c>
      <c r="U807" s="39">
        <f t="shared" si="3087"/>
        <v>0</v>
      </c>
      <c r="V807" s="39">
        <f t="shared" si="3087"/>
        <v>0</v>
      </c>
      <c r="W807" s="39">
        <f t="shared" si="3087"/>
        <v>0</v>
      </c>
      <c r="X807" s="39">
        <f t="shared" si="3087"/>
        <v>0</v>
      </c>
      <c r="Y807" s="39">
        <f t="shared" si="3087"/>
        <v>0</v>
      </c>
      <c r="Z807" s="39">
        <f t="shared" si="3087"/>
        <v>0</v>
      </c>
      <c r="AA807" s="39">
        <f t="shared" si="3087"/>
        <v>0</v>
      </c>
      <c r="AB807" s="39">
        <f t="shared" si="3087"/>
        <v>0</v>
      </c>
      <c r="AC807" s="39">
        <f t="shared" si="3087"/>
        <v>0</v>
      </c>
      <c r="AD807" s="292">
        <f t="shared" si="3079"/>
        <v>0</v>
      </c>
      <c r="AE807" s="39">
        <f t="shared" si="3087"/>
        <v>0</v>
      </c>
      <c r="AF807" s="39">
        <f t="shared" si="3087"/>
        <v>0</v>
      </c>
      <c r="AG807" s="39">
        <f t="shared" si="3087"/>
        <v>0</v>
      </c>
      <c r="AH807" s="39">
        <f t="shared" si="3087"/>
        <v>0</v>
      </c>
      <c r="AI807" s="39">
        <f t="shared" si="3087"/>
        <v>0</v>
      </c>
      <c r="AJ807" s="39">
        <f t="shared" si="3087"/>
        <v>0</v>
      </c>
      <c r="AK807" s="39">
        <f t="shared" si="3087"/>
        <v>0</v>
      </c>
      <c r="AL807" s="39">
        <f t="shared" si="3087"/>
        <v>0</v>
      </c>
      <c r="AM807" s="39">
        <f t="shared" si="3087"/>
        <v>0</v>
      </c>
      <c r="AN807" s="39">
        <f t="shared" si="3087"/>
        <v>0</v>
      </c>
      <c r="AO807" s="39">
        <f t="shared" si="3087"/>
        <v>0</v>
      </c>
    </row>
    <row r="808" spans="1:41" ht="15" hidden="1" customHeight="1">
      <c r="A808" s="43"/>
      <c r="B808" s="28" t="s">
        <v>311</v>
      </c>
      <c r="C808" s="29"/>
      <c r="D808" s="253">
        <f t="shared" si="3086"/>
        <v>0</v>
      </c>
      <c r="E808" s="45">
        <f t="shared" si="3086"/>
        <v>0</v>
      </c>
      <c r="F808" s="289">
        <f t="shared" si="3087"/>
        <v>0</v>
      </c>
      <c r="G808" s="253">
        <f t="shared" si="3087"/>
        <v>0</v>
      </c>
      <c r="H808" s="253">
        <f t="shared" si="3087"/>
        <v>0</v>
      </c>
      <c r="I808" s="253">
        <f t="shared" si="3087"/>
        <v>0</v>
      </c>
      <c r="J808" s="253">
        <f t="shared" si="3087"/>
        <v>0</v>
      </c>
      <c r="K808" s="23">
        <f t="shared" si="2913"/>
        <v>0</v>
      </c>
      <c r="L808" s="23">
        <f t="shared" si="2914"/>
        <v>0</v>
      </c>
      <c r="M808" s="253">
        <f t="shared" si="3087"/>
        <v>0</v>
      </c>
      <c r="N808" s="253">
        <f t="shared" si="3087"/>
        <v>0</v>
      </c>
      <c r="O808" s="253">
        <f t="shared" si="3087"/>
        <v>0</v>
      </c>
      <c r="P808" s="45">
        <f t="shared" si="3087"/>
        <v>0</v>
      </c>
      <c r="Q808" s="45">
        <f t="shared" si="3087"/>
        <v>0</v>
      </c>
      <c r="R808" s="45">
        <f t="shared" si="3087"/>
        <v>0</v>
      </c>
      <c r="S808" s="45">
        <f t="shared" si="3087"/>
        <v>0</v>
      </c>
      <c r="T808" s="45">
        <f t="shared" si="3087"/>
        <v>0</v>
      </c>
      <c r="U808" s="45">
        <f t="shared" si="3087"/>
        <v>0</v>
      </c>
      <c r="V808" s="45">
        <f t="shared" si="3087"/>
        <v>0</v>
      </c>
      <c r="W808" s="45">
        <f t="shared" si="3087"/>
        <v>0</v>
      </c>
      <c r="X808" s="45">
        <f t="shared" si="3087"/>
        <v>0</v>
      </c>
      <c r="Y808" s="45">
        <f t="shared" si="3087"/>
        <v>0</v>
      </c>
      <c r="Z808" s="45">
        <f t="shared" si="3087"/>
        <v>0</v>
      </c>
      <c r="AA808" s="45">
        <f t="shared" si="3087"/>
        <v>0</v>
      </c>
      <c r="AB808" s="45">
        <f t="shared" si="3087"/>
        <v>0</v>
      </c>
      <c r="AC808" s="45">
        <f t="shared" si="3087"/>
        <v>0</v>
      </c>
      <c r="AD808" s="292">
        <f t="shared" si="3079"/>
        <v>0</v>
      </c>
      <c r="AE808" s="45">
        <f t="shared" si="3087"/>
        <v>0</v>
      </c>
      <c r="AF808" s="45">
        <f t="shared" si="3087"/>
        <v>0</v>
      </c>
      <c r="AG808" s="45">
        <f t="shared" si="3087"/>
        <v>0</v>
      </c>
      <c r="AH808" s="45">
        <f t="shared" si="3087"/>
        <v>0</v>
      </c>
      <c r="AI808" s="45">
        <f t="shared" si="3087"/>
        <v>0</v>
      </c>
      <c r="AJ808" s="45">
        <f t="shared" si="3087"/>
        <v>0</v>
      </c>
      <c r="AK808" s="45">
        <f t="shared" si="3087"/>
        <v>0</v>
      </c>
      <c r="AL808" s="45">
        <f t="shared" si="3087"/>
        <v>0</v>
      </c>
      <c r="AM808" s="45">
        <f t="shared" si="3087"/>
        <v>0</v>
      </c>
      <c r="AN808" s="45">
        <f t="shared" si="3087"/>
        <v>0</v>
      </c>
      <c r="AO808" s="45">
        <f t="shared" si="3087"/>
        <v>0</v>
      </c>
    </row>
    <row r="809" spans="1:41" ht="30" hidden="1" customHeight="1">
      <c r="A809" s="43"/>
      <c r="B809" s="16" t="s">
        <v>551</v>
      </c>
      <c r="C809" s="29" t="s">
        <v>316</v>
      </c>
      <c r="D809" s="186"/>
      <c r="E809" s="30"/>
      <c r="F809" s="93"/>
      <c r="G809" s="186"/>
      <c r="H809" s="186"/>
      <c r="I809" s="186"/>
      <c r="J809" s="186"/>
      <c r="K809" s="23">
        <f t="shared" si="2913"/>
        <v>0</v>
      </c>
      <c r="L809" s="23">
        <f t="shared" si="2914"/>
        <v>0</v>
      </c>
      <c r="M809" s="186"/>
      <c r="N809" s="186"/>
      <c r="O809" s="186"/>
      <c r="P809" s="30"/>
      <c r="Q809" s="30"/>
      <c r="R809" s="30"/>
      <c r="S809" s="30"/>
      <c r="T809" s="30"/>
      <c r="U809" s="30"/>
      <c r="V809" s="30"/>
      <c r="W809" s="30"/>
      <c r="X809" s="30"/>
      <c r="Y809" s="30"/>
      <c r="Z809" s="30"/>
      <c r="AA809" s="30"/>
      <c r="AB809" s="30"/>
      <c r="AC809" s="30"/>
      <c r="AD809" s="292">
        <f t="shared" si="3079"/>
        <v>0</v>
      </c>
      <c r="AE809" s="30"/>
      <c r="AF809" s="30"/>
      <c r="AG809" s="30"/>
      <c r="AH809" s="30"/>
      <c r="AI809" s="30"/>
      <c r="AJ809" s="30"/>
      <c r="AK809" s="30"/>
      <c r="AL809" s="30"/>
      <c r="AM809" s="30"/>
      <c r="AN809" s="30"/>
      <c r="AO809" s="30"/>
    </row>
    <row r="810" spans="1:41" ht="14.25" hidden="1" customHeight="1">
      <c r="A810" s="43" t="s">
        <v>552</v>
      </c>
      <c r="B810" s="31" t="s">
        <v>557</v>
      </c>
      <c r="C810" s="26" t="s">
        <v>548</v>
      </c>
      <c r="D810" s="249">
        <f t="shared" ref="D810:E811" si="3088">D811</f>
        <v>0</v>
      </c>
      <c r="E810" s="39">
        <f t="shared" si="3088"/>
        <v>0</v>
      </c>
      <c r="F810" s="287">
        <f t="shared" ref="F810:AO811" si="3089">F811</f>
        <v>0</v>
      </c>
      <c r="G810" s="249">
        <f t="shared" si="3089"/>
        <v>0</v>
      </c>
      <c r="H810" s="249">
        <f t="shared" si="3089"/>
        <v>0</v>
      </c>
      <c r="I810" s="249">
        <f t="shared" si="3089"/>
        <v>0</v>
      </c>
      <c r="J810" s="249">
        <f t="shared" si="3089"/>
        <v>0</v>
      </c>
      <c r="K810" s="23">
        <f t="shared" si="2913"/>
        <v>0</v>
      </c>
      <c r="L810" s="23">
        <f t="shared" si="2914"/>
        <v>0</v>
      </c>
      <c r="M810" s="249">
        <f t="shared" si="3089"/>
        <v>0</v>
      </c>
      <c r="N810" s="249">
        <f t="shared" si="3089"/>
        <v>0</v>
      </c>
      <c r="O810" s="249">
        <f t="shared" si="3089"/>
        <v>0</v>
      </c>
      <c r="P810" s="39">
        <f t="shared" si="3089"/>
        <v>0</v>
      </c>
      <c r="Q810" s="39">
        <f t="shared" si="3089"/>
        <v>0</v>
      </c>
      <c r="R810" s="39">
        <f t="shared" si="3089"/>
        <v>0</v>
      </c>
      <c r="S810" s="39">
        <f t="shared" si="3089"/>
        <v>0</v>
      </c>
      <c r="T810" s="39">
        <f t="shared" si="3089"/>
        <v>0</v>
      </c>
      <c r="U810" s="39">
        <f t="shared" si="3089"/>
        <v>0</v>
      </c>
      <c r="V810" s="39">
        <f t="shared" si="3089"/>
        <v>0</v>
      </c>
      <c r="W810" s="39">
        <f t="shared" si="3089"/>
        <v>0</v>
      </c>
      <c r="X810" s="39">
        <f t="shared" si="3089"/>
        <v>0</v>
      </c>
      <c r="Y810" s="39">
        <f t="shared" si="3089"/>
        <v>0</v>
      </c>
      <c r="Z810" s="39">
        <f t="shared" si="3089"/>
        <v>0</v>
      </c>
      <c r="AA810" s="39">
        <f t="shared" si="3089"/>
        <v>0</v>
      </c>
      <c r="AB810" s="39">
        <f t="shared" si="3089"/>
        <v>0</v>
      </c>
      <c r="AC810" s="39">
        <f t="shared" si="3089"/>
        <v>0</v>
      </c>
      <c r="AD810" s="292">
        <f t="shared" si="3079"/>
        <v>0</v>
      </c>
      <c r="AE810" s="39">
        <f t="shared" si="3089"/>
        <v>0</v>
      </c>
      <c r="AF810" s="39">
        <f t="shared" si="3089"/>
        <v>0</v>
      </c>
      <c r="AG810" s="39">
        <f t="shared" si="3089"/>
        <v>0</v>
      </c>
      <c r="AH810" s="39">
        <f t="shared" si="3089"/>
        <v>0</v>
      </c>
      <c r="AI810" s="39">
        <f t="shared" si="3089"/>
        <v>0</v>
      </c>
      <c r="AJ810" s="39">
        <f t="shared" si="3089"/>
        <v>0</v>
      </c>
      <c r="AK810" s="39">
        <f t="shared" si="3089"/>
        <v>0</v>
      </c>
      <c r="AL810" s="39">
        <f t="shared" si="3089"/>
        <v>0</v>
      </c>
      <c r="AM810" s="39">
        <f t="shared" si="3089"/>
        <v>0</v>
      </c>
      <c r="AN810" s="39">
        <f t="shared" si="3089"/>
        <v>0</v>
      </c>
      <c r="AO810" s="39">
        <f t="shared" si="3089"/>
        <v>0</v>
      </c>
    </row>
    <row r="811" spans="1:41" ht="15" hidden="1" customHeight="1">
      <c r="A811" s="43"/>
      <c r="B811" s="28" t="s">
        <v>311</v>
      </c>
      <c r="C811" s="29"/>
      <c r="D811" s="253">
        <f t="shared" si="3088"/>
        <v>0</v>
      </c>
      <c r="E811" s="45">
        <f t="shared" si="3088"/>
        <v>0</v>
      </c>
      <c r="F811" s="289">
        <f t="shared" si="3089"/>
        <v>0</v>
      </c>
      <c r="G811" s="253">
        <f t="shared" si="3089"/>
        <v>0</v>
      </c>
      <c r="H811" s="253">
        <f t="shared" si="3089"/>
        <v>0</v>
      </c>
      <c r="I811" s="253">
        <f t="shared" si="3089"/>
        <v>0</v>
      </c>
      <c r="J811" s="253">
        <f t="shared" si="3089"/>
        <v>0</v>
      </c>
      <c r="K811" s="23">
        <f t="shared" si="2913"/>
        <v>0</v>
      </c>
      <c r="L811" s="23">
        <f t="shared" si="2914"/>
        <v>0</v>
      </c>
      <c r="M811" s="253">
        <f t="shared" si="3089"/>
        <v>0</v>
      </c>
      <c r="N811" s="253">
        <f t="shared" si="3089"/>
        <v>0</v>
      </c>
      <c r="O811" s="253">
        <f t="shared" si="3089"/>
        <v>0</v>
      </c>
      <c r="P811" s="45">
        <f t="shared" si="3089"/>
        <v>0</v>
      </c>
      <c r="Q811" s="45">
        <f t="shared" si="3089"/>
        <v>0</v>
      </c>
      <c r="R811" s="45">
        <f t="shared" si="3089"/>
        <v>0</v>
      </c>
      <c r="S811" s="45">
        <f t="shared" si="3089"/>
        <v>0</v>
      </c>
      <c r="T811" s="45">
        <f t="shared" si="3089"/>
        <v>0</v>
      </c>
      <c r="U811" s="45">
        <f t="shared" si="3089"/>
        <v>0</v>
      </c>
      <c r="V811" s="45">
        <f t="shared" si="3089"/>
        <v>0</v>
      </c>
      <c r="W811" s="45">
        <f t="shared" si="3089"/>
        <v>0</v>
      </c>
      <c r="X811" s="45">
        <f t="shared" si="3089"/>
        <v>0</v>
      </c>
      <c r="Y811" s="45">
        <f t="shared" si="3089"/>
        <v>0</v>
      </c>
      <c r="Z811" s="45">
        <f t="shared" si="3089"/>
        <v>0</v>
      </c>
      <c r="AA811" s="45">
        <f t="shared" si="3089"/>
        <v>0</v>
      </c>
      <c r="AB811" s="45">
        <f t="shared" si="3089"/>
        <v>0</v>
      </c>
      <c r="AC811" s="45">
        <f t="shared" si="3089"/>
        <v>0</v>
      </c>
      <c r="AD811" s="292">
        <f t="shared" si="3079"/>
        <v>0</v>
      </c>
      <c r="AE811" s="45">
        <f t="shared" si="3089"/>
        <v>0</v>
      </c>
      <c r="AF811" s="45">
        <f t="shared" si="3089"/>
        <v>0</v>
      </c>
      <c r="AG811" s="45">
        <f t="shared" si="3089"/>
        <v>0</v>
      </c>
      <c r="AH811" s="45">
        <f t="shared" si="3089"/>
        <v>0</v>
      </c>
      <c r="AI811" s="45">
        <f t="shared" si="3089"/>
        <v>0</v>
      </c>
      <c r="AJ811" s="45">
        <f t="shared" si="3089"/>
        <v>0</v>
      </c>
      <c r="AK811" s="45">
        <f t="shared" si="3089"/>
        <v>0</v>
      </c>
      <c r="AL811" s="45">
        <f t="shared" si="3089"/>
        <v>0</v>
      </c>
      <c r="AM811" s="45">
        <f t="shared" si="3089"/>
        <v>0</v>
      </c>
      <c r="AN811" s="45">
        <f t="shared" si="3089"/>
        <v>0</v>
      </c>
      <c r="AO811" s="45">
        <f t="shared" si="3089"/>
        <v>0</v>
      </c>
    </row>
    <row r="812" spans="1:41" ht="30" hidden="1" customHeight="1">
      <c r="A812" s="43"/>
      <c r="B812" s="16" t="s">
        <v>551</v>
      </c>
      <c r="C812" s="29" t="s">
        <v>316</v>
      </c>
      <c r="D812" s="186"/>
      <c r="E812" s="30"/>
      <c r="F812" s="93"/>
      <c r="G812" s="186"/>
      <c r="H812" s="186"/>
      <c r="I812" s="186"/>
      <c r="J812" s="186"/>
      <c r="K812" s="23">
        <f t="shared" si="2913"/>
        <v>0</v>
      </c>
      <c r="L812" s="23">
        <f t="shared" si="2914"/>
        <v>0</v>
      </c>
      <c r="M812" s="186"/>
      <c r="N812" s="186"/>
      <c r="O812" s="186"/>
      <c r="P812" s="30"/>
      <c r="Q812" s="30"/>
      <c r="R812" s="30"/>
      <c r="S812" s="30"/>
      <c r="T812" s="30"/>
      <c r="U812" s="30"/>
      <c r="V812" s="30"/>
      <c r="W812" s="30"/>
      <c r="X812" s="30"/>
      <c r="Y812" s="30"/>
      <c r="Z812" s="30"/>
      <c r="AA812" s="30"/>
      <c r="AB812" s="30"/>
      <c r="AC812" s="30"/>
      <c r="AD812" s="292">
        <f t="shared" si="3079"/>
        <v>0</v>
      </c>
      <c r="AE812" s="30"/>
      <c r="AF812" s="30"/>
      <c r="AG812" s="30"/>
      <c r="AH812" s="30"/>
      <c r="AI812" s="30"/>
      <c r="AJ812" s="30"/>
      <c r="AK812" s="30"/>
      <c r="AL812" s="30"/>
      <c r="AM812" s="30"/>
      <c r="AN812" s="30"/>
      <c r="AO812" s="30"/>
    </row>
    <row r="813" spans="1:41" ht="19.5" customHeight="1">
      <c r="A813" s="110">
        <v>3</v>
      </c>
      <c r="B813" s="187" t="s">
        <v>558</v>
      </c>
      <c r="C813" s="122" t="s">
        <v>559</v>
      </c>
      <c r="D813" s="260">
        <f t="shared" ref="D813:J813" si="3090">D830+D848+D857+D863+D869+D879+D889+D898+D917+D922+D936+D944+D907+D932</f>
        <v>123692.17</v>
      </c>
      <c r="E813" s="123">
        <f t="shared" si="3090"/>
        <v>58864</v>
      </c>
      <c r="F813" s="225">
        <f t="shared" si="3090"/>
        <v>101899</v>
      </c>
      <c r="G813" s="260">
        <f t="shared" si="3090"/>
        <v>56688</v>
      </c>
      <c r="H813" s="260">
        <f t="shared" si="3090"/>
        <v>14389</v>
      </c>
      <c r="I813" s="260">
        <f t="shared" si="3090"/>
        <v>15619</v>
      </c>
      <c r="J813" s="260">
        <f t="shared" si="3090"/>
        <v>15203</v>
      </c>
      <c r="K813" s="23">
        <f t="shared" si="2913"/>
        <v>101899</v>
      </c>
      <c r="L813" s="23">
        <f t="shared" si="2914"/>
        <v>0</v>
      </c>
      <c r="M813" s="260">
        <f t="shared" ref="M813:AC813" si="3091">M830+M848+M857+M863+M869+M879+M889+M898+M917+M922+M936+M944+M907+M932</f>
        <v>55293</v>
      </c>
      <c r="N813" s="260">
        <f t="shared" si="3091"/>
        <v>56793</v>
      </c>
      <c r="O813" s="260">
        <f t="shared" si="3091"/>
        <v>56793</v>
      </c>
      <c r="P813" s="123">
        <f t="shared" si="3091"/>
        <v>0</v>
      </c>
      <c r="Q813" s="123">
        <f t="shared" si="3091"/>
        <v>0</v>
      </c>
      <c r="R813" s="123">
        <f t="shared" si="3091"/>
        <v>49.28</v>
      </c>
      <c r="S813" s="123">
        <f t="shared" si="3091"/>
        <v>0</v>
      </c>
      <c r="T813" s="123">
        <f t="shared" si="3091"/>
        <v>0</v>
      </c>
      <c r="U813" s="123">
        <f t="shared" si="3091"/>
        <v>-1000</v>
      </c>
      <c r="V813" s="123">
        <f t="shared" si="3091"/>
        <v>0</v>
      </c>
      <c r="W813" s="123">
        <f t="shared" si="3091"/>
        <v>3410.87</v>
      </c>
      <c r="X813" s="123">
        <f t="shared" si="3091"/>
        <v>0</v>
      </c>
      <c r="Y813" s="123">
        <f t="shared" si="3091"/>
        <v>0</v>
      </c>
      <c r="Z813" s="123">
        <f t="shared" si="3091"/>
        <v>140</v>
      </c>
      <c r="AA813" s="123">
        <f t="shared" si="3091"/>
        <v>0</v>
      </c>
      <c r="AB813" s="123">
        <f t="shared" si="3091"/>
        <v>0</v>
      </c>
      <c r="AC813" s="123">
        <f t="shared" si="3091"/>
        <v>4922.84</v>
      </c>
      <c r="AD813" s="292">
        <f t="shared" si="3079"/>
        <v>109421.98999999999</v>
      </c>
      <c r="AE813" s="123">
        <f t="shared" ref="AE813:AO813" si="3092">AE830+AE848+AE857+AE863+AE869+AE879+AE889+AE898+AE917+AE922+AE936+AE944+AE907+AE932</f>
        <v>109421.98999999999</v>
      </c>
      <c r="AF813" s="123">
        <f t="shared" si="3092"/>
        <v>61028</v>
      </c>
      <c r="AG813" s="123">
        <f t="shared" si="3092"/>
        <v>97913</v>
      </c>
      <c r="AH813" s="123">
        <f t="shared" si="3092"/>
        <v>0</v>
      </c>
      <c r="AI813" s="123">
        <f t="shared" si="3092"/>
        <v>0</v>
      </c>
      <c r="AJ813" s="123">
        <f t="shared" si="3092"/>
        <v>0</v>
      </c>
      <c r="AK813" s="123">
        <f t="shared" si="3092"/>
        <v>44056</v>
      </c>
      <c r="AL813" s="123">
        <f t="shared" si="3092"/>
        <v>0</v>
      </c>
      <c r="AM813" s="123">
        <f t="shared" si="3092"/>
        <v>0</v>
      </c>
      <c r="AN813" s="123">
        <f t="shared" si="3092"/>
        <v>0</v>
      </c>
      <c r="AO813" s="123">
        <f t="shared" si="3092"/>
        <v>0</v>
      </c>
    </row>
    <row r="814" spans="1:41" ht="18.75" customHeight="1">
      <c r="A814" s="43"/>
      <c r="B814" s="25" t="s">
        <v>298</v>
      </c>
      <c r="C814" s="26"/>
      <c r="D814" s="191">
        <f t="shared" ref="D814:J815" si="3093">D831+D849+D870+D880+D890+D899+D918+D923+D937+D945+D908+D933</f>
        <v>80708.479999999996</v>
      </c>
      <c r="E814" s="111">
        <f t="shared" si="3093"/>
        <v>58631</v>
      </c>
      <c r="F814" s="296">
        <f t="shared" si="3093"/>
        <v>56915</v>
      </c>
      <c r="G814" s="191">
        <f t="shared" si="3093"/>
        <v>13204</v>
      </c>
      <c r="H814" s="191">
        <f t="shared" si="3093"/>
        <v>14389</v>
      </c>
      <c r="I814" s="191">
        <f t="shared" si="3093"/>
        <v>14819</v>
      </c>
      <c r="J814" s="191">
        <f t="shared" si="3093"/>
        <v>14503</v>
      </c>
      <c r="K814" s="23">
        <f t="shared" si="2913"/>
        <v>56915</v>
      </c>
      <c r="L814" s="23">
        <f t="shared" si="2914"/>
        <v>0</v>
      </c>
      <c r="M814" s="191">
        <f t="shared" ref="M814:AC814" si="3094">M831+M849+M870+M880+M890+M899+M918+M923+M937+M945+M908+M933</f>
        <v>55140</v>
      </c>
      <c r="N814" s="191">
        <f t="shared" si="3094"/>
        <v>56640</v>
      </c>
      <c r="O814" s="191">
        <f t="shared" si="3094"/>
        <v>56640</v>
      </c>
      <c r="P814" s="111">
        <f t="shared" si="3094"/>
        <v>0</v>
      </c>
      <c r="Q814" s="111">
        <f t="shared" si="3094"/>
        <v>0</v>
      </c>
      <c r="R814" s="111">
        <f t="shared" si="3094"/>
        <v>49.28</v>
      </c>
      <c r="S814" s="111">
        <f t="shared" si="3094"/>
        <v>0</v>
      </c>
      <c r="T814" s="111">
        <f t="shared" si="3094"/>
        <v>0</v>
      </c>
      <c r="U814" s="111">
        <f t="shared" si="3094"/>
        <v>-1000</v>
      </c>
      <c r="V814" s="111">
        <f t="shared" si="3094"/>
        <v>-155</v>
      </c>
      <c r="W814" s="111">
        <f t="shared" si="3094"/>
        <v>-228</v>
      </c>
      <c r="X814" s="111">
        <f t="shared" si="3094"/>
        <v>0</v>
      </c>
      <c r="Y814" s="111">
        <f t="shared" si="3094"/>
        <v>0</v>
      </c>
      <c r="Z814" s="111">
        <f t="shared" si="3094"/>
        <v>0</v>
      </c>
      <c r="AA814" s="111">
        <f t="shared" si="3094"/>
        <v>0</v>
      </c>
      <c r="AB814" s="111">
        <f t="shared" si="3094"/>
        <v>0</v>
      </c>
      <c r="AC814" s="111">
        <f t="shared" si="3094"/>
        <v>0</v>
      </c>
      <c r="AD814" s="292">
        <f t="shared" si="3079"/>
        <v>55581.279999999999</v>
      </c>
      <c r="AE814" s="111">
        <f t="shared" ref="AE814:AO814" si="3095">AE831+AE849+AE870+AE880+AE890+AE899+AE918+AE923+AE937+AE945+AE908+AE933</f>
        <v>55581.279999999999</v>
      </c>
      <c r="AF814" s="111">
        <f t="shared" si="3095"/>
        <v>51399</v>
      </c>
      <c r="AG814" s="111">
        <f t="shared" si="3095"/>
        <v>53740</v>
      </c>
      <c r="AH814" s="111">
        <f t="shared" si="3095"/>
        <v>0</v>
      </c>
      <c r="AI814" s="111">
        <f t="shared" si="3095"/>
        <v>0</v>
      </c>
      <c r="AJ814" s="111">
        <f t="shared" si="3095"/>
        <v>0</v>
      </c>
      <c r="AK814" s="111">
        <f t="shared" si="3095"/>
        <v>0</v>
      </c>
      <c r="AL814" s="111">
        <f t="shared" si="3095"/>
        <v>0</v>
      </c>
      <c r="AM814" s="111">
        <f t="shared" si="3095"/>
        <v>0</v>
      </c>
      <c r="AN814" s="111">
        <f t="shared" si="3095"/>
        <v>0</v>
      </c>
      <c r="AO814" s="111">
        <f t="shared" si="3095"/>
        <v>0</v>
      </c>
    </row>
    <row r="815" spans="1:41" ht="14.25">
      <c r="A815" s="43"/>
      <c r="B815" s="28" t="s">
        <v>299</v>
      </c>
      <c r="C815" s="29">
        <v>1</v>
      </c>
      <c r="D815" s="248">
        <f t="shared" si="3093"/>
        <v>80774.070000000007</v>
      </c>
      <c r="E815" s="38">
        <f t="shared" si="3093"/>
        <v>58631</v>
      </c>
      <c r="F815" s="286">
        <f t="shared" si="3093"/>
        <v>56915</v>
      </c>
      <c r="G815" s="248">
        <f t="shared" si="3093"/>
        <v>13204</v>
      </c>
      <c r="H815" s="248">
        <f t="shared" si="3093"/>
        <v>14389</v>
      </c>
      <c r="I815" s="248">
        <f t="shared" si="3093"/>
        <v>14819</v>
      </c>
      <c r="J815" s="248">
        <f t="shared" si="3093"/>
        <v>14503</v>
      </c>
      <c r="K815" s="23">
        <f t="shared" si="2913"/>
        <v>56915</v>
      </c>
      <c r="L815" s="23">
        <f t="shared" si="2914"/>
        <v>0</v>
      </c>
      <c r="M815" s="248">
        <f t="shared" ref="M815:AC815" si="3096">M832+M850+M871+M881+M891+M900+M919+M924+M938+M946+M909+M934</f>
        <v>55140</v>
      </c>
      <c r="N815" s="248">
        <f t="shared" si="3096"/>
        <v>56640</v>
      </c>
      <c r="O815" s="248">
        <f t="shared" si="3096"/>
        <v>56640</v>
      </c>
      <c r="P815" s="38">
        <f t="shared" si="3096"/>
        <v>0</v>
      </c>
      <c r="Q815" s="38">
        <f t="shared" si="3096"/>
        <v>0</v>
      </c>
      <c r="R815" s="38">
        <f t="shared" si="3096"/>
        <v>49.28</v>
      </c>
      <c r="S815" s="38">
        <f t="shared" si="3096"/>
        <v>0</v>
      </c>
      <c r="T815" s="38">
        <f t="shared" si="3096"/>
        <v>0</v>
      </c>
      <c r="U815" s="38">
        <f t="shared" si="3096"/>
        <v>-976.3</v>
      </c>
      <c r="V815" s="38">
        <f t="shared" si="3096"/>
        <v>-155</v>
      </c>
      <c r="W815" s="38">
        <f t="shared" si="3096"/>
        <v>-185.8</v>
      </c>
      <c r="X815" s="38">
        <f t="shared" si="3096"/>
        <v>0</v>
      </c>
      <c r="Y815" s="38">
        <f t="shared" si="3096"/>
        <v>0</v>
      </c>
      <c r="Z815" s="38">
        <f t="shared" si="3096"/>
        <v>0</v>
      </c>
      <c r="AA815" s="38">
        <f t="shared" si="3096"/>
        <v>0</v>
      </c>
      <c r="AB815" s="38">
        <f t="shared" si="3096"/>
        <v>4.37</v>
      </c>
      <c r="AC815" s="38">
        <f t="shared" si="3096"/>
        <v>0</v>
      </c>
      <c r="AD815" s="292">
        <f t="shared" si="3079"/>
        <v>55651.549999999996</v>
      </c>
      <c r="AE815" s="38">
        <f t="shared" ref="AE815:AO815" si="3097">AE832+AE850+AE871+AE881+AE891+AE900+AE919+AE924+AE938+AE946+AE909+AE934</f>
        <v>55651.55</v>
      </c>
      <c r="AF815" s="38">
        <f t="shared" si="3097"/>
        <v>51478</v>
      </c>
      <c r="AG815" s="38">
        <f t="shared" si="3097"/>
        <v>53740</v>
      </c>
      <c r="AH815" s="38">
        <f t="shared" si="3097"/>
        <v>0</v>
      </c>
      <c r="AI815" s="38">
        <f t="shared" si="3097"/>
        <v>0</v>
      </c>
      <c r="AJ815" s="38">
        <f t="shared" si="3097"/>
        <v>0</v>
      </c>
      <c r="AK815" s="38">
        <f t="shared" si="3097"/>
        <v>0</v>
      </c>
      <c r="AL815" s="38">
        <f t="shared" si="3097"/>
        <v>0</v>
      </c>
      <c r="AM815" s="38">
        <f t="shared" si="3097"/>
        <v>0</v>
      </c>
      <c r="AN815" s="38">
        <f t="shared" si="3097"/>
        <v>0</v>
      </c>
      <c r="AO815" s="38">
        <f t="shared" si="3097"/>
        <v>0</v>
      </c>
    </row>
    <row r="816" spans="1:41" ht="14.25">
      <c r="A816" s="43"/>
      <c r="B816" s="28" t="s">
        <v>300</v>
      </c>
      <c r="C816" s="29">
        <v>10</v>
      </c>
      <c r="D816" s="248">
        <f t="shared" ref="D816:E816" si="3098">D834</f>
        <v>5600</v>
      </c>
      <c r="E816" s="38">
        <f t="shared" si="3098"/>
        <v>6000</v>
      </c>
      <c r="F816" s="286">
        <f t="shared" ref="F816:J816" si="3099">F834</f>
        <v>5900</v>
      </c>
      <c r="G816" s="248">
        <f t="shared" si="3099"/>
        <v>1500</v>
      </c>
      <c r="H816" s="248">
        <f t="shared" si="3099"/>
        <v>1500</v>
      </c>
      <c r="I816" s="248">
        <f t="shared" si="3099"/>
        <v>1475</v>
      </c>
      <c r="J816" s="248">
        <f t="shared" si="3099"/>
        <v>1425</v>
      </c>
      <c r="K816" s="23">
        <f t="shared" si="2913"/>
        <v>5900</v>
      </c>
      <c r="L816" s="23">
        <f t="shared" si="2914"/>
        <v>0</v>
      </c>
      <c r="M816" s="248">
        <f t="shared" ref="M816:O816" si="3100">M834</f>
        <v>5900</v>
      </c>
      <c r="N816" s="248">
        <f t="shared" si="3100"/>
        <v>5900</v>
      </c>
      <c r="O816" s="248">
        <f t="shared" si="3100"/>
        <v>5900</v>
      </c>
      <c r="P816" s="38">
        <f t="shared" ref="P816:Q816" si="3101">P834</f>
        <v>0</v>
      </c>
      <c r="Q816" s="38">
        <f t="shared" si="3101"/>
        <v>0</v>
      </c>
      <c r="R816" s="38">
        <f t="shared" ref="R816:Z816" si="3102">R834</f>
        <v>0</v>
      </c>
      <c r="S816" s="38">
        <f t="shared" si="3102"/>
        <v>0</v>
      </c>
      <c r="T816" s="38">
        <f t="shared" si="3102"/>
        <v>0</v>
      </c>
      <c r="U816" s="38">
        <f t="shared" ref="U816:V816" si="3103">U834</f>
        <v>0</v>
      </c>
      <c r="V816" s="38">
        <f t="shared" si="3103"/>
        <v>0</v>
      </c>
      <c r="W816" s="38">
        <f t="shared" ref="W816:Y816" si="3104">W834</f>
        <v>-350</v>
      </c>
      <c r="X816" s="38">
        <f t="shared" si="3104"/>
        <v>0</v>
      </c>
      <c r="Y816" s="38">
        <f t="shared" si="3104"/>
        <v>0</v>
      </c>
      <c r="Z816" s="38">
        <f t="shared" si="3102"/>
        <v>0</v>
      </c>
      <c r="AA816" s="38">
        <f t="shared" ref="AA816:AB816" si="3105">AA834</f>
        <v>0</v>
      </c>
      <c r="AB816" s="38">
        <f t="shared" si="3105"/>
        <v>0</v>
      </c>
      <c r="AC816" s="38">
        <f t="shared" ref="AC816:AE816" si="3106">AC834</f>
        <v>0</v>
      </c>
      <c r="AD816" s="292">
        <f t="shared" si="3079"/>
        <v>5550</v>
      </c>
      <c r="AE816" s="38">
        <f t="shared" si="3106"/>
        <v>5550</v>
      </c>
      <c r="AF816" s="38">
        <f t="shared" ref="AF816:AK816" si="3107">AF834</f>
        <v>5413</v>
      </c>
      <c r="AG816" s="38">
        <f t="shared" si="3107"/>
        <v>5900</v>
      </c>
      <c r="AH816" s="38">
        <f t="shared" ref="AH816:AJ816" si="3108">AH834</f>
        <v>0</v>
      </c>
      <c r="AI816" s="38">
        <f t="shared" si="3108"/>
        <v>0</v>
      </c>
      <c r="AJ816" s="38">
        <f t="shared" si="3108"/>
        <v>0</v>
      </c>
      <c r="AK816" s="38">
        <f t="shared" si="3107"/>
        <v>0</v>
      </c>
      <c r="AL816" s="38">
        <f t="shared" ref="AL816:AM816" si="3109">AL834</f>
        <v>0</v>
      </c>
      <c r="AM816" s="38">
        <f t="shared" si="3109"/>
        <v>0</v>
      </c>
      <c r="AN816" s="38">
        <f t="shared" ref="AN816:AO816" si="3110">AN834</f>
        <v>0</v>
      </c>
      <c r="AO816" s="38">
        <f t="shared" si="3110"/>
        <v>0</v>
      </c>
    </row>
    <row r="817" spans="1:41" ht="14.25">
      <c r="A817" s="43"/>
      <c r="B817" s="28" t="s">
        <v>301</v>
      </c>
      <c r="C817" s="29">
        <v>20</v>
      </c>
      <c r="D817" s="248">
        <f t="shared" ref="D817:J817" si="3111">D939+D835</f>
        <v>2127.0699999999997</v>
      </c>
      <c r="E817" s="38">
        <f t="shared" si="3111"/>
        <v>1925</v>
      </c>
      <c r="F817" s="286">
        <f t="shared" si="3111"/>
        <v>1925</v>
      </c>
      <c r="G817" s="248">
        <f t="shared" si="3111"/>
        <v>420</v>
      </c>
      <c r="H817" s="248">
        <f t="shared" si="3111"/>
        <v>540</v>
      </c>
      <c r="I817" s="248">
        <f t="shared" si="3111"/>
        <v>480</v>
      </c>
      <c r="J817" s="248">
        <f t="shared" si="3111"/>
        <v>485</v>
      </c>
      <c r="K817" s="23">
        <f t="shared" si="2913"/>
        <v>1925</v>
      </c>
      <c r="L817" s="23">
        <f t="shared" si="2914"/>
        <v>0</v>
      </c>
      <c r="M817" s="248">
        <f t="shared" ref="M817:AC817" si="3112">M939+M835</f>
        <v>1900</v>
      </c>
      <c r="N817" s="248">
        <f t="shared" si="3112"/>
        <v>1900</v>
      </c>
      <c r="O817" s="248">
        <f t="shared" si="3112"/>
        <v>1900</v>
      </c>
      <c r="P817" s="38">
        <f t="shared" si="3112"/>
        <v>0</v>
      </c>
      <c r="Q817" s="38">
        <f t="shared" si="3112"/>
        <v>0</v>
      </c>
      <c r="R817" s="38">
        <f t="shared" si="3112"/>
        <v>49.28</v>
      </c>
      <c r="S817" s="38">
        <f t="shared" si="3112"/>
        <v>0</v>
      </c>
      <c r="T817" s="38">
        <f t="shared" si="3112"/>
        <v>0</v>
      </c>
      <c r="U817" s="38">
        <f t="shared" si="3112"/>
        <v>23.7</v>
      </c>
      <c r="V817" s="38">
        <f t="shared" si="3112"/>
        <v>0</v>
      </c>
      <c r="W817" s="38">
        <f t="shared" si="3112"/>
        <v>-150.80000000000001</v>
      </c>
      <c r="X817" s="38">
        <f t="shared" si="3112"/>
        <v>0</v>
      </c>
      <c r="Y817" s="38">
        <f t="shared" si="3112"/>
        <v>0</v>
      </c>
      <c r="Z817" s="38">
        <f t="shared" si="3112"/>
        <v>0</v>
      </c>
      <c r="AA817" s="38">
        <f t="shared" si="3112"/>
        <v>0</v>
      </c>
      <c r="AB817" s="38">
        <f t="shared" si="3112"/>
        <v>4.37</v>
      </c>
      <c r="AC817" s="38">
        <f t="shared" si="3112"/>
        <v>0</v>
      </c>
      <c r="AD817" s="292">
        <f t="shared" si="3079"/>
        <v>1851.55</v>
      </c>
      <c r="AE817" s="38">
        <f t="shared" ref="AE817:AO817" si="3113">AE939+AE835</f>
        <v>1851.55</v>
      </c>
      <c r="AF817" s="38">
        <f t="shared" si="3113"/>
        <v>1141</v>
      </c>
      <c r="AG817" s="38">
        <f t="shared" si="3113"/>
        <v>1753</v>
      </c>
      <c r="AH817" s="38">
        <f t="shared" si="3113"/>
        <v>0</v>
      </c>
      <c r="AI817" s="38">
        <f t="shared" si="3113"/>
        <v>0</v>
      </c>
      <c r="AJ817" s="38">
        <f t="shared" si="3113"/>
        <v>0</v>
      </c>
      <c r="AK817" s="38">
        <f t="shared" si="3113"/>
        <v>0</v>
      </c>
      <c r="AL817" s="38">
        <f t="shared" si="3113"/>
        <v>0</v>
      </c>
      <c r="AM817" s="38">
        <f t="shared" si="3113"/>
        <v>0</v>
      </c>
      <c r="AN817" s="38">
        <f t="shared" si="3113"/>
        <v>0</v>
      </c>
      <c r="AO817" s="38">
        <f t="shared" si="3113"/>
        <v>0</v>
      </c>
    </row>
    <row r="818" spans="1:41" ht="14.25">
      <c r="A818" s="43"/>
      <c r="B818" s="28" t="s">
        <v>467</v>
      </c>
      <c r="C818" s="29">
        <v>51</v>
      </c>
      <c r="D818" s="248">
        <f t="shared" ref="D818:E818" si="3114">D851+D872+D882+D892+D901+D925+D910</f>
        <v>42505</v>
      </c>
      <c r="E818" s="38">
        <f t="shared" si="3114"/>
        <v>43689</v>
      </c>
      <c r="F818" s="286">
        <f t="shared" ref="F818:J818" si="3115">F851+F872+F882+F892+F901+F925+F910</f>
        <v>41775</v>
      </c>
      <c r="G818" s="248">
        <f t="shared" si="3115"/>
        <v>10650</v>
      </c>
      <c r="H818" s="248">
        <f t="shared" si="3115"/>
        <v>10330</v>
      </c>
      <c r="I818" s="248">
        <f t="shared" si="3115"/>
        <v>10545</v>
      </c>
      <c r="J818" s="248">
        <f t="shared" si="3115"/>
        <v>10250</v>
      </c>
      <c r="K818" s="23">
        <f t="shared" si="2913"/>
        <v>41775</v>
      </c>
      <c r="L818" s="23">
        <f t="shared" si="2914"/>
        <v>0</v>
      </c>
      <c r="M818" s="248">
        <f t="shared" ref="M818:O818" si="3116">M851+M872+M882+M892+M901+M925+M910</f>
        <v>41825</v>
      </c>
      <c r="N818" s="248">
        <f t="shared" si="3116"/>
        <v>41825</v>
      </c>
      <c r="O818" s="248">
        <f t="shared" si="3116"/>
        <v>41825</v>
      </c>
      <c r="P818" s="38">
        <f t="shared" ref="P818:Q818" si="3117">P851+P872+P882+P892+P901+P925+P910</f>
        <v>0</v>
      </c>
      <c r="Q818" s="38">
        <f t="shared" si="3117"/>
        <v>0</v>
      </c>
      <c r="R818" s="38">
        <f t="shared" ref="R818:Z818" si="3118">R851+R872+R882+R892+R901+R925+R910</f>
        <v>0</v>
      </c>
      <c r="S818" s="38">
        <f t="shared" si="3118"/>
        <v>0</v>
      </c>
      <c r="T818" s="38">
        <f t="shared" si="3118"/>
        <v>0</v>
      </c>
      <c r="U818" s="38">
        <f t="shared" ref="U818:V818" si="3119">U851+U872+U882+U892+U901+U925+U910</f>
        <v>300</v>
      </c>
      <c r="V818" s="38">
        <f t="shared" si="3119"/>
        <v>-155</v>
      </c>
      <c r="W818" s="38">
        <f t="shared" ref="W818:Y818" si="3120">W851+W872+W882+W892+W901+W925+W910</f>
        <v>580</v>
      </c>
      <c r="X818" s="38">
        <f t="shared" si="3120"/>
        <v>0</v>
      </c>
      <c r="Y818" s="38">
        <f t="shared" si="3120"/>
        <v>0</v>
      </c>
      <c r="Z818" s="38">
        <f t="shared" si="3118"/>
        <v>0</v>
      </c>
      <c r="AA818" s="38">
        <f t="shared" ref="AA818:AB818" si="3121">AA851+AA872+AA882+AA892+AA901+AA925+AA910</f>
        <v>0</v>
      </c>
      <c r="AB818" s="38">
        <f t="shared" si="3121"/>
        <v>0</v>
      </c>
      <c r="AC818" s="38">
        <f t="shared" ref="AC818:AE818" si="3122">AC851+AC872+AC882+AC892+AC901+AC925+AC910</f>
        <v>0</v>
      </c>
      <c r="AD818" s="292">
        <f t="shared" si="3079"/>
        <v>42500</v>
      </c>
      <c r="AE818" s="38">
        <f t="shared" si="3122"/>
        <v>42500</v>
      </c>
      <c r="AF818" s="38">
        <f t="shared" ref="AF818:AK818" si="3123">AF851+AF872+AF882+AF892+AF901+AF925+AF910</f>
        <v>39252</v>
      </c>
      <c r="AG818" s="38">
        <f t="shared" si="3123"/>
        <v>38174</v>
      </c>
      <c r="AH818" s="38">
        <f t="shared" ref="AH818:AJ818" si="3124">AH851+AH872+AH882+AH892+AH901+AH925+AH910</f>
        <v>0</v>
      </c>
      <c r="AI818" s="38">
        <f t="shared" si="3124"/>
        <v>0</v>
      </c>
      <c r="AJ818" s="38">
        <f t="shared" si="3124"/>
        <v>0</v>
      </c>
      <c r="AK818" s="38">
        <f t="shared" si="3123"/>
        <v>0</v>
      </c>
      <c r="AL818" s="38">
        <f t="shared" ref="AL818:AM818" si="3125">AL851+AL872+AL882+AL892+AL901+AL925+AL910</f>
        <v>0</v>
      </c>
      <c r="AM818" s="38">
        <f t="shared" si="3125"/>
        <v>0</v>
      </c>
      <c r="AN818" s="38">
        <f t="shared" ref="AN818:AO818" si="3126">AN851+AN872+AN882+AN892+AN901+AN925+AN910</f>
        <v>0</v>
      </c>
      <c r="AO818" s="38">
        <f t="shared" si="3126"/>
        <v>0</v>
      </c>
    </row>
    <row r="819" spans="1:41" ht="14.25">
      <c r="A819" s="43"/>
      <c r="B819" s="487" t="s">
        <v>820</v>
      </c>
      <c r="C819" s="484">
        <v>10</v>
      </c>
      <c r="D819" s="488"/>
      <c r="E819" s="489"/>
      <c r="F819" s="490">
        <f>F852+F873+F883+F911</f>
        <v>32350</v>
      </c>
      <c r="G819" s="490">
        <f t="shared" ref="G819:AO819" si="3127">G852+G873+G883+G911</f>
        <v>8220</v>
      </c>
      <c r="H819" s="490">
        <f t="shared" si="3127"/>
        <v>8120</v>
      </c>
      <c r="I819" s="490">
        <f t="shared" si="3127"/>
        <v>8110</v>
      </c>
      <c r="J819" s="490">
        <f t="shared" si="3127"/>
        <v>7900</v>
      </c>
      <c r="K819" s="490">
        <f t="shared" si="3127"/>
        <v>32350</v>
      </c>
      <c r="L819" s="490">
        <f t="shared" si="3127"/>
        <v>0</v>
      </c>
      <c r="M819" s="490">
        <f t="shared" si="3127"/>
        <v>32400</v>
      </c>
      <c r="N819" s="490">
        <f t="shared" si="3127"/>
        <v>32400</v>
      </c>
      <c r="O819" s="490">
        <f t="shared" si="3127"/>
        <v>32400</v>
      </c>
      <c r="P819" s="490">
        <f t="shared" si="3127"/>
        <v>0</v>
      </c>
      <c r="Q819" s="490">
        <f t="shared" si="3127"/>
        <v>0</v>
      </c>
      <c r="R819" s="490">
        <f t="shared" si="3127"/>
        <v>0</v>
      </c>
      <c r="S819" s="490">
        <f t="shared" si="3127"/>
        <v>0</v>
      </c>
      <c r="T819" s="490">
        <f t="shared" si="3127"/>
        <v>0</v>
      </c>
      <c r="U819" s="490">
        <f t="shared" si="3127"/>
        <v>0</v>
      </c>
      <c r="V819" s="490">
        <f t="shared" si="3127"/>
        <v>-155</v>
      </c>
      <c r="W819" s="490">
        <f t="shared" si="3127"/>
        <v>230</v>
      </c>
      <c r="X819" s="490">
        <f t="shared" si="3127"/>
        <v>0</v>
      </c>
      <c r="Y819" s="490">
        <f t="shared" si="3127"/>
        <v>0</v>
      </c>
      <c r="Z819" s="490">
        <f t="shared" si="3127"/>
        <v>0</v>
      </c>
      <c r="AA819" s="490">
        <f t="shared" si="3127"/>
        <v>0</v>
      </c>
      <c r="AB819" s="490">
        <f t="shared" si="3127"/>
        <v>0</v>
      </c>
      <c r="AC819" s="490">
        <f t="shared" si="3127"/>
        <v>0</v>
      </c>
      <c r="AD819" s="490">
        <f t="shared" si="3127"/>
        <v>32425</v>
      </c>
      <c r="AE819" s="490">
        <f t="shared" si="3127"/>
        <v>32425</v>
      </c>
      <c r="AF819" s="490">
        <f t="shared" si="3127"/>
        <v>31251</v>
      </c>
      <c r="AG819" s="490">
        <f t="shared" si="3127"/>
        <v>28944</v>
      </c>
      <c r="AH819" s="490">
        <f t="shared" si="3127"/>
        <v>0</v>
      </c>
      <c r="AI819" s="490">
        <f t="shared" si="3127"/>
        <v>0</v>
      </c>
      <c r="AJ819" s="490">
        <f t="shared" si="3127"/>
        <v>0</v>
      </c>
      <c r="AK819" s="490">
        <f t="shared" si="3127"/>
        <v>0</v>
      </c>
      <c r="AL819" s="490">
        <f t="shared" si="3127"/>
        <v>0</v>
      </c>
      <c r="AM819" s="490">
        <f t="shared" si="3127"/>
        <v>0</v>
      </c>
      <c r="AN819" s="490">
        <f t="shared" si="3127"/>
        <v>0</v>
      </c>
      <c r="AO819" s="490">
        <f t="shared" si="3127"/>
        <v>0</v>
      </c>
    </row>
    <row r="820" spans="1:41" ht="14.25">
      <c r="A820" s="43"/>
      <c r="B820" s="487" t="s">
        <v>819</v>
      </c>
      <c r="C820" s="484">
        <v>20</v>
      </c>
      <c r="D820" s="488"/>
      <c r="E820" s="489"/>
      <c r="F820" s="490">
        <f>F853+F874+F884+F912</f>
        <v>9000</v>
      </c>
      <c r="G820" s="490">
        <f t="shared" ref="G820:AO820" si="3128">G853+G874+G884+G912</f>
        <v>2330</v>
      </c>
      <c r="H820" s="490">
        <f t="shared" si="3128"/>
        <v>2100</v>
      </c>
      <c r="I820" s="490">
        <f t="shared" si="3128"/>
        <v>2325</v>
      </c>
      <c r="J820" s="490">
        <f t="shared" si="3128"/>
        <v>2245</v>
      </c>
      <c r="K820" s="490">
        <f t="shared" si="3128"/>
        <v>9000</v>
      </c>
      <c r="L820" s="490">
        <f t="shared" si="3128"/>
        <v>0</v>
      </c>
      <c r="M820" s="490">
        <f t="shared" si="3128"/>
        <v>9000</v>
      </c>
      <c r="N820" s="490">
        <f t="shared" si="3128"/>
        <v>9000</v>
      </c>
      <c r="O820" s="490">
        <f t="shared" si="3128"/>
        <v>9000</v>
      </c>
      <c r="P820" s="490">
        <f t="shared" si="3128"/>
        <v>0</v>
      </c>
      <c r="Q820" s="490">
        <f t="shared" si="3128"/>
        <v>0</v>
      </c>
      <c r="R820" s="490">
        <f t="shared" si="3128"/>
        <v>0</v>
      </c>
      <c r="S820" s="490">
        <f t="shared" si="3128"/>
        <v>0</v>
      </c>
      <c r="T820" s="490">
        <f t="shared" si="3128"/>
        <v>0</v>
      </c>
      <c r="U820" s="490">
        <f t="shared" si="3128"/>
        <v>300</v>
      </c>
      <c r="V820" s="490">
        <f t="shared" si="3128"/>
        <v>0</v>
      </c>
      <c r="W820" s="490">
        <f t="shared" si="3128"/>
        <v>350</v>
      </c>
      <c r="X820" s="490">
        <f t="shared" si="3128"/>
        <v>0</v>
      </c>
      <c r="Y820" s="490">
        <f t="shared" si="3128"/>
        <v>0</v>
      </c>
      <c r="Z820" s="490">
        <f t="shared" si="3128"/>
        <v>0</v>
      </c>
      <c r="AA820" s="490">
        <f t="shared" si="3128"/>
        <v>0</v>
      </c>
      <c r="AB820" s="490">
        <f t="shared" si="3128"/>
        <v>0</v>
      </c>
      <c r="AC820" s="490">
        <f t="shared" si="3128"/>
        <v>0</v>
      </c>
      <c r="AD820" s="490">
        <f t="shared" si="3128"/>
        <v>9650</v>
      </c>
      <c r="AE820" s="490">
        <f t="shared" si="3128"/>
        <v>9650</v>
      </c>
      <c r="AF820" s="490">
        <f t="shared" si="3128"/>
        <v>7695</v>
      </c>
      <c r="AG820" s="490">
        <f t="shared" si="3128"/>
        <v>8800</v>
      </c>
      <c r="AH820" s="490">
        <f t="shared" si="3128"/>
        <v>0</v>
      </c>
      <c r="AI820" s="490">
        <f t="shared" si="3128"/>
        <v>0</v>
      </c>
      <c r="AJ820" s="490">
        <f t="shared" si="3128"/>
        <v>0</v>
      </c>
      <c r="AK820" s="490">
        <f t="shared" si="3128"/>
        <v>0</v>
      </c>
      <c r="AL820" s="490">
        <f t="shared" si="3128"/>
        <v>0</v>
      </c>
      <c r="AM820" s="490">
        <f t="shared" si="3128"/>
        <v>0</v>
      </c>
      <c r="AN820" s="490">
        <f t="shared" si="3128"/>
        <v>0</v>
      </c>
      <c r="AO820" s="490">
        <f t="shared" si="3128"/>
        <v>0</v>
      </c>
    </row>
    <row r="821" spans="1:41" ht="14.25">
      <c r="A821" s="43"/>
      <c r="B821" s="487" t="s">
        <v>564</v>
      </c>
      <c r="C821" s="484">
        <v>59</v>
      </c>
      <c r="D821" s="488"/>
      <c r="E821" s="489"/>
      <c r="F821" s="490">
        <f>F854+F875+F885+F913</f>
        <v>425</v>
      </c>
      <c r="G821" s="490">
        <f t="shared" ref="G821:AO821" si="3129">G854+G875+G885+G913</f>
        <v>100</v>
      </c>
      <c r="H821" s="490">
        <f t="shared" si="3129"/>
        <v>110</v>
      </c>
      <c r="I821" s="490">
        <f t="shared" si="3129"/>
        <v>110</v>
      </c>
      <c r="J821" s="490">
        <f t="shared" si="3129"/>
        <v>105</v>
      </c>
      <c r="K821" s="490">
        <f t="shared" si="3129"/>
        <v>425</v>
      </c>
      <c r="L821" s="490">
        <f t="shared" si="3129"/>
        <v>0</v>
      </c>
      <c r="M821" s="490">
        <f t="shared" si="3129"/>
        <v>425</v>
      </c>
      <c r="N821" s="490">
        <f t="shared" si="3129"/>
        <v>425</v>
      </c>
      <c r="O821" s="490">
        <f t="shared" si="3129"/>
        <v>425</v>
      </c>
      <c r="P821" s="490">
        <f t="shared" si="3129"/>
        <v>0</v>
      </c>
      <c r="Q821" s="490">
        <f t="shared" si="3129"/>
        <v>0</v>
      </c>
      <c r="R821" s="490">
        <f t="shared" si="3129"/>
        <v>0</v>
      </c>
      <c r="S821" s="490">
        <f t="shared" si="3129"/>
        <v>0</v>
      </c>
      <c r="T821" s="490">
        <f t="shared" si="3129"/>
        <v>0</v>
      </c>
      <c r="U821" s="490">
        <f t="shared" si="3129"/>
        <v>0</v>
      </c>
      <c r="V821" s="490">
        <f t="shared" si="3129"/>
        <v>0</v>
      </c>
      <c r="W821" s="490">
        <f t="shared" si="3129"/>
        <v>0</v>
      </c>
      <c r="X821" s="490">
        <f t="shared" si="3129"/>
        <v>0</v>
      </c>
      <c r="Y821" s="490">
        <f t="shared" si="3129"/>
        <v>0</v>
      </c>
      <c r="Z821" s="490">
        <f t="shared" si="3129"/>
        <v>0</v>
      </c>
      <c r="AA821" s="490">
        <f t="shared" si="3129"/>
        <v>0</v>
      </c>
      <c r="AB821" s="490">
        <f t="shared" si="3129"/>
        <v>0</v>
      </c>
      <c r="AC821" s="490">
        <f t="shared" si="3129"/>
        <v>0</v>
      </c>
      <c r="AD821" s="490">
        <f t="shared" si="3129"/>
        <v>425</v>
      </c>
      <c r="AE821" s="490">
        <f t="shared" si="3129"/>
        <v>425</v>
      </c>
      <c r="AF821" s="490">
        <f t="shared" si="3129"/>
        <v>306</v>
      </c>
      <c r="AG821" s="490">
        <f t="shared" si="3129"/>
        <v>430</v>
      </c>
      <c r="AH821" s="490">
        <f t="shared" si="3129"/>
        <v>0</v>
      </c>
      <c r="AI821" s="490">
        <f t="shared" si="3129"/>
        <v>0</v>
      </c>
      <c r="AJ821" s="490">
        <f t="shared" si="3129"/>
        <v>0</v>
      </c>
      <c r="AK821" s="490">
        <f t="shared" si="3129"/>
        <v>0</v>
      </c>
      <c r="AL821" s="490">
        <f t="shared" si="3129"/>
        <v>0</v>
      </c>
      <c r="AM821" s="490">
        <f t="shared" si="3129"/>
        <v>0</v>
      </c>
      <c r="AN821" s="490">
        <f t="shared" si="3129"/>
        <v>0</v>
      </c>
      <c r="AO821" s="490">
        <f t="shared" si="3129"/>
        <v>0</v>
      </c>
    </row>
    <row r="822" spans="1:41" ht="15" customHeight="1">
      <c r="A822" s="43"/>
      <c r="B822" s="28" t="s">
        <v>308</v>
      </c>
      <c r="C822" s="29">
        <v>59</v>
      </c>
      <c r="D822" s="248">
        <f t="shared" ref="D822:J822" si="3130">D920+D940+D947+D935+D836</f>
        <v>30542</v>
      </c>
      <c r="E822" s="38">
        <f t="shared" si="3130"/>
        <v>7017</v>
      </c>
      <c r="F822" s="286">
        <f t="shared" si="3130"/>
        <v>7315</v>
      </c>
      <c r="G822" s="248">
        <f t="shared" si="3130"/>
        <v>634</v>
      </c>
      <c r="H822" s="248">
        <f t="shared" si="3130"/>
        <v>2019</v>
      </c>
      <c r="I822" s="248">
        <f t="shared" si="3130"/>
        <v>2319</v>
      </c>
      <c r="J822" s="248">
        <f t="shared" si="3130"/>
        <v>2343</v>
      </c>
      <c r="K822" s="23">
        <f t="shared" ref="K822:K889" si="3131">G822+H822+I822+J822</f>
        <v>7315</v>
      </c>
      <c r="L822" s="23">
        <f t="shared" ref="L822:L889" si="3132">F822-K822</f>
        <v>0</v>
      </c>
      <c r="M822" s="248">
        <f t="shared" ref="M822:AC822" si="3133">M920+M940+M947+M935+M836</f>
        <v>5515</v>
      </c>
      <c r="N822" s="248">
        <f t="shared" si="3133"/>
        <v>7015</v>
      </c>
      <c r="O822" s="248">
        <f t="shared" si="3133"/>
        <v>7015</v>
      </c>
      <c r="P822" s="38">
        <f t="shared" si="3133"/>
        <v>0</v>
      </c>
      <c r="Q822" s="38">
        <f t="shared" si="3133"/>
        <v>0</v>
      </c>
      <c r="R822" s="38">
        <f t="shared" si="3133"/>
        <v>0</v>
      </c>
      <c r="S822" s="38">
        <f t="shared" si="3133"/>
        <v>0</v>
      </c>
      <c r="T822" s="38">
        <f t="shared" si="3133"/>
        <v>0</v>
      </c>
      <c r="U822" s="38">
        <f t="shared" si="3133"/>
        <v>-1300</v>
      </c>
      <c r="V822" s="38">
        <f t="shared" si="3133"/>
        <v>0</v>
      </c>
      <c r="W822" s="38">
        <f t="shared" si="3133"/>
        <v>-265</v>
      </c>
      <c r="X822" s="38">
        <f t="shared" si="3133"/>
        <v>0</v>
      </c>
      <c r="Y822" s="38">
        <f t="shared" si="3133"/>
        <v>0</v>
      </c>
      <c r="Z822" s="38">
        <f t="shared" si="3133"/>
        <v>0</v>
      </c>
      <c r="AA822" s="38">
        <f t="shared" si="3133"/>
        <v>0</v>
      </c>
      <c r="AB822" s="38">
        <f t="shared" si="3133"/>
        <v>0</v>
      </c>
      <c r="AC822" s="38">
        <f t="shared" si="3133"/>
        <v>0</v>
      </c>
      <c r="AD822" s="292">
        <f t="shared" si="3079"/>
        <v>5750</v>
      </c>
      <c r="AE822" s="38">
        <f t="shared" ref="AE822:AO822" si="3134">AE920+AE940+AE947+AE935+AE836</f>
        <v>5750</v>
      </c>
      <c r="AF822" s="38">
        <f t="shared" si="3134"/>
        <v>5672</v>
      </c>
      <c r="AG822" s="38">
        <f t="shared" si="3134"/>
        <v>7913</v>
      </c>
      <c r="AH822" s="38">
        <f t="shared" si="3134"/>
        <v>0</v>
      </c>
      <c r="AI822" s="38">
        <f t="shared" si="3134"/>
        <v>0</v>
      </c>
      <c r="AJ822" s="38">
        <f t="shared" si="3134"/>
        <v>0</v>
      </c>
      <c r="AK822" s="38">
        <f t="shared" si="3134"/>
        <v>0</v>
      </c>
      <c r="AL822" s="38">
        <f t="shared" si="3134"/>
        <v>0</v>
      </c>
      <c r="AM822" s="38">
        <f t="shared" si="3134"/>
        <v>0</v>
      </c>
      <c r="AN822" s="38">
        <f t="shared" si="3134"/>
        <v>0</v>
      </c>
      <c r="AO822" s="38">
        <f t="shared" si="3134"/>
        <v>0</v>
      </c>
    </row>
    <row r="823" spans="1:41" ht="15" customHeight="1">
      <c r="A823" s="43"/>
      <c r="B823" s="28" t="s">
        <v>310</v>
      </c>
      <c r="C823" s="26">
        <v>85.01</v>
      </c>
      <c r="D823" s="191">
        <f t="shared" ref="D823:J823" si="3135">D837+D928+D914++D886+D904</f>
        <v>-65.59</v>
      </c>
      <c r="E823" s="111">
        <f t="shared" si="3135"/>
        <v>0</v>
      </c>
      <c r="F823" s="296">
        <f t="shared" si="3135"/>
        <v>0</v>
      </c>
      <c r="G823" s="191">
        <f t="shared" si="3135"/>
        <v>0</v>
      </c>
      <c r="H823" s="191">
        <f t="shared" si="3135"/>
        <v>0</v>
      </c>
      <c r="I823" s="191">
        <f t="shared" si="3135"/>
        <v>0</v>
      </c>
      <c r="J823" s="191">
        <f t="shared" si="3135"/>
        <v>0</v>
      </c>
      <c r="K823" s="23">
        <f t="shared" si="3131"/>
        <v>0</v>
      </c>
      <c r="L823" s="23">
        <f t="shared" si="3132"/>
        <v>0</v>
      </c>
      <c r="M823" s="191">
        <f t="shared" ref="M823:AC823" si="3136">M837+M928+M914++M886+M904</f>
        <v>0</v>
      </c>
      <c r="N823" s="191">
        <f t="shared" si="3136"/>
        <v>0</v>
      </c>
      <c r="O823" s="191">
        <f t="shared" si="3136"/>
        <v>0</v>
      </c>
      <c r="P823" s="111">
        <f t="shared" si="3136"/>
        <v>0</v>
      </c>
      <c r="Q823" s="111">
        <f t="shared" si="3136"/>
        <v>0</v>
      </c>
      <c r="R823" s="111">
        <f t="shared" si="3136"/>
        <v>0</v>
      </c>
      <c r="S823" s="111">
        <f t="shared" si="3136"/>
        <v>0</v>
      </c>
      <c r="T823" s="111">
        <f t="shared" si="3136"/>
        <v>0</v>
      </c>
      <c r="U823" s="111">
        <f t="shared" si="3136"/>
        <v>-23.7</v>
      </c>
      <c r="V823" s="111">
        <f t="shared" si="3136"/>
        <v>0</v>
      </c>
      <c r="W823" s="111">
        <f t="shared" si="3136"/>
        <v>-42.2</v>
      </c>
      <c r="X823" s="111">
        <f t="shared" si="3136"/>
        <v>0</v>
      </c>
      <c r="Y823" s="111">
        <f t="shared" si="3136"/>
        <v>0</v>
      </c>
      <c r="Z823" s="111">
        <f t="shared" si="3136"/>
        <v>0</v>
      </c>
      <c r="AA823" s="111">
        <f t="shared" si="3136"/>
        <v>0</v>
      </c>
      <c r="AB823" s="111">
        <f t="shared" si="3136"/>
        <v>-4.37</v>
      </c>
      <c r="AC823" s="111">
        <f t="shared" si="3136"/>
        <v>0</v>
      </c>
      <c r="AD823" s="292">
        <f t="shared" si="3079"/>
        <v>-70.27000000000001</v>
      </c>
      <c r="AE823" s="111">
        <f t="shared" ref="AE823:AO823" si="3137">AE837+AE928+AE914++AE886+AE904</f>
        <v>-70.27</v>
      </c>
      <c r="AF823" s="111">
        <f t="shared" si="3137"/>
        <v>-79</v>
      </c>
      <c r="AG823" s="111">
        <f t="shared" si="3137"/>
        <v>0</v>
      </c>
      <c r="AH823" s="111">
        <f t="shared" si="3137"/>
        <v>0</v>
      </c>
      <c r="AI823" s="111">
        <f t="shared" si="3137"/>
        <v>0</v>
      </c>
      <c r="AJ823" s="111">
        <f t="shared" si="3137"/>
        <v>0</v>
      </c>
      <c r="AK823" s="111">
        <f t="shared" si="3137"/>
        <v>0</v>
      </c>
      <c r="AL823" s="111">
        <f t="shared" si="3137"/>
        <v>0</v>
      </c>
      <c r="AM823" s="111">
        <f t="shared" si="3137"/>
        <v>0</v>
      </c>
      <c r="AN823" s="111">
        <f t="shared" si="3137"/>
        <v>0</v>
      </c>
      <c r="AO823" s="111">
        <f t="shared" si="3137"/>
        <v>0</v>
      </c>
    </row>
    <row r="824" spans="1:41" ht="15" customHeight="1">
      <c r="A824" s="43"/>
      <c r="B824" s="25" t="s">
        <v>311</v>
      </c>
      <c r="C824" s="29"/>
      <c r="D824" s="191">
        <f t="shared" ref="D824:J824" si="3138">D838+D855+D858+D864+D876+D887+D896+D905+D929+D915</f>
        <v>42983.69</v>
      </c>
      <c r="E824" s="111">
        <f t="shared" si="3138"/>
        <v>233</v>
      </c>
      <c r="F824" s="296">
        <f t="shared" si="3138"/>
        <v>44984</v>
      </c>
      <c r="G824" s="191">
        <f t="shared" si="3138"/>
        <v>43484</v>
      </c>
      <c r="H824" s="191">
        <f t="shared" si="3138"/>
        <v>0</v>
      </c>
      <c r="I824" s="191">
        <f t="shared" si="3138"/>
        <v>800</v>
      </c>
      <c r="J824" s="191">
        <f t="shared" si="3138"/>
        <v>700</v>
      </c>
      <c r="K824" s="23">
        <f t="shared" si="3131"/>
        <v>44984</v>
      </c>
      <c r="L824" s="23">
        <f t="shared" si="3132"/>
        <v>0</v>
      </c>
      <c r="M824" s="191">
        <f t="shared" ref="M824:AC824" si="3139">M838+M855+M858+M864+M876+M887+M896+M905+M929+M915</f>
        <v>153</v>
      </c>
      <c r="N824" s="191">
        <f t="shared" si="3139"/>
        <v>153</v>
      </c>
      <c r="O824" s="191">
        <f t="shared" si="3139"/>
        <v>153</v>
      </c>
      <c r="P824" s="111">
        <f t="shared" si="3139"/>
        <v>0</v>
      </c>
      <c r="Q824" s="111">
        <f t="shared" si="3139"/>
        <v>0</v>
      </c>
      <c r="R824" s="111">
        <f t="shared" si="3139"/>
        <v>0</v>
      </c>
      <c r="S824" s="111">
        <f t="shared" si="3139"/>
        <v>0</v>
      </c>
      <c r="T824" s="111">
        <f t="shared" si="3139"/>
        <v>0</v>
      </c>
      <c r="U824" s="111">
        <f t="shared" si="3139"/>
        <v>0</v>
      </c>
      <c r="V824" s="111">
        <f t="shared" si="3139"/>
        <v>155</v>
      </c>
      <c r="W824" s="111">
        <f t="shared" si="3139"/>
        <v>3638.87</v>
      </c>
      <c r="X824" s="111">
        <f t="shared" si="3139"/>
        <v>0</v>
      </c>
      <c r="Y824" s="111">
        <f t="shared" si="3139"/>
        <v>0</v>
      </c>
      <c r="Z824" s="111">
        <f t="shared" si="3139"/>
        <v>140</v>
      </c>
      <c r="AA824" s="111">
        <f t="shared" si="3139"/>
        <v>0</v>
      </c>
      <c r="AB824" s="111">
        <f t="shared" si="3139"/>
        <v>0</v>
      </c>
      <c r="AC824" s="111">
        <f t="shared" si="3139"/>
        <v>4922.84</v>
      </c>
      <c r="AD824" s="292">
        <f t="shared" si="3079"/>
        <v>53840.710000000006</v>
      </c>
      <c r="AE824" s="111">
        <f t="shared" ref="AE824:AO824" si="3140">AE838+AE855+AE858+AE864+AE876+AE887+AE896+AE905+AE929+AE915</f>
        <v>53840.71</v>
      </c>
      <c r="AF824" s="111">
        <f t="shared" si="3140"/>
        <v>9629</v>
      </c>
      <c r="AG824" s="111">
        <f t="shared" si="3140"/>
        <v>44173</v>
      </c>
      <c r="AH824" s="111">
        <f t="shared" si="3140"/>
        <v>0</v>
      </c>
      <c r="AI824" s="111">
        <f t="shared" si="3140"/>
        <v>0</v>
      </c>
      <c r="AJ824" s="111">
        <f t="shared" si="3140"/>
        <v>0</v>
      </c>
      <c r="AK824" s="111">
        <f t="shared" si="3140"/>
        <v>44056</v>
      </c>
      <c r="AL824" s="111">
        <f t="shared" si="3140"/>
        <v>0</v>
      </c>
      <c r="AM824" s="111">
        <f t="shared" si="3140"/>
        <v>0</v>
      </c>
      <c r="AN824" s="111">
        <f t="shared" si="3140"/>
        <v>0</v>
      </c>
      <c r="AO824" s="111">
        <f t="shared" si="3140"/>
        <v>0</v>
      </c>
    </row>
    <row r="825" spans="1:41" ht="14.25" customHeight="1">
      <c r="A825" s="43"/>
      <c r="B825" s="28" t="s">
        <v>317</v>
      </c>
      <c r="C825" s="29">
        <v>51</v>
      </c>
      <c r="D825" s="191">
        <f t="shared" ref="D825:E825" si="3141">D856+D878+D888+D897+D906+D931+D916</f>
        <v>42569.19</v>
      </c>
      <c r="E825" s="111">
        <f t="shared" si="3141"/>
        <v>0</v>
      </c>
      <c r="F825" s="296">
        <f t="shared" ref="F825:J825" si="3142">F856+F878+F888+F897+F906+F931+F916</f>
        <v>44313</v>
      </c>
      <c r="G825" s="191">
        <f t="shared" si="3142"/>
        <v>42813</v>
      </c>
      <c r="H825" s="191">
        <f t="shared" si="3142"/>
        <v>0</v>
      </c>
      <c r="I825" s="191">
        <f t="shared" si="3142"/>
        <v>800</v>
      </c>
      <c r="J825" s="191">
        <f t="shared" si="3142"/>
        <v>700</v>
      </c>
      <c r="K825" s="23">
        <f t="shared" si="3131"/>
        <v>44313</v>
      </c>
      <c r="L825" s="23">
        <f t="shared" si="3132"/>
        <v>0</v>
      </c>
      <c r="M825" s="191">
        <f t="shared" ref="M825:O825" si="3143">M856+M878+M888+M897+M906+M931+M916</f>
        <v>0</v>
      </c>
      <c r="N825" s="191">
        <f t="shared" si="3143"/>
        <v>0</v>
      </c>
      <c r="O825" s="191">
        <f t="shared" si="3143"/>
        <v>0</v>
      </c>
      <c r="P825" s="111">
        <f t="shared" ref="P825:Q825" si="3144">P856+P878+P888+P897+P906+P931+P916</f>
        <v>0</v>
      </c>
      <c r="Q825" s="111">
        <f t="shared" si="3144"/>
        <v>0</v>
      </c>
      <c r="R825" s="111">
        <f t="shared" ref="R825:Z825" si="3145">R856+R878+R888+R897+R906+R931+R916</f>
        <v>0</v>
      </c>
      <c r="S825" s="111">
        <f t="shared" si="3145"/>
        <v>0</v>
      </c>
      <c r="T825" s="111">
        <f t="shared" si="3145"/>
        <v>0</v>
      </c>
      <c r="U825" s="111">
        <f t="shared" ref="U825:V825" si="3146">U856+U878+U888+U897+U906+U931+U916</f>
        <v>0</v>
      </c>
      <c r="V825" s="111">
        <f t="shared" si="3146"/>
        <v>155</v>
      </c>
      <c r="W825" s="111">
        <f t="shared" ref="W825:Y825" si="3147">W856+W878+W888+W897+W906+W931+W916</f>
        <v>3638.87</v>
      </c>
      <c r="X825" s="111">
        <f t="shared" si="3147"/>
        <v>0</v>
      </c>
      <c r="Y825" s="111">
        <f t="shared" si="3147"/>
        <v>0</v>
      </c>
      <c r="Z825" s="111">
        <f t="shared" si="3145"/>
        <v>140</v>
      </c>
      <c r="AA825" s="111">
        <f t="shared" ref="AA825:AB825" si="3148">AA856+AA878+AA888+AA897+AA906+AA931+AA916</f>
        <v>0</v>
      </c>
      <c r="AB825" s="111">
        <f t="shared" si="3148"/>
        <v>0</v>
      </c>
      <c r="AC825" s="111">
        <f t="shared" ref="AC825:AE825" si="3149">AC856+AC878+AC888+AC897+AC906+AC931+AC916</f>
        <v>4922.84</v>
      </c>
      <c r="AD825" s="292">
        <f t="shared" si="3079"/>
        <v>53169.710000000006</v>
      </c>
      <c r="AE825" s="111">
        <f t="shared" si="3149"/>
        <v>53169.71</v>
      </c>
      <c r="AF825" s="111">
        <f t="shared" ref="AF825:AK825" si="3150">AF856+AF878+AF888+AF897+AF906+AF931+AF916</f>
        <v>9273</v>
      </c>
      <c r="AG825" s="111">
        <f t="shared" si="3150"/>
        <v>43839</v>
      </c>
      <c r="AH825" s="111">
        <f t="shared" ref="AH825:AJ825" si="3151">AH856+AH878+AH888+AH897+AH906+AH931+AH916</f>
        <v>0</v>
      </c>
      <c r="AI825" s="111">
        <f t="shared" si="3151"/>
        <v>0</v>
      </c>
      <c r="AJ825" s="111">
        <f t="shared" si="3151"/>
        <v>0</v>
      </c>
      <c r="AK825" s="111">
        <f t="shared" si="3150"/>
        <v>43839</v>
      </c>
      <c r="AL825" s="111">
        <f t="shared" ref="AL825:AM825" si="3152">AL856+AL878+AL888+AL897+AL906+AL931+AL916</f>
        <v>0</v>
      </c>
      <c r="AM825" s="111">
        <f t="shared" si="3152"/>
        <v>0</v>
      </c>
      <c r="AN825" s="111">
        <f t="shared" ref="AN825:AO825" si="3153">AN856+AN878+AN888+AN897+AN906+AN931+AN916</f>
        <v>0</v>
      </c>
      <c r="AO825" s="111">
        <f t="shared" si="3153"/>
        <v>0</v>
      </c>
    </row>
    <row r="826" spans="1:41" ht="18" customHeight="1">
      <c r="A826" s="43"/>
      <c r="B826" s="28" t="s">
        <v>319</v>
      </c>
      <c r="C826" s="29">
        <v>55</v>
      </c>
      <c r="D826" s="191">
        <f t="shared" ref="D826:E826" si="3154">D930</f>
        <v>0</v>
      </c>
      <c r="E826" s="111">
        <f t="shared" si="3154"/>
        <v>0</v>
      </c>
      <c r="F826" s="296">
        <f t="shared" ref="F826:J826" si="3155">F930</f>
        <v>0</v>
      </c>
      <c r="G826" s="191">
        <f t="shared" si="3155"/>
        <v>0</v>
      </c>
      <c r="H826" s="191">
        <f t="shared" si="3155"/>
        <v>0</v>
      </c>
      <c r="I826" s="191">
        <f t="shared" si="3155"/>
        <v>0</v>
      </c>
      <c r="J826" s="191">
        <f t="shared" si="3155"/>
        <v>0</v>
      </c>
      <c r="K826" s="23">
        <f t="shared" si="3131"/>
        <v>0</v>
      </c>
      <c r="L826" s="23">
        <f t="shared" si="3132"/>
        <v>0</v>
      </c>
      <c r="M826" s="191">
        <f t="shared" ref="M826:O826" si="3156">M930</f>
        <v>0</v>
      </c>
      <c r="N826" s="191">
        <f t="shared" si="3156"/>
        <v>0</v>
      </c>
      <c r="O826" s="191">
        <f t="shared" si="3156"/>
        <v>0</v>
      </c>
      <c r="P826" s="111">
        <f t="shared" ref="P826:Q826" si="3157">P930</f>
        <v>0</v>
      </c>
      <c r="Q826" s="111">
        <f t="shared" si="3157"/>
        <v>0</v>
      </c>
      <c r="R826" s="111">
        <f t="shared" ref="R826:Z826" si="3158">R930</f>
        <v>0</v>
      </c>
      <c r="S826" s="111">
        <f t="shared" si="3158"/>
        <v>0</v>
      </c>
      <c r="T826" s="111">
        <f t="shared" si="3158"/>
        <v>0</v>
      </c>
      <c r="U826" s="111">
        <f t="shared" ref="U826:V826" si="3159">U930</f>
        <v>0</v>
      </c>
      <c r="V826" s="111">
        <f t="shared" si="3159"/>
        <v>0</v>
      </c>
      <c r="W826" s="111">
        <f t="shared" ref="W826:Y826" si="3160">W930</f>
        <v>0</v>
      </c>
      <c r="X826" s="111">
        <f t="shared" si="3160"/>
        <v>0</v>
      </c>
      <c r="Y826" s="111">
        <f t="shared" si="3160"/>
        <v>0</v>
      </c>
      <c r="Z826" s="111">
        <f t="shared" si="3158"/>
        <v>0</v>
      </c>
      <c r="AA826" s="111">
        <f t="shared" ref="AA826:AB826" si="3161">AA930</f>
        <v>0</v>
      </c>
      <c r="AB826" s="111">
        <f t="shared" si="3161"/>
        <v>0</v>
      </c>
      <c r="AC826" s="111">
        <f t="shared" ref="AC826:AE826" si="3162">AC930</f>
        <v>0</v>
      </c>
      <c r="AD826" s="292">
        <f t="shared" si="3079"/>
        <v>0</v>
      </c>
      <c r="AE826" s="111">
        <f t="shared" si="3162"/>
        <v>0</v>
      </c>
      <c r="AF826" s="111">
        <f t="shared" ref="AF826:AK826" si="3163">AF930</f>
        <v>0</v>
      </c>
      <c r="AG826" s="111">
        <f t="shared" si="3163"/>
        <v>0</v>
      </c>
      <c r="AH826" s="111">
        <f t="shared" ref="AH826:AJ826" si="3164">AH930</f>
        <v>0</v>
      </c>
      <c r="AI826" s="111">
        <f t="shared" si="3164"/>
        <v>0</v>
      </c>
      <c r="AJ826" s="111">
        <f t="shared" si="3164"/>
        <v>0</v>
      </c>
      <c r="AK826" s="111">
        <f t="shared" si="3163"/>
        <v>0</v>
      </c>
      <c r="AL826" s="111">
        <f t="shared" ref="AL826:AM826" si="3165">AL930</f>
        <v>0</v>
      </c>
      <c r="AM826" s="111">
        <f t="shared" si="3165"/>
        <v>0</v>
      </c>
      <c r="AN826" s="111">
        <f t="shared" ref="AN826:AO826" si="3166">AN930</f>
        <v>0</v>
      </c>
      <c r="AO826" s="111">
        <f t="shared" si="3166"/>
        <v>0</v>
      </c>
    </row>
    <row r="827" spans="1:41" ht="19.5" customHeight="1">
      <c r="A827" s="43"/>
      <c r="B827" s="28" t="s">
        <v>320</v>
      </c>
      <c r="C827" s="29">
        <v>56</v>
      </c>
      <c r="D827" s="248">
        <f>D839+D859+D865</f>
        <v>0</v>
      </c>
      <c r="E827" s="38">
        <f>E839+E859+E865</f>
        <v>0</v>
      </c>
      <c r="F827" s="286">
        <f>F839+F859+F865+F840</f>
        <v>0</v>
      </c>
      <c r="G827" s="286">
        <f t="shared" ref="G827:AO827" si="3167">G839+G859+G865+G840</f>
        <v>0</v>
      </c>
      <c r="H827" s="286">
        <f t="shared" si="3167"/>
        <v>0</v>
      </c>
      <c r="I827" s="286">
        <f t="shared" si="3167"/>
        <v>0</v>
      </c>
      <c r="J827" s="286">
        <f t="shared" si="3167"/>
        <v>0</v>
      </c>
      <c r="K827" s="286">
        <f t="shared" si="3167"/>
        <v>0</v>
      </c>
      <c r="L827" s="286">
        <f t="shared" si="3167"/>
        <v>0</v>
      </c>
      <c r="M827" s="286">
        <f t="shared" si="3167"/>
        <v>0</v>
      </c>
      <c r="N827" s="286">
        <f t="shared" si="3167"/>
        <v>0</v>
      </c>
      <c r="O827" s="286">
        <f t="shared" si="3167"/>
        <v>0</v>
      </c>
      <c r="P827" s="286">
        <f t="shared" si="3167"/>
        <v>0</v>
      </c>
      <c r="Q827" s="286">
        <f t="shared" si="3167"/>
        <v>0</v>
      </c>
      <c r="R827" s="286">
        <f t="shared" si="3167"/>
        <v>0</v>
      </c>
      <c r="S827" s="286">
        <f t="shared" si="3167"/>
        <v>0</v>
      </c>
      <c r="T827" s="286">
        <f t="shared" si="3167"/>
        <v>0</v>
      </c>
      <c r="U827" s="286">
        <f t="shared" si="3167"/>
        <v>0</v>
      </c>
      <c r="V827" s="286">
        <f t="shared" si="3167"/>
        <v>0</v>
      </c>
      <c r="W827" s="286">
        <f t="shared" si="3167"/>
        <v>0</v>
      </c>
      <c r="X827" s="286">
        <f t="shared" si="3167"/>
        <v>0</v>
      </c>
      <c r="Y827" s="286">
        <f t="shared" si="3167"/>
        <v>0</v>
      </c>
      <c r="Z827" s="286">
        <f t="shared" si="3167"/>
        <v>0</v>
      </c>
      <c r="AA827" s="286">
        <f t="shared" si="3167"/>
        <v>0</v>
      </c>
      <c r="AB827" s="286">
        <f t="shared" si="3167"/>
        <v>0</v>
      </c>
      <c r="AC827" s="286">
        <f t="shared" si="3167"/>
        <v>0</v>
      </c>
      <c r="AD827" s="286">
        <f t="shared" si="3167"/>
        <v>0</v>
      </c>
      <c r="AE827" s="286">
        <f t="shared" si="3167"/>
        <v>0</v>
      </c>
      <c r="AF827" s="286">
        <f t="shared" si="3167"/>
        <v>0</v>
      </c>
      <c r="AG827" s="286">
        <f t="shared" si="3167"/>
        <v>217</v>
      </c>
      <c r="AH827" s="286">
        <f t="shared" si="3167"/>
        <v>0</v>
      </c>
      <c r="AI827" s="286">
        <f t="shared" si="3167"/>
        <v>0</v>
      </c>
      <c r="AJ827" s="286">
        <f t="shared" si="3167"/>
        <v>0</v>
      </c>
      <c r="AK827" s="286">
        <f t="shared" si="3167"/>
        <v>217</v>
      </c>
      <c r="AL827" s="286">
        <f t="shared" si="3167"/>
        <v>0</v>
      </c>
      <c r="AM827" s="286">
        <f t="shared" si="3167"/>
        <v>0</v>
      </c>
      <c r="AN827" s="286">
        <f t="shared" si="3167"/>
        <v>0</v>
      </c>
      <c r="AO827" s="286">
        <f t="shared" si="3167"/>
        <v>0</v>
      </c>
    </row>
    <row r="828" spans="1:41" ht="18" customHeight="1">
      <c r="A828" s="43"/>
      <c r="B828" s="28" t="s">
        <v>320</v>
      </c>
      <c r="C828" s="29">
        <v>58</v>
      </c>
      <c r="D828" s="248">
        <f t="shared" ref="D828:E828" si="3168">D844</f>
        <v>230</v>
      </c>
      <c r="E828" s="38">
        <f t="shared" si="3168"/>
        <v>233</v>
      </c>
      <c r="F828" s="286">
        <f t="shared" ref="F828:J828" si="3169">F844</f>
        <v>233</v>
      </c>
      <c r="G828" s="248">
        <f t="shared" si="3169"/>
        <v>233</v>
      </c>
      <c r="H828" s="248">
        <f t="shared" si="3169"/>
        <v>0</v>
      </c>
      <c r="I828" s="248">
        <f t="shared" si="3169"/>
        <v>0</v>
      </c>
      <c r="J828" s="248">
        <f t="shared" si="3169"/>
        <v>0</v>
      </c>
      <c r="K828" s="23">
        <f t="shared" si="3131"/>
        <v>233</v>
      </c>
      <c r="L828" s="23">
        <f t="shared" si="3132"/>
        <v>0</v>
      </c>
      <c r="M828" s="248">
        <f t="shared" ref="M828:O828" si="3170">M844</f>
        <v>153</v>
      </c>
      <c r="N828" s="248">
        <f t="shared" si="3170"/>
        <v>153</v>
      </c>
      <c r="O828" s="248">
        <f t="shared" si="3170"/>
        <v>153</v>
      </c>
      <c r="P828" s="38">
        <f t="shared" ref="P828:Q828" si="3171">P844</f>
        <v>0</v>
      </c>
      <c r="Q828" s="38">
        <f t="shared" si="3171"/>
        <v>0</v>
      </c>
      <c r="R828" s="38">
        <f t="shared" ref="R828:Z828" si="3172">R844</f>
        <v>0</v>
      </c>
      <c r="S828" s="38">
        <f t="shared" si="3172"/>
        <v>0</v>
      </c>
      <c r="T828" s="38">
        <f t="shared" si="3172"/>
        <v>0</v>
      </c>
      <c r="U828" s="38">
        <f t="shared" ref="U828:V828" si="3173">U844</f>
        <v>0</v>
      </c>
      <c r="V828" s="38">
        <f t="shared" si="3173"/>
        <v>0</v>
      </c>
      <c r="W828" s="38">
        <f t="shared" ref="W828:Y828" si="3174">W844</f>
        <v>0</v>
      </c>
      <c r="X828" s="38">
        <f t="shared" si="3174"/>
        <v>0</v>
      </c>
      <c r="Y828" s="38">
        <f t="shared" si="3174"/>
        <v>0</v>
      </c>
      <c r="Z828" s="38">
        <f t="shared" si="3172"/>
        <v>0</v>
      </c>
      <c r="AA828" s="38">
        <f t="shared" ref="AA828:AB828" si="3175">AA844</f>
        <v>0</v>
      </c>
      <c r="AB828" s="38">
        <f t="shared" si="3175"/>
        <v>0</v>
      </c>
      <c r="AC828" s="38">
        <f t="shared" ref="AC828:AE828" si="3176">AC844</f>
        <v>0</v>
      </c>
      <c r="AD828" s="292">
        <f t="shared" si="3079"/>
        <v>233</v>
      </c>
      <c r="AE828" s="38">
        <f t="shared" si="3176"/>
        <v>233</v>
      </c>
      <c r="AF828" s="38">
        <f t="shared" ref="AF828:AK828" si="3177">AF844</f>
        <v>229</v>
      </c>
      <c r="AG828" s="38">
        <f t="shared" si="3177"/>
        <v>0</v>
      </c>
      <c r="AH828" s="38">
        <f t="shared" ref="AH828:AJ828" si="3178">AH844</f>
        <v>0</v>
      </c>
      <c r="AI828" s="38">
        <f t="shared" si="3178"/>
        <v>0</v>
      </c>
      <c r="AJ828" s="38">
        <f t="shared" si="3178"/>
        <v>0</v>
      </c>
      <c r="AK828" s="38">
        <f t="shared" si="3177"/>
        <v>0</v>
      </c>
      <c r="AL828" s="38">
        <f t="shared" ref="AL828:AM828" si="3179">AL844</f>
        <v>0</v>
      </c>
      <c r="AM828" s="38">
        <f t="shared" si="3179"/>
        <v>0</v>
      </c>
      <c r="AN828" s="38">
        <f t="shared" ref="AN828:AO828" si="3180">AN844</f>
        <v>0</v>
      </c>
      <c r="AO828" s="38">
        <f t="shared" si="3180"/>
        <v>0</v>
      </c>
    </row>
    <row r="829" spans="1:41" ht="22.5" customHeight="1">
      <c r="A829" s="43"/>
      <c r="B829" s="28" t="s">
        <v>560</v>
      </c>
      <c r="C829" s="29">
        <v>70</v>
      </c>
      <c r="D829" s="248">
        <f t="shared" ref="D829:E829" si="3181">D847</f>
        <v>184.5</v>
      </c>
      <c r="E829" s="38">
        <f t="shared" si="3181"/>
        <v>0</v>
      </c>
      <c r="F829" s="286">
        <f t="shared" ref="F829:J829" si="3182">F847</f>
        <v>438</v>
      </c>
      <c r="G829" s="248">
        <f t="shared" si="3182"/>
        <v>438</v>
      </c>
      <c r="H829" s="248">
        <f t="shared" si="3182"/>
        <v>0</v>
      </c>
      <c r="I829" s="248">
        <f t="shared" si="3182"/>
        <v>0</v>
      </c>
      <c r="J829" s="248">
        <f t="shared" si="3182"/>
        <v>0</v>
      </c>
      <c r="K829" s="23">
        <f t="shared" si="3131"/>
        <v>438</v>
      </c>
      <c r="L829" s="23">
        <f t="shared" si="3132"/>
        <v>0</v>
      </c>
      <c r="M829" s="248">
        <f t="shared" ref="M829:O829" si="3183">M847</f>
        <v>0</v>
      </c>
      <c r="N829" s="248">
        <f t="shared" si="3183"/>
        <v>0</v>
      </c>
      <c r="O829" s="248">
        <f t="shared" si="3183"/>
        <v>0</v>
      </c>
      <c r="P829" s="38">
        <f t="shared" ref="P829:Q829" si="3184">P847</f>
        <v>0</v>
      </c>
      <c r="Q829" s="38">
        <f t="shared" si="3184"/>
        <v>0</v>
      </c>
      <c r="R829" s="38">
        <f t="shared" ref="R829:Z829" si="3185">R847</f>
        <v>0</v>
      </c>
      <c r="S829" s="38">
        <f t="shared" si="3185"/>
        <v>0</v>
      </c>
      <c r="T829" s="38">
        <f t="shared" si="3185"/>
        <v>0</v>
      </c>
      <c r="U829" s="38">
        <f t="shared" ref="U829:V829" si="3186">U847</f>
        <v>0</v>
      </c>
      <c r="V829" s="38">
        <f t="shared" si="3186"/>
        <v>0</v>
      </c>
      <c r="W829" s="38">
        <f t="shared" ref="W829:Y829" si="3187">W847</f>
        <v>0</v>
      </c>
      <c r="X829" s="38">
        <f t="shared" si="3187"/>
        <v>0</v>
      </c>
      <c r="Y829" s="38">
        <f t="shared" si="3187"/>
        <v>0</v>
      </c>
      <c r="Z829" s="38">
        <f t="shared" si="3185"/>
        <v>0</v>
      </c>
      <c r="AA829" s="38">
        <f t="shared" ref="AA829:AB829" si="3188">AA847</f>
        <v>0</v>
      </c>
      <c r="AB829" s="38">
        <f t="shared" si="3188"/>
        <v>0</v>
      </c>
      <c r="AC829" s="38">
        <f t="shared" ref="AC829:AE829" si="3189">AC847</f>
        <v>0</v>
      </c>
      <c r="AD829" s="292">
        <f t="shared" si="3079"/>
        <v>438</v>
      </c>
      <c r="AE829" s="38">
        <f t="shared" si="3189"/>
        <v>438</v>
      </c>
      <c r="AF829" s="38">
        <f t="shared" ref="AF829:AK829" si="3190">AF847</f>
        <v>127</v>
      </c>
      <c r="AG829" s="38">
        <f t="shared" si="3190"/>
        <v>117</v>
      </c>
      <c r="AH829" s="38">
        <f t="shared" ref="AH829:AJ829" si="3191">AH847</f>
        <v>0</v>
      </c>
      <c r="AI829" s="38">
        <f t="shared" si="3191"/>
        <v>0</v>
      </c>
      <c r="AJ829" s="38">
        <f t="shared" si="3191"/>
        <v>0</v>
      </c>
      <c r="AK829" s="38">
        <f t="shared" si="3190"/>
        <v>0</v>
      </c>
      <c r="AL829" s="38">
        <f t="shared" ref="AL829:AM829" si="3192">AL847</f>
        <v>0</v>
      </c>
      <c r="AM829" s="38">
        <f t="shared" si="3192"/>
        <v>0</v>
      </c>
      <c r="AN829" s="38">
        <f t="shared" ref="AN829:AO829" si="3193">AN847</f>
        <v>0</v>
      </c>
      <c r="AO829" s="38">
        <f t="shared" si="3193"/>
        <v>0</v>
      </c>
    </row>
    <row r="830" spans="1:41" ht="25.5">
      <c r="A830" s="43" t="s">
        <v>561</v>
      </c>
      <c r="B830" s="154" t="s">
        <v>562</v>
      </c>
      <c r="C830" s="129" t="s">
        <v>563</v>
      </c>
      <c r="D830" s="263">
        <f t="shared" ref="D830:E830" si="3194">D831+D838</f>
        <v>7582.98</v>
      </c>
      <c r="E830" s="156">
        <f t="shared" si="3194"/>
        <v>7495</v>
      </c>
      <c r="F830" s="300">
        <f t="shared" ref="F830:J830" si="3195">F831+F838</f>
        <v>7831</v>
      </c>
      <c r="G830" s="263">
        <f t="shared" si="3195"/>
        <v>2525</v>
      </c>
      <c r="H830" s="263">
        <f t="shared" si="3195"/>
        <v>1774</v>
      </c>
      <c r="I830" s="263">
        <f t="shared" si="3195"/>
        <v>1789</v>
      </c>
      <c r="J830" s="263">
        <f t="shared" si="3195"/>
        <v>1743</v>
      </c>
      <c r="K830" s="23">
        <f t="shared" si="3131"/>
        <v>7831</v>
      </c>
      <c r="L830" s="23">
        <f t="shared" si="3132"/>
        <v>0</v>
      </c>
      <c r="M830" s="263">
        <f t="shared" ref="M830:O830" si="3196">M831+M838</f>
        <v>7288</v>
      </c>
      <c r="N830" s="263">
        <f t="shared" si="3196"/>
        <v>7288</v>
      </c>
      <c r="O830" s="263">
        <f t="shared" si="3196"/>
        <v>7288</v>
      </c>
      <c r="P830" s="156">
        <f t="shared" ref="P830:Q830" si="3197">P831+P838</f>
        <v>0</v>
      </c>
      <c r="Q830" s="156">
        <f t="shared" si="3197"/>
        <v>0</v>
      </c>
      <c r="R830" s="156">
        <f t="shared" ref="R830:Z830" si="3198">R831+R838</f>
        <v>49.28</v>
      </c>
      <c r="S830" s="156">
        <f t="shared" si="3198"/>
        <v>0</v>
      </c>
      <c r="T830" s="156">
        <f t="shared" si="3198"/>
        <v>0</v>
      </c>
      <c r="U830" s="156">
        <f t="shared" ref="U830:V830" si="3199">U831+U838</f>
        <v>0</v>
      </c>
      <c r="V830" s="156">
        <f t="shared" si="3199"/>
        <v>0</v>
      </c>
      <c r="W830" s="156">
        <f t="shared" ref="W830:Y830" si="3200">W831+W838</f>
        <v>-384</v>
      </c>
      <c r="X830" s="156">
        <f t="shared" si="3200"/>
        <v>0</v>
      </c>
      <c r="Y830" s="156">
        <f t="shared" si="3200"/>
        <v>0</v>
      </c>
      <c r="Z830" s="156">
        <f t="shared" si="3198"/>
        <v>0</v>
      </c>
      <c r="AA830" s="156">
        <f t="shared" ref="AA830:AB830" si="3201">AA831+AA838</f>
        <v>0</v>
      </c>
      <c r="AB830" s="156">
        <f t="shared" si="3201"/>
        <v>0</v>
      </c>
      <c r="AC830" s="156">
        <f t="shared" ref="AC830:AE830" si="3202">AC831+AC838</f>
        <v>0</v>
      </c>
      <c r="AD830" s="292">
        <f t="shared" si="3079"/>
        <v>7496.28</v>
      </c>
      <c r="AE830" s="156">
        <f t="shared" si="3202"/>
        <v>7496.28</v>
      </c>
      <c r="AF830" s="156">
        <f t="shared" ref="AF830:AK830" si="3203">AF831+AF838</f>
        <v>6754</v>
      </c>
      <c r="AG830" s="156">
        <f t="shared" si="3203"/>
        <v>7317</v>
      </c>
      <c r="AH830" s="156">
        <f t="shared" ref="AH830:AJ830" si="3204">AH831+AH838</f>
        <v>0</v>
      </c>
      <c r="AI830" s="156">
        <f t="shared" si="3204"/>
        <v>0</v>
      </c>
      <c r="AJ830" s="156">
        <f t="shared" si="3204"/>
        <v>0</v>
      </c>
      <c r="AK830" s="156">
        <f t="shared" si="3203"/>
        <v>217</v>
      </c>
      <c r="AL830" s="156">
        <f t="shared" ref="AL830:AM830" si="3205">AL831+AL838</f>
        <v>0</v>
      </c>
      <c r="AM830" s="156">
        <f t="shared" si="3205"/>
        <v>0</v>
      </c>
      <c r="AN830" s="156">
        <f t="shared" ref="AN830:AO830" si="3206">AN831+AN838</f>
        <v>0</v>
      </c>
      <c r="AO830" s="156">
        <f t="shared" si="3206"/>
        <v>0</v>
      </c>
    </row>
    <row r="831" spans="1:41" ht="14.25">
      <c r="A831" s="43"/>
      <c r="B831" s="25" t="s">
        <v>298</v>
      </c>
      <c r="C831" s="29"/>
      <c r="D831" s="191">
        <f t="shared" ref="D831:E831" si="3207">D832+D837</f>
        <v>7168.48</v>
      </c>
      <c r="E831" s="111">
        <f t="shared" si="3207"/>
        <v>7262</v>
      </c>
      <c r="F831" s="296">
        <f t="shared" ref="F831:J831" si="3208">F832+F837</f>
        <v>7160</v>
      </c>
      <c r="G831" s="191">
        <f t="shared" si="3208"/>
        <v>1854</v>
      </c>
      <c r="H831" s="191">
        <f t="shared" si="3208"/>
        <v>1774</v>
      </c>
      <c r="I831" s="191">
        <f t="shared" si="3208"/>
        <v>1789</v>
      </c>
      <c r="J831" s="191">
        <f t="shared" si="3208"/>
        <v>1743</v>
      </c>
      <c r="K831" s="23">
        <f t="shared" si="3131"/>
        <v>7160</v>
      </c>
      <c r="L831" s="23">
        <f t="shared" si="3132"/>
        <v>0</v>
      </c>
      <c r="M831" s="191">
        <f t="shared" ref="M831:O831" si="3209">M832+M837</f>
        <v>7135</v>
      </c>
      <c r="N831" s="191">
        <f t="shared" si="3209"/>
        <v>7135</v>
      </c>
      <c r="O831" s="191">
        <f t="shared" si="3209"/>
        <v>7135</v>
      </c>
      <c r="P831" s="111">
        <f t="shared" ref="P831:Q831" si="3210">P832+P837</f>
        <v>0</v>
      </c>
      <c r="Q831" s="111">
        <f t="shared" si="3210"/>
        <v>0</v>
      </c>
      <c r="R831" s="111">
        <f t="shared" ref="R831:Z831" si="3211">R832+R837</f>
        <v>49.28</v>
      </c>
      <c r="S831" s="111">
        <f t="shared" si="3211"/>
        <v>0</v>
      </c>
      <c r="T831" s="111">
        <f t="shared" si="3211"/>
        <v>0</v>
      </c>
      <c r="U831" s="111">
        <f t="shared" ref="U831:V831" si="3212">U832+U837</f>
        <v>0</v>
      </c>
      <c r="V831" s="111">
        <f t="shared" si="3212"/>
        <v>0</v>
      </c>
      <c r="W831" s="111">
        <f t="shared" ref="W831:Y831" si="3213">W832+W837</f>
        <v>-384</v>
      </c>
      <c r="X831" s="111">
        <f t="shared" si="3213"/>
        <v>0</v>
      </c>
      <c r="Y831" s="111">
        <f t="shared" si="3213"/>
        <v>0</v>
      </c>
      <c r="Z831" s="111">
        <f t="shared" si="3211"/>
        <v>0</v>
      </c>
      <c r="AA831" s="111">
        <f t="shared" ref="AA831:AB831" si="3214">AA832+AA837</f>
        <v>0</v>
      </c>
      <c r="AB831" s="111">
        <f t="shared" si="3214"/>
        <v>0</v>
      </c>
      <c r="AC831" s="111">
        <f t="shared" ref="AC831:AE831" si="3215">AC832+AC837</f>
        <v>0</v>
      </c>
      <c r="AD831" s="292">
        <f t="shared" si="3079"/>
        <v>6825.28</v>
      </c>
      <c r="AE831" s="111">
        <f t="shared" si="3215"/>
        <v>6825.28</v>
      </c>
      <c r="AF831" s="111">
        <f t="shared" ref="AF831:AK831" si="3216">AF832+AF837</f>
        <v>6398</v>
      </c>
      <c r="AG831" s="111">
        <f t="shared" si="3216"/>
        <v>6983</v>
      </c>
      <c r="AH831" s="111">
        <f t="shared" ref="AH831:AJ831" si="3217">AH832+AH837</f>
        <v>0</v>
      </c>
      <c r="AI831" s="111">
        <f t="shared" si="3217"/>
        <v>0</v>
      </c>
      <c r="AJ831" s="111">
        <f t="shared" si="3217"/>
        <v>0</v>
      </c>
      <c r="AK831" s="111">
        <f t="shared" si="3216"/>
        <v>0</v>
      </c>
      <c r="AL831" s="111">
        <f t="shared" ref="AL831:AM831" si="3218">AL832+AL837</f>
        <v>0</v>
      </c>
      <c r="AM831" s="111">
        <f t="shared" si="3218"/>
        <v>0</v>
      </c>
      <c r="AN831" s="111">
        <f t="shared" ref="AN831:AO831" si="3219">AN832+AN837</f>
        <v>0</v>
      </c>
      <c r="AO831" s="111">
        <f t="shared" si="3219"/>
        <v>0</v>
      </c>
    </row>
    <row r="832" spans="1:41" ht="14.25">
      <c r="A832" s="43"/>
      <c r="B832" s="28" t="s">
        <v>299</v>
      </c>
      <c r="C832" s="29">
        <v>1</v>
      </c>
      <c r="D832" s="248">
        <f t="shared" ref="D832:E832" si="3220">D834+D835+D836</f>
        <v>7234.07</v>
      </c>
      <c r="E832" s="38">
        <f t="shared" si="3220"/>
        <v>7262</v>
      </c>
      <c r="F832" s="286">
        <f t="shared" ref="F832:J832" si="3221">F834+F835+F836</f>
        <v>7160</v>
      </c>
      <c r="G832" s="248">
        <f t="shared" si="3221"/>
        <v>1854</v>
      </c>
      <c r="H832" s="248">
        <f t="shared" si="3221"/>
        <v>1774</v>
      </c>
      <c r="I832" s="248">
        <f t="shared" si="3221"/>
        <v>1789</v>
      </c>
      <c r="J832" s="248">
        <f t="shared" si="3221"/>
        <v>1743</v>
      </c>
      <c r="K832" s="23">
        <f t="shared" si="3131"/>
        <v>7160</v>
      </c>
      <c r="L832" s="23">
        <f t="shared" si="3132"/>
        <v>0</v>
      </c>
      <c r="M832" s="248">
        <f t="shared" ref="M832:O832" si="3222">M834+M835+M836</f>
        <v>7135</v>
      </c>
      <c r="N832" s="248">
        <f t="shared" si="3222"/>
        <v>7135</v>
      </c>
      <c r="O832" s="248">
        <f t="shared" si="3222"/>
        <v>7135</v>
      </c>
      <c r="P832" s="38">
        <f t="shared" ref="P832:Q832" si="3223">P834+P835+P836</f>
        <v>0</v>
      </c>
      <c r="Q832" s="38">
        <f t="shared" si="3223"/>
        <v>0</v>
      </c>
      <c r="R832" s="38">
        <f t="shared" ref="R832:Z832" si="3224">R834+R835+R836</f>
        <v>49.28</v>
      </c>
      <c r="S832" s="38">
        <f t="shared" si="3224"/>
        <v>0</v>
      </c>
      <c r="T832" s="38">
        <f t="shared" si="3224"/>
        <v>0</v>
      </c>
      <c r="U832" s="38">
        <f t="shared" ref="U832:V832" si="3225">U834+U835+U836</f>
        <v>23.7</v>
      </c>
      <c r="V832" s="38">
        <f t="shared" si="3225"/>
        <v>0</v>
      </c>
      <c r="W832" s="38">
        <f t="shared" ref="W832:Y832" si="3226">W834+W835+W836</f>
        <v>-341.8</v>
      </c>
      <c r="X832" s="38">
        <f t="shared" si="3226"/>
        <v>0</v>
      </c>
      <c r="Y832" s="38">
        <f t="shared" si="3226"/>
        <v>0</v>
      </c>
      <c r="Z832" s="38">
        <f t="shared" si="3224"/>
        <v>0</v>
      </c>
      <c r="AA832" s="38">
        <f t="shared" ref="AA832:AB832" si="3227">AA834+AA835+AA836</f>
        <v>0</v>
      </c>
      <c r="AB832" s="38">
        <f t="shared" si="3227"/>
        <v>4.37</v>
      </c>
      <c r="AC832" s="38">
        <f t="shared" ref="AC832:AE832" si="3228">AC834+AC835+AC836</f>
        <v>0</v>
      </c>
      <c r="AD832" s="292">
        <f t="shared" si="3079"/>
        <v>6895.5499999999993</v>
      </c>
      <c r="AE832" s="38">
        <f t="shared" si="3228"/>
        <v>6895.55</v>
      </c>
      <c r="AF832" s="38">
        <f t="shared" ref="AF832:AK832" si="3229">AF834+AF835+AF836</f>
        <v>6477</v>
      </c>
      <c r="AG832" s="38">
        <f t="shared" si="3229"/>
        <v>6983</v>
      </c>
      <c r="AH832" s="38">
        <f t="shared" ref="AH832:AJ832" si="3230">AH834+AH835+AH836</f>
        <v>0</v>
      </c>
      <c r="AI832" s="38">
        <f t="shared" si="3230"/>
        <v>0</v>
      </c>
      <c r="AJ832" s="38">
        <f t="shared" si="3230"/>
        <v>0</v>
      </c>
      <c r="AK832" s="38">
        <f t="shared" si="3229"/>
        <v>0</v>
      </c>
      <c r="AL832" s="38">
        <f t="shared" ref="AL832:AM832" si="3231">AL834+AL835+AL836</f>
        <v>0</v>
      </c>
      <c r="AM832" s="38">
        <f t="shared" si="3231"/>
        <v>0</v>
      </c>
      <c r="AN832" s="38">
        <f t="shared" ref="AN832:AO832" si="3232">AN834+AN835+AN836</f>
        <v>0</v>
      </c>
      <c r="AO832" s="38">
        <f t="shared" si="3232"/>
        <v>0</v>
      </c>
    </row>
    <row r="833" spans="1:42" ht="14.25" hidden="1">
      <c r="A833" s="43"/>
      <c r="B833" s="28" t="s">
        <v>467</v>
      </c>
      <c r="C833" s="29" t="s">
        <v>419</v>
      </c>
      <c r="D833" s="248"/>
      <c r="E833" s="38"/>
      <c r="F833" s="286"/>
      <c r="G833" s="248"/>
      <c r="H833" s="248"/>
      <c r="I833" s="248"/>
      <c r="J833" s="248"/>
      <c r="K833" s="23">
        <f t="shared" si="3131"/>
        <v>0</v>
      </c>
      <c r="L833" s="23">
        <f t="shared" si="3132"/>
        <v>0</v>
      </c>
      <c r="M833" s="248"/>
      <c r="N833" s="248"/>
      <c r="O833" s="248"/>
      <c r="P833" s="38"/>
      <c r="Q833" s="38"/>
      <c r="R833" s="38"/>
      <c r="S833" s="38"/>
      <c r="T833" s="38"/>
      <c r="U833" s="38"/>
      <c r="V833" s="38"/>
      <c r="W833" s="38"/>
      <c r="X833" s="38"/>
      <c r="Y833" s="38"/>
      <c r="Z833" s="38"/>
      <c r="AA833" s="38"/>
      <c r="AB833" s="38"/>
      <c r="AC833" s="38"/>
      <c r="AD833" s="292">
        <f t="shared" si="3079"/>
        <v>0</v>
      </c>
      <c r="AE833" s="38"/>
      <c r="AF833" s="38"/>
      <c r="AG833" s="38"/>
      <c r="AH833" s="38"/>
      <c r="AI833" s="38"/>
      <c r="AJ833" s="38"/>
      <c r="AK833" s="38"/>
      <c r="AL833" s="38"/>
      <c r="AM833" s="38"/>
      <c r="AN833" s="38"/>
      <c r="AO833" s="38"/>
    </row>
    <row r="834" spans="1:42" ht="15" customHeight="1">
      <c r="A834" s="43"/>
      <c r="B834" s="28" t="s">
        <v>820</v>
      </c>
      <c r="C834" s="29">
        <v>10</v>
      </c>
      <c r="D834" s="186">
        <v>5600</v>
      </c>
      <c r="E834" s="30">
        <v>6000</v>
      </c>
      <c r="F834" s="93">
        <v>5900</v>
      </c>
      <c r="G834" s="186">
        <v>1500</v>
      </c>
      <c r="H834" s="186">
        <v>1500</v>
      </c>
      <c r="I834" s="186">
        <v>1475</v>
      </c>
      <c r="J834" s="186">
        <v>1425</v>
      </c>
      <c r="K834" s="23">
        <f t="shared" si="3131"/>
        <v>5900</v>
      </c>
      <c r="L834" s="23">
        <f t="shared" si="3132"/>
        <v>0</v>
      </c>
      <c r="M834" s="186">
        <v>5900</v>
      </c>
      <c r="N834" s="186">
        <v>5900</v>
      </c>
      <c r="O834" s="186">
        <v>5900</v>
      </c>
      <c r="P834" s="30"/>
      <c r="Q834" s="30"/>
      <c r="R834" s="30"/>
      <c r="S834" s="30"/>
      <c r="T834" s="30"/>
      <c r="U834" s="30"/>
      <c r="V834" s="30"/>
      <c r="W834" s="30">
        <v>-350</v>
      </c>
      <c r="X834" s="30"/>
      <c r="Y834" s="30"/>
      <c r="Z834" s="30"/>
      <c r="AA834" s="30"/>
      <c r="AB834" s="30"/>
      <c r="AC834" s="30"/>
      <c r="AD834" s="292">
        <f t="shared" si="3079"/>
        <v>5550</v>
      </c>
      <c r="AE834" s="30">
        <v>5550</v>
      </c>
      <c r="AF834" s="30">
        <v>5413</v>
      </c>
      <c r="AG834" s="30">
        <v>5900</v>
      </c>
      <c r="AH834" s="30"/>
      <c r="AI834" s="30"/>
      <c r="AJ834" s="30"/>
      <c r="AK834" s="30"/>
      <c r="AL834" s="30"/>
      <c r="AM834" s="30"/>
      <c r="AN834" s="30"/>
      <c r="AO834" s="30"/>
    </row>
    <row r="835" spans="1:42" ht="14.25" customHeight="1">
      <c r="A835" s="43"/>
      <c r="B835" s="28" t="s">
        <v>819</v>
      </c>
      <c r="C835" s="29">
        <v>20</v>
      </c>
      <c r="D835" s="186">
        <v>1532.07</v>
      </c>
      <c r="E835" s="30">
        <v>1125</v>
      </c>
      <c r="F835" s="93">
        <v>1125</v>
      </c>
      <c r="G835" s="186">
        <v>320</v>
      </c>
      <c r="H835" s="186">
        <v>240</v>
      </c>
      <c r="I835" s="186">
        <v>280</v>
      </c>
      <c r="J835" s="186">
        <v>285</v>
      </c>
      <c r="K835" s="23">
        <f t="shared" si="3131"/>
        <v>1125</v>
      </c>
      <c r="L835" s="23">
        <f t="shared" si="3132"/>
        <v>0</v>
      </c>
      <c r="M835" s="186">
        <v>1100</v>
      </c>
      <c r="N835" s="186">
        <v>1100</v>
      </c>
      <c r="O835" s="186">
        <v>1100</v>
      </c>
      <c r="P835" s="30"/>
      <c r="Q835" s="30"/>
      <c r="R835" s="30">
        <v>49.28</v>
      </c>
      <c r="S835" s="30"/>
      <c r="T835" s="30"/>
      <c r="U835" s="30">
        <v>23.7</v>
      </c>
      <c r="V835" s="30"/>
      <c r="W835" s="30">
        <v>8.1999999999999993</v>
      </c>
      <c r="X835" s="30"/>
      <c r="Y835" s="30"/>
      <c r="Z835" s="30"/>
      <c r="AA835" s="30"/>
      <c r="AB835" s="30">
        <v>4.37</v>
      </c>
      <c r="AC835" s="30"/>
      <c r="AD835" s="292">
        <f t="shared" si="3079"/>
        <v>1210.55</v>
      </c>
      <c r="AE835" s="30">
        <v>1210.55</v>
      </c>
      <c r="AF835" s="30">
        <v>940</v>
      </c>
      <c r="AG835" s="30">
        <v>950</v>
      </c>
      <c r="AH835" s="30"/>
      <c r="AI835" s="30"/>
      <c r="AJ835" s="30"/>
      <c r="AK835" s="30"/>
      <c r="AL835" s="30"/>
      <c r="AM835" s="30"/>
      <c r="AN835" s="30"/>
      <c r="AO835" s="30"/>
    </row>
    <row r="836" spans="1:42" ht="16.5" customHeight="1">
      <c r="A836" s="43"/>
      <c r="B836" s="28" t="s">
        <v>564</v>
      </c>
      <c r="C836" s="29">
        <v>59</v>
      </c>
      <c r="D836" s="186">
        <v>102</v>
      </c>
      <c r="E836" s="30">
        <v>137</v>
      </c>
      <c r="F836" s="93">
        <v>135</v>
      </c>
      <c r="G836" s="186">
        <v>34</v>
      </c>
      <c r="H836" s="186">
        <v>34</v>
      </c>
      <c r="I836" s="186">
        <v>34</v>
      </c>
      <c r="J836" s="186">
        <v>33</v>
      </c>
      <c r="K836" s="23">
        <f t="shared" si="3131"/>
        <v>135</v>
      </c>
      <c r="L836" s="23">
        <f t="shared" si="3132"/>
        <v>0</v>
      </c>
      <c r="M836" s="186">
        <v>135</v>
      </c>
      <c r="N836" s="186">
        <v>135</v>
      </c>
      <c r="O836" s="186">
        <v>135</v>
      </c>
      <c r="P836" s="30"/>
      <c r="Q836" s="30"/>
      <c r="R836" s="30"/>
      <c r="S836" s="30"/>
      <c r="T836" s="30"/>
      <c r="U836" s="30"/>
      <c r="V836" s="30"/>
      <c r="W836" s="30"/>
      <c r="X836" s="30"/>
      <c r="Y836" s="30"/>
      <c r="Z836" s="30"/>
      <c r="AA836" s="30"/>
      <c r="AB836" s="30"/>
      <c r="AC836" s="30"/>
      <c r="AD836" s="292">
        <f t="shared" si="3079"/>
        <v>135</v>
      </c>
      <c r="AE836" s="30">
        <v>135</v>
      </c>
      <c r="AF836" s="30">
        <v>124</v>
      </c>
      <c r="AG836" s="30">
        <v>133</v>
      </c>
      <c r="AH836" s="30"/>
      <c r="AI836" s="30"/>
      <c r="AJ836" s="30"/>
      <c r="AK836" s="30"/>
      <c r="AL836" s="30"/>
      <c r="AM836" s="30"/>
      <c r="AN836" s="30"/>
      <c r="AO836" s="30"/>
      <c r="AP836" s="319">
        <f>AE852+AE873+AE883+AE911</f>
        <v>32425</v>
      </c>
    </row>
    <row r="837" spans="1:42" ht="12.75" customHeight="1">
      <c r="A837" s="43"/>
      <c r="B837" s="28" t="s">
        <v>310</v>
      </c>
      <c r="C837" s="29" t="s">
        <v>421</v>
      </c>
      <c r="D837" s="186">
        <v>-65.59</v>
      </c>
      <c r="E837" s="30"/>
      <c r="F837" s="93"/>
      <c r="G837" s="186"/>
      <c r="H837" s="186"/>
      <c r="I837" s="186"/>
      <c r="J837" s="186"/>
      <c r="K837" s="23">
        <f t="shared" si="3131"/>
        <v>0</v>
      </c>
      <c r="L837" s="23">
        <f t="shared" si="3132"/>
        <v>0</v>
      </c>
      <c r="M837" s="186"/>
      <c r="N837" s="186"/>
      <c r="O837" s="186"/>
      <c r="P837" s="30"/>
      <c r="Q837" s="30"/>
      <c r="R837" s="30"/>
      <c r="S837" s="30"/>
      <c r="T837" s="30"/>
      <c r="U837" s="30">
        <v>-23.7</v>
      </c>
      <c r="V837" s="30"/>
      <c r="W837" s="30">
        <v>-42.2</v>
      </c>
      <c r="X837" s="30"/>
      <c r="Y837" s="30"/>
      <c r="Z837" s="30"/>
      <c r="AA837" s="30"/>
      <c r="AB837" s="30">
        <v>-4.37</v>
      </c>
      <c r="AC837" s="30"/>
      <c r="AD837" s="292">
        <f t="shared" si="3079"/>
        <v>-70.27000000000001</v>
      </c>
      <c r="AE837" s="30">
        <v>-70.27</v>
      </c>
      <c r="AF837" s="30">
        <v>-79</v>
      </c>
      <c r="AG837" s="30"/>
      <c r="AH837" s="30"/>
      <c r="AI837" s="30"/>
      <c r="AJ837" s="30"/>
      <c r="AK837" s="30"/>
      <c r="AL837" s="30"/>
      <c r="AM837" s="30"/>
      <c r="AN837" s="30"/>
      <c r="AO837" s="30"/>
    </row>
    <row r="838" spans="1:42" ht="13.5" customHeight="1">
      <c r="A838" s="43"/>
      <c r="B838" s="25" t="s">
        <v>311</v>
      </c>
      <c r="C838" s="29"/>
      <c r="D838" s="248">
        <f>D839+D847+D844</f>
        <v>414.5</v>
      </c>
      <c r="E838" s="38">
        <f>E839+E847+E844</f>
        <v>233</v>
      </c>
      <c r="F838" s="286">
        <f>F839+F847+F844+F840</f>
        <v>671</v>
      </c>
      <c r="G838" s="286">
        <f t="shared" ref="G838:AO838" si="3233">G839+G847+G844+G840</f>
        <v>671</v>
      </c>
      <c r="H838" s="286">
        <f t="shared" si="3233"/>
        <v>0</v>
      </c>
      <c r="I838" s="286">
        <f t="shared" si="3233"/>
        <v>0</v>
      </c>
      <c r="J838" s="286">
        <f t="shared" si="3233"/>
        <v>0</v>
      </c>
      <c r="K838" s="286">
        <f t="shared" si="3233"/>
        <v>671</v>
      </c>
      <c r="L838" s="286">
        <f t="shared" si="3233"/>
        <v>0</v>
      </c>
      <c r="M838" s="286">
        <f t="shared" si="3233"/>
        <v>153</v>
      </c>
      <c r="N838" s="286">
        <f t="shared" si="3233"/>
        <v>153</v>
      </c>
      <c r="O838" s="286">
        <f t="shared" si="3233"/>
        <v>153</v>
      </c>
      <c r="P838" s="286">
        <f t="shared" si="3233"/>
        <v>0</v>
      </c>
      <c r="Q838" s="286">
        <f t="shared" si="3233"/>
        <v>0</v>
      </c>
      <c r="R838" s="286">
        <f t="shared" si="3233"/>
        <v>0</v>
      </c>
      <c r="S838" s="286">
        <f t="shared" si="3233"/>
        <v>0</v>
      </c>
      <c r="T838" s="286">
        <f t="shared" si="3233"/>
        <v>0</v>
      </c>
      <c r="U838" s="286">
        <f t="shared" si="3233"/>
        <v>0</v>
      </c>
      <c r="V838" s="286">
        <f t="shared" si="3233"/>
        <v>0</v>
      </c>
      <c r="W838" s="286">
        <f t="shared" si="3233"/>
        <v>0</v>
      </c>
      <c r="X838" s="286">
        <f t="shared" si="3233"/>
        <v>0</v>
      </c>
      <c r="Y838" s="286">
        <f t="shared" si="3233"/>
        <v>0</v>
      </c>
      <c r="Z838" s="286">
        <f t="shared" si="3233"/>
        <v>0</v>
      </c>
      <c r="AA838" s="286">
        <f t="shared" si="3233"/>
        <v>0</v>
      </c>
      <c r="AB838" s="286">
        <f t="shared" si="3233"/>
        <v>0</v>
      </c>
      <c r="AC838" s="286">
        <f t="shared" si="3233"/>
        <v>0</v>
      </c>
      <c r="AD838" s="286">
        <f t="shared" si="3233"/>
        <v>671</v>
      </c>
      <c r="AE838" s="286">
        <f t="shared" si="3233"/>
        <v>671</v>
      </c>
      <c r="AF838" s="286">
        <f t="shared" si="3233"/>
        <v>356</v>
      </c>
      <c r="AG838" s="286">
        <f t="shared" si="3233"/>
        <v>334</v>
      </c>
      <c r="AH838" s="286">
        <f t="shared" si="3233"/>
        <v>0</v>
      </c>
      <c r="AI838" s="286">
        <f t="shared" si="3233"/>
        <v>0</v>
      </c>
      <c r="AJ838" s="286">
        <f t="shared" si="3233"/>
        <v>0</v>
      </c>
      <c r="AK838" s="286">
        <f t="shared" si="3233"/>
        <v>217</v>
      </c>
      <c r="AL838" s="286">
        <f t="shared" si="3233"/>
        <v>0</v>
      </c>
      <c r="AM838" s="286">
        <f t="shared" si="3233"/>
        <v>0</v>
      </c>
      <c r="AN838" s="286">
        <f t="shared" si="3233"/>
        <v>0</v>
      </c>
      <c r="AO838" s="286">
        <f t="shared" si="3233"/>
        <v>0</v>
      </c>
    </row>
    <row r="839" spans="1:42" ht="17.25" customHeight="1">
      <c r="A839" s="43"/>
      <c r="B839" s="28" t="s">
        <v>320</v>
      </c>
      <c r="C839" s="29" t="s">
        <v>565</v>
      </c>
      <c r="D839" s="186"/>
      <c r="E839" s="30"/>
      <c r="F839" s="93"/>
      <c r="G839" s="186"/>
      <c r="H839" s="186"/>
      <c r="I839" s="186"/>
      <c r="J839" s="186"/>
      <c r="K839" s="23">
        <f t="shared" si="3131"/>
        <v>0</v>
      </c>
      <c r="L839" s="23">
        <f t="shared" si="3132"/>
        <v>0</v>
      </c>
      <c r="M839" s="186"/>
      <c r="N839" s="186"/>
      <c r="O839" s="186"/>
      <c r="P839" s="30"/>
      <c r="Q839" s="30"/>
      <c r="R839" s="30"/>
      <c r="S839" s="30"/>
      <c r="T839" s="30"/>
      <c r="U839" s="30"/>
      <c r="V839" s="30"/>
      <c r="W839" s="30"/>
      <c r="X839" s="30"/>
      <c r="Y839" s="30"/>
      <c r="Z839" s="30"/>
      <c r="AA839" s="30"/>
      <c r="AB839" s="30"/>
      <c r="AC839" s="30"/>
      <c r="AD839" s="292">
        <f t="shared" si="3079"/>
        <v>0</v>
      </c>
      <c r="AE839" s="30"/>
      <c r="AF839" s="30"/>
      <c r="AG839" s="30"/>
      <c r="AH839" s="30"/>
      <c r="AI839" s="30"/>
      <c r="AJ839" s="30"/>
      <c r="AK839" s="30"/>
      <c r="AL839" s="30"/>
      <c r="AM839" s="30"/>
      <c r="AN839" s="30"/>
      <c r="AO839" s="30"/>
    </row>
    <row r="840" spans="1:42" ht="16.5" customHeight="1">
      <c r="A840" s="43"/>
      <c r="B840" s="199" t="s">
        <v>320</v>
      </c>
      <c r="C840" s="198">
        <v>56</v>
      </c>
      <c r="D840" s="40"/>
      <c r="E840" s="41"/>
      <c r="F840" s="288">
        <f>F841</f>
        <v>0</v>
      </c>
      <c r="G840" s="288">
        <f t="shared" ref="G840:AO840" si="3234">G841</f>
        <v>0</v>
      </c>
      <c r="H840" s="288">
        <f t="shared" si="3234"/>
        <v>0</v>
      </c>
      <c r="I840" s="288">
        <f t="shared" si="3234"/>
        <v>0</v>
      </c>
      <c r="J840" s="288">
        <f t="shared" si="3234"/>
        <v>0</v>
      </c>
      <c r="K840" s="288">
        <f t="shared" si="3234"/>
        <v>0</v>
      </c>
      <c r="L840" s="288">
        <f t="shared" si="3234"/>
        <v>0</v>
      </c>
      <c r="M840" s="288">
        <f t="shared" si="3234"/>
        <v>0</v>
      </c>
      <c r="N840" s="288">
        <f t="shared" si="3234"/>
        <v>0</v>
      </c>
      <c r="O840" s="288">
        <f t="shared" si="3234"/>
        <v>0</v>
      </c>
      <c r="P840" s="288">
        <f t="shared" si="3234"/>
        <v>0</v>
      </c>
      <c r="Q840" s="288">
        <f t="shared" si="3234"/>
        <v>0</v>
      </c>
      <c r="R840" s="288">
        <f t="shared" si="3234"/>
        <v>0</v>
      </c>
      <c r="S840" s="288">
        <f t="shared" si="3234"/>
        <v>0</v>
      </c>
      <c r="T840" s="288">
        <f t="shared" si="3234"/>
        <v>0</v>
      </c>
      <c r="U840" s="288">
        <f t="shared" si="3234"/>
        <v>0</v>
      </c>
      <c r="V840" s="288">
        <f t="shared" si="3234"/>
        <v>0</v>
      </c>
      <c r="W840" s="288">
        <f t="shared" si="3234"/>
        <v>0</v>
      </c>
      <c r="X840" s="288">
        <f t="shared" si="3234"/>
        <v>0</v>
      </c>
      <c r="Y840" s="288">
        <f t="shared" si="3234"/>
        <v>0</v>
      </c>
      <c r="Z840" s="288">
        <f t="shared" si="3234"/>
        <v>0</v>
      </c>
      <c r="AA840" s="288">
        <f t="shared" si="3234"/>
        <v>0</v>
      </c>
      <c r="AB840" s="288">
        <f t="shared" si="3234"/>
        <v>0</v>
      </c>
      <c r="AC840" s="288">
        <f t="shared" si="3234"/>
        <v>0</v>
      </c>
      <c r="AD840" s="288">
        <f t="shared" si="3234"/>
        <v>0</v>
      </c>
      <c r="AE840" s="288">
        <f t="shared" si="3234"/>
        <v>0</v>
      </c>
      <c r="AF840" s="288">
        <f t="shared" si="3234"/>
        <v>0</v>
      </c>
      <c r="AG840" s="288">
        <f t="shared" si="3234"/>
        <v>217</v>
      </c>
      <c r="AH840" s="288">
        <f t="shared" si="3234"/>
        <v>0</v>
      </c>
      <c r="AI840" s="288">
        <f t="shared" si="3234"/>
        <v>0</v>
      </c>
      <c r="AJ840" s="288">
        <f t="shared" si="3234"/>
        <v>0</v>
      </c>
      <c r="AK840" s="288">
        <f t="shared" si="3234"/>
        <v>217</v>
      </c>
      <c r="AL840" s="288">
        <f t="shared" si="3234"/>
        <v>0</v>
      </c>
      <c r="AM840" s="288">
        <f t="shared" si="3234"/>
        <v>0</v>
      </c>
      <c r="AN840" s="288">
        <f t="shared" si="3234"/>
        <v>0</v>
      </c>
      <c r="AO840" s="288">
        <f t="shared" si="3234"/>
        <v>0</v>
      </c>
    </row>
    <row r="841" spans="1:42" ht="25.5" customHeight="1">
      <c r="A841" s="43"/>
      <c r="B841" s="346" t="s">
        <v>821</v>
      </c>
      <c r="C841" s="372"/>
      <c r="D841" s="371" t="s">
        <v>736</v>
      </c>
      <c r="E841" s="30"/>
      <c r="F841" s="93">
        <f>F842+F843</f>
        <v>0</v>
      </c>
      <c r="G841" s="93">
        <f t="shared" ref="G841:AO841" si="3235">G842+G843</f>
        <v>0</v>
      </c>
      <c r="H841" s="93">
        <f t="shared" si="3235"/>
        <v>0</v>
      </c>
      <c r="I841" s="93">
        <f t="shared" si="3235"/>
        <v>0</v>
      </c>
      <c r="J841" s="93">
        <f t="shared" si="3235"/>
        <v>0</v>
      </c>
      <c r="K841" s="93">
        <f t="shared" si="3235"/>
        <v>0</v>
      </c>
      <c r="L841" s="93">
        <f t="shared" si="3235"/>
        <v>0</v>
      </c>
      <c r="M841" s="93">
        <f t="shared" si="3235"/>
        <v>0</v>
      </c>
      <c r="N841" s="93">
        <f t="shared" si="3235"/>
        <v>0</v>
      </c>
      <c r="O841" s="93">
        <f t="shared" si="3235"/>
        <v>0</v>
      </c>
      <c r="P841" s="93">
        <f t="shared" si="3235"/>
        <v>0</v>
      </c>
      <c r="Q841" s="93">
        <f t="shared" si="3235"/>
        <v>0</v>
      </c>
      <c r="R841" s="93">
        <f t="shared" si="3235"/>
        <v>0</v>
      </c>
      <c r="S841" s="93">
        <f t="shared" si="3235"/>
        <v>0</v>
      </c>
      <c r="T841" s="93">
        <f t="shared" si="3235"/>
        <v>0</v>
      </c>
      <c r="U841" s="93">
        <f t="shared" si="3235"/>
        <v>0</v>
      </c>
      <c r="V841" s="93">
        <f t="shared" si="3235"/>
        <v>0</v>
      </c>
      <c r="W841" s="93">
        <f t="shared" si="3235"/>
        <v>0</v>
      </c>
      <c r="X841" s="93">
        <f t="shared" si="3235"/>
        <v>0</v>
      </c>
      <c r="Y841" s="93">
        <f t="shared" si="3235"/>
        <v>0</v>
      </c>
      <c r="Z841" s="93">
        <f t="shared" si="3235"/>
        <v>0</v>
      </c>
      <c r="AA841" s="93">
        <f t="shared" si="3235"/>
        <v>0</v>
      </c>
      <c r="AB841" s="93">
        <f t="shared" si="3235"/>
        <v>0</v>
      </c>
      <c r="AC841" s="93">
        <f t="shared" si="3235"/>
        <v>0</v>
      </c>
      <c r="AD841" s="93">
        <f t="shared" si="3235"/>
        <v>0</v>
      </c>
      <c r="AE841" s="93">
        <f t="shared" si="3235"/>
        <v>0</v>
      </c>
      <c r="AF841" s="93">
        <f t="shared" si="3235"/>
        <v>0</v>
      </c>
      <c r="AG841" s="93">
        <f t="shared" si="3235"/>
        <v>217</v>
      </c>
      <c r="AH841" s="93">
        <f t="shared" si="3235"/>
        <v>0</v>
      </c>
      <c r="AI841" s="93">
        <f t="shared" si="3235"/>
        <v>0</v>
      </c>
      <c r="AJ841" s="93">
        <f t="shared" si="3235"/>
        <v>0</v>
      </c>
      <c r="AK841" s="93">
        <f t="shared" si="3235"/>
        <v>217</v>
      </c>
      <c r="AL841" s="93">
        <f t="shared" si="3235"/>
        <v>0</v>
      </c>
      <c r="AM841" s="93">
        <f t="shared" si="3235"/>
        <v>0</v>
      </c>
      <c r="AN841" s="93">
        <f t="shared" si="3235"/>
        <v>0</v>
      </c>
      <c r="AO841" s="93">
        <f t="shared" si="3235"/>
        <v>0</v>
      </c>
    </row>
    <row r="842" spans="1:42" ht="14.25" customHeight="1">
      <c r="A842" s="43"/>
      <c r="B842" s="28" t="s">
        <v>520</v>
      </c>
      <c r="C842" s="373" t="s">
        <v>822</v>
      </c>
      <c r="D842" s="370"/>
      <c r="E842" s="30"/>
      <c r="F842" s="93"/>
      <c r="G842" s="186"/>
      <c r="H842" s="186"/>
      <c r="I842" s="186"/>
      <c r="J842" s="186"/>
      <c r="K842" s="23"/>
      <c r="L842" s="23"/>
      <c r="M842" s="186"/>
      <c r="N842" s="186"/>
      <c r="O842" s="186"/>
      <c r="P842" s="30"/>
      <c r="Q842" s="30"/>
      <c r="R842" s="30"/>
      <c r="S842" s="30"/>
      <c r="T842" s="30"/>
      <c r="U842" s="30"/>
      <c r="V842" s="30"/>
      <c r="W842" s="30"/>
      <c r="X842" s="30"/>
      <c r="Y842" s="30"/>
      <c r="Z842" s="30"/>
      <c r="AA842" s="30"/>
      <c r="AB842" s="30"/>
      <c r="AC842" s="30"/>
      <c r="AD842" s="292"/>
      <c r="AE842" s="30"/>
      <c r="AF842" s="30"/>
      <c r="AG842" s="30">
        <v>166</v>
      </c>
      <c r="AH842" s="30"/>
      <c r="AI842" s="30"/>
      <c r="AJ842" s="30"/>
      <c r="AK842" s="384">
        <v>166</v>
      </c>
      <c r="AL842" s="384"/>
      <c r="AM842" s="384"/>
      <c r="AN842" s="384"/>
      <c r="AO842" s="30"/>
    </row>
    <row r="843" spans="1:42" ht="16.5" customHeight="1">
      <c r="A843" s="43"/>
      <c r="B843" s="28" t="s">
        <v>382</v>
      </c>
      <c r="C843" s="373" t="s">
        <v>738</v>
      </c>
      <c r="D843" s="267"/>
      <c r="E843" s="30"/>
      <c r="F843" s="93"/>
      <c r="G843" s="186"/>
      <c r="H843" s="186"/>
      <c r="I843" s="186"/>
      <c r="J843" s="186"/>
      <c r="K843" s="23"/>
      <c r="L843" s="23"/>
      <c r="M843" s="186"/>
      <c r="N843" s="186"/>
      <c r="O843" s="186"/>
      <c r="P843" s="30"/>
      <c r="Q843" s="30"/>
      <c r="R843" s="30"/>
      <c r="S843" s="30"/>
      <c r="T843" s="30"/>
      <c r="U843" s="30"/>
      <c r="V843" s="30"/>
      <c r="W843" s="30"/>
      <c r="X843" s="30"/>
      <c r="Y843" s="30"/>
      <c r="Z843" s="30"/>
      <c r="AA843" s="30"/>
      <c r="AB843" s="30"/>
      <c r="AC843" s="30"/>
      <c r="AD843" s="292"/>
      <c r="AE843" s="30"/>
      <c r="AF843" s="30"/>
      <c r="AG843" s="30">
        <v>51</v>
      </c>
      <c r="AH843" s="30"/>
      <c r="AI843" s="30"/>
      <c r="AJ843" s="30"/>
      <c r="AK843" s="30">
        <v>51</v>
      </c>
      <c r="AL843" s="30"/>
      <c r="AM843" s="30"/>
      <c r="AN843" s="30"/>
      <c r="AO843" s="30"/>
    </row>
    <row r="844" spans="1:42" ht="16.5" customHeight="1">
      <c r="A844" s="43"/>
      <c r="B844" s="28" t="s">
        <v>320</v>
      </c>
      <c r="C844" s="29">
        <v>58</v>
      </c>
      <c r="D844" s="40">
        <f t="shared" ref="D844:E844" si="3236">D845+D846</f>
        <v>230</v>
      </c>
      <c r="E844" s="41">
        <f t="shared" si="3236"/>
        <v>233</v>
      </c>
      <c r="F844" s="288">
        <f t="shared" ref="F844:J844" si="3237">F845+F846</f>
        <v>233</v>
      </c>
      <c r="G844" s="40">
        <f t="shared" si="3237"/>
        <v>233</v>
      </c>
      <c r="H844" s="40">
        <f t="shared" si="3237"/>
        <v>0</v>
      </c>
      <c r="I844" s="40">
        <f t="shared" si="3237"/>
        <v>0</v>
      </c>
      <c r="J844" s="40">
        <f t="shared" si="3237"/>
        <v>0</v>
      </c>
      <c r="K844" s="23">
        <f t="shared" si="3131"/>
        <v>233</v>
      </c>
      <c r="L844" s="23">
        <f t="shared" si="3132"/>
        <v>0</v>
      </c>
      <c r="M844" s="40">
        <f t="shared" ref="M844:O844" si="3238">M845+M846</f>
        <v>153</v>
      </c>
      <c r="N844" s="40">
        <f t="shared" si="3238"/>
        <v>153</v>
      </c>
      <c r="O844" s="40">
        <f t="shared" si="3238"/>
        <v>153</v>
      </c>
      <c r="P844" s="41">
        <f t="shared" ref="P844:Q844" si="3239">P845+P846</f>
        <v>0</v>
      </c>
      <c r="Q844" s="41">
        <f t="shared" si="3239"/>
        <v>0</v>
      </c>
      <c r="R844" s="41">
        <f t="shared" ref="R844:Z844" si="3240">R845+R846</f>
        <v>0</v>
      </c>
      <c r="S844" s="41">
        <f t="shared" si="3240"/>
        <v>0</v>
      </c>
      <c r="T844" s="41">
        <f t="shared" si="3240"/>
        <v>0</v>
      </c>
      <c r="U844" s="41">
        <f t="shared" ref="U844:V844" si="3241">U845+U846</f>
        <v>0</v>
      </c>
      <c r="V844" s="41">
        <f t="shared" si="3241"/>
        <v>0</v>
      </c>
      <c r="W844" s="41">
        <f t="shared" ref="W844:Y844" si="3242">W845+W846</f>
        <v>0</v>
      </c>
      <c r="X844" s="41">
        <f t="shared" si="3242"/>
        <v>0</v>
      </c>
      <c r="Y844" s="41">
        <f t="shared" si="3242"/>
        <v>0</v>
      </c>
      <c r="Z844" s="41">
        <f t="shared" si="3240"/>
        <v>0</v>
      </c>
      <c r="AA844" s="41">
        <f t="shared" ref="AA844:AB844" si="3243">AA845+AA846</f>
        <v>0</v>
      </c>
      <c r="AB844" s="41">
        <f t="shared" si="3243"/>
        <v>0</v>
      </c>
      <c r="AC844" s="41">
        <f t="shared" ref="AC844:AE844" si="3244">AC845+AC846</f>
        <v>0</v>
      </c>
      <c r="AD844" s="292">
        <f t="shared" si="3079"/>
        <v>233</v>
      </c>
      <c r="AE844" s="41">
        <f t="shared" si="3244"/>
        <v>233</v>
      </c>
      <c r="AF844" s="41">
        <f t="shared" ref="AF844:AK844" si="3245">AF845+AF846</f>
        <v>229</v>
      </c>
      <c r="AG844" s="41">
        <f t="shared" si="3245"/>
        <v>0</v>
      </c>
      <c r="AH844" s="41">
        <f t="shared" ref="AH844:AJ844" si="3246">AH845+AH846</f>
        <v>0</v>
      </c>
      <c r="AI844" s="41">
        <f t="shared" si="3246"/>
        <v>0</v>
      </c>
      <c r="AJ844" s="41">
        <f t="shared" si="3246"/>
        <v>0</v>
      </c>
      <c r="AK844" s="41">
        <f t="shared" si="3245"/>
        <v>0</v>
      </c>
      <c r="AL844" s="41">
        <f t="shared" ref="AL844:AM844" si="3247">AL845+AL846</f>
        <v>0</v>
      </c>
      <c r="AM844" s="41">
        <f t="shared" si="3247"/>
        <v>0</v>
      </c>
      <c r="AN844" s="41">
        <f t="shared" ref="AN844:AO844" si="3248">AN845+AN846</f>
        <v>0</v>
      </c>
      <c r="AO844" s="41">
        <f t="shared" si="3248"/>
        <v>0</v>
      </c>
    </row>
    <row r="845" spans="1:42" ht="16.5" customHeight="1">
      <c r="A845" s="43"/>
      <c r="B845" s="28" t="s">
        <v>520</v>
      </c>
      <c r="C845" s="29" t="s">
        <v>566</v>
      </c>
      <c r="D845" s="186">
        <v>150</v>
      </c>
      <c r="E845" s="30">
        <v>153</v>
      </c>
      <c r="F845" s="93">
        <v>153</v>
      </c>
      <c r="G845" s="186">
        <v>153</v>
      </c>
      <c r="H845" s="186">
        <v>0</v>
      </c>
      <c r="I845" s="186">
        <v>0</v>
      </c>
      <c r="J845" s="186">
        <v>0</v>
      </c>
      <c r="K845" s="23">
        <f t="shared" si="3131"/>
        <v>153</v>
      </c>
      <c r="L845" s="23">
        <f t="shared" si="3132"/>
        <v>0</v>
      </c>
      <c r="M845" s="186">
        <v>153</v>
      </c>
      <c r="N845" s="186">
        <v>153</v>
      </c>
      <c r="O845" s="186">
        <v>153</v>
      </c>
      <c r="P845" s="30"/>
      <c r="Q845" s="30"/>
      <c r="R845" s="30"/>
      <c r="S845" s="30"/>
      <c r="T845" s="30"/>
      <c r="U845" s="30"/>
      <c r="V845" s="30"/>
      <c r="W845" s="30"/>
      <c r="X845" s="30"/>
      <c r="Y845" s="30"/>
      <c r="Z845" s="30"/>
      <c r="AA845" s="30"/>
      <c r="AB845" s="30"/>
      <c r="AC845" s="30"/>
      <c r="AD845" s="292">
        <f t="shared" si="3079"/>
        <v>153</v>
      </c>
      <c r="AE845" s="30">
        <v>153</v>
      </c>
      <c r="AF845" s="30">
        <v>149</v>
      </c>
      <c r="AG845" s="30"/>
      <c r="AH845" s="30"/>
      <c r="AI845" s="30"/>
      <c r="AJ845" s="30"/>
      <c r="AK845" s="30"/>
      <c r="AL845" s="30"/>
      <c r="AM845" s="30"/>
      <c r="AN845" s="30"/>
      <c r="AO845" s="30"/>
    </row>
    <row r="846" spans="1:42" ht="16.5" customHeight="1">
      <c r="A846" s="43"/>
      <c r="B846" s="28" t="s">
        <v>382</v>
      </c>
      <c r="C846" s="29" t="s">
        <v>567</v>
      </c>
      <c r="D846" s="186">
        <v>80</v>
      </c>
      <c r="E846" s="30">
        <v>80</v>
      </c>
      <c r="F846" s="93">
        <v>80</v>
      </c>
      <c r="G846" s="186">
        <v>80</v>
      </c>
      <c r="H846" s="186">
        <v>0</v>
      </c>
      <c r="I846" s="186">
        <v>0</v>
      </c>
      <c r="J846" s="186">
        <v>0</v>
      </c>
      <c r="K846" s="23">
        <f t="shared" si="3131"/>
        <v>80</v>
      </c>
      <c r="L846" s="23">
        <f t="shared" si="3132"/>
        <v>0</v>
      </c>
      <c r="M846" s="186">
        <v>0</v>
      </c>
      <c r="N846" s="186">
        <v>0</v>
      </c>
      <c r="O846" s="186">
        <v>0</v>
      </c>
      <c r="P846" s="30"/>
      <c r="Q846" s="30"/>
      <c r="R846" s="30"/>
      <c r="S846" s="30"/>
      <c r="T846" s="30"/>
      <c r="U846" s="30"/>
      <c r="V846" s="30"/>
      <c r="W846" s="30"/>
      <c r="X846" s="30"/>
      <c r="Y846" s="30"/>
      <c r="Z846" s="30"/>
      <c r="AA846" s="30"/>
      <c r="AB846" s="30"/>
      <c r="AC846" s="30"/>
      <c r="AD846" s="292">
        <f t="shared" si="3079"/>
        <v>80</v>
      </c>
      <c r="AE846" s="30">
        <v>80</v>
      </c>
      <c r="AF846" s="30">
        <v>80</v>
      </c>
      <c r="AG846" s="30"/>
      <c r="AH846" s="30"/>
      <c r="AI846" s="30"/>
      <c r="AJ846" s="30"/>
      <c r="AK846" s="30"/>
      <c r="AL846" s="30"/>
      <c r="AM846" s="30"/>
      <c r="AN846" s="30"/>
      <c r="AO846" s="30"/>
    </row>
    <row r="847" spans="1:42" ht="15.75" customHeight="1">
      <c r="A847" s="43"/>
      <c r="B847" s="28" t="s">
        <v>560</v>
      </c>
      <c r="C847" s="29">
        <v>70</v>
      </c>
      <c r="D847" s="186">
        <v>184.5</v>
      </c>
      <c r="E847" s="30"/>
      <c r="F847" s="93">
        <v>438</v>
      </c>
      <c r="G847" s="186">
        <v>438</v>
      </c>
      <c r="H847" s="186">
        <v>0</v>
      </c>
      <c r="I847" s="186">
        <v>0</v>
      </c>
      <c r="J847" s="186">
        <v>0</v>
      </c>
      <c r="K847" s="23">
        <f t="shared" si="3131"/>
        <v>438</v>
      </c>
      <c r="L847" s="23">
        <f t="shared" si="3132"/>
        <v>0</v>
      </c>
      <c r="M847" s="186">
        <v>0</v>
      </c>
      <c r="N847" s="186">
        <v>0</v>
      </c>
      <c r="O847" s="186">
        <v>0</v>
      </c>
      <c r="P847" s="30"/>
      <c r="Q847" s="30"/>
      <c r="R847" s="30"/>
      <c r="S847" s="30"/>
      <c r="T847" s="30"/>
      <c r="U847" s="30"/>
      <c r="V847" s="30"/>
      <c r="W847" s="30"/>
      <c r="X847" s="30"/>
      <c r="Y847" s="30"/>
      <c r="Z847" s="30"/>
      <c r="AA847" s="30"/>
      <c r="AB847" s="30"/>
      <c r="AC847" s="30"/>
      <c r="AD847" s="292">
        <f t="shared" si="3079"/>
        <v>438</v>
      </c>
      <c r="AE847" s="30">
        <v>438</v>
      </c>
      <c r="AF847" s="30">
        <v>127</v>
      </c>
      <c r="AG847" s="30">
        <v>117</v>
      </c>
      <c r="AH847" s="30"/>
      <c r="AI847" s="30"/>
      <c r="AJ847" s="30"/>
      <c r="AK847" s="30"/>
      <c r="AL847" s="30"/>
      <c r="AM847" s="30"/>
      <c r="AN847" s="30"/>
      <c r="AO847" s="30"/>
    </row>
    <row r="848" spans="1:42" ht="14.25">
      <c r="A848" s="195" t="s">
        <v>568</v>
      </c>
      <c r="B848" s="188" t="s">
        <v>569</v>
      </c>
      <c r="C848" s="129" t="s">
        <v>570</v>
      </c>
      <c r="D848" s="263">
        <f t="shared" ref="D848:E848" si="3249">D849+D855</f>
        <v>7900</v>
      </c>
      <c r="E848" s="156">
        <f t="shared" si="3249"/>
        <v>7515</v>
      </c>
      <c r="F848" s="300">
        <f t="shared" ref="F848:J848" si="3250">F849+F855</f>
        <v>9783</v>
      </c>
      <c r="G848" s="263">
        <f t="shared" si="3250"/>
        <v>2423</v>
      </c>
      <c r="H848" s="263">
        <f t="shared" si="3250"/>
        <v>1905</v>
      </c>
      <c r="I848" s="263">
        <f t="shared" si="3250"/>
        <v>2780</v>
      </c>
      <c r="J848" s="263">
        <f t="shared" si="3250"/>
        <v>2675</v>
      </c>
      <c r="K848" s="23">
        <f t="shared" si="3131"/>
        <v>9783</v>
      </c>
      <c r="L848" s="23">
        <f t="shared" si="3132"/>
        <v>0</v>
      </c>
      <c r="M848" s="263">
        <f t="shared" ref="M848:O848" si="3251">M849+M855</f>
        <v>7915</v>
      </c>
      <c r="N848" s="263">
        <f t="shared" si="3251"/>
        <v>7915</v>
      </c>
      <c r="O848" s="263">
        <f t="shared" si="3251"/>
        <v>7915</v>
      </c>
      <c r="P848" s="156">
        <f t="shared" ref="P848:Q848" si="3252">P849+P855</f>
        <v>0</v>
      </c>
      <c r="Q848" s="156">
        <f t="shared" si="3252"/>
        <v>0</v>
      </c>
      <c r="R848" s="156">
        <f t="shared" ref="R848:Z848" si="3253">R849+R855</f>
        <v>0</v>
      </c>
      <c r="S848" s="156">
        <f t="shared" si="3253"/>
        <v>0</v>
      </c>
      <c r="T848" s="156">
        <f t="shared" si="3253"/>
        <v>0</v>
      </c>
      <c r="U848" s="156">
        <f t="shared" ref="U848:V848" si="3254">U849+U855</f>
        <v>0</v>
      </c>
      <c r="V848" s="156">
        <f t="shared" si="3254"/>
        <v>0</v>
      </c>
      <c r="W848" s="156">
        <f t="shared" ref="W848:Y848" si="3255">W849+W855</f>
        <v>0</v>
      </c>
      <c r="X848" s="156">
        <f t="shared" si="3255"/>
        <v>0</v>
      </c>
      <c r="Y848" s="156">
        <f t="shared" si="3255"/>
        <v>0</v>
      </c>
      <c r="Z848" s="156">
        <f t="shared" si="3253"/>
        <v>0</v>
      </c>
      <c r="AA848" s="156">
        <f t="shared" ref="AA848:AB848" si="3256">AA849+AA855</f>
        <v>0</v>
      </c>
      <c r="AB848" s="156">
        <f t="shared" si="3256"/>
        <v>0</v>
      </c>
      <c r="AC848" s="156">
        <f t="shared" ref="AC848:AE848" si="3257">AC849+AC855</f>
        <v>0</v>
      </c>
      <c r="AD848" s="292">
        <f t="shared" si="3079"/>
        <v>9783</v>
      </c>
      <c r="AE848" s="156">
        <f t="shared" si="3257"/>
        <v>9783</v>
      </c>
      <c r="AF848" s="156">
        <f t="shared" ref="AF848:AK848" si="3258">AF849+AF855</f>
        <v>7503</v>
      </c>
      <c r="AG848" s="156">
        <f t="shared" si="3258"/>
        <v>8694</v>
      </c>
      <c r="AH848" s="156">
        <f t="shared" ref="AH848:AJ848" si="3259">AH849+AH855</f>
        <v>0</v>
      </c>
      <c r="AI848" s="156">
        <f t="shared" si="3259"/>
        <v>0</v>
      </c>
      <c r="AJ848" s="156">
        <f t="shared" si="3259"/>
        <v>0</v>
      </c>
      <c r="AK848" s="156">
        <f t="shared" si="3258"/>
        <v>1240</v>
      </c>
      <c r="AL848" s="156">
        <f t="shared" ref="AL848:AM848" si="3260">AL849+AL855</f>
        <v>0</v>
      </c>
      <c r="AM848" s="156">
        <f t="shared" si="3260"/>
        <v>0</v>
      </c>
      <c r="AN848" s="156">
        <f t="shared" ref="AN848:AO848" si="3261">AN849+AN855</f>
        <v>0</v>
      </c>
      <c r="AO848" s="156">
        <f t="shared" si="3261"/>
        <v>0</v>
      </c>
    </row>
    <row r="849" spans="1:41" ht="14.25">
      <c r="A849" s="43"/>
      <c r="B849" s="25" t="s">
        <v>298</v>
      </c>
      <c r="C849" s="29"/>
      <c r="D849" s="191">
        <f t="shared" ref="D849:E850" si="3262">D850</f>
        <v>7765</v>
      </c>
      <c r="E849" s="111">
        <f t="shared" si="3262"/>
        <v>7515</v>
      </c>
      <c r="F849" s="296">
        <f t="shared" ref="F849:AO850" si="3263">F850</f>
        <v>7915</v>
      </c>
      <c r="G849" s="191">
        <f t="shared" si="3263"/>
        <v>2055</v>
      </c>
      <c r="H849" s="191">
        <f t="shared" si="3263"/>
        <v>1905</v>
      </c>
      <c r="I849" s="191">
        <f t="shared" si="3263"/>
        <v>1980</v>
      </c>
      <c r="J849" s="191">
        <f t="shared" si="3263"/>
        <v>1975</v>
      </c>
      <c r="K849" s="23">
        <f t="shared" si="3131"/>
        <v>7915</v>
      </c>
      <c r="L849" s="23">
        <f t="shared" si="3132"/>
        <v>0</v>
      </c>
      <c r="M849" s="191">
        <f t="shared" si="3263"/>
        <v>7915</v>
      </c>
      <c r="N849" s="191">
        <f t="shared" si="3263"/>
        <v>7915</v>
      </c>
      <c r="O849" s="191">
        <f t="shared" si="3263"/>
        <v>7915</v>
      </c>
      <c r="P849" s="111">
        <f t="shared" si="3263"/>
        <v>0</v>
      </c>
      <c r="Q849" s="111">
        <f t="shared" si="3263"/>
        <v>0</v>
      </c>
      <c r="R849" s="111">
        <f t="shared" si="3263"/>
        <v>0</v>
      </c>
      <c r="S849" s="111">
        <f t="shared" si="3263"/>
        <v>0</v>
      </c>
      <c r="T849" s="111">
        <f t="shared" si="3263"/>
        <v>0</v>
      </c>
      <c r="U849" s="111">
        <f t="shared" si="3263"/>
        <v>0</v>
      </c>
      <c r="V849" s="111">
        <f t="shared" si="3263"/>
        <v>-155</v>
      </c>
      <c r="W849" s="111">
        <f t="shared" si="3263"/>
        <v>0</v>
      </c>
      <c r="X849" s="111">
        <f t="shared" si="3263"/>
        <v>0</v>
      </c>
      <c r="Y849" s="111">
        <f t="shared" si="3263"/>
        <v>0</v>
      </c>
      <c r="Z849" s="111">
        <f t="shared" si="3263"/>
        <v>0</v>
      </c>
      <c r="AA849" s="111">
        <f t="shared" si="3263"/>
        <v>0</v>
      </c>
      <c r="AB849" s="111">
        <f t="shared" si="3263"/>
        <v>0</v>
      </c>
      <c r="AC849" s="111">
        <f t="shared" si="3263"/>
        <v>0</v>
      </c>
      <c r="AD849" s="292">
        <f t="shared" si="3079"/>
        <v>7760</v>
      </c>
      <c r="AE849" s="111">
        <f t="shared" si="3263"/>
        <v>7760</v>
      </c>
      <c r="AF849" s="111">
        <f t="shared" si="3263"/>
        <v>6780</v>
      </c>
      <c r="AG849" s="111">
        <f t="shared" si="3263"/>
        <v>7454</v>
      </c>
      <c r="AH849" s="111">
        <f t="shared" si="3263"/>
        <v>0</v>
      </c>
      <c r="AI849" s="111">
        <f t="shared" si="3263"/>
        <v>0</v>
      </c>
      <c r="AJ849" s="111">
        <f t="shared" si="3263"/>
        <v>0</v>
      </c>
      <c r="AK849" s="111">
        <f t="shared" si="3263"/>
        <v>0</v>
      </c>
      <c r="AL849" s="111">
        <f t="shared" si="3263"/>
        <v>0</v>
      </c>
      <c r="AM849" s="111">
        <f t="shared" si="3263"/>
        <v>0</v>
      </c>
      <c r="AN849" s="111">
        <f t="shared" si="3263"/>
        <v>0</v>
      </c>
      <c r="AO849" s="111">
        <f t="shared" si="3263"/>
        <v>0</v>
      </c>
    </row>
    <row r="850" spans="1:41" ht="14.25">
      <c r="A850" s="43"/>
      <c r="B850" s="28" t="s">
        <v>299</v>
      </c>
      <c r="C850" s="29">
        <v>1</v>
      </c>
      <c r="D850" s="248">
        <f t="shared" si="3262"/>
        <v>7765</v>
      </c>
      <c r="E850" s="38">
        <f t="shared" si="3262"/>
        <v>7515</v>
      </c>
      <c r="F850" s="286">
        <f t="shared" si="3263"/>
        <v>7915</v>
      </c>
      <c r="G850" s="248">
        <f t="shared" si="3263"/>
        <v>2055</v>
      </c>
      <c r="H850" s="248">
        <f t="shared" si="3263"/>
        <v>1905</v>
      </c>
      <c r="I850" s="248">
        <f t="shared" si="3263"/>
        <v>1980</v>
      </c>
      <c r="J850" s="248">
        <f t="shared" si="3263"/>
        <v>1975</v>
      </c>
      <c r="K850" s="23">
        <f t="shared" si="3131"/>
        <v>7915</v>
      </c>
      <c r="L850" s="23">
        <f t="shared" si="3132"/>
        <v>0</v>
      </c>
      <c r="M850" s="248">
        <f t="shared" si="3263"/>
        <v>7915</v>
      </c>
      <c r="N850" s="248">
        <f t="shared" si="3263"/>
        <v>7915</v>
      </c>
      <c r="O850" s="248">
        <f t="shared" si="3263"/>
        <v>7915</v>
      </c>
      <c r="P850" s="38">
        <f t="shared" si="3263"/>
        <v>0</v>
      </c>
      <c r="Q850" s="38">
        <f t="shared" si="3263"/>
        <v>0</v>
      </c>
      <c r="R850" s="38">
        <f t="shared" si="3263"/>
        <v>0</v>
      </c>
      <c r="S850" s="38">
        <f t="shared" si="3263"/>
        <v>0</v>
      </c>
      <c r="T850" s="38">
        <f t="shared" si="3263"/>
        <v>0</v>
      </c>
      <c r="U850" s="38">
        <f t="shared" si="3263"/>
        <v>0</v>
      </c>
      <c r="V850" s="38">
        <f t="shared" si="3263"/>
        <v>-155</v>
      </c>
      <c r="W850" s="38">
        <f t="shared" si="3263"/>
        <v>0</v>
      </c>
      <c r="X850" s="38">
        <f t="shared" si="3263"/>
        <v>0</v>
      </c>
      <c r="Y850" s="38">
        <f t="shared" si="3263"/>
        <v>0</v>
      </c>
      <c r="Z850" s="38">
        <f t="shared" si="3263"/>
        <v>0</v>
      </c>
      <c r="AA850" s="38">
        <f t="shared" si="3263"/>
        <v>0</v>
      </c>
      <c r="AB850" s="38">
        <f t="shared" si="3263"/>
        <v>0</v>
      </c>
      <c r="AC850" s="38">
        <f t="shared" si="3263"/>
        <v>0</v>
      </c>
      <c r="AD850" s="292">
        <f t="shared" si="3079"/>
        <v>7760</v>
      </c>
      <c r="AE850" s="38">
        <f t="shared" si="3263"/>
        <v>7760</v>
      </c>
      <c r="AF850" s="38">
        <f t="shared" si="3263"/>
        <v>6780</v>
      </c>
      <c r="AG850" s="38">
        <f t="shared" si="3263"/>
        <v>7454</v>
      </c>
      <c r="AH850" s="38">
        <f t="shared" si="3263"/>
        <v>0</v>
      </c>
      <c r="AI850" s="38">
        <f t="shared" si="3263"/>
        <v>0</v>
      </c>
      <c r="AJ850" s="38">
        <f t="shared" si="3263"/>
        <v>0</v>
      </c>
      <c r="AK850" s="38">
        <f t="shared" si="3263"/>
        <v>0</v>
      </c>
      <c r="AL850" s="38">
        <f t="shared" si="3263"/>
        <v>0</v>
      </c>
      <c r="AM850" s="38">
        <f t="shared" si="3263"/>
        <v>0</v>
      </c>
      <c r="AN850" s="38">
        <f t="shared" si="3263"/>
        <v>0</v>
      </c>
      <c r="AO850" s="38">
        <f t="shared" si="3263"/>
        <v>0</v>
      </c>
    </row>
    <row r="851" spans="1:41" ht="14.25">
      <c r="A851" s="43"/>
      <c r="B851" s="28" t="s">
        <v>467</v>
      </c>
      <c r="C851" s="29" t="s">
        <v>419</v>
      </c>
      <c r="D851" s="248">
        <f t="shared" ref="D851:E851" si="3264">D852+D853+D854</f>
        <v>7765</v>
      </c>
      <c r="E851" s="38">
        <f t="shared" si="3264"/>
        <v>7515</v>
      </c>
      <c r="F851" s="286">
        <f t="shared" ref="F851:J851" si="3265">F852+F853+F854</f>
        <v>7915</v>
      </c>
      <c r="G851" s="248">
        <f t="shared" si="3265"/>
        <v>2055</v>
      </c>
      <c r="H851" s="248">
        <f t="shared" si="3265"/>
        <v>1905</v>
      </c>
      <c r="I851" s="248">
        <f t="shared" si="3265"/>
        <v>1980</v>
      </c>
      <c r="J851" s="248">
        <f t="shared" si="3265"/>
        <v>1975</v>
      </c>
      <c r="K851" s="23">
        <f t="shared" si="3131"/>
        <v>7915</v>
      </c>
      <c r="L851" s="23">
        <f t="shared" si="3132"/>
        <v>0</v>
      </c>
      <c r="M851" s="248">
        <f t="shared" ref="M851:O851" si="3266">M852+M853+M854</f>
        <v>7915</v>
      </c>
      <c r="N851" s="248">
        <f t="shared" si="3266"/>
        <v>7915</v>
      </c>
      <c r="O851" s="248">
        <f t="shared" si="3266"/>
        <v>7915</v>
      </c>
      <c r="P851" s="38">
        <f t="shared" ref="P851:Q851" si="3267">P852+P853+P854</f>
        <v>0</v>
      </c>
      <c r="Q851" s="38">
        <f t="shared" si="3267"/>
        <v>0</v>
      </c>
      <c r="R851" s="38">
        <f t="shared" ref="R851:Z851" si="3268">R852+R853+R854</f>
        <v>0</v>
      </c>
      <c r="S851" s="38">
        <f t="shared" si="3268"/>
        <v>0</v>
      </c>
      <c r="T851" s="38">
        <f t="shared" si="3268"/>
        <v>0</v>
      </c>
      <c r="U851" s="38">
        <f t="shared" ref="U851:V851" si="3269">U852+U853+U854</f>
        <v>0</v>
      </c>
      <c r="V851" s="38">
        <f t="shared" si="3269"/>
        <v>-155</v>
      </c>
      <c r="W851" s="38">
        <f t="shared" ref="W851:Y851" si="3270">W852+W853+W854</f>
        <v>0</v>
      </c>
      <c r="X851" s="38">
        <f t="shared" si="3270"/>
        <v>0</v>
      </c>
      <c r="Y851" s="38">
        <f t="shared" si="3270"/>
        <v>0</v>
      </c>
      <c r="Z851" s="38">
        <f t="shared" si="3268"/>
        <v>0</v>
      </c>
      <c r="AA851" s="38">
        <f t="shared" ref="AA851:AB851" si="3271">AA852+AA853+AA854</f>
        <v>0</v>
      </c>
      <c r="AB851" s="38">
        <f t="shared" si="3271"/>
        <v>0</v>
      </c>
      <c r="AC851" s="38">
        <f t="shared" ref="AC851:AE851" si="3272">AC852+AC853+AC854</f>
        <v>0</v>
      </c>
      <c r="AD851" s="292">
        <f t="shared" si="3079"/>
        <v>7760</v>
      </c>
      <c r="AE851" s="38">
        <f t="shared" si="3272"/>
        <v>7760</v>
      </c>
      <c r="AF851" s="38">
        <f t="shared" ref="AF851:AK851" si="3273">AF852+AF853+AF854</f>
        <v>6780</v>
      </c>
      <c r="AG851" s="38">
        <f t="shared" si="3273"/>
        <v>7454</v>
      </c>
      <c r="AH851" s="38">
        <f t="shared" ref="AH851:AJ851" si="3274">AH852+AH853+AH854</f>
        <v>0</v>
      </c>
      <c r="AI851" s="38">
        <f t="shared" si="3274"/>
        <v>0</v>
      </c>
      <c r="AJ851" s="38">
        <f t="shared" si="3274"/>
        <v>0</v>
      </c>
      <c r="AK851" s="38">
        <f t="shared" si="3273"/>
        <v>0</v>
      </c>
      <c r="AL851" s="38">
        <f t="shared" ref="AL851:AM851" si="3275">AL852+AL853+AL854</f>
        <v>0</v>
      </c>
      <c r="AM851" s="38">
        <f t="shared" si="3275"/>
        <v>0</v>
      </c>
      <c r="AN851" s="38">
        <f t="shared" ref="AN851:AO851" si="3276">AN852+AN853+AN854</f>
        <v>0</v>
      </c>
      <c r="AO851" s="38">
        <f t="shared" si="3276"/>
        <v>0</v>
      </c>
    </row>
    <row r="852" spans="1:41" ht="14.25" customHeight="1">
      <c r="A852" s="43"/>
      <c r="B852" s="28" t="s">
        <v>300</v>
      </c>
      <c r="C852" s="29">
        <v>10</v>
      </c>
      <c r="D852" s="186">
        <v>5544</v>
      </c>
      <c r="E852" s="30">
        <v>5500</v>
      </c>
      <c r="F852" s="93">
        <v>6000</v>
      </c>
      <c r="G852" s="186">
        <v>1500</v>
      </c>
      <c r="H852" s="186">
        <v>1500</v>
      </c>
      <c r="I852" s="186">
        <v>1500</v>
      </c>
      <c r="J852" s="186">
        <v>1500</v>
      </c>
      <c r="K852" s="23">
        <f t="shared" si="3131"/>
        <v>6000</v>
      </c>
      <c r="L852" s="23">
        <f t="shared" si="3132"/>
        <v>0</v>
      </c>
      <c r="M852" s="186">
        <v>6000</v>
      </c>
      <c r="N852" s="186">
        <v>6000</v>
      </c>
      <c r="O852" s="186">
        <v>6000</v>
      </c>
      <c r="P852" s="30"/>
      <c r="Q852" s="30"/>
      <c r="R852" s="30"/>
      <c r="S852" s="30"/>
      <c r="T852" s="30"/>
      <c r="U852" s="30"/>
      <c r="V852" s="30">
        <v>-155</v>
      </c>
      <c r="W852" s="30"/>
      <c r="X852" s="30"/>
      <c r="Y852" s="30"/>
      <c r="Z852" s="30"/>
      <c r="AA852" s="30"/>
      <c r="AB852" s="30"/>
      <c r="AC852" s="30"/>
      <c r="AD852" s="292">
        <f t="shared" si="3079"/>
        <v>5845</v>
      </c>
      <c r="AE852" s="30">
        <v>5845</v>
      </c>
      <c r="AF852" s="30">
        <v>5586</v>
      </c>
      <c r="AG852" s="30">
        <v>5524</v>
      </c>
      <c r="AH852" s="30"/>
      <c r="AI852" s="30"/>
      <c r="AJ852" s="30"/>
      <c r="AK852" s="30"/>
      <c r="AL852" s="30"/>
      <c r="AM852" s="30"/>
      <c r="AN852" s="30"/>
      <c r="AO852" s="30"/>
    </row>
    <row r="853" spans="1:41" ht="15" customHeight="1">
      <c r="A853" s="43"/>
      <c r="B853" s="28" t="s">
        <v>301</v>
      </c>
      <c r="C853" s="29">
        <v>20</v>
      </c>
      <c r="D853" s="186">
        <v>2200</v>
      </c>
      <c r="E853" s="30">
        <v>2000</v>
      </c>
      <c r="F853" s="93">
        <v>1900</v>
      </c>
      <c r="G853" s="186">
        <v>550</v>
      </c>
      <c r="H853" s="186">
        <v>400</v>
      </c>
      <c r="I853" s="186">
        <v>475</v>
      </c>
      <c r="J853" s="186">
        <v>475</v>
      </c>
      <c r="K853" s="23">
        <f t="shared" si="3131"/>
        <v>1900</v>
      </c>
      <c r="L853" s="23">
        <f t="shared" si="3132"/>
        <v>0</v>
      </c>
      <c r="M853" s="186">
        <v>1900</v>
      </c>
      <c r="N853" s="186">
        <v>1900</v>
      </c>
      <c r="O853" s="186">
        <v>1900</v>
      </c>
      <c r="P853" s="30"/>
      <c r="Q853" s="30"/>
      <c r="R853" s="30"/>
      <c r="S853" s="30"/>
      <c r="T853" s="30"/>
      <c r="U853" s="30"/>
      <c r="V853" s="30"/>
      <c r="W853" s="30"/>
      <c r="X853" s="30"/>
      <c r="Y853" s="30"/>
      <c r="Z853" s="30"/>
      <c r="AA853" s="30"/>
      <c r="AB853" s="30"/>
      <c r="AC853" s="30"/>
      <c r="AD853" s="292">
        <f t="shared" si="3079"/>
        <v>1900</v>
      </c>
      <c r="AE853" s="30">
        <v>1900</v>
      </c>
      <c r="AF853" s="30">
        <v>1190</v>
      </c>
      <c r="AG853" s="30">
        <v>1900</v>
      </c>
      <c r="AH853" s="30"/>
      <c r="AI853" s="30"/>
      <c r="AJ853" s="30"/>
      <c r="AK853" s="30"/>
      <c r="AL853" s="30"/>
      <c r="AM853" s="30"/>
      <c r="AN853" s="30"/>
      <c r="AO853" s="30"/>
    </row>
    <row r="854" spans="1:41" ht="18" customHeight="1">
      <c r="A854" s="43"/>
      <c r="B854" s="28" t="s">
        <v>564</v>
      </c>
      <c r="C854" s="29">
        <v>59</v>
      </c>
      <c r="D854" s="186">
        <v>21</v>
      </c>
      <c r="E854" s="30">
        <v>15</v>
      </c>
      <c r="F854" s="93">
        <v>15</v>
      </c>
      <c r="G854" s="186">
        <v>5</v>
      </c>
      <c r="H854" s="186">
        <v>5</v>
      </c>
      <c r="I854" s="186">
        <v>5</v>
      </c>
      <c r="J854" s="186"/>
      <c r="K854" s="23">
        <f t="shared" si="3131"/>
        <v>15</v>
      </c>
      <c r="L854" s="23">
        <f t="shared" si="3132"/>
        <v>0</v>
      </c>
      <c r="M854" s="186">
        <v>15</v>
      </c>
      <c r="N854" s="186">
        <v>15</v>
      </c>
      <c r="O854" s="186">
        <v>15</v>
      </c>
      <c r="P854" s="30"/>
      <c r="Q854" s="30"/>
      <c r="R854" s="30"/>
      <c r="S854" s="30"/>
      <c r="T854" s="30"/>
      <c r="U854" s="30"/>
      <c r="V854" s="30"/>
      <c r="W854" s="30"/>
      <c r="X854" s="30"/>
      <c r="Y854" s="30"/>
      <c r="Z854" s="30"/>
      <c r="AA854" s="30"/>
      <c r="AB854" s="30"/>
      <c r="AC854" s="30"/>
      <c r="AD854" s="292">
        <f t="shared" si="3079"/>
        <v>15</v>
      </c>
      <c r="AE854" s="30">
        <v>15</v>
      </c>
      <c r="AF854" s="30">
        <v>4</v>
      </c>
      <c r="AG854" s="30">
        <v>30</v>
      </c>
      <c r="AH854" s="30"/>
      <c r="AI854" s="30"/>
      <c r="AJ854" s="30"/>
      <c r="AK854" s="30"/>
      <c r="AL854" s="30"/>
      <c r="AM854" s="30"/>
      <c r="AN854" s="30"/>
      <c r="AO854" s="30"/>
    </row>
    <row r="855" spans="1:41" ht="15" customHeight="1">
      <c r="A855" s="43"/>
      <c r="B855" s="25" t="s">
        <v>311</v>
      </c>
      <c r="C855" s="29"/>
      <c r="D855" s="248">
        <f t="shared" ref="D855:E855" si="3277">D856</f>
        <v>135</v>
      </c>
      <c r="E855" s="38">
        <f t="shared" si="3277"/>
        <v>0</v>
      </c>
      <c r="F855" s="286">
        <f t="shared" ref="F855:AO855" si="3278">F856</f>
        <v>1868</v>
      </c>
      <c r="G855" s="248">
        <f t="shared" si="3278"/>
        <v>368</v>
      </c>
      <c r="H855" s="248">
        <f t="shared" si="3278"/>
        <v>0</v>
      </c>
      <c r="I855" s="248">
        <f t="shared" si="3278"/>
        <v>800</v>
      </c>
      <c r="J855" s="248">
        <f t="shared" si="3278"/>
        <v>700</v>
      </c>
      <c r="K855" s="23">
        <f t="shared" si="3131"/>
        <v>1868</v>
      </c>
      <c r="L855" s="23">
        <f t="shared" si="3132"/>
        <v>0</v>
      </c>
      <c r="M855" s="248">
        <f t="shared" si="3278"/>
        <v>0</v>
      </c>
      <c r="N855" s="248">
        <f t="shared" si="3278"/>
        <v>0</v>
      </c>
      <c r="O855" s="248">
        <f t="shared" si="3278"/>
        <v>0</v>
      </c>
      <c r="P855" s="38">
        <f t="shared" si="3278"/>
        <v>0</v>
      </c>
      <c r="Q855" s="38">
        <f t="shared" si="3278"/>
        <v>0</v>
      </c>
      <c r="R855" s="38">
        <f t="shared" si="3278"/>
        <v>0</v>
      </c>
      <c r="S855" s="38">
        <f t="shared" si="3278"/>
        <v>0</v>
      </c>
      <c r="T855" s="38">
        <f t="shared" si="3278"/>
        <v>0</v>
      </c>
      <c r="U855" s="38">
        <f t="shared" si="3278"/>
        <v>0</v>
      </c>
      <c r="V855" s="38">
        <f t="shared" si="3278"/>
        <v>155</v>
      </c>
      <c r="W855" s="38">
        <f t="shared" si="3278"/>
        <v>0</v>
      </c>
      <c r="X855" s="38">
        <f t="shared" si="3278"/>
        <v>0</v>
      </c>
      <c r="Y855" s="38">
        <f t="shared" si="3278"/>
        <v>0</v>
      </c>
      <c r="Z855" s="38">
        <f t="shared" si="3278"/>
        <v>0</v>
      </c>
      <c r="AA855" s="38">
        <f t="shared" si="3278"/>
        <v>0</v>
      </c>
      <c r="AB855" s="38">
        <f t="shared" si="3278"/>
        <v>0</v>
      </c>
      <c r="AC855" s="38">
        <f t="shared" si="3278"/>
        <v>0</v>
      </c>
      <c r="AD855" s="292">
        <f t="shared" si="3079"/>
        <v>2023</v>
      </c>
      <c r="AE855" s="38">
        <f t="shared" si="3278"/>
        <v>2023</v>
      </c>
      <c r="AF855" s="38">
        <f t="shared" si="3278"/>
        <v>723</v>
      </c>
      <c r="AG855" s="38">
        <f t="shared" si="3278"/>
        <v>1240</v>
      </c>
      <c r="AH855" s="38">
        <f t="shared" si="3278"/>
        <v>0</v>
      </c>
      <c r="AI855" s="38">
        <f t="shared" si="3278"/>
        <v>0</v>
      </c>
      <c r="AJ855" s="38">
        <f t="shared" si="3278"/>
        <v>0</v>
      </c>
      <c r="AK855" s="38">
        <f t="shared" si="3278"/>
        <v>1240</v>
      </c>
      <c r="AL855" s="38">
        <f t="shared" si="3278"/>
        <v>0</v>
      </c>
      <c r="AM855" s="38">
        <f t="shared" si="3278"/>
        <v>0</v>
      </c>
      <c r="AN855" s="38">
        <f t="shared" si="3278"/>
        <v>0</v>
      </c>
      <c r="AO855" s="38">
        <f t="shared" si="3278"/>
        <v>0</v>
      </c>
    </row>
    <row r="856" spans="1:41" ht="15.75" customHeight="1">
      <c r="A856" s="125"/>
      <c r="B856" s="28" t="s">
        <v>317</v>
      </c>
      <c r="C856" s="29" t="s">
        <v>318</v>
      </c>
      <c r="D856" s="186">
        <v>135</v>
      </c>
      <c r="E856" s="30"/>
      <c r="F856" s="93">
        <f>1673+195</f>
        <v>1868</v>
      </c>
      <c r="G856" s="186">
        <f>1673-1500+195</f>
        <v>368</v>
      </c>
      <c r="H856" s="186"/>
      <c r="I856" s="186">
        <v>800</v>
      </c>
      <c r="J856" s="186">
        <v>700</v>
      </c>
      <c r="K856" s="23">
        <f t="shared" si="3131"/>
        <v>1868</v>
      </c>
      <c r="L856" s="23">
        <f t="shared" si="3132"/>
        <v>0</v>
      </c>
      <c r="M856" s="186">
        <v>0</v>
      </c>
      <c r="N856" s="186">
        <v>0</v>
      </c>
      <c r="O856" s="186">
        <v>0</v>
      </c>
      <c r="P856" s="30"/>
      <c r="Q856" s="30"/>
      <c r="R856" s="30"/>
      <c r="S856" s="30"/>
      <c r="T856" s="30"/>
      <c r="U856" s="30"/>
      <c r="V856" s="30">
        <v>155</v>
      </c>
      <c r="W856" s="30"/>
      <c r="X856" s="30"/>
      <c r="Y856" s="30"/>
      <c r="Z856" s="30"/>
      <c r="AA856" s="30"/>
      <c r="AB856" s="30"/>
      <c r="AC856" s="30"/>
      <c r="AD856" s="292">
        <f t="shared" si="3079"/>
        <v>2023</v>
      </c>
      <c r="AE856" s="30">
        <v>2023</v>
      </c>
      <c r="AF856" s="30">
        <v>723</v>
      </c>
      <c r="AG856" s="30">
        <v>1240</v>
      </c>
      <c r="AH856" s="30"/>
      <c r="AI856" s="30"/>
      <c r="AJ856" s="30"/>
      <c r="AK856" s="30">
        <v>1240</v>
      </c>
      <c r="AL856" s="30"/>
      <c r="AM856" s="30"/>
      <c r="AN856" s="30"/>
      <c r="AO856" s="30"/>
    </row>
    <row r="857" spans="1:41" ht="29.25" hidden="1" customHeight="1">
      <c r="A857" s="125">
        <v>3.3</v>
      </c>
      <c r="B857" s="31" t="s">
        <v>571</v>
      </c>
      <c r="C857" s="29" t="s">
        <v>563</v>
      </c>
      <c r="D857" s="186"/>
      <c r="E857" s="30"/>
      <c r="F857" s="93"/>
      <c r="G857" s="186"/>
      <c r="H857" s="186"/>
      <c r="I857" s="186"/>
      <c r="J857" s="186"/>
      <c r="K857" s="23">
        <f t="shared" si="3131"/>
        <v>0</v>
      </c>
      <c r="L857" s="23">
        <f t="shared" si="3132"/>
        <v>0</v>
      </c>
      <c r="M857" s="186"/>
      <c r="N857" s="186"/>
      <c r="O857" s="186"/>
      <c r="P857" s="30"/>
      <c r="Q857" s="30"/>
      <c r="R857" s="30"/>
      <c r="S857" s="30"/>
      <c r="T857" s="30"/>
      <c r="U857" s="30"/>
      <c r="V857" s="30"/>
      <c r="W857" s="30"/>
      <c r="X857" s="30"/>
      <c r="Y857" s="30"/>
      <c r="Z857" s="30"/>
      <c r="AA857" s="30"/>
      <c r="AB857" s="30"/>
      <c r="AC857" s="30"/>
      <c r="AD857" s="292">
        <f t="shared" si="3079"/>
        <v>0</v>
      </c>
      <c r="AE857" s="30"/>
      <c r="AF857" s="30"/>
      <c r="AG857" s="30"/>
      <c r="AH857" s="30"/>
      <c r="AI857" s="30"/>
      <c r="AJ857" s="30"/>
      <c r="AK857" s="30"/>
      <c r="AL857" s="30"/>
      <c r="AM857" s="30"/>
      <c r="AN857" s="30"/>
      <c r="AO857" s="30"/>
    </row>
    <row r="858" spans="1:41" ht="18.75" hidden="1" customHeight="1">
      <c r="A858" s="125"/>
      <c r="B858" s="25" t="s">
        <v>311</v>
      </c>
      <c r="C858" s="29"/>
      <c r="D858" s="186"/>
      <c r="E858" s="30"/>
      <c r="F858" s="93"/>
      <c r="G858" s="186"/>
      <c r="H858" s="186"/>
      <c r="I858" s="186"/>
      <c r="J858" s="186"/>
      <c r="K858" s="23">
        <f t="shared" si="3131"/>
        <v>0</v>
      </c>
      <c r="L858" s="23">
        <f t="shared" si="3132"/>
        <v>0</v>
      </c>
      <c r="M858" s="186"/>
      <c r="N858" s="186"/>
      <c r="O858" s="186"/>
      <c r="P858" s="30"/>
      <c r="Q858" s="30"/>
      <c r="R858" s="30"/>
      <c r="S858" s="30"/>
      <c r="T858" s="30"/>
      <c r="U858" s="30"/>
      <c r="V858" s="30"/>
      <c r="W858" s="30"/>
      <c r="X858" s="30"/>
      <c r="Y858" s="30"/>
      <c r="Z858" s="30"/>
      <c r="AA858" s="30"/>
      <c r="AB858" s="30"/>
      <c r="AC858" s="30"/>
      <c r="AD858" s="292">
        <f t="shared" si="3079"/>
        <v>0</v>
      </c>
      <c r="AE858" s="30"/>
      <c r="AF858" s="30"/>
      <c r="AG858" s="30"/>
      <c r="AH858" s="30"/>
      <c r="AI858" s="30"/>
      <c r="AJ858" s="30"/>
      <c r="AK858" s="30"/>
      <c r="AL858" s="30"/>
      <c r="AM858" s="30"/>
      <c r="AN858" s="30"/>
      <c r="AO858" s="30"/>
    </row>
    <row r="859" spans="1:41" ht="18.75" hidden="1" customHeight="1">
      <c r="A859" s="125"/>
      <c r="B859" s="28" t="s">
        <v>320</v>
      </c>
      <c r="C859" s="29">
        <v>56</v>
      </c>
      <c r="D859" s="186"/>
      <c r="E859" s="30"/>
      <c r="F859" s="93"/>
      <c r="G859" s="186"/>
      <c r="H859" s="186"/>
      <c r="I859" s="186"/>
      <c r="J859" s="186"/>
      <c r="K859" s="23">
        <f t="shared" si="3131"/>
        <v>0</v>
      </c>
      <c r="L859" s="23">
        <f t="shared" si="3132"/>
        <v>0</v>
      </c>
      <c r="M859" s="186"/>
      <c r="N859" s="186"/>
      <c r="O859" s="186"/>
      <c r="P859" s="30"/>
      <c r="Q859" s="30"/>
      <c r="R859" s="30"/>
      <c r="S859" s="30"/>
      <c r="T859" s="30"/>
      <c r="U859" s="30"/>
      <c r="V859" s="30"/>
      <c r="W859" s="30"/>
      <c r="X859" s="30"/>
      <c r="Y859" s="30"/>
      <c r="Z859" s="30"/>
      <c r="AA859" s="30"/>
      <c r="AB859" s="30"/>
      <c r="AC859" s="30"/>
      <c r="AD859" s="292">
        <f t="shared" si="3079"/>
        <v>0</v>
      </c>
      <c r="AE859" s="30"/>
      <c r="AF859" s="30"/>
      <c r="AG859" s="30"/>
      <c r="AH859" s="30"/>
      <c r="AI859" s="30"/>
      <c r="AJ859" s="30"/>
      <c r="AK859" s="30"/>
      <c r="AL859" s="30"/>
      <c r="AM859" s="30"/>
      <c r="AN859" s="30"/>
      <c r="AO859" s="30"/>
    </row>
    <row r="860" spans="1:41" ht="0.75" hidden="1" customHeight="1">
      <c r="A860" s="125"/>
      <c r="B860" s="28" t="s">
        <v>518</v>
      </c>
      <c r="C860" s="29" t="s">
        <v>489</v>
      </c>
      <c r="D860" s="186"/>
      <c r="E860" s="30"/>
      <c r="F860" s="93"/>
      <c r="G860" s="186"/>
      <c r="H860" s="186"/>
      <c r="I860" s="186"/>
      <c r="J860" s="186"/>
      <c r="K860" s="23">
        <f t="shared" si="3131"/>
        <v>0</v>
      </c>
      <c r="L860" s="23">
        <f t="shared" si="3132"/>
        <v>0</v>
      </c>
      <c r="M860" s="186"/>
      <c r="N860" s="186"/>
      <c r="O860" s="186"/>
      <c r="P860" s="30"/>
      <c r="Q860" s="30"/>
      <c r="R860" s="30"/>
      <c r="S860" s="30"/>
      <c r="T860" s="30"/>
      <c r="U860" s="30"/>
      <c r="V860" s="30"/>
      <c r="W860" s="30"/>
      <c r="X860" s="30"/>
      <c r="Y860" s="30"/>
      <c r="Z860" s="30"/>
      <c r="AA860" s="30"/>
      <c r="AB860" s="30"/>
      <c r="AC860" s="30"/>
      <c r="AD860" s="292">
        <f t="shared" si="3079"/>
        <v>0</v>
      </c>
      <c r="AE860" s="30"/>
      <c r="AF860" s="30"/>
      <c r="AG860" s="30"/>
      <c r="AH860" s="30"/>
      <c r="AI860" s="30"/>
      <c r="AJ860" s="30"/>
      <c r="AK860" s="30"/>
      <c r="AL860" s="30"/>
      <c r="AM860" s="30"/>
      <c r="AN860" s="30"/>
      <c r="AO860" s="30"/>
    </row>
    <row r="861" spans="1:41" ht="19.5" hidden="1" customHeight="1">
      <c r="A861" s="125"/>
      <c r="B861" s="28" t="s">
        <v>382</v>
      </c>
      <c r="C861" s="29" t="s">
        <v>492</v>
      </c>
      <c r="D861" s="186"/>
      <c r="E861" s="30"/>
      <c r="F861" s="93"/>
      <c r="G861" s="186"/>
      <c r="H861" s="186"/>
      <c r="I861" s="186"/>
      <c r="J861" s="186"/>
      <c r="K861" s="23">
        <f t="shared" si="3131"/>
        <v>0</v>
      </c>
      <c r="L861" s="23">
        <f t="shared" si="3132"/>
        <v>0</v>
      </c>
      <c r="M861" s="186"/>
      <c r="N861" s="186"/>
      <c r="O861" s="186"/>
      <c r="P861" s="30"/>
      <c r="Q861" s="30"/>
      <c r="R861" s="30"/>
      <c r="S861" s="30"/>
      <c r="T861" s="30"/>
      <c r="U861" s="30"/>
      <c r="V861" s="30"/>
      <c r="W861" s="30"/>
      <c r="X861" s="30"/>
      <c r="Y861" s="30"/>
      <c r="Z861" s="30"/>
      <c r="AA861" s="30"/>
      <c r="AB861" s="30"/>
      <c r="AC861" s="30"/>
      <c r="AD861" s="292">
        <f t="shared" si="3079"/>
        <v>0</v>
      </c>
      <c r="AE861" s="30"/>
      <c r="AF861" s="30"/>
      <c r="AG861" s="30"/>
      <c r="AH861" s="30"/>
      <c r="AI861" s="30"/>
      <c r="AJ861" s="30"/>
      <c r="AK861" s="30"/>
      <c r="AL861" s="30"/>
      <c r="AM861" s="30"/>
      <c r="AN861" s="30"/>
      <c r="AO861" s="30"/>
    </row>
    <row r="862" spans="1:41" ht="13.5" hidden="1" customHeight="1">
      <c r="A862" s="125"/>
      <c r="B862" s="28" t="s">
        <v>320</v>
      </c>
      <c r="C862" s="29" t="s">
        <v>492</v>
      </c>
      <c r="D862" s="186"/>
      <c r="E862" s="30"/>
      <c r="F862" s="93"/>
      <c r="G862" s="186"/>
      <c r="H862" s="186"/>
      <c r="I862" s="186"/>
      <c r="J862" s="186"/>
      <c r="K862" s="23">
        <f t="shared" si="3131"/>
        <v>0</v>
      </c>
      <c r="L862" s="23">
        <f t="shared" si="3132"/>
        <v>0</v>
      </c>
      <c r="M862" s="186"/>
      <c r="N862" s="186"/>
      <c r="O862" s="186"/>
      <c r="P862" s="30"/>
      <c r="Q862" s="30"/>
      <c r="R862" s="30"/>
      <c r="S862" s="30"/>
      <c r="T862" s="30"/>
      <c r="U862" s="30"/>
      <c r="V862" s="30"/>
      <c r="W862" s="30"/>
      <c r="X862" s="30"/>
      <c r="Y862" s="30"/>
      <c r="Z862" s="30"/>
      <c r="AA862" s="30"/>
      <c r="AB862" s="30"/>
      <c r="AC862" s="30"/>
      <c r="AD862" s="292">
        <f t="shared" si="3079"/>
        <v>0</v>
      </c>
      <c r="AE862" s="30"/>
      <c r="AF862" s="30"/>
      <c r="AG862" s="30"/>
      <c r="AH862" s="30"/>
      <c r="AI862" s="30"/>
      <c r="AJ862" s="30"/>
      <c r="AK862" s="30"/>
      <c r="AL862" s="30"/>
      <c r="AM862" s="30"/>
      <c r="AN862" s="30"/>
      <c r="AO862" s="30"/>
    </row>
    <row r="863" spans="1:41" ht="33.75" hidden="1" customHeight="1">
      <c r="A863" s="196" t="s">
        <v>572</v>
      </c>
      <c r="B863" s="112" t="s">
        <v>573</v>
      </c>
      <c r="C863" s="52" t="s">
        <v>574</v>
      </c>
      <c r="D863" s="191">
        <f t="shared" ref="D863:E864" si="3279">D864</f>
        <v>0</v>
      </c>
      <c r="E863" s="111">
        <f t="shared" si="3279"/>
        <v>0</v>
      </c>
      <c r="F863" s="296">
        <f t="shared" ref="F863:AO864" si="3280">F864</f>
        <v>0</v>
      </c>
      <c r="G863" s="191">
        <f t="shared" si="3280"/>
        <v>0</v>
      </c>
      <c r="H863" s="191">
        <f t="shared" si="3280"/>
        <v>0</v>
      </c>
      <c r="I863" s="191">
        <f t="shared" si="3280"/>
        <v>0</v>
      </c>
      <c r="J863" s="191">
        <f t="shared" si="3280"/>
        <v>0</v>
      </c>
      <c r="K863" s="23">
        <f t="shared" si="3131"/>
        <v>0</v>
      </c>
      <c r="L863" s="23">
        <f t="shared" si="3132"/>
        <v>0</v>
      </c>
      <c r="M863" s="191">
        <f t="shared" si="3280"/>
        <v>0</v>
      </c>
      <c r="N863" s="191">
        <f t="shared" si="3280"/>
        <v>0</v>
      </c>
      <c r="O863" s="191">
        <f t="shared" si="3280"/>
        <v>0</v>
      </c>
      <c r="P863" s="111">
        <f t="shared" si="3280"/>
        <v>0</v>
      </c>
      <c r="Q863" s="111">
        <f t="shared" si="3280"/>
        <v>0</v>
      </c>
      <c r="R863" s="111">
        <f t="shared" si="3280"/>
        <v>0</v>
      </c>
      <c r="S863" s="111">
        <f t="shared" si="3280"/>
        <v>0</v>
      </c>
      <c r="T863" s="111">
        <f t="shared" si="3280"/>
        <v>0</v>
      </c>
      <c r="U863" s="111">
        <f t="shared" si="3280"/>
        <v>0</v>
      </c>
      <c r="V863" s="111">
        <f t="shared" si="3280"/>
        <v>0</v>
      </c>
      <c r="W863" s="111">
        <f t="shared" si="3280"/>
        <v>0</v>
      </c>
      <c r="X863" s="111">
        <f t="shared" si="3280"/>
        <v>0</v>
      </c>
      <c r="Y863" s="111">
        <f t="shared" si="3280"/>
        <v>0</v>
      </c>
      <c r="Z863" s="111">
        <f t="shared" si="3280"/>
        <v>0</v>
      </c>
      <c r="AA863" s="111">
        <f t="shared" si="3280"/>
        <v>0</v>
      </c>
      <c r="AB863" s="111">
        <f t="shared" si="3280"/>
        <v>0</v>
      </c>
      <c r="AC863" s="111">
        <f t="shared" si="3280"/>
        <v>0</v>
      </c>
      <c r="AD863" s="292">
        <f t="shared" si="3079"/>
        <v>0</v>
      </c>
      <c r="AE863" s="111">
        <f t="shared" si="3280"/>
        <v>0</v>
      </c>
      <c r="AF863" s="111">
        <f t="shared" si="3280"/>
        <v>0</v>
      </c>
      <c r="AG863" s="111">
        <f t="shared" si="3280"/>
        <v>0</v>
      </c>
      <c r="AH863" s="111">
        <f t="shared" si="3280"/>
        <v>0</v>
      </c>
      <c r="AI863" s="111">
        <f t="shared" si="3280"/>
        <v>0</v>
      </c>
      <c r="AJ863" s="111">
        <f t="shared" si="3280"/>
        <v>0</v>
      </c>
      <c r="AK863" s="111">
        <f t="shared" si="3280"/>
        <v>0</v>
      </c>
      <c r="AL863" s="111">
        <f t="shared" si="3280"/>
        <v>0</v>
      </c>
      <c r="AM863" s="111">
        <f t="shared" si="3280"/>
        <v>0</v>
      </c>
      <c r="AN863" s="111">
        <f t="shared" si="3280"/>
        <v>0</v>
      </c>
      <c r="AO863" s="111">
        <f t="shared" si="3280"/>
        <v>0</v>
      </c>
    </row>
    <row r="864" spans="1:41" ht="13.5" hidden="1" customHeight="1">
      <c r="A864" s="125"/>
      <c r="B864" s="25" t="s">
        <v>311</v>
      </c>
      <c r="C864" s="29"/>
      <c r="D864" s="191">
        <f t="shared" si="3279"/>
        <v>0</v>
      </c>
      <c r="E864" s="111">
        <f t="shared" si="3279"/>
        <v>0</v>
      </c>
      <c r="F864" s="296">
        <f t="shared" si="3280"/>
        <v>0</v>
      </c>
      <c r="G864" s="191">
        <f t="shared" si="3280"/>
        <v>0</v>
      </c>
      <c r="H864" s="191">
        <f t="shared" si="3280"/>
        <v>0</v>
      </c>
      <c r="I864" s="191">
        <f t="shared" si="3280"/>
        <v>0</v>
      </c>
      <c r="J864" s="191">
        <f t="shared" si="3280"/>
        <v>0</v>
      </c>
      <c r="K864" s="23">
        <f t="shared" si="3131"/>
        <v>0</v>
      </c>
      <c r="L864" s="23">
        <f t="shared" si="3132"/>
        <v>0</v>
      </c>
      <c r="M864" s="191">
        <f t="shared" si="3280"/>
        <v>0</v>
      </c>
      <c r="N864" s="191">
        <f t="shared" si="3280"/>
        <v>0</v>
      </c>
      <c r="O864" s="191">
        <f t="shared" si="3280"/>
        <v>0</v>
      </c>
      <c r="P864" s="111">
        <f t="shared" si="3280"/>
        <v>0</v>
      </c>
      <c r="Q864" s="111">
        <f t="shared" si="3280"/>
        <v>0</v>
      </c>
      <c r="R864" s="111">
        <f t="shared" si="3280"/>
        <v>0</v>
      </c>
      <c r="S864" s="111">
        <f t="shared" si="3280"/>
        <v>0</v>
      </c>
      <c r="T864" s="111">
        <f t="shared" si="3280"/>
        <v>0</v>
      </c>
      <c r="U864" s="111">
        <f t="shared" si="3280"/>
        <v>0</v>
      </c>
      <c r="V864" s="111">
        <f t="shared" si="3280"/>
        <v>0</v>
      </c>
      <c r="W864" s="111">
        <f t="shared" si="3280"/>
        <v>0</v>
      </c>
      <c r="X864" s="111">
        <f t="shared" si="3280"/>
        <v>0</v>
      </c>
      <c r="Y864" s="111">
        <f t="shared" si="3280"/>
        <v>0</v>
      </c>
      <c r="Z864" s="111">
        <f t="shared" si="3280"/>
        <v>0</v>
      </c>
      <c r="AA864" s="111">
        <f t="shared" si="3280"/>
        <v>0</v>
      </c>
      <c r="AB864" s="111">
        <f t="shared" si="3280"/>
        <v>0</v>
      </c>
      <c r="AC864" s="111">
        <f t="shared" si="3280"/>
        <v>0</v>
      </c>
      <c r="AD864" s="292">
        <f t="shared" si="3079"/>
        <v>0</v>
      </c>
      <c r="AE864" s="111">
        <f t="shared" si="3280"/>
        <v>0</v>
      </c>
      <c r="AF864" s="111">
        <f t="shared" si="3280"/>
        <v>0</v>
      </c>
      <c r="AG864" s="111">
        <f t="shared" si="3280"/>
        <v>0</v>
      </c>
      <c r="AH864" s="111">
        <f t="shared" si="3280"/>
        <v>0</v>
      </c>
      <c r="AI864" s="111">
        <f t="shared" si="3280"/>
        <v>0</v>
      </c>
      <c r="AJ864" s="111">
        <f t="shared" si="3280"/>
        <v>0</v>
      </c>
      <c r="AK864" s="111">
        <f t="shared" si="3280"/>
        <v>0</v>
      </c>
      <c r="AL864" s="111">
        <f t="shared" si="3280"/>
        <v>0</v>
      </c>
      <c r="AM864" s="111">
        <f t="shared" si="3280"/>
        <v>0</v>
      </c>
      <c r="AN864" s="111">
        <f t="shared" si="3280"/>
        <v>0</v>
      </c>
      <c r="AO864" s="111">
        <f t="shared" si="3280"/>
        <v>0</v>
      </c>
    </row>
    <row r="865" spans="1:41" ht="15.75" hidden="1" customHeight="1">
      <c r="A865" s="125"/>
      <c r="B865" s="28" t="s">
        <v>320</v>
      </c>
      <c r="C865" s="29">
        <v>56</v>
      </c>
      <c r="D865" s="248">
        <f t="shared" ref="D865:E865" si="3281">D866+D867+D868</f>
        <v>0</v>
      </c>
      <c r="E865" s="38">
        <f t="shared" si="3281"/>
        <v>0</v>
      </c>
      <c r="F865" s="286">
        <f t="shared" ref="F865:J865" si="3282">F866+F867+F868</f>
        <v>0</v>
      </c>
      <c r="G865" s="248">
        <f t="shared" si="3282"/>
        <v>0</v>
      </c>
      <c r="H865" s="248">
        <f t="shared" si="3282"/>
        <v>0</v>
      </c>
      <c r="I865" s="248">
        <f t="shared" si="3282"/>
        <v>0</v>
      </c>
      <c r="J865" s="248">
        <f t="shared" si="3282"/>
        <v>0</v>
      </c>
      <c r="K865" s="23">
        <f t="shared" si="3131"/>
        <v>0</v>
      </c>
      <c r="L865" s="23">
        <f t="shared" si="3132"/>
        <v>0</v>
      </c>
      <c r="M865" s="248">
        <f t="shared" ref="M865:O865" si="3283">M866+M867+M868</f>
        <v>0</v>
      </c>
      <c r="N865" s="248">
        <f t="shared" si="3283"/>
        <v>0</v>
      </c>
      <c r="O865" s="248">
        <f t="shared" si="3283"/>
        <v>0</v>
      </c>
      <c r="P865" s="38">
        <f t="shared" ref="P865:Q865" si="3284">P866+P867+P868</f>
        <v>0</v>
      </c>
      <c r="Q865" s="38">
        <f t="shared" si="3284"/>
        <v>0</v>
      </c>
      <c r="R865" s="38">
        <f t="shared" ref="R865:Z865" si="3285">R866+R867+R868</f>
        <v>0</v>
      </c>
      <c r="S865" s="38">
        <f t="shared" si="3285"/>
        <v>0</v>
      </c>
      <c r="T865" s="38">
        <f t="shared" si="3285"/>
        <v>0</v>
      </c>
      <c r="U865" s="38">
        <f t="shared" ref="U865:V865" si="3286">U866+U867+U868</f>
        <v>0</v>
      </c>
      <c r="V865" s="38">
        <f t="shared" si="3286"/>
        <v>0</v>
      </c>
      <c r="W865" s="38">
        <f t="shared" ref="W865:Y865" si="3287">W866+W867+W868</f>
        <v>0</v>
      </c>
      <c r="X865" s="38">
        <f t="shared" si="3287"/>
        <v>0</v>
      </c>
      <c r="Y865" s="38">
        <f t="shared" si="3287"/>
        <v>0</v>
      </c>
      <c r="Z865" s="38">
        <f t="shared" si="3285"/>
        <v>0</v>
      </c>
      <c r="AA865" s="38">
        <f t="shared" ref="AA865:AB865" si="3288">AA866+AA867+AA868</f>
        <v>0</v>
      </c>
      <c r="AB865" s="38">
        <f t="shared" si="3288"/>
        <v>0</v>
      </c>
      <c r="AC865" s="38">
        <f t="shared" ref="AC865:AE865" si="3289">AC866+AC867+AC868</f>
        <v>0</v>
      </c>
      <c r="AD865" s="292">
        <f t="shared" si="3079"/>
        <v>0</v>
      </c>
      <c r="AE865" s="38">
        <f t="shared" si="3289"/>
        <v>0</v>
      </c>
      <c r="AF865" s="38">
        <f t="shared" ref="AF865:AK865" si="3290">AF866+AF867+AF868</f>
        <v>0</v>
      </c>
      <c r="AG865" s="38">
        <f t="shared" si="3290"/>
        <v>0</v>
      </c>
      <c r="AH865" s="38">
        <f t="shared" ref="AH865:AJ865" si="3291">AH866+AH867+AH868</f>
        <v>0</v>
      </c>
      <c r="AI865" s="38">
        <f t="shared" si="3291"/>
        <v>0</v>
      </c>
      <c r="AJ865" s="38">
        <f t="shared" si="3291"/>
        <v>0</v>
      </c>
      <c r="AK865" s="38">
        <f t="shared" si="3290"/>
        <v>0</v>
      </c>
      <c r="AL865" s="38">
        <f t="shared" ref="AL865:AM865" si="3292">AL866+AL867+AL868</f>
        <v>0</v>
      </c>
      <c r="AM865" s="38">
        <f t="shared" si="3292"/>
        <v>0</v>
      </c>
      <c r="AN865" s="38">
        <f t="shared" ref="AN865:AO865" si="3293">AN866+AN867+AN868</f>
        <v>0</v>
      </c>
      <c r="AO865" s="38">
        <f t="shared" si="3293"/>
        <v>0</v>
      </c>
    </row>
    <row r="866" spans="1:41" ht="13.5" hidden="1" customHeight="1">
      <c r="A866" s="125"/>
      <c r="B866" s="28" t="s">
        <v>518</v>
      </c>
      <c r="C866" s="29" t="s">
        <v>489</v>
      </c>
      <c r="D866" s="186"/>
      <c r="E866" s="30"/>
      <c r="F866" s="93"/>
      <c r="G866" s="186"/>
      <c r="H866" s="186"/>
      <c r="I866" s="186"/>
      <c r="J866" s="186"/>
      <c r="K866" s="23">
        <f t="shared" si="3131"/>
        <v>0</v>
      </c>
      <c r="L866" s="23">
        <f t="shared" si="3132"/>
        <v>0</v>
      </c>
      <c r="M866" s="186"/>
      <c r="N866" s="186"/>
      <c r="O866" s="186"/>
      <c r="P866" s="30"/>
      <c r="Q866" s="30"/>
      <c r="R866" s="30"/>
      <c r="S866" s="30"/>
      <c r="T866" s="30"/>
      <c r="U866" s="30"/>
      <c r="V866" s="30"/>
      <c r="W866" s="30"/>
      <c r="X866" s="30"/>
      <c r="Y866" s="30"/>
      <c r="Z866" s="30"/>
      <c r="AA866" s="30"/>
      <c r="AB866" s="30"/>
      <c r="AC866" s="30"/>
      <c r="AD866" s="292">
        <f t="shared" si="3079"/>
        <v>0</v>
      </c>
      <c r="AE866" s="30"/>
      <c r="AF866" s="30"/>
      <c r="AG866" s="30"/>
      <c r="AH866" s="30"/>
      <c r="AI866" s="30"/>
      <c r="AJ866" s="30"/>
      <c r="AK866" s="30"/>
      <c r="AL866" s="30"/>
      <c r="AM866" s="30"/>
      <c r="AN866" s="30"/>
      <c r="AO866" s="30"/>
    </row>
    <row r="867" spans="1:41" ht="13.5" hidden="1" customHeight="1">
      <c r="A867" s="125"/>
      <c r="B867" s="28" t="s">
        <v>575</v>
      </c>
      <c r="C867" s="29" t="s">
        <v>491</v>
      </c>
      <c r="D867" s="186"/>
      <c r="E867" s="30"/>
      <c r="F867" s="93"/>
      <c r="G867" s="186"/>
      <c r="H867" s="186"/>
      <c r="I867" s="186"/>
      <c r="J867" s="186"/>
      <c r="K867" s="23">
        <f t="shared" si="3131"/>
        <v>0</v>
      </c>
      <c r="L867" s="23">
        <f t="shared" si="3132"/>
        <v>0</v>
      </c>
      <c r="M867" s="186"/>
      <c r="N867" s="186"/>
      <c r="O867" s="186"/>
      <c r="P867" s="30"/>
      <c r="Q867" s="30"/>
      <c r="R867" s="30"/>
      <c r="S867" s="30"/>
      <c r="T867" s="30"/>
      <c r="U867" s="30"/>
      <c r="V867" s="30"/>
      <c r="W867" s="30"/>
      <c r="X867" s="30"/>
      <c r="Y867" s="30"/>
      <c r="Z867" s="30"/>
      <c r="AA867" s="30"/>
      <c r="AB867" s="30"/>
      <c r="AC867" s="30"/>
      <c r="AD867" s="292">
        <f t="shared" ref="AD867:AD930" si="3294">F867+P867+Q867+R867+S867+T867+Z867+U867+V867+W867+X867+Y867+AA867+AB867+AC867</f>
        <v>0</v>
      </c>
      <c r="AE867" s="30"/>
      <c r="AF867" s="30"/>
      <c r="AG867" s="30"/>
      <c r="AH867" s="30"/>
      <c r="AI867" s="30"/>
      <c r="AJ867" s="30"/>
      <c r="AK867" s="30"/>
      <c r="AL867" s="30"/>
      <c r="AM867" s="30"/>
      <c r="AN867" s="30"/>
      <c r="AO867" s="30"/>
    </row>
    <row r="868" spans="1:41" ht="19.5" hidden="1" customHeight="1">
      <c r="A868" s="125"/>
      <c r="B868" s="28" t="s">
        <v>382</v>
      </c>
      <c r="C868" s="29" t="s">
        <v>492</v>
      </c>
      <c r="D868" s="186"/>
      <c r="E868" s="30"/>
      <c r="F868" s="93"/>
      <c r="G868" s="186"/>
      <c r="H868" s="186"/>
      <c r="I868" s="186"/>
      <c r="J868" s="186"/>
      <c r="K868" s="23">
        <f t="shared" si="3131"/>
        <v>0</v>
      </c>
      <c r="L868" s="23">
        <f t="shared" si="3132"/>
        <v>0</v>
      </c>
      <c r="M868" s="186"/>
      <c r="N868" s="186"/>
      <c r="O868" s="186"/>
      <c r="P868" s="30"/>
      <c r="Q868" s="30"/>
      <c r="R868" s="30"/>
      <c r="S868" s="30"/>
      <c r="T868" s="30"/>
      <c r="U868" s="30"/>
      <c r="V868" s="30"/>
      <c r="W868" s="30"/>
      <c r="X868" s="30"/>
      <c r="Y868" s="30"/>
      <c r="Z868" s="30"/>
      <c r="AA868" s="30"/>
      <c r="AB868" s="30"/>
      <c r="AC868" s="30"/>
      <c r="AD868" s="292">
        <f t="shared" si="3294"/>
        <v>0</v>
      </c>
      <c r="AE868" s="30"/>
      <c r="AF868" s="30"/>
      <c r="AG868" s="30"/>
      <c r="AH868" s="30"/>
      <c r="AI868" s="30"/>
      <c r="AJ868" s="30"/>
      <c r="AK868" s="30"/>
      <c r="AL868" s="30"/>
      <c r="AM868" s="30"/>
      <c r="AN868" s="30"/>
      <c r="AO868" s="30"/>
    </row>
    <row r="869" spans="1:41" ht="25.5" customHeight="1">
      <c r="A869" s="195" t="s">
        <v>576</v>
      </c>
      <c r="B869" s="154" t="s">
        <v>577</v>
      </c>
      <c r="C869" s="129" t="s">
        <v>570</v>
      </c>
      <c r="D869" s="263">
        <f t="shared" ref="D869:E869" si="3295">D870+D876</f>
        <v>9607</v>
      </c>
      <c r="E869" s="156">
        <f t="shared" si="3295"/>
        <v>9960</v>
      </c>
      <c r="F869" s="300">
        <f t="shared" ref="F869:J869" si="3296">F870+F876</f>
        <v>10322</v>
      </c>
      <c r="G869" s="263">
        <f t="shared" si="3296"/>
        <v>2622</v>
      </c>
      <c r="H869" s="263">
        <f t="shared" si="3296"/>
        <v>2460</v>
      </c>
      <c r="I869" s="263">
        <f t="shared" si="3296"/>
        <v>2600</v>
      </c>
      <c r="J869" s="263">
        <f t="shared" si="3296"/>
        <v>2640</v>
      </c>
      <c r="K869" s="23">
        <f t="shared" si="3131"/>
        <v>10322</v>
      </c>
      <c r="L869" s="23">
        <f t="shared" si="3132"/>
        <v>0</v>
      </c>
      <c r="M869" s="263">
        <f t="shared" ref="M869:O869" si="3297">M870+M876</f>
        <v>10150</v>
      </c>
      <c r="N869" s="263">
        <f t="shared" si="3297"/>
        <v>10150</v>
      </c>
      <c r="O869" s="263">
        <f t="shared" si="3297"/>
        <v>10150</v>
      </c>
      <c r="P869" s="156">
        <f t="shared" ref="P869:Q869" si="3298">P870+P876</f>
        <v>0</v>
      </c>
      <c r="Q869" s="156">
        <f t="shared" si="3298"/>
        <v>0</v>
      </c>
      <c r="R869" s="156">
        <f t="shared" ref="R869:Z869" si="3299">R870+R876</f>
        <v>0</v>
      </c>
      <c r="S869" s="156">
        <f t="shared" si="3299"/>
        <v>0</v>
      </c>
      <c r="T869" s="156">
        <f t="shared" si="3299"/>
        <v>0</v>
      </c>
      <c r="U869" s="156">
        <f t="shared" ref="U869:V869" si="3300">U870+U876</f>
        <v>0</v>
      </c>
      <c r="V869" s="156">
        <f t="shared" si="3300"/>
        <v>0</v>
      </c>
      <c r="W869" s="156">
        <f t="shared" ref="W869:Y869" si="3301">W870+W876</f>
        <v>-50</v>
      </c>
      <c r="X869" s="156">
        <f t="shared" si="3301"/>
        <v>0</v>
      </c>
      <c r="Y869" s="156">
        <f t="shared" si="3301"/>
        <v>0</v>
      </c>
      <c r="Z869" s="156">
        <f t="shared" si="3299"/>
        <v>0</v>
      </c>
      <c r="AA869" s="156">
        <f t="shared" ref="AA869:AB869" si="3302">AA870+AA876</f>
        <v>0</v>
      </c>
      <c r="AB869" s="156">
        <f t="shared" si="3302"/>
        <v>0</v>
      </c>
      <c r="AC869" s="156">
        <f t="shared" ref="AC869:AE869" si="3303">AC870+AC876</f>
        <v>0</v>
      </c>
      <c r="AD869" s="292">
        <f t="shared" si="3294"/>
        <v>10272</v>
      </c>
      <c r="AE869" s="156">
        <f t="shared" si="3303"/>
        <v>10272</v>
      </c>
      <c r="AF869" s="156">
        <f t="shared" ref="AF869:AK869" si="3304">AF870+AF876</f>
        <v>9129</v>
      </c>
      <c r="AG869" s="156">
        <f t="shared" si="3304"/>
        <v>9560</v>
      </c>
      <c r="AH869" s="156">
        <f t="shared" ref="AH869:AJ869" si="3305">AH870+AH876</f>
        <v>0</v>
      </c>
      <c r="AI869" s="156">
        <f t="shared" si="3305"/>
        <v>0</v>
      </c>
      <c r="AJ869" s="156">
        <f t="shared" si="3305"/>
        <v>0</v>
      </c>
      <c r="AK869" s="156">
        <f t="shared" si="3304"/>
        <v>0</v>
      </c>
      <c r="AL869" s="156">
        <f t="shared" ref="AL869:AM869" si="3306">AL870+AL876</f>
        <v>0</v>
      </c>
      <c r="AM869" s="156">
        <f t="shared" si="3306"/>
        <v>0</v>
      </c>
      <c r="AN869" s="156">
        <f t="shared" ref="AN869:AO869" si="3307">AN870+AN876</f>
        <v>0</v>
      </c>
      <c r="AO869" s="156">
        <f t="shared" si="3307"/>
        <v>0</v>
      </c>
    </row>
    <row r="870" spans="1:41" ht="14.25">
      <c r="A870" s="43"/>
      <c r="B870" s="25" t="s">
        <v>298</v>
      </c>
      <c r="C870" s="29"/>
      <c r="D870" s="191">
        <f t="shared" ref="D870:E871" si="3308">D871</f>
        <v>9430</v>
      </c>
      <c r="E870" s="111">
        <f t="shared" si="3308"/>
        <v>9960</v>
      </c>
      <c r="F870" s="296">
        <f t="shared" ref="F870:AO871" si="3309">F871</f>
        <v>10100</v>
      </c>
      <c r="G870" s="191">
        <f t="shared" si="3309"/>
        <v>2400</v>
      </c>
      <c r="H870" s="191">
        <f t="shared" si="3309"/>
        <v>2460</v>
      </c>
      <c r="I870" s="191">
        <f t="shared" si="3309"/>
        <v>2600</v>
      </c>
      <c r="J870" s="191">
        <f t="shared" si="3309"/>
        <v>2640</v>
      </c>
      <c r="K870" s="23">
        <f t="shared" si="3131"/>
        <v>10100</v>
      </c>
      <c r="L870" s="23">
        <f t="shared" si="3132"/>
        <v>0</v>
      </c>
      <c r="M870" s="191">
        <f t="shared" si="3309"/>
        <v>10150</v>
      </c>
      <c r="N870" s="191">
        <f t="shared" si="3309"/>
        <v>10150</v>
      </c>
      <c r="O870" s="191">
        <f t="shared" si="3309"/>
        <v>10150</v>
      </c>
      <c r="P870" s="111">
        <f t="shared" si="3309"/>
        <v>0</v>
      </c>
      <c r="Q870" s="111">
        <f t="shared" si="3309"/>
        <v>0</v>
      </c>
      <c r="R870" s="111">
        <f t="shared" si="3309"/>
        <v>0</v>
      </c>
      <c r="S870" s="111">
        <f t="shared" si="3309"/>
        <v>0</v>
      </c>
      <c r="T870" s="111">
        <f t="shared" si="3309"/>
        <v>0</v>
      </c>
      <c r="U870" s="111">
        <f t="shared" si="3309"/>
        <v>0</v>
      </c>
      <c r="V870" s="111">
        <f t="shared" si="3309"/>
        <v>0</v>
      </c>
      <c r="W870" s="111">
        <f t="shared" si="3309"/>
        <v>-50</v>
      </c>
      <c r="X870" s="111">
        <f t="shared" si="3309"/>
        <v>0</v>
      </c>
      <c r="Y870" s="111">
        <f t="shared" si="3309"/>
        <v>0</v>
      </c>
      <c r="Z870" s="111">
        <f t="shared" si="3309"/>
        <v>0</v>
      </c>
      <c r="AA870" s="111">
        <f t="shared" si="3309"/>
        <v>0</v>
      </c>
      <c r="AB870" s="111">
        <f t="shared" si="3309"/>
        <v>0</v>
      </c>
      <c r="AC870" s="111">
        <f t="shared" si="3309"/>
        <v>0</v>
      </c>
      <c r="AD870" s="292">
        <f t="shared" si="3294"/>
        <v>10050</v>
      </c>
      <c r="AE870" s="111">
        <f t="shared" si="3309"/>
        <v>10050</v>
      </c>
      <c r="AF870" s="111">
        <f t="shared" si="3309"/>
        <v>8907</v>
      </c>
      <c r="AG870" s="111">
        <f t="shared" si="3309"/>
        <v>9560</v>
      </c>
      <c r="AH870" s="111">
        <f t="shared" si="3309"/>
        <v>0</v>
      </c>
      <c r="AI870" s="111">
        <f t="shared" si="3309"/>
        <v>0</v>
      </c>
      <c r="AJ870" s="111">
        <f t="shared" si="3309"/>
        <v>0</v>
      </c>
      <c r="AK870" s="111">
        <f t="shared" si="3309"/>
        <v>0</v>
      </c>
      <c r="AL870" s="111">
        <f t="shared" si="3309"/>
        <v>0</v>
      </c>
      <c r="AM870" s="111">
        <f t="shared" si="3309"/>
        <v>0</v>
      </c>
      <c r="AN870" s="111">
        <f t="shared" si="3309"/>
        <v>0</v>
      </c>
      <c r="AO870" s="111">
        <f t="shared" si="3309"/>
        <v>0</v>
      </c>
    </row>
    <row r="871" spans="1:41" ht="14.25">
      <c r="A871" s="43"/>
      <c r="B871" s="28" t="s">
        <v>299</v>
      </c>
      <c r="C871" s="29">
        <v>1</v>
      </c>
      <c r="D871" s="248">
        <f t="shared" si="3308"/>
        <v>9430</v>
      </c>
      <c r="E871" s="38">
        <f t="shared" si="3308"/>
        <v>9960</v>
      </c>
      <c r="F871" s="286">
        <f t="shared" si="3309"/>
        <v>10100</v>
      </c>
      <c r="G871" s="248">
        <f t="shared" si="3309"/>
        <v>2400</v>
      </c>
      <c r="H871" s="248">
        <f t="shared" si="3309"/>
        <v>2460</v>
      </c>
      <c r="I871" s="248">
        <f t="shared" si="3309"/>
        <v>2600</v>
      </c>
      <c r="J871" s="248">
        <f t="shared" si="3309"/>
        <v>2640</v>
      </c>
      <c r="K871" s="23">
        <f t="shared" si="3131"/>
        <v>10100</v>
      </c>
      <c r="L871" s="23">
        <f t="shared" si="3132"/>
        <v>0</v>
      </c>
      <c r="M871" s="248">
        <f t="shared" si="3309"/>
        <v>10150</v>
      </c>
      <c r="N871" s="248">
        <f t="shared" si="3309"/>
        <v>10150</v>
      </c>
      <c r="O871" s="248">
        <f t="shared" si="3309"/>
        <v>10150</v>
      </c>
      <c r="P871" s="38">
        <f t="shared" si="3309"/>
        <v>0</v>
      </c>
      <c r="Q871" s="38">
        <f t="shared" si="3309"/>
        <v>0</v>
      </c>
      <c r="R871" s="38">
        <f t="shared" si="3309"/>
        <v>0</v>
      </c>
      <c r="S871" s="38">
        <f t="shared" si="3309"/>
        <v>0</v>
      </c>
      <c r="T871" s="38">
        <f t="shared" si="3309"/>
        <v>0</v>
      </c>
      <c r="U871" s="38">
        <f t="shared" si="3309"/>
        <v>0</v>
      </c>
      <c r="V871" s="38">
        <f t="shared" si="3309"/>
        <v>0</v>
      </c>
      <c r="W871" s="38">
        <f t="shared" si="3309"/>
        <v>-50</v>
      </c>
      <c r="X871" s="38">
        <f t="shared" si="3309"/>
        <v>0</v>
      </c>
      <c r="Y871" s="38">
        <f t="shared" si="3309"/>
        <v>0</v>
      </c>
      <c r="Z871" s="38">
        <f t="shared" si="3309"/>
        <v>0</v>
      </c>
      <c r="AA871" s="38">
        <f t="shared" si="3309"/>
        <v>0</v>
      </c>
      <c r="AB871" s="38">
        <f t="shared" si="3309"/>
        <v>0</v>
      </c>
      <c r="AC871" s="38">
        <f t="shared" si="3309"/>
        <v>0</v>
      </c>
      <c r="AD871" s="292">
        <f t="shared" si="3294"/>
        <v>10050</v>
      </c>
      <c r="AE871" s="38">
        <f t="shared" si="3309"/>
        <v>10050</v>
      </c>
      <c r="AF871" s="38">
        <f t="shared" si="3309"/>
        <v>8907</v>
      </c>
      <c r="AG871" s="38">
        <f t="shared" si="3309"/>
        <v>9560</v>
      </c>
      <c r="AH871" s="38">
        <f t="shared" si="3309"/>
        <v>0</v>
      </c>
      <c r="AI871" s="38">
        <f t="shared" si="3309"/>
        <v>0</v>
      </c>
      <c r="AJ871" s="38">
        <f t="shared" si="3309"/>
        <v>0</v>
      </c>
      <c r="AK871" s="38">
        <f t="shared" si="3309"/>
        <v>0</v>
      </c>
      <c r="AL871" s="38">
        <f t="shared" si="3309"/>
        <v>0</v>
      </c>
      <c r="AM871" s="38">
        <f t="shared" si="3309"/>
        <v>0</v>
      </c>
      <c r="AN871" s="38">
        <f t="shared" si="3309"/>
        <v>0</v>
      </c>
      <c r="AO871" s="38">
        <f t="shared" si="3309"/>
        <v>0</v>
      </c>
    </row>
    <row r="872" spans="1:41" ht="14.25">
      <c r="A872" s="43"/>
      <c r="B872" s="28" t="s">
        <v>467</v>
      </c>
      <c r="C872" s="29" t="s">
        <v>419</v>
      </c>
      <c r="D872" s="248">
        <f t="shared" ref="D872:E872" si="3310">D873+D874+D875</f>
        <v>9430</v>
      </c>
      <c r="E872" s="38">
        <f t="shared" si="3310"/>
        <v>9960</v>
      </c>
      <c r="F872" s="286">
        <f t="shared" ref="F872:J872" si="3311">F873+F874+F875</f>
        <v>10100</v>
      </c>
      <c r="G872" s="248">
        <f t="shared" si="3311"/>
        <v>2400</v>
      </c>
      <c r="H872" s="248">
        <f t="shared" si="3311"/>
        <v>2460</v>
      </c>
      <c r="I872" s="248">
        <f t="shared" si="3311"/>
        <v>2600</v>
      </c>
      <c r="J872" s="248">
        <f t="shared" si="3311"/>
        <v>2640</v>
      </c>
      <c r="K872" s="23">
        <f t="shared" si="3131"/>
        <v>10100</v>
      </c>
      <c r="L872" s="23">
        <f t="shared" si="3132"/>
        <v>0</v>
      </c>
      <c r="M872" s="248">
        <f t="shared" ref="M872:O872" si="3312">M873+M874+M875</f>
        <v>10150</v>
      </c>
      <c r="N872" s="248">
        <f t="shared" si="3312"/>
        <v>10150</v>
      </c>
      <c r="O872" s="248">
        <f t="shared" si="3312"/>
        <v>10150</v>
      </c>
      <c r="P872" s="38">
        <f t="shared" ref="P872:Q872" si="3313">P873+P874+P875</f>
        <v>0</v>
      </c>
      <c r="Q872" s="38">
        <f t="shared" si="3313"/>
        <v>0</v>
      </c>
      <c r="R872" s="38">
        <f t="shared" ref="R872:Z872" si="3314">R873+R874+R875</f>
        <v>0</v>
      </c>
      <c r="S872" s="38">
        <f t="shared" si="3314"/>
        <v>0</v>
      </c>
      <c r="T872" s="38">
        <f t="shared" si="3314"/>
        <v>0</v>
      </c>
      <c r="U872" s="38">
        <f t="shared" ref="U872:V872" si="3315">U873+U874+U875</f>
        <v>0</v>
      </c>
      <c r="V872" s="38">
        <f t="shared" si="3315"/>
        <v>0</v>
      </c>
      <c r="W872" s="38">
        <f t="shared" ref="W872:Y872" si="3316">W873+W874+W875</f>
        <v>-50</v>
      </c>
      <c r="X872" s="38">
        <f t="shared" si="3316"/>
        <v>0</v>
      </c>
      <c r="Y872" s="38">
        <f t="shared" si="3316"/>
        <v>0</v>
      </c>
      <c r="Z872" s="38">
        <f t="shared" si="3314"/>
        <v>0</v>
      </c>
      <c r="AA872" s="38">
        <f t="shared" ref="AA872:AB872" si="3317">AA873+AA874+AA875</f>
        <v>0</v>
      </c>
      <c r="AB872" s="38">
        <f t="shared" si="3317"/>
        <v>0</v>
      </c>
      <c r="AC872" s="38">
        <f t="shared" ref="AC872:AE872" si="3318">AC873+AC874+AC875</f>
        <v>0</v>
      </c>
      <c r="AD872" s="292">
        <f t="shared" si="3294"/>
        <v>10050</v>
      </c>
      <c r="AE872" s="38">
        <f t="shared" si="3318"/>
        <v>10050</v>
      </c>
      <c r="AF872" s="38">
        <f t="shared" ref="AF872:AK872" si="3319">AF873+AF874+AF875</f>
        <v>8907</v>
      </c>
      <c r="AG872" s="38">
        <f t="shared" si="3319"/>
        <v>9560</v>
      </c>
      <c r="AH872" s="38">
        <f t="shared" ref="AH872:AJ872" si="3320">AH873+AH874+AH875</f>
        <v>0</v>
      </c>
      <c r="AI872" s="38">
        <f t="shared" si="3320"/>
        <v>0</v>
      </c>
      <c r="AJ872" s="38">
        <f t="shared" si="3320"/>
        <v>0</v>
      </c>
      <c r="AK872" s="38">
        <f t="shared" si="3319"/>
        <v>0</v>
      </c>
      <c r="AL872" s="38">
        <f t="shared" ref="AL872:AM872" si="3321">AL873+AL874+AL875</f>
        <v>0</v>
      </c>
      <c r="AM872" s="38">
        <f t="shared" si="3321"/>
        <v>0</v>
      </c>
      <c r="AN872" s="38">
        <f t="shared" ref="AN872:AO872" si="3322">AN873+AN874+AN875</f>
        <v>0</v>
      </c>
      <c r="AO872" s="38">
        <f t="shared" si="3322"/>
        <v>0</v>
      </c>
    </row>
    <row r="873" spans="1:41" ht="15.75" customHeight="1">
      <c r="A873" s="43"/>
      <c r="B873" s="28" t="s">
        <v>300</v>
      </c>
      <c r="C873" s="29">
        <v>10</v>
      </c>
      <c r="D873" s="186">
        <v>6500</v>
      </c>
      <c r="E873" s="30">
        <v>7000</v>
      </c>
      <c r="F873" s="93">
        <v>7250</v>
      </c>
      <c r="G873" s="186">
        <v>1820</v>
      </c>
      <c r="H873" s="186">
        <v>1820</v>
      </c>
      <c r="I873" s="186">
        <v>1810</v>
      </c>
      <c r="J873" s="186">
        <v>1800</v>
      </c>
      <c r="K873" s="23">
        <f t="shared" si="3131"/>
        <v>7250</v>
      </c>
      <c r="L873" s="23">
        <f t="shared" si="3132"/>
        <v>0</v>
      </c>
      <c r="M873" s="186">
        <v>7300</v>
      </c>
      <c r="N873" s="186">
        <v>7300</v>
      </c>
      <c r="O873" s="186">
        <v>7300</v>
      </c>
      <c r="P873" s="30"/>
      <c r="Q873" s="30"/>
      <c r="R873" s="30"/>
      <c r="S873" s="30"/>
      <c r="T873" s="30"/>
      <c r="U873" s="30"/>
      <c r="V873" s="30"/>
      <c r="W873" s="30"/>
      <c r="X873" s="30"/>
      <c r="Y873" s="30"/>
      <c r="Z873" s="30"/>
      <c r="AA873" s="30"/>
      <c r="AB873" s="30"/>
      <c r="AC873" s="30"/>
      <c r="AD873" s="292">
        <f t="shared" si="3294"/>
        <v>7250</v>
      </c>
      <c r="AE873" s="30">
        <v>7250</v>
      </c>
      <c r="AF873" s="30">
        <v>6824</v>
      </c>
      <c r="AG873" s="30">
        <v>7000</v>
      </c>
      <c r="AH873" s="30"/>
      <c r="AI873" s="30"/>
      <c r="AJ873" s="30"/>
      <c r="AK873" s="30"/>
      <c r="AL873" s="30"/>
      <c r="AM873" s="30"/>
      <c r="AN873" s="30"/>
      <c r="AO873" s="30"/>
    </row>
    <row r="874" spans="1:41" ht="13.5" customHeight="1">
      <c r="A874" s="43"/>
      <c r="B874" s="28" t="s">
        <v>301</v>
      </c>
      <c r="C874" s="29">
        <v>20</v>
      </c>
      <c r="D874" s="186">
        <v>2800</v>
      </c>
      <c r="E874" s="30">
        <v>2800</v>
      </c>
      <c r="F874" s="93">
        <v>2700</v>
      </c>
      <c r="G874" s="186">
        <v>550</v>
      </c>
      <c r="H874" s="186">
        <v>600</v>
      </c>
      <c r="I874" s="186">
        <v>750</v>
      </c>
      <c r="J874" s="186">
        <v>800</v>
      </c>
      <c r="K874" s="23">
        <f t="shared" si="3131"/>
        <v>2700</v>
      </c>
      <c r="L874" s="23">
        <f t="shared" si="3132"/>
        <v>0</v>
      </c>
      <c r="M874" s="186">
        <v>2700</v>
      </c>
      <c r="N874" s="186">
        <v>2700</v>
      </c>
      <c r="O874" s="186">
        <v>2700</v>
      </c>
      <c r="P874" s="30"/>
      <c r="Q874" s="30"/>
      <c r="R874" s="30"/>
      <c r="S874" s="30"/>
      <c r="T874" s="30"/>
      <c r="U874" s="30"/>
      <c r="V874" s="30"/>
      <c r="W874" s="30">
        <v>-50</v>
      </c>
      <c r="X874" s="30"/>
      <c r="Y874" s="30"/>
      <c r="Z874" s="30"/>
      <c r="AA874" s="30"/>
      <c r="AB874" s="30"/>
      <c r="AC874" s="30"/>
      <c r="AD874" s="292">
        <f t="shared" si="3294"/>
        <v>2650</v>
      </c>
      <c r="AE874" s="30">
        <v>2650</v>
      </c>
      <c r="AF874" s="30">
        <v>1987</v>
      </c>
      <c r="AG874" s="30">
        <v>2400</v>
      </c>
      <c r="AH874" s="30"/>
      <c r="AI874" s="30"/>
      <c r="AJ874" s="30"/>
      <c r="AK874" s="30"/>
      <c r="AL874" s="30"/>
      <c r="AM874" s="30"/>
      <c r="AN874" s="30"/>
      <c r="AO874" s="30"/>
    </row>
    <row r="875" spans="1:41" ht="20.25" customHeight="1">
      <c r="A875" s="43"/>
      <c r="B875" s="28" t="s">
        <v>564</v>
      </c>
      <c r="C875" s="29">
        <v>59</v>
      </c>
      <c r="D875" s="186">
        <v>130</v>
      </c>
      <c r="E875" s="30">
        <v>160</v>
      </c>
      <c r="F875" s="93">
        <v>150</v>
      </c>
      <c r="G875" s="186">
        <v>30</v>
      </c>
      <c r="H875" s="186">
        <v>40</v>
      </c>
      <c r="I875" s="186">
        <v>40</v>
      </c>
      <c r="J875" s="186">
        <v>40</v>
      </c>
      <c r="K875" s="23">
        <f t="shared" si="3131"/>
        <v>150</v>
      </c>
      <c r="L875" s="23">
        <f t="shared" si="3132"/>
        <v>0</v>
      </c>
      <c r="M875" s="186">
        <v>150</v>
      </c>
      <c r="N875" s="186">
        <v>150</v>
      </c>
      <c r="O875" s="186">
        <v>150</v>
      </c>
      <c r="P875" s="30"/>
      <c r="Q875" s="30"/>
      <c r="R875" s="30"/>
      <c r="S875" s="30"/>
      <c r="T875" s="30"/>
      <c r="U875" s="30"/>
      <c r="V875" s="30"/>
      <c r="W875" s="30"/>
      <c r="X875" s="30"/>
      <c r="Y875" s="30"/>
      <c r="Z875" s="30"/>
      <c r="AA875" s="30"/>
      <c r="AB875" s="30"/>
      <c r="AC875" s="30"/>
      <c r="AD875" s="292">
        <f t="shared" si="3294"/>
        <v>150</v>
      </c>
      <c r="AE875" s="30">
        <v>150</v>
      </c>
      <c r="AF875" s="30">
        <v>96</v>
      </c>
      <c r="AG875" s="30">
        <v>160</v>
      </c>
      <c r="AH875" s="30"/>
      <c r="AI875" s="30"/>
      <c r="AJ875" s="30"/>
      <c r="AK875" s="30"/>
      <c r="AL875" s="30"/>
      <c r="AM875" s="30"/>
      <c r="AN875" s="30"/>
      <c r="AO875" s="30"/>
    </row>
    <row r="876" spans="1:41" ht="20.25" customHeight="1">
      <c r="A876" s="43"/>
      <c r="B876" s="25" t="s">
        <v>311</v>
      </c>
      <c r="C876" s="29"/>
      <c r="D876" s="191">
        <f t="shared" ref="D876:E876" si="3323">D878</f>
        <v>177</v>
      </c>
      <c r="E876" s="111">
        <f t="shared" si="3323"/>
        <v>0</v>
      </c>
      <c r="F876" s="296">
        <f t="shared" ref="F876:J876" si="3324">F878</f>
        <v>222</v>
      </c>
      <c r="G876" s="191">
        <f t="shared" si="3324"/>
        <v>222</v>
      </c>
      <c r="H876" s="191">
        <f t="shared" si="3324"/>
        <v>0</v>
      </c>
      <c r="I876" s="191">
        <f t="shared" si="3324"/>
        <v>0</v>
      </c>
      <c r="J876" s="191">
        <f t="shared" si="3324"/>
        <v>0</v>
      </c>
      <c r="K876" s="23">
        <f t="shared" si="3131"/>
        <v>222</v>
      </c>
      <c r="L876" s="23">
        <f t="shared" si="3132"/>
        <v>0</v>
      </c>
      <c r="M876" s="191">
        <f t="shared" ref="M876:O876" si="3325">M878</f>
        <v>0</v>
      </c>
      <c r="N876" s="191">
        <f t="shared" si="3325"/>
        <v>0</v>
      </c>
      <c r="O876" s="191">
        <f t="shared" si="3325"/>
        <v>0</v>
      </c>
      <c r="P876" s="111">
        <f t="shared" ref="P876:Q876" si="3326">P878</f>
        <v>0</v>
      </c>
      <c r="Q876" s="111">
        <f t="shared" si="3326"/>
        <v>0</v>
      </c>
      <c r="R876" s="111">
        <f t="shared" ref="R876:Z876" si="3327">R878</f>
        <v>0</v>
      </c>
      <c r="S876" s="111">
        <f t="shared" si="3327"/>
        <v>0</v>
      </c>
      <c r="T876" s="111">
        <f t="shared" si="3327"/>
        <v>0</v>
      </c>
      <c r="U876" s="111">
        <f t="shared" ref="U876:V876" si="3328">U878</f>
        <v>0</v>
      </c>
      <c r="V876" s="111">
        <f t="shared" si="3328"/>
        <v>0</v>
      </c>
      <c r="W876" s="111">
        <f t="shared" ref="W876:Y876" si="3329">W878</f>
        <v>0</v>
      </c>
      <c r="X876" s="111">
        <f t="shared" si="3329"/>
        <v>0</v>
      </c>
      <c r="Y876" s="111">
        <f t="shared" si="3329"/>
        <v>0</v>
      </c>
      <c r="Z876" s="111">
        <f t="shared" si="3327"/>
        <v>0</v>
      </c>
      <c r="AA876" s="111">
        <f t="shared" ref="AA876:AB876" si="3330">AA878</f>
        <v>0</v>
      </c>
      <c r="AB876" s="111">
        <f t="shared" si="3330"/>
        <v>0</v>
      </c>
      <c r="AC876" s="111">
        <f t="shared" ref="AC876:AE876" si="3331">AC878</f>
        <v>0</v>
      </c>
      <c r="AD876" s="292">
        <f t="shared" si="3294"/>
        <v>222</v>
      </c>
      <c r="AE876" s="111">
        <f t="shared" si="3331"/>
        <v>222</v>
      </c>
      <c r="AF876" s="111">
        <f t="shared" ref="AF876:AK876" si="3332">AF878</f>
        <v>222</v>
      </c>
      <c r="AG876" s="111">
        <f t="shared" si="3332"/>
        <v>0</v>
      </c>
      <c r="AH876" s="111">
        <f t="shared" ref="AH876:AJ876" si="3333">AH878</f>
        <v>0</v>
      </c>
      <c r="AI876" s="111">
        <f t="shared" si="3333"/>
        <v>0</v>
      </c>
      <c r="AJ876" s="111">
        <f t="shared" si="3333"/>
        <v>0</v>
      </c>
      <c r="AK876" s="111">
        <f t="shared" si="3332"/>
        <v>0</v>
      </c>
      <c r="AL876" s="111">
        <f t="shared" ref="AL876:AM876" si="3334">AL878</f>
        <v>0</v>
      </c>
      <c r="AM876" s="111">
        <f t="shared" si="3334"/>
        <v>0</v>
      </c>
      <c r="AN876" s="111">
        <f t="shared" ref="AN876:AO876" si="3335">AN878</f>
        <v>0</v>
      </c>
      <c r="AO876" s="111">
        <f t="shared" si="3335"/>
        <v>0</v>
      </c>
    </row>
    <row r="877" spans="1:41" ht="20.25" hidden="1" customHeight="1">
      <c r="A877" s="43"/>
      <c r="B877" s="28" t="s">
        <v>339</v>
      </c>
      <c r="C877" s="29" t="s">
        <v>340</v>
      </c>
      <c r="D877" s="186"/>
      <c r="E877" s="30"/>
      <c r="F877" s="93"/>
      <c r="G877" s="186"/>
      <c r="H877" s="186"/>
      <c r="I877" s="186"/>
      <c r="J877" s="186"/>
      <c r="K877" s="23">
        <f t="shared" si="3131"/>
        <v>0</v>
      </c>
      <c r="L877" s="23">
        <f t="shared" si="3132"/>
        <v>0</v>
      </c>
      <c r="M877" s="186"/>
      <c r="N877" s="186"/>
      <c r="O877" s="186"/>
      <c r="P877" s="30"/>
      <c r="Q877" s="30"/>
      <c r="R877" s="30"/>
      <c r="S877" s="30"/>
      <c r="T877" s="30"/>
      <c r="U877" s="30"/>
      <c r="V877" s="30"/>
      <c r="W877" s="30"/>
      <c r="X877" s="30"/>
      <c r="Y877" s="30"/>
      <c r="Z877" s="30"/>
      <c r="AA877" s="30"/>
      <c r="AB877" s="30"/>
      <c r="AC877" s="30"/>
      <c r="AD877" s="292">
        <f t="shared" si="3294"/>
        <v>0</v>
      </c>
      <c r="AE877" s="30"/>
      <c r="AF877" s="30"/>
      <c r="AG877" s="30"/>
      <c r="AH877" s="30"/>
      <c r="AI877" s="30"/>
      <c r="AJ877" s="30"/>
      <c r="AK877" s="30"/>
      <c r="AL877" s="30"/>
      <c r="AM877" s="30"/>
      <c r="AN877" s="30"/>
      <c r="AO877" s="30"/>
    </row>
    <row r="878" spans="1:41" ht="15" customHeight="1">
      <c r="A878" s="43"/>
      <c r="B878" s="28" t="s">
        <v>317</v>
      </c>
      <c r="C878" s="29" t="s">
        <v>318</v>
      </c>
      <c r="D878" s="186">
        <v>177</v>
      </c>
      <c r="E878" s="30"/>
      <c r="F878" s="93">
        <v>222</v>
      </c>
      <c r="G878" s="186">
        <v>222</v>
      </c>
      <c r="H878" s="186">
        <v>0</v>
      </c>
      <c r="I878" s="186">
        <v>0</v>
      </c>
      <c r="J878" s="186">
        <v>0</v>
      </c>
      <c r="K878" s="23">
        <f t="shared" si="3131"/>
        <v>222</v>
      </c>
      <c r="L878" s="23">
        <f t="shared" si="3132"/>
        <v>0</v>
      </c>
      <c r="M878" s="186">
        <v>0</v>
      </c>
      <c r="N878" s="186">
        <v>0</v>
      </c>
      <c r="O878" s="186">
        <v>0</v>
      </c>
      <c r="P878" s="30"/>
      <c r="Q878" s="30"/>
      <c r="R878" s="30"/>
      <c r="S878" s="30"/>
      <c r="T878" s="30"/>
      <c r="U878" s="30"/>
      <c r="V878" s="30"/>
      <c r="W878" s="30"/>
      <c r="X878" s="30"/>
      <c r="Y878" s="30"/>
      <c r="Z878" s="30"/>
      <c r="AA878" s="30"/>
      <c r="AB878" s="30"/>
      <c r="AC878" s="30"/>
      <c r="AD878" s="292">
        <f t="shared" si="3294"/>
        <v>222</v>
      </c>
      <c r="AE878" s="30">
        <v>222</v>
      </c>
      <c r="AF878" s="30">
        <v>222</v>
      </c>
      <c r="AG878" s="30"/>
      <c r="AH878" s="30"/>
      <c r="AI878" s="30"/>
      <c r="AJ878" s="30"/>
      <c r="AK878" s="30"/>
      <c r="AL878" s="30"/>
      <c r="AM878" s="30"/>
      <c r="AN878" s="30"/>
      <c r="AO878" s="30"/>
    </row>
    <row r="879" spans="1:41" ht="14.25">
      <c r="A879" s="43" t="s">
        <v>578</v>
      </c>
      <c r="B879" s="188" t="s">
        <v>579</v>
      </c>
      <c r="C879" s="129" t="s">
        <v>580</v>
      </c>
      <c r="D879" s="263">
        <f t="shared" ref="D879:E879" si="3336">D880+D887</f>
        <v>59481.19</v>
      </c>
      <c r="E879" s="156">
        <f t="shared" si="3336"/>
        <v>17431</v>
      </c>
      <c r="F879" s="300">
        <f t="shared" ref="F879:J879" si="3337">F880+F887</f>
        <v>58302</v>
      </c>
      <c r="G879" s="263">
        <f t="shared" si="3337"/>
        <v>45952</v>
      </c>
      <c r="H879" s="263">
        <f t="shared" si="3337"/>
        <v>4250</v>
      </c>
      <c r="I879" s="263">
        <f t="shared" si="3337"/>
        <v>4150</v>
      </c>
      <c r="J879" s="263">
        <f t="shared" si="3337"/>
        <v>3950</v>
      </c>
      <c r="K879" s="23">
        <f t="shared" si="3131"/>
        <v>58302</v>
      </c>
      <c r="L879" s="23">
        <f t="shared" si="3132"/>
        <v>0</v>
      </c>
      <c r="M879" s="263">
        <f t="shared" ref="M879:O879" si="3338">M880+M887</f>
        <v>16600</v>
      </c>
      <c r="N879" s="263">
        <f t="shared" si="3338"/>
        <v>16600</v>
      </c>
      <c r="O879" s="263">
        <f t="shared" si="3338"/>
        <v>16600</v>
      </c>
      <c r="P879" s="156">
        <f t="shared" ref="P879:Q879" si="3339">P880+P887</f>
        <v>0</v>
      </c>
      <c r="Q879" s="156">
        <f t="shared" si="3339"/>
        <v>0</v>
      </c>
      <c r="R879" s="156">
        <f t="shared" ref="R879:Z879" si="3340">R880+R887</f>
        <v>0</v>
      </c>
      <c r="S879" s="156">
        <f t="shared" si="3340"/>
        <v>0</v>
      </c>
      <c r="T879" s="156">
        <f t="shared" si="3340"/>
        <v>0</v>
      </c>
      <c r="U879" s="156">
        <f t="shared" ref="U879:V879" si="3341">U880+U887</f>
        <v>0</v>
      </c>
      <c r="V879" s="156">
        <f t="shared" si="3341"/>
        <v>0</v>
      </c>
      <c r="W879" s="156">
        <f t="shared" ref="W879:Y879" si="3342">W880+W887</f>
        <v>4388.87</v>
      </c>
      <c r="X879" s="156">
        <f t="shared" si="3342"/>
        <v>0</v>
      </c>
      <c r="Y879" s="156">
        <f t="shared" si="3342"/>
        <v>0</v>
      </c>
      <c r="Z879" s="156">
        <f t="shared" si="3340"/>
        <v>0</v>
      </c>
      <c r="AA879" s="156">
        <f t="shared" ref="AA879:AB879" si="3343">AA880+AA887</f>
        <v>0</v>
      </c>
      <c r="AB879" s="156">
        <f t="shared" si="3343"/>
        <v>0</v>
      </c>
      <c r="AC879" s="156">
        <f t="shared" ref="AC879:AE879" si="3344">AC880+AC887</f>
        <v>4922.84</v>
      </c>
      <c r="AD879" s="292">
        <f t="shared" si="3294"/>
        <v>67613.710000000006</v>
      </c>
      <c r="AE879" s="156">
        <f t="shared" si="3344"/>
        <v>67613.709999999992</v>
      </c>
      <c r="AF879" s="156">
        <f t="shared" ref="AF879:AK879" si="3345">AF880+AF887</f>
        <v>24471</v>
      </c>
      <c r="AG879" s="156">
        <f t="shared" si="3345"/>
        <v>55419</v>
      </c>
      <c r="AH879" s="156">
        <f t="shared" ref="AH879:AJ879" si="3346">AH880+AH887</f>
        <v>0</v>
      </c>
      <c r="AI879" s="156">
        <f t="shared" si="3346"/>
        <v>0</v>
      </c>
      <c r="AJ879" s="156">
        <f t="shared" si="3346"/>
        <v>0</v>
      </c>
      <c r="AK879" s="156">
        <f t="shared" si="3345"/>
        <v>42599</v>
      </c>
      <c r="AL879" s="156">
        <f t="shared" ref="AL879:AM879" si="3347">AL880+AL887</f>
        <v>0</v>
      </c>
      <c r="AM879" s="156">
        <f t="shared" si="3347"/>
        <v>0</v>
      </c>
      <c r="AN879" s="156">
        <f t="shared" ref="AN879:AO879" si="3348">AN880+AN887</f>
        <v>0</v>
      </c>
      <c r="AO879" s="156">
        <f t="shared" si="3348"/>
        <v>0</v>
      </c>
    </row>
    <row r="880" spans="1:41" ht="14.25">
      <c r="A880" s="43"/>
      <c r="B880" s="25" t="s">
        <v>298</v>
      </c>
      <c r="C880" s="29"/>
      <c r="D880" s="191">
        <f t="shared" ref="D880:E880" si="3349">D881+D886</f>
        <v>17250</v>
      </c>
      <c r="E880" s="111">
        <f t="shared" si="3349"/>
        <v>17431</v>
      </c>
      <c r="F880" s="296">
        <f t="shared" ref="F880:J880" si="3350">F881+F886</f>
        <v>16600</v>
      </c>
      <c r="G880" s="191">
        <f t="shared" si="3350"/>
        <v>4250</v>
      </c>
      <c r="H880" s="191">
        <f t="shared" si="3350"/>
        <v>4250</v>
      </c>
      <c r="I880" s="191">
        <f t="shared" si="3350"/>
        <v>4150</v>
      </c>
      <c r="J880" s="191">
        <f t="shared" si="3350"/>
        <v>3950</v>
      </c>
      <c r="K880" s="23">
        <f t="shared" si="3131"/>
        <v>16600</v>
      </c>
      <c r="L880" s="23">
        <f t="shared" si="3132"/>
        <v>0</v>
      </c>
      <c r="M880" s="191">
        <f t="shared" ref="M880:O880" si="3351">M881+M886</f>
        <v>16600</v>
      </c>
      <c r="N880" s="191">
        <f t="shared" si="3351"/>
        <v>16600</v>
      </c>
      <c r="O880" s="191">
        <f t="shared" si="3351"/>
        <v>16600</v>
      </c>
      <c r="P880" s="111">
        <f t="shared" ref="P880:Q880" si="3352">P881+P886</f>
        <v>0</v>
      </c>
      <c r="Q880" s="111">
        <f t="shared" si="3352"/>
        <v>0</v>
      </c>
      <c r="R880" s="111">
        <f t="shared" ref="R880:Z880" si="3353">R881+R886</f>
        <v>0</v>
      </c>
      <c r="S880" s="111">
        <f t="shared" si="3353"/>
        <v>0</v>
      </c>
      <c r="T880" s="111">
        <f t="shared" si="3353"/>
        <v>0</v>
      </c>
      <c r="U880" s="111">
        <f t="shared" ref="U880:V880" si="3354">U881+U886</f>
        <v>0</v>
      </c>
      <c r="V880" s="111">
        <f t="shared" si="3354"/>
        <v>0</v>
      </c>
      <c r="W880" s="111">
        <f t="shared" ref="W880:Y880" si="3355">W881+W886</f>
        <v>750</v>
      </c>
      <c r="X880" s="111">
        <f t="shared" si="3355"/>
        <v>0</v>
      </c>
      <c r="Y880" s="111">
        <f t="shared" si="3355"/>
        <v>0</v>
      </c>
      <c r="Z880" s="111">
        <f t="shared" si="3353"/>
        <v>0</v>
      </c>
      <c r="AA880" s="111">
        <f t="shared" ref="AA880:AB880" si="3356">AA881+AA886</f>
        <v>0</v>
      </c>
      <c r="AB880" s="111">
        <f t="shared" si="3356"/>
        <v>0</v>
      </c>
      <c r="AC880" s="111">
        <f t="shared" ref="AC880:AE880" si="3357">AC881+AC886</f>
        <v>0</v>
      </c>
      <c r="AD880" s="292">
        <f t="shared" si="3294"/>
        <v>17350</v>
      </c>
      <c r="AE880" s="111">
        <f t="shared" si="3357"/>
        <v>17350</v>
      </c>
      <c r="AF880" s="111">
        <f t="shared" ref="AF880:AK880" si="3358">AF881+AF886</f>
        <v>16752</v>
      </c>
      <c r="AG880" s="111">
        <f t="shared" si="3358"/>
        <v>12820</v>
      </c>
      <c r="AH880" s="111">
        <f t="shared" ref="AH880:AJ880" si="3359">AH881+AH886</f>
        <v>0</v>
      </c>
      <c r="AI880" s="111">
        <f t="shared" si="3359"/>
        <v>0</v>
      </c>
      <c r="AJ880" s="111">
        <f t="shared" si="3359"/>
        <v>0</v>
      </c>
      <c r="AK880" s="111">
        <f t="shared" si="3358"/>
        <v>0</v>
      </c>
      <c r="AL880" s="111">
        <f t="shared" ref="AL880:AM880" si="3360">AL881+AL886</f>
        <v>0</v>
      </c>
      <c r="AM880" s="111">
        <f t="shared" si="3360"/>
        <v>0</v>
      </c>
      <c r="AN880" s="111">
        <f t="shared" ref="AN880:AO880" si="3361">AN881+AN886</f>
        <v>0</v>
      </c>
      <c r="AO880" s="111">
        <f t="shared" si="3361"/>
        <v>0</v>
      </c>
    </row>
    <row r="881" spans="1:41" ht="14.25">
      <c r="A881" s="43"/>
      <c r="B881" s="28" t="s">
        <v>299</v>
      </c>
      <c r="C881" s="29">
        <v>1</v>
      </c>
      <c r="D881" s="248">
        <f t="shared" ref="D881:E881" si="3362">D882</f>
        <v>17250</v>
      </c>
      <c r="E881" s="38">
        <f t="shared" si="3362"/>
        <v>17431</v>
      </c>
      <c r="F881" s="286">
        <f t="shared" ref="F881:AO881" si="3363">F882</f>
        <v>16600</v>
      </c>
      <c r="G881" s="248">
        <f t="shared" si="3363"/>
        <v>4250</v>
      </c>
      <c r="H881" s="248">
        <f t="shared" si="3363"/>
        <v>4250</v>
      </c>
      <c r="I881" s="248">
        <f t="shared" si="3363"/>
        <v>4150</v>
      </c>
      <c r="J881" s="248">
        <f t="shared" si="3363"/>
        <v>3950</v>
      </c>
      <c r="K881" s="23">
        <f t="shared" si="3131"/>
        <v>16600</v>
      </c>
      <c r="L881" s="23">
        <f t="shared" si="3132"/>
        <v>0</v>
      </c>
      <c r="M881" s="248">
        <f t="shared" si="3363"/>
        <v>16600</v>
      </c>
      <c r="N881" s="248">
        <f t="shared" si="3363"/>
        <v>16600</v>
      </c>
      <c r="O881" s="248">
        <f t="shared" si="3363"/>
        <v>16600</v>
      </c>
      <c r="P881" s="38">
        <f t="shared" si="3363"/>
        <v>0</v>
      </c>
      <c r="Q881" s="38">
        <f t="shared" si="3363"/>
        <v>0</v>
      </c>
      <c r="R881" s="38">
        <f t="shared" si="3363"/>
        <v>0</v>
      </c>
      <c r="S881" s="38">
        <f t="shared" si="3363"/>
        <v>0</v>
      </c>
      <c r="T881" s="38">
        <f t="shared" si="3363"/>
        <v>0</v>
      </c>
      <c r="U881" s="38">
        <f t="shared" si="3363"/>
        <v>0</v>
      </c>
      <c r="V881" s="38">
        <f t="shared" si="3363"/>
        <v>0</v>
      </c>
      <c r="W881" s="38">
        <f t="shared" si="3363"/>
        <v>750</v>
      </c>
      <c r="X881" s="38">
        <f t="shared" si="3363"/>
        <v>0</v>
      </c>
      <c r="Y881" s="38">
        <f t="shared" si="3363"/>
        <v>0</v>
      </c>
      <c r="Z881" s="38">
        <f t="shared" si="3363"/>
        <v>0</v>
      </c>
      <c r="AA881" s="38">
        <f t="shared" si="3363"/>
        <v>0</v>
      </c>
      <c r="AB881" s="38">
        <f t="shared" si="3363"/>
        <v>0</v>
      </c>
      <c r="AC881" s="38">
        <f t="shared" si="3363"/>
        <v>0</v>
      </c>
      <c r="AD881" s="292">
        <f t="shared" si="3294"/>
        <v>17350</v>
      </c>
      <c r="AE881" s="38">
        <f t="shared" si="3363"/>
        <v>17350</v>
      </c>
      <c r="AF881" s="38">
        <f t="shared" si="3363"/>
        <v>16752</v>
      </c>
      <c r="AG881" s="38">
        <f t="shared" si="3363"/>
        <v>12820</v>
      </c>
      <c r="AH881" s="38">
        <f t="shared" si="3363"/>
        <v>0</v>
      </c>
      <c r="AI881" s="38">
        <f t="shared" si="3363"/>
        <v>0</v>
      </c>
      <c r="AJ881" s="38">
        <f t="shared" si="3363"/>
        <v>0</v>
      </c>
      <c r="AK881" s="38">
        <f t="shared" si="3363"/>
        <v>0</v>
      </c>
      <c r="AL881" s="38">
        <f t="shared" si="3363"/>
        <v>0</v>
      </c>
      <c r="AM881" s="38">
        <f t="shared" si="3363"/>
        <v>0</v>
      </c>
      <c r="AN881" s="38">
        <f t="shared" si="3363"/>
        <v>0</v>
      </c>
      <c r="AO881" s="38">
        <f t="shared" si="3363"/>
        <v>0</v>
      </c>
    </row>
    <row r="882" spans="1:41" ht="14.25">
      <c r="A882" s="43"/>
      <c r="B882" s="28" t="s">
        <v>467</v>
      </c>
      <c r="C882" s="29" t="s">
        <v>419</v>
      </c>
      <c r="D882" s="248">
        <f t="shared" ref="D882:E882" si="3364">D883+D884+D885</f>
        <v>17250</v>
      </c>
      <c r="E882" s="38">
        <f t="shared" si="3364"/>
        <v>17431</v>
      </c>
      <c r="F882" s="286">
        <f t="shared" ref="F882:J882" si="3365">F883+F884+F885</f>
        <v>16600</v>
      </c>
      <c r="G882" s="248">
        <f t="shared" si="3365"/>
        <v>4250</v>
      </c>
      <c r="H882" s="248">
        <f t="shared" si="3365"/>
        <v>4250</v>
      </c>
      <c r="I882" s="248">
        <f t="shared" si="3365"/>
        <v>4150</v>
      </c>
      <c r="J882" s="248">
        <f t="shared" si="3365"/>
        <v>3950</v>
      </c>
      <c r="K882" s="23">
        <f t="shared" si="3131"/>
        <v>16600</v>
      </c>
      <c r="L882" s="23">
        <f t="shared" si="3132"/>
        <v>0</v>
      </c>
      <c r="M882" s="248">
        <f t="shared" ref="M882:O882" si="3366">M883+M884+M885</f>
        <v>16600</v>
      </c>
      <c r="N882" s="248">
        <f t="shared" si="3366"/>
        <v>16600</v>
      </c>
      <c r="O882" s="248">
        <f t="shared" si="3366"/>
        <v>16600</v>
      </c>
      <c r="P882" s="38">
        <f t="shared" ref="P882:Q882" si="3367">P883+P884+P885</f>
        <v>0</v>
      </c>
      <c r="Q882" s="38">
        <f t="shared" si="3367"/>
        <v>0</v>
      </c>
      <c r="R882" s="38">
        <f t="shared" ref="R882:Z882" si="3368">R883+R884+R885</f>
        <v>0</v>
      </c>
      <c r="S882" s="38">
        <f t="shared" si="3368"/>
        <v>0</v>
      </c>
      <c r="T882" s="38">
        <f t="shared" si="3368"/>
        <v>0</v>
      </c>
      <c r="U882" s="38">
        <f t="shared" ref="U882:V882" si="3369">U883+U884+U885</f>
        <v>0</v>
      </c>
      <c r="V882" s="38">
        <f t="shared" si="3369"/>
        <v>0</v>
      </c>
      <c r="W882" s="38">
        <f t="shared" ref="W882:Y882" si="3370">W883+W884+W885</f>
        <v>750</v>
      </c>
      <c r="X882" s="38">
        <f t="shared" si="3370"/>
        <v>0</v>
      </c>
      <c r="Y882" s="38">
        <f t="shared" si="3370"/>
        <v>0</v>
      </c>
      <c r="Z882" s="38">
        <f t="shared" si="3368"/>
        <v>0</v>
      </c>
      <c r="AA882" s="38">
        <f t="shared" ref="AA882:AB882" si="3371">AA883+AA884+AA885</f>
        <v>0</v>
      </c>
      <c r="AB882" s="38">
        <f t="shared" si="3371"/>
        <v>0</v>
      </c>
      <c r="AC882" s="38">
        <f t="shared" ref="AC882:AE882" si="3372">AC883+AC884+AC885</f>
        <v>0</v>
      </c>
      <c r="AD882" s="292">
        <f t="shared" si="3294"/>
        <v>17350</v>
      </c>
      <c r="AE882" s="38">
        <f t="shared" si="3372"/>
        <v>17350</v>
      </c>
      <c r="AF882" s="38">
        <f t="shared" ref="AF882:AK882" si="3373">AF883+AF884+AF885</f>
        <v>16752</v>
      </c>
      <c r="AG882" s="38">
        <f t="shared" si="3373"/>
        <v>12820</v>
      </c>
      <c r="AH882" s="38">
        <f t="shared" ref="AH882:AJ882" si="3374">AH883+AH884+AH885</f>
        <v>0</v>
      </c>
      <c r="AI882" s="38">
        <f t="shared" si="3374"/>
        <v>0</v>
      </c>
      <c r="AJ882" s="38">
        <f t="shared" si="3374"/>
        <v>0</v>
      </c>
      <c r="AK882" s="38">
        <f t="shared" si="3373"/>
        <v>0</v>
      </c>
      <c r="AL882" s="38">
        <f t="shared" ref="AL882:AM882" si="3375">AL883+AL884+AL885</f>
        <v>0</v>
      </c>
      <c r="AM882" s="38">
        <f t="shared" si="3375"/>
        <v>0</v>
      </c>
      <c r="AN882" s="38">
        <f t="shared" ref="AN882:AO882" si="3376">AN883+AN884+AN885</f>
        <v>0</v>
      </c>
      <c r="AO882" s="38">
        <f t="shared" si="3376"/>
        <v>0</v>
      </c>
    </row>
    <row r="883" spans="1:41" ht="15.75" customHeight="1">
      <c r="A883" s="43" t="s">
        <v>581</v>
      </c>
      <c r="B883" s="28" t="s">
        <v>300</v>
      </c>
      <c r="C883" s="29">
        <v>10</v>
      </c>
      <c r="D883" s="252">
        <f>13745+28</f>
        <v>13773</v>
      </c>
      <c r="E883" s="30">
        <v>14540</v>
      </c>
      <c r="F883" s="93">
        <v>14000</v>
      </c>
      <c r="G883" s="186">
        <v>3600</v>
      </c>
      <c r="H883" s="186">
        <v>3600</v>
      </c>
      <c r="I883" s="186">
        <v>3500</v>
      </c>
      <c r="J883" s="186">
        <v>3300</v>
      </c>
      <c r="K883" s="23">
        <f t="shared" si="3131"/>
        <v>14000</v>
      </c>
      <c r="L883" s="23">
        <f t="shared" si="3132"/>
        <v>0</v>
      </c>
      <c r="M883" s="186">
        <v>14000</v>
      </c>
      <c r="N883" s="186">
        <v>14000</v>
      </c>
      <c r="O883" s="186">
        <v>14000</v>
      </c>
      <c r="P883" s="30"/>
      <c r="Q883" s="30"/>
      <c r="R883" s="30"/>
      <c r="S883" s="30"/>
      <c r="T883" s="30"/>
      <c r="U883" s="30"/>
      <c r="V883" s="30"/>
      <c r="W883" s="30">
        <v>310</v>
      </c>
      <c r="X883" s="30"/>
      <c r="Y883" s="30"/>
      <c r="Z883" s="30"/>
      <c r="AA883" s="30"/>
      <c r="AB883" s="30"/>
      <c r="AC883" s="30"/>
      <c r="AD883" s="292">
        <f t="shared" si="3294"/>
        <v>14310</v>
      </c>
      <c r="AE883" s="30">
        <v>14310</v>
      </c>
      <c r="AF883" s="30">
        <v>14200</v>
      </c>
      <c r="AG883" s="30">
        <v>10940</v>
      </c>
      <c r="AH883" s="30"/>
      <c r="AI883" s="30"/>
      <c r="AJ883" s="30"/>
      <c r="AK883" s="30"/>
      <c r="AL883" s="30"/>
      <c r="AM883" s="30"/>
      <c r="AN883" s="30"/>
      <c r="AO883" s="30"/>
    </row>
    <row r="884" spans="1:41" ht="15.75" customHeight="1">
      <c r="A884" s="43"/>
      <c r="B884" s="28" t="s">
        <v>301</v>
      </c>
      <c r="C884" s="29">
        <v>20</v>
      </c>
      <c r="D884" s="252">
        <f>3350-28</f>
        <v>3322</v>
      </c>
      <c r="E884" s="30">
        <v>2687</v>
      </c>
      <c r="F884" s="93">
        <v>2400</v>
      </c>
      <c r="G884" s="186">
        <v>600</v>
      </c>
      <c r="H884" s="186">
        <v>600</v>
      </c>
      <c r="I884" s="186">
        <v>600</v>
      </c>
      <c r="J884" s="186">
        <v>600</v>
      </c>
      <c r="K884" s="23">
        <f t="shared" si="3131"/>
        <v>2400</v>
      </c>
      <c r="L884" s="23">
        <f t="shared" si="3132"/>
        <v>0</v>
      </c>
      <c r="M884" s="186">
        <v>2400</v>
      </c>
      <c r="N884" s="186">
        <v>2400</v>
      </c>
      <c r="O884" s="186">
        <v>2400</v>
      </c>
      <c r="P884" s="30"/>
      <c r="Q884" s="30"/>
      <c r="R884" s="30"/>
      <c r="S884" s="30"/>
      <c r="T884" s="30"/>
      <c r="U884" s="30"/>
      <c r="V884" s="30"/>
      <c r="W884" s="30">
        <v>440</v>
      </c>
      <c r="X884" s="30"/>
      <c r="Y884" s="30"/>
      <c r="Z884" s="30"/>
      <c r="AA884" s="30"/>
      <c r="AB884" s="30"/>
      <c r="AC884" s="30"/>
      <c r="AD884" s="292">
        <f t="shared" si="3294"/>
        <v>2840</v>
      </c>
      <c r="AE884" s="30">
        <v>2840</v>
      </c>
      <c r="AF884" s="30">
        <v>2364</v>
      </c>
      <c r="AG884" s="30">
        <v>1700</v>
      </c>
      <c r="AH884" s="30"/>
      <c r="AI884" s="30"/>
      <c r="AJ884" s="30"/>
      <c r="AK884" s="30"/>
      <c r="AL884" s="30"/>
      <c r="AM884" s="30"/>
      <c r="AN884" s="30"/>
      <c r="AO884" s="30"/>
    </row>
    <row r="885" spans="1:41" ht="17.25" customHeight="1">
      <c r="A885" s="43"/>
      <c r="B885" s="28" t="s">
        <v>582</v>
      </c>
      <c r="C885" s="29">
        <v>59</v>
      </c>
      <c r="D885" s="186">
        <v>155</v>
      </c>
      <c r="E885" s="30">
        <v>204</v>
      </c>
      <c r="F885" s="93">
        <v>200</v>
      </c>
      <c r="G885" s="186">
        <v>50</v>
      </c>
      <c r="H885" s="186">
        <v>50</v>
      </c>
      <c r="I885" s="186">
        <v>50</v>
      </c>
      <c r="J885" s="186">
        <v>50</v>
      </c>
      <c r="K885" s="23">
        <f t="shared" si="3131"/>
        <v>200</v>
      </c>
      <c r="L885" s="23">
        <f t="shared" si="3132"/>
        <v>0</v>
      </c>
      <c r="M885" s="186">
        <v>200</v>
      </c>
      <c r="N885" s="186">
        <v>200</v>
      </c>
      <c r="O885" s="186">
        <v>200</v>
      </c>
      <c r="P885" s="30"/>
      <c r="Q885" s="30"/>
      <c r="R885" s="30"/>
      <c r="S885" s="30"/>
      <c r="T885" s="30"/>
      <c r="U885" s="30"/>
      <c r="V885" s="30"/>
      <c r="W885" s="30"/>
      <c r="X885" s="30"/>
      <c r="Y885" s="30"/>
      <c r="Z885" s="30"/>
      <c r="AA885" s="30"/>
      <c r="AB885" s="30"/>
      <c r="AC885" s="30"/>
      <c r="AD885" s="292">
        <f t="shared" si="3294"/>
        <v>200</v>
      </c>
      <c r="AE885" s="30">
        <v>200</v>
      </c>
      <c r="AF885" s="30">
        <v>188</v>
      </c>
      <c r="AG885" s="30">
        <v>180</v>
      </c>
      <c r="AH885" s="30"/>
      <c r="AI885" s="30"/>
      <c r="AJ885" s="30"/>
      <c r="AK885" s="30"/>
      <c r="AL885" s="30"/>
      <c r="AM885" s="30"/>
      <c r="AN885" s="30"/>
      <c r="AO885" s="30"/>
    </row>
    <row r="886" spans="1:41" ht="17.25" hidden="1" customHeight="1">
      <c r="A886" s="43"/>
      <c r="B886" s="28" t="s">
        <v>310</v>
      </c>
      <c r="C886" s="29" t="s">
        <v>421</v>
      </c>
      <c r="D886" s="186"/>
      <c r="E886" s="30"/>
      <c r="F886" s="93"/>
      <c r="G886" s="186"/>
      <c r="H886" s="186"/>
      <c r="I886" s="186"/>
      <c r="J886" s="186"/>
      <c r="K886" s="23">
        <f t="shared" si="3131"/>
        <v>0</v>
      </c>
      <c r="L886" s="23">
        <f t="shared" si="3132"/>
        <v>0</v>
      </c>
      <c r="M886" s="186"/>
      <c r="N886" s="186"/>
      <c r="O886" s="186"/>
      <c r="P886" s="30"/>
      <c r="Q886" s="30"/>
      <c r="R886" s="30"/>
      <c r="S886" s="30"/>
      <c r="T886" s="30"/>
      <c r="U886" s="30"/>
      <c r="V886" s="30"/>
      <c r="W886" s="30"/>
      <c r="X886" s="30"/>
      <c r="Y886" s="30"/>
      <c r="Z886" s="30"/>
      <c r="AA886" s="30"/>
      <c r="AB886" s="30"/>
      <c r="AC886" s="30"/>
      <c r="AD886" s="292">
        <f t="shared" si="3294"/>
        <v>0</v>
      </c>
      <c r="AE886" s="30"/>
      <c r="AF886" s="30"/>
      <c r="AG886" s="30"/>
      <c r="AH886" s="30"/>
      <c r="AI886" s="30"/>
      <c r="AJ886" s="30"/>
      <c r="AK886" s="30"/>
      <c r="AL886" s="30"/>
      <c r="AM886" s="30"/>
      <c r="AN886" s="30"/>
      <c r="AO886" s="30"/>
    </row>
    <row r="887" spans="1:41" ht="13.5" customHeight="1">
      <c r="A887" s="43"/>
      <c r="B887" s="25" t="s">
        <v>311</v>
      </c>
      <c r="C887" s="29"/>
      <c r="D887" s="191">
        <f t="shared" ref="D887:E887" si="3377">D888</f>
        <v>42231.19</v>
      </c>
      <c r="E887" s="111">
        <f t="shared" si="3377"/>
        <v>0</v>
      </c>
      <c r="F887" s="296">
        <f t="shared" ref="F887:AO887" si="3378">F888</f>
        <v>41702</v>
      </c>
      <c r="G887" s="191">
        <f t="shared" si="3378"/>
        <v>41702</v>
      </c>
      <c r="H887" s="191">
        <f t="shared" si="3378"/>
        <v>0</v>
      </c>
      <c r="I887" s="191">
        <f t="shared" si="3378"/>
        <v>0</v>
      </c>
      <c r="J887" s="191">
        <f t="shared" si="3378"/>
        <v>0</v>
      </c>
      <c r="K887" s="23">
        <f t="shared" si="3131"/>
        <v>41702</v>
      </c>
      <c r="L887" s="23">
        <f t="shared" si="3132"/>
        <v>0</v>
      </c>
      <c r="M887" s="191">
        <f t="shared" si="3378"/>
        <v>0</v>
      </c>
      <c r="N887" s="191">
        <f t="shared" si="3378"/>
        <v>0</v>
      </c>
      <c r="O887" s="191">
        <f t="shared" si="3378"/>
        <v>0</v>
      </c>
      <c r="P887" s="111">
        <f t="shared" si="3378"/>
        <v>0</v>
      </c>
      <c r="Q887" s="111">
        <f t="shared" si="3378"/>
        <v>0</v>
      </c>
      <c r="R887" s="111">
        <f t="shared" si="3378"/>
        <v>0</v>
      </c>
      <c r="S887" s="111">
        <f t="shared" si="3378"/>
        <v>0</v>
      </c>
      <c r="T887" s="111">
        <f t="shared" si="3378"/>
        <v>0</v>
      </c>
      <c r="U887" s="111">
        <f t="shared" si="3378"/>
        <v>0</v>
      </c>
      <c r="V887" s="111">
        <f t="shared" si="3378"/>
        <v>0</v>
      </c>
      <c r="W887" s="111">
        <f t="shared" si="3378"/>
        <v>3638.87</v>
      </c>
      <c r="X887" s="111">
        <f t="shared" si="3378"/>
        <v>0</v>
      </c>
      <c r="Y887" s="111">
        <f t="shared" si="3378"/>
        <v>0</v>
      </c>
      <c r="Z887" s="111">
        <f t="shared" si="3378"/>
        <v>0</v>
      </c>
      <c r="AA887" s="111">
        <f t="shared" si="3378"/>
        <v>0</v>
      </c>
      <c r="AB887" s="111">
        <f t="shared" si="3378"/>
        <v>0</v>
      </c>
      <c r="AC887" s="111">
        <f t="shared" si="3378"/>
        <v>4922.84</v>
      </c>
      <c r="AD887" s="292">
        <f t="shared" si="3294"/>
        <v>50263.710000000006</v>
      </c>
      <c r="AE887" s="111">
        <f t="shared" si="3378"/>
        <v>50263.71</v>
      </c>
      <c r="AF887" s="111">
        <f t="shared" si="3378"/>
        <v>7719</v>
      </c>
      <c r="AG887" s="111">
        <f t="shared" si="3378"/>
        <v>42599</v>
      </c>
      <c r="AH887" s="111">
        <f t="shared" si="3378"/>
        <v>0</v>
      </c>
      <c r="AI887" s="111">
        <f t="shared" si="3378"/>
        <v>0</v>
      </c>
      <c r="AJ887" s="111">
        <f t="shared" si="3378"/>
        <v>0</v>
      </c>
      <c r="AK887" s="111">
        <f t="shared" si="3378"/>
        <v>42599</v>
      </c>
      <c r="AL887" s="111">
        <f t="shared" si="3378"/>
        <v>0</v>
      </c>
      <c r="AM887" s="111">
        <f t="shared" si="3378"/>
        <v>0</v>
      </c>
      <c r="AN887" s="111">
        <f t="shared" si="3378"/>
        <v>0</v>
      </c>
      <c r="AO887" s="111">
        <f t="shared" si="3378"/>
        <v>0</v>
      </c>
    </row>
    <row r="888" spans="1:41" ht="15" customHeight="1">
      <c r="A888" s="43"/>
      <c r="B888" s="28" t="s">
        <v>317</v>
      </c>
      <c r="C888" s="29" t="s">
        <v>318</v>
      </c>
      <c r="D888" s="186">
        <v>42231.19</v>
      </c>
      <c r="E888" s="30"/>
      <c r="F888" s="93">
        <v>41702</v>
      </c>
      <c r="G888" s="186">
        <v>41702</v>
      </c>
      <c r="H888" s="186">
        <v>0</v>
      </c>
      <c r="I888" s="186">
        <v>0</v>
      </c>
      <c r="J888" s="186">
        <v>0</v>
      </c>
      <c r="K888" s="23">
        <f t="shared" si="3131"/>
        <v>41702</v>
      </c>
      <c r="L888" s="23">
        <f t="shared" si="3132"/>
        <v>0</v>
      </c>
      <c r="M888" s="186">
        <v>0</v>
      </c>
      <c r="N888" s="186">
        <v>0</v>
      </c>
      <c r="O888" s="186">
        <v>0</v>
      </c>
      <c r="P888" s="30"/>
      <c r="Q888" s="30"/>
      <c r="R888" s="30"/>
      <c r="S888" s="30"/>
      <c r="T888" s="30"/>
      <c r="U888" s="30"/>
      <c r="V888" s="30"/>
      <c r="W888" s="30">
        <v>3638.87</v>
      </c>
      <c r="X888" s="30"/>
      <c r="Y888" s="30"/>
      <c r="Z888" s="30"/>
      <c r="AA888" s="30"/>
      <c r="AB888" s="30"/>
      <c r="AC888" s="30">
        <v>4922.84</v>
      </c>
      <c r="AD888" s="292">
        <f t="shared" si="3294"/>
        <v>50263.710000000006</v>
      </c>
      <c r="AE888" s="30">
        <v>50263.71</v>
      </c>
      <c r="AF888" s="30">
        <v>7719</v>
      </c>
      <c r="AG888" s="30">
        <v>42599</v>
      </c>
      <c r="AH888" s="30"/>
      <c r="AI888" s="30"/>
      <c r="AJ888" s="30"/>
      <c r="AK888" s="30">
        <v>42599</v>
      </c>
      <c r="AL888" s="30"/>
      <c r="AM888" s="30"/>
      <c r="AN888" s="30"/>
      <c r="AO888" s="30"/>
    </row>
    <row r="889" spans="1:41" ht="14.25" hidden="1">
      <c r="A889" s="43" t="s">
        <v>583</v>
      </c>
      <c r="B889" s="154" t="s">
        <v>584</v>
      </c>
      <c r="C889" s="129" t="s">
        <v>585</v>
      </c>
      <c r="D889" s="263">
        <f t="shared" ref="D889:E889" si="3379">D890+D896</f>
        <v>0</v>
      </c>
      <c r="E889" s="156">
        <f t="shared" si="3379"/>
        <v>0</v>
      </c>
      <c r="F889" s="300">
        <f t="shared" ref="F889:J889" si="3380">F890+F896</f>
        <v>0</v>
      </c>
      <c r="G889" s="263">
        <f t="shared" si="3380"/>
        <v>0</v>
      </c>
      <c r="H889" s="263">
        <f t="shared" si="3380"/>
        <v>0</v>
      </c>
      <c r="I889" s="263">
        <f t="shared" si="3380"/>
        <v>0</v>
      </c>
      <c r="J889" s="263">
        <f t="shared" si="3380"/>
        <v>0</v>
      </c>
      <c r="K889" s="23">
        <f t="shared" si="3131"/>
        <v>0</v>
      </c>
      <c r="L889" s="23">
        <f t="shared" si="3132"/>
        <v>0</v>
      </c>
      <c r="M889" s="263">
        <f t="shared" ref="M889:O889" si="3381">M890+M896</f>
        <v>0</v>
      </c>
      <c r="N889" s="263">
        <f t="shared" si="3381"/>
        <v>0</v>
      </c>
      <c r="O889" s="263">
        <f t="shared" si="3381"/>
        <v>0</v>
      </c>
      <c r="P889" s="156">
        <f t="shared" ref="P889:Q889" si="3382">P890+P896</f>
        <v>0</v>
      </c>
      <c r="Q889" s="156">
        <f t="shared" si="3382"/>
        <v>0</v>
      </c>
      <c r="R889" s="156">
        <f t="shared" ref="R889:Z889" si="3383">R890+R896</f>
        <v>0</v>
      </c>
      <c r="S889" s="156">
        <f t="shared" si="3383"/>
        <v>0</v>
      </c>
      <c r="T889" s="156">
        <f t="shared" si="3383"/>
        <v>0</v>
      </c>
      <c r="U889" s="156">
        <f t="shared" ref="U889:V889" si="3384">U890+U896</f>
        <v>0</v>
      </c>
      <c r="V889" s="156">
        <f t="shared" si="3384"/>
        <v>0</v>
      </c>
      <c r="W889" s="156">
        <f t="shared" ref="W889:Y889" si="3385">W890+W896</f>
        <v>0</v>
      </c>
      <c r="X889" s="156">
        <f t="shared" si="3385"/>
        <v>0</v>
      </c>
      <c r="Y889" s="156">
        <f t="shared" si="3385"/>
        <v>0</v>
      </c>
      <c r="Z889" s="156">
        <f t="shared" si="3383"/>
        <v>0</v>
      </c>
      <c r="AA889" s="156">
        <f t="shared" ref="AA889:AB889" si="3386">AA890+AA896</f>
        <v>0</v>
      </c>
      <c r="AB889" s="156">
        <f t="shared" si="3386"/>
        <v>0</v>
      </c>
      <c r="AC889" s="156">
        <f t="shared" ref="AC889:AE889" si="3387">AC890+AC896</f>
        <v>0</v>
      </c>
      <c r="AD889" s="292">
        <f t="shared" si="3294"/>
        <v>0</v>
      </c>
      <c r="AE889" s="156">
        <f t="shared" si="3387"/>
        <v>0</v>
      </c>
      <c r="AF889" s="156">
        <f t="shared" ref="AF889:AK889" si="3388">AF890+AF896</f>
        <v>0</v>
      </c>
      <c r="AG889" s="156">
        <f t="shared" si="3388"/>
        <v>0</v>
      </c>
      <c r="AH889" s="156">
        <f t="shared" ref="AH889:AJ889" si="3389">AH890+AH896</f>
        <v>0</v>
      </c>
      <c r="AI889" s="156">
        <f t="shared" si="3389"/>
        <v>0</v>
      </c>
      <c r="AJ889" s="156">
        <f t="shared" si="3389"/>
        <v>0</v>
      </c>
      <c r="AK889" s="156">
        <f t="shared" si="3388"/>
        <v>0</v>
      </c>
      <c r="AL889" s="156">
        <f t="shared" ref="AL889:AM889" si="3390">AL890+AL896</f>
        <v>0</v>
      </c>
      <c r="AM889" s="156">
        <f t="shared" si="3390"/>
        <v>0</v>
      </c>
      <c r="AN889" s="156">
        <f t="shared" ref="AN889:AO889" si="3391">AN890+AN896</f>
        <v>0</v>
      </c>
      <c r="AO889" s="156">
        <f t="shared" si="3391"/>
        <v>0</v>
      </c>
    </row>
    <row r="890" spans="1:41" ht="14.25" hidden="1">
      <c r="A890" s="43"/>
      <c r="B890" s="25" t="s">
        <v>298</v>
      </c>
      <c r="C890" s="29"/>
      <c r="D890" s="191">
        <f t="shared" ref="D890:E891" si="3392">D891</f>
        <v>0</v>
      </c>
      <c r="E890" s="111">
        <f t="shared" si="3392"/>
        <v>0</v>
      </c>
      <c r="F890" s="296">
        <f t="shared" ref="F890:AO891" si="3393">F891</f>
        <v>0</v>
      </c>
      <c r="G890" s="191">
        <f t="shared" si="3393"/>
        <v>0</v>
      </c>
      <c r="H890" s="191">
        <f t="shared" si="3393"/>
        <v>0</v>
      </c>
      <c r="I890" s="191">
        <f t="shared" si="3393"/>
        <v>0</v>
      </c>
      <c r="J890" s="191">
        <f t="shared" si="3393"/>
        <v>0</v>
      </c>
      <c r="K890" s="23">
        <f t="shared" ref="K890:K953" si="3394">G890+H890+I890+J890</f>
        <v>0</v>
      </c>
      <c r="L890" s="23">
        <f t="shared" ref="L890:L953" si="3395">F890-K890</f>
        <v>0</v>
      </c>
      <c r="M890" s="191">
        <f t="shared" si="3393"/>
        <v>0</v>
      </c>
      <c r="N890" s="191">
        <f t="shared" si="3393"/>
        <v>0</v>
      </c>
      <c r="O890" s="191">
        <f t="shared" si="3393"/>
        <v>0</v>
      </c>
      <c r="P890" s="111">
        <f t="shared" si="3393"/>
        <v>0</v>
      </c>
      <c r="Q890" s="111">
        <f t="shared" si="3393"/>
        <v>0</v>
      </c>
      <c r="R890" s="111">
        <f t="shared" si="3393"/>
        <v>0</v>
      </c>
      <c r="S890" s="111">
        <f t="shared" si="3393"/>
        <v>0</v>
      </c>
      <c r="T890" s="111">
        <f t="shared" si="3393"/>
        <v>0</v>
      </c>
      <c r="U890" s="111">
        <f t="shared" si="3393"/>
        <v>0</v>
      </c>
      <c r="V890" s="111">
        <f t="shared" si="3393"/>
        <v>0</v>
      </c>
      <c r="W890" s="111">
        <f t="shared" si="3393"/>
        <v>0</v>
      </c>
      <c r="X890" s="111">
        <f t="shared" si="3393"/>
        <v>0</v>
      </c>
      <c r="Y890" s="111">
        <f t="shared" si="3393"/>
        <v>0</v>
      </c>
      <c r="Z890" s="111">
        <f t="shared" si="3393"/>
        <v>0</v>
      </c>
      <c r="AA890" s="111">
        <f t="shared" si="3393"/>
        <v>0</v>
      </c>
      <c r="AB890" s="111">
        <f t="shared" si="3393"/>
        <v>0</v>
      </c>
      <c r="AC890" s="111">
        <f t="shared" si="3393"/>
        <v>0</v>
      </c>
      <c r="AD890" s="292">
        <f t="shared" si="3294"/>
        <v>0</v>
      </c>
      <c r="AE890" s="111">
        <f t="shared" si="3393"/>
        <v>0</v>
      </c>
      <c r="AF890" s="111">
        <f t="shared" si="3393"/>
        <v>0</v>
      </c>
      <c r="AG890" s="111">
        <f t="shared" si="3393"/>
        <v>0</v>
      </c>
      <c r="AH890" s="111">
        <f t="shared" si="3393"/>
        <v>0</v>
      </c>
      <c r="AI890" s="111">
        <f t="shared" si="3393"/>
        <v>0</v>
      </c>
      <c r="AJ890" s="111">
        <f t="shared" si="3393"/>
        <v>0</v>
      </c>
      <c r="AK890" s="111">
        <f t="shared" si="3393"/>
        <v>0</v>
      </c>
      <c r="AL890" s="111">
        <f t="shared" si="3393"/>
        <v>0</v>
      </c>
      <c r="AM890" s="111">
        <f t="shared" si="3393"/>
        <v>0</v>
      </c>
      <c r="AN890" s="111">
        <f t="shared" si="3393"/>
        <v>0</v>
      </c>
      <c r="AO890" s="111">
        <f t="shared" si="3393"/>
        <v>0</v>
      </c>
    </row>
    <row r="891" spans="1:41" ht="14.25" hidden="1">
      <c r="A891" s="43"/>
      <c r="B891" s="28" t="s">
        <v>299</v>
      </c>
      <c r="C891" s="29">
        <v>1</v>
      </c>
      <c r="D891" s="248">
        <f t="shared" si="3392"/>
        <v>0</v>
      </c>
      <c r="E891" s="38">
        <f t="shared" si="3392"/>
        <v>0</v>
      </c>
      <c r="F891" s="286">
        <f t="shared" si="3393"/>
        <v>0</v>
      </c>
      <c r="G891" s="248">
        <f t="shared" si="3393"/>
        <v>0</v>
      </c>
      <c r="H891" s="248">
        <f t="shared" si="3393"/>
        <v>0</v>
      </c>
      <c r="I891" s="248">
        <f t="shared" si="3393"/>
        <v>0</v>
      </c>
      <c r="J891" s="248">
        <f t="shared" si="3393"/>
        <v>0</v>
      </c>
      <c r="K891" s="23">
        <f t="shared" si="3394"/>
        <v>0</v>
      </c>
      <c r="L891" s="23">
        <f t="shared" si="3395"/>
        <v>0</v>
      </c>
      <c r="M891" s="248">
        <f t="shared" si="3393"/>
        <v>0</v>
      </c>
      <c r="N891" s="248">
        <f t="shared" si="3393"/>
        <v>0</v>
      </c>
      <c r="O891" s="248">
        <f t="shared" si="3393"/>
        <v>0</v>
      </c>
      <c r="P891" s="38">
        <f t="shared" si="3393"/>
        <v>0</v>
      </c>
      <c r="Q891" s="38">
        <f t="shared" si="3393"/>
        <v>0</v>
      </c>
      <c r="R891" s="38">
        <f t="shared" si="3393"/>
        <v>0</v>
      </c>
      <c r="S891" s="38">
        <f t="shared" si="3393"/>
        <v>0</v>
      </c>
      <c r="T891" s="38">
        <f t="shared" si="3393"/>
        <v>0</v>
      </c>
      <c r="U891" s="38">
        <f t="shared" si="3393"/>
        <v>0</v>
      </c>
      <c r="V891" s="38">
        <f t="shared" si="3393"/>
        <v>0</v>
      </c>
      <c r="W891" s="38">
        <f t="shared" si="3393"/>
        <v>0</v>
      </c>
      <c r="X891" s="38">
        <f t="shared" si="3393"/>
        <v>0</v>
      </c>
      <c r="Y891" s="38">
        <f t="shared" si="3393"/>
        <v>0</v>
      </c>
      <c r="Z891" s="38">
        <f t="shared" si="3393"/>
        <v>0</v>
      </c>
      <c r="AA891" s="38">
        <f t="shared" si="3393"/>
        <v>0</v>
      </c>
      <c r="AB891" s="38">
        <f t="shared" si="3393"/>
        <v>0</v>
      </c>
      <c r="AC891" s="38">
        <f t="shared" si="3393"/>
        <v>0</v>
      </c>
      <c r="AD891" s="292">
        <f t="shared" si="3294"/>
        <v>0</v>
      </c>
      <c r="AE891" s="38">
        <f t="shared" si="3393"/>
        <v>0</v>
      </c>
      <c r="AF891" s="38">
        <f t="shared" si="3393"/>
        <v>0</v>
      </c>
      <c r="AG891" s="38">
        <f t="shared" si="3393"/>
        <v>0</v>
      </c>
      <c r="AH891" s="38">
        <f t="shared" si="3393"/>
        <v>0</v>
      </c>
      <c r="AI891" s="38">
        <f t="shared" si="3393"/>
        <v>0</v>
      </c>
      <c r="AJ891" s="38">
        <f t="shared" si="3393"/>
        <v>0</v>
      </c>
      <c r="AK891" s="38">
        <f t="shared" si="3393"/>
        <v>0</v>
      </c>
      <c r="AL891" s="38">
        <f t="shared" si="3393"/>
        <v>0</v>
      </c>
      <c r="AM891" s="38">
        <f t="shared" si="3393"/>
        <v>0</v>
      </c>
      <c r="AN891" s="38">
        <f t="shared" si="3393"/>
        <v>0</v>
      </c>
      <c r="AO891" s="38">
        <f t="shared" si="3393"/>
        <v>0</v>
      </c>
    </row>
    <row r="892" spans="1:41" ht="14.25" hidden="1">
      <c r="A892" s="43"/>
      <c r="B892" s="28" t="s">
        <v>467</v>
      </c>
      <c r="C892" s="29" t="s">
        <v>419</v>
      </c>
      <c r="D892" s="248">
        <f t="shared" ref="D892:E892" si="3396">D893+D894</f>
        <v>0</v>
      </c>
      <c r="E892" s="38">
        <f t="shared" si="3396"/>
        <v>0</v>
      </c>
      <c r="F892" s="286">
        <f t="shared" ref="F892:J892" si="3397">F893+F894</f>
        <v>0</v>
      </c>
      <c r="G892" s="248">
        <f t="shared" si="3397"/>
        <v>0</v>
      </c>
      <c r="H892" s="248">
        <f t="shared" si="3397"/>
        <v>0</v>
      </c>
      <c r="I892" s="248">
        <f t="shared" si="3397"/>
        <v>0</v>
      </c>
      <c r="J892" s="248">
        <f t="shared" si="3397"/>
        <v>0</v>
      </c>
      <c r="K892" s="23">
        <f t="shared" si="3394"/>
        <v>0</v>
      </c>
      <c r="L892" s="23">
        <f t="shared" si="3395"/>
        <v>0</v>
      </c>
      <c r="M892" s="248">
        <f t="shared" ref="M892:O892" si="3398">M893+M894</f>
        <v>0</v>
      </c>
      <c r="N892" s="248">
        <f t="shared" si="3398"/>
        <v>0</v>
      </c>
      <c r="O892" s="248">
        <f t="shared" si="3398"/>
        <v>0</v>
      </c>
      <c r="P892" s="38">
        <f t="shared" ref="P892:Q892" si="3399">P893+P894</f>
        <v>0</v>
      </c>
      <c r="Q892" s="38">
        <f t="shared" si="3399"/>
        <v>0</v>
      </c>
      <c r="R892" s="38">
        <f t="shared" ref="R892:Z892" si="3400">R893+R894</f>
        <v>0</v>
      </c>
      <c r="S892" s="38">
        <f t="shared" si="3400"/>
        <v>0</v>
      </c>
      <c r="T892" s="38">
        <f t="shared" si="3400"/>
        <v>0</v>
      </c>
      <c r="U892" s="38">
        <f t="shared" ref="U892:V892" si="3401">U893+U894</f>
        <v>0</v>
      </c>
      <c r="V892" s="38">
        <f t="shared" si="3401"/>
        <v>0</v>
      </c>
      <c r="W892" s="38">
        <f t="shared" ref="W892:Y892" si="3402">W893+W894</f>
        <v>0</v>
      </c>
      <c r="X892" s="38">
        <f t="shared" si="3402"/>
        <v>0</v>
      </c>
      <c r="Y892" s="38">
        <f t="shared" si="3402"/>
        <v>0</v>
      </c>
      <c r="Z892" s="38">
        <f t="shared" si="3400"/>
        <v>0</v>
      </c>
      <c r="AA892" s="38">
        <f t="shared" ref="AA892:AB892" si="3403">AA893+AA894</f>
        <v>0</v>
      </c>
      <c r="AB892" s="38">
        <f t="shared" si="3403"/>
        <v>0</v>
      </c>
      <c r="AC892" s="38">
        <f t="shared" ref="AC892:AE892" si="3404">AC893+AC894</f>
        <v>0</v>
      </c>
      <c r="AD892" s="292">
        <f t="shared" si="3294"/>
        <v>0</v>
      </c>
      <c r="AE892" s="38">
        <f t="shared" si="3404"/>
        <v>0</v>
      </c>
      <c r="AF892" s="38">
        <f t="shared" ref="AF892:AK892" si="3405">AF893+AF894</f>
        <v>0</v>
      </c>
      <c r="AG892" s="38">
        <f t="shared" si="3405"/>
        <v>0</v>
      </c>
      <c r="AH892" s="38">
        <f t="shared" ref="AH892:AJ892" si="3406">AH893+AH894</f>
        <v>0</v>
      </c>
      <c r="AI892" s="38">
        <f t="shared" si="3406"/>
        <v>0</v>
      </c>
      <c r="AJ892" s="38">
        <f t="shared" si="3406"/>
        <v>0</v>
      </c>
      <c r="AK892" s="38">
        <f t="shared" si="3405"/>
        <v>0</v>
      </c>
      <c r="AL892" s="38">
        <f t="shared" ref="AL892:AM892" si="3407">AL893+AL894</f>
        <v>0</v>
      </c>
      <c r="AM892" s="38">
        <f t="shared" si="3407"/>
        <v>0</v>
      </c>
      <c r="AN892" s="38">
        <f t="shared" ref="AN892:AO892" si="3408">AN893+AN894</f>
        <v>0</v>
      </c>
      <c r="AO892" s="38">
        <f t="shared" si="3408"/>
        <v>0</v>
      </c>
    </row>
    <row r="893" spans="1:41" ht="15" hidden="1" customHeight="1">
      <c r="A893" s="43"/>
      <c r="B893" s="28" t="s">
        <v>300</v>
      </c>
      <c r="C893" s="29">
        <v>10</v>
      </c>
      <c r="D893" s="186">
        <v>0</v>
      </c>
      <c r="E893" s="30">
        <v>0</v>
      </c>
      <c r="F893" s="93">
        <v>0</v>
      </c>
      <c r="G893" s="186">
        <v>0</v>
      </c>
      <c r="H893" s="186">
        <v>0</v>
      </c>
      <c r="I893" s="186">
        <v>0</v>
      </c>
      <c r="J893" s="186">
        <v>0</v>
      </c>
      <c r="K893" s="23">
        <f t="shared" si="3394"/>
        <v>0</v>
      </c>
      <c r="L893" s="23">
        <f t="shared" si="3395"/>
        <v>0</v>
      </c>
      <c r="M893" s="186">
        <v>0</v>
      </c>
      <c r="N893" s="186">
        <v>0</v>
      </c>
      <c r="O893" s="186">
        <v>0</v>
      </c>
      <c r="P893" s="30">
        <v>0</v>
      </c>
      <c r="Q893" s="30">
        <v>0</v>
      </c>
      <c r="R893" s="30">
        <v>0</v>
      </c>
      <c r="S893" s="30">
        <v>0</v>
      </c>
      <c r="T893" s="30">
        <v>0</v>
      </c>
      <c r="U893" s="30">
        <v>0</v>
      </c>
      <c r="V893" s="30">
        <v>0</v>
      </c>
      <c r="W893" s="30">
        <v>0</v>
      </c>
      <c r="X893" s="30">
        <v>0</v>
      </c>
      <c r="Y893" s="30">
        <v>0</v>
      </c>
      <c r="Z893" s="30">
        <v>0</v>
      </c>
      <c r="AA893" s="30">
        <v>0</v>
      </c>
      <c r="AB893" s="30">
        <v>0</v>
      </c>
      <c r="AC893" s="30">
        <v>0</v>
      </c>
      <c r="AD893" s="292">
        <f t="shared" si="3294"/>
        <v>0</v>
      </c>
      <c r="AE893" s="30">
        <v>0</v>
      </c>
      <c r="AF893" s="30">
        <v>0</v>
      </c>
      <c r="AG893" s="30">
        <v>0</v>
      </c>
      <c r="AH893" s="30">
        <v>0</v>
      </c>
      <c r="AI893" s="30">
        <v>0</v>
      </c>
      <c r="AJ893" s="30">
        <v>0</v>
      </c>
      <c r="AK893" s="30">
        <v>0</v>
      </c>
      <c r="AL893" s="30">
        <v>0</v>
      </c>
      <c r="AM893" s="30">
        <v>0</v>
      </c>
      <c r="AN893" s="30">
        <v>0</v>
      </c>
      <c r="AO893" s="30">
        <v>0</v>
      </c>
    </row>
    <row r="894" spans="1:41" ht="15.75" hidden="1" customHeight="1">
      <c r="A894" s="43"/>
      <c r="B894" s="28" t="s">
        <v>301</v>
      </c>
      <c r="C894" s="29">
        <v>20</v>
      </c>
      <c r="D894" s="186">
        <v>0</v>
      </c>
      <c r="E894" s="30">
        <v>0</v>
      </c>
      <c r="F894" s="93">
        <v>0</v>
      </c>
      <c r="G894" s="186">
        <v>0</v>
      </c>
      <c r="H894" s="186">
        <v>0</v>
      </c>
      <c r="I894" s="186">
        <v>0</v>
      </c>
      <c r="J894" s="186">
        <v>0</v>
      </c>
      <c r="K894" s="23">
        <f t="shared" si="3394"/>
        <v>0</v>
      </c>
      <c r="L894" s="23">
        <f t="shared" si="3395"/>
        <v>0</v>
      </c>
      <c r="M894" s="186">
        <v>0</v>
      </c>
      <c r="N894" s="186">
        <v>0</v>
      </c>
      <c r="O894" s="186">
        <v>0</v>
      </c>
      <c r="P894" s="30">
        <v>0</v>
      </c>
      <c r="Q894" s="30">
        <v>0</v>
      </c>
      <c r="R894" s="30">
        <v>0</v>
      </c>
      <c r="S894" s="30">
        <v>0</v>
      </c>
      <c r="T894" s="30">
        <v>0</v>
      </c>
      <c r="U894" s="30">
        <v>0</v>
      </c>
      <c r="V894" s="30">
        <v>0</v>
      </c>
      <c r="W894" s="30">
        <v>0</v>
      </c>
      <c r="X894" s="30">
        <v>0</v>
      </c>
      <c r="Y894" s="30">
        <v>0</v>
      </c>
      <c r="Z894" s="30">
        <v>0</v>
      </c>
      <c r="AA894" s="30">
        <v>0</v>
      </c>
      <c r="AB894" s="30">
        <v>0</v>
      </c>
      <c r="AC894" s="30">
        <v>0</v>
      </c>
      <c r="AD894" s="292">
        <f t="shared" si="3294"/>
        <v>0</v>
      </c>
      <c r="AE894" s="30">
        <v>0</v>
      </c>
      <c r="AF894" s="30">
        <v>0</v>
      </c>
      <c r="AG894" s="30">
        <v>0</v>
      </c>
      <c r="AH894" s="30">
        <v>0</v>
      </c>
      <c r="AI894" s="30">
        <v>0</v>
      </c>
      <c r="AJ894" s="30">
        <v>0</v>
      </c>
      <c r="AK894" s="30">
        <v>0</v>
      </c>
      <c r="AL894" s="30">
        <v>0</v>
      </c>
      <c r="AM894" s="30">
        <v>0</v>
      </c>
      <c r="AN894" s="30">
        <v>0</v>
      </c>
      <c r="AO894" s="30">
        <v>0</v>
      </c>
    </row>
    <row r="895" spans="1:41" ht="25.5" hidden="1" customHeight="1">
      <c r="A895" s="43"/>
      <c r="B895" s="16" t="s">
        <v>586</v>
      </c>
      <c r="C895" s="29">
        <v>85</v>
      </c>
      <c r="D895" s="186"/>
      <c r="E895" s="30"/>
      <c r="F895" s="93"/>
      <c r="G895" s="186"/>
      <c r="H895" s="186"/>
      <c r="I895" s="186"/>
      <c r="J895" s="186"/>
      <c r="K895" s="23">
        <f t="shared" si="3394"/>
        <v>0</v>
      </c>
      <c r="L895" s="23">
        <f t="shared" si="3395"/>
        <v>0</v>
      </c>
      <c r="M895" s="186"/>
      <c r="N895" s="186"/>
      <c r="O895" s="186"/>
      <c r="P895" s="30"/>
      <c r="Q895" s="30"/>
      <c r="R895" s="30"/>
      <c r="S895" s="30"/>
      <c r="T895" s="30"/>
      <c r="U895" s="30"/>
      <c r="V895" s="30"/>
      <c r="W895" s="30"/>
      <c r="X895" s="30"/>
      <c r="Y895" s="30"/>
      <c r="Z895" s="30"/>
      <c r="AA895" s="30"/>
      <c r="AB895" s="30"/>
      <c r="AC895" s="30"/>
      <c r="AD895" s="292">
        <f t="shared" si="3294"/>
        <v>0</v>
      </c>
      <c r="AE895" s="30"/>
      <c r="AF895" s="30"/>
      <c r="AG895" s="30"/>
      <c r="AH895" s="30"/>
      <c r="AI895" s="30"/>
      <c r="AJ895" s="30"/>
      <c r="AK895" s="30"/>
      <c r="AL895" s="30"/>
      <c r="AM895" s="30"/>
      <c r="AN895" s="30"/>
      <c r="AO895" s="30"/>
    </row>
    <row r="896" spans="1:41" ht="20.25" hidden="1" customHeight="1">
      <c r="A896" s="43"/>
      <c r="B896" s="25" t="s">
        <v>311</v>
      </c>
      <c r="C896" s="29"/>
      <c r="D896" s="253">
        <f t="shared" ref="D896:E896" si="3409">D897</f>
        <v>0</v>
      </c>
      <c r="E896" s="45">
        <f t="shared" si="3409"/>
        <v>0</v>
      </c>
      <c r="F896" s="289">
        <f t="shared" ref="F896:AO896" si="3410">F897</f>
        <v>0</v>
      </c>
      <c r="G896" s="253">
        <f t="shared" si="3410"/>
        <v>0</v>
      </c>
      <c r="H896" s="253">
        <f t="shared" si="3410"/>
        <v>0</v>
      </c>
      <c r="I896" s="253">
        <f t="shared" si="3410"/>
        <v>0</v>
      </c>
      <c r="J896" s="253">
        <f t="shared" si="3410"/>
        <v>0</v>
      </c>
      <c r="K896" s="23">
        <f t="shared" si="3394"/>
        <v>0</v>
      </c>
      <c r="L896" s="23">
        <f t="shared" si="3395"/>
        <v>0</v>
      </c>
      <c r="M896" s="253">
        <f t="shared" si="3410"/>
        <v>0</v>
      </c>
      <c r="N896" s="253">
        <f t="shared" si="3410"/>
        <v>0</v>
      </c>
      <c r="O896" s="253">
        <f t="shared" si="3410"/>
        <v>0</v>
      </c>
      <c r="P896" s="45">
        <f t="shared" si="3410"/>
        <v>0</v>
      </c>
      <c r="Q896" s="45">
        <f t="shared" si="3410"/>
        <v>0</v>
      </c>
      <c r="R896" s="45">
        <f t="shared" si="3410"/>
        <v>0</v>
      </c>
      <c r="S896" s="45">
        <f t="shared" si="3410"/>
        <v>0</v>
      </c>
      <c r="T896" s="45">
        <f t="shared" si="3410"/>
        <v>0</v>
      </c>
      <c r="U896" s="45">
        <f t="shared" si="3410"/>
        <v>0</v>
      </c>
      <c r="V896" s="45">
        <f t="shared" si="3410"/>
        <v>0</v>
      </c>
      <c r="W896" s="45">
        <f t="shared" si="3410"/>
        <v>0</v>
      </c>
      <c r="X896" s="45">
        <f t="shared" si="3410"/>
        <v>0</v>
      </c>
      <c r="Y896" s="45">
        <f t="shared" si="3410"/>
        <v>0</v>
      </c>
      <c r="Z896" s="45">
        <f t="shared" si="3410"/>
        <v>0</v>
      </c>
      <c r="AA896" s="45">
        <f t="shared" si="3410"/>
        <v>0</v>
      </c>
      <c r="AB896" s="45">
        <f t="shared" si="3410"/>
        <v>0</v>
      </c>
      <c r="AC896" s="45">
        <f t="shared" si="3410"/>
        <v>0</v>
      </c>
      <c r="AD896" s="292">
        <f t="shared" si="3294"/>
        <v>0</v>
      </c>
      <c r="AE896" s="45">
        <f t="shared" si="3410"/>
        <v>0</v>
      </c>
      <c r="AF896" s="45">
        <f t="shared" si="3410"/>
        <v>0</v>
      </c>
      <c r="AG896" s="45">
        <f t="shared" si="3410"/>
        <v>0</v>
      </c>
      <c r="AH896" s="45">
        <f t="shared" si="3410"/>
        <v>0</v>
      </c>
      <c r="AI896" s="45">
        <f t="shared" si="3410"/>
        <v>0</v>
      </c>
      <c r="AJ896" s="45">
        <f t="shared" si="3410"/>
        <v>0</v>
      </c>
      <c r="AK896" s="45">
        <f t="shared" si="3410"/>
        <v>0</v>
      </c>
      <c r="AL896" s="45">
        <f t="shared" si="3410"/>
        <v>0</v>
      </c>
      <c r="AM896" s="45">
        <f t="shared" si="3410"/>
        <v>0</v>
      </c>
      <c r="AN896" s="45">
        <f t="shared" si="3410"/>
        <v>0</v>
      </c>
      <c r="AO896" s="45">
        <f t="shared" si="3410"/>
        <v>0</v>
      </c>
    </row>
    <row r="897" spans="1:41" ht="18.75" hidden="1" customHeight="1">
      <c r="A897" s="43"/>
      <c r="B897" s="28" t="s">
        <v>317</v>
      </c>
      <c r="C897" s="29" t="s">
        <v>318</v>
      </c>
      <c r="D897" s="186"/>
      <c r="E897" s="30"/>
      <c r="F897" s="93"/>
      <c r="G897" s="186"/>
      <c r="H897" s="186"/>
      <c r="I897" s="186"/>
      <c r="J897" s="186"/>
      <c r="K897" s="23">
        <f t="shared" si="3394"/>
        <v>0</v>
      </c>
      <c r="L897" s="23">
        <f t="shared" si="3395"/>
        <v>0</v>
      </c>
      <c r="M897" s="186"/>
      <c r="N897" s="186"/>
      <c r="O897" s="186"/>
      <c r="P897" s="30"/>
      <c r="Q897" s="30"/>
      <c r="R897" s="30"/>
      <c r="S897" s="30"/>
      <c r="T897" s="30"/>
      <c r="U897" s="30"/>
      <c r="V897" s="30"/>
      <c r="W897" s="30"/>
      <c r="X897" s="30"/>
      <c r="Y897" s="30"/>
      <c r="Z897" s="30"/>
      <c r="AA897" s="30"/>
      <c r="AB897" s="30"/>
      <c r="AC897" s="30"/>
      <c r="AD897" s="292">
        <f t="shared" si="3294"/>
        <v>0</v>
      </c>
      <c r="AE897" s="30"/>
      <c r="AF897" s="30"/>
      <c r="AG897" s="30"/>
      <c r="AH897" s="30"/>
      <c r="AI897" s="30"/>
      <c r="AJ897" s="30"/>
      <c r="AK897" s="30"/>
      <c r="AL897" s="30"/>
      <c r="AM897" s="30"/>
      <c r="AN897" s="30"/>
      <c r="AO897" s="30"/>
    </row>
    <row r="898" spans="1:41" ht="14.25" hidden="1">
      <c r="A898" s="43" t="s">
        <v>587</v>
      </c>
      <c r="B898" s="154" t="s">
        <v>588</v>
      </c>
      <c r="C898" s="129" t="s">
        <v>589</v>
      </c>
      <c r="D898" s="263">
        <f t="shared" ref="D898:E898" si="3411">D899+D905</f>
        <v>0</v>
      </c>
      <c r="E898" s="156">
        <f t="shared" si="3411"/>
        <v>0</v>
      </c>
      <c r="F898" s="300">
        <f t="shared" ref="F898:J898" si="3412">F899+F905</f>
        <v>0</v>
      </c>
      <c r="G898" s="263">
        <f t="shared" si="3412"/>
        <v>0</v>
      </c>
      <c r="H898" s="263">
        <f t="shared" si="3412"/>
        <v>0</v>
      </c>
      <c r="I898" s="263">
        <f t="shared" si="3412"/>
        <v>0</v>
      </c>
      <c r="J898" s="263">
        <f t="shared" si="3412"/>
        <v>0</v>
      </c>
      <c r="K898" s="23">
        <f t="shared" si="3394"/>
        <v>0</v>
      </c>
      <c r="L898" s="23">
        <f t="shared" si="3395"/>
        <v>0</v>
      </c>
      <c r="M898" s="263">
        <f t="shared" ref="M898:O898" si="3413">M899+M905</f>
        <v>0</v>
      </c>
      <c r="N898" s="263">
        <f t="shared" si="3413"/>
        <v>0</v>
      </c>
      <c r="O898" s="263">
        <f t="shared" si="3413"/>
        <v>0</v>
      </c>
      <c r="P898" s="156">
        <f t="shared" ref="P898:Q898" si="3414">P899+P905</f>
        <v>0</v>
      </c>
      <c r="Q898" s="156">
        <f t="shared" si="3414"/>
        <v>0</v>
      </c>
      <c r="R898" s="156">
        <f t="shared" ref="R898:Z898" si="3415">R899+R905</f>
        <v>0</v>
      </c>
      <c r="S898" s="156">
        <f t="shared" si="3415"/>
        <v>0</v>
      </c>
      <c r="T898" s="156">
        <f t="shared" si="3415"/>
        <v>0</v>
      </c>
      <c r="U898" s="156">
        <f t="shared" ref="U898:V898" si="3416">U899+U905</f>
        <v>0</v>
      </c>
      <c r="V898" s="156">
        <f t="shared" si="3416"/>
        <v>0</v>
      </c>
      <c r="W898" s="156">
        <f t="shared" ref="W898:Y898" si="3417">W899+W905</f>
        <v>0</v>
      </c>
      <c r="X898" s="156">
        <f t="shared" si="3417"/>
        <v>0</v>
      </c>
      <c r="Y898" s="156">
        <f t="shared" si="3417"/>
        <v>0</v>
      </c>
      <c r="Z898" s="156">
        <f t="shared" si="3415"/>
        <v>0</v>
      </c>
      <c r="AA898" s="156">
        <f t="shared" ref="AA898:AB898" si="3418">AA899+AA905</f>
        <v>0</v>
      </c>
      <c r="AB898" s="156">
        <f t="shared" si="3418"/>
        <v>0</v>
      </c>
      <c r="AC898" s="156">
        <f t="shared" ref="AC898:AE898" si="3419">AC899+AC905</f>
        <v>0</v>
      </c>
      <c r="AD898" s="292">
        <f t="shared" si="3294"/>
        <v>0</v>
      </c>
      <c r="AE898" s="156">
        <f t="shared" si="3419"/>
        <v>0</v>
      </c>
      <c r="AF898" s="156">
        <f t="shared" ref="AF898:AK898" si="3420">AF899+AF905</f>
        <v>0</v>
      </c>
      <c r="AG898" s="156">
        <f t="shared" si="3420"/>
        <v>0</v>
      </c>
      <c r="AH898" s="156">
        <f t="shared" ref="AH898:AJ898" si="3421">AH899+AH905</f>
        <v>0</v>
      </c>
      <c r="AI898" s="156">
        <f t="shared" si="3421"/>
        <v>0</v>
      </c>
      <c r="AJ898" s="156">
        <f t="shared" si="3421"/>
        <v>0</v>
      </c>
      <c r="AK898" s="156">
        <f t="shared" si="3420"/>
        <v>0</v>
      </c>
      <c r="AL898" s="156">
        <f t="shared" ref="AL898:AM898" si="3422">AL899+AL905</f>
        <v>0</v>
      </c>
      <c r="AM898" s="156">
        <f t="shared" si="3422"/>
        <v>0</v>
      </c>
      <c r="AN898" s="156">
        <f t="shared" ref="AN898:AO898" si="3423">AN899+AN905</f>
        <v>0</v>
      </c>
      <c r="AO898" s="156">
        <f t="shared" si="3423"/>
        <v>0</v>
      </c>
    </row>
    <row r="899" spans="1:41" ht="14.25" hidden="1">
      <c r="A899" s="43"/>
      <c r="B899" s="25" t="s">
        <v>298</v>
      </c>
      <c r="C899" s="29"/>
      <c r="D899" s="191">
        <f t="shared" ref="D899:E899" si="3424">D900+D904</f>
        <v>0</v>
      </c>
      <c r="E899" s="111">
        <f t="shared" si="3424"/>
        <v>0</v>
      </c>
      <c r="F899" s="296">
        <f t="shared" ref="F899:J899" si="3425">F900+F904</f>
        <v>0</v>
      </c>
      <c r="G899" s="191">
        <f t="shared" si="3425"/>
        <v>0</v>
      </c>
      <c r="H899" s="191">
        <f t="shared" si="3425"/>
        <v>0</v>
      </c>
      <c r="I899" s="191">
        <f t="shared" si="3425"/>
        <v>0</v>
      </c>
      <c r="J899" s="191">
        <f t="shared" si="3425"/>
        <v>0</v>
      </c>
      <c r="K899" s="23">
        <f t="shared" si="3394"/>
        <v>0</v>
      </c>
      <c r="L899" s="23">
        <f t="shared" si="3395"/>
        <v>0</v>
      </c>
      <c r="M899" s="191">
        <f t="shared" ref="M899:O899" si="3426">M900+M904</f>
        <v>0</v>
      </c>
      <c r="N899" s="191">
        <f t="shared" si="3426"/>
        <v>0</v>
      </c>
      <c r="O899" s="191">
        <f t="shared" si="3426"/>
        <v>0</v>
      </c>
      <c r="P899" s="111">
        <f t="shared" ref="P899:Q899" si="3427">P900+P904</f>
        <v>0</v>
      </c>
      <c r="Q899" s="111">
        <f t="shared" si="3427"/>
        <v>0</v>
      </c>
      <c r="R899" s="111">
        <f t="shared" ref="R899:Z899" si="3428">R900+R904</f>
        <v>0</v>
      </c>
      <c r="S899" s="111">
        <f t="shared" si="3428"/>
        <v>0</v>
      </c>
      <c r="T899" s="111">
        <f t="shared" si="3428"/>
        <v>0</v>
      </c>
      <c r="U899" s="111">
        <f t="shared" ref="U899:V899" si="3429">U900+U904</f>
        <v>0</v>
      </c>
      <c r="V899" s="111">
        <f t="shared" si="3429"/>
        <v>0</v>
      </c>
      <c r="W899" s="111">
        <f t="shared" ref="W899:Y899" si="3430">W900+W904</f>
        <v>0</v>
      </c>
      <c r="X899" s="111">
        <f t="shared" si="3430"/>
        <v>0</v>
      </c>
      <c r="Y899" s="111">
        <f t="shared" si="3430"/>
        <v>0</v>
      </c>
      <c r="Z899" s="111">
        <f t="shared" si="3428"/>
        <v>0</v>
      </c>
      <c r="AA899" s="111">
        <f t="shared" ref="AA899:AB899" si="3431">AA900+AA904</f>
        <v>0</v>
      </c>
      <c r="AB899" s="111">
        <f t="shared" si="3431"/>
        <v>0</v>
      </c>
      <c r="AC899" s="111">
        <f t="shared" ref="AC899:AE899" si="3432">AC900+AC904</f>
        <v>0</v>
      </c>
      <c r="AD899" s="292">
        <f t="shared" si="3294"/>
        <v>0</v>
      </c>
      <c r="AE899" s="111">
        <f t="shared" si="3432"/>
        <v>0</v>
      </c>
      <c r="AF899" s="111">
        <f t="shared" ref="AF899:AK899" si="3433">AF900+AF904</f>
        <v>0</v>
      </c>
      <c r="AG899" s="111">
        <f t="shared" si="3433"/>
        <v>0</v>
      </c>
      <c r="AH899" s="111">
        <f t="shared" ref="AH899:AJ899" si="3434">AH900+AH904</f>
        <v>0</v>
      </c>
      <c r="AI899" s="111">
        <f t="shared" si="3434"/>
        <v>0</v>
      </c>
      <c r="AJ899" s="111">
        <f t="shared" si="3434"/>
        <v>0</v>
      </c>
      <c r="AK899" s="111">
        <f t="shared" si="3433"/>
        <v>0</v>
      </c>
      <c r="AL899" s="111">
        <f t="shared" ref="AL899:AM899" si="3435">AL900+AL904</f>
        <v>0</v>
      </c>
      <c r="AM899" s="111">
        <f t="shared" si="3435"/>
        <v>0</v>
      </c>
      <c r="AN899" s="111">
        <f t="shared" ref="AN899:AO899" si="3436">AN900+AN904</f>
        <v>0</v>
      </c>
      <c r="AO899" s="111">
        <f t="shared" si="3436"/>
        <v>0</v>
      </c>
    </row>
    <row r="900" spans="1:41" ht="14.25" hidden="1">
      <c r="A900" s="43"/>
      <c r="B900" s="28" t="s">
        <v>299</v>
      </c>
      <c r="C900" s="29">
        <v>1</v>
      </c>
      <c r="D900" s="248">
        <f t="shared" ref="D900:E900" si="3437">D901</f>
        <v>0</v>
      </c>
      <c r="E900" s="38">
        <f t="shared" si="3437"/>
        <v>0</v>
      </c>
      <c r="F900" s="286">
        <f t="shared" ref="F900:AO900" si="3438">F901</f>
        <v>0</v>
      </c>
      <c r="G900" s="248">
        <f t="shared" si="3438"/>
        <v>0</v>
      </c>
      <c r="H900" s="248">
        <f t="shared" si="3438"/>
        <v>0</v>
      </c>
      <c r="I900" s="248">
        <f t="shared" si="3438"/>
        <v>0</v>
      </c>
      <c r="J900" s="248">
        <f t="shared" si="3438"/>
        <v>0</v>
      </c>
      <c r="K900" s="23">
        <f t="shared" si="3394"/>
        <v>0</v>
      </c>
      <c r="L900" s="23">
        <f t="shared" si="3395"/>
        <v>0</v>
      </c>
      <c r="M900" s="248">
        <f t="shared" si="3438"/>
        <v>0</v>
      </c>
      <c r="N900" s="248">
        <f t="shared" si="3438"/>
        <v>0</v>
      </c>
      <c r="O900" s="248">
        <f t="shared" si="3438"/>
        <v>0</v>
      </c>
      <c r="P900" s="38">
        <f t="shared" si="3438"/>
        <v>0</v>
      </c>
      <c r="Q900" s="38">
        <f t="shared" si="3438"/>
        <v>0</v>
      </c>
      <c r="R900" s="38">
        <f t="shared" si="3438"/>
        <v>0</v>
      </c>
      <c r="S900" s="38">
        <f t="shared" si="3438"/>
        <v>0</v>
      </c>
      <c r="T900" s="38">
        <f t="shared" si="3438"/>
        <v>0</v>
      </c>
      <c r="U900" s="38">
        <f t="shared" si="3438"/>
        <v>0</v>
      </c>
      <c r="V900" s="38">
        <f t="shared" si="3438"/>
        <v>0</v>
      </c>
      <c r="W900" s="38">
        <f t="shared" si="3438"/>
        <v>0</v>
      </c>
      <c r="X900" s="38">
        <f t="shared" si="3438"/>
        <v>0</v>
      </c>
      <c r="Y900" s="38">
        <f t="shared" si="3438"/>
        <v>0</v>
      </c>
      <c r="Z900" s="38">
        <f t="shared" si="3438"/>
        <v>0</v>
      </c>
      <c r="AA900" s="38">
        <f t="shared" si="3438"/>
        <v>0</v>
      </c>
      <c r="AB900" s="38">
        <f t="shared" si="3438"/>
        <v>0</v>
      </c>
      <c r="AC900" s="38">
        <f t="shared" si="3438"/>
        <v>0</v>
      </c>
      <c r="AD900" s="292">
        <f t="shared" si="3294"/>
        <v>0</v>
      </c>
      <c r="AE900" s="38">
        <f t="shared" si="3438"/>
        <v>0</v>
      </c>
      <c r="AF900" s="38">
        <f t="shared" si="3438"/>
        <v>0</v>
      </c>
      <c r="AG900" s="38">
        <f t="shared" si="3438"/>
        <v>0</v>
      </c>
      <c r="AH900" s="38">
        <f t="shared" si="3438"/>
        <v>0</v>
      </c>
      <c r="AI900" s="38">
        <f t="shared" si="3438"/>
        <v>0</v>
      </c>
      <c r="AJ900" s="38">
        <f t="shared" si="3438"/>
        <v>0</v>
      </c>
      <c r="AK900" s="38">
        <f t="shared" si="3438"/>
        <v>0</v>
      </c>
      <c r="AL900" s="38">
        <f t="shared" si="3438"/>
        <v>0</v>
      </c>
      <c r="AM900" s="38">
        <f t="shared" si="3438"/>
        <v>0</v>
      </c>
      <c r="AN900" s="38">
        <f t="shared" si="3438"/>
        <v>0</v>
      </c>
      <c r="AO900" s="38">
        <f t="shared" si="3438"/>
        <v>0</v>
      </c>
    </row>
    <row r="901" spans="1:41" ht="14.25" hidden="1">
      <c r="A901" s="43"/>
      <c r="B901" s="28" t="s">
        <v>467</v>
      </c>
      <c r="C901" s="29" t="s">
        <v>419</v>
      </c>
      <c r="D901" s="248">
        <f t="shared" ref="D901:E901" si="3439">D902+D903</f>
        <v>0</v>
      </c>
      <c r="E901" s="38">
        <f t="shared" si="3439"/>
        <v>0</v>
      </c>
      <c r="F901" s="286">
        <f t="shared" ref="F901:J901" si="3440">F902+F903</f>
        <v>0</v>
      </c>
      <c r="G901" s="248">
        <f t="shared" si="3440"/>
        <v>0</v>
      </c>
      <c r="H901" s="248">
        <f t="shared" si="3440"/>
        <v>0</v>
      </c>
      <c r="I901" s="248">
        <f t="shared" si="3440"/>
        <v>0</v>
      </c>
      <c r="J901" s="248">
        <f t="shared" si="3440"/>
        <v>0</v>
      </c>
      <c r="K901" s="23">
        <f t="shared" si="3394"/>
        <v>0</v>
      </c>
      <c r="L901" s="23">
        <f t="shared" si="3395"/>
        <v>0</v>
      </c>
      <c r="M901" s="248">
        <f t="shared" ref="M901:O901" si="3441">M902+M903</f>
        <v>0</v>
      </c>
      <c r="N901" s="248">
        <f t="shared" si="3441"/>
        <v>0</v>
      </c>
      <c r="O901" s="248">
        <f t="shared" si="3441"/>
        <v>0</v>
      </c>
      <c r="P901" s="38">
        <f t="shared" ref="P901:Q901" si="3442">P902+P903</f>
        <v>0</v>
      </c>
      <c r="Q901" s="38">
        <f t="shared" si="3442"/>
        <v>0</v>
      </c>
      <c r="R901" s="38">
        <f t="shared" ref="R901:Z901" si="3443">R902+R903</f>
        <v>0</v>
      </c>
      <c r="S901" s="38">
        <f t="shared" si="3443"/>
        <v>0</v>
      </c>
      <c r="T901" s="38">
        <f t="shared" si="3443"/>
        <v>0</v>
      </c>
      <c r="U901" s="38">
        <f t="shared" ref="U901:V901" si="3444">U902+U903</f>
        <v>0</v>
      </c>
      <c r="V901" s="38">
        <f t="shared" si="3444"/>
        <v>0</v>
      </c>
      <c r="W901" s="38">
        <f t="shared" ref="W901:Y901" si="3445">W902+W903</f>
        <v>0</v>
      </c>
      <c r="X901" s="38">
        <f t="shared" si="3445"/>
        <v>0</v>
      </c>
      <c r="Y901" s="38">
        <f t="shared" si="3445"/>
        <v>0</v>
      </c>
      <c r="Z901" s="38">
        <f t="shared" si="3443"/>
        <v>0</v>
      </c>
      <c r="AA901" s="38">
        <f t="shared" ref="AA901:AB901" si="3446">AA902+AA903</f>
        <v>0</v>
      </c>
      <c r="AB901" s="38">
        <f t="shared" si="3446"/>
        <v>0</v>
      </c>
      <c r="AC901" s="38">
        <f t="shared" ref="AC901:AE901" si="3447">AC902+AC903</f>
        <v>0</v>
      </c>
      <c r="AD901" s="292">
        <f t="shared" si="3294"/>
        <v>0</v>
      </c>
      <c r="AE901" s="38">
        <f t="shared" si="3447"/>
        <v>0</v>
      </c>
      <c r="AF901" s="38">
        <f t="shared" ref="AF901:AK901" si="3448">AF902+AF903</f>
        <v>0</v>
      </c>
      <c r="AG901" s="38">
        <f t="shared" si="3448"/>
        <v>0</v>
      </c>
      <c r="AH901" s="38">
        <f t="shared" ref="AH901:AJ901" si="3449">AH902+AH903</f>
        <v>0</v>
      </c>
      <c r="AI901" s="38">
        <f t="shared" si="3449"/>
        <v>0</v>
      </c>
      <c r="AJ901" s="38">
        <f t="shared" si="3449"/>
        <v>0</v>
      </c>
      <c r="AK901" s="38">
        <f t="shared" si="3448"/>
        <v>0</v>
      </c>
      <c r="AL901" s="38">
        <f t="shared" ref="AL901:AM901" si="3450">AL902+AL903</f>
        <v>0</v>
      </c>
      <c r="AM901" s="38">
        <f t="shared" si="3450"/>
        <v>0</v>
      </c>
      <c r="AN901" s="38">
        <f t="shared" ref="AN901:AO901" si="3451">AN902+AN903</f>
        <v>0</v>
      </c>
      <c r="AO901" s="38">
        <f t="shared" si="3451"/>
        <v>0</v>
      </c>
    </row>
    <row r="902" spans="1:41" ht="16.5" hidden="1" customHeight="1">
      <c r="A902" s="43"/>
      <c r="B902" s="28" t="s">
        <v>300</v>
      </c>
      <c r="C902" s="29">
        <v>10</v>
      </c>
      <c r="D902" s="186">
        <v>0</v>
      </c>
      <c r="E902" s="30">
        <v>0</v>
      </c>
      <c r="F902" s="93">
        <v>0</v>
      </c>
      <c r="G902" s="186">
        <v>0</v>
      </c>
      <c r="H902" s="186">
        <v>0</v>
      </c>
      <c r="I902" s="186">
        <v>0</v>
      </c>
      <c r="J902" s="186">
        <v>0</v>
      </c>
      <c r="K902" s="23">
        <f t="shared" si="3394"/>
        <v>0</v>
      </c>
      <c r="L902" s="23">
        <f t="shared" si="3395"/>
        <v>0</v>
      </c>
      <c r="M902" s="186">
        <v>0</v>
      </c>
      <c r="N902" s="186">
        <v>0</v>
      </c>
      <c r="O902" s="186">
        <v>0</v>
      </c>
      <c r="P902" s="30">
        <v>0</v>
      </c>
      <c r="Q902" s="30">
        <v>0</v>
      </c>
      <c r="R902" s="30">
        <v>0</v>
      </c>
      <c r="S902" s="30">
        <v>0</v>
      </c>
      <c r="T902" s="30">
        <v>0</v>
      </c>
      <c r="U902" s="30">
        <v>0</v>
      </c>
      <c r="V902" s="30">
        <v>0</v>
      </c>
      <c r="W902" s="30">
        <v>0</v>
      </c>
      <c r="X902" s="30">
        <v>0</v>
      </c>
      <c r="Y902" s="30">
        <v>0</v>
      </c>
      <c r="Z902" s="30">
        <v>0</v>
      </c>
      <c r="AA902" s="30">
        <v>0</v>
      </c>
      <c r="AB902" s="30">
        <v>0</v>
      </c>
      <c r="AC902" s="30">
        <v>0</v>
      </c>
      <c r="AD902" s="292">
        <f t="shared" si="3294"/>
        <v>0</v>
      </c>
      <c r="AE902" s="30">
        <v>0</v>
      </c>
      <c r="AF902" s="30">
        <v>0</v>
      </c>
      <c r="AG902" s="30">
        <v>0</v>
      </c>
      <c r="AH902" s="30">
        <v>0</v>
      </c>
      <c r="AI902" s="30">
        <v>0</v>
      </c>
      <c r="AJ902" s="30">
        <v>0</v>
      </c>
      <c r="AK902" s="30">
        <v>0</v>
      </c>
      <c r="AL902" s="30">
        <v>0</v>
      </c>
      <c r="AM902" s="30">
        <v>0</v>
      </c>
      <c r="AN902" s="30">
        <v>0</v>
      </c>
      <c r="AO902" s="30">
        <v>0</v>
      </c>
    </row>
    <row r="903" spans="1:41" ht="15.75" hidden="1" customHeight="1">
      <c r="A903" s="43"/>
      <c r="B903" s="28" t="s">
        <v>301</v>
      </c>
      <c r="C903" s="29">
        <v>20</v>
      </c>
      <c r="D903" s="186">
        <v>0</v>
      </c>
      <c r="E903" s="30">
        <v>0</v>
      </c>
      <c r="F903" s="93">
        <v>0</v>
      </c>
      <c r="G903" s="186">
        <v>0</v>
      </c>
      <c r="H903" s="186">
        <v>0</v>
      </c>
      <c r="I903" s="186">
        <v>0</v>
      </c>
      <c r="J903" s="186">
        <v>0</v>
      </c>
      <c r="K903" s="23">
        <f t="shared" si="3394"/>
        <v>0</v>
      </c>
      <c r="L903" s="23">
        <f t="shared" si="3395"/>
        <v>0</v>
      </c>
      <c r="M903" s="186">
        <v>0</v>
      </c>
      <c r="N903" s="186">
        <v>0</v>
      </c>
      <c r="O903" s="186">
        <v>0</v>
      </c>
      <c r="P903" s="30">
        <v>0</v>
      </c>
      <c r="Q903" s="30">
        <v>0</v>
      </c>
      <c r="R903" s="30">
        <v>0</v>
      </c>
      <c r="S903" s="30">
        <v>0</v>
      </c>
      <c r="T903" s="30">
        <v>0</v>
      </c>
      <c r="U903" s="30">
        <v>0</v>
      </c>
      <c r="V903" s="30">
        <v>0</v>
      </c>
      <c r="W903" s="30">
        <v>0</v>
      </c>
      <c r="X903" s="30">
        <v>0</v>
      </c>
      <c r="Y903" s="30">
        <v>0</v>
      </c>
      <c r="Z903" s="30">
        <v>0</v>
      </c>
      <c r="AA903" s="30">
        <v>0</v>
      </c>
      <c r="AB903" s="30">
        <v>0</v>
      </c>
      <c r="AC903" s="30">
        <v>0</v>
      </c>
      <c r="AD903" s="292">
        <f t="shared" si="3294"/>
        <v>0</v>
      </c>
      <c r="AE903" s="30">
        <v>0</v>
      </c>
      <c r="AF903" s="30">
        <v>0</v>
      </c>
      <c r="AG903" s="30">
        <v>0</v>
      </c>
      <c r="AH903" s="30">
        <v>0</v>
      </c>
      <c r="AI903" s="30">
        <v>0</v>
      </c>
      <c r="AJ903" s="30">
        <v>0</v>
      </c>
      <c r="AK903" s="30">
        <v>0</v>
      </c>
      <c r="AL903" s="30">
        <v>0</v>
      </c>
      <c r="AM903" s="30">
        <v>0</v>
      </c>
      <c r="AN903" s="30">
        <v>0</v>
      </c>
      <c r="AO903" s="30">
        <v>0</v>
      </c>
    </row>
    <row r="904" spans="1:41" ht="15.75" hidden="1" customHeight="1">
      <c r="A904" s="43"/>
      <c r="B904" s="28" t="s">
        <v>310</v>
      </c>
      <c r="C904" s="29" t="s">
        <v>421</v>
      </c>
      <c r="D904" s="186"/>
      <c r="E904" s="30"/>
      <c r="F904" s="93"/>
      <c r="G904" s="186"/>
      <c r="H904" s="186"/>
      <c r="I904" s="186"/>
      <c r="J904" s="186"/>
      <c r="K904" s="23">
        <f t="shared" si="3394"/>
        <v>0</v>
      </c>
      <c r="L904" s="23">
        <f t="shared" si="3395"/>
        <v>0</v>
      </c>
      <c r="M904" s="186"/>
      <c r="N904" s="186"/>
      <c r="O904" s="186"/>
      <c r="P904" s="30"/>
      <c r="Q904" s="30"/>
      <c r="R904" s="30"/>
      <c r="S904" s="30"/>
      <c r="T904" s="30"/>
      <c r="U904" s="30"/>
      <c r="V904" s="30"/>
      <c r="W904" s="30"/>
      <c r="X904" s="30"/>
      <c r="Y904" s="30"/>
      <c r="Z904" s="30"/>
      <c r="AA904" s="30"/>
      <c r="AB904" s="30"/>
      <c r="AC904" s="30"/>
      <c r="AD904" s="292">
        <f t="shared" si="3294"/>
        <v>0</v>
      </c>
      <c r="AE904" s="30"/>
      <c r="AF904" s="30"/>
      <c r="AG904" s="30"/>
      <c r="AH904" s="30"/>
      <c r="AI904" s="30"/>
      <c r="AJ904" s="30"/>
      <c r="AK904" s="30"/>
      <c r="AL904" s="30"/>
      <c r="AM904" s="30"/>
      <c r="AN904" s="30"/>
      <c r="AO904" s="30"/>
    </row>
    <row r="905" spans="1:41" ht="13.5" hidden="1" customHeight="1">
      <c r="A905" s="43"/>
      <c r="B905" s="25" t="s">
        <v>311</v>
      </c>
      <c r="C905" s="29"/>
      <c r="D905" s="248">
        <f t="shared" ref="D905:E905" si="3452">D906</f>
        <v>0</v>
      </c>
      <c r="E905" s="38">
        <f t="shared" si="3452"/>
        <v>0</v>
      </c>
      <c r="F905" s="286">
        <f t="shared" ref="F905:AO905" si="3453">F906</f>
        <v>0</v>
      </c>
      <c r="G905" s="248">
        <f t="shared" si="3453"/>
        <v>0</v>
      </c>
      <c r="H905" s="248">
        <f t="shared" si="3453"/>
        <v>0</v>
      </c>
      <c r="I905" s="248">
        <f t="shared" si="3453"/>
        <v>0</v>
      </c>
      <c r="J905" s="248">
        <f t="shared" si="3453"/>
        <v>0</v>
      </c>
      <c r="K905" s="23">
        <f t="shared" si="3394"/>
        <v>0</v>
      </c>
      <c r="L905" s="23">
        <f t="shared" si="3395"/>
        <v>0</v>
      </c>
      <c r="M905" s="248">
        <f t="shared" si="3453"/>
        <v>0</v>
      </c>
      <c r="N905" s="248">
        <f t="shared" si="3453"/>
        <v>0</v>
      </c>
      <c r="O905" s="248">
        <f t="shared" si="3453"/>
        <v>0</v>
      </c>
      <c r="P905" s="38">
        <f t="shared" si="3453"/>
        <v>0</v>
      </c>
      <c r="Q905" s="38">
        <f t="shared" si="3453"/>
        <v>0</v>
      </c>
      <c r="R905" s="38">
        <f t="shared" si="3453"/>
        <v>0</v>
      </c>
      <c r="S905" s="38">
        <f t="shared" si="3453"/>
        <v>0</v>
      </c>
      <c r="T905" s="38">
        <f t="shared" si="3453"/>
        <v>0</v>
      </c>
      <c r="U905" s="38">
        <f t="shared" si="3453"/>
        <v>0</v>
      </c>
      <c r="V905" s="38">
        <f t="shared" si="3453"/>
        <v>0</v>
      </c>
      <c r="W905" s="38">
        <f t="shared" si="3453"/>
        <v>0</v>
      </c>
      <c r="X905" s="38">
        <f t="shared" si="3453"/>
        <v>0</v>
      </c>
      <c r="Y905" s="38">
        <f t="shared" si="3453"/>
        <v>0</v>
      </c>
      <c r="Z905" s="38">
        <f t="shared" si="3453"/>
        <v>0</v>
      </c>
      <c r="AA905" s="38">
        <f t="shared" si="3453"/>
        <v>0</v>
      </c>
      <c r="AB905" s="38">
        <f t="shared" si="3453"/>
        <v>0</v>
      </c>
      <c r="AC905" s="38">
        <f t="shared" si="3453"/>
        <v>0</v>
      </c>
      <c r="AD905" s="292">
        <f t="shared" si="3294"/>
        <v>0</v>
      </c>
      <c r="AE905" s="38">
        <f t="shared" si="3453"/>
        <v>0</v>
      </c>
      <c r="AF905" s="38">
        <f t="shared" si="3453"/>
        <v>0</v>
      </c>
      <c r="AG905" s="38">
        <f t="shared" si="3453"/>
        <v>0</v>
      </c>
      <c r="AH905" s="38">
        <f t="shared" si="3453"/>
        <v>0</v>
      </c>
      <c r="AI905" s="38">
        <f t="shared" si="3453"/>
        <v>0</v>
      </c>
      <c r="AJ905" s="38">
        <f t="shared" si="3453"/>
        <v>0</v>
      </c>
      <c r="AK905" s="38">
        <f t="shared" si="3453"/>
        <v>0</v>
      </c>
      <c r="AL905" s="38">
        <f t="shared" si="3453"/>
        <v>0</v>
      </c>
      <c r="AM905" s="38">
        <f t="shared" si="3453"/>
        <v>0</v>
      </c>
      <c r="AN905" s="38">
        <f t="shared" si="3453"/>
        <v>0</v>
      </c>
      <c r="AO905" s="38">
        <f t="shared" si="3453"/>
        <v>0</v>
      </c>
    </row>
    <row r="906" spans="1:41" ht="14.25" hidden="1">
      <c r="A906" s="43"/>
      <c r="B906" s="28" t="s">
        <v>317</v>
      </c>
      <c r="C906" s="29" t="s">
        <v>318</v>
      </c>
      <c r="D906" s="186"/>
      <c r="E906" s="30"/>
      <c r="F906" s="93"/>
      <c r="G906" s="186"/>
      <c r="H906" s="186"/>
      <c r="I906" s="186"/>
      <c r="J906" s="186"/>
      <c r="K906" s="23">
        <f t="shared" si="3394"/>
        <v>0</v>
      </c>
      <c r="L906" s="23">
        <f t="shared" si="3395"/>
        <v>0</v>
      </c>
      <c r="M906" s="186"/>
      <c r="N906" s="186"/>
      <c r="O906" s="186"/>
      <c r="P906" s="30"/>
      <c r="Q906" s="30"/>
      <c r="R906" s="30"/>
      <c r="S906" s="30"/>
      <c r="T906" s="30"/>
      <c r="U906" s="30"/>
      <c r="V906" s="30"/>
      <c r="W906" s="30"/>
      <c r="X906" s="30"/>
      <c r="Y906" s="30"/>
      <c r="Z906" s="30"/>
      <c r="AA906" s="30"/>
      <c r="AB906" s="30"/>
      <c r="AC906" s="30"/>
      <c r="AD906" s="292">
        <f t="shared" si="3294"/>
        <v>0</v>
      </c>
      <c r="AE906" s="30"/>
      <c r="AF906" s="30"/>
      <c r="AG906" s="30"/>
      <c r="AH906" s="30"/>
      <c r="AI906" s="30"/>
      <c r="AJ906" s="30"/>
      <c r="AK906" s="30"/>
      <c r="AL906" s="30"/>
      <c r="AM906" s="30"/>
      <c r="AN906" s="30"/>
      <c r="AO906" s="30"/>
    </row>
    <row r="907" spans="1:41" ht="26.25" customHeight="1">
      <c r="A907" s="43"/>
      <c r="B907" s="151" t="s">
        <v>590</v>
      </c>
      <c r="C907" s="129" t="s">
        <v>580</v>
      </c>
      <c r="D907" s="60">
        <f t="shared" ref="D907:E907" si="3454">D908+D915</f>
        <v>8086</v>
      </c>
      <c r="E907" s="149">
        <f t="shared" si="3454"/>
        <v>8783</v>
      </c>
      <c r="F907" s="235">
        <f t="shared" ref="F907:J907" si="3455">F908+F915</f>
        <v>7681</v>
      </c>
      <c r="G907" s="60">
        <f t="shared" si="3455"/>
        <v>2466</v>
      </c>
      <c r="H907" s="60">
        <f t="shared" si="3455"/>
        <v>1715</v>
      </c>
      <c r="I907" s="60">
        <f t="shared" si="3455"/>
        <v>1815</v>
      </c>
      <c r="J907" s="60">
        <f t="shared" si="3455"/>
        <v>1685</v>
      </c>
      <c r="K907" s="23">
        <f t="shared" si="3394"/>
        <v>7681</v>
      </c>
      <c r="L907" s="23">
        <f t="shared" si="3395"/>
        <v>0</v>
      </c>
      <c r="M907" s="60">
        <f t="shared" ref="M907:O907" si="3456">M908+M915</f>
        <v>7160</v>
      </c>
      <c r="N907" s="60">
        <f t="shared" si="3456"/>
        <v>7160</v>
      </c>
      <c r="O907" s="60">
        <f t="shared" si="3456"/>
        <v>7160</v>
      </c>
      <c r="P907" s="149">
        <f t="shared" ref="P907:Q907" si="3457">P908+P915</f>
        <v>0</v>
      </c>
      <c r="Q907" s="149">
        <f t="shared" si="3457"/>
        <v>0</v>
      </c>
      <c r="R907" s="149">
        <f t="shared" ref="R907:Z907" si="3458">R908+R915</f>
        <v>0</v>
      </c>
      <c r="S907" s="149">
        <f t="shared" si="3458"/>
        <v>0</v>
      </c>
      <c r="T907" s="149">
        <f t="shared" si="3458"/>
        <v>0</v>
      </c>
      <c r="U907" s="149">
        <f t="shared" ref="U907:V907" si="3459">U908+U915</f>
        <v>300</v>
      </c>
      <c r="V907" s="149">
        <f t="shared" si="3459"/>
        <v>0</v>
      </c>
      <c r="W907" s="149">
        <f t="shared" ref="W907:Y907" si="3460">W908+W915</f>
        <v>-120</v>
      </c>
      <c r="X907" s="149">
        <f t="shared" si="3460"/>
        <v>0</v>
      </c>
      <c r="Y907" s="149">
        <f t="shared" si="3460"/>
        <v>0</v>
      </c>
      <c r="Z907" s="149">
        <f t="shared" si="3458"/>
        <v>140</v>
      </c>
      <c r="AA907" s="149">
        <f t="shared" ref="AA907:AB907" si="3461">AA908+AA915</f>
        <v>0</v>
      </c>
      <c r="AB907" s="149">
        <f t="shared" si="3461"/>
        <v>0</v>
      </c>
      <c r="AC907" s="149">
        <f t="shared" ref="AC907:AE907" si="3462">AC908+AC915</f>
        <v>0</v>
      </c>
      <c r="AD907" s="292">
        <f t="shared" si="3294"/>
        <v>8001</v>
      </c>
      <c r="AE907" s="149">
        <f t="shared" si="3462"/>
        <v>8001</v>
      </c>
      <c r="AF907" s="149">
        <f t="shared" ref="AF907:AK907" si="3463">AF908+AF915</f>
        <v>7422</v>
      </c>
      <c r="AG907" s="149">
        <f t="shared" si="3463"/>
        <v>8340</v>
      </c>
      <c r="AH907" s="149">
        <f t="shared" ref="AH907:AJ907" si="3464">AH908+AH915</f>
        <v>0</v>
      </c>
      <c r="AI907" s="149">
        <f t="shared" si="3464"/>
        <v>0</v>
      </c>
      <c r="AJ907" s="149">
        <f t="shared" si="3464"/>
        <v>0</v>
      </c>
      <c r="AK907" s="149">
        <f t="shared" si="3463"/>
        <v>0</v>
      </c>
      <c r="AL907" s="149">
        <f t="shared" ref="AL907:AM907" si="3465">AL908+AL915</f>
        <v>0</v>
      </c>
      <c r="AM907" s="149">
        <f t="shared" si="3465"/>
        <v>0</v>
      </c>
      <c r="AN907" s="149">
        <f t="shared" ref="AN907:AO907" si="3466">AN908+AN915</f>
        <v>0</v>
      </c>
      <c r="AO907" s="149">
        <f t="shared" si="3466"/>
        <v>0</v>
      </c>
    </row>
    <row r="908" spans="1:41" ht="14.25">
      <c r="A908" s="43"/>
      <c r="B908" s="197" t="s">
        <v>298</v>
      </c>
      <c r="C908" s="198"/>
      <c r="D908" s="40">
        <f t="shared" ref="D908:E908" si="3467">D909+D914</f>
        <v>8060</v>
      </c>
      <c r="E908" s="41">
        <f t="shared" si="3467"/>
        <v>8783</v>
      </c>
      <c r="F908" s="288">
        <f t="shared" ref="F908:J908" si="3468">F909+F914</f>
        <v>7160</v>
      </c>
      <c r="G908" s="40">
        <f t="shared" si="3468"/>
        <v>1945</v>
      </c>
      <c r="H908" s="40">
        <f t="shared" si="3468"/>
        <v>1715</v>
      </c>
      <c r="I908" s="40">
        <f t="shared" si="3468"/>
        <v>1815</v>
      </c>
      <c r="J908" s="40">
        <f t="shared" si="3468"/>
        <v>1685</v>
      </c>
      <c r="K908" s="23">
        <f t="shared" si="3394"/>
        <v>7160</v>
      </c>
      <c r="L908" s="23">
        <f t="shared" si="3395"/>
        <v>0</v>
      </c>
      <c r="M908" s="40">
        <f t="shared" ref="M908:O908" si="3469">M909+M914</f>
        <v>7160</v>
      </c>
      <c r="N908" s="40">
        <f t="shared" si="3469"/>
        <v>7160</v>
      </c>
      <c r="O908" s="40">
        <f t="shared" si="3469"/>
        <v>7160</v>
      </c>
      <c r="P908" s="41">
        <f t="shared" ref="P908:Q908" si="3470">P909+P914</f>
        <v>0</v>
      </c>
      <c r="Q908" s="41">
        <f t="shared" si="3470"/>
        <v>0</v>
      </c>
      <c r="R908" s="41">
        <f t="shared" ref="R908:Z908" si="3471">R909+R914</f>
        <v>0</v>
      </c>
      <c r="S908" s="41">
        <f t="shared" si="3471"/>
        <v>0</v>
      </c>
      <c r="T908" s="41">
        <f t="shared" si="3471"/>
        <v>0</v>
      </c>
      <c r="U908" s="41">
        <f t="shared" ref="U908:V908" si="3472">U909+U914</f>
        <v>300</v>
      </c>
      <c r="V908" s="41">
        <f t="shared" si="3472"/>
        <v>0</v>
      </c>
      <c r="W908" s="41">
        <f t="shared" ref="W908:Y908" si="3473">W909+W914</f>
        <v>-120</v>
      </c>
      <c r="X908" s="41">
        <f t="shared" si="3473"/>
        <v>0</v>
      </c>
      <c r="Y908" s="41">
        <f t="shared" si="3473"/>
        <v>0</v>
      </c>
      <c r="Z908" s="41">
        <f t="shared" si="3471"/>
        <v>0</v>
      </c>
      <c r="AA908" s="41">
        <f t="shared" ref="AA908:AB908" si="3474">AA909+AA914</f>
        <v>0</v>
      </c>
      <c r="AB908" s="41">
        <f t="shared" si="3474"/>
        <v>0</v>
      </c>
      <c r="AC908" s="41">
        <f t="shared" ref="AC908:AE908" si="3475">AC909+AC914</f>
        <v>0</v>
      </c>
      <c r="AD908" s="292">
        <f t="shared" si="3294"/>
        <v>7340</v>
      </c>
      <c r="AE908" s="41">
        <f t="shared" si="3475"/>
        <v>7340</v>
      </c>
      <c r="AF908" s="41">
        <f t="shared" ref="AF908:AK908" si="3476">AF909+AF914</f>
        <v>6813</v>
      </c>
      <c r="AG908" s="41">
        <f t="shared" si="3476"/>
        <v>8340</v>
      </c>
      <c r="AH908" s="41">
        <f t="shared" ref="AH908:AJ908" si="3477">AH909+AH914</f>
        <v>0</v>
      </c>
      <c r="AI908" s="41">
        <f t="shared" si="3477"/>
        <v>0</v>
      </c>
      <c r="AJ908" s="41">
        <f t="shared" si="3477"/>
        <v>0</v>
      </c>
      <c r="AK908" s="41">
        <f t="shared" si="3476"/>
        <v>0</v>
      </c>
      <c r="AL908" s="41">
        <f t="shared" ref="AL908:AM908" si="3478">AL909+AL914</f>
        <v>0</v>
      </c>
      <c r="AM908" s="41">
        <f t="shared" si="3478"/>
        <v>0</v>
      </c>
      <c r="AN908" s="41">
        <f t="shared" ref="AN908:AO908" si="3479">AN909+AN914</f>
        <v>0</v>
      </c>
      <c r="AO908" s="41">
        <f t="shared" si="3479"/>
        <v>0</v>
      </c>
    </row>
    <row r="909" spans="1:41" ht="14.25">
      <c r="A909" s="43"/>
      <c r="B909" s="199" t="s">
        <v>299</v>
      </c>
      <c r="C909" s="198">
        <v>1</v>
      </c>
      <c r="D909" s="40">
        <f t="shared" ref="D909:E909" si="3480">D910</f>
        <v>8060</v>
      </c>
      <c r="E909" s="41">
        <f t="shared" si="3480"/>
        <v>8783</v>
      </c>
      <c r="F909" s="288">
        <f t="shared" ref="F909:AO909" si="3481">F910</f>
        <v>7160</v>
      </c>
      <c r="G909" s="40">
        <f t="shared" si="3481"/>
        <v>1945</v>
      </c>
      <c r="H909" s="40">
        <f t="shared" si="3481"/>
        <v>1715</v>
      </c>
      <c r="I909" s="40">
        <f t="shared" si="3481"/>
        <v>1815</v>
      </c>
      <c r="J909" s="40">
        <f t="shared" si="3481"/>
        <v>1685</v>
      </c>
      <c r="K909" s="23">
        <f t="shared" si="3394"/>
        <v>7160</v>
      </c>
      <c r="L909" s="23">
        <f t="shared" si="3395"/>
        <v>0</v>
      </c>
      <c r="M909" s="40">
        <f t="shared" si="3481"/>
        <v>7160</v>
      </c>
      <c r="N909" s="40">
        <f t="shared" si="3481"/>
        <v>7160</v>
      </c>
      <c r="O909" s="40">
        <f t="shared" si="3481"/>
        <v>7160</v>
      </c>
      <c r="P909" s="41">
        <f t="shared" si="3481"/>
        <v>0</v>
      </c>
      <c r="Q909" s="41">
        <f t="shared" si="3481"/>
        <v>0</v>
      </c>
      <c r="R909" s="41">
        <f t="shared" si="3481"/>
        <v>0</v>
      </c>
      <c r="S909" s="41">
        <f t="shared" si="3481"/>
        <v>0</v>
      </c>
      <c r="T909" s="41">
        <f t="shared" si="3481"/>
        <v>0</v>
      </c>
      <c r="U909" s="41">
        <f t="shared" si="3481"/>
        <v>300</v>
      </c>
      <c r="V909" s="41">
        <f t="shared" si="3481"/>
        <v>0</v>
      </c>
      <c r="W909" s="41">
        <f t="shared" si="3481"/>
        <v>-120</v>
      </c>
      <c r="X909" s="41">
        <f t="shared" si="3481"/>
        <v>0</v>
      </c>
      <c r="Y909" s="41">
        <f t="shared" si="3481"/>
        <v>0</v>
      </c>
      <c r="Z909" s="41">
        <f t="shared" si="3481"/>
        <v>0</v>
      </c>
      <c r="AA909" s="41">
        <f t="shared" si="3481"/>
        <v>0</v>
      </c>
      <c r="AB909" s="41">
        <f t="shared" si="3481"/>
        <v>0</v>
      </c>
      <c r="AC909" s="41">
        <f t="shared" si="3481"/>
        <v>0</v>
      </c>
      <c r="AD909" s="292">
        <f t="shared" si="3294"/>
        <v>7340</v>
      </c>
      <c r="AE909" s="41">
        <f t="shared" si="3481"/>
        <v>7340</v>
      </c>
      <c r="AF909" s="41">
        <f t="shared" si="3481"/>
        <v>6813</v>
      </c>
      <c r="AG909" s="41">
        <f t="shared" si="3481"/>
        <v>8340</v>
      </c>
      <c r="AH909" s="41">
        <f t="shared" si="3481"/>
        <v>0</v>
      </c>
      <c r="AI909" s="41">
        <f t="shared" si="3481"/>
        <v>0</v>
      </c>
      <c r="AJ909" s="41">
        <f t="shared" si="3481"/>
        <v>0</v>
      </c>
      <c r="AK909" s="41">
        <f t="shared" si="3481"/>
        <v>0</v>
      </c>
      <c r="AL909" s="41">
        <f t="shared" si="3481"/>
        <v>0</v>
      </c>
      <c r="AM909" s="41">
        <f t="shared" si="3481"/>
        <v>0</v>
      </c>
      <c r="AN909" s="41">
        <f t="shared" si="3481"/>
        <v>0</v>
      </c>
      <c r="AO909" s="41">
        <f t="shared" si="3481"/>
        <v>0</v>
      </c>
    </row>
    <row r="910" spans="1:41" ht="14.25">
      <c r="A910" s="43"/>
      <c r="B910" s="199" t="s">
        <v>467</v>
      </c>
      <c r="C910" s="198" t="s">
        <v>419</v>
      </c>
      <c r="D910" s="40">
        <f t="shared" ref="D910:E910" si="3482">D911+D912+D913</f>
        <v>8060</v>
      </c>
      <c r="E910" s="41">
        <f t="shared" si="3482"/>
        <v>8783</v>
      </c>
      <c r="F910" s="288">
        <f t="shared" ref="F910:J910" si="3483">F911+F912+F913</f>
        <v>7160</v>
      </c>
      <c r="G910" s="40">
        <f t="shared" si="3483"/>
        <v>1945</v>
      </c>
      <c r="H910" s="40">
        <f t="shared" si="3483"/>
        <v>1715</v>
      </c>
      <c r="I910" s="40">
        <f t="shared" si="3483"/>
        <v>1815</v>
      </c>
      <c r="J910" s="40">
        <f t="shared" si="3483"/>
        <v>1685</v>
      </c>
      <c r="K910" s="23">
        <f t="shared" si="3394"/>
        <v>7160</v>
      </c>
      <c r="L910" s="23">
        <f t="shared" si="3395"/>
        <v>0</v>
      </c>
      <c r="M910" s="40">
        <f t="shared" ref="M910:O910" si="3484">M911+M912+M913</f>
        <v>7160</v>
      </c>
      <c r="N910" s="40">
        <f t="shared" si="3484"/>
        <v>7160</v>
      </c>
      <c r="O910" s="40">
        <f t="shared" si="3484"/>
        <v>7160</v>
      </c>
      <c r="P910" s="41">
        <f t="shared" ref="P910:Q910" si="3485">P911+P912+P913</f>
        <v>0</v>
      </c>
      <c r="Q910" s="41">
        <f t="shared" si="3485"/>
        <v>0</v>
      </c>
      <c r="R910" s="41">
        <f t="shared" ref="R910:Z910" si="3486">R911+R912+R913</f>
        <v>0</v>
      </c>
      <c r="S910" s="41">
        <f t="shared" si="3486"/>
        <v>0</v>
      </c>
      <c r="T910" s="41">
        <f t="shared" si="3486"/>
        <v>0</v>
      </c>
      <c r="U910" s="41">
        <f t="shared" ref="U910:V910" si="3487">U911+U912+U913</f>
        <v>300</v>
      </c>
      <c r="V910" s="41">
        <f t="shared" si="3487"/>
        <v>0</v>
      </c>
      <c r="W910" s="41">
        <f t="shared" ref="W910:Y910" si="3488">W911+W912+W913</f>
        <v>-120</v>
      </c>
      <c r="X910" s="41">
        <f t="shared" si="3488"/>
        <v>0</v>
      </c>
      <c r="Y910" s="41">
        <f t="shared" si="3488"/>
        <v>0</v>
      </c>
      <c r="Z910" s="41">
        <f t="shared" si="3486"/>
        <v>0</v>
      </c>
      <c r="AA910" s="41">
        <f t="shared" ref="AA910:AB910" si="3489">AA911+AA912+AA913</f>
        <v>0</v>
      </c>
      <c r="AB910" s="41">
        <f t="shared" si="3489"/>
        <v>0</v>
      </c>
      <c r="AC910" s="41">
        <f t="shared" ref="AC910:AE910" si="3490">AC911+AC912+AC913</f>
        <v>0</v>
      </c>
      <c r="AD910" s="292">
        <f t="shared" si="3294"/>
        <v>7340</v>
      </c>
      <c r="AE910" s="41">
        <f t="shared" si="3490"/>
        <v>7340</v>
      </c>
      <c r="AF910" s="41">
        <f t="shared" ref="AF910:AK910" si="3491">AF911+AF912+AF913</f>
        <v>6813</v>
      </c>
      <c r="AG910" s="41">
        <f t="shared" si="3491"/>
        <v>8340</v>
      </c>
      <c r="AH910" s="41">
        <f t="shared" ref="AH910:AJ910" si="3492">AH911+AH912+AH913</f>
        <v>0</v>
      </c>
      <c r="AI910" s="41">
        <f t="shared" si="3492"/>
        <v>0</v>
      </c>
      <c r="AJ910" s="41">
        <f t="shared" si="3492"/>
        <v>0</v>
      </c>
      <c r="AK910" s="41">
        <f t="shared" si="3491"/>
        <v>0</v>
      </c>
      <c r="AL910" s="41">
        <f t="shared" ref="AL910:AM910" si="3493">AL911+AL912+AL913</f>
        <v>0</v>
      </c>
      <c r="AM910" s="41">
        <f t="shared" si="3493"/>
        <v>0</v>
      </c>
      <c r="AN910" s="41">
        <f t="shared" ref="AN910:AO910" si="3494">AN911+AN912+AN913</f>
        <v>0</v>
      </c>
      <c r="AO910" s="41">
        <f t="shared" si="3494"/>
        <v>0</v>
      </c>
    </row>
    <row r="911" spans="1:41" ht="14.25">
      <c r="A911" s="43"/>
      <c r="B911" s="28" t="s">
        <v>300</v>
      </c>
      <c r="C911" s="29">
        <v>10</v>
      </c>
      <c r="D911" s="186">
        <v>5500</v>
      </c>
      <c r="E911" s="30">
        <v>5749</v>
      </c>
      <c r="F911" s="93">
        <v>5100</v>
      </c>
      <c r="G911" s="186">
        <v>1300</v>
      </c>
      <c r="H911" s="186">
        <v>1200</v>
      </c>
      <c r="I911" s="186">
        <v>1300</v>
      </c>
      <c r="J911" s="186">
        <v>1300</v>
      </c>
      <c r="K911" s="23">
        <f t="shared" si="3394"/>
        <v>5100</v>
      </c>
      <c r="L911" s="23">
        <f t="shared" si="3395"/>
        <v>0</v>
      </c>
      <c r="M911" s="186">
        <v>5100</v>
      </c>
      <c r="N911" s="186">
        <v>5100</v>
      </c>
      <c r="O911" s="186">
        <v>5100</v>
      </c>
      <c r="P911" s="30"/>
      <c r="Q911" s="30"/>
      <c r="R911" s="30"/>
      <c r="S911" s="30"/>
      <c r="T911" s="30"/>
      <c r="U911" s="30"/>
      <c r="V911" s="30"/>
      <c r="W911" s="30">
        <v>-80</v>
      </c>
      <c r="X911" s="30"/>
      <c r="Y911" s="30"/>
      <c r="Z911" s="30"/>
      <c r="AA911" s="30"/>
      <c r="AB911" s="30"/>
      <c r="AC911" s="30"/>
      <c r="AD911" s="292">
        <f t="shared" si="3294"/>
        <v>5020</v>
      </c>
      <c r="AE911" s="30">
        <v>5020</v>
      </c>
      <c r="AF911" s="30">
        <v>4641</v>
      </c>
      <c r="AG911" s="30">
        <v>5480</v>
      </c>
      <c r="AH911" s="30"/>
      <c r="AI911" s="30"/>
      <c r="AJ911" s="30"/>
      <c r="AK911" s="30"/>
      <c r="AL911" s="30"/>
      <c r="AM911" s="30"/>
      <c r="AN911" s="30"/>
      <c r="AO911" s="30"/>
    </row>
    <row r="912" spans="1:41" ht="14.25">
      <c r="A912" s="43"/>
      <c r="B912" s="28" t="s">
        <v>301</v>
      </c>
      <c r="C912" s="29">
        <v>20</v>
      </c>
      <c r="D912" s="186">
        <v>2500</v>
      </c>
      <c r="E912" s="30">
        <v>2974</v>
      </c>
      <c r="F912" s="93">
        <v>2000</v>
      </c>
      <c r="G912" s="186">
        <v>630</v>
      </c>
      <c r="H912" s="186">
        <v>500</v>
      </c>
      <c r="I912" s="186">
        <v>500</v>
      </c>
      <c r="J912" s="186">
        <v>370</v>
      </c>
      <c r="K912" s="23">
        <f t="shared" si="3394"/>
        <v>2000</v>
      </c>
      <c r="L912" s="23">
        <f t="shared" si="3395"/>
        <v>0</v>
      </c>
      <c r="M912" s="186">
        <v>2000</v>
      </c>
      <c r="N912" s="186">
        <v>2000</v>
      </c>
      <c r="O912" s="186">
        <v>2000</v>
      </c>
      <c r="P912" s="30"/>
      <c r="Q912" s="30"/>
      <c r="R912" s="30"/>
      <c r="S912" s="30"/>
      <c r="T912" s="30"/>
      <c r="U912" s="30">
        <v>300</v>
      </c>
      <c r="V912" s="30"/>
      <c r="W912" s="30">
        <v>-40</v>
      </c>
      <c r="X912" s="30"/>
      <c r="Y912" s="30"/>
      <c r="Z912" s="30"/>
      <c r="AA912" s="30"/>
      <c r="AB912" s="30"/>
      <c r="AC912" s="30"/>
      <c r="AD912" s="292">
        <f t="shared" si="3294"/>
        <v>2260</v>
      </c>
      <c r="AE912" s="30">
        <v>2260</v>
      </c>
      <c r="AF912" s="30">
        <v>2154</v>
      </c>
      <c r="AG912" s="30">
        <v>2800</v>
      </c>
      <c r="AH912" s="30"/>
      <c r="AI912" s="30"/>
      <c r="AJ912" s="30"/>
      <c r="AK912" s="30"/>
      <c r="AL912" s="30"/>
      <c r="AM912" s="30"/>
      <c r="AN912" s="30"/>
      <c r="AO912" s="30"/>
    </row>
    <row r="913" spans="1:41" ht="14.25">
      <c r="A913" s="43"/>
      <c r="B913" s="28" t="s">
        <v>564</v>
      </c>
      <c r="C913" s="29" t="s">
        <v>591</v>
      </c>
      <c r="D913" s="186">
        <v>60</v>
      </c>
      <c r="E913" s="30">
        <v>60</v>
      </c>
      <c r="F913" s="93">
        <v>60</v>
      </c>
      <c r="G913" s="186">
        <v>15</v>
      </c>
      <c r="H913" s="186">
        <v>15</v>
      </c>
      <c r="I913" s="186">
        <v>15</v>
      </c>
      <c r="J913" s="186">
        <v>15</v>
      </c>
      <c r="K913" s="23">
        <f t="shared" si="3394"/>
        <v>60</v>
      </c>
      <c r="L913" s="23">
        <f t="shared" si="3395"/>
        <v>0</v>
      </c>
      <c r="M913" s="186">
        <v>60</v>
      </c>
      <c r="N913" s="186">
        <v>60</v>
      </c>
      <c r="O913" s="186">
        <v>60</v>
      </c>
      <c r="P913" s="30"/>
      <c r="Q913" s="30"/>
      <c r="R913" s="30"/>
      <c r="S913" s="30"/>
      <c r="T913" s="30"/>
      <c r="U913" s="30"/>
      <c r="V913" s="30"/>
      <c r="W913" s="30"/>
      <c r="X913" s="30"/>
      <c r="Y913" s="30"/>
      <c r="Z913" s="30"/>
      <c r="AA913" s="30"/>
      <c r="AB913" s="30"/>
      <c r="AC913" s="30"/>
      <c r="AD913" s="292">
        <f t="shared" si="3294"/>
        <v>60</v>
      </c>
      <c r="AE913" s="30">
        <v>60</v>
      </c>
      <c r="AF913" s="30">
        <v>18</v>
      </c>
      <c r="AG913" s="30">
        <v>60</v>
      </c>
      <c r="AH913" s="30"/>
      <c r="AI913" s="30"/>
      <c r="AJ913" s="30"/>
      <c r="AK913" s="30"/>
      <c r="AL913" s="30"/>
      <c r="AM913" s="30"/>
      <c r="AN913" s="30"/>
      <c r="AO913" s="30"/>
    </row>
    <row r="914" spans="1:41" ht="14.25" hidden="1">
      <c r="A914" s="43"/>
      <c r="B914" s="28" t="s">
        <v>310</v>
      </c>
      <c r="C914" s="29" t="s">
        <v>421</v>
      </c>
      <c r="D914" s="186"/>
      <c r="E914" s="30"/>
      <c r="F914" s="93"/>
      <c r="G914" s="186"/>
      <c r="H914" s="186"/>
      <c r="I914" s="186"/>
      <c r="J914" s="186"/>
      <c r="K914" s="23">
        <f t="shared" si="3394"/>
        <v>0</v>
      </c>
      <c r="L914" s="23">
        <f t="shared" si="3395"/>
        <v>0</v>
      </c>
      <c r="M914" s="186"/>
      <c r="N914" s="186"/>
      <c r="O914" s="186"/>
      <c r="P914" s="30"/>
      <c r="Q914" s="30"/>
      <c r="R914" s="30"/>
      <c r="S914" s="30"/>
      <c r="T914" s="30"/>
      <c r="U914" s="30"/>
      <c r="V914" s="30"/>
      <c r="W914" s="30"/>
      <c r="X914" s="30"/>
      <c r="Y914" s="30"/>
      <c r="Z914" s="30"/>
      <c r="AA914" s="30"/>
      <c r="AB914" s="30"/>
      <c r="AC914" s="30"/>
      <c r="AD914" s="292">
        <f t="shared" si="3294"/>
        <v>0</v>
      </c>
      <c r="AE914" s="30"/>
      <c r="AF914" s="30"/>
      <c r="AG914" s="30"/>
      <c r="AH914" s="30"/>
      <c r="AI914" s="30"/>
      <c r="AJ914" s="30"/>
      <c r="AK914" s="30"/>
      <c r="AL914" s="30"/>
      <c r="AM914" s="30"/>
      <c r="AN914" s="30"/>
      <c r="AO914" s="30"/>
    </row>
    <row r="915" spans="1:41" ht="14.25">
      <c r="A915" s="43"/>
      <c r="B915" s="25" t="s">
        <v>311</v>
      </c>
      <c r="C915" s="29"/>
      <c r="D915" s="40">
        <f t="shared" ref="D915:E915" si="3495">D916</f>
        <v>26</v>
      </c>
      <c r="E915" s="41">
        <f t="shared" si="3495"/>
        <v>0</v>
      </c>
      <c r="F915" s="288">
        <f t="shared" ref="F915:AO915" si="3496">F916</f>
        <v>521</v>
      </c>
      <c r="G915" s="40">
        <f t="shared" si="3496"/>
        <v>521</v>
      </c>
      <c r="H915" s="40">
        <f t="shared" si="3496"/>
        <v>0</v>
      </c>
      <c r="I915" s="40">
        <f t="shared" si="3496"/>
        <v>0</v>
      </c>
      <c r="J915" s="40">
        <f t="shared" si="3496"/>
        <v>0</v>
      </c>
      <c r="K915" s="23">
        <f t="shared" si="3394"/>
        <v>521</v>
      </c>
      <c r="L915" s="23">
        <f t="shared" si="3395"/>
        <v>0</v>
      </c>
      <c r="M915" s="40">
        <f t="shared" si="3496"/>
        <v>0</v>
      </c>
      <c r="N915" s="40">
        <f t="shared" si="3496"/>
        <v>0</v>
      </c>
      <c r="O915" s="40">
        <f t="shared" si="3496"/>
        <v>0</v>
      </c>
      <c r="P915" s="41">
        <f t="shared" si="3496"/>
        <v>0</v>
      </c>
      <c r="Q915" s="41">
        <f t="shared" si="3496"/>
        <v>0</v>
      </c>
      <c r="R915" s="41">
        <f t="shared" si="3496"/>
        <v>0</v>
      </c>
      <c r="S915" s="41">
        <f t="shared" si="3496"/>
        <v>0</v>
      </c>
      <c r="T915" s="41">
        <f t="shared" si="3496"/>
        <v>0</v>
      </c>
      <c r="U915" s="41">
        <f t="shared" si="3496"/>
        <v>0</v>
      </c>
      <c r="V915" s="41">
        <f t="shared" si="3496"/>
        <v>0</v>
      </c>
      <c r="W915" s="41">
        <f t="shared" si="3496"/>
        <v>0</v>
      </c>
      <c r="X915" s="41">
        <f t="shared" si="3496"/>
        <v>0</v>
      </c>
      <c r="Y915" s="41">
        <f t="shared" si="3496"/>
        <v>0</v>
      </c>
      <c r="Z915" s="41">
        <f t="shared" si="3496"/>
        <v>140</v>
      </c>
      <c r="AA915" s="41">
        <f t="shared" si="3496"/>
        <v>0</v>
      </c>
      <c r="AB915" s="41">
        <f t="shared" si="3496"/>
        <v>0</v>
      </c>
      <c r="AC915" s="41">
        <f t="shared" si="3496"/>
        <v>0</v>
      </c>
      <c r="AD915" s="292">
        <f t="shared" si="3294"/>
        <v>661</v>
      </c>
      <c r="AE915" s="41">
        <f t="shared" si="3496"/>
        <v>661</v>
      </c>
      <c r="AF915" s="41">
        <f t="shared" si="3496"/>
        <v>609</v>
      </c>
      <c r="AG915" s="41">
        <f t="shared" si="3496"/>
        <v>0</v>
      </c>
      <c r="AH915" s="41">
        <f t="shared" si="3496"/>
        <v>0</v>
      </c>
      <c r="AI915" s="41">
        <f t="shared" si="3496"/>
        <v>0</v>
      </c>
      <c r="AJ915" s="41">
        <f t="shared" si="3496"/>
        <v>0</v>
      </c>
      <c r="AK915" s="41">
        <f t="shared" si="3496"/>
        <v>0</v>
      </c>
      <c r="AL915" s="41">
        <f t="shared" si="3496"/>
        <v>0</v>
      </c>
      <c r="AM915" s="41">
        <f t="shared" si="3496"/>
        <v>0</v>
      </c>
      <c r="AN915" s="41">
        <f t="shared" si="3496"/>
        <v>0</v>
      </c>
      <c r="AO915" s="41">
        <f t="shared" si="3496"/>
        <v>0</v>
      </c>
    </row>
    <row r="916" spans="1:41" ht="14.25">
      <c r="A916" s="43"/>
      <c r="B916" s="28" t="s">
        <v>317</v>
      </c>
      <c r="C916" s="29" t="s">
        <v>318</v>
      </c>
      <c r="D916" s="186">
        <v>26</v>
      </c>
      <c r="E916" s="30"/>
      <c r="F916" s="93">
        <f>294+227</f>
        <v>521</v>
      </c>
      <c r="G916" s="186">
        <f>294+227</f>
        <v>521</v>
      </c>
      <c r="H916" s="186">
        <v>0</v>
      </c>
      <c r="I916" s="186">
        <v>0</v>
      </c>
      <c r="J916" s="186">
        <v>0</v>
      </c>
      <c r="K916" s="23">
        <f t="shared" si="3394"/>
        <v>521</v>
      </c>
      <c r="L916" s="23">
        <f t="shared" si="3395"/>
        <v>0</v>
      </c>
      <c r="M916" s="186">
        <v>0</v>
      </c>
      <c r="N916" s="186">
        <v>0</v>
      </c>
      <c r="O916" s="186">
        <v>0</v>
      </c>
      <c r="P916" s="30"/>
      <c r="Q916" s="30"/>
      <c r="R916" s="30"/>
      <c r="S916" s="30"/>
      <c r="T916" s="30"/>
      <c r="U916" s="30"/>
      <c r="V916" s="30"/>
      <c r="W916" s="30"/>
      <c r="X916" s="30"/>
      <c r="Y916" s="30"/>
      <c r="Z916" s="30">
        <v>140</v>
      </c>
      <c r="AA916" s="30"/>
      <c r="AB916" s="30"/>
      <c r="AC916" s="30"/>
      <c r="AD916" s="292">
        <f t="shared" si="3294"/>
        <v>661</v>
      </c>
      <c r="AE916" s="30">
        <v>661</v>
      </c>
      <c r="AF916" s="30">
        <v>609</v>
      </c>
      <c r="AG916" s="30"/>
      <c r="AH916" s="30"/>
      <c r="AI916" s="30"/>
      <c r="AJ916" s="30"/>
      <c r="AK916" s="30"/>
      <c r="AL916" s="30"/>
      <c r="AM916" s="30"/>
      <c r="AN916" s="30"/>
      <c r="AO916" s="30"/>
    </row>
    <row r="917" spans="1:41" ht="14.25">
      <c r="A917" s="43" t="s">
        <v>592</v>
      </c>
      <c r="B917" s="188" t="s">
        <v>593</v>
      </c>
      <c r="C917" s="129" t="s">
        <v>594</v>
      </c>
      <c r="D917" s="263">
        <f t="shared" ref="D917:E917" si="3497">D918</f>
        <v>26935</v>
      </c>
      <c r="E917" s="156">
        <f t="shared" si="3497"/>
        <v>2180</v>
      </c>
      <c r="F917" s="300">
        <f t="shared" ref="F917:AO917" si="3498">F918</f>
        <v>2180</v>
      </c>
      <c r="G917" s="263">
        <f t="shared" si="3498"/>
        <v>600</v>
      </c>
      <c r="H917" s="263">
        <f t="shared" si="3498"/>
        <v>585</v>
      </c>
      <c r="I917" s="263">
        <f t="shared" si="3498"/>
        <v>585</v>
      </c>
      <c r="J917" s="263">
        <f t="shared" si="3498"/>
        <v>410</v>
      </c>
      <c r="K917" s="23">
        <f t="shared" si="3394"/>
        <v>2180</v>
      </c>
      <c r="L917" s="23">
        <f t="shared" si="3395"/>
        <v>0</v>
      </c>
      <c r="M917" s="263">
        <f t="shared" si="3498"/>
        <v>2180</v>
      </c>
      <c r="N917" s="263">
        <f t="shared" si="3498"/>
        <v>2180</v>
      </c>
      <c r="O917" s="263">
        <f t="shared" si="3498"/>
        <v>2180</v>
      </c>
      <c r="P917" s="156">
        <f t="shared" si="3498"/>
        <v>0</v>
      </c>
      <c r="Q917" s="156">
        <f t="shared" si="3498"/>
        <v>0</v>
      </c>
      <c r="R917" s="156">
        <f t="shared" si="3498"/>
        <v>0</v>
      </c>
      <c r="S917" s="156">
        <f t="shared" si="3498"/>
        <v>0</v>
      </c>
      <c r="T917" s="156">
        <f t="shared" si="3498"/>
        <v>0</v>
      </c>
      <c r="U917" s="156">
        <f t="shared" si="3498"/>
        <v>0</v>
      </c>
      <c r="V917" s="156">
        <f t="shared" si="3498"/>
        <v>0</v>
      </c>
      <c r="W917" s="156">
        <f t="shared" si="3498"/>
        <v>0</v>
      </c>
      <c r="X917" s="156">
        <f t="shared" si="3498"/>
        <v>0</v>
      </c>
      <c r="Y917" s="156">
        <f t="shared" si="3498"/>
        <v>0</v>
      </c>
      <c r="Z917" s="156">
        <f t="shared" si="3498"/>
        <v>0</v>
      </c>
      <c r="AA917" s="156">
        <f t="shared" si="3498"/>
        <v>0</v>
      </c>
      <c r="AB917" s="156">
        <f t="shared" si="3498"/>
        <v>0</v>
      </c>
      <c r="AC917" s="156">
        <f t="shared" si="3498"/>
        <v>0</v>
      </c>
      <c r="AD917" s="292">
        <f t="shared" si="3294"/>
        <v>2180</v>
      </c>
      <c r="AE917" s="156">
        <f t="shared" si="3498"/>
        <v>2180</v>
      </c>
      <c r="AF917" s="156">
        <f t="shared" si="3498"/>
        <v>2146</v>
      </c>
      <c r="AG917" s="156">
        <f t="shared" si="3498"/>
        <v>2180</v>
      </c>
      <c r="AH917" s="156">
        <f t="shared" si="3498"/>
        <v>0</v>
      </c>
      <c r="AI917" s="156">
        <f t="shared" si="3498"/>
        <v>0</v>
      </c>
      <c r="AJ917" s="156">
        <f t="shared" si="3498"/>
        <v>0</v>
      </c>
      <c r="AK917" s="156">
        <f t="shared" si="3498"/>
        <v>0</v>
      </c>
      <c r="AL917" s="156">
        <f t="shared" si="3498"/>
        <v>0</v>
      </c>
      <c r="AM917" s="156">
        <f t="shared" si="3498"/>
        <v>0</v>
      </c>
      <c r="AN917" s="156">
        <f t="shared" si="3498"/>
        <v>0</v>
      </c>
      <c r="AO917" s="156">
        <f t="shared" si="3498"/>
        <v>0</v>
      </c>
    </row>
    <row r="918" spans="1:41" ht="14.25">
      <c r="A918" s="43"/>
      <c r="B918" s="25" t="s">
        <v>298</v>
      </c>
      <c r="C918" s="29"/>
      <c r="D918" s="191">
        <f t="shared" ref="D918:E918" si="3499">D919+D921</f>
        <v>26935</v>
      </c>
      <c r="E918" s="111">
        <f t="shared" si="3499"/>
        <v>2180</v>
      </c>
      <c r="F918" s="296">
        <f t="shared" ref="F918:J918" si="3500">F919+F921</f>
        <v>2180</v>
      </c>
      <c r="G918" s="191">
        <f t="shared" si="3500"/>
        <v>600</v>
      </c>
      <c r="H918" s="191">
        <f t="shared" si="3500"/>
        <v>585</v>
      </c>
      <c r="I918" s="191">
        <f t="shared" si="3500"/>
        <v>585</v>
      </c>
      <c r="J918" s="191">
        <f t="shared" si="3500"/>
        <v>410</v>
      </c>
      <c r="K918" s="23">
        <f t="shared" si="3394"/>
        <v>2180</v>
      </c>
      <c r="L918" s="23">
        <f t="shared" si="3395"/>
        <v>0</v>
      </c>
      <c r="M918" s="191">
        <f t="shared" ref="M918:O918" si="3501">M919+M921</f>
        <v>2180</v>
      </c>
      <c r="N918" s="191">
        <f t="shared" si="3501"/>
        <v>2180</v>
      </c>
      <c r="O918" s="191">
        <f t="shared" si="3501"/>
        <v>2180</v>
      </c>
      <c r="P918" s="111">
        <f t="shared" ref="P918:Q918" si="3502">P919+P921</f>
        <v>0</v>
      </c>
      <c r="Q918" s="111">
        <f t="shared" si="3502"/>
        <v>0</v>
      </c>
      <c r="R918" s="111">
        <f t="shared" ref="R918:Z918" si="3503">R919+R921</f>
        <v>0</v>
      </c>
      <c r="S918" s="111">
        <f t="shared" si="3503"/>
        <v>0</v>
      </c>
      <c r="T918" s="111">
        <f t="shared" si="3503"/>
        <v>0</v>
      </c>
      <c r="U918" s="111">
        <f t="shared" ref="U918:V918" si="3504">U919+U921</f>
        <v>0</v>
      </c>
      <c r="V918" s="111">
        <f t="shared" si="3504"/>
        <v>0</v>
      </c>
      <c r="W918" s="111">
        <f t="shared" ref="W918:Y918" si="3505">W919+W921</f>
        <v>0</v>
      </c>
      <c r="X918" s="111">
        <f t="shared" si="3505"/>
        <v>0</v>
      </c>
      <c r="Y918" s="111">
        <f t="shared" si="3505"/>
        <v>0</v>
      </c>
      <c r="Z918" s="111">
        <f t="shared" si="3503"/>
        <v>0</v>
      </c>
      <c r="AA918" s="111">
        <f t="shared" ref="AA918:AB918" si="3506">AA919+AA921</f>
        <v>0</v>
      </c>
      <c r="AB918" s="111">
        <f t="shared" si="3506"/>
        <v>0</v>
      </c>
      <c r="AC918" s="111">
        <f t="shared" ref="AC918:AE918" si="3507">AC919+AC921</f>
        <v>0</v>
      </c>
      <c r="AD918" s="292">
        <f t="shared" si="3294"/>
        <v>2180</v>
      </c>
      <c r="AE918" s="111">
        <f t="shared" si="3507"/>
        <v>2180</v>
      </c>
      <c r="AF918" s="111">
        <f t="shared" ref="AF918:AK918" si="3508">AF919+AF921</f>
        <v>2146</v>
      </c>
      <c r="AG918" s="111">
        <f t="shared" si="3508"/>
        <v>2180</v>
      </c>
      <c r="AH918" s="111">
        <f t="shared" ref="AH918:AJ918" si="3509">AH919+AH921</f>
        <v>0</v>
      </c>
      <c r="AI918" s="111">
        <f t="shared" si="3509"/>
        <v>0</v>
      </c>
      <c r="AJ918" s="111">
        <f t="shared" si="3509"/>
        <v>0</v>
      </c>
      <c r="AK918" s="111">
        <f t="shared" si="3508"/>
        <v>0</v>
      </c>
      <c r="AL918" s="111">
        <f t="shared" ref="AL918:AM918" si="3510">AL919+AL921</f>
        <v>0</v>
      </c>
      <c r="AM918" s="111">
        <f t="shared" si="3510"/>
        <v>0</v>
      </c>
      <c r="AN918" s="111">
        <f t="shared" ref="AN918:AO918" si="3511">AN919+AN921</f>
        <v>0</v>
      </c>
      <c r="AO918" s="111">
        <f t="shared" si="3511"/>
        <v>0</v>
      </c>
    </row>
    <row r="919" spans="1:41" ht="14.25">
      <c r="A919" s="43"/>
      <c r="B919" s="28" t="s">
        <v>299</v>
      </c>
      <c r="C919" s="29">
        <v>1</v>
      </c>
      <c r="D919" s="248">
        <f t="shared" ref="D919:E919" si="3512">D920</f>
        <v>26935</v>
      </c>
      <c r="E919" s="38">
        <f t="shared" si="3512"/>
        <v>2180</v>
      </c>
      <c r="F919" s="286">
        <f t="shared" ref="F919:AO919" si="3513">F920</f>
        <v>2180</v>
      </c>
      <c r="G919" s="248">
        <f t="shared" si="3513"/>
        <v>600</v>
      </c>
      <c r="H919" s="248">
        <f t="shared" si="3513"/>
        <v>585</v>
      </c>
      <c r="I919" s="248">
        <f t="shared" si="3513"/>
        <v>585</v>
      </c>
      <c r="J919" s="248">
        <f t="shared" si="3513"/>
        <v>410</v>
      </c>
      <c r="K919" s="23">
        <f t="shared" si="3394"/>
        <v>2180</v>
      </c>
      <c r="L919" s="23">
        <f t="shared" si="3395"/>
        <v>0</v>
      </c>
      <c r="M919" s="248">
        <f t="shared" si="3513"/>
        <v>2180</v>
      </c>
      <c r="N919" s="248">
        <f t="shared" si="3513"/>
        <v>2180</v>
      </c>
      <c r="O919" s="248">
        <f t="shared" si="3513"/>
        <v>2180</v>
      </c>
      <c r="P919" s="38">
        <f t="shared" si="3513"/>
        <v>0</v>
      </c>
      <c r="Q919" s="38">
        <f t="shared" si="3513"/>
        <v>0</v>
      </c>
      <c r="R919" s="38">
        <f t="shared" si="3513"/>
        <v>0</v>
      </c>
      <c r="S919" s="38">
        <f t="shared" si="3513"/>
        <v>0</v>
      </c>
      <c r="T919" s="38">
        <f t="shared" si="3513"/>
        <v>0</v>
      </c>
      <c r="U919" s="38">
        <f t="shared" si="3513"/>
        <v>0</v>
      </c>
      <c r="V919" s="38">
        <f t="shared" si="3513"/>
        <v>0</v>
      </c>
      <c r="W919" s="38">
        <f t="shared" si="3513"/>
        <v>0</v>
      </c>
      <c r="X919" s="38">
        <f t="shared" si="3513"/>
        <v>0</v>
      </c>
      <c r="Y919" s="38">
        <f t="shared" si="3513"/>
        <v>0</v>
      </c>
      <c r="Z919" s="38">
        <f t="shared" si="3513"/>
        <v>0</v>
      </c>
      <c r="AA919" s="38">
        <f t="shared" si="3513"/>
        <v>0</v>
      </c>
      <c r="AB919" s="38">
        <f t="shared" si="3513"/>
        <v>0</v>
      </c>
      <c r="AC919" s="38">
        <f t="shared" si="3513"/>
        <v>0</v>
      </c>
      <c r="AD919" s="292">
        <f t="shared" si="3294"/>
        <v>2180</v>
      </c>
      <c r="AE919" s="38">
        <f t="shared" si="3513"/>
        <v>2180</v>
      </c>
      <c r="AF919" s="38">
        <f t="shared" si="3513"/>
        <v>2146</v>
      </c>
      <c r="AG919" s="38">
        <f t="shared" si="3513"/>
        <v>2180</v>
      </c>
      <c r="AH919" s="38">
        <f t="shared" si="3513"/>
        <v>0</v>
      </c>
      <c r="AI919" s="38">
        <f t="shared" si="3513"/>
        <v>0</v>
      </c>
      <c r="AJ919" s="38">
        <f t="shared" si="3513"/>
        <v>0</v>
      </c>
      <c r="AK919" s="38">
        <f t="shared" si="3513"/>
        <v>0</v>
      </c>
      <c r="AL919" s="38">
        <f t="shared" si="3513"/>
        <v>0</v>
      </c>
      <c r="AM919" s="38">
        <f t="shared" si="3513"/>
        <v>0</v>
      </c>
      <c r="AN919" s="38">
        <f t="shared" si="3513"/>
        <v>0</v>
      </c>
      <c r="AO919" s="38">
        <f t="shared" si="3513"/>
        <v>0</v>
      </c>
    </row>
    <row r="920" spans="1:41" ht="18.75" customHeight="1">
      <c r="A920" s="43"/>
      <c r="B920" s="28" t="s">
        <v>595</v>
      </c>
      <c r="C920" s="29">
        <v>59.15</v>
      </c>
      <c r="D920" s="186">
        <v>26935</v>
      </c>
      <c r="E920" s="30">
        <v>2180</v>
      </c>
      <c r="F920" s="93">
        <v>2180</v>
      </c>
      <c r="G920" s="186">
        <v>600</v>
      </c>
      <c r="H920" s="186">
        <v>585</v>
      </c>
      <c r="I920" s="186">
        <v>585</v>
      </c>
      <c r="J920" s="186">
        <v>410</v>
      </c>
      <c r="K920" s="23">
        <f t="shared" si="3394"/>
        <v>2180</v>
      </c>
      <c r="L920" s="23">
        <f t="shared" si="3395"/>
        <v>0</v>
      </c>
      <c r="M920" s="186">
        <v>2180</v>
      </c>
      <c r="N920" s="186">
        <v>2180</v>
      </c>
      <c r="O920" s="186">
        <v>2180</v>
      </c>
      <c r="P920" s="30"/>
      <c r="Q920" s="30"/>
      <c r="R920" s="30"/>
      <c r="S920" s="30"/>
      <c r="T920" s="30"/>
      <c r="U920" s="30"/>
      <c r="V920" s="30"/>
      <c r="W920" s="30"/>
      <c r="X920" s="30"/>
      <c r="Y920" s="30"/>
      <c r="Z920" s="30"/>
      <c r="AA920" s="30"/>
      <c r="AB920" s="30"/>
      <c r="AC920" s="30"/>
      <c r="AD920" s="292">
        <f t="shared" si="3294"/>
        <v>2180</v>
      </c>
      <c r="AE920" s="30">
        <v>2180</v>
      </c>
      <c r="AF920" s="30">
        <v>2146</v>
      </c>
      <c r="AG920" s="30">
        <v>2180</v>
      </c>
      <c r="AH920" s="30"/>
      <c r="AI920" s="30"/>
      <c r="AJ920" s="30"/>
      <c r="AK920" s="30"/>
      <c r="AL920" s="30"/>
      <c r="AM920" s="30"/>
      <c r="AN920" s="30"/>
      <c r="AO920" s="30"/>
    </row>
    <row r="921" spans="1:41" ht="15.75" hidden="1" customHeight="1">
      <c r="A921" s="43"/>
      <c r="B921" s="28" t="s">
        <v>310</v>
      </c>
      <c r="C921" s="29" t="s">
        <v>421</v>
      </c>
      <c r="D921" s="186"/>
      <c r="E921" s="30"/>
      <c r="F921" s="93"/>
      <c r="G921" s="186"/>
      <c r="H921" s="186"/>
      <c r="I921" s="186"/>
      <c r="J921" s="186"/>
      <c r="K921" s="23">
        <f t="shared" si="3394"/>
        <v>0</v>
      </c>
      <c r="L921" s="23">
        <f t="shared" si="3395"/>
        <v>0</v>
      </c>
      <c r="M921" s="186"/>
      <c r="N921" s="186"/>
      <c r="O921" s="186"/>
      <c r="P921" s="30"/>
      <c r="Q921" s="30"/>
      <c r="R921" s="30"/>
      <c r="S921" s="30"/>
      <c r="T921" s="30"/>
      <c r="U921" s="30"/>
      <c r="V921" s="30"/>
      <c r="W921" s="30"/>
      <c r="X921" s="30"/>
      <c r="Y921" s="30"/>
      <c r="Z921" s="30"/>
      <c r="AA921" s="30"/>
      <c r="AB921" s="30"/>
      <c r="AC921" s="30"/>
      <c r="AD921" s="292">
        <f t="shared" si="3294"/>
        <v>0</v>
      </c>
      <c r="AE921" s="30"/>
      <c r="AF921" s="30"/>
      <c r="AG921" s="30"/>
      <c r="AH921" s="30"/>
      <c r="AI921" s="30"/>
      <c r="AJ921" s="30"/>
      <c r="AK921" s="30"/>
      <c r="AL921" s="30"/>
      <c r="AM921" s="30"/>
      <c r="AN921" s="30"/>
      <c r="AO921" s="30"/>
    </row>
    <row r="922" spans="1:41" ht="18.75" hidden="1" customHeight="1">
      <c r="A922" s="43" t="s">
        <v>596</v>
      </c>
      <c r="B922" s="200" t="s">
        <v>597</v>
      </c>
      <c r="C922" s="29" t="s">
        <v>598</v>
      </c>
      <c r="D922" s="191">
        <f t="shared" ref="D922:E922" si="3514">D923+D929</f>
        <v>0</v>
      </c>
      <c r="E922" s="111">
        <f t="shared" si="3514"/>
        <v>0</v>
      </c>
      <c r="F922" s="296">
        <f t="shared" ref="F922:J922" si="3515">F923+F929</f>
        <v>0</v>
      </c>
      <c r="G922" s="191">
        <f t="shared" si="3515"/>
        <v>0</v>
      </c>
      <c r="H922" s="191">
        <f t="shared" si="3515"/>
        <v>0</v>
      </c>
      <c r="I922" s="191">
        <f t="shared" si="3515"/>
        <v>0</v>
      </c>
      <c r="J922" s="191">
        <f t="shared" si="3515"/>
        <v>0</v>
      </c>
      <c r="K922" s="23">
        <f t="shared" si="3394"/>
        <v>0</v>
      </c>
      <c r="L922" s="23">
        <f t="shared" si="3395"/>
        <v>0</v>
      </c>
      <c r="M922" s="191">
        <f t="shared" ref="M922:O922" si="3516">M923+M929</f>
        <v>0</v>
      </c>
      <c r="N922" s="191">
        <f t="shared" si="3516"/>
        <v>0</v>
      </c>
      <c r="O922" s="191">
        <f t="shared" si="3516"/>
        <v>0</v>
      </c>
      <c r="P922" s="111">
        <f t="shared" ref="P922:Q922" si="3517">P923+P929</f>
        <v>0</v>
      </c>
      <c r="Q922" s="111">
        <f t="shared" si="3517"/>
        <v>0</v>
      </c>
      <c r="R922" s="111">
        <f t="shared" ref="R922:Z922" si="3518">R923+R929</f>
        <v>0</v>
      </c>
      <c r="S922" s="111">
        <f t="shared" si="3518"/>
        <v>0</v>
      </c>
      <c r="T922" s="111">
        <f t="shared" si="3518"/>
        <v>0</v>
      </c>
      <c r="U922" s="111">
        <f t="shared" ref="U922:V922" si="3519">U923+U929</f>
        <v>0</v>
      </c>
      <c r="V922" s="111">
        <f t="shared" si="3519"/>
        <v>0</v>
      </c>
      <c r="W922" s="111">
        <f t="shared" ref="W922:Y922" si="3520">W923+W929</f>
        <v>0</v>
      </c>
      <c r="X922" s="111">
        <f t="shared" si="3520"/>
        <v>0</v>
      </c>
      <c r="Y922" s="111">
        <f t="shared" si="3520"/>
        <v>0</v>
      </c>
      <c r="Z922" s="111">
        <f t="shared" si="3518"/>
        <v>0</v>
      </c>
      <c r="AA922" s="111">
        <f t="shared" ref="AA922:AB922" si="3521">AA923+AA929</f>
        <v>0</v>
      </c>
      <c r="AB922" s="111">
        <f t="shared" si="3521"/>
        <v>0</v>
      </c>
      <c r="AC922" s="111">
        <f t="shared" ref="AC922:AE922" si="3522">AC923+AC929</f>
        <v>0</v>
      </c>
      <c r="AD922" s="292">
        <f t="shared" si="3294"/>
        <v>0</v>
      </c>
      <c r="AE922" s="111">
        <f t="shared" si="3522"/>
        <v>0</v>
      </c>
      <c r="AF922" s="111">
        <f t="shared" ref="AF922:AK922" si="3523">AF923+AF929</f>
        <v>0</v>
      </c>
      <c r="AG922" s="111">
        <f t="shared" si="3523"/>
        <v>0</v>
      </c>
      <c r="AH922" s="111">
        <f t="shared" ref="AH922:AJ922" si="3524">AH923+AH929</f>
        <v>0</v>
      </c>
      <c r="AI922" s="111">
        <f t="shared" si="3524"/>
        <v>0</v>
      </c>
      <c r="AJ922" s="111">
        <f t="shared" si="3524"/>
        <v>0</v>
      </c>
      <c r="AK922" s="111">
        <f t="shared" si="3523"/>
        <v>0</v>
      </c>
      <c r="AL922" s="111">
        <f t="shared" ref="AL922:AM922" si="3525">AL923+AL929</f>
        <v>0</v>
      </c>
      <c r="AM922" s="111">
        <f t="shared" si="3525"/>
        <v>0</v>
      </c>
      <c r="AN922" s="111">
        <f t="shared" ref="AN922:AO922" si="3526">AN923+AN929</f>
        <v>0</v>
      </c>
      <c r="AO922" s="111">
        <f t="shared" si="3526"/>
        <v>0</v>
      </c>
    </row>
    <row r="923" spans="1:41" ht="18.75" hidden="1" customHeight="1">
      <c r="A923" s="43"/>
      <c r="B923" s="25" t="s">
        <v>298</v>
      </c>
      <c r="C923" s="29"/>
      <c r="D923" s="191">
        <f t="shared" ref="D923:E923" si="3527">D924</f>
        <v>0</v>
      </c>
      <c r="E923" s="111">
        <f t="shared" si="3527"/>
        <v>0</v>
      </c>
      <c r="F923" s="296">
        <f t="shared" ref="F923:AO923" si="3528">F924</f>
        <v>0</v>
      </c>
      <c r="G923" s="191">
        <f t="shared" si="3528"/>
        <v>0</v>
      </c>
      <c r="H923" s="191">
        <f t="shared" si="3528"/>
        <v>0</v>
      </c>
      <c r="I923" s="191">
        <f t="shared" si="3528"/>
        <v>0</v>
      </c>
      <c r="J923" s="191">
        <f t="shared" si="3528"/>
        <v>0</v>
      </c>
      <c r="K923" s="23">
        <f t="shared" si="3394"/>
        <v>0</v>
      </c>
      <c r="L923" s="23">
        <f t="shared" si="3395"/>
        <v>0</v>
      </c>
      <c r="M923" s="191">
        <f t="shared" si="3528"/>
        <v>0</v>
      </c>
      <c r="N923" s="191">
        <f t="shared" si="3528"/>
        <v>0</v>
      </c>
      <c r="O923" s="191">
        <f t="shared" si="3528"/>
        <v>0</v>
      </c>
      <c r="P923" s="111">
        <f t="shared" si="3528"/>
        <v>0</v>
      </c>
      <c r="Q923" s="111">
        <f t="shared" si="3528"/>
        <v>0</v>
      </c>
      <c r="R923" s="111">
        <f t="shared" si="3528"/>
        <v>0</v>
      </c>
      <c r="S923" s="111">
        <f t="shared" si="3528"/>
        <v>0</v>
      </c>
      <c r="T923" s="111">
        <f t="shared" si="3528"/>
        <v>0</v>
      </c>
      <c r="U923" s="111">
        <f t="shared" si="3528"/>
        <v>0</v>
      </c>
      <c r="V923" s="111">
        <f t="shared" si="3528"/>
        <v>0</v>
      </c>
      <c r="W923" s="111">
        <f t="shared" si="3528"/>
        <v>0</v>
      </c>
      <c r="X923" s="111">
        <f t="shared" si="3528"/>
        <v>0</v>
      </c>
      <c r="Y923" s="111">
        <f t="shared" si="3528"/>
        <v>0</v>
      </c>
      <c r="Z923" s="111">
        <f t="shared" si="3528"/>
        <v>0</v>
      </c>
      <c r="AA923" s="111">
        <f t="shared" si="3528"/>
        <v>0</v>
      </c>
      <c r="AB923" s="111">
        <f t="shared" si="3528"/>
        <v>0</v>
      </c>
      <c r="AC923" s="111">
        <f t="shared" si="3528"/>
        <v>0</v>
      </c>
      <c r="AD923" s="292">
        <f t="shared" si="3294"/>
        <v>0</v>
      </c>
      <c r="AE923" s="111">
        <f t="shared" si="3528"/>
        <v>0</v>
      </c>
      <c r="AF923" s="111">
        <f t="shared" si="3528"/>
        <v>0</v>
      </c>
      <c r="AG923" s="111">
        <f t="shared" si="3528"/>
        <v>0</v>
      </c>
      <c r="AH923" s="111">
        <f t="shared" si="3528"/>
        <v>0</v>
      </c>
      <c r="AI923" s="111">
        <f t="shared" si="3528"/>
        <v>0</v>
      </c>
      <c r="AJ923" s="111">
        <f t="shared" si="3528"/>
        <v>0</v>
      </c>
      <c r="AK923" s="111">
        <f t="shared" si="3528"/>
        <v>0</v>
      </c>
      <c r="AL923" s="111">
        <f t="shared" si="3528"/>
        <v>0</v>
      </c>
      <c r="AM923" s="111">
        <f t="shared" si="3528"/>
        <v>0</v>
      </c>
      <c r="AN923" s="111">
        <f t="shared" si="3528"/>
        <v>0</v>
      </c>
      <c r="AO923" s="111">
        <f t="shared" si="3528"/>
        <v>0</v>
      </c>
    </row>
    <row r="924" spans="1:41" ht="18.75" hidden="1" customHeight="1">
      <c r="A924" s="43"/>
      <c r="B924" s="28" t="s">
        <v>299</v>
      </c>
      <c r="C924" s="29">
        <v>1</v>
      </c>
      <c r="D924" s="248">
        <f t="shared" ref="D924:E924" si="3529">D925+D928</f>
        <v>0</v>
      </c>
      <c r="E924" s="38">
        <f t="shared" si="3529"/>
        <v>0</v>
      </c>
      <c r="F924" s="286">
        <f t="shared" ref="F924:J924" si="3530">F925+F928</f>
        <v>0</v>
      </c>
      <c r="G924" s="248">
        <f t="shared" si="3530"/>
        <v>0</v>
      </c>
      <c r="H924" s="248">
        <f t="shared" si="3530"/>
        <v>0</v>
      </c>
      <c r="I924" s="248">
        <f t="shared" si="3530"/>
        <v>0</v>
      </c>
      <c r="J924" s="248">
        <f t="shared" si="3530"/>
        <v>0</v>
      </c>
      <c r="K924" s="23">
        <f t="shared" si="3394"/>
        <v>0</v>
      </c>
      <c r="L924" s="23">
        <f t="shared" si="3395"/>
        <v>0</v>
      </c>
      <c r="M924" s="248">
        <f t="shared" ref="M924:O924" si="3531">M925+M928</f>
        <v>0</v>
      </c>
      <c r="N924" s="248">
        <f t="shared" si="3531"/>
        <v>0</v>
      </c>
      <c r="O924" s="248">
        <f t="shared" si="3531"/>
        <v>0</v>
      </c>
      <c r="P924" s="38">
        <f t="shared" ref="P924:Q924" si="3532">P925+P928</f>
        <v>0</v>
      </c>
      <c r="Q924" s="38">
        <f t="shared" si="3532"/>
        <v>0</v>
      </c>
      <c r="R924" s="38">
        <f t="shared" ref="R924:Z924" si="3533">R925+R928</f>
        <v>0</v>
      </c>
      <c r="S924" s="38">
        <f t="shared" si="3533"/>
        <v>0</v>
      </c>
      <c r="T924" s="38">
        <f t="shared" si="3533"/>
        <v>0</v>
      </c>
      <c r="U924" s="38">
        <f t="shared" ref="U924:V924" si="3534">U925+U928</f>
        <v>0</v>
      </c>
      <c r="V924" s="38">
        <f t="shared" si="3534"/>
        <v>0</v>
      </c>
      <c r="W924" s="38">
        <f t="shared" ref="W924:Y924" si="3535">W925+W928</f>
        <v>0</v>
      </c>
      <c r="X924" s="38">
        <f t="shared" si="3535"/>
        <v>0</v>
      </c>
      <c r="Y924" s="38">
        <f t="shared" si="3535"/>
        <v>0</v>
      </c>
      <c r="Z924" s="38">
        <f t="shared" si="3533"/>
        <v>0</v>
      </c>
      <c r="AA924" s="38">
        <f t="shared" ref="AA924:AB924" si="3536">AA925+AA928</f>
        <v>0</v>
      </c>
      <c r="AB924" s="38">
        <f t="shared" si="3536"/>
        <v>0</v>
      </c>
      <c r="AC924" s="38">
        <f t="shared" ref="AC924:AE924" si="3537">AC925+AC928</f>
        <v>0</v>
      </c>
      <c r="AD924" s="292">
        <f t="shared" si="3294"/>
        <v>0</v>
      </c>
      <c r="AE924" s="38">
        <f t="shared" si="3537"/>
        <v>0</v>
      </c>
      <c r="AF924" s="38">
        <f t="shared" ref="AF924:AK924" si="3538">AF925+AF928</f>
        <v>0</v>
      </c>
      <c r="AG924" s="38">
        <f t="shared" si="3538"/>
        <v>0</v>
      </c>
      <c r="AH924" s="38">
        <f t="shared" ref="AH924:AJ924" si="3539">AH925+AH928</f>
        <v>0</v>
      </c>
      <c r="AI924" s="38">
        <f t="shared" si="3539"/>
        <v>0</v>
      </c>
      <c r="AJ924" s="38">
        <f t="shared" si="3539"/>
        <v>0</v>
      </c>
      <c r="AK924" s="38">
        <f t="shared" si="3538"/>
        <v>0</v>
      </c>
      <c r="AL924" s="38">
        <f t="shared" ref="AL924:AM924" si="3540">AL925+AL928</f>
        <v>0</v>
      </c>
      <c r="AM924" s="38">
        <f t="shared" si="3540"/>
        <v>0</v>
      </c>
      <c r="AN924" s="38">
        <f t="shared" ref="AN924:AO924" si="3541">AN925+AN928</f>
        <v>0</v>
      </c>
      <c r="AO924" s="38">
        <f t="shared" si="3541"/>
        <v>0</v>
      </c>
    </row>
    <row r="925" spans="1:41" ht="18.75" hidden="1" customHeight="1">
      <c r="A925" s="43"/>
      <c r="B925" s="28" t="s">
        <v>467</v>
      </c>
      <c r="C925" s="29" t="s">
        <v>419</v>
      </c>
      <c r="D925" s="248">
        <f t="shared" ref="D925:E925" si="3542">D926+D927</f>
        <v>0</v>
      </c>
      <c r="E925" s="38">
        <f t="shared" si="3542"/>
        <v>0</v>
      </c>
      <c r="F925" s="286">
        <f t="shared" ref="F925:J925" si="3543">F926+F927</f>
        <v>0</v>
      </c>
      <c r="G925" s="248">
        <f t="shared" si="3543"/>
        <v>0</v>
      </c>
      <c r="H925" s="248">
        <f t="shared" si="3543"/>
        <v>0</v>
      </c>
      <c r="I925" s="248">
        <f t="shared" si="3543"/>
        <v>0</v>
      </c>
      <c r="J925" s="248">
        <f t="shared" si="3543"/>
        <v>0</v>
      </c>
      <c r="K925" s="23">
        <f t="shared" si="3394"/>
        <v>0</v>
      </c>
      <c r="L925" s="23">
        <f t="shared" si="3395"/>
        <v>0</v>
      </c>
      <c r="M925" s="248">
        <f t="shared" ref="M925:O925" si="3544">M926+M927</f>
        <v>0</v>
      </c>
      <c r="N925" s="248">
        <f t="shared" si="3544"/>
        <v>0</v>
      </c>
      <c r="O925" s="248">
        <f t="shared" si="3544"/>
        <v>0</v>
      </c>
      <c r="P925" s="38">
        <f t="shared" ref="P925:Q925" si="3545">P926+P927</f>
        <v>0</v>
      </c>
      <c r="Q925" s="38">
        <f t="shared" si="3545"/>
        <v>0</v>
      </c>
      <c r="R925" s="38">
        <f t="shared" ref="R925:Z925" si="3546">R926+R927</f>
        <v>0</v>
      </c>
      <c r="S925" s="38">
        <f t="shared" si="3546"/>
        <v>0</v>
      </c>
      <c r="T925" s="38">
        <f t="shared" si="3546"/>
        <v>0</v>
      </c>
      <c r="U925" s="38">
        <f t="shared" ref="U925:V925" si="3547">U926+U927</f>
        <v>0</v>
      </c>
      <c r="V925" s="38">
        <f t="shared" si="3547"/>
        <v>0</v>
      </c>
      <c r="W925" s="38">
        <f t="shared" ref="W925:Y925" si="3548">W926+W927</f>
        <v>0</v>
      </c>
      <c r="X925" s="38">
        <f t="shared" si="3548"/>
        <v>0</v>
      </c>
      <c r="Y925" s="38">
        <f t="shared" si="3548"/>
        <v>0</v>
      </c>
      <c r="Z925" s="38">
        <f t="shared" si="3546"/>
        <v>0</v>
      </c>
      <c r="AA925" s="38">
        <f t="shared" ref="AA925:AB925" si="3549">AA926+AA927</f>
        <v>0</v>
      </c>
      <c r="AB925" s="38">
        <f t="shared" si="3549"/>
        <v>0</v>
      </c>
      <c r="AC925" s="38">
        <f t="shared" ref="AC925:AE925" si="3550">AC926+AC927</f>
        <v>0</v>
      </c>
      <c r="AD925" s="292">
        <f t="shared" si="3294"/>
        <v>0</v>
      </c>
      <c r="AE925" s="38">
        <f t="shared" si="3550"/>
        <v>0</v>
      </c>
      <c r="AF925" s="38">
        <f t="shared" ref="AF925:AK925" si="3551">AF926+AF927</f>
        <v>0</v>
      </c>
      <c r="AG925" s="38">
        <f t="shared" si="3551"/>
        <v>0</v>
      </c>
      <c r="AH925" s="38">
        <f t="shared" ref="AH925:AJ925" si="3552">AH926+AH927</f>
        <v>0</v>
      </c>
      <c r="AI925" s="38">
        <f t="shared" si="3552"/>
        <v>0</v>
      </c>
      <c r="AJ925" s="38">
        <f t="shared" si="3552"/>
        <v>0</v>
      </c>
      <c r="AK925" s="38">
        <f t="shared" si="3551"/>
        <v>0</v>
      </c>
      <c r="AL925" s="38">
        <f t="shared" ref="AL925:AM925" si="3553">AL926+AL927</f>
        <v>0</v>
      </c>
      <c r="AM925" s="38">
        <f t="shared" si="3553"/>
        <v>0</v>
      </c>
      <c r="AN925" s="38">
        <f t="shared" ref="AN925:AO925" si="3554">AN926+AN927</f>
        <v>0</v>
      </c>
      <c r="AO925" s="38">
        <f t="shared" si="3554"/>
        <v>0</v>
      </c>
    </row>
    <row r="926" spans="1:41" ht="18.75" hidden="1" customHeight="1">
      <c r="A926" s="43"/>
      <c r="B926" s="28" t="s">
        <v>300</v>
      </c>
      <c r="C926" s="29">
        <v>10</v>
      </c>
      <c r="D926" s="186">
        <v>0</v>
      </c>
      <c r="E926" s="30">
        <v>0</v>
      </c>
      <c r="F926" s="93">
        <v>0</v>
      </c>
      <c r="G926" s="186">
        <v>0</v>
      </c>
      <c r="H926" s="186">
        <v>0</v>
      </c>
      <c r="I926" s="186">
        <v>0</v>
      </c>
      <c r="J926" s="186">
        <v>0</v>
      </c>
      <c r="K926" s="23">
        <f t="shared" si="3394"/>
        <v>0</v>
      </c>
      <c r="L926" s="23">
        <f t="shared" si="3395"/>
        <v>0</v>
      </c>
      <c r="M926" s="186">
        <v>0</v>
      </c>
      <c r="N926" s="186">
        <v>0</v>
      </c>
      <c r="O926" s="186">
        <v>0</v>
      </c>
      <c r="P926" s="30">
        <v>0</v>
      </c>
      <c r="Q926" s="30">
        <v>0</v>
      </c>
      <c r="R926" s="30">
        <v>0</v>
      </c>
      <c r="S926" s="30">
        <v>0</v>
      </c>
      <c r="T926" s="30">
        <v>0</v>
      </c>
      <c r="U926" s="30">
        <v>0</v>
      </c>
      <c r="V926" s="30">
        <v>0</v>
      </c>
      <c r="W926" s="30">
        <v>0</v>
      </c>
      <c r="X926" s="30">
        <v>0</v>
      </c>
      <c r="Y926" s="30">
        <v>0</v>
      </c>
      <c r="Z926" s="30">
        <v>0</v>
      </c>
      <c r="AA926" s="30">
        <v>0</v>
      </c>
      <c r="AB926" s="30">
        <v>0</v>
      </c>
      <c r="AC926" s="30">
        <v>0</v>
      </c>
      <c r="AD926" s="292">
        <f t="shared" si="3294"/>
        <v>0</v>
      </c>
      <c r="AE926" s="30">
        <v>0</v>
      </c>
      <c r="AF926" s="30">
        <v>0</v>
      </c>
      <c r="AG926" s="30">
        <v>0</v>
      </c>
      <c r="AH926" s="30">
        <v>0</v>
      </c>
      <c r="AI926" s="30">
        <v>0</v>
      </c>
      <c r="AJ926" s="30">
        <v>0</v>
      </c>
      <c r="AK926" s="30">
        <v>0</v>
      </c>
      <c r="AL926" s="30">
        <v>0</v>
      </c>
      <c r="AM926" s="30">
        <v>0</v>
      </c>
      <c r="AN926" s="30">
        <v>0</v>
      </c>
      <c r="AO926" s="30">
        <v>0</v>
      </c>
    </row>
    <row r="927" spans="1:41" ht="18.75" hidden="1" customHeight="1">
      <c r="A927" s="43"/>
      <c r="B927" s="28" t="s">
        <v>301</v>
      </c>
      <c r="C927" s="29">
        <v>20</v>
      </c>
      <c r="D927" s="186">
        <v>0</v>
      </c>
      <c r="E927" s="30">
        <v>0</v>
      </c>
      <c r="F927" s="93">
        <v>0</v>
      </c>
      <c r="G927" s="186">
        <v>0</v>
      </c>
      <c r="H927" s="186">
        <v>0</v>
      </c>
      <c r="I927" s="186">
        <v>0</v>
      </c>
      <c r="J927" s="186">
        <v>0</v>
      </c>
      <c r="K927" s="23">
        <f t="shared" si="3394"/>
        <v>0</v>
      </c>
      <c r="L927" s="23">
        <f t="shared" si="3395"/>
        <v>0</v>
      </c>
      <c r="M927" s="186">
        <v>0</v>
      </c>
      <c r="N927" s="186">
        <v>0</v>
      </c>
      <c r="O927" s="186">
        <v>0</v>
      </c>
      <c r="P927" s="30">
        <v>0</v>
      </c>
      <c r="Q927" s="30">
        <v>0</v>
      </c>
      <c r="R927" s="30">
        <v>0</v>
      </c>
      <c r="S927" s="30">
        <v>0</v>
      </c>
      <c r="T927" s="30">
        <v>0</v>
      </c>
      <c r="U927" s="30">
        <v>0</v>
      </c>
      <c r="V927" s="30">
        <v>0</v>
      </c>
      <c r="W927" s="30">
        <v>0</v>
      </c>
      <c r="X927" s="30">
        <v>0</v>
      </c>
      <c r="Y927" s="30">
        <v>0</v>
      </c>
      <c r="Z927" s="30">
        <v>0</v>
      </c>
      <c r="AA927" s="30">
        <v>0</v>
      </c>
      <c r="AB927" s="30">
        <v>0</v>
      </c>
      <c r="AC927" s="30">
        <v>0</v>
      </c>
      <c r="AD927" s="292">
        <f t="shared" si="3294"/>
        <v>0</v>
      </c>
      <c r="AE927" s="30">
        <v>0</v>
      </c>
      <c r="AF927" s="30">
        <v>0</v>
      </c>
      <c r="AG927" s="30">
        <v>0</v>
      </c>
      <c r="AH927" s="30">
        <v>0</v>
      </c>
      <c r="AI927" s="30">
        <v>0</v>
      </c>
      <c r="AJ927" s="30">
        <v>0</v>
      </c>
      <c r="AK927" s="30">
        <v>0</v>
      </c>
      <c r="AL927" s="30">
        <v>0</v>
      </c>
      <c r="AM927" s="30">
        <v>0</v>
      </c>
      <c r="AN927" s="30">
        <v>0</v>
      </c>
      <c r="AO927" s="30">
        <v>0</v>
      </c>
    </row>
    <row r="928" spans="1:41" ht="18.75" hidden="1" customHeight="1">
      <c r="A928" s="43"/>
      <c r="B928" s="28" t="s">
        <v>599</v>
      </c>
      <c r="C928" s="29">
        <v>85.01</v>
      </c>
      <c r="D928" s="186"/>
      <c r="E928" s="30"/>
      <c r="F928" s="93"/>
      <c r="G928" s="186"/>
      <c r="H928" s="186"/>
      <c r="I928" s="186"/>
      <c r="J928" s="186"/>
      <c r="K928" s="23">
        <f t="shared" si="3394"/>
        <v>0</v>
      </c>
      <c r="L928" s="23">
        <f t="shared" si="3395"/>
        <v>0</v>
      </c>
      <c r="M928" s="186"/>
      <c r="N928" s="186"/>
      <c r="O928" s="186"/>
      <c r="P928" s="30"/>
      <c r="Q928" s="30"/>
      <c r="R928" s="30"/>
      <c r="S928" s="30"/>
      <c r="T928" s="30"/>
      <c r="U928" s="30"/>
      <c r="V928" s="30"/>
      <c r="W928" s="30"/>
      <c r="X928" s="30"/>
      <c r="Y928" s="30"/>
      <c r="Z928" s="30"/>
      <c r="AA928" s="30"/>
      <c r="AB928" s="30"/>
      <c r="AC928" s="30"/>
      <c r="AD928" s="292">
        <f t="shared" si="3294"/>
        <v>0</v>
      </c>
      <c r="AE928" s="30"/>
      <c r="AF928" s="30"/>
      <c r="AG928" s="30"/>
      <c r="AH928" s="30"/>
      <c r="AI928" s="30"/>
      <c r="AJ928" s="30"/>
      <c r="AK928" s="30"/>
      <c r="AL928" s="30"/>
      <c r="AM928" s="30"/>
      <c r="AN928" s="30"/>
      <c r="AO928" s="30"/>
    </row>
    <row r="929" spans="1:41" ht="18.75" hidden="1" customHeight="1">
      <c r="A929" s="43"/>
      <c r="B929" s="25" t="s">
        <v>311</v>
      </c>
      <c r="C929" s="29"/>
      <c r="D929" s="186"/>
      <c r="E929" s="30"/>
      <c r="F929" s="93"/>
      <c r="G929" s="186"/>
      <c r="H929" s="186"/>
      <c r="I929" s="186"/>
      <c r="J929" s="186"/>
      <c r="K929" s="23">
        <f t="shared" si="3394"/>
        <v>0</v>
      </c>
      <c r="L929" s="23">
        <f t="shared" si="3395"/>
        <v>0</v>
      </c>
      <c r="M929" s="186"/>
      <c r="N929" s="186"/>
      <c r="O929" s="186"/>
      <c r="P929" s="30"/>
      <c r="Q929" s="30"/>
      <c r="R929" s="30"/>
      <c r="S929" s="30"/>
      <c r="T929" s="30"/>
      <c r="U929" s="30"/>
      <c r="V929" s="30"/>
      <c r="W929" s="30"/>
      <c r="X929" s="30"/>
      <c r="Y929" s="30"/>
      <c r="Z929" s="30"/>
      <c r="AA929" s="30"/>
      <c r="AB929" s="30"/>
      <c r="AC929" s="30"/>
      <c r="AD929" s="292">
        <f t="shared" si="3294"/>
        <v>0</v>
      </c>
      <c r="AE929" s="30"/>
      <c r="AF929" s="30"/>
      <c r="AG929" s="30"/>
      <c r="AH929" s="30"/>
      <c r="AI929" s="30"/>
      <c r="AJ929" s="30"/>
      <c r="AK929" s="30"/>
      <c r="AL929" s="30"/>
      <c r="AM929" s="30"/>
      <c r="AN929" s="30"/>
      <c r="AO929" s="30"/>
    </row>
    <row r="930" spans="1:41" ht="18.75" hidden="1" customHeight="1">
      <c r="A930" s="43"/>
      <c r="B930" s="28" t="s">
        <v>600</v>
      </c>
      <c r="C930" s="29" t="s">
        <v>601</v>
      </c>
      <c r="D930" s="186"/>
      <c r="E930" s="30"/>
      <c r="F930" s="93"/>
      <c r="G930" s="186"/>
      <c r="H930" s="186"/>
      <c r="I930" s="186"/>
      <c r="J930" s="186"/>
      <c r="K930" s="23">
        <f t="shared" si="3394"/>
        <v>0</v>
      </c>
      <c r="L930" s="23">
        <f t="shared" si="3395"/>
        <v>0</v>
      </c>
      <c r="M930" s="186"/>
      <c r="N930" s="186"/>
      <c r="O930" s="186"/>
      <c r="P930" s="30"/>
      <c r="Q930" s="30"/>
      <c r="R930" s="30"/>
      <c r="S930" s="30"/>
      <c r="T930" s="30"/>
      <c r="U930" s="30"/>
      <c r="V930" s="30"/>
      <c r="W930" s="30"/>
      <c r="X930" s="30"/>
      <c r="Y930" s="30"/>
      <c r="Z930" s="30"/>
      <c r="AA930" s="30"/>
      <c r="AB930" s="30"/>
      <c r="AC930" s="30"/>
      <c r="AD930" s="292">
        <f t="shared" si="3294"/>
        <v>0</v>
      </c>
      <c r="AE930" s="30"/>
      <c r="AF930" s="30"/>
      <c r="AG930" s="30"/>
      <c r="AH930" s="30"/>
      <c r="AI930" s="30"/>
      <c r="AJ930" s="30"/>
      <c r="AK930" s="30"/>
      <c r="AL930" s="30"/>
      <c r="AM930" s="30"/>
      <c r="AN930" s="30"/>
      <c r="AO930" s="30"/>
    </row>
    <row r="931" spans="1:41" ht="18.75" hidden="1" customHeight="1">
      <c r="A931" s="43"/>
      <c r="B931" s="28" t="s">
        <v>317</v>
      </c>
      <c r="C931" s="29" t="s">
        <v>318</v>
      </c>
      <c r="D931" s="186"/>
      <c r="E931" s="30"/>
      <c r="F931" s="93"/>
      <c r="G931" s="186"/>
      <c r="H931" s="186"/>
      <c r="I931" s="186"/>
      <c r="J931" s="186"/>
      <c r="K931" s="23">
        <f t="shared" si="3394"/>
        <v>0</v>
      </c>
      <c r="L931" s="23">
        <f t="shared" si="3395"/>
        <v>0</v>
      </c>
      <c r="M931" s="186"/>
      <c r="N931" s="186"/>
      <c r="O931" s="186"/>
      <c r="P931" s="30"/>
      <c r="Q931" s="30"/>
      <c r="R931" s="30"/>
      <c r="S931" s="30"/>
      <c r="T931" s="30"/>
      <c r="U931" s="30"/>
      <c r="V931" s="30"/>
      <c r="W931" s="30"/>
      <c r="X931" s="30"/>
      <c r="Y931" s="30"/>
      <c r="Z931" s="30"/>
      <c r="AA931" s="30"/>
      <c r="AB931" s="30"/>
      <c r="AC931" s="30"/>
      <c r="AD931" s="292">
        <f t="shared" ref="AD931:AD994" si="3555">F931+P931+Q931+R931+S931+T931+Z931+U931+V931+W931+X931+Y931+AA931+AB931+AC931</f>
        <v>0</v>
      </c>
      <c r="AE931" s="30"/>
      <c r="AF931" s="30"/>
      <c r="AG931" s="30"/>
      <c r="AH931" s="30"/>
      <c r="AI931" s="30"/>
      <c r="AJ931" s="30"/>
      <c r="AK931" s="30"/>
      <c r="AL931" s="30"/>
      <c r="AM931" s="30"/>
      <c r="AN931" s="30"/>
      <c r="AO931" s="30"/>
    </row>
    <row r="932" spans="1:41" ht="21.75" customHeight="1">
      <c r="A932" s="43"/>
      <c r="B932" s="201" t="s">
        <v>602</v>
      </c>
      <c r="C932" s="202" t="s">
        <v>603</v>
      </c>
      <c r="D932" s="270">
        <f t="shared" ref="D932:E934" si="3556">D933</f>
        <v>1000</v>
      </c>
      <c r="E932" s="203">
        <f t="shared" si="3556"/>
        <v>1500</v>
      </c>
      <c r="F932" s="308">
        <f t="shared" ref="F932:AO934" si="3557">F933</f>
        <v>1500</v>
      </c>
      <c r="G932" s="270">
        <f t="shared" si="3557"/>
        <v>0</v>
      </c>
      <c r="H932" s="270">
        <f t="shared" si="3557"/>
        <v>600</v>
      </c>
      <c r="I932" s="270">
        <f t="shared" si="3557"/>
        <v>400</v>
      </c>
      <c r="J932" s="270">
        <f t="shared" si="3557"/>
        <v>500</v>
      </c>
      <c r="K932" s="23">
        <f t="shared" si="3394"/>
        <v>1500</v>
      </c>
      <c r="L932" s="23">
        <f t="shared" si="3395"/>
        <v>0</v>
      </c>
      <c r="M932" s="270">
        <f t="shared" si="3557"/>
        <v>1500</v>
      </c>
      <c r="N932" s="270">
        <f t="shared" si="3557"/>
        <v>1500</v>
      </c>
      <c r="O932" s="270">
        <f t="shared" si="3557"/>
        <v>1500</v>
      </c>
      <c r="P932" s="203">
        <f t="shared" si="3557"/>
        <v>0</v>
      </c>
      <c r="Q932" s="203">
        <f t="shared" si="3557"/>
        <v>0</v>
      </c>
      <c r="R932" s="203">
        <f t="shared" si="3557"/>
        <v>0</v>
      </c>
      <c r="S932" s="203">
        <f t="shared" si="3557"/>
        <v>0</v>
      </c>
      <c r="T932" s="203">
        <f t="shared" si="3557"/>
        <v>0</v>
      </c>
      <c r="U932" s="203">
        <f t="shared" si="3557"/>
        <v>-400</v>
      </c>
      <c r="V932" s="203">
        <f t="shared" si="3557"/>
        <v>0</v>
      </c>
      <c r="W932" s="203">
        <f t="shared" si="3557"/>
        <v>-54</v>
      </c>
      <c r="X932" s="203">
        <f t="shared" si="3557"/>
        <v>0</v>
      </c>
      <c r="Y932" s="203">
        <f t="shared" si="3557"/>
        <v>0</v>
      </c>
      <c r="Z932" s="203">
        <f t="shared" si="3557"/>
        <v>0</v>
      </c>
      <c r="AA932" s="203">
        <f t="shared" si="3557"/>
        <v>0</v>
      </c>
      <c r="AB932" s="203">
        <f t="shared" si="3557"/>
        <v>0</v>
      </c>
      <c r="AC932" s="203">
        <f t="shared" si="3557"/>
        <v>0</v>
      </c>
      <c r="AD932" s="292">
        <f t="shared" si="3555"/>
        <v>1046</v>
      </c>
      <c r="AE932" s="203">
        <f t="shared" si="3557"/>
        <v>1046</v>
      </c>
      <c r="AF932" s="203">
        <f t="shared" si="3557"/>
        <v>1046</v>
      </c>
      <c r="AG932" s="203">
        <f t="shared" si="3557"/>
        <v>2300</v>
      </c>
      <c r="AH932" s="203">
        <f t="shared" si="3557"/>
        <v>0</v>
      </c>
      <c r="AI932" s="203">
        <f t="shared" si="3557"/>
        <v>0</v>
      </c>
      <c r="AJ932" s="203">
        <f t="shared" si="3557"/>
        <v>0</v>
      </c>
      <c r="AK932" s="203">
        <f t="shared" si="3557"/>
        <v>0</v>
      </c>
      <c r="AL932" s="203">
        <f t="shared" si="3557"/>
        <v>0</v>
      </c>
      <c r="AM932" s="203">
        <f t="shared" si="3557"/>
        <v>0</v>
      </c>
      <c r="AN932" s="203">
        <f t="shared" si="3557"/>
        <v>0</v>
      </c>
      <c r="AO932" s="203">
        <f t="shared" si="3557"/>
        <v>0</v>
      </c>
    </row>
    <row r="933" spans="1:41" ht="18.75" customHeight="1">
      <c r="A933" s="43"/>
      <c r="B933" s="25" t="s">
        <v>298</v>
      </c>
      <c r="C933" s="29"/>
      <c r="D933" s="186">
        <f t="shared" si="3556"/>
        <v>1000</v>
      </c>
      <c r="E933" s="30">
        <f t="shared" si="3556"/>
        <v>1500</v>
      </c>
      <c r="F933" s="93">
        <f t="shared" si="3557"/>
        <v>1500</v>
      </c>
      <c r="G933" s="186">
        <f t="shared" si="3557"/>
        <v>0</v>
      </c>
      <c r="H933" s="186">
        <f t="shared" si="3557"/>
        <v>600</v>
      </c>
      <c r="I933" s="186">
        <f t="shared" si="3557"/>
        <v>400</v>
      </c>
      <c r="J933" s="186">
        <f t="shared" si="3557"/>
        <v>500</v>
      </c>
      <c r="K933" s="23">
        <f t="shared" si="3394"/>
        <v>1500</v>
      </c>
      <c r="L933" s="23">
        <f t="shared" si="3395"/>
        <v>0</v>
      </c>
      <c r="M933" s="186">
        <f t="shared" si="3557"/>
        <v>1500</v>
      </c>
      <c r="N933" s="186">
        <f t="shared" si="3557"/>
        <v>1500</v>
      </c>
      <c r="O933" s="186">
        <f t="shared" si="3557"/>
        <v>1500</v>
      </c>
      <c r="P933" s="30">
        <f t="shared" si="3557"/>
        <v>0</v>
      </c>
      <c r="Q933" s="30">
        <f t="shared" si="3557"/>
        <v>0</v>
      </c>
      <c r="R933" s="30">
        <f t="shared" si="3557"/>
        <v>0</v>
      </c>
      <c r="S933" s="30">
        <f t="shared" si="3557"/>
        <v>0</v>
      </c>
      <c r="T933" s="30">
        <f t="shared" si="3557"/>
        <v>0</v>
      </c>
      <c r="U933" s="30">
        <f t="shared" si="3557"/>
        <v>-400</v>
      </c>
      <c r="V933" s="30">
        <f t="shared" si="3557"/>
        <v>0</v>
      </c>
      <c r="W933" s="30">
        <f t="shared" si="3557"/>
        <v>-54</v>
      </c>
      <c r="X933" s="30">
        <f t="shared" si="3557"/>
        <v>0</v>
      </c>
      <c r="Y933" s="30">
        <f t="shared" si="3557"/>
        <v>0</v>
      </c>
      <c r="Z933" s="30">
        <f t="shared" si="3557"/>
        <v>0</v>
      </c>
      <c r="AA933" s="30">
        <f t="shared" si="3557"/>
        <v>0</v>
      </c>
      <c r="AB933" s="30">
        <f t="shared" si="3557"/>
        <v>0</v>
      </c>
      <c r="AC933" s="30">
        <f t="shared" si="3557"/>
        <v>0</v>
      </c>
      <c r="AD933" s="292">
        <f t="shared" si="3555"/>
        <v>1046</v>
      </c>
      <c r="AE933" s="30">
        <f t="shared" si="3557"/>
        <v>1046</v>
      </c>
      <c r="AF933" s="30">
        <f t="shared" si="3557"/>
        <v>1046</v>
      </c>
      <c r="AG933" s="30">
        <f t="shared" si="3557"/>
        <v>2300</v>
      </c>
      <c r="AH933" s="30">
        <f t="shared" si="3557"/>
        <v>0</v>
      </c>
      <c r="AI933" s="30">
        <f t="shared" si="3557"/>
        <v>0</v>
      </c>
      <c r="AJ933" s="30">
        <f t="shared" si="3557"/>
        <v>0</v>
      </c>
      <c r="AK933" s="30">
        <f t="shared" si="3557"/>
        <v>0</v>
      </c>
      <c r="AL933" s="30">
        <f t="shared" si="3557"/>
        <v>0</v>
      </c>
      <c r="AM933" s="30">
        <f t="shared" si="3557"/>
        <v>0</v>
      </c>
      <c r="AN933" s="30">
        <f t="shared" si="3557"/>
        <v>0</v>
      </c>
      <c r="AO933" s="30">
        <f t="shared" si="3557"/>
        <v>0</v>
      </c>
    </row>
    <row r="934" spans="1:41" ht="18.75" customHeight="1">
      <c r="A934" s="43"/>
      <c r="B934" s="28" t="s">
        <v>299</v>
      </c>
      <c r="C934" s="29">
        <v>1</v>
      </c>
      <c r="D934" s="186">
        <f t="shared" si="3556"/>
        <v>1000</v>
      </c>
      <c r="E934" s="30">
        <f t="shared" si="3556"/>
        <v>1500</v>
      </c>
      <c r="F934" s="93">
        <f t="shared" si="3557"/>
        <v>1500</v>
      </c>
      <c r="G934" s="186">
        <f t="shared" si="3557"/>
        <v>0</v>
      </c>
      <c r="H934" s="186">
        <f t="shared" si="3557"/>
        <v>600</v>
      </c>
      <c r="I934" s="186">
        <f t="shared" si="3557"/>
        <v>400</v>
      </c>
      <c r="J934" s="186">
        <f t="shared" si="3557"/>
        <v>500</v>
      </c>
      <c r="K934" s="23">
        <f t="shared" si="3394"/>
        <v>1500</v>
      </c>
      <c r="L934" s="23">
        <f t="shared" si="3395"/>
        <v>0</v>
      </c>
      <c r="M934" s="186">
        <f t="shared" si="3557"/>
        <v>1500</v>
      </c>
      <c r="N934" s="186">
        <f t="shared" si="3557"/>
        <v>1500</v>
      </c>
      <c r="O934" s="186">
        <f t="shared" si="3557"/>
        <v>1500</v>
      </c>
      <c r="P934" s="30">
        <f t="shared" si="3557"/>
        <v>0</v>
      </c>
      <c r="Q934" s="30">
        <f t="shared" si="3557"/>
        <v>0</v>
      </c>
      <c r="R934" s="30">
        <f t="shared" si="3557"/>
        <v>0</v>
      </c>
      <c r="S934" s="30">
        <f t="shared" si="3557"/>
        <v>0</v>
      </c>
      <c r="T934" s="30">
        <f t="shared" si="3557"/>
        <v>0</v>
      </c>
      <c r="U934" s="30">
        <f t="shared" si="3557"/>
        <v>-400</v>
      </c>
      <c r="V934" s="30">
        <f t="shared" si="3557"/>
        <v>0</v>
      </c>
      <c r="W934" s="30">
        <f t="shared" si="3557"/>
        <v>-54</v>
      </c>
      <c r="X934" s="30">
        <f t="shared" si="3557"/>
        <v>0</v>
      </c>
      <c r="Y934" s="30">
        <f t="shared" si="3557"/>
        <v>0</v>
      </c>
      <c r="Z934" s="30">
        <f t="shared" si="3557"/>
        <v>0</v>
      </c>
      <c r="AA934" s="30">
        <f t="shared" si="3557"/>
        <v>0</v>
      </c>
      <c r="AB934" s="30">
        <f t="shared" si="3557"/>
        <v>0</v>
      </c>
      <c r="AC934" s="30">
        <f t="shared" si="3557"/>
        <v>0</v>
      </c>
      <c r="AD934" s="292">
        <f t="shared" si="3555"/>
        <v>1046</v>
      </c>
      <c r="AE934" s="30">
        <f t="shared" si="3557"/>
        <v>1046</v>
      </c>
      <c r="AF934" s="30">
        <f t="shared" si="3557"/>
        <v>1046</v>
      </c>
      <c r="AG934" s="30">
        <f t="shared" si="3557"/>
        <v>2300</v>
      </c>
      <c r="AH934" s="30">
        <f t="shared" si="3557"/>
        <v>0</v>
      </c>
      <c r="AI934" s="30">
        <f t="shared" si="3557"/>
        <v>0</v>
      </c>
      <c r="AJ934" s="30">
        <f t="shared" si="3557"/>
        <v>0</v>
      </c>
      <c r="AK934" s="30">
        <f t="shared" si="3557"/>
        <v>0</v>
      </c>
      <c r="AL934" s="30">
        <f t="shared" si="3557"/>
        <v>0</v>
      </c>
      <c r="AM934" s="30">
        <f t="shared" si="3557"/>
        <v>0</v>
      </c>
      <c r="AN934" s="30">
        <f t="shared" si="3557"/>
        <v>0</v>
      </c>
      <c r="AO934" s="30">
        <f t="shared" si="3557"/>
        <v>0</v>
      </c>
    </row>
    <row r="935" spans="1:41" ht="27" customHeight="1">
      <c r="A935" s="43"/>
      <c r="B935" s="16" t="s">
        <v>604</v>
      </c>
      <c r="C935" s="29" t="s">
        <v>605</v>
      </c>
      <c r="D935" s="186">
        <v>1000</v>
      </c>
      <c r="E935" s="30">
        <v>1500</v>
      </c>
      <c r="F935" s="93">
        <v>1500</v>
      </c>
      <c r="G935" s="186">
        <v>0</v>
      </c>
      <c r="H935" s="186">
        <v>600</v>
      </c>
      <c r="I935" s="186">
        <v>400</v>
      </c>
      <c r="J935" s="186">
        <v>500</v>
      </c>
      <c r="K935" s="23">
        <f t="shared" si="3394"/>
        <v>1500</v>
      </c>
      <c r="L935" s="23">
        <f t="shared" si="3395"/>
        <v>0</v>
      </c>
      <c r="M935" s="186">
        <v>1500</v>
      </c>
      <c r="N935" s="186">
        <v>1500</v>
      </c>
      <c r="O935" s="186">
        <v>1500</v>
      </c>
      <c r="P935" s="30"/>
      <c r="Q935" s="30"/>
      <c r="R935" s="30"/>
      <c r="S935" s="30"/>
      <c r="T935" s="30"/>
      <c r="U935" s="30">
        <v>-400</v>
      </c>
      <c r="V935" s="30"/>
      <c r="W935" s="30">
        <v>-54</v>
      </c>
      <c r="X935" s="30"/>
      <c r="Y935" s="30"/>
      <c r="Z935" s="30"/>
      <c r="AA935" s="30"/>
      <c r="AB935" s="30"/>
      <c r="AC935" s="30"/>
      <c r="AD935" s="292">
        <f t="shared" si="3555"/>
        <v>1046</v>
      </c>
      <c r="AE935" s="30">
        <v>1046</v>
      </c>
      <c r="AF935" s="30">
        <v>1046</v>
      </c>
      <c r="AG935" s="30">
        <v>2300</v>
      </c>
      <c r="AH935" s="30"/>
      <c r="AI935" s="30"/>
      <c r="AJ935" s="30"/>
      <c r="AK935" s="30"/>
      <c r="AL935" s="30"/>
      <c r="AM935" s="30"/>
      <c r="AN935" s="30"/>
      <c r="AO935" s="30"/>
    </row>
    <row r="936" spans="1:41" ht="18.75" customHeight="1">
      <c r="A936" s="204" t="s">
        <v>606</v>
      </c>
      <c r="B936" s="188" t="s">
        <v>607</v>
      </c>
      <c r="C936" s="129" t="s">
        <v>608</v>
      </c>
      <c r="D936" s="263">
        <f t="shared" ref="D936:E936" si="3558">D937</f>
        <v>1100</v>
      </c>
      <c r="E936" s="156">
        <f t="shared" si="3558"/>
        <v>1500</v>
      </c>
      <c r="F936" s="300">
        <f t="shared" ref="F936:AO936" si="3559">F937</f>
        <v>1800</v>
      </c>
      <c r="G936" s="263">
        <f t="shared" si="3559"/>
        <v>100</v>
      </c>
      <c r="H936" s="263">
        <f t="shared" si="3559"/>
        <v>600</v>
      </c>
      <c r="I936" s="263">
        <f t="shared" si="3559"/>
        <v>500</v>
      </c>
      <c r="J936" s="263">
        <f t="shared" si="3559"/>
        <v>600</v>
      </c>
      <c r="K936" s="23">
        <f t="shared" si="3394"/>
        <v>1800</v>
      </c>
      <c r="L936" s="23">
        <f t="shared" si="3395"/>
        <v>0</v>
      </c>
      <c r="M936" s="263">
        <f t="shared" si="3559"/>
        <v>1500</v>
      </c>
      <c r="N936" s="263">
        <f t="shared" si="3559"/>
        <v>1500</v>
      </c>
      <c r="O936" s="263">
        <f t="shared" si="3559"/>
        <v>1500</v>
      </c>
      <c r="P936" s="156">
        <f t="shared" si="3559"/>
        <v>0</v>
      </c>
      <c r="Q936" s="156">
        <f t="shared" si="3559"/>
        <v>0</v>
      </c>
      <c r="R936" s="156">
        <f t="shared" si="3559"/>
        <v>0</v>
      </c>
      <c r="S936" s="156">
        <f t="shared" si="3559"/>
        <v>0</v>
      </c>
      <c r="T936" s="156">
        <f t="shared" si="3559"/>
        <v>0</v>
      </c>
      <c r="U936" s="156">
        <f t="shared" si="3559"/>
        <v>-185</v>
      </c>
      <c r="V936" s="156">
        <f t="shared" si="3559"/>
        <v>0</v>
      </c>
      <c r="W936" s="156">
        <f t="shared" si="3559"/>
        <v>-370</v>
      </c>
      <c r="X936" s="156">
        <f t="shared" si="3559"/>
        <v>0</v>
      </c>
      <c r="Y936" s="156">
        <f t="shared" si="3559"/>
        <v>0</v>
      </c>
      <c r="Z936" s="156">
        <f t="shared" si="3559"/>
        <v>0</v>
      </c>
      <c r="AA936" s="156">
        <f t="shared" si="3559"/>
        <v>0</v>
      </c>
      <c r="AB936" s="156">
        <f t="shared" si="3559"/>
        <v>0</v>
      </c>
      <c r="AC936" s="156">
        <f t="shared" si="3559"/>
        <v>0</v>
      </c>
      <c r="AD936" s="292">
        <f t="shared" si="3555"/>
        <v>1245</v>
      </c>
      <c r="AE936" s="156">
        <f t="shared" si="3559"/>
        <v>1245</v>
      </c>
      <c r="AF936" s="156">
        <f t="shared" si="3559"/>
        <v>792</v>
      </c>
      <c r="AG936" s="156">
        <f t="shared" si="3559"/>
        <v>2103</v>
      </c>
      <c r="AH936" s="156">
        <f t="shared" si="3559"/>
        <v>0</v>
      </c>
      <c r="AI936" s="156">
        <f t="shared" si="3559"/>
        <v>0</v>
      </c>
      <c r="AJ936" s="156">
        <f t="shared" si="3559"/>
        <v>0</v>
      </c>
      <c r="AK936" s="156">
        <f t="shared" si="3559"/>
        <v>0</v>
      </c>
      <c r="AL936" s="156">
        <f t="shared" si="3559"/>
        <v>0</v>
      </c>
      <c r="AM936" s="156">
        <f t="shared" si="3559"/>
        <v>0</v>
      </c>
      <c r="AN936" s="156">
        <f t="shared" si="3559"/>
        <v>0</v>
      </c>
      <c r="AO936" s="156">
        <f t="shared" si="3559"/>
        <v>0</v>
      </c>
    </row>
    <row r="937" spans="1:41" ht="14.25">
      <c r="A937" s="43"/>
      <c r="B937" s="25" t="s">
        <v>298</v>
      </c>
      <c r="C937" s="29"/>
      <c r="D937" s="191">
        <f t="shared" ref="D937:E937" si="3560">D939+D940+D943</f>
        <v>1100</v>
      </c>
      <c r="E937" s="111">
        <f t="shared" si="3560"/>
        <v>1500</v>
      </c>
      <c r="F937" s="296">
        <f t="shared" ref="F937:J937" si="3561">F939+F940+F943</f>
        <v>1800</v>
      </c>
      <c r="G937" s="191">
        <f t="shared" si="3561"/>
        <v>100</v>
      </c>
      <c r="H937" s="191">
        <f t="shared" si="3561"/>
        <v>600</v>
      </c>
      <c r="I937" s="191">
        <f t="shared" si="3561"/>
        <v>500</v>
      </c>
      <c r="J937" s="191">
        <f t="shared" si="3561"/>
        <v>600</v>
      </c>
      <c r="K937" s="23">
        <f t="shared" si="3394"/>
        <v>1800</v>
      </c>
      <c r="L937" s="23">
        <f t="shared" si="3395"/>
        <v>0</v>
      </c>
      <c r="M937" s="191">
        <f t="shared" ref="M937:O937" si="3562">M939+M940+M943</f>
        <v>1500</v>
      </c>
      <c r="N937" s="191">
        <f t="shared" si="3562"/>
        <v>1500</v>
      </c>
      <c r="O937" s="191">
        <f t="shared" si="3562"/>
        <v>1500</v>
      </c>
      <c r="P937" s="111">
        <f t="shared" ref="P937:Q937" si="3563">P939+P940+P943</f>
        <v>0</v>
      </c>
      <c r="Q937" s="111">
        <f t="shared" si="3563"/>
        <v>0</v>
      </c>
      <c r="R937" s="111">
        <f t="shared" ref="R937:Z937" si="3564">R939+R940+R943</f>
        <v>0</v>
      </c>
      <c r="S937" s="111">
        <f t="shared" si="3564"/>
        <v>0</v>
      </c>
      <c r="T937" s="111">
        <f t="shared" si="3564"/>
        <v>0</v>
      </c>
      <c r="U937" s="111">
        <f t="shared" ref="U937:V937" si="3565">U939+U940+U943</f>
        <v>-185</v>
      </c>
      <c r="V937" s="111">
        <f t="shared" si="3565"/>
        <v>0</v>
      </c>
      <c r="W937" s="111">
        <f t="shared" ref="W937:Y937" si="3566">W939+W940+W943</f>
        <v>-370</v>
      </c>
      <c r="X937" s="111">
        <f t="shared" si="3566"/>
        <v>0</v>
      </c>
      <c r="Y937" s="111">
        <f t="shared" si="3566"/>
        <v>0</v>
      </c>
      <c r="Z937" s="111">
        <f t="shared" si="3564"/>
        <v>0</v>
      </c>
      <c r="AA937" s="111">
        <f t="shared" ref="AA937:AB937" si="3567">AA939+AA940+AA943</f>
        <v>0</v>
      </c>
      <c r="AB937" s="111">
        <f t="shared" si="3567"/>
        <v>0</v>
      </c>
      <c r="AC937" s="111">
        <f t="shared" ref="AC937:AE937" si="3568">AC939+AC940+AC943</f>
        <v>0</v>
      </c>
      <c r="AD937" s="292">
        <f t="shared" si="3555"/>
        <v>1245</v>
      </c>
      <c r="AE937" s="111">
        <f t="shared" si="3568"/>
        <v>1245</v>
      </c>
      <c r="AF937" s="111">
        <f t="shared" ref="AF937:AK937" si="3569">AF939+AF940+AF943</f>
        <v>792</v>
      </c>
      <c r="AG937" s="111">
        <f t="shared" si="3569"/>
        <v>2103</v>
      </c>
      <c r="AH937" s="111">
        <f t="shared" ref="AH937:AJ937" si="3570">AH939+AH940+AH943</f>
        <v>0</v>
      </c>
      <c r="AI937" s="111">
        <f t="shared" si="3570"/>
        <v>0</v>
      </c>
      <c r="AJ937" s="111">
        <f t="shared" si="3570"/>
        <v>0</v>
      </c>
      <c r="AK937" s="111">
        <f t="shared" si="3569"/>
        <v>0</v>
      </c>
      <c r="AL937" s="111">
        <f t="shared" ref="AL937:AM937" si="3571">AL939+AL940+AL943</f>
        <v>0</v>
      </c>
      <c r="AM937" s="111">
        <f t="shared" si="3571"/>
        <v>0</v>
      </c>
      <c r="AN937" s="111">
        <f t="shared" ref="AN937:AO937" si="3572">AN939+AN940+AN943</f>
        <v>0</v>
      </c>
      <c r="AO937" s="111">
        <f t="shared" si="3572"/>
        <v>0</v>
      </c>
    </row>
    <row r="938" spans="1:41" ht="14.25">
      <c r="A938" s="43"/>
      <c r="B938" s="28" t="s">
        <v>299</v>
      </c>
      <c r="C938" s="29">
        <v>1</v>
      </c>
      <c r="D938" s="248">
        <f t="shared" ref="D938:E938" si="3573">D939+D940</f>
        <v>1100</v>
      </c>
      <c r="E938" s="38">
        <f t="shared" si="3573"/>
        <v>1500</v>
      </c>
      <c r="F938" s="286">
        <f t="shared" ref="F938:J938" si="3574">F939+F940</f>
        <v>1800</v>
      </c>
      <c r="G938" s="248">
        <f t="shared" si="3574"/>
        <v>100</v>
      </c>
      <c r="H938" s="248">
        <f t="shared" si="3574"/>
        <v>600</v>
      </c>
      <c r="I938" s="248">
        <f t="shared" si="3574"/>
        <v>500</v>
      </c>
      <c r="J938" s="248">
        <f t="shared" si="3574"/>
        <v>600</v>
      </c>
      <c r="K938" s="23">
        <f t="shared" si="3394"/>
        <v>1800</v>
      </c>
      <c r="L938" s="23">
        <f t="shared" si="3395"/>
        <v>0</v>
      </c>
      <c r="M938" s="248">
        <f t="shared" ref="M938:O938" si="3575">M939+M940</f>
        <v>1500</v>
      </c>
      <c r="N938" s="248">
        <f t="shared" si="3575"/>
        <v>1500</v>
      </c>
      <c r="O938" s="248">
        <f t="shared" si="3575"/>
        <v>1500</v>
      </c>
      <c r="P938" s="38">
        <f t="shared" ref="P938:Q938" si="3576">P939+P940</f>
        <v>0</v>
      </c>
      <c r="Q938" s="38">
        <f t="shared" si="3576"/>
        <v>0</v>
      </c>
      <c r="R938" s="38">
        <f t="shared" ref="R938:Z938" si="3577">R939+R940</f>
        <v>0</v>
      </c>
      <c r="S938" s="38">
        <f t="shared" si="3577"/>
        <v>0</v>
      </c>
      <c r="T938" s="38">
        <f t="shared" si="3577"/>
        <v>0</v>
      </c>
      <c r="U938" s="38">
        <f t="shared" ref="U938:V938" si="3578">U939+U940</f>
        <v>-185</v>
      </c>
      <c r="V938" s="38">
        <f t="shared" si="3578"/>
        <v>0</v>
      </c>
      <c r="W938" s="38">
        <f t="shared" ref="W938:Y938" si="3579">W939+W940</f>
        <v>-370</v>
      </c>
      <c r="X938" s="38">
        <f t="shared" si="3579"/>
        <v>0</v>
      </c>
      <c r="Y938" s="38">
        <f t="shared" si="3579"/>
        <v>0</v>
      </c>
      <c r="Z938" s="38">
        <f t="shared" si="3577"/>
        <v>0</v>
      </c>
      <c r="AA938" s="38">
        <f t="shared" ref="AA938:AB938" si="3580">AA939+AA940</f>
        <v>0</v>
      </c>
      <c r="AB938" s="38">
        <f t="shared" si="3580"/>
        <v>0</v>
      </c>
      <c r="AC938" s="38">
        <f t="shared" ref="AC938:AE938" si="3581">AC939+AC940</f>
        <v>0</v>
      </c>
      <c r="AD938" s="292">
        <f t="shared" si="3555"/>
        <v>1245</v>
      </c>
      <c r="AE938" s="38">
        <f t="shared" si="3581"/>
        <v>1245</v>
      </c>
      <c r="AF938" s="38">
        <f t="shared" ref="AF938:AK938" si="3582">AF939+AF940</f>
        <v>792</v>
      </c>
      <c r="AG938" s="38">
        <f t="shared" si="3582"/>
        <v>2103</v>
      </c>
      <c r="AH938" s="38">
        <f t="shared" ref="AH938:AJ938" si="3583">AH939+AH940</f>
        <v>0</v>
      </c>
      <c r="AI938" s="38">
        <f t="shared" si="3583"/>
        <v>0</v>
      </c>
      <c r="AJ938" s="38">
        <f t="shared" si="3583"/>
        <v>0</v>
      </c>
      <c r="AK938" s="38">
        <f t="shared" si="3582"/>
        <v>0</v>
      </c>
      <c r="AL938" s="38">
        <f t="shared" ref="AL938:AM938" si="3584">AL939+AL940</f>
        <v>0</v>
      </c>
      <c r="AM938" s="38">
        <f t="shared" si="3584"/>
        <v>0</v>
      </c>
      <c r="AN938" s="38">
        <f t="shared" ref="AN938:AO938" si="3585">AN939+AN940</f>
        <v>0</v>
      </c>
      <c r="AO938" s="38">
        <f t="shared" si="3585"/>
        <v>0</v>
      </c>
    </row>
    <row r="939" spans="1:41" ht="16.5" customHeight="1">
      <c r="A939" s="43"/>
      <c r="B939" s="28" t="s">
        <v>301</v>
      </c>
      <c r="C939" s="29">
        <v>20</v>
      </c>
      <c r="D939" s="186">
        <v>595</v>
      </c>
      <c r="E939" s="30">
        <v>800</v>
      </c>
      <c r="F939" s="93">
        <v>800</v>
      </c>
      <c r="G939" s="186">
        <v>100</v>
      </c>
      <c r="H939" s="186">
        <v>300</v>
      </c>
      <c r="I939" s="186">
        <v>200</v>
      </c>
      <c r="J939" s="186">
        <v>200</v>
      </c>
      <c r="K939" s="23">
        <f t="shared" si="3394"/>
        <v>800</v>
      </c>
      <c r="L939" s="23">
        <f t="shared" si="3395"/>
        <v>0</v>
      </c>
      <c r="M939" s="186">
        <v>800</v>
      </c>
      <c r="N939" s="186">
        <v>800</v>
      </c>
      <c r="O939" s="186">
        <v>800</v>
      </c>
      <c r="P939" s="30"/>
      <c r="Q939" s="30"/>
      <c r="R939" s="30"/>
      <c r="S939" s="30"/>
      <c r="T939" s="30"/>
      <c r="U939" s="30"/>
      <c r="V939" s="30"/>
      <c r="W939" s="30">
        <v>-159</v>
      </c>
      <c r="X939" s="30"/>
      <c r="Y939" s="30"/>
      <c r="Z939" s="30"/>
      <c r="AA939" s="30"/>
      <c r="AB939" s="30"/>
      <c r="AC939" s="30"/>
      <c r="AD939" s="292">
        <f t="shared" si="3555"/>
        <v>641</v>
      </c>
      <c r="AE939" s="30">
        <v>641</v>
      </c>
      <c r="AF939" s="30">
        <v>201</v>
      </c>
      <c r="AG939" s="30">
        <f>303+500</f>
        <v>803</v>
      </c>
      <c r="AH939" s="30"/>
      <c r="AI939" s="30"/>
      <c r="AJ939" s="30"/>
      <c r="AK939" s="30"/>
      <c r="AL939" s="30"/>
      <c r="AM939" s="30"/>
      <c r="AN939" s="30"/>
      <c r="AO939" s="30"/>
    </row>
    <row r="940" spans="1:41" ht="16.5" customHeight="1">
      <c r="A940" s="43"/>
      <c r="B940" s="28" t="s">
        <v>609</v>
      </c>
      <c r="C940" s="29">
        <v>59</v>
      </c>
      <c r="D940" s="40">
        <f t="shared" ref="D940:E940" si="3586">D941+D942</f>
        <v>505</v>
      </c>
      <c r="E940" s="41">
        <f t="shared" si="3586"/>
        <v>700</v>
      </c>
      <c r="F940" s="288">
        <f t="shared" ref="F940:J940" si="3587">F941+F942</f>
        <v>1000</v>
      </c>
      <c r="G940" s="40">
        <f t="shared" si="3587"/>
        <v>0</v>
      </c>
      <c r="H940" s="40">
        <f t="shared" si="3587"/>
        <v>300</v>
      </c>
      <c r="I940" s="40">
        <f t="shared" si="3587"/>
        <v>300</v>
      </c>
      <c r="J940" s="40">
        <f t="shared" si="3587"/>
        <v>400</v>
      </c>
      <c r="K940" s="23">
        <f t="shared" si="3394"/>
        <v>1000</v>
      </c>
      <c r="L940" s="23">
        <f t="shared" si="3395"/>
        <v>0</v>
      </c>
      <c r="M940" s="40">
        <f t="shared" ref="M940:O940" si="3588">M941+M942</f>
        <v>700</v>
      </c>
      <c r="N940" s="40">
        <f t="shared" si="3588"/>
        <v>700</v>
      </c>
      <c r="O940" s="40">
        <f t="shared" si="3588"/>
        <v>700</v>
      </c>
      <c r="P940" s="41">
        <f t="shared" ref="P940:Q940" si="3589">P941+P942</f>
        <v>0</v>
      </c>
      <c r="Q940" s="41">
        <f t="shared" si="3589"/>
        <v>0</v>
      </c>
      <c r="R940" s="41">
        <f t="shared" ref="R940:Z940" si="3590">R941+R942</f>
        <v>0</v>
      </c>
      <c r="S940" s="41">
        <f t="shared" si="3590"/>
        <v>0</v>
      </c>
      <c r="T940" s="41">
        <f t="shared" si="3590"/>
        <v>0</v>
      </c>
      <c r="U940" s="41">
        <f t="shared" ref="U940:V940" si="3591">U941+U942</f>
        <v>-185</v>
      </c>
      <c r="V940" s="41">
        <f t="shared" si="3591"/>
        <v>0</v>
      </c>
      <c r="W940" s="41">
        <f t="shared" ref="W940:Y940" si="3592">W941+W942</f>
        <v>-211</v>
      </c>
      <c r="X940" s="41">
        <f t="shared" si="3592"/>
        <v>0</v>
      </c>
      <c r="Y940" s="41">
        <f t="shared" si="3592"/>
        <v>0</v>
      </c>
      <c r="Z940" s="41">
        <f t="shared" si="3590"/>
        <v>0</v>
      </c>
      <c r="AA940" s="41">
        <f t="shared" ref="AA940:AB940" si="3593">AA941+AA942</f>
        <v>0</v>
      </c>
      <c r="AB940" s="41">
        <f t="shared" si="3593"/>
        <v>0</v>
      </c>
      <c r="AC940" s="41">
        <f t="shared" ref="AC940:AE940" si="3594">AC941+AC942</f>
        <v>0</v>
      </c>
      <c r="AD940" s="292">
        <f t="shared" si="3555"/>
        <v>604</v>
      </c>
      <c r="AE940" s="41">
        <f t="shared" si="3594"/>
        <v>604</v>
      </c>
      <c r="AF940" s="41">
        <f t="shared" ref="AF940:AK940" si="3595">AF941+AF942</f>
        <v>591</v>
      </c>
      <c r="AG940" s="41">
        <f t="shared" si="3595"/>
        <v>1300</v>
      </c>
      <c r="AH940" s="41">
        <f t="shared" ref="AH940:AJ940" si="3596">AH941+AH942</f>
        <v>0</v>
      </c>
      <c r="AI940" s="41">
        <f t="shared" si="3596"/>
        <v>0</v>
      </c>
      <c r="AJ940" s="41">
        <f t="shared" si="3596"/>
        <v>0</v>
      </c>
      <c r="AK940" s="41">
        <f t="shared" si="3595"/>
        <v>0</v>
      </c>
      <c r="AL940" s="41">
        <f t="shared" ref="AL940:AM940" si="3597">AL941+AL942</f>
        <v>0</v>
      </c>
      <c r="AM940" s="41">
        <f t="shared" si="3597"/>
        <v>0</v>
      </c>
      <c r="AN940" s="41">
        <f t="shared" ref="AN940:AO940" si="3598">AN941+AN942</f>
        <v>0</v>
      </c>
      <c r="AO940" s="41">
        <f t="shared" si="3598"/>
        <v>0</v>
      </c>
    </row>
    <row r="941" spans="1:41" ht="15.75" customHeight="1">
      <c r="A941" s="43"/>
      <c r="B941" s="28" t="s">
        <v>610</v>
      </c>
      <c r="C941" s="29" t="s">
        <v>611</v>
      </c>
      <c r="D941" s="186">
        <v>505</v>
      </c>
      <c r="E941" s="30">
        <v>700</v>
      </c>
      <c r="F941" s="93">
        <v>1000</v>
      </c>
      <c r="G941" s="186">
        <v>0</v>
      </c>
      <c r="H941" s="186">
        <v>300</v>
      </c>
      <c r="I941" s="186">
        <v>300</v>
      </c>
      <c r="J941" s="186">
        <v>400</v>
      </c>
      <c r="K941" s="23">
        <f t="shared" si="3394"/>
        <v>1000</v>
      </c>
      <c r="L941" s="23">
        <f t="shared" si="3395"/>
        <v>0</v>
      </c>
      <c r="M941" s="186">
        <v>700</v>
      </c>
      <c r="N941" s="186">
        <v>700</v>
      </c>
      <c r="O941" s="186">
        <v>700</v>
      </c>
      <c r="P941" s="30"/>
      <c r="Q941" s="30"/>
      <c r="R941" s="30"/>
      <c r="S941" s="30"/>
      <c r="T941" s="30"/>
      <c r="U941" s="30">
        <v>-185</v>
      </c>
      <c r="V941" s="30"/>
      <c r="W941" s="30">
        <v>-211</v>
      </c>
      <c r="X941" s="30"/>
      <c r="Y941" s="30"/>
      <c r="Z941" s="30"/>
      <c r="AA941" s="30"/>
      <c r="AB941" s="30"/>
      <c r="AC941" s="30"/>
      <c r="AD941" s="292">
        <f t="shared" si="3555"/>
        <v>604</v>
      </c>
      <c r="AE941" s="30">
        <v>604</v>
      </c>
      <c r="AF941" s="30">
        <v>591</v>
      </c>
      <c r="AG941" s="30">
        <v>1300</v>
      </c>
      <c r="AH941" s="30"/>
      <c r="AI941" s="30"/>
      <c r="AJ941" s="30"/>
      <c r="AK941" s="30"/>
      <c r="AL941" s="30"/>
      <c r="AM941" s="30"/>
      <c r="AN941" s="30"/>
      <c r="AO941" s="30"/>
    </row>
    <row r="942" spans="1:41" ht="26.25" hidden="1" customHeight="1">
      <c r="A942" s="43"/>
      <c r="B942" s="16" t="s">
        <v>604</v>
      </c>
      <c r="C942" s="29" t="s">
        <v>605</v>
      </c>
      <c r="D942" s="186"/>
      <c r="E942" s="30"/>
      <c r="F942" s="93"/>
      <c r="G942" s="186"/>
      <c r="H942" s="186"/>
      <c r="I942" s="186"/>
      <c r="J942" s="186"/>
      <c r="K942" s="23">
        <f t="shared" si="3394"/>
        <v>0</v>
      </c>
      <c r="L942" s="23">
        <f t="shared" si="3395"/>
        <v>0</v>
      </c>
      <c r="M942" s="186"/>
      <c r="N942" s="186"/>
      <c r="O942" s="186"/>
      <c r="P942" s="30"/>
      <c r="Q942" s="30"/>
      <c r="R942" s="30"/>
      <c r="S942" s="30"/>
      <c r="T942" s="30"/>
      <c r="U942" s="30"/>
      <c r="V942" s="30"/>
      <c r="W942" s="30"/>
      <c r="X942" s="30"/>
      <c r="Y942" s="30"/>
      <c r="Z942" s="30"/>
      <c r="AA942" s="30"/>
      <c r="AB942" s="30"/>
      <c r="AC942" s="30"/>
      <c r="AD942" s="292">
        <f t="shared" si="3555"/>
        <v>0</v>
      </c>
      <c r="AE942" s="30"/>
      <c r="AF942" s="30"/>
      <c r="AG942" s="30"/>
      <c r="AH942" s="30"/>
      <c r="AI942" s="30"/>
      <c r="AJ942" s="30"/>
      <c r="AK942" s="30"/>
      <c r="AL942" s="30"/>
      <c r="AM942" s="30"/>
      <c r="AN942" s="30"/>
      <c r="AO942" s="30"/>
    </row>
    <row r="943" spans="1:41" ht="16.5" hidden="1" customHeight="1">
      <c r="A943" s="43"/>
      <c r="B943" s="28" t="s">
        <v>310</v>
      </c>
      <c r="C943" s="29" t="s">
        <v>421</v>
      </c>
      <c r="D943" s="186"/>
      <c r="E943" s="30"/>
      <c r="F943" s="93"/>
      <c r="G943" s="186"/>
      <c r="H943" s="186"/>
      <c r="I943" s="186"/>
      <c r="J943" s="186"/>
      <c r="K943" s="23">
        <f t="shared" si="3394"/>
        <v>0</v>
      </c>
      <c r="L943" s="23">
        <f t="shared" si="3395"/>
        <v>0</v>
      </c>
      <c r="M943" s="186"/>
      <c r="N943" s="186"/>
      <c r="O943" s="186"/>
      <c r="P943" s="30"/>
      <c r="Q943" s="30"/>
      <c r="R943" s="30"/>
      <c r="S943" s="30"/>
      <c r="T943" s="30"/>
      <c r="U943" s="30"/>
      <c r="V943" s="30"/>
      <c r="W943" s="30"/>
      <c r="X943" s="30"/>
      <c r="Y943" s="30"/>
      <c r="Z943" s="30"/>
      <c r="AA943" s="30"/>
      <c r="AB943" s="30"/>
      <c r="AC943" s="30"/>
      <c r="AD943" s="292">
        <f t="shared" si="3555"/>
        <v>0</v>
      </c>
      <c r="AE943" s="30"/>
      <c r="AF943" s="30"/>
      <c r="AG943" s="30"/>
      <c r="AH943" s="30"/>
      <c r="AI943" s="30"/>
      <c r="AJ943" s="30"/>
      <c r="AK943" s="30"/>
      <c r="AL943" s="30"/>
      <c r="AM943" s="30"/>
      <c r="AN943" s="30"/>
      <c r="AO943" s="30"/>
    </row>
    <row r="944" spans="1:41" ht="16.5" customHeight="1">
      <c r="A944" s="195" t="s">
        <v>612</v>
      </c>
      <c r="B944" s="188" t="s">
        <v>613</v>
      </c>
      <c r="C944" s="129" t="s">
        <v>594</v>
      </c>
      <c r="D944" s="261">
        <f t="shared" ref="D944:E944" si="3599">D945</f>
        <v>2000</v>
      </c>
      <c r="E944" s="130">
        <f t="shared" si="3599"/>
        <v>2500</v>
      </c>
      <c r="F944" s="158">
        <f t="shared" ref="F944:AO944" si="3600">F945</f>
        <v>2500</v>
      </c>
      <c r="G944" s="261">
        <f t="shared" si="3600"/>
        <v>0</v>
      </c>
      <c r="H944" s="261">
        <f t="shared" si="3600"/>
        <v>500</v>
      </c>
      <c r="I944" s="261">
        <f t="shared" si="3600"/>
        <v>1000</v>
      </c>
      <c r="J944" s="261">
        <f t="shared" si="3600"/>
        <v>1000</v>
      </c>
      <c r="K944" s="23">
        <f t="shared" si="3394"/>
        <v>2500</v>
      </c>
      <c r="L944" s="23">
        <f t="shared" si="3395"/>
        <v>0</v>
      </c>
      <c r="M944" s="261">
        <f t="shared" si="3600"/>
        <v>1000</v>
      </c>
      <c r="N944" s="261">
        <f t="shared" si="3600"/>
        <v>2500</v>
      </c>
      <c r="O944" s="261">
        <f t="shared" si="3600"/>
        <v>2500</v>
      </c>
      <c r="P944" s="130">
        <f t="shared" si="3600"/>
        <v>0</v>
      </c>
      <c r="Q944" s="130">
        <f t="shared" si="3600"/>
        <v>0</v>
      </c>
      <c r="R944" s="130">
        <f t="shared" si="3600"/>
        <v>0</v>
      </c>
      <c r="S944" s="130">
        <f t="shared" si="3600"/>
        <v>0</v>
      </c>
      <c r="T944" s="130">
        <f t="shared" si="3600"/>
        <v>0</v>
      </c>
      <c r="U944" s="130">
        <f t="shared" si="3600"/>
        <v>-715</v>
      </c>
      <c r="V944" s="130">
        <f t="shared" si="3600"/>
        <v>0</v>
      </c>
      <c r="W944" s="130">
        <f t="shared" si="3600"/>
        <v>0</v>
      </c>
      <c r="X944" s="130">
        <f t="shared" si="3600"/>
        <v>0</v>
      </c>
      <c r="Y944" s="130">
        <f t="shared" si="3600"/>
        <v>0</v>
      </c>
      <c r="Z944" s="130">
        <f t="shared" si="3600"/>
        <v>0</v>
      </c>
      <c r="AA944" s="130">
        <f t="shared" si="3600"/>
        <v>0</v>
      </c>
      <c r="AB944" s="130">
        <f t="shared" si="3600"/>
        <v>0</v>
      </c>
      <c r="AC944" s="130">
        <f t="shared" si="3600"/>
        <v>0</v>
      </c>
      <c r="AD944" s="292">
        <f t="shared" si="3555"/>
        <v>1785</v>
      </c>
      <c r="AE944" s="130">
        <f t="shared" si="3600"/>
        <v>1785</v>
      </c>
      <c r="AF944" s="130">
        <f t="shared" si="3600"/>
        <v>1765</v>
      </c>
      <c r="AG944" s="130">
        <f t="shared" si="3600"/>
        <v>2000</v>
      </c>
      <c r="AH944" s="130">
        <f t="shared" si="3600"/>
        <v>0</v>
      </c>
      <c r="AI944" s="130">
        <f t="shared" si="3600"/>
        <v>0</v>
      </c>
      <c r="AJ944" s="130">
        <f t="shared" si="3600"/>
        <v>0</v>
      </c>
      <c r="AK944" s="130">
        <f t="shared" si="3600"/>
        <v>0</v>
      </c>
      <c r="AL944" s="130">
        <f t="shared" si="3600"/>
        <v>0</v>
      </c>
      <c r="AM944" s="130">
        <f t="shared" si="3600"/>
        <v>0</v>
      </c>
      <c r="AN944" s="130">
        <f t="shared" si="3600"/>
        <v>0</v>
      </c>
      <c r="AO944" s="130">
        <f t="shared" si="3600"/>
        <v>0</v>
      </c>
    </row>
    <row r="945" spans="1:41" ht="16.5" customHeight="1">
      <c r="A945" s="43"/>
      <c r="B945" s="25" t="s">
        <v>298</v>
      </c>
      <c r="C945" s="29"/>
      <c r="D945" s="248">
        <f t="shared" ref="D945:E945" si="3601">D947</f>
        <v>2000</v>
      </c>
      <c r="E945" s="38">
        <f t="shared" si="3601"/>
        <v>2500</v>
      </c>
      <c r="F945" s="286">
        <f t="shared" ref="F945:J945" si="3602">F947</f>
        <v>2500</v>
      </c>
      <c r="G945" s="248">
        <f t="shared" si="3602"/>
        <v>0</v>
      </c>
      <c r="H945" s="248">
        <f t="shared" si="3602"/>
        <v>500</v>
      </c>
      <c r="I945" s="248">
        <f t="shared" si="3602"/>
        <v>1000</v>
      </c>
      <c r="J945" s="248">
        <f t="shared" si="3602"/>
        <v>1000</v>
      </c>
      <c r="K945" s="23">
        <f t="shared" si="3394"/>
        <v>2500</v>
      </c>
      <c r="L945" s="23">
        <f t="shared" si="3395"/>
        <v>0</v>
      </c>
      <c r="M945" s="248">
        <f t="shared" ref="M945:O945" si="3603">M947</f>
        <v>1000</v>
      </c>
      <c r="N945" s="248">
        <f t="shared" si="3603"/>
        <v>2500</v>
      </c>
      <c r="O945" s="248">
        <f t="shared" si="3603"/>
        <v>2500</v>
      </c>
      <c r="P945" s="38">
        <f t="shared" ref="P945:Q945" si="3604">P947</f>
        <v>0</v>
      </c>
      <c r="Q945" s="38">
        <f t="shared" si="3604"/>
        <v>0</v>
      </c>
      <c r="R945" s="38">
        <f t="shared" ref="R945:Z945" si="3605">R947</f>
        <v>0</v>
      </c>
      <c r="S945" s="38">
        <f t="shared" si="3605"/>
        <v>0</v>
      </c>
      <c r="T945" s="38">
        <f t="shared" si="3605"/>
        <v>0</v>
      </c>
      <c r="U945" s="38">
        <f t="shared" ref="U945:V945" si="3606">U947</f>
        <v>-715</v>
      </c>
      <c r="V945" s="38">
        <f t="shared" si="3606"/>
        <v>0</v>
      </c>
      <c r="W945" s="38">
        <f t="shared" ref="W945:Y945" si="3607">W947</f>
        <v>0</v>
      </c>
      <c r="X945" s="38">
        <f t="shared" si="3607"/>
        <v>0</v>
      </c>
      <c r="Y945" s="38">
        <f t="shared" si="3607"/>
        <v>0</v>
      </c>
      <c r="Z945" s="38">
        <f t="shared" si="3605"/>
        <v>0</v>
      </c>
      <c r="AA945" s="38">
        <f t="shared" ref="AA945:AB945" si="3608">AA947</f>
        <v>0</v>
      </c>
      <c r="AB945" s="38">
        <f t="shared" si="3608"/>
        <v>0</v>
      </c>
      <c r="AC945" s="38">
        <f t="shared" ref="AC945:AE945" si="3609">AC947</f>
        <v>0</v>
      </c>
      <c r="AD945" s="292">
        <f t="shared" si="3555"/>
        <v>1785</v>
      </c>
      <c r="AE945" s="38">
        <f t="shared" si="3609"/>
        <v>1785</v>
      </c>
      <c r="AF945" s="38">
        <f t="shared" ref="AF945:AK945" si="3610">AF947</f>
        <v>1765</v>
      </c>
      <c r="AG945" s="38">
        <f t="shared" si="3610"/>
        <v>2000</v>
      </c>
      <c r="AH945" s="38">
        <f t="shared" ref="AH945:AJ945" si="3611">AH947</f>
        <v>0</v>
      </c>
      <c r="AI945" s="38">
        <f t="shared" si="3611"/>
        <v>0</v>
      </c>
      <c r="AJ945" s="38">
        <f t="shared" si="3611"/>
        <v>0</v>
      </c>
      <c r="AK945" s="38">
        <f t="shared" si="3610"/>
        <v>0</v>
      </c>
      <c r="AL945" s="38">
        <f t="shared" ref="AL945:AM945" si="3612">AL947</f>
        <v>0</v>
      </c>
      <c r="AM945" s="38">
        <f t="shared" si="3612"/>
        <v>0</v>
      </c>
      <c r="AN945" s="38">
        <f t="shared" ref="AN945:AO945" si="3613">AN947</f>
        <v>0</v>
      </c>
      <c r="AO945" s="38">
        <f t="shared" si="3613"/>
        <v>0</v>
      </c>
    </row>
    <row r="946" spans="1:41" ht="16.5" customHeight="1">
      <c r="A946" s="43"/>
      <c r="B946" s="28" t="s">
        <v>299</v>
      </c>
      <c r="C946" s="29">
        <v>1</v>
      </c>
      <c r="D946" s="248">
        <f t="shared" ref="D946:E946" si="3614">D947</f>
        <v>2000</v>
      </c>
      <c r="E946" s="38">
        <f t="shared" si="3614"/>
        <v>2500</v>
      </c>
      <c r="F946" s="286">
        <f t="shared" ref="F946:AO946" si="3615">F947</f>
        <v>2500</v>
      </c>
      <c r="G946" s="248">
        <f t="shared" si="3615"/>
        <v>0</v>
      </c>
      <c r="H946" s="248">
        <f t="shared" si="3615"/>
        <v>500</v>
      </c>
      <c r="I946" s="248">
        <f t="shared" si="3615"/>
        <v>1000</v>
      </c>
      <c r="J946" s="248">
        <f t="shared" si="3615"/>
        <v>1000</v>
      </c>
      <c r="K946" s="23">
        <f t="shared" si="3394"/>
        <v>2500</v>
      </c>
      <c r="L946" s="23">
        <f t="shared" si="3395"/>
        <v>0</v>
      </c>
      <c r="M946" s="248">
        <f t="shared" si="3615"/>
        <v>1000</v>
      </c>
      <c r="N946" s="248">
        <f t="shared" si="3615"/>
        <v>2500</v>
      </c>
      <c r="O946" s="248">
        <f t="shared" si="3615"/>
        <v>2500</v>
      </c>
      <c r="P946" s="38">
        <f t="shared" si="3615"/>
        <v>0</v>
      </c>
      <c r="Q946" s="38">
        <f t="shared" si="3615"/>
        <v>0</v>
      </c>
      <c r="R946" s="38">
        <f t="shared" si="3615"/>
        <v>0</v>
      </c>
      <c r="S946" s="38">
        <f t="shared" si="3615"/>
        <v>0</v>
      </c>
      <c r="T946" s="38">
        <f t="shared" si="3615"/>
        <v>0</v>
      </c>
      <c r="U946" s="38">
        <f t="shared" si="3615"/>
        <v>-715</v>
      </c>
      <c r="V946" s="38">
        <f t="shared" si="3615"/>
        <v>0</v>
      </c>
      <c r="W946" s="38">
        <f t="shared" si="3615"/>
        <v>0</v>
      </c>
      <c r="X946" s="38">
        <f t="shared" si="3615"/>
        <v>0</v>
      </c>
      <c r="Y946" s="38">
        <f t="shared" si="3615"/>
        <v>0</v>
      </c>
      <c r="Z946" s="38">
        <f t="shared" si="3615"/>
        <v>0</v>
      </c>
      <c r="AA946" s="38">
        <f t="shared" si="3615"/>
        <v>0</v>
      </c>
      <c r="AB946" s="38">
        <f t="shared" si="3615"/>
        <v>0</v>
      </c>
      <c r="AC946" s="38">
        <f t="shared" si="3615"/>
        <v>0</v>
      </c>
      <c r="AD946" s="292">
        <f t="shared" si="3555"/>
        <v>1785</v>
      </c>
      <c r="AE946" s="38">
        <f t="shared" si="3615"/>
        <v>1785</v>
      </c>
      <c r="AF946" s="38">
        <f t="shared" si="3615"/>
        <v>1765</v>
      </c>
      <c r="AG946" s="38">
        <f t="shared" si="3615"/>
        <v>2000</v>
      </c>
      <c r="AH946" s="38">
        <f t="shared" si="3615"/>
        <v>0</v>
      </c>
      <c r="AI946" s="38">
        <f t="shared" si="3615"/>
        <v>0</v>
      </c>
      <c r="AJ946" s="38">
        <f t="shared" si="3615"/>
        <v>0</v>
      </c>
      <c r="AK946" s="38">
        <f t="shared" si="3615"/>
        <v>0</v>
      </c>
      <c r="AL946" s="38">
        <f t="shared" si="3615"/>
        <v>0</v>
      </c>
      <c r="AM946" s="38">
        <f t="shared" si="3615"/>
        <v>0</v>
      </c>
      <c r="AN946" s="38">
        <f t="shared" si="3615"/>
        <v>0</v>
      </c>
      <c r="AO946" s="38">
        <f t="shared" si="3615"/>
        <v>0</v>
      </c>
    </row>
    <row r="947" spans="1:41" ht="16.5" customHeight="1">
      <c r="A947" s="43"/>
      <c r="B947" s="28" t="s">
        <v>614</v>
      </c>
      <c r="C947" s="29" t="s">
        <v>615</v>
      </c>
      <c r="D947" s="186">
        <v>2000</v>
      </c>
      <c r="E947" s="30">
        <v>2500</v>
      </c>
      <c r="F947" s="93">
        <v>2500</v>
      </c>
      <c r="G947" s="186">
        <v>0</v>
      </c>
      <c r="H947" s="186">
        <v>500</v>
      </c>
      <c r="I947" s="186">
        <v>1000</v>
      </c>
      <c r="J947" s="186">
        <v>1000</v>
      </c>
      <c r="K947" s="23">
        <f t="shared" si="3394"/>
        <v>2500</v>
      </c>
      <c r="L947" s="23">
        <f t="shared" si="3395"/>
        <v>0</v>
      </c>
      <c r="M947" s="186">
        <v>1000</v>
      </c>
      <c r="N947" s="186">
        <v>2500</v>
      </c>
      <c r="O947" s="186">
        <v>2500</v>
      </c>
      <c r="P947" s="30"/>
      <c r="Q947" s="30"/>
      <c r="R947" s="30"/>
      <c r="S947" s="30"/>
      <c r="T947" s="30"/>
      <c r="U947" s="30">
        <v>-715</v>
      </c>
      <c r="V947" s="30"/>
      <c r="W947" s="30"/>
      <c r="X947" s="30"/>
      <c r="Y947" s="30"/>
      <c r="Z947" s="30"/>
      <c r="AA947" s="30"/>
      <c r="AB947" s="30"/>
      <c r="AC947" s="30"/>
      <c r="AD947" s="292">
        <f t="shared" si="3555"/>
        <v>1785</v>
      </c>
      <c r="AE947" s="30">
        <v>1785</v>
      </c>
      <c r="AF947" s="30">
        <v>1765</v>
      </c>
      <c r="AG947" s="30">
        <v>2000</v>
      </c>
      <c r="AH947" s="30"/>
      <c r="AI947" s="30"/>
      <c r="AJ947" s="30"/>
      <c r="AK947" s="30"/>
      <c r="AL947" s="30"/>
      <c r="AM947" s="30"/>
      <c r="AN947" s="30"/>
      <c r="AO947" s="30"/>
    </row>
    <row r="948" spans="1:41" ht="14.25">
      <c r="A948" s="110">
        <v>4</v>
      </c>
      <c r="B948" s="121" t="s">
        <v>616</v>
      </c>
      <c r="C948" s="122" t="s">
        <v>617</v>
      </c>
      <c r="D948" s="260">
        <f t="shared" ref="D948:E948" si="3616">D967+D977+D1066+D1182+D1237+D1241</f>
        <v>209305.19999999998</v>
      </c>
      <c r="E948" s="123">
        <f t="shared" si="3616"/>
        <v>208953</v>
      </c>
      <c r="F948" s="225">
        <f t="shared" ref="F948:J948" si="3617">F967+F977+F1066+F1182+F1237+F1241</f>
        <v>185165</v>
      </c>
      <c r="G948" s="260">
        <f t="shared" si="3617"/>
        <v>59818</v>
      </c>
      <c r="H948" s="260">
        <f t="shared" si="3617"/>
        <v>51728</v>
      </c>
      <c r="I948" s="260">
        <f t="shared" si="3617"/>
        <v>41222</v>
      </c>
      <c r="J948" s="260">
        <f t="shared" si="3617"/>
        <v>32397</v>
      </c>
      <c r="K948" s="23">
        <f t="shared" si="3394"/>
        <v>185165</v>
      </c>
      <c r="L948" s="23">
        <f t="shared" si="3395"/>
        <v>0</v>
      </c>
      <c r="M948" s="260">
        <f t="shared" ref="M948:O948" si="3618">M967+M977+M1066+M1182+M1237+M1241</f>
        <v>191620</v>
      </c>
      <c r="N948" s="260">
        <f t="shared" si="3618"/>
        <v>194645</v>
      </c>
      <c r="O948" s="260">
        <f t="shared" si="3618"/>
        <v>194909</v>
      </c>
      <c r="P948" s="123">
        <f t="shared" ref="P948:Q948" si="3619">P967+P977+P1066+P1182+P1237+P1241</f>
        <v>126.8</v>
      </c>
      <c r="Q948" s="123">
        <f t="shared" si="3619"/>
        <v>-179</v>
      </c>
      <c r="R948" s="123">
        <f t="shared" ref="R948:Z948" si="3620">R967+R977+R1066+R1182+R1237+R1241</f>
        <v>0</v>
      </c>
      <c r="S948" s="123">
        <f t="shared" si="3620"/>
        <v>3.5527136788005009E-15</v>
      </c>
      <c r="T948" s="123">
        <f t="shared" si="3620"/>
        <v>12.000000000000014</v>
      </c>
      <c r="U948" s="123">
        <f t="shared" ref="U948:V948" si="3621">U967+U977+U1066+U1182+U1237+U1241</f>
        <v>604</v>
      </c>
      <c r="V948" s="123">
        <f t="shared" si="3621"/>
        <v>112.2</v>
      </c>
      <c r="W948" s="123">
        <f t="shared" ref="W948:Y948" si="3622">W967+W977+W1066+W1182+W1237+W1241</f>
        <v>224</v>
      </c>
      <c r="X948" s="123">
        <f t="shared" si="3622"/>
        <v>0</v>
      </c>
      <c r="Y948" s="123">
        <f t="shared" si="3622"/>
        <v>0</v>
      </c>
      <c r="Z948" s="123">
        <f t="shared" si="3620"/>
        <v>5900</v>
      </c>
      <c r="AA948" s="123">
        <f t="shared" ref="AA948:AB948" si="3623">AA967+AA977+AA1066+AA1182+AA1237+AA1241</f>
        <v>0</v>
      </c>
      <c r="AB948" s="123">
        <f t="shared" si="3623"/>
        <v>2124</v>
      </c>
      <c r="AC948" s="123">
        <f t="shared" ref="AC948:AE948" si="3624">AC967+AC977+AC1066+AC1182+AC1237+AC1241</f>
        <v>0</v>
      </c>
      <c r="AD948" s="292">
        <f t="shared" si="3555"/>
        <v>194089</v>
      </c>
      <c r="AE948" s="123">
        <f t="shared" si="3624"/>
        <v>194089</v>
      </c>
      <c r="AF948" s="123">
        <f t="shared" ref="AF948" si="3625">AF967+AF977+AF1066+AF1182+AF1237+AF1241</f>
        <v>181694</v>
      </c>
      <c r="AG948" s="123">
        <f t="shared" ref="AG948" si="3626">AG967+AG977+AG1066+AG1182+AG1237+AG1241+AG1056</f>
        <v>201818</v>
      </c>
      <c r="AH948" s="123">
        <f t="shared" ref="AH948:AJ948" si="3627">AH967+AH977+AH1066+AH1182+AH1237+AH1241+AH1056</f>
        <v>0</v>
      </c>
      <c r="AI948" s="123">
        <f t="shared" si="3627"/>
        <v>0</v>
      </c>
      <c r="AJ948" s="123">
        <f t="shared" si="3627"/>
        <v>0</v>
      </c>
      <c r="AK948" s="123">
        <f>AK967+AK977+AK1066+AK1182+AK1237+AK1241+AK1056</f>
        <v>128922</v>
      </c>
      <c r="AL948" s="123">
        <f t="shared" ref="AL948:AO948" si="3628">AL967+AL977+AL1066+AL1182+AL1237+AL1241+AL1056</f>
        <v>128058</v>
      </c>
      <c r="AM948" s="123">
        <f t="shared" si="3628"/>
        <v>127105</v>
      </c>
      <c r="AN948" s="123">
        <f t="shared" si="3628"/>
        <v>127105</v>
      </c>
      <c r="AO948" s="123">
        <f t="shared" si="3628"/>
        <v>0</v>
      </c>
    </row>
    <row r="949" spans="1:41" ht="14.25">
      <c r="A949" s="43"/>
      <c r="B949" s="25" t="s">
        <v>298</v>
      </c>
      <c r="C949" s="26"/>
      <c r="D949" s="191">
        <f t="shared" ref="D949:E949" si="3629">D968+D977+D1067+D1183+D1238+D1242</f>
        <v>191062.19999999998</v>
      </c>
      <c r="E949" s="111">
        <f t="shared" si="3629"/>
        <v>207376</v>
      </c>
      <c r="F949" s="296">
        <f t="shared" ref="F949:J949" si="3630">F968+F977+F1067+F1183+F1238+F1242</f>
        <v>177779</v>
      </c>
      <c r="G949" s="191">
        <f t="shared" si="3630"/>
        <v>52432</v>
      </c>
      <c r="H949" s="191">
        <f t="shared" si="3630"/>
        <v>51728</v>
      </c>
      <c r="I949" s="191">
        <f t="shared" si="3630"/>
        <v>41222</v>
      </c>
      <c r="J949" s="191">
        <f t="shared" si="3630"/>
        <v>32397</v>
      </c>
      <c r="K949" s="23">
        <f t="shared" si="3394"/>
        <v>177779</v>
      </c>
      <c r="L949" s="23">
        <f t="shared" si="3395"/>
        <v>0</v>
      </c>
      <c r="M949" s="191">
        <f t="shared" ref="M949:O949" si="3631">M968+M977+M1067+M1183+M1238+M1242</f>
        <v>191620</v>
      </c>
      <c r="N949" s="191">
        <f t="shared" si="3631"/>
        <v>194645</v>
      </c>
      <c r="O949" s="191">
        <f t="shared" si="3631"/>
        <v>194909</v>
      </c>
      <c r="P949" s="111">
        <f t="shared" ref="P949:Q949" si="3632">P968+P977+P1067+P1183+P1238+P1242</f>
        <v>6.8</v>
      </c>
      <c r="Q949" s="111">
        <f t="shared" si="3632"/>
        <v>-179</v>
      </c>
      <c r="R949" s="111">
        <f t="shared" ref="R949:Z949" si="3633">R968+R977+R1067+R1183+R1238+R1242</f>
        <v>0</v>
      </c>
      <c r="S949" s="111">
        <f t="shared" si="3633"/>
        <v>3.5527136788005009E-15</v>
      </c>
      <c r="T949" s="111">
        <f t="shared" si="3633"/>
        <v>12.000000000000014</v>
      </c>
      <c r="U949" s="111">
        <f t="shared" ref="U949:V949" si="3634">U968+U977+U1067+U1183+U1238+U1242</f>
        <v>0</v>
      </c>
      <c r="V949" s="111">
        <f t="shared" si="3634"/>
        <v>0</v>
      </c>
      <c r="W949" s="111">
        <f t="shared" ref="W949:Y949" si="3635">W968+W977+W1067+W1183+W1238+W1242</f>
        <v>224</v>
      </c>
      <c r="X949" s="111">
        <f t="shared" si="3635"/>
        <v>0</v>
      </c>
      <c r="Y949" s="111">
        <f t="shared" si="3635"/>
        <v>0</v>
      </c>
      <c r="Z949" s="111">
        <f t="shared" si="3633"/>
        <v>5900</v>
      </c>
      <c r="AA949" s="111">
        <f t="shared" ref="AA949:AB949" si="3636">AA968+AA977+AA1067+AA1183+AA1238+AA1242</f>
        <v>0</v>
      </c>
      <c r="AB949" s="111">
        <f t="shared" si="3636"/>
        <v>2089</v>
      </c>
      <c r="AC949" s="111">
        <f t="shared" ref="AC949:AE949" si="3637">AC968+AC977+AC1067+AC1183+AC1238+AC1242</f>
        <v>0</v>
      </c>
      <c r="AD949" s="292">
        <f t="shared" si="3555"/>
        <v>185831.8</v>
      </c>
      <c r="AE949" s="111">
        <f t="shared" si="3637"/>
        <v>185831.8</v>
      </c>
      <c r="AF949" s="111">
        <f t="shared" ref="AF949" si="3638">AF968+AF977+AF1067+AF1183+AF1238+AF1242</f>
        <v>179851</v>
      </c>
      <c r="AG949" s="111">
        <f t="shared" ref="AG949" si="3639">AG968+AG977+AG1067+AG1183+AG1238+AG1242+AG1057</f>
        <v>199531</v>
      </c>
      <c r="AH949" s="111">
        <f t="shared" ref="AH949:AJ949" si="3640">AH968+AH977+AH1067+AH1183+AH1238+AH1242+AH1057</f>
        <v>0</v>
      </c>
      <c r="AI949" s="111">
        <f t="shared" si="3640"/>
        <v>0</v>
      </c>
      <c r="AJ949" s="111">
        <f t="shared" si="3640"/>
        <v>0</v>
      </c>
      <c r="AK949" s="111">
        <f>AK968+AK977+AK1067+AK1183+AK1238+AK1242+AK1057</f>
        <v>127786</v>
      </c>
      <c r="AL949" s="111">
        <f t="shared" ref="AL949:AO949" si="3641">AL968+AL977+AL1067+AL1183+AL1238+AL1242+AL1057</f>
        <v>127105</v>
      </c>
      <c r="AM949" s="111">
        <f t="shared" si="3641"/>
        <v>127105</v>
      </c>
      <c r="AN949" s="111">
        <f t="shared" si="3641"/>
        <v>127105</v>
      </c>
      <c r="AO949" s="111">
        <f t="shared" si="3641"/>
        <v>0</v>
      </c>
    </row>
    <row r="950" spans="1:41" ht="14.25">
      <c r="A950" s="43"/>
      <c r="B950" s="28" t="s">
        <v>299</v>
      </c>
      <c r="C950" s="26">
        <v>1</v>
      </c>
      <c r="D950" s="191">
        <f t="shared" ref="D950:E950" si="3642">D969+D977+D1068+D1184+D1239+D1243</f>
        <v>192699.22</v>
      </c>
      <c r="E950" s="111">
        <f t="shared" si="3642"/>
        <v>207376</v>
      </c>
      <c r="F950" s="296">
        <f t="shared" ref="F950:J950" si="3643">F969+F977+F1068+F1184+F1239+F1243</f>
        <v>177779</v>
      </c>
      <c r="G950" s="191">
        <f t="shared" si="3643"/>
        <v>52432</v>
      </c>
      <c r="H950" s="191">
        <f t="shared" si="3643"/>
        <v>51728</v>
      </c>
      <c r="I950" s="191">
        <f t="shared" si="3643"/>
        <v>41222</v>
      </c>
      <c r="J950" s="191">
        <f t="shared" si="3643"/>
        <v>32397</v>
      </c>
      <c r="K950" s="23">
        <f t="shared" si="3394"/>
        <v>177779</v>
      </c>
      <c r="L950" s="23">
        <f t="shared" si="3395"/>
        <v>0</v>
      </c>
      <c r="M950" s="191">
        <f t="shared" ref="M950:O950" si="3644">M969+M977+M1068+M1184+M1239+M1243</f>
        <v>191620</v>
      </c>
      <c r="N950" s="191">
        <f t="shared" si="3644"/>
        <v>194645</v>
      </c>
      <c r="O950" s="191">
        <f t="shared" si="3644"/>
        <v>194909</v>
      </c>
      <c r="P950" s="111">
        <f t="shared" ref="P950:Q950" si="3645">P969+P977+P1068+P1184+P1239+P1243</f>
        <v>6.8</v>
      </c>
      <c r="Q950" s="111">
        <f t="shared" si="3645"/>
        <v>-179</v>
      </c>
      <c r="R950" s="111">
        <f t="shared" ref="R950:Z950" si="3646">R969+R977+R1068+R1184+R1239+R1243</f>
        <v>531.17000000000007</v>
      </c>
      <c r="S950" s="111">
        <f t="shared" si="3646"/>
        <v>300.06</v>
      </c>
      <c r="T950" s="111">
        <f t="shared" si="3646"/>
        <v>12.000000000000014</v>
      </c>
      <c r="U950" s="111">
        <f t="shared" ref="U950:V950" si="3647">U969+U977+U1068+U1184+U1239+U1243</f>
        <v>0</v>
      </c>
      <c r="V950" s="111">
        <f t="shared" si="3647"/>
        <v>0</v>
      </c>
      <c r="W950" s="111">
        <f t="shared" ref="W950:Y950" si="3648">W969+W977+W1068+W1184+W1239+W1243</f>
        <v>493.51</v>
      </c>
      <c r="X950" s="111">
        <f t="shared" si="3648"/>
        <v>0</v>
      </c>
      <c r="Y950" s="111">
        <f t="shared" si="3648"/>
        <v>0</v>
      </c>
      <c r="Z950" s="111">
        <f t="shared" si="3646"/>
        <v>5900</v>
      </c>
      <c r="AA950" s="111">
        <f t="shared" ref="AA950:AB950" si="3649">AA969+AA977+AA1068+AA1184+AA1239+AA1243</f>
        <v>0</v>
      </c>
      <c r="AB950" s="111">
        <f t="shared" si="3649"/>
        <v>2089</v>
      </c>
      <c r="AC950" s="111">
        <f t="shared" ref="AC950:AE950" si="3650">AC969+AC977+AC1068+AC1184+AC1239+AC1243</f>
        <v>0</v>
      </c>
      <c r="AD950" s="292">
        <f t="shared" si="3555"/>
        <v>186932.54</v>
      </c>
      <c r="AE950" s="111">
        <f t="shared" si="3650"/>
        <v>186932.53999999998</v>
      </c>
      <c r="AF950" s="111">
        <f t="shared" ref="AF950" si="3651">AF969+AF977+AF1068+AF1184+AF1239+AF1243</f>
        <v>181437</v>
      </c>
      <c r="AG950" s="111">
        <f t="shared" ref="AG950" si="3652">AG969+AG977+AG1068+AG1184+AG1239+AG1243+AG1058</f>
        <v>199531</v>
      </c>
      <c r="AH950" s="111">
        <f t="shared" ref="AH950:AJ950" si="3653">AH969+AH977+AH1068+AH1184+AH1239+AH1243+AH1058</f>
        <v>0</v>
      </c>
      <c r="AI950" s="111">
        <f t="shared" si="3653"/>
        <v>0</v>
      </c>
      <c r="AJ950" s="111">
        <f t="shared" si="3653"/>
        <v>0</v>
      </c>
      <c r="AK950" s="111">
        <f>AK969+AK977+AK1068+AK1184+AK1239+AK1243+AK1058</f>
        <v>127786</v>
      </c>
      <c r="AL950" s="111">
        <f t="shared" ref="AL950:AO950" si="3654">AL969+AL977+AL1068+AL1184+AL1239+AL1243+AL1058</f>
        <v>127105</v>
      </c>
      <c r="AM950" s="111">
        <f t="shared" si="3654"/>
        <v>127105</v>
      </c>
      <c r="AN950" s="111">
        <f t="shared" si="3654"/>
        <v>127105</v>
      </c>
      <c r="AO950" s="111">
        <f t="shared" si="3654"/>
        <v>0</v>
      </c>
    </row>
    <row r="951" spans="1:41" ht="14.25">
      <c r="A951" s="43"/>
      <c r="B951" s="28" t="s">
        <v>300</v>
      </c>
      <c r="C951" s="26">
        <v>10</v>
      </c>
      <c r="D951" s="191">
        <f t="shared" ref="D951:E951" si="3655">D970+D1069</f>
        <v>129288.48</v>
      </c>
      <c r="E951" s="111">
        <f t="shared" si="3655"/>
        <v>139939</v>
      </c>
      <c r="F951" s="296">
        <f t="shared" ref="F951:J951" si="3656">F970+F1069</f>
        <v>123030</v>
      </c>
      <c r="G951" s="191">
        <f t="shared" si="3656"/>
        <v>34500</v>
      </c>
      <c r="H951" s="191">
        <f t="shared" si="3656"/>
        <v>32500</v>
      </c>
      <c r="I951" s="191">
        <f t="shared" si="3656"/>
        <v>31500</v>
      </c>
      <c r="J951" s="191">
        <f t="shared" si="3656"/>
        <v>24530</v>
      </c>
      <c r="K951" s="23">
        <f t="shared" si="3394"/>
        <v>123030</v>
      </c>
      <c r="L951" s="23">
        <f t="shared" si="3395"/>
        <v>0</v>
      </c>
      <c r="M951" s="191">
        <f t="shared" ref="M951:O951" si="3657">M970+M1069</f>
        <v>121000</v>
      </c>
      <c r="N951" s="191">
        <f t="shared" si="3657"/>
        <v>123825</v>
      </c>
      <c r="O951" s="191">
        <f t="shared" si="3657"/>
        <v>124089</v>
      </c>
      <c r="P951" s="111">
        <f t="shared" ref="P951:Q951" si="3658">P970+P1069</f>
        <v>0</v>
      </c>
      <c r="Q951" s="111">
        <f t="shared" si="3658"/>
        <v>-2000</v>
      </c>
      <c r="R951" s="111">
        <f t="shared" ref="R951:Z951" si="3659">R970+R1069</f>
        <v>680</v>
      </c>
      <c r="S951" s="111">
        <f t="shared" si="3659"/>
        <v>0</v>
      </c>
      <c r="T951" s="111">
        <f t="shared" si="3659"/>
        <v>-5</v>
      </c>
      <c r="U951" s="111">
        <f t="shared" ref="U951:V951" si="3660">U970+U1069</f>
        <v>0</v>
      </c>
      <c r="V951" s="111">
        <f t="shared" si="3660"/>
        <v>0</v>
      </c>
      <c r="W951" s="111">
        <f t="shared" ref="W951:Y951" si="3661">W970+W1069</f>
        <v>0</v>
      </c>
      <c r="X951" s="111">
        <f t="shared" si="3661"/>
        <v>0</v>
      </c>
      <c r="Y951" s="111">
        <f t="shared" si="3661"/>
        <v>0</v>
      </c>
      <c r="Z951" s="111">
        <f t="shared" si="3659"/>
        <v>1673</v>
      </c>
      <c r="AA951" s="111">
        <f t="shared" ref="AA951:AB951" si="3662">AA970+AA1069</f>
        <v>-420</v>
      </c>
      <c r="AB951" s="111">
        <f t="shared" si="3662"/>
        <v>0</v>
      </c>
      <c r="AC951" s="111">
        <f t="shared" ref="AC951:AE951" si="3663">AC970+AC1069</f>
        <v>0</v>
      </c>
      <c r="AD951" s="292">
        <f t="shared" si="3555"/>
        <v>122958</v>
      </c>
      <c r="AE951" s="111">
        <f t="shared" si="3663"/>
        <v>122958</v>
      </c>
      <c r="AF951" s="111">
        <f t="shared" ref="AF951" si="3664">AF970+AF1069</f>
        <v>121202</v>
      </c>
      <c r="AG951" s="111">
        <f t="shared" ref="AG951" si="3665">AG970+AG1069+AG1059</f>
        <v>126827</v>
      </c>
      <c r="AH951" s="111">
        <f t="shared" ref="AH951:AJ951" si="3666">AH970+AH1069+AH1059</f>
        <v>0</v>
      </c>
      <c r="AI951" s="111">
        <f t="shared" si="3666"/>
        <v>0</v>
      </c>
      <c r="AJ951" s="111">
        <f t="shared" si="3666"/>
        <v>0</v>
      </c>
      <c r="AK951" s="111">
        <f>AK970+AK1069+AK1059</f>
        <v>101775</v>
      </c>
      <c r="AL951" s="111">
        <f t="shared" ref="AL951:AO951" si="3667">AL970+AL1069+AL1059</f>
        <v>101775</v>
      </c>
      <c r="AM951" s="111">
        <f t="shared" si="3667"/>
        <v>101775</v>
      </c>
      <c r="AN951" s="111">
        <f t="shared" si="3667"/>
        <v>101775</v>
      </c>
      <c r="AO951" s="111">
        <f t="shared" si="3667"/>
        <v>0</v>
      </c>
    </row>
    <row r="952" spans="1:41" ht="14.25">
      <c r="A952" s="43"/>
      <c r="B952" s="28" t="s">
        <v>301</v>
      </c>
      <c r="C952" s="26">
        <v>20</v>
      </c>
      <c r="D952" s="191">
        <f t="shared" ref="D952:E952" si="3668">D971+D978+D1070</f>
        <v>32082.229999999996</v>
      </c>
      <c r="E952" s="111">
        <f t="shared" si="3668"/>
        <v>21675</v>
      </c>
      <c r="F952" s="296">
        <f t="shared" ref="F952:J952" si="3669">F971+F978+F1070</f>
        <v>20000</v>
      </c>
      <c r="G952" s="191">
        <f t="shared" si="3669"/>
        <v>6400</v>
      </c>
      <c r="H952" s="191">
        <f t="shared" si="3669"/>
        <v>6600</v>
      </c>
      <c r="I952" s="191">
        <f t="shared" si="3669"/>
        <v>4250</v>
      </c>
      <c r="J952" s="191">
        <f t="shared" si="3669"/>
        <v>2750</v>
      </c>
      <c r="K952" s="23">
        <f t="shared" si="3394"/>
        <v>20000</v>
      </c>
      <c r="L952" s="23">
        <f t="shared" si="3395"/>
        <v>0</v>
      </c>
      <c r="M952" s="191">
        <f t="shared" ref="M952:O952" si="3670">M971+M978+M1070</f>
        <v>20000</v>
      </c>
      <c r="N952" s="191">
        <f t="shared" si="3670"/>
        <v>20000</v>
      </c>
      <c r="O952" s="191">
        <f t="shared" si="3670"/>
        <v>20000</v>
      </c>
      <c r="P952" s="111">
        <f t="shared" ref="P952:Q952" si="3671">P971+P978+P1070</f>
        <v>0</v>
      </c>
      <c r="Q952" s="111">
        <f t="shared" si="3671"/>
        <v>-800</v>
      </c>
      <c r="R952" s="111">
        <f t="shared" ref="R952:Z952" si="3672">R971+R978+R1070</f>
        <v>903.17</v>
      </c>
      <c r="S952" s="111">
        <f t="shared" si="3672"/>
        <v>300.06</v>
      </c>
      <c r="T952" s="111">
        <f t="shared" si="3672"/>
        <v>132.83000000000001</v>
      </c>
      <c r="U952" s="111">
        <f t="shared" ref="U952:V952" si="3673">U971+U978+U1070</f>
        <v>0</v>
      </c>
      <c r="V952" s="111">
        <f t="shared" si="3673"/>
        <v>41</v>
      </c>
      <c r="W952" s="111">
        <f t="shared" ref="W952:Y952" si="3674">W971+W978+W1070</f>
        <v>424.88</v>
      </c>
      <c r="X952" s="111">
        <f t="shared" si="3674"/>
        <v>0</v>
      </c>
      <c r="Y952" s="111">
        <f t="shared" si="3674"/>
        <v>0</v>
      </c>
      <c r="Z952" s="111">
        <f t="shared" si="3672"/>
        <v>2427</v>
      </c>
      <c r="AA952" s="111">
        <f t="shared" ref="AA952:AB952" si="3675">AA971+AA978+AA1070</f>
        <v>440.95</v>
      </c>
      <c r="AB952" s="111">
        <f t="shared" si="3675"/>
        <v>0</v>
      </c>
      <c r="AC952" s="111">
        <f t="shared" ref="AC952:AE952" si="3676">AC971+AC978+AC1070</f>
        <v>0</v>
      </c>
      <c r="AD952" s="292">
        <f t="shared" si="3555"/>
        <v>23869.890000000003</v>
      </c>
      <c r="AE952" s="111">
        <f t="shared" si="3676"/>
        <v>23869.89</v>
      </c>
      <c r="AF952" s="111">
        <f t="shared" ref="AF952" si="3677">AF971+AF978+AF1070</f>
        <v>21475</v>
      </c>
      <c r="AG952" s="111">
        <f t="shared" ref="AG952" si="3678">AG971+AG978+AG1070+AG1060</f>
        <v>22324</v>
      </c>
      <c r="AH952" s="111">
        <f t="shared" ref="AH952:AJ952" si="3679">AH971+AH978+AH1070+AH1060</f>
        <v>0</v>
      </c>
      <c r="AI952" s="111">
        <f t="shared" si="3679"/>
        <v>0</v>
      </c>
      <c r="AJ952" s="111">
        <f t="shared" si="3679"/>
        <v>0</v>
      </c>
      <c r="AK952" s="111">
        <f>AK971+AK978+AK1070+AK1060</f>
        <v>681</v>
      </c>
      <c r="AL952" s="111">
        <f t="shared" ref="AL952:AO952" si="3680">AL971+AL978+AL1070+AL1060</f>
        <v>0</v>
      </c>
      <c r="AM952" s="111">
        <f t="shared" si="3680"/>
        <v>0</v>
      </c>
      <c r="AN952" s="111">
        <f t="shared" si="3680"/>
        <v>0</v>
      </c>
      <c r="AO952" s="111">
        <f t="shared" si="3680"/>
        <v>0</v>
      </c>
    </row>
    <row r="953" spans="1:41" ht="14.25">
      <c r="A953" s="43"/>
      <c r="B953" s="28" t="s">
        <v>467</v>
      </c>
      <c r="C953" s="26">
        <v>51</v>
      </c>
      <c r="D953" s="191">
        <f t="shared" ref="D953:E953" si="3681">D1185+D1244</f>
        <v>16724</v>
      </c>
      <c r="E953" s="111">
        <f t="shared" si="3681"/>
        <v>18182</v>
      </c>
      <c r="F953" s="296">
        <f t="shared" ref="F953:J953" si="3682">F1185+F1244</f>
        <v>18046</v>
      </c>
      <c r="G953" s="191">
        <f t="shared" si="3682"/>
        <v>4412</v>
      </c>
      <c r="H953" s="191">
        <f t="shared" si="3682"/>
        <v>4498</v>
      </c>
      <c r="I953" s="191">
        <f t="shared" si="3682"/>
        <v>4582</v>
      </c>
      <c r="J953" s="191">
        <f t="shared" si="3682"/>
        <v>4554</v>
      </c>
      <c r="K953" s="23">
        <f t="shared" si="3394"/>
        <v>18046</v>
      </c>
      <c r="L953" s="23">
        <f t="shared" si="3395"/>
        <v>0</v>
      </c>
      <c r="M953" s="191">
        <f t="shared" ref="M953:O953" si="3683">M1185+M1244</f>
        <v>18120</v>
      </c>
      <c r="N953" s="191">
        <f t="shared" si="3683"/>
        <v>18120</v>
      </c>
      <c r="O953" s="191">
        <f t="shared" si="3683"/>
        <v>18120</v>
      </c>
      <c r="P953" s="111">
        <f t="shared" ref="P953:Q953" si="3684">P1185+P1244</f>
        <v>0</v>
      </c>
      <c r="Q953" s="111">
        <f t="shared" si="3684"/>
        <v>2621</v>
      </c>
      <c r="R953" s="111">
        <f t="shared" ref="R953:Z953" si="3685">R1185+R1244</f>
        <v>-1052</v>
      </c>
      <c r="S953" s="111">
        <f t="shared" si="3685"/>
        <v>0</v>
      </c>
      <c r="T953" s="111">
        <f t="shared" si="3685"/>
        <v>0</v>
      </c>
      <c r="U953" s="111">
        <f t="shared" ref="U953:V953" si="3686">U1185+U1244</f>
        <v>0</v>
      </c>
      <c r="V953" s="111">
        <f t="shared" si="3686"/>
        <v>0</v>
      </c>
      <c r="W953" s="111">
        <f t="shared" ref="W953:Y953" si="3687">W1185+W1244</f>
        <v>-680</v>
      </c>
      <c r="X953" s="111">
        <f t="shared" si="3687"/>
        <v>0</v>
      </c>
      <c r="Y953" s="111">
        <f t="shared" si="3687"/>
        <v>0</v>
      </c>
      <c r="Z953" s="111">
        <f t="shared" si="3685"/>
        <v>0</v>
      </c>
      <c r="AA953" s="111">
        <f t="shared" ref="AA953:AB953" si="3688">AA1185+AA1244</f>
        <v>0</v>
      </c>
      <c r="AB953" s="111">
        <f t="shared" si="3688"/>
        <v>0</v>
      </c>
      <c r="AC953" s="111">
        <f t="shared" ref="AC953:AE953" si="3689">AC1185+AC1244</f>
        <v>0</v>
      </c>
      <c r="AD953" s="292">
        <f t="shared" si="3555"/>
        <v>18935</v>
      </c>
      <c r="AE953" s="111">
        <f t="shared" si="3689"/>
        <v>18935</v>
      </c>
      <c r="AF953" s="111">
        <f t="shared" ref="AF953:AK953" si="3690">AF1185+AF1244</f>
        <v>18051</v>
      </c>
      <c r="AG953" s="111">
        <f t="shared" si="3690"/>
        <v>22000</v>
      </c>
      <c r="AH953" s="111">
        <f t="shared" ref="AH953:AJ953" si="3691">AH1185+AH1244</f>
        <v>0</v>
      </c>
      <c r="AI953" s="111">
        <f t="shared" si="3691"/>
        <v>0</v>
      </c>
      <c r="AJ953" s="111">
        <f t="shared" si="3691"/>
        <v>0</v>
      </c>
      <c r="AK953" s="111">
        <f t="shared" si="3690"/>
        <v>0</v>
      </c>
      <c r="AL953" s="111">
        <f t="shared" ref="AL953:AM953" si="3692">AL1185+AL1244</f>
        <v>0</v>
      </c>
      <c r="AM953" s="111">
        <f t="shared" si="3692"/>
        <v>0</v>
      </c>
      <c r="AN953" s="111">
        <f t="shared" ref="AN953:AO953" si="3693">AN1185+AN1244</f>
        <v>0</v>
      </c>
      <c r="AO953" s="111">
        <f t="shared" si="3693"/>
        <v>0</v>
      </c>
    </row>
    <row r="954" spans="1:41" ht="14.25">
      <c r="A954" s="43"/>
      <c r="B954" s="28" t="s">
        <v>468</v>
      </c>
      <c r="C954" s="26">
        <v>55</v>
      </c>
      <c r="D954" s="191">
        <f t="shared" ref="D954:E954" si="3694">D1245</f>
        <v>0</v>
      </c>
      <c r="E954" s="111">
        <f t="shared" si="3694"/>
        <v>0</v>
      </c>
      <c r="F954" s="296">
        <f t="shared" ref="F954:J954" si="3695">F1245</f>
        <v>0</v>
      </c>
      <c r="G954" s="191">
        <f t="shared" si="3695"/>
        <v>0</v>
      </c>
      <c r="H954" s="191">
        <f t="shared" si="3695"/>
        <v>0</v>
      </c>
      <c r="I954" s="191">
        <f t="shared" si="3695"/>
        <v>0</v>
      </c>
      <c r="J954" s="191">
        <f t="shared" si="3695"/>
        <v>0</v>
      </c>
      <c r="K954" s="23">
        <f t="shared" ref="K954:K1017" si="3696">G954+H954+I954+J954</f>
        <v>0</v>
      </c>
      <c r="L954" s="23">
        <f t="shared" ref="L954:L1017" si="3697">F954-K954</f>
        <v>0</v>
      </c>
      <c r="M954" s="191">
        <f t="shared" ref="M954:O954" si="3698">M1245</f>
        <v>0</v>
      </c>
      <c r="N954" s="191">
        <f t="shared" si="3698"/>
        <v>0</v>
      </c>
      <c r="O954" s="191">
        <f t="shared" si="3698"/>
        <v>0</v>
      </c>
      <c r="P954" s="111">
        <f t="shared" ref="P954:Q954" si="3699">P1245</f>
        <v>0</v>
      </c>
      <c r="Q954" s="111">
        <f t="shared" si="3699"/>
        <v>0</v>
      </c>
      <c r="R954" s="111">
        <f t="shared" ref="R954:Z954" si="3700">R1245</f>
        <v>0</v>
      </c>
      <c r="S954" s="111">
        <f t="shared" si="3700"/>
        <v>0</v>
      </c>
      <c r="T954" s="111">
        <f t="shared" si="3700"/>
        <v>0</v>
      </c>
      <c r="U954" s="111">
        <f t="shared" ref="U954:V954" si="3701">U1245</f>
        <v>0</v>
      </c>
      <c r="V954" s="111">
        <f t="shared" si="3701"/>
        <v>0</v>
      </c>
      <c r="W954" s="111">
        <f t="shared" ref="W954:Y954" si="3702">W1245</f>
        <v>0</v>
      </c>
      <c r="X954" s="111">
        <f t="shared" si="3702"/>
        <v>0</v>
      </c>
      <c r="Y954" s="111">
        <f t="shared" si="3702"/>
        <v>0</v>
      </c>
      <c r="Z954" s="111">
        <f t="shared" si="3700"/>
        <v>0</v>
      </c>
      <c r="AA954" s="111">
        <f t="shared" ref="AA954:AB954" si="3703">AA1245</f>
        <v>0</v>
      </c>
      <c r="AB954" s="111">
        <f t="shared" si="3703"/>
        <v>0</v>
      </c>
      <c r="AC954" s="111">
        <f t="shared" ref="AC954:AE954" si="3704">AC1245</f>
        <v>0</v>
      </c>
      <c r="AD954" s="292">
        <f t="shared" si="3555"/>
        <v>0</v>
      </c>
      <c r="AE954" s="111">
        <f t="shared" si="3704"/>
        <v>0</v>
      </c>
      <c r="AF954" s="111">
        <f t="shared" ref="AF954:AK954" si="3705">AF1245</f>
        <v>0</v>
      </c>
      <c r="AG954" s="111">
        <f t="shared" si="3705"/>
        <v>0</v>
      </c>
      <c r="AH954" s="111">
        <f t="shared" ref="AH954:AJ954" si="3706">AH1245</f>
        <v>0</v>
      </c>
      <c r="AI954" s="111">
        <f t="shared" si="3706"/>
        <v>0</v>
      </c>
      <c r="AJ954" s="111">
        <f t="shared" si="3706"/>
        <v>0</v>
      </c>
      <c r="AK954" s="111">
        <f t="shared" si="3705"/>
        <v>0</v>
      </c>
      <c r="AL954" s="111">
        <f t="shared" ref="AL954:AM954" si="3707">AL1245</f>
        <v>0</v>
      </c>
      <c r="AM954" s="111">
        <f t="shared" si="3707"/>
        <v>0</v>
      </c>
      <c r="AN954" s="111">
        <f t="shared" ref="AN954:AO954" si="3708">AN1245</f>
        <v>0</v>
      </c>
      <c r="AO954" s="111">
        <f t="shared" si="3708"/>
        <v>0</v>
      </c>
    </row>
    <row r="955" spans="1:41" ht="14.25">
      <c r="A955" s="43"/>
      <c r="B955" s="28" t="s">
        <v>307</v>
      </c>
      <c r="C955" s="26">
        <v>57</v>
      </c>
      <c r="D955" s="191">
        <f t="shared" ref="D955:E955" si="3709">D972+D979+D1240</f>
        <v>14604.51</v>
      </c>
      <c r="E955" s="111">
        <f t="shared" si="3709"/>
        <v>27580</v>
      </c>
      <c r="F955" s="296">
        <f t="shared" ref="F955:J955" si="3710">F972+F979+F1240</f>
        <v>16703</v>
      </c>
      <c r="G955" s="191">
        <f t="shared" si="3710"/>
        <v>7120</v>
      </c>
      <c r="H955" s="191">
        <f t="shared" si="3710"/>
        <v>8130</v>
      </c>
      <c r="I955" s="191">
        <f t="shared" si="3710"/>
        <v>890</v>
      </c>
      <c r="J955" s="191">
        <f t="shared" si="3710"/>
        <v>563</v>
      </c>
      <c r="K955" s="23">
        <f t="shared" si="3696"/>
        <v>16703</v>
      </c>
      <c r="L955" s="23">
        <f t="shared" si="3697"/>
        <v>0</v>
      </c>
      <c r="M955" s="191">
        <f t="shared" ref="M955:O955" si="3711">M972+M979+M1240</f>
        <v>32500</v>
      </c>
      <c r="N955" s="191">
        <f t="shared" si="3711"/>
        <v>32700</v>
      </c>
      <c r="O955" s="191">
        <f t="shared" si="3711"/>
        <v>32700</v>
      </c>
      <c r="P955" s="111">
        <f t="shared" ref="P955:Q955" si="3712">P972+P979+P1240</f>
        <v>6.8</v>
      </c>
      <c r="Q955" s="111">
        <f t="shared" si="3712"/>
        <v>0</v>
      </c>
      <c r="R955" s="111">
        <f t="shared" ref="R955:Z955" si="3713">R972+R979+R1240</f>
        <v>0</v>
      </c>
      <c r="S955" s="111">
        <f t="shared" si="3713"/>
        <v>0</v>
      </c>
      <c r="T955" s="111">
        <f t="shared" si="3713"/>
        <v>-115.83</v>
      </c>
      <c r="U955" s="111">
        <f t="shared" ref="U955:V955" si="3714">U972+U979+U1240</f>
        <v>0</v>
      </c>
      <c r="V955" s="111">
        <f t="shared" si="3714"/>
        <v>-41</v>
      </c>
      <c r="W955" s="111">
        <f t="shared" ref="W955:Y955" si="3715">W972+W979+W1240</f>
        <v>748.63</v>
      </c>
      <c r="X955" s="111">
        <f t="shared" si="3715"/>
        <v>0</v>
      </c>
      <c r="Y955" s="111">
        <f t="shared" si="3715"/>
        <v>0</v>
      </c>
      <c r="Z955" s="111">
        <f t="shared" si="3713"/>
        <v>1800</v>
      </c>
      <c r="AA955" s="111">
        <f t="shared" ref="AA955:AB955" si="3716">AA972+AA979+AA1240</f>
        <v>-20.95</v>
      </c>
      <c r="AB955" s="111">
        <f t="shared" si="3716"/>
        <v>2089</v>
      </c>
      <c r="AC955" s="111">
        <f t="shared" ref="AC955:AE955" si="3717">AC972+AC979+AC1240</f>
        <v>0</v>
      </c>
      <c r="AD955" s="292">
        <f t="shared" si="3555"/>
        <v>21169.649999999998</v>
      </c>
      <c r="AE955" s="111">
        <f t="shared" si="3717"/>
        <v>21169.65</v>
      </c>
      <c r="AF955" s="111">
        <f t="shared" ref="AF955:AK955" si="3718">AF972+AF979+AF1240</f>
        <v>20709</v>
      </c>
      <c r="AG955" s="111">
        <f t="shared" si="3718"/>
        <v>28380</v>
      </c>
      <c r="AH955" s="111">
        <f t="shared" ref="AH955:AJ955" si="3719">AH972+AH979+AH1240</f>
        <v>0</v>
      </c>
      <c r="AI955" s="111">
        <f t="shared" si="3719"/>
        <v>0</v>
      </c>
      <c r="AJ955" s="111">
        <f t="shared" si="3719"/>
        <v>0</v>
      </c>
      <c r="AK955" s="111">
        <f t="shared" si="3718"/>
        <v>25330</v>
      </c>
      <c r="AL955" s="111">
        <f t="shared" ref="AL955:AM955" si="3720">AL972+AL979+AL1240</f>
        <v>25330</v>
      </c>
      <c r="AM955" s="111">
        <f t="shared" si="3720"/>
        <v>25330</v>
      </c>
      <c r="AN955" s="111">
        <f t="shared" ref="AN955:AO955" si="3721">AN972+AN979+AN1240</f>
        <v>25330</v>
      </c>
      <c r="AO955" s="111">
        <f t="shared" si="3721"/>
        <v>0</v>
      </c>
    </row>
    <row r="956" spans="1:41" ht="18.75" customHeight="1">
      <c r="A956" s="43"/>
      <c r="B956" s="28" t="s">
        <v>327</v>
      </c>
      <c r="C956" s="26">
        <v>59</v>
      </c>
      <c r="D956" s="191">
        <f t="shared" ref="D956:E956" si="3722">D975</f>
        <v>0</v>
      </c>
      <c r="E956" s="111">
        <f t="shared" si="3722"/>
        <v>0</v>
      </c>
      <c r="F956" s="296">
        <f t="shared" ref="F956:J956" si="3723">F975</f>
        <v>0</v>
      </c>
      <c r="G956" s="191">
        <f t="shared" si="3723"/>
        <v>0</v>
      </c>
      <c r="H956" s="191">
        <f t="shared" si="3723"/>
        <v>0</v>
      </c>
      <c r="I956" s="191">
        <f t="shared" si="3723"/>
        <v>0</v>
      </c>
      <c r="J956" s="191">
        <f t="shared" si="3723"/>
        <v>0</v>
      </c>
      <c r="K956" s="23">
        <f t="shared" si="3696"/>
        <v>0</v>
      </c>
      <c r="L956" s="23">
        <f t="shared" si="3697"/>
        <v>0</v>
      </c>
      <c r="M956" s="191">
        <f t="shared" ref="M956:O956" si="3724">M975</f>
        <v>0</v>
      </c>
      <c r="N956" s="191">
        <f t="shared" si="3724"/>
        <v>0</v>
      </c>
      <c r="O956" s="191">
        <f t="shared" si="3724"/>
        <v>0</v>
      </c>
      <c r="P956" s="111">
        <f t="shared" ref="P956:Q956" si="3725">P975</f>
        <v>0</v>
      </c>
      <c r="Q956" s="111">
        <f t="shared" si="3725"/>
        <v>0</v>
      </c>
      <c r="R956" s="111">
        <f t="shared" ref="R956:Z956" si="3726">R975</f>
        <v>0</v>
      </c>
      <c r="S956" s="111">
        <f t="shared" si="3726"/>
        <v>0</v>
      </c>
      <c r="T956" s="111">
        <f t="shared" si="3726"/>
        <v>0</v>
      </c>
      <c r="U956" s="111">
        <f t="shared" ref="U956:V956" si="3727">U975</f>
        <v>0</v>
      </c>
      <c r="V956" s="111">
        <f t="shared" si="3727"/>
        <v>0</v>
      </c>
      <c r="W956" s="111">
        <f t="shared" ref="W956:Y956" si="3728">W975</f>
        <v>0</v>
      </c>
      <c r="X956" s="111">
        <f t="shared" si="3728"/>
        <v>0</v>
      </c>
      <c r="Y956" s="111">
        <f t="shared" si="3728"/>
        <v>0</v>
      </c>
      <c r="Z956" s="111">
        <f t="shared" si="3726"/>
        <v>0</v>
      </c>
      <c r="AA956" s="111">
        <f t="shared" ref="AA956:AB956" si="3729">AA975</f>
        <v>0</v>
      </c>
      <c r="AB956" s="111">
        <f t="shared" si="3729"/>
        <v>0</v>
      </c>
      <c r="AC956" s="111">
        <f t="shared" ref="AC956:AE956" si="3730">AC975</f>
        <v>0</v>
      </c>
      <c r="AD956" s="292">
        <f t="shared" si="3555"/>
        <v>0</v>
      </c>
      <c r="AE956" s="111">
        <f t="shared" si="3730"/>
        <v>0</v>
      </c>
      <c r="AF956" s="111">
        <f t="shared" ref="AF956" si="3731">AF975</f>
        <v>0</v>
      </c>
      <c r="AG956" s="111">
        <f t="shared" ref="AG956" si="3732">AG975+AG1061</f>
        <v>0</v>
      </c>
      <c r="AH956" s="111">
        <f t="shared" ref="AH956:AJ956" si="3733">AH975+AH1061</f>
        <v>0</v>
      </c>
      <c r="AI956" s="111">
        <f t="shared" si="3733"/>
        <v>0</v>
      </c>
      <c r="AJ956" s="111">
        <f t="shared" si="3733"/>
        <v>0</v>
      </c>
      <c r="AK956" s="111">
        <f>AK975+AK1061</f>
        <v>0</v>
      </c>
      <c r="AL956" s="111">
        <f t="shared" ref="AL956:AO956" si="3734">AL975+AL1061</f>
        <v>0</v>
      </c>
      <c r="AM956" s="111">
        <f t="shared" si="3734"/>
        <v>0</v>
      </c>
      <c r="AN956" s="111">
        <f t="shared" si="3734"/>
        <v>0</v>
      </c>
      <c r="AO956" s="111">
        <f t="shared" si="3734"/>
        <v>0</v>
      </c>
    </row>
    <row r="957" spans="1:41" ht="15.75" customHeight="1">
      <c r="A957" s="43"/>
      <c r="B957" s="28" t="s">
        <v>310</v>
      </c>
      <c r="C957" s="26">
        <v>85</v>
      </c>
      <c r="D957" s="191">
        <f t="shared" ref="D957:E957" si="3735">D976+D1189+D1071</f>
        <v>-1637.02</v>
      </c>
      <c r="E957" s="111">
        <f t="shared" si="3735"/>
        <v>0</v>
      </c>
      <c r="F957" s="296">
        <f t="shared" ref="F957:J957" si="3736">F976+F1189+F1071</f>
        <v>0</v>
      </c>
      <c r="G957" s="191">
        <f t="shared" si="3736"/>
        <v>0</v>
      </c>
      <c r="H957" s="191">
        <f t="shared" si="3736"/>
        <v>0</v>
      </c>
      <c r="I957" s="191">
        <f t="shared" si="3736"/>
        <v>0</v>
      </c>
      <c r="J957" s="191">
        <f t="shared" si="3736"/>
        <v>0</v>
      </c>
      <c r="K957" s="23">
        <f t="shared" si="3696"/>
        <v>0</v>
      </c>
      <c r="L957" s="23">
        <f t="shared" si="3697"/>
        <v>0</v>
      </c>
      <c r="M957" s="191">
        <f t="shared" ref="M957:O957" si="3737">M976+M1189+M1071</f>
        <v>0</v>
      </c>
      <c r="N957" s="191">
        <f t="shared" si="3737"/>
        <v>0</v>
      </c>
      <c r="O957" s="191">
        <f t="shared" si="3737"/>
        <v>0</v>
      </c>
      <c r="P957" s="111">
        <f t="shared" ref="P957:Q957" si="3738">P976+P1189+P1071</f>
        <v>0</v>
      </c>
      <c r="Q957" s="111">
        <f t="shared" si="3738"/>
        <v>0</v>
      </c>
      <c r="R957" s="111">
        <f t="shared" ref="R957:Z957" si="3739">R976+R1189+R1071</f>
        <v>-531.17000000000007</v>
      </c>
      <c r="S957" s="111">
        <f t="shared" si="3739"/>
        <v>-300.06</v>
      </c>
      <c r="T957" s="111">
        <f t="shared" si="3739"/>
        <v>0</v>
      </c>
      <c r="U957" s="111">
        <f t="shared" ref="U957:V957" si="3740">U976+U1189+U1071</f>
        <v>0</v>
      </c>
      <c r="V957" s="111">
        <f t="shared" si="3740"/>
        <v>0</v>
      </c>
      <c r="W957" s="111">
        <f t="shared" ref="W957:Y957" si="3741">W976+W1189+W1071</f>
        <v>-269.51</v>
      </c>
      <c r="X957" s="111">
        <f t="shared" si="3741"/>
        <v>0</v>
      </c>
      <c r="Y957" s="111">
        <f t="shared" si="3741"/>
        <v>0</v>
      </c>
      <c r="Z957" s="111">
        <f t="shared" si="3739"/>
        <v>0</v>
      </c>
      <c r="AA957" s="111">
        <f t="shared" ref="AA957:AB957" si="3742">AA976+AA1189+AA1071</f>
        <v>0</v>
      </c>
      <c r="AB957" s="111">
        <f t="shared" si="3742"/>
        <v>0</v>
      </c>
      <c r="AC957" s="111">
        <f t="shared" ref="AC957:AE957" si="3743">AC976+AC1189+AC1071</f>
        <v>0</v>
      </c>
      <c r="AD957" s="292">
        <f t="shared" si="3555"/>
        <v>-1100.74</v>
      </c>
      <c r="AE957" s="111">
        <f t="shared" si="3743"/>
        <v>-1100.74</v>
      </c>
      <c r="AF957" s="111">
        <f t="shared" ref="AF957" si="3744">AF976+AF1189+AF1071</f>
        <v>-1586</v>
      </c>
      <c r="AG957" s="111">
        <f t="shared" ref="AG957" si="3745">AG976+AG1189+AG1071+AG1062</f>
        <v>0</v>
      </c>
      <c r="AH957" s="111">
        <f t="shared" ref="AH957:AJ957" si="3746">AH976+AH1189+AH1071+AH1062</f>
        <v>0</v>
      </c>
      <c r="AI957" s="111">
        <f t="shared" si="3746"/>
        <v>0</v>
      </c>
      <c r="AJ957" s="111">
        <f t="shared" si="3746"/>
        <v>0</v>
      </c>
      <c r="AK957" s="111">
        <f>AK976+AK1189+AK1071+AK1062</f>
        <v>0</v>
      </c>
      <c r="AL957" s="111">
        <f t="shared" ref="AL957:AO957" si="3747">AL976+AL1189+AL1071+AL1062</f>
        <v>0</v>
      </c>
      <c r="AM957" s="111">
        <f t="shared" si="3747"/>
        <v>0</v>
      </c>
      <c r="AN957" s="111">
        <f t="shared" si="3747"/>
        <v>0</v>
      </c>
      <c r="AO957" s="111">
        <f t="shared" si="3747"/>
        <v>0</v>
      </c>
    </row>
    <row r="958" spans="1:41" ht="13.5" customHeight="1">
      <c r="A958" s="43"/>
      <c r="B958" s="25" t="s">
        <v>311</v>
      </c>
      <c r="C958" s="26"/>
      <c r="D958" s="191">
        <f t="shared" ref="D958:E958" si="3748">D982+D1072+D1190</f>
        <v>18243</v>
      </c>
      <c r="E958" s="111">
        <f t="shared" si="3748"/>
        <v>1577</v>
      </c>
      <c r="F958" s="296">
        <f t="shared" ref="F958:J958" si="3749">F982+F1072+F1190</f>
        <v>7386</v>
      </c>
      <c r="G958" s="191">
        <f t="shared" si="3749"/>
        <v>7386</v>
      </c>
      <c r="H958" s="191">
        <f t="shared" si="3749"/>
        <v>0</v>
      </c>
      <c r="I958" s="191">
        <f t="shared" si="3749"/>
        <v>0</v>
      </c>
      <c r="J958" s="191">
        <f t="shared" si="3749"/>
        <v>0</v>
      </c>
      <c r="K958" s="23">
        <f t="shared" si="3696"/>
        <v>7386</v>
      </c>
      <c r="L958" s="23">
        <f t="shared" si="3697"/>
        <v>0</v>
      </c>
      <c r="M958" s="191">
        <f t="shared" ref="M958:O958" si="3750">M982+M1072+M1190</f>
        <v>0</v>
      </c>
      <c r="N958" s="191">
        <f t="shared" si="3750"/>
        <v>0</v>
      </c>
      <c r="O958" s="191">
        <f t="shared" si="3750"/>
        <v>0</v>
      </c>
      <c r="P958" s="111">
        <f t="shared" ref="P958:Q958" si="3751">P982+P1072+P1190</f>
        <v>120</v>
      </c>
      <c r="Q958" s="111">
        <f t="shared" si="3751"/>
        <v>0</v>
      </c>
      <c r="R958" s="111">
        <f t="shared" ref="R958:Z958" si="3752">R982+R1072+R1190</f>
        <v>0</v>
      </c>
      <c r="S958" s="111">
        <f t="shared" si="3752"/>
        <v>0</v>
      </c>
      <c r="T958" s="111">
        <f t="shared" si="3752"/>
        <v>0</v>
      </c>
      <c r="U958" s="111">
        <f t="shared" ref="U958:V958" si="3753">U982+U1072+U1190</f>
        <v>604</v>
      </c>
      <c r="V958" s="111">
        <f t="shared" si="3753"/>
        <v>112.2</v>
      </c>
      <c r="W958" s="111">
        <f t="shared" ref="W958:Y958" si="3754">W982+W1072+W1190</f>
        <v>0</v>
      </c>
      <c r="X958" s="111">
        <f t="shared" si="3754"/>
        <v>0</v>
      </c>
      <c r="Y958" s="111">
        <f t="shared" si="3754"/>
        <v>0</v>
      </c>
      <c r="Z958" s="111">
        <f t="shared" si="3752"/>
        <v>0</v>
      </c>
      <c r="AA958" s="111">
        <f t="shared" ref="AA958:AB958" si="3755">AA982+AA1072+AA1190</f>
        <v>0</v>
      </c>
      <c r="AB958" s="111">
        <f t="shared" si="3755"/>
        <v>35</v>
      </c>
      <c r="AC958" s="111">
        <f t="shared" ref="AC958:AE958" si="3756">AC982+AC1072+AC1190</f>
        <v>0</v>
      </c>
      <c r="AD958" s="292">
        <f t="shared" si="3555"/>
        <v>8257.2000000000007</v>
      </c>
      <c r="AE958" s="111">
        <f t="shared" si="3756"/>
        <v>8257.2000000000007</v>
      </c>
      <c r="AF958" s="111">
        <f t="shared" ref="AF958" si="3757">AF982+AF1072+AF1190</f>
        <v>1843</v>
      </c>
      <c r="AG958" s="111">
        <f t="shared" ref="AG958" si="3758">AG982+AG1072+AG1190+AG1063</f>
        <v>2287</v>
      </c>
      <c r="AH958" s="111">
        <f t="shared" ref="AH958:AJ958" si="3759">AH982+AH1072+AH1190+AH1063</f>
        <v>0</v>
      </c>
      <c r="AI958" s="111">
        <f t="shared" si="3759"/>
        <v>0</v>
      </c>
      <c r="AJ958" s="111">
        <f t="shared" si="3759"/>
        <v>0</v>
      </c>
      <c r="AK958" s="111">
        <f>AK982+AK1072+AK1190+AK1063</f>
        <v>1136</v>
      </c>
      <c r="AL958" s="111">
        <f t="shared" ref="AL958:AO958" si="3760">AL982+AL1072+AL1190+AL1063</f>
        <v>953</v>
      </c>
      <c r="AM958" s="111">
        <f t="shared" si="3760"/>
        <v>0</v>
      </c>
      <c r="AN958" s="111">
        <f t="shared" si="3760"/>
        <v>0</v>
      </c>
      <c r="AO958" s="111">
        <f t="shared" si="3760"/>
        <v>0</v>
      </c>
    </row>
    <row r="959" spans="1:41" ht="14.25" customHeight="1">
      <c r="A959" s="43"/>
      <c r="B959" s="28" t="s">
        <v>317</v>
      </c>
      <c r="C959" s="26">
        <v>51</v>
      </c>
      <c r="D959" s="191">
        <f t="shared" ref="D959:E959" si="3761">D1191</f>
        <v>3800</v>
      </c>
      <c r="E959" s="111">
        <f t="shared" si="3761"/>
        <v>0</v>
      </c>
      <c r="F959" s="296">
        <f t="shared" ref="F959:J959" si="3762">F1191</f>
        <v>3809</v>
      </c>
      <c r="G959" s="191">
        <f t="shared" si="3762"/>
        <v>3809</v>
      </c>
      <c r="H959" s="191">
        <f t="shared" si="3762"/>
        <v>0</v>
      </c>
      <c r="I959" s="191">
        <f t="shared" si="3762"/>
        <v>0</v>
      </c>
      <c r="J959" s="191">
        <f t="shared" si="3762"/>
        <v>0</v>
      </c>
      <c r="K959" s="23">
        <f t="shared" si="3696"/>
        <v>3809</v>
      </c>
      <c r="L959" s="23">
        <f t="shared" si="3697"/>
        <v>0</v>
      </c>
      <c r="M959" s="191">
        <f t="shared" ref="M959:O959" si="3763">M1191</f>
        <v>0</v>
      </c>
      <c r="N959" s="191">
        <f t="shared" si="3763"/>
        <v>0</v>
      </c>
      <c r="O959" s="191">
        <f t="shared" si="3763"/>
        <v>0</v>
      </c>
      <c r="P959" s="111">
        <f t="shared" ref="P959:Q959" si="3764">P1191</f>
        <v>0</v>
      </c>
      <c r="Q959" s="111">
        <f t="shared" si="3764"/>
        <v>0</v>
      </c>
      <c r="R959" s="111">
        <f t="shared" ref="R959:Z959" si="3765">R1191</f>
        <v>0</v>
      </c>
      <c r="S959" s="111">
        <f t="shared" si="3765"/>
        <v>0</v>
      </c>
      <c r="T959" s="111">
        <f t="shared" si="3765"/>
        <v>0</v>
      </c>
      <c r="U959" s="111">
        <f t="shared" ref="U959:V959" si="3766">U1191</f>
        <v>0</v>
      </c>
      <c r="V959" s="111">
        <f t="shared" si="3766"/>
        <v>0</v>
      </c>
      <c r="W959" s="111">
        <f t="shared" ref="W959:Y959" si="3767">W1191</f>
        <v>0</v>
      </c>
      <c r="X959" s="111">
        <f t="shared" si="3767"/>
        <v>0</v>
      </c>
      <c r="Y959" s="111">
        <f t="shared" si="3767"/>
        <v>0</v>
      </c>
      <c r="Z959" s="111">
        <f t="shared" si="3765"/>
        <v>0</v>
      </c>
      <c r="AA959" s="111">
        <f t="shared" ref="AA959:AB959" si="3768">AA1191</f>
        <v>0</v>
      </c>
      <c r="AB959" s="111">
        <f t="shared" si="3768"/>
        <v>35</v>
      </c>
      <c r="AC959" s="111">
        <f t="shared" ref="AC959:AE959" si="3769">AC1191</f>
        <v>0</v>
      </c>
      <c r="AD959" s="292">
        <f t="shared" si="3555"/>
        <v>3844</v>
      </c>
      <c r="AE959" s="111">
        <f t="shared" si="3769"/>
        <v>3844</v>
      </c>
      <c r="AF959" s="111">
        <f t="shared" ref="AF959:AK959" si="3770">AF1191</f>
        <v>0</v>
      </c>
      <c r="AG959" s="111">
        <f t="shared" si="3770"/>
        <v>1501</v>
      </c>
      <c r="AH959" s="111">
        <f t="shared" ref="AH959:AJ959" si="3771">AH1191</f>
        <v>0</v>
      </c>
      <c r="AI959" s="111">
        <f t="shared" si="3771"/>
        <v>0</v>
      </c>
      <c r="AJ959" s="111">
        <f t="shared" si="3771"/>
        <v>0</v>
      </c>
      <c r="AK959" s="111">
        <f t="shared" si="3770"/>
        <v>350</v>
      </c>
      <c r="AL959" s="111">
        <f t="shared" ref="AL959:AM959" si="3772">AL1191</f>
        <v>0</v>
      </c>
      <c r="AM959" s="111">
        <f t="shared" si="3772"/>
        <v>0</v>
      </c>
      <c r="AN959" s="111">
        <f t="shared" ref="AN959:AO959" si="3773">AN1191</f>
        <v>0</v>
      </c>
      <c r="AO959" s="111">
        <f t="shared" si="3773"/>
        <v>0</v>
      </c>
    </row>
    <row r="960" spans="1:41" ht="14.25" customHeight="1">
      <c r="A960" s="43"/>
      <c r="B960" s="28" t="s">
        <v>320</v>
      </c>
      <c r="C960" s="26">
        <v>56</v>
      </c>
      <c r="D960" s="186"/>
      <c r="E960" s="30"/>
      <c r="F960" s="93">
        <f>F987</f>
        <v>0</v>
      </c>
      <c r="G960" s="93">
        <f t="shared" ref="G960:Z960" si="3774">G987</f>
        <v>0</v>
      </c>
      <c r="H960" s="93">
        <f t="shared" si="3774"/>
        <v>0</v>
      </c>
      <c r="I960" s="93">
        <f t="shared" si="3774"/>
        <v>0</v>
      </c>
      <c r="J960" s="93">
        <f t="shared" si="3774"/>
        <v>0</v>
      </c>
      <c r="K960" s="93">
        <f t="shared" si="3774"/>
        <v>0</v>
      </c>
      <c r="L960" s="93">
        <f t="shared" si="3774"/>
        <v>0</v>
      </c>
      <c r="M960" s="93">
        <f t="shared" si="3774"/>
        <v>0</v>
      </c>
      <c r="N960" s="93">
        <f t="shared" si="3774"/>
        <v>0</v>
      </c>
      <c r="O960" s="93">
        <f t="shared" si="3774"/>
        <v>0</v>
      </c>
      <c r="P960" s="93">
        <f t="shared" si="3774"/>
        <v>0</v>
      </c>
      <c r="Q960" s="93">
        <f t="shared" si="3774"/>
        <v>0</v>
      </c>
      <c r="R960" s="93">
        <f t="shared" si="3774"/>
        <v>0</v>
      </c>
      <c r="S960" s="93">
        <f t="shared" si="3774"/>
        <v>0</v>
      </c>
      <c r="T960" s="93">
        <f t="shared" si="3774"/>
        <v>0</v>
      </c>
      <c r="U960" s="93">
        <f t="shared" si="3774"/>
        <v>0</v>
      </c>
      <c r="V960" s="93">
        <f t="shared" si="3774"/>
        <v>112.2</v>
      </c>
      <c r="W960" s="93">
        <f t="shared" si="3774"/>
        <v>0</v>
      </c>
      <c r="X960" s="93">
        <f t="shared" si="3774"/>
        <v>0</v>
      </c>
      <c r="Y960" s="93">
        <f t="shared" si="3774"/>
        <v>0</v>
      </c>
      <c r="Z960" s="93">
        <f t="shared" si="3774"/>
        <v>0</v>
      </c>
      <c r="AA960" s="93">
        <f t="shared" ref="AA960:AB960" si="3775">AA987</f>
        <v>0</v>
      </c>
      <c r="AB960" s="93">
        <f t="shared" si="3775"/>
        <v>0</v>
      </c>
      <c r="AC960" s="93">
        <f t="shared" ref="AC960:AE960" si="3776">AC987</f>
        <v>0</v>
      </c>
      <c r="AD960" s="292">
        <f t="shared" si="3555"/>
        <v>112.2</v>
      </c>
      <c r="AE960" s="93">
        <f t="shared" si="3776"/>
        <v>112.2</v>
      </c>
      <c r="AF960" s="93">
        <f t="shared" ref="AF960:AK960" si="3777">AF987</f>
        <v>26</v>
      </c>
      <c r="AG960" s="93">
        <f t="shared" si="3777"/>
        <v>533</v>
      </c>
      <c r="AH960" s="93">
        <f t="shared" ref="AH960:AJ960" si="3778">AH987</f>
        <v>0</v>
      </c>
      <c r="AI960" s="93">
        <f t="shared" si="3778"/>
        <v>0</v>
      </c>
      <c r="AJ960" s="93">
        <f t="shared" si="3778"/>
        <v>0</v>
      </c>
      <c r="AK960" s="93">
        <f t="shared" si="3777"/>
        <v>533</v>
      </c>
      <c r="AL960" s="93">
        <f t="shared" ref="AL960:AM960" si="3779">AL987</f>
        <v>953</v>
      </c>
      <c r="AM960" s="93">
        <f t="shared" si="3779"/>
        <v>0</v>
      </c>
      <c r="AN960" s="93">
        <f t="shared" ref="AN960:AO960" si="3780">AN987</f>
        <v>0</v>
      </c>
      <c r="AO960" s="93">
        <f t="shared" si="3780"/>
        <v>0</v>
      </c>
    </row>
    <row r="961" spans="1:41" ht="18.75" customHeight="1">
      <c r="A961" s="43"/>
      <c r="B961" s="28" t="s">
        <v>320</v>
      </c>
      <c r="C961" s="26">
        <v>58</v>
      </c>
      <c r="D961" s="191">
        <f t="shared" ref="D961:E961" si="3781">D983</f>
        <v>4692</v>
      </c>
      <c r="E961" s="111">
        <f t="shared" si="3781"/>
        <v>668</v>
      </c>
      <c r="F961" s="296">
        <f t="shared" ref="F961:J961" si="3782">F983</f>
        <v>668</v>
      </c>
      <c r="G961" s="191">
        <f t="shared" si="3782"/>
        <v>668</v>
      </c>
      <c r="H961" s="191">
        <f t="shared" si="3782"/>
        <v>0</v>
      </c>
      <c r="I961" s="191">
        <f t="shared" si="3782"/>
        <v>0</v>
      </c>
      <c r="J961" s="191">
        <f t="shared" si="3782"/>
        <v>0</v>
      </c>
      <c r="K961" s="23">
        <f t="shared" si="3696"/>
        <v>668</v>
      </c>
      <c r="L961" s="23">
        <f t="shared" si="3697"/>
        <v>0</v>
      </c>
      <c r="M961" s="191">
        <f t="shared" ref="M961:O961" si="3783">M983</f>
        <v>0</v>
      </c>
      <c r="N961" s="191">
        <f t="shared" si="3783"/>
        <v>0</v>
      </c>
      <c r="O961" s="191">
        <f t="shared" si="3783"/>
        <v>0</v>
      </c>
      <c r="P961" s="111">
        <f t="shared" ref="P961:Q961" si="3784">P983</f>
        <v>0</v>
      </c>
      <c r="Q961" s="111">
        <f t="shared" si="3784"/>
        <v>0</v>
      </c>
      <c r="R961" s="111">
        <f t="shared" ref="R961:Z961" si="3785">R983</f>
        <v>0</v>
      </c>
      <c r="S961" s="111">
        <f t="shared" si="3785"/>
        <v>0</v>
      </c>
      <c r="T961" s="111">
        <f t="shared" si="3785"/>
        <v>0</v>
      </c>
      <c r="U961" s="111">
        <f t="shared" ref="U961:V961" si="3786">U983</f>
        <v>0</v>
      </c>
      <c r="V961" s="111">
        <f t="shared" si="3786"/>
        <v>0</v>
      </c>
      <c r="W961" s="111">
        <f t="shared" ref="W961:Y961" si="3787">W983</f>
        <v>0</v>
      </c>
      <c r="X961" s="111">
        <f t="shared" si="3787"/>
        <v>0</v>
      </c>
      <c r="Y961" s="111">
        <f t="shared" si="3787"/>
        <v>0</v>
      </c>
      <c r="Z961" s="111">
        <f t="shared" si="3785"/>
        <v>0</v>
      </c>
      <c r="AA961" s="111">
        <f t="shared" ref="AA961:AB961" si="3788">AA983</f>
        <v>0</v>
      </c>
      <c r="AB961" s="111">
        <f t="shared" si="3788"/>
        <v>0</v>
      </c>
      <c r="AC961" s="111">
        <f t="shared" ref="AC961:AE961" si="3789">AC983</f>
        <v>0</v>
      </c>
      <c r="AD961" s="292">
        <f t="shared" si="3555"/>
        <v>668</v>
      </c>
      <c r="AE961" s="111">
        <f t="shared" si="3789"/>
        <v>668</v>
      </c>
      <c r="AF961" s="111">
        <f t="shared" ref="AF961:AK961" si="3790">AF983</f>
        <v>193</v>
      </c>
      <c r="AG961" s="111">
        <f t="shared" si="3790"/>
        <v>0</v>
      </c>
      <c r="AH961" s="111">
        <f t="shared" ref="AH961:AJ961" si="3791">AH983</f>
        <v>0</v>
      </c>
      <c r="AI961" s="111">
        <f t="shared" si="3791"/>
        <v>0</v>
      </c>
      <c r="AJ961" s="111">
        <f t="shared" si="3791"/>
        <v>0</v>
      </c>
      <c r="AK961" s="111">
        <f t="shared" si="3790"/>
        <v>0</v>
      </c>
      <c r="AL961" s="111">
        <f t="shared" ref="AL961:AM961" si="3792">AL983</f>
        <v>0</v>
      </c>
      <c r="AM961" s="111">
        <f t="shared" si="3792"/>
        <v>0</v>
      </c>
      <c r="AN961" s="111">
        <f t="shared" ref="AN961:AO961" si="3793">AN983</f>
        <v>0</v>
      </c>
      <c r="AO961" s="111">
        <f t="shared" si="3793"/>
        <v>0</v>
      </c>
    </row>
    <row r="962" spans="1:41" ht="29.25" customHeight="1">
      <c r="A962" s="43"/>
      <c r="B962" s="112" t="s">
        <v>321</v>
      </c>
      <c r="C962" s="26">
        <v>60</v>
      </c>
      <c r="D962" s="296">
        <f t="shared" ref="D962:E965" si="3794">D1073</f>
        <v>2613</v>
      </c>
      <c r="E962" s="296">
        <f t="shared" si="3794"/>
        <v>909</v>
      </c>
      <c r="F962" s="296">
        <f t="shared" ref="F962:J965" si="3795">F1073</f>
        <v>909</v>
      </c>
      <c r="G962" s="191">
        <f t="shared" si="3795"/>
        <v>909</v>
      </c>
      <c r="H962" s="191">
        <f t="shared" si="3795"/>
        <v>0</v>
      </c>
      <c r="I962" s="191">
        <f t="shared" si="3795"/>
        <v>0</v>
      </c>
      <c r="J962" s="191">
        <f t="shared" si="3795"/>
        <v>0</v>
      </c>
      <c r="K962" s="23">
        <f t="shared" si="3696"/>
        <v>909</v>
      </c>
      <c r="L962" s="23">
        <f t="shared" si="3697"/>
        <v>0</v>
      </c>
      <c r="M962" s="191">
        <f t="shared" ref="M962:O962" si="3796">M1073</f>
        <v>0</v>
      </c>
      <c r="N962" s="191">
        <f t="shared" si="3796"/>
        <v>0</v>
      </c>
      <c r="O962" s="191">
        <f t="shared" si="3796"/>
        <v>0</v>
      </c>
      <c r="P962" s="111">
        <f t="shared" ref="P962:Q962" si="3797">P1073</f>
        <v>0</v>
      </c>
      <c r="Q962" s="111">
        <f t="shared" si="3797"/>
        <v>0</v>
      </c>
      <c r="R962" s="111">
        <f t="shared" ref="R962:Z962" si="3798">R1073</f>
        <v>0</v>
      </c>
      <c r="S962" s="111">
        <f t="shared" si="3798"/>
        <v>0</v>
      </c>
      <c r="T962" s="111">
        <f t="shared" si="3798"/>
        <v>0</v>
      </c>
      <c r="U962" s="111">
        <f t="shared" ref="U962:V962" si="3799">U1073</f>
        <v>0</v>
      </c>
      <c r="V962" s="111">
        <f t="shared" si="3799"/>
        <v>0</v>
      </c>
      <c r="W962" s="111">
        <f t="shared" ref="W962:Y962" si="3800">W1073</f>
        <v>0</v>
      </c>
      <c r="X962" s="111">
        <f t="shared" si="3800"/>
        <v>0</v>
      </c>
      <c r="Y962" s="111">
        <f t="shared" si="3800"/>
        <v>0</v>
      </c>
      <c r="Z962" s="111">
        <f t="shared" si="3798"/>
        <v>0</v>
      </c>
      <c r="AA962" s="111">
        <f t="shared" ref="AA962:AB962" si="3801">AA1073</f>
        <v>0</v>
      </c>
      <c r="AB962" s="111">
        <f t="shared" si="3801"/>
        <v>0</v>
      </c>
      <c r="AC962" s="111">
        <f t="shared" ref="AC962:AE962" si="3802">AC1073</f>
        <v>0</v>
      </c>
      <c r="AD962" s="292">
        <f t="shared" si="3555"/>
        <v>909</v>
      </c>
      <c r="AE962" s="111">
        <f t="shared" si="3802"/>
        <v>909</v>
      </c>
      <c r="AF962" s="111">
        <f t="shared" ref="AF962:AK962" si="3803">AF1073</f>
        <v>862</v>
      </c>
      <c r="AG962" s="111">
        <f t="shared" si="3803"/>
        <v>0</v>
      </c>
      <c r="AH962" s="111">
        <f t="shared" ref="AH962:AJ962" si="3804">AH1073</f>
        <v>0</v>
      </c>
      <c r="AI962" s="111">
        <f t="shared" si="3804"/>
        <v>0</v>
      </c>
      <c r="AJ962" s="111">
        <f t="shared" si="3804"/>
        <v>0</v>
      </c>
      <c r="AK962" s="111">
        <f t="shared" si="3803"/>
        <v>0</v>
      </c>
      <c r="AL962" s="111">
        <f t="shared" ref="AL962:AM962" si="3805">AL1073</f>
        <v>0</v>
      </c>
      <c r="AM962" s="111">
        <f t="shared" si="3805"/>
        <v>0</v>
      </c>
      <c r="AN962" s="111">
        <f t="shared" ref="AN962:AO962" si="3806">AN1073</f>
        <v>0</v>
      </c>
      <c r="AO962" s="111">
        <f t="shared" si="3806"/>
        <v>0</v>
      </c>
    </row>
    <row r="963" spans="1:41" ht="21" customHeight="1">
      <c r="A963" s="43"/>
      <c r="B963" s="28" t="s">
        <v>197</v>
      </c>
      <c r="C963" s="29" t="s">
        <v>362</v>
      </c>
      <c r="D963" s="296">
        <f t="shared" si="3794"/>
        <v>2196</v>
      </c>
      <c r="E963" s="296">
        <f t="shared" si="3794"/>
        <v>764</v>
      </c>
      <c r="F963" s="296">
        <f t="shared" si="3795"/>
        <v>764</v>
      </c>
      <c r="G963" s="191">
        <f t="shared" si="3795"/>
        <v>764</v>
      </c>
      <c r="H963" s="191">
        <f t="shared" si="3795"/>
        <v>0</v>
      </c>
      <c r="I963" s="191">
        <f t="shared" si="3795"/>
        <v>0</v>
      </c>
      <c r="J963" s="191">
        <f t="shared" si="3795"/>
        <v>0</v>
      </c>
      <c r="K963" s="23">
        <f t="shared" si="3696"/>
        <v>764</v>
      </c>
      <c r="L963" s="23">
        <f t="shared" si="3697"/>
        <v>0</v>
      </c>
      <c r="M963" s="191">
        <f t="shared" ref="M963:O963" si="3807">M1074</f>
        <v>0</v>
      </c>
      <c r="N963" s="191">
        <f t="shared" si="3807"/>
        <v>0</v>
      </c>
      <c r="O963" s="191">
        <f t="shared" si="3807"/>
        <v>0</v>
      </c>
      <c r="P963" s="111">
        <f t="shared" ref="P963:Q963" si="3808">P1074</f>
        <v>0</v>
      </c>
      <c r="Q963" s="111">
        <f t="shared" si="3808"/>
        <v>0</v>
      </c>
      <c r="R963" s="111">
        <f t="shared" ref="R963:Z963" si="3809">R1074</f>
        <v>0</v>
      </c>
      <c r="S963" s="111">
        <f t="shared" si="3809"/>
        <v>0</v>
      </c>
      <c r="T963" s="111">
        <f t="shared" si="3809"/>
        <v>0</v>
      </c>
      <c r="U963" s="111">
        <f t="shared" ref="U963:V963" si="3810">U1074</f>
        <v>0</v>
      </c>
      <c r="V963" s="111">
        <f t="shared" si="3810"/>
        <v>0</v>
      </c>
      <c r="W963" s="111">
        <f t="shared" ref="W963:Y963" si="3811">W1074</f>
        <v>0</v>
      </c>
      <c r="X963" s="111">
        <f t="shared" si="3811"/>
        <v>0</v>
      </c>
      <c r="Y963" s="111">
        <f t="shared" si="3811"/>
        <v>0</v>
      </c>
      <c r="Z963" s="111">
        <f t="shared" si="3809"/>
        <v>0</v>
      </c>
      <c r="AA963" s="111">
        <f t="shared" ref="AA963:AB963" si="3812">AA1074</f>
        <v>0</v>
      </c>
      <c r="AB963" s="111">
        <f t="shared" si="3812"/>
        <v>0</v>
      </c>
      <c r="AC963" s="111">
        <f t="shared" ref="AC963:AE963" si="3813">AC1074</f>
        <v>0</v>
      </c>
      <c r="AD963" s="292">
        <f t="shared" si="3555"/>
        <v>764</v>
      </c>
      <c r="AE963" s="111">
        <f t="shared" si="3813"/>
        <v>764</v>
      </c>
      <c r="AF963" s="111">
        <f t="shared" ref="AF963:AK963" si="3814">AF1074</f>
        <v>725</v>
      </c>
      <c r="AG963" s="111">
        <f t="shared" si="3814"/>
        <v>0</v>
      </c>
      <c r="AH963" s="111">
        <f t="shared" ref="AH963:AJ963" si="3815">AH1074</f>
        <v>0</v>
      </c>
      <c r="AI963" s="111">
        <f t="shared" si="3815"/>
        <v>0</v>
      </c>
      <c r="AJ963" s="111">
        <f t="shared" si="3815"/>
        <v>0</v>
      </c>
      <c r="AK963" s="111">
        <f t="shared" si="3814"/>
        <v>0</v>
      </c>
      <c r="AL963" s="111">
        <f t="shared" ref="AL963:AM963" si="3816">AL1074</f>
        <v>0</v>
      </c>
      <c r="AM963" s="111">
        <f t="shared" si="3816"/>
        <v>0</v>
      </c>
      <c r="AN963" s="111">
        <f t="shared" ref="AN963:AO963" si="3817">AN1074</f>
        <v>0</v>
      </c>
      <c r="AO963" s="111">
        <f t="shared" si="3817"/>
        <v>0</v>
      </c>
    </row>
    <row r="964" spans="1:41" ht="18.75" customHeight="1">
      <c r="A964" s="43"/>
      <c r="B964" s="28" t="s">
        <v>199</v>
      </c>
      <c r="C964" s="29" t="s">
        <v>363</v>
      </c>
      <c r="D964" s="296">
        <f t="shared" si="3794"/>
        <v>0</v>
      </c>
      <c r="E964" s="296">
        <f t="shared" si="3794"/>
        <v>0</v>
      </c>
      <c r="F964" s="296">
        <f t="shared" si="3795"/>
        <v>0</v>
      </c>
      <c r="G964" s="191">
        <f t="shared" si="3795"/>
        <v>0</v>
      </c>
      <c r="H964" s="191">
        <f t="shared" si="3795"/>
        <v>0</v>
      </c>
      <c r="I964" s="191">
        <f t="shared" si="3795"/>
        <v>0</v>
      </c>
      <c r="J964" s="191">
        <f t="shared" si="3795"/>
        <v>0</v>
      </c>
      <c r="K964" s="23">
        <f t="shared" si="3696"/>
        <v>0</v>
      </c>
      <c r="L964" s="23">
        <f t="shared" si="3697"/>
        <v>0</v>
      </c>
      <c r="M964" s="191">
        <f t="shared" ref="M964:O964" si="3818">M1075</f>
        <v>0</v>
      </c>
      <c r="N964" s="191">
        <f t="shared" si="3818"/>
        <v>0</v>
      </c>
      <c r="O964" s="191">
        <f t="shared" si="3818"/>
        <v>0</v>
      </c>
      <c r="P964" s="111">
        <f t="shared" ref="P964:Q964" si="3819">P1075</f>
        <v>0</v>
      </c>
      <c r="Q964" s="111">
        <f t="shared" si="3819"/>
        <v>0</v>
      </c>
      <c r="R964" s="111">
        <f t="shared" ref="R964:Z964" si="3820">R1075</f>
        <v>0</v>
      </c>
      <c r="S964" s="111">
        <f t="shared" si="3820"/>
        <v>0</v>
      </c>
      <c r="T964" s="111">
        <f t="shared" si="3820"/>
        <v>0</v>
      </c>
      <c r="U964" s="111">
        <f t="shared" ref="U964:V964" si="3821">U1075</f>
        <v>0</v>
      </c>
      <c r="V964" s="111">
        <f t="shared" si="3821"/>
        <v>0</v>
      </c>
      <c r="W964" s="111">
        <f t="shared" ref="W964:Y964" si="3822">W1075</f>
        <v>0</v>
      </c>
      <c r="X964" s="111">
        <f t="shared" si="3822"/>
        <v>0</v>
      </c>
      <c r="Y964" s="111">
        <f t="shared" si="3822"/>
        <v>0</v>
      </c>
      <c r="Z964" s="111">
        <f t="shared" si="3820"/>
        <v>0</v>
      </c>
      <c r="AA964" s="111">
        <f t="shared" ref="AA964:AB964" si="3823">AA1075</f>
        <v>0</v>
      </c>
      <c r="AB964" s="111">
        <f t="shared" si="3823"/>
        <v>0</v>
      </c>
      <c r="AC964" s="111">
        <f t="shared" ref="AC964:AE964" si="3824">AC1075</f>
        <v>0</v>
      </c>
      <c r="AD964" s="292">
        <f t="shared" si="3555"/>
        <v>0</v>
      </c>
      <c r="AE964" s="111">
        <f t="shared" si="3824"/>
        <v>0</v>
      </c>
      <c r="AF964" s="111">
        <f t="shared" ref="AF964:AK964" si="3825">AF1075</f>
        <v>0</v>
      </c>
      <c r="AG964" s="111">
        <f t="shared" si="3825"/>
        <v>0</v>
      </c>
      <c r="AH964" s="111">
        <f t="shared" ref="AH964:AJ964" si="3826">AH1075</f>
        <v>0</v>
      </c>
      <c r="AI964" s="111">
        <f t="shared" si="3826"/>
        <v>0</v>
      </c>
      <c r="AJ964" s="111">
        <f t="shared" si="3826"/>
        <v>0</v>
      </c>
      <c r="AK964" s="111">
        <f t="shared" si="3825"/>
        <v>0</v>
      </c>
      <c r="AL964" s="111">
        <f t="shared" ref="AL964:AM964" si="3827">AL1075</f>
        <v>0</v>
      </c>
      <c r="AM964" s="111">
        <f t="shared" si="3827"/>
        <v>0</v>
      </c>
      <c r="AN964" s="111">
        <f t="shared" ref="AN964:AO964" si="3828">AN1075</f>
        <v>0</v>
      </c>
      <c r="AO964" s="111">
        <f t="shared" si="3828"/>
        <v>0</v>
      </c>
    </row>
    <row r="965" spans="1:41" ht="18.75" customHeight="1">
      <c r="A965" s="43"/>
      <c r="B965" s="28" t="s">
        <v>201</v>
      </c>
      <c r="C965" s="29" t="s">
        <v>364</v>
      </c>
      <c r="D965" s="296">
        <f t="shared" si="3794"/>
        <v>417</v>
      </c>
      <c r="E965" s="296">
        <f t="shared" si="3794"/>
        <v>145</v>
      </c>
      <c r="F965" s="296">
        <f t="shared" si="3795"/>
        <v>145</v>
      </c>
      <c r="G965" s="191">
        <f t="shared" si="3795"/>
        <v>145</v>
      </c>
      <c r="H965" s="191">
        <f t="shared" si="3795"/>
        <v>0</v>
      </c>
      <c r="I965" s="191">
        <f t="shared" si="3795"/>
        <v>0</v>
      </c>
      <c r="J965" s="191">
        <f t="shared" si="3795"/>
        <v>0</v>
      </c>
      <c r="K965" s="23">
        <f t="shared" si="3696"/>
        <v>145</v>
      </c>
      <c r="L965" s="23">
        <f t="shared" si="3697"/>
        <v>0</v>
      </c>
      <c r="M965" s="191">
        <f t="shared" ref="M965:O965" si="3829">M1076</f>
        <v>0</v>
      </c>
      <c r="N965" s="191">
        <f t="shared" si="3829"/>
        <v>0</v>
      </c>
      <c r="O965" s="191">
        <f t="shared" si="3829"/>
        <v>0</v>
      </c>
      <c r="P965" s="111">
        <f t="shared" ref="P965:Q965" si="3830">P1076</f>
        <v>0</v>
      </c>
      <c r="Q965" s="111">
        <f t="shared" si="3830"/>
        <v>0</v>
      </c>
      <c r="R965" s="111">
        <f t="shared" ref="R965:Z965" si="3831">R1076</f>
        <v>0</v>
      </c>
      <c r="S965" s="111">
        <f t="shared" si="3831"/>
        <v>0</v>
      </c>
      <c r="T965" s="111">
        <f t="shared" si="3831"/>
        <v>0</v>
      </c>
      <c r="U965" s="111">
        <f t="shared" ref="U965:V965" si="3832">U1076</f>
        <v>0</v>
      </c>
      <c r="V965" s="111">
        <f t="shared" si="3832"/>
        <v>0</v>
      </c>
      <c r="W965" s="111">
        <f t="shared" ref="W965:Y965" si="3833">W1076</f>
        <v>0</v>
      </c>
      <c r="X965" s="111">
        <f t="shared" si="3833"/>
        <v>0</v>
      </c>
      <c r="Y965" s="111">
        <f t="shared" si="3833"/>
        <v>0</v>
      </c>
      <c r="Z965" s="111">
        <f t="shared" si="3831"/>
        <v>0</v>
      </c>
      <c r="AA965" s="111">
        <f t="shared" ref="AA965:AB965" si="3834">AA1076</f>
        <v>0</v>
      </c>
      <c r="AB965" s="111">
        <f t="shared" si="3834"/>
        <v>0</v>
      </c>
      <c r="AC965" s="111">
        <f t="shared" ref="AC965:AE965" si="3835">AC1076</f>
        <v>0</v>
      </c>
      <c r="AD965" s="292">
        <f t="shared" si="3555"/>
        <v>145</v>
      </c>
      <c r="AE965" s="111">
        <f t="shared" si="3835"/>
        <v>145</v>
      </c>
      <c r="AF965" s="111">
        <f t="shared" ref="AF965:AK965" si="3836">AF1076</f>
        <v>137</v>
      </c>
      <c r="AG965" s="111">
        <f t="shared" si="3836"/>
        <v>0</v>
      </c>
      <c r="AH965" s="111">
        <f t="shared" ref="AH965:AJ965" si="3837">AH1076</f>
        <v>0</v>
      </c>
      <c r="AI965" s="111">
        <f t="shared" si="3837"/>
        <v>0</v>
      </c>
      <c r="AJ965" s="111">
        <f t="shared" si="3837"/>
        <v>0</v>
      </c>
      <c r="AK965" s="111">
        <f t="shared" si="3836"/>
        <v>0</v>
      </c>
      <c r="AL965" s="111">
        <f t="shared" ref="AL965:AM965" si="3838">AL1076</f>
        <v>0</v>
      </c>
      <c r="AM965" s="111">
        <f t="shared" si="3838"/>
        <v>0</v>
      </c>
      <c r="AN965" s="111">
        <f t="shared" ref="AN965:AO965" si="3839">AN1076</f>
        <v>0</v>
      </c>
      <c r="AO965" s="111">
        <f t="shared" si="3839"/>
        <v>0</v>
      </c>
    </row>
    <row r="966" spans="1:41" ht="14.25" customHeight="1">
      <c r="A966" s="43"/>
      <c r="B966" s="28" t="s">
        <v>365</v>
      </c>
      <c r="C966" s="26">
        <v>70</v>
      </c>
      <c r="D966" s="286">
        <f t="shared" ref="D966:E966" si="3840">D988+D1077</f>
        <v>7138</v>
      </c>
      <c r="E966" s="286">
        <f t="shared" si="3840"/>
        <v>0</v>
      </c>
      <c r="F966" s="286">
        <f t="shared" ref="F966:J966" si="3841">F988+F1077</f>
        <v>2000</v>
      </c>
      <c r="G966" s="248">
        <f t="shared" si="3841"/>
        <v>2000</v>
      </c>
      <c r="H966" s="248">
        <f t="shared" si="3841"/>
        <v>0</v>
      </c>
      <c r="I966" s="248">
        <f t="shared" si="3841"/>
        <v>0</v>
      </c>
      <c r="J966" s="248">
        <f t="shared" si="3841"/>
        <v>0</v>
      </c>
      <c r="K966" s="23">
        <f t="shared" si="3696"/>
        <v>2000</v>
      </c>
      <c r="L966" s="23">
        <f t="shared" si="3697"/>
        <v>0</v>
      </c>
      <c r="M966" s="248">
        <f t="shared" ref="M966:O966" si="3842">M988+M1077</f>
        <v>0</v>
      </c>
      <c r="N966" s="248">
        <f t="shared" si="3842"/>
        <v>0</v>
      </c>
      <c r="O966" s="248">
        <f t="shared" si="3842"/>
        <v>0</v>
      </c>
      <c r="P966" s="38">
        <f t="shared" ref="P966:Q966" si="3843">P988+P1077</f>
        <v>120</v>
      </c>
      <c r="Q966" s="38">
        <f t="shared" si="3843"/>
        <v>0</v>
      </c>
      <c r="R966" s="38">
        <f t="shared" ref="R966:Z966" si="3844">R988+R1077</f>
        <v>0</v>
      </c>
      <c r="S966" s="38">
        <f t="shared" si="3844"/>
        <v>0</v>
      </c>
      <c r="T966" s="38">
        <f t="shared" si="3844"/>
        <v>0</v>
      </c>
      <c r="U966" s="38">
        <f t="shared" ref="U966:V966" si="3845">U988+U1077</f>
        <v>604</v>
      </c>
      <c r="V966" s="38">
        <f t="shared" si="3845"/>
        <v>0</v>
      </c>
      <c r="W966" s="38">
        <f t="shared" ref="W966:Y966" si="3846">W988+W1077</f>
        <v>0</v>
      </c>
      <c r="X966" s="38">
        <f t="shared" si="3846"/>
        <v>0</v>
      </c>
      <c r="Y966" s="38">
        <f t="shared" si="3846"/>
        <v>0</v>
      </c>
      <c r="Z966" s="38">
        <f t="shared" si="3844"/>
        <v>0</v>
      </c>
      <c r="AA966" s="38">
        <f t="shared" ref="AA966:AB966" si="3847">AA988+AA1077</f>
        <v>0</v>
      </c>
      <c r="AB966" s="38">
        <f t="shared" si="3847"/>
        <v>0</v>
      </c>
      <c r="AC966" s="38">
        <f t="shared" ref="AC966:AE966" si="3848">AC988+AC1077</f>
        <v>0</v>
      </c>
      <c r="AD966" s="292">
        <f t="shared" si="3555"/>
        <v>2724</v>
      </c>
      <c r="AE966" s="38">
        <f t="shared" si="3848"/>
        <v>2724</v>
      </c>
      <c r="AF966" s="38">
        <f t="shared" ref="AF966" si="3849">AF988+AF1077</f>
        <v>762</v>
      </c>
      <c r="AG966" s="38">
        <f t="shared" ref="AG966" si="3850">AG988+AG1077+AG1064</f>
        <v>253</v>
      </c>
      <c r="AH966" s="38">
        <f t="shared" ref="AH966:AJ966" si="3851">AH988+AH1077+AH1064</f>
        <v>0</v>
      </c>
      <c r="AI966" s="38">
        <f t="shared" si="3851"/>
        <v>0</v>
      </c>
      <c r="AJ966" s="38">
        <f t="shared" si="3851"/>
        <v>0</v>
      </c>
      <c r="AK966" s="38">
        <f>AK988+AK1077+AK1064</f>
        <v>253</v>
      </c>
      <c r="AL966" s="38">
        <f t="shared" ref="AL966:AO966" si="3852">AL988+AL1077+AL1064</f>
        <v>0</v>
      </c>
      <c r="AM966" s="38">
        <f t="shared" si="3852"/>
        <v>0</v>
      </c>
      <c r="AN966" s="38">
        <f t="shared" si="3852"/>
        <v>0</v>
      </c>
      <c r="AO966" s="38">
        <f t="shared" si="3852"/>
        <v>0</v>
      </c>
    </row>
    <row r="967" spans="1:41" ht="39.75" customHeight="1">
      <c r="A967" s="205" t="s">
        <v>618</v>
      </c>
      <c r="B967" s="154" t="s">
        <v>619</v>
      </c>
      <c r="C967" s="155" t="s">
        <v>620</v>
      </c>
      <c r="D967" s="300">
        <f t="shared" ref="D967:E967" si="3853">D968+D982</f>
        <v>107366.43</v>
      </c>
      <c r="E967" s="300">
        <f t="shared" si="3853"/>
        <v>91816</v>
      </c>
      <c r="F967" s="300">
        <f t="shared" ref="F967:J967" si="3854">F968+F982</f>
        <v>90550</v>
      </c>
      <c r="G967" s="263">
        <f t="shared" si="3854"/>
        <v>25880</v>
      </c>
      <c r="H967" s="263">
        <f t="shared" si="3854"/>
        <v>23550</v>
      </c>
      <c r="I967" s="263">
        <f t="shared" si="3854"/>
        <v>22550</v>
      </c>
      <c r="J967" s="263">
        <f t="shared" si="3854"/>
        <v>18570</v>
      </c>
      <c r="K967" s="23">
        <f t="shared" si="3696"/>
        <v>90550</v>
      </c>
      <c r="L967" s="23">
        <f t="shared" si="3697"/>
        <v>0</v>
      </c>
      <c r="M967" s="263">
        <f t="shared" ref="M967:O967" si="3855">M968+M982</f>
        <v>88100</v>
      </c>
      <c r="N967" s="263">
        <f t="shared" si="3855"/>
        <v>90125</v>
      </c>
      <c r="O967" s="263">
        <f t="shared" si="3855"/>
        <v>90389</v>
      </c>
      <c r="P967" s="156">
        <f t="shared" ref="P967:Q967" si="3856">P968+P982</f>
        <v>126.8</v>
      </c>
      <c r="Q967" s="156">
        <f t="shared" si="3856"/>
        <v>0</v>
      </c>
      <c r="R967" s="156">
        <f t="shared" ref="R967:Z967" si="3857">R968+R982</f>
        <v>-132.19000000000003</v>
      </c>
      <c r="S967" s="156">
        <f t="shared" si="3857"/>
        <v>-7.75</v>
      </c>
      <c r="T967" s="156">
        <f t="shared" si="3857"/>
        <v>12.000000000000014</v>
      </c>
      <c r="U967" s="156">
        <f t="shared" ref="U967:V967" si="3858">U968+U982</f>
        <v>604</v>
      </c>
      <c r="V967" s="156">
        <f t="shared" si="3858"/>
        <v>112.2</v>
      </c>
      <c r="W967" s="156">
        <f t="shared" ref="W967:Y967" si="3859">W968+W982</f>
        <v>-104.26000000000002</v>
      </c>
      <c r="X967" s="156">
        <f t="shared" si="3859"/>
        <v>0</v>
      </c>
      <c r="Y967" s="156">
        <f t="shared" si="3859"/>
        <v>0</v>
      </c>
      <c r="Z967" s="156">
        <f t="shared" si="3857"/>
        <v>2896</v>
      </c>
      <c r="AA967" s="156">
        <f t="shared" ref="AA967:AB967" si="3860">AA968+AA982</f>
        <v>0</v>
      </c>
      <c r="AB967" s="156">
        <f t="shared" si="3860"/>
        <v>8</v>
      </c>
      <c r="AC967" s="156">
        <f t="shared" ref="AC967:AE967" si="3861">AC968+AC982</f>
        <v>0</v>
      </c>
      <c r="AD967" s="292">
        <f t="shared" si="3555"/>
        <v>94064.8</v>
      </c>
      <c r="AE967" s="156">
        <f t="shared" si="3861"/>
        <v>94064.799999999988</v>
      </c>
      <c r="AF967" s="156">
        <f t="shared" ref="AF967:AK967" si="3862">AF968+AF982</f>
        <v>89076</v>
      </c>
      <c r="AG967" s="156">
        <f t="shared" si="3862"/>
        <v>71188</v>
      </c>
      <c r="AH967" s="156">
        <f t="shared" ref="AH967:AJ967" si="3863">AH968+AH982</f>
        <v>0</v>
      </c>
      <c r="AI967" s="156">
        <f t="shared" si="3863"/>
        <v>0</v>
      </c>
      <c r="AJ967" s="156">
        <f t="shared" si="3863"/>
        <v>0</v>
      </c>
      <c r="AK967" s="156">
        <f t="shared" si="3862"/>
        <v>44522</v>
      </c>
      <c r="AL967" s="156">
        <f t="shared" ref="AL967:AM967" si="3864">AL968+AL982</f>
        <v>44707</v>
      </c>
      <c r="AM967" s="156">
        <f t="shared" si="3864"/>
        <v>43754</v>
      </c>
      <c r="AN967" s="156">
        <f t="shared" ref="AN967:AO967" si="3865">AN968+AN982</f>
        <v>43754</v>
      </c>
      <c r="AO967" s="156">
        <f t="shared" si="3865"/>
        <v>0</v>
      </c>
    </row>
    <row r="968" spans="1:41" ht="14.25">
      <c r="A968" s="43"/>
      <c r="B968" s="25" t="s">
        <v>298</v>
      </c>
      <c r="C968" s="26"/>
      <c r="D968" s="191">
        <f t="shared" ref="D968:E968" si="3866">D969+D976</f>
        <v>96087.43</v>
      </c>
      <c r="E968" s="111">
        <f t="shared" si="3866"/>
        <v>91148</v>
      </c>
      <c r="F968" s="296">
        <f t="shared" ref="F968:J968" si="3867">F969+F976</f>
        <v>88220</v>
      </c>
      <c r="G968" s="191">
        <f t="shared" si="3867"/>
        <v>23550</v>
      </c>
      <c r="H968" s="191">
        <f t="shared" si="3867"/>
        <v>23550</v>
      </c>
      <c r="I968" s="191">
        <f t="shared" si="3867"/>
        <v>22550</v>
      </c>
      <c r="J968" s="191">
        <f t="shared" si="3867"/>
        <v>18570</v>
      </c>
      <c r="K968" s="23">
        <f t="shared" si="3696"/>
        <v>88220</v>
      </c>
      <c r="L968" s="23">
        <f t="shared" si="3697"/>
        <v>0</v>
      </c>
      <c r="M968" s="191">
        <f t="shared" ref="M968:O968" si="3868">M969+M976</f>
        <v>88100</v>
      </c>
      <c r="N968" s="191">
        <f t="shared" si="3868"/>
        <v>90125</v>
      </c>
      <c r="O968" s="191">
        <f t="shared" si="3868"/>
        <v>90389</v>
      </c>
      <c r="P968" s="111">
        <f t="shared" ref="P968:Q968" si="3869">P969+P976</f>
        <v>6.8</v>
      </c>
      <c r="Q968" s="111">
        <f t="shared" si="3869"/>
        <v>0</v>
      </c>
      <c r="R968" s="111">
        <f t="shared" ref="R968:Z968" si="3870">R969+R976</f>
        <v>-132.19000000000003</v>
      </c>
      <c r="S968" s="111">
        <f t="shared" si="3870"/>
        <v>-7.75</v>
      </c>
      <c r="T968" s="111">
        <f t="shared" si="3870"/>
        <v>12.000000000000014</v>
      </c>
      <c r="U968" s="111">
        <f t="shared" ref="U968:V968" si="3871">U969+U976</f>
        <v>0</v>
      </c>
      <c r="V968" s="111">
        <f t="shared" si="3871"/>
        <v>0</v>
      </c>
      <c r="W968" s="111">
        <f t="shared" ref="W968:Y968" si="3872">W969+W976</f>
        <v>-104.26000000000002</v>
      </c>
      <c r="X968" s="111">
        <f t="shared" si="3872"/>
        <v>0</v>
      </c>
      <c r="Y968" s="111">
        <f t="shared" si="3872"/>
        <v>0</v>
      </c>
      <c r="Z968" s="111">
        <f t="shared" si="3870"/>
        <v>2896</v>
      </c>
      <c r="AA968" s="111">
        <f t="shared" ref="AA968:AB968" si="3873">AA969+AA976</f>
        <v>0</v>
      </c>
      <c r="AB968" s="111">
        <f t="shared" si="3873"/>
        <v>8</v>
      </c>
      <c r="AC968" s="111">
        <f t="shared" ref="AC968:AE968" si="3874">AC969+AC976</f>
        <v>0</v>
      </c>
      <c r="AD968" s="292">
        <f t="shared" si="3555"/>
        <v>90898.6</v>
      </c>
      <c r="AE968" s="111">
        <f t="shared" si="3874"/>
        <v>90898.599999999991</v>
      </c>
      <c r="AF968" s="111">
        <f t="shared" ref="AF968:AK968" si="3875">AF969+AF976</f>
        <v>88418</v>
      </c>
      <c r="AG968" s="111">
        <f t="shared" si="3875"/>
        <v>70420</v>
      </c>
      <c r="AH968" s="111">
        <f t="shared" ref="AH968:AJ968" si="3876">AH969+AH976</f>
        <v>0</v>
      </c>
      <c r="AI968" s="111">
        <f t="shared" si="3876"/>
        <v>0</v>
      </c>
      <c r="AJ968" s="111">
        <f t="shared" si="3876"/>
        <v>0</v>
      </c>
      <c r="AK968" s="111">
        <f t="shared" si="3875"/>
        <v>43754</v>
      </c>
      <c r="AL968" s="111">
        <f t="shared" ref="AL968:AM968" si="3877">AL969+AL976</f>
        <v>43754</v>
      </c>
      <c r="AM968" s="111">
        <f t="shared" si="3877"/>
        <v>43754</v>
      </c>
      <c r="AN968" s="111">
        <f t="shared" ref="AN968:AO968" si="3878">AN969+AN976</f>
        <v>43754</v>
      </c>
      <c r="AO968" s="111">
        <f t="shared" si="3878"/>
        <v>0</v>
      </c>
    </row>
    <row r="969" spans="1:41" ht="14.25">
      <c r="A969" s="43"/>
      <c r="B969" s="28" t="s">
        <v>299</v>
      </c>
      <c r="C969" s="29">
        <v>1</v>
      </c>
      <c r="D969" s="248">
        <f t="shared" ref="D969:E969" si="3879">D970+D971+D972+D975</f>
        <v>97302.84</v>
      </c>
      <c r="E969" s="38">
        <f t="shared" si="3879"/>
        <v>91148</v>
      </c>
      <c r="F969" s="286">
        <f t="shared" ref="F969:J969" si="3880">F970+F971+F972+F975</f>
        <v>88220</v>
      </c>
      <c r="G969" s="248">
        <f t="shared" si="3880"/>
        <v>23550</v>
      </c>
      <c r="H969" s="248">
        <f t="shared" si="3880"/>
        <v>23550</v>
      </c>
      <c r="I969" s="248">
        <f t="shared" si="3880"/>
        <v>22550</v>
      </c>
      <c r="J969" s="248">
        <f t="shared" si="3880"/>
        <v>18570</v>
      </c>
      <c r="K969" s="23">
        <f t="shared" si="3696"/>
        <v>88220</v>
      </c>
      <c r="L969" s="23">
        <f t="shared" si="3697"/>
        <v>0</v>
      </c>
      <c r="M969" s="248">
        <f t="shared" ref="M969:O969" si="3881">M970+M971+M972+M975</f>
        <v>88100</v>
      </c>
      <c r="N969" s="248">
        <f t="shared" si="3881"/>
        <v>90125</v>
      </c>
      <c r="O969" s="248">
        <f t="shared" si="3881"/>
        <v>90389</v>
      </c>
      <c r="P969" s="38">
        <f t="shared" ref="P969:Q969" si="3882">P970+P971+P972+P975</f>
        <v>6.8</v>
      </c>
      <c r="Q969" s="38">
        <f t="shared" si="3882"/>
        <v>0</v>
      </c>
      <c r="R969" s="38">
        <f t="shared" ref="R969:Z969" si="3883">R970+R971+R972+R975</f>
        <v>207.17</v>
      </c>
      <c r="S969" s="38">
        <f t="shared" si="3883"/>
        <v>232.5</v>
      </c>
      <c r="T969" s="38">
        <f t="shared" si="3883"/>
        <v>12.000000000000014</v>
      </c>
      <c r="U969" s="38">
        <f t="shared" ref="U969:V969" si="3884">U970+U971+U972+U975</f>
        <v>0</v>
      </c>
      <c r="V969" s="38">
        <f t="shared" si="3884"/>
        <v>0</v>
      </c>
      <c r="W969" s="38">
        <f t="shared" ref="W969:Y969" si="3885">W970+W971+W972+W975</f>
        <v>48.099999999999994</v>
      </c>
      <c r="X969" s="38">
        <f t="shared" si="3885"/>
        <v>0</v>
      </c>
      <c r="Y969" s="38">
        <f t="shared" si="3885"/>
        <v>0</v>
      </c>
      <c r="Z969" s="38">
        <f t="shared" si="3883"/>
        <v>2896</v>
      </c>
      <c r="AA969" s="38">
        <f t="shared" ref="AA969:AB969" si="3886">AA970+AA971+AA972+AA975</f>
        <v>0</v>
      </c>
      <c r="AB969" s="38">
        <f t="shared" si="3886"/>
        <v>8</v>
      </c>
      <c r="AC969" s="38">
        <f t="shared" ref="AC969:AE969" si="3887">AC970+AC971+AC972+AC975</f>
        <v>0</v>
      </c>
      <c r="AD969" s="292">
        <f t="shared" si="3555"/>
        <v>91630.57</v>
      </c>
      <c r="AE969" s="38">
        <f t="shared" si="3887"/>
        <v>91630.569999999992</v>
      </c>
      <c r="AF969" s="38">
        <f t="shared" ref="AF969:AK969" si="3888">AF970+AF971+AF972+AF975</f>
        <v>89427</v>
      </c>
      <c r="AG969" s="38">
        <f t="shared" si="3888"/>
        <v>70420</v>
      </c>
      <c r="AH969" s="38">
        <f t="shared" ref="AH969:AJ969" si="3889">AH970+AH971+AH972+AH975</f>
        <v>0</v>
      </c>
      <c r="AI969" s="38">
        <f t="shared" si="3889"/>
        <v>0</v>
      </c>
      <c r="AJ969" s="38">
        <f t="shared" si="3889"/>
        <v>0</v>
      </c>
      <c r="AK969" s="38">
        <f t="shared" si="3888"/>
        <v>43754</v>
      </c>
      <c r="AL969" s="38">
        <f t="shared" ref="AL969:AM969" si="3890">AL970+AL971+AL972+AL975</f>
        <v>43754</v>
      </c>
      <c r="AM969" s="38">
        <f t="shared" si="3890"/>
        <v>43754</v>
      </c>
      <c r="AN969" s="38">
        <f t="shared" ref="AN969:AO969" si="3891">AN970+AN971+AN972+AN975</f>
        <v>43754</v>
      </c>
      <c r="AO969" s="38">
        <f t="shared" si="3891"/>
        <v>0</v>
      </c>
    </row>
    <row r="970" spans="1:41" ht="15.75" customHeight="1">
      <c r="A970" s="43"/>
      <c r="B970" s="28" t="s">
        <v>300</v>
      </c>
      <c r="C970" s="29">
        <v>10</v>
      </c>
      <c r="D970" s="186">
        <v>80752.98</v>
      </c>
      <c r="E970" s="30">
        <f>81000-404-668</f>
        <v>79928</v>
      </c>
      <c r="F970" s="93">
        <v>77030</v>
      </c>
      <c r="G970" s="186">
        <v>20000</v>
      </c>
      <c r="H970" s="186">
        <v>20000</v>
      </c>
      <c r="I970" s="186">
        <v>20000</v>
      </c>
      <c r="J970" s="186">
        <v>17030</v>
      </c>
      <c r="K970" s="23">
        <f t="shared" si="3696"/>
        <v>77030</v>
      </c>
      <c r="L970" s="23">
        <f t="shared" si="3697"/>
        <v>0</v>
      </c>
      <c r="M970" s="186">
        <v>77000</v>
      </c>
      <c r="N970" s="186">
        <f>77000+1825</f>
        <v>78825</v>
      </c>
      <c r="O970" s="186">
        <f>77000+2089</f>
        <v>79089</v>
      </c>
      <c r="P970" s="30"/>
      <c r="Q970" s="30"/>
      <c r="R970" s="30"/>
      <c r="S970" s="30">
        <v>0</v>
      </c>
      <c r="T970" s="30"/>
      <c r="U970" s="30"/>
      <c r="V970" s="30"/>
      <c r="W970" s="30"/>
      <c r="X970" s="30"/>
      <c r="Y970" s="30"/>
      <c r="Z970" s="30">
        <f>7785-6112</f>
        <v>1673</v>
      </c>
      <c r="AA970" s="30"/>
      <c r="AB970" s="30"/>
      <c r="AC970" s="30"/>
      <c r="AD970" s="292">
        <f t="shared" si="3555"/>
        <v>78703</v>
      </c>
      <c r="AE970" s="30">
        <v>78703</v>
      </c>
      <c r="AF970" s="30">
        <v>77602</v>
      </c>
      <c r="AG970" s="375">
        <f>60327-500-2000</f>
        <v>57827</v>
      </c>
      <c r="AH970" s="375"/>
      <c r="AI970" s="375"/>
      <c r="AJ970" s="375"/>
      <c r="AK970" s="375">
        <v>43754</v>
      </c>
      <c r="AL970" s="375">
        <v>43754</v>
      </c>
      <c r="AM970" s="375">
        <v>43754</v>
      </c>
      <c r="AN970" s="375">
        <v>43754</v>
      </c>
      <c r="AO970" s="30"/>
    </row>
    <row r="971" spans="1:41" ht="14.25" customHeight="1">
      <c r="A971" s="43"/>
      <c r="B971" s="28" t="s">
        <v>301</v>
      </c>
      <c r="C971" s="29">
        <v>20</v>
      </c>
      <c r="D971" s="186">
        <v>14587.35</v>
      </c>
      <c r="E971" s="30">
        <v>9000</v>
      </c>
      <c r="F971" s="93">
        <v>9000</v>
      </c>
      <c r="G971" s="186">
        <v>3000</v>
      </c>
      <c r="H971" s="186">
        <v>3000</v>
      </c>
      <c r="I971" s="186">
        <v>2000</v>
      </c>
      <c r="J971" s="186">
        <v>1000</v>
      </c>
      <c r="K971" s="23">
        <f t="shared" si="3696"/>
        <v>9000</v>
      </c>
      <c r="L971" s="23">
        <f t="shared" si="3697"/>
        <v>0</v>
      </c>
      <c r="M971" s="186">
        <v>9000</v>
      </c>
      <c r="N971" s="186">
        <v>9000</v>
      </c>
      <c r="O971" s="186">
        <v>9000</v>
      </c>
      <c r="P971" s="30"/>
      <c r="Q971" s="30"/>
      <c r="R971" s="30">
        <v>207.17</v>
      </c>
      <c r="S971" s="30">
        <v>232.5</v>
      </c>
      <c r="T971" s="30">
        <f>160.21-32.38</f>
        <v>127.83000000000001</v>
      </c>
      <c r="U971" s="30"/>
      <c r="V971" s="30">
        <v>41</v>
      </c>
      <c r="W971" s="30">
        <f>44.1+155.37</f>
        <v>199.47</v>
      </c>
      <c r="X971" s="30"/>
      <c r="Y971" s="30"/>
      <c r="Z971" s="30">
        <v>1223</v>
      </c>
      <c r="AA971" s="30">
        <v>20.95</v>
      </c>
      <c r="AB971" s="30"/>
      <c r="AC971" s="30"/>
      <c r="AD971" s="292">
        <f t="shared" si="3555"/>
        <v>11051.92</v>
      </c>
      <c r="AE971" s="30">
        <v>11051.92</v>
      </c>
      <c r="AF971" s="30">
        <v>9980</v>
      </c>
      <c r="AG971" s="30">
        <f>11000-1000-457</f>
        <v>9543</v>
      </c>
      <c r="AH971" s="30"/>
      <c r="AI971" s="30"/>
      <c r="AJ971" s="30"/>
      <c r="AK971" s="30"/>
      <c r="AL971" s="30"/>
      <c r="AM971" s="30"/>
      <c r="AN971" s="30"/>
      <c r="AO971" s="30"/>
    </row>
    <row r="972" spans="1:41" ht="15.75" customHeight="1">
      <c r="A972" s="43"/>
      <c r="B972" s="28" t="s">
        <v>621</v>
      </c>
      <c r="C972" s="29">
        <v>57</v>
      </c>
      <c r="D972" s="248">
        <f t="shared" ref="D972:E972" si="3892">D973+D974</f>
        <v>1962.51</v>
      </c>
      <c r="E972" s="38">
        <f t="shared" si="3892"/>
        <v>2220</v>
      </c>
      <c r="F972" s="286">
        <f t="shared" ref="F972:J972" si="3893">F973+F974</f>
        <v>2190</v>
      </c>
      <c r="G972" s="248">
        <f t="shared" si="3893"/>
        <v>550</v>
      </c>
      <c r="H972" s="248">
        <f t="shared" si="3893"/>
        <v>550</v>
      </c>
      <c r="I972" s="248">
        <f t="shared" si="3893"/>
        <v>550</v>
      </c>
      <c r="J972" s="248">
        <f t="shared" si="3893"/>
        <v>540</v>
      </c>
      <c r="K972" s="23">
        <f t="shared" si="3696"/>
        <v>2190</v>
      </c>
      <c r="L972" s="23">
        <f t="shared" si="3697"/>
        <v>0</v>
      </c>
      <c r="M972" s="248">
        <f t="shared" ref="M972:O972" si="3894">M973+M974</f>
        <v>2100</v>
      </c>
      <c r="N972" s="248">
        <f t="shared" si="3894"/>
        <v>2300</v>
      </c>
      <c r="O972" s="248">
        <f t="shared" si="3894"/>
        <v>2300</v>
      </c>
      <c r="P972" s="38">
        <f t="shared" ref="P972:Q972" si="3895">P973+P974</f>
        <v>6.8</v>
      </c>
      <c r="Q972" s="38">
        <f t="shared" si="3895"/>
        <v>0</v>
      </c>
      <c r="R972" s="38">
        <f t="shared" ref="R972:Z972" si="3896">R973+R974</f>
        <v>0</v>
      </c>
      <c r="S972" s="38">
        <f t="shared" si="3896"/>
        <v>0</v>
      </c>
      <c r="T972" s="38">
        <f t="shared" si="3896"/>
        <v>-115.83</v>
      </c>
      <c r="U972" s="38">
        <f t="shared" ref="U972:V972" si="3897">U973+U974</f>
        <v>0</v>
      </c>
      <c r="V972" s="38">
        <f t="shared" si="3897"/>
        <v>-41</v>
      </c>
      <c r="W972" s="38">
        <f t="shared" ref="W972:Y972" si="3898">W973+W974</f>
        <v>-151.37</v>
      </c>
      <c r="X972" s="38">
        <f t="shared" si="3898"/>
        <v>0</v>
      </c>
      <c r="Y972" s="38">
        <f t="shared" si="3898"/>
        <v>0</v>
      </c>
      <c r="Z972" s="38">
        <f t="shared" si="3896"/>
        <v>0</v>
      </c>
      <c r="AA972" s="38">
        <f t="shared" ref="AA972:AB972" si="3899">AA973+AA974</f>
        <v>-20.95</v>
      </c>
      <c r="AB972" s="38">
        <f t="shared" si="3899"/>
        <v>8</v>
      </c>
      <c r="AC972" s="38">
        <f t="shared" ref="AC972:AE972" si="3900">AC973+AC974</f>
        <v>0</v>
      </c>
      <c r="AD972" s="292">
        <f t="shared" si="3555"/>
        <v>1875.6500000000003</v>
      </c>
      <c r="AE972" s="38">
        <f t="shared" si="3900"/>
        <v>1875.65</v>
      </c>
      <c r="AF972" s="38">
        <f t="shared" ref="AF972:AK972" si="3901">AF973+AF974</f>
        <v>1845</v>
      </c>
      <c r="AG972" s="38">
        <f t="shared" si="3901"/>
        <v>3050</v>
      </c>
      <c r="AH972" s="38">
        <f t="shared" ref="AH972:AJ972" si="3902">AH973+AH974</f>
        <v>0</v>
      </c>
      <c r="AI972" s="38">
        <f t="shared" si="3902"/>
        <v>0</v>
      </c>
      <c r="AJ972" s="38">
        <f t="shared" si="3902"/>
        <v>0</v>
      </c>
      <c r="AK972" s="38">
        <f t="shared" si="3901"/>
        <v>0</v>
      </c>
      <c r="AL972" s="38">
        <f t="shared" ref="AL972:AM972" si="3903">AL973+AL974</f>
        <v>0</v>
      </c>
      <c r="AM972" s="38">
        <f t="shared" si="3903"/>
        <v>0</v>
      </c>
      <c r="AN972" s="38">
        <f t="shared" ref="AN972:AO972" si="3904">AN973+AN974</f>
        <v>0</v>
      </c>
      <c r="AO972" s="38">
        <f t="shared" si="3904"/>
        <v>0</v>
      </c>
    </row>
    <row r="973" spans="1:41" ht="18" customHeight="1">
      <c r="A973" s="43"/>
      <c r="B973" s="28" t="s">
        <v>326</v>
      </c>
      <c r="C973" s="29" t="s">
        <v>479</v>
      </c>
      <c r="D973" s="186">
        <v>1675.7</v>
      </c>
      <c r="E973" s="30">
        <v>1663</v>
      </c>
      <c r="F973" s="309">
        <v>1633</v>
      </c>
      <c r="G973" s="186">
        <v>410</v>
      </c>
      <c r="H973" s="186">
        <v>410</v>
      </c>
      <c r="I973" s="186">
        <v>410</v>
      </c>
      <c r="J973" s="186">
        <v>403</v>
      </c>
      <c r="K973" s="23">
        <f t="shared" si="3696"/>
        <v>1633</v>
      </c>
      <c r="L973" s="23">
        <f t="shared" si="3697"/>
        <v>0</v>
      </c>
      <c r="M973" s="186">
        <v>1600</v>
      </c>
      <c r="N973" s="186">
        <v>1700</v>
      </c>
      <c r="O973" s="186">
        <v>1700</v>
      </c>
      <c r="P973" s="30">
        <v>6.8</v>
      </c>
      <c r="Q973" s="30"/>
      <c r="R973" s="30"/>
      <c r="S973" s="30"/>
      <c r="T973" s="30">
        <f>12-3.42</f>
        <v>8.58</v>
      </c>
      <c r="U973" s="30"/>
      <c r="V973" s="30"/>
      <c r="W973" s="30">
        <f>4-8.75</f>
        <v>-4.75</v>
      </c>
      <c r="X973" s="30"/>
      <c r="Y973" s="30"/>
      <c r="Z973" s="30"/>
      <c r="AA973" s="30">
        <v>-3.88</v>
      </c>
      <c r="AB973" s="30"/>
      <c r="AC973" s="30"/>
      <c r="AD973" s="292">
        <f t="shared" si="3555"/>
        <v>1639.7499999999998</v>
      </c>
      <c r="AE973" s="30">
        <v>1639.75</v>
      </c>
      <c r="AF973" s="30">
        <v>1644</v>
      </c>
      <c r="AG973" s="30">
        <f>12+2500</f>
        <v>2512</v>
      </c>
      <c r="AH973" s="30"/>
      <c r="AI973" s="30"/>
      <c r="AJ973" s="30"/>
      <c r="AK973" s="30"/>
      <c r="AL973" s="30"/>
      <c r="AM973" s="30"/>
      <c r="AN973" s="30"/>
      <c r="AO973" s="30"/>
    </row>
    <row r="974" spans="1:41" ht="18" customHeight="1">
      <c r="A974" s="43"/>
      <c r="B974" s="28" t="s">
        <v>622</v>
      </c>
      <c r="C974" s="29" t="s">
        <v>514</v>
      </c>
      <c r="D974" s="186">
        <v>286.81</v>
      </c>
      <c r="E974" s="30">
        <v>557</v>
      </c>
      <c r="F974" s="93">
        <v>557</v>
      </c>
      <c r="G974" s="186">
        <v>140</v>
      </c>
      <c r="H974" s="186">
        <v>140</v>
      </c>
      <c r="I974" s="186">
        <v>140</v>
      </c>
      <c r="J974" s="186">
        <v>137</v>
      </c>
      <c r="K974" s="23">
        <f t="shared" si="3696"/>
        <v>557</v>
      </c>
      <c r="L974" s="23">
        <f t="shared" si="3697"/>
        <v>0</v>
      </c>
      <c r="M974" s="186">
        <v>500</v>
      </c>
      <c r="N974" s="186">
        <v>600</v>
      </c>
      <c r="O974" s="186">
        <v>600</v>
      </c>
      <c r="P974" s="30"/>
      <c r="Q974" s="30"/>
      <c r="R974" s="30"/>
      <c r="S974" s="30"/>
      <c r="T974" s="30">
        <v>-124.41</v>
      </c>
      <c r="U974" s="30"/>
      <c r="V974" s="30">
        <v>-41</v>
      </c>
      <c r="W974" s="30">
        <f>-146.62</f>
        <v>-146.62</v>
      </c>
      <c r="X974" s="30"/>
      <c r="Y974" s="30"/>
      <c r="Z974" s="30"/>
      <c r="AA974" s="30">
        <v>-17.07</v>
      </c>
      <c r="AB974" s="30">
        <v>8</v>
      </c>
      <c r="AC974" s="30"/>
      <c r="AD974" s="292">
        <f t="shared" si="3555"/>
        <v>235.90000000000003</v>
      </c>
      <c r="AE974" s="30">
        <v>235.9</v>
      </c>
      <c r="AF974" s="30">
        <v>201</v>
      </c>
      <c r="AG974" s="30">
        <v>538</v>
      </c>
      <c r="AH974" s="30"/>
      <c r="AI974" s="30"/>
      <c r="AJ974" s="30"/>
      <c r="AK974" s="30"/>
      <c r="AL974" s="30"/>
      <c r="AM974" s="30"/>
      <c r="AN974" s="30"/>
      <c r="AO974" s="30"/>
    </row>
    <row r="975" spans="1:41" ht="18" customHeight="1">
      <c r="A975" s="43"/>
      <c r="B975" s="28" t="s">
        <v>623</v>
      </c>
      <c r="C975" s="29" t="s">
        <v>591</v>
      </c>
      <c r="D975" s="186"/>
      <c r="E975" s="30"/>
      <c r="F975" s="93"/>
      <c r="G975" s="186"/>
      <c r="H975" s="186"/>
      <c r="I975" s="186"/>
      <c r="J975" s="186"/>
      <c r="K975" s="23">
        <f t="shared" si="3696"/>
        <v>0</v>
      </c>
      <c r="L975" s="23">
        <f t="shared" si="3697"/>
        <v>0</v>
      </c>
      <c r="M975" s="186"/>
      <c r="N975" s="186"/>
      <c r="O975" s="186"/>
      <c r="P975" s="30"/>
      <c r="Q975" s="30"/>
      <c r="R975" s="30"/>
      <c r="S975" s="30"/>
      <c r="T975" s="30"/>
      <c r="U975" s="30"/>
      <c r="V975" s="30"/>
      <c r="W975" s="30"/>
      <c r="X975" s="30"/>
      <c r="Y975" s="30"/>
      <c r="Z975" s="30"/>
      <c r="AA975" s="30"/>
      <c r="AB975" s="30"/>
      <c r="AC975" s="30"/>
      <c r="AD975" s="292">
        <f t="shared" si="3555"/>
        <v>0</v>
      </c>
      <c r="AE975" s="30"/>
      <c r="AF975" s="30"/>
      <c r="AG975" s="30"/>
      <c r="AH975" s="30"/>
      <c r="AI975" s="30"/>
      <c r="AJ975" s="30"/>
      <c r="AK975" s="30"/>
      <c r="AL975" s="30"/>
      <c r="AM975" s="30"/>
      <c r="AN975" s="30"/>
      <c r="AO975" s="30"/>
    </row>
    <row r="976" spans="1:41" ht="18.75" customHeight="1">
      <c r="A976" s="43"/>
      <c r="B976" s="16" t="s">
        <v>310</v>
      </c>
      <c r="C976" s="29" t="s">
        <v>421</v>
      </c>
      <c r="D976" s="186">
        <v>-1215.4100000000001</v>
      </c>
      <c r="E976" s="30"/>
      <c r="F976" s="93"/>
      <c r="G976" s="186"/>
      <c r="H976" s="186"/>
      <c r="I976" s="186"/>
      <c r="J976" s="186"/>
      <c r="K976" s="23">
        <f t="shared" si="3696"/>
        <v>0</v>
      </c>
      <c r="L976" s="23">
        <f t="shared" si="3697"/>
        <v>0</v>
      </c>
      <c r="M976" s="186"/>
      <c r="N976" s="186"/>
      <c r="O976" s="186"/>
      <c r="P976" s="30"/>
      <c r="Q976" s="30"/>
      <c r="R976" s="30">
        <v>-339.36</v>
      </c>
      <c r="S976" s="30">
        <v>-240.25</v>
      </c>
      <c r="T976" s="30"/>
      <c r="U976" s="30"/>
      <c r="V976" s="30"/>
      <c r="W976" s="30">
        <v>-152.36000000000001</v>
      </c>
      <c r="X976" s="30"/>
      <c r="Y976" s="30"/>
      <c r="Z976" s="30"/>
      <c r="AA976" s="30"/>
      <c r="AB976" s="30"/>
      <c r="AC976" s="30"/>
      <c r="AD976" s="292">
        <f t="shared" si="3555"/>
        <v>-731.97</v>
      </c>
      <c r="AE976" s="30">
        <v>-731.97</v>
      </c>
      <c r="AF976" s="30">
        <v>-1009</v>
      </c>
      <c r="AG976" s="30"/>
      <c r="AH976" s="30"/>
      <c r="AI976" s="30"/>
      <c r="AJ976" s="30"/>
      <c r="AK976" s="30"/>
      <c r="AL976" s="30"/>
      <c r="AM976" s="30"/>
      <c r="AN976" s="30"/>
      <c r="AO976" s="30"/>
    </row>
    <row r="977" spans="1:41" ht="17.25" customHeight="1">
      <c r="A977" s="206" t="s">
        <v>624</v>
      </c>
      <c r="B977" s="188" t="s">
        <v>625</v>
      </c>
      <c r="C977" s="155" t="s">
        <v>620</v>
      </c>
      <c r="D977" s="263">
        <f t="shared" ref="D977:E977" si="3905">D978+D979</f>
        <v>12642</v>
      </c>
      <c r="E977" s="156">
        <f t="shared" si="3905"/>
        <v>25360</v>
      </c>
      <c r="F977" s="300">
        <f t="shared" ref="F977:J977" si="3906">F978+F979</f>
        <v>14513</v>
      </c>
      <c r="G977" s="263">
        <f t="shared" si="3906"/>
        <v>6570</v>
      </c>
      <c r="H977" s="263">
        <f t="shared" si="3906"/>
        <v>7580</v>
      </c>
      <c r="I977" s="263">
        <f t="shared" si="3906"/>
        <v>340</v>
      </c>
      <c r="J977" s="263">
        <f t="shared" si="3906"/>
        <v>23</v>
      </c>
      <c r="K977" s="23">
        <f t="shared" si="3696"/>
        <v>14513</v>
      </c>
      <c r="L977" s="23">
        <f t="shared" si="3697"/>
        <v>0</v>
      </c>
      <c r="M977" s="263">
        <f t="shared" ref="M977:O977" si="3907">M978+M979</f>
        <v>30400</v>
      </c>
      <c r="N977" s="263">
        <f t="shared" si="3907"/>
        <v>30400</v>
      </c>
      <c r="O977" s="263">
        <f t="shared" si="3907"/>
        <v>30400</v>
      </c>
      <c r="P977" s="156">
        <f t="shared" ref="P977:Q977" si="3908">P978+P979</f>
        <v>0</v>
      </c>
      <c r="Q977" s="156">
        <f t="shared" si="3908"/>
        <v>0</v>
      </c>
      <c r="R977" s="156">
        <f t="shared" ref="R977:Z977" si="3909">R978+R979</f>
        <v>0</v>
      </c>
      <c r="S977" s="156">
        <f t="shared" si="3909"/>
        <v>0</v>
      </c>
      <c r="T977" s="156">
        <f t="shared" si="3909"/>
        <v>0</v>
      </c>
      <c r="U977" s="156">
        <f t="shared" ref="U977:V977" si="3910">U978+U979</f>
        <v>0</v>
      </c>
      <c r="V977" s="156">
        <f t="shared" si="3910"/>
        <v>0</v>
      </c>
      <c r="W977" s="156">
        <f t="shared" ref="W977:Y977" si="3911">W978+W979</f>
        <v>900</v>
      </c>
      <c r="X977" s="156">
        <f t="shared" si="3911"/>
        <v>0</v>
      </c>
      <c r="Y977" s="156">
        <f t="shared" si="3911"/>
        <v>0</v>
      </c>
      <c r="Z977" s="156">
        <f t="shared" si="3909"/>
        <v>1800</v>
      </c>
      <c r="AA977" s="156">
        <f t="shared" ref="AA977:AB977" si="3912">AA978+AA979</f>
        <v>0</v>
      </c>
      <c r="AB977" s="156">
        <f t="shared" si="3912"/>
        <v>2081</v>
      </c>
      <c r="AC977" s="156">
        <f t="shared" ref="AC977:AE977" si="3913">AC978+AC979</f>
        <v>0</v>
      </c>
      <c r="AD977" s="292">
        <f t="shared" si="3555"/>
        <v>19294</v>
      </c>
      <c r="AE977" s="156">
        <f t="shared" si="3913"/>
        <v>19294</v>
      </c>
      <c r="AF977" s="156">
        <f t="shared" ref="AF977:AK977" si="3914">AF978+AF979</f>
        <v>18864</v>
      </c>
      <c r="AG977" s="156">
        <f t="shared" si="3914"/>
        <v>25330</v>
      </c>
      <c r="AH977" s="156">
        <f t="shared" ref="AH977:AJ977" si="3915">AH978+AH979</f>
        <v>0</v>
      </c>
      <c r="AI977" s="156">
        <f t="shared" si="3915"/>
        <v>0</v>
      </c>
      <c r="AJ977" s="156">
        <f t="shared" si="3915"/>
        <v>0</v>
      </c>
      <c r="AK977" s="156">
        <f t="shared" si="3914"/>
        <v>25330</v>
      </c>
      <c r="AL977" s="156">
        <f t="shared" ref="AL977:AM977" si="3916">AL978+AL979</f>
        <v>25330</v>
      </c>
      <c r="AM977" s="156">
        <f t="shared" si="3916"/>
        <v>25330</v>
      </c>
      <c r="AN977" s="156">
        <f t="shared" ref="AN977:AO977" si="3917">AN978+AN979</f>
        <v>25330</v>
      </c>
      <c r="AO977" s="156">
        <f t="shared" si="3917"/>
        <v>0</v>
      </c>
    </row>
    <row r="978" spans="1:41" ht="17.25" customHeight="1">
      <c r="A978" s="43"/>
      <c r="B978" s="28" t="s">
        <v>626</v>
      </c>
      <c r="C978" s="29">
        <v>20</v>
      </c>
      <c r="D978" s="186"/>
      <c r="E978" s="30"/>
      <c r="F978" s="93"/>
      <c r="G978" s="186"/>
      <c r="H978" s="186"/>
      <c r="I978" s="186"/>
      <c r="J978" s="186"/>
      <c r="K978" s="23">
        <f t="shared" si="3696"/>
        <v>0</v>
      </c>
      <c r="L978" s="23">
        <f t="shared" si="3697"/>
        <v>0</v>
      </c>
      <c r="M978" s="186"/>
      <c r="N978" s="186"/>
      <c r="O978" s="186"/>
      <c r="P978" s="30"/>
      <c r="Q978" s="30"/>
      <c r="R978" s="30"/>
      <c r="S978" s="30"/>
      <c r="T978" s="30"/>
      <c r="U978" s="30"/>
      <c r="V978" s="30"/>
      <c r="W978" s="30"/>
      <c r="X978" s="30"/>
      <c r="Y978" s="30"/>
      <c r="Z978" s="30"/>
      <c r="AA978" s="30"/>
      <c r="AB978" s="30"/>
      <c r="AC978" s="30"/>
      <c r="AD978" s="292">
        <f t="shared" si="3555"/>
        <v>0</v>
      </c>
      <c r="AE978" s="30"/>
      <c r="AF978" s="30"/>
      <c r="AG978" s="30"/>
      <c r="AH978" s="30"/>
      <c r="AI978" s="30"/>
      <c r="AJ978" s="30"/>
      <c r="AK978" s="30"/>
      <c r="AL978" s="30"/>
      <c r="AM978" s="30"/>
      <c r="AN978" s="30"/>
      <c r="AO978" s="30"/>
    </row>
    <row r="979" spans="1:41" ht="15.75" customHeight="1">
      <c r="A979" s="43"/>
      <c r="B979" s="28" t="s">
        <v>627</v>
      </c>
      <c r="C979" s="26">
        <v>57.02</v>
      </c>
      <c r="D979" s="248">
        <f t="shared" ref="D979:E979" si="3918">D980+D981</f>
        <v>12642</v>
      </c>
      <c r="E979" s="38">
        <f t="shared" si="3918"/>
        <v>25360</v>
      </c>
      <c r="F979" s="310">
        <f t="shared" ref="F979:J979" si="3919">F980+F981</f>
        <v>14513</v>
      </c>
      <c r="G979" s="248">
        <f t="shared" si="3919"/>
        <v>6570</v>
      </c>
      <c r="H979" s="248">
        <f t="shared" si="3919"/>
        <v>7580</v>
      </c>
      <c r="I979" s="248">
        <f t="shared" si="3919"/>
        <v>340</v>
      </c>
      <c r="J979" s="248">
        <f t="shared" si="3919"/>
        <v>23</v>
      </c>
      <c r="K979" s="23">
        <f t="shared" si="3696"/>
        <v>14513</v>
      </c>
      <c r="L979" s="23">
        <f t="shared" si="3697"/>
        <v>0</v>
      </c>
      <c r="M979" s="248">
        <f t="shared" ref="M979:O979" si="3920">M980+M981</f>
        <v>30400</v>
      </c>
      <c r="N979" s="248">
        <f t="shared" si="3920"/>
        <v>30400</v>
      </c>
      <c r="O979" s="248">
        <f t="shared" si="3920"/>
        <v>30400</v>
      </c>
      <c r="P979" s="38">
        <f t="shared" ref="P979:Q979" si="3921">P980+P981</f>
        <v>0</v>
      </c>
      <c r="Q979" s="38">
        <f t="shared" si="3921"/>
        <v>0</v>
      </c>
      <c r="R979" s="38">
        <f t="shared" ref="R979:Z979" si="3922">R980+R981</f>
        <v>0</v>
      </c>
      <c r="S979" s="38">
        <f t="shared" si="3922"/>
        <v>0</v>
      </c>
      <c r="T979" s="38">
        <f t="shared" si="3922"/>
        <v>0</v>
      </c>
      <c r="U979" s="38">
        <f t="shared" ref="U979:V979" si="3923">U980+U981</f>
        <v>0</v>
      </c>
      <c r="V979" s="38">
        <f t="shared" si="3923"/>
        <v>0</v>
      </c>
      <c r="W979" s="38">
        <f t="shared" ref="W979:Y979" si="3924">W980+W981</f>
        <v>900</v>
      </c>
      <c r="X979" s="38">
        <f t="shared" si="3924"/>
        <v>0</v>
      </c>
      <c r="Y979" s="38">
        <f t="shared" si="3924"/>
        <v>0</v>
      </c>
      <c r="Z979" s="38">
        <f t="shared" si="3922"/>
        <v>1800</v>
      </c>
      <c r="AA979" s="38">
        <f t="shared" ref="AA979:AB979" si="3925">AA980+AA981</f>
        <v>0</v>
      </c>
      <c r="AB979" s="38">
        <f t="shared" si="3925"/>
        <v>2081</v>
      </c>
      <c r="AC979" s="38">
        <f t="shared" ref="AC979:AE979" si="3926">AC980+AC981</f>
        <v>0</v>
      </c>
      <c r="AD979" s="292">
        <f t="shared" si="3555"/>
        <v>19294</v>
      </c>
      <c r="AE979" s="38">
        <f t="shared" si="3926"/>
        <v>19294</v>
      </c>
      <c r="AF979" s="38">
        <f t="shared" ref="AF979:AK979" si="3927">AF980+AF981</f>
        <v>18864</v>
      </c>
      <c r="AG979" s="38">
        <f t="shared" si="3927"/>
        <v>25330</v>
      </c>
      <c r="AH979" s="38">
        <f t="shared" ref="AH979:AJ979" si="3928">AH980+AH981</f>
        <v>0</v>
      </c>
      <c r="AI979" s="38">
        <f t="shared" si="3928"/>
        <v>0</v>
      </c>
      <c r="AJ979" s="38">
        <f t="shared" si="3928"/>
        <v>0</v>
      </c>
      <c r="AK979" s="38">
        <f t="shared" si="3927"/>
        <v>25330</v>
      </c>
      <c r="AL979" s="38">
        <f t="shared" ref="AL979:AM979" si="3929">AL980+AL981</f>
        <v>25330</v>
      </c>
      <c r="AM979" s="38">
        <f t="shared" si="3929"/>
        <v>25330</v>
      </c>
      <c r="AN979" s="38">
        <f t="shared" ref="AN979:AO979" si="3930">AN980+AN981</f>
        <v>25330</v>
      </c>
      <c r="AO979" s="38">
        <f t="shared" si="3930"/>
        <v>0</v>
      </c>
    </row>
    <row r="980" spans="1:41" ht="19.5" customHeight="1">
      <c r="A980" s="43"/>
      <c r="B980" s="28" t="s">
        <v>326</v>
      </c>
      <c r="C980" s="29" t="s">
        <v>479</v>
      </c>
      <c r="D980" s="186">
        <v>211</v>
      </c>
      <c r="E980" s="30">
        <v>360</v>
      </c>
      <c r="F980" s="93">
        <v>253</v>
      </c>
      <c r="G980" s="186">
        <v>70</v>
      </c>
      <c r="H980" s="186">
        <v>80</v>
      </c>
      <c r="I980" s="186">
        <v>80</v>
      </c>
      <c r="J980" s="186">
        <v>23</v>
      </c>
      <c r="K980" s="23">
        <f t="shared" si="3696"/>
        <v>253</v>
      </c>
      <c r="L980" s="23">
        <f t="shared" si="3697"/>
        <v>0</v>
      </c>
      <c r="M980" s="186">
        <v>400</v>
      </c>
      <c r="N980" s="186">
        <v>400</v>
      </c>
      <c r="O980" s="186">
        <v>400</v>
      </c>
      <c r="P980" s="30">
        <v>0</v>
      </c>
      <c r="Q980" s="30"/>
      <c r="R980" s="30"/>
      <c r="S980" s="30"/>
      <c r="T980" s="30"/>
      <c r="U980" s="30"/>
      <c r="V980" s="30"/>
      <c r="W980" s="30"/>
      <c r="X980" s="30"/>
      <c r="Y980" s="30"/>
      <c r="Z980" s="30"/>
      <c r="AA980" s="30"/>
      <c r="AB980" s="30">
        <v>40</v>
      </c>
      <c r="AC980" s="30"/>
      <c r="AD980" s="292">
        <f t="shared" si="3555"/>
        <v>293</v>
      </c>
      <c r="AE980" s="30">
        <v>293</v>
      </c>
      <c r="AF980" s="30">
        <v>285</v>
      </c>
      <c r="AG980" s="375">
        <v>330</v>
      </c>
      <c r="AH980" s="375"/>
      <c r="AI980" s="375"/>
      <c r="AJ980" s="375"/>
      <c r="AK980" s="375">
        <v>330</v>
      </c>
      <c r="AL980" s="375">
        <v>330</v>
      </c>
      <c r="AM980" s="375">
        <v>330</v>
      </c>
      <c r="AN980" s="375">
        <v>330</v>
      </c>
      <c r="AO980" s="30"/>
    </row>
    <row r="981" spans="1:41" ht="17.25" customHeight="1">
      <c r="A981" s="43"/>
      <c r="B981" s="28" t="s">
        <v>628</v>
      </c>
      <c r="C981" s="29" t="s">
        <v>514</v>
      </c>
      <c r="D981" s="186">
        <v>12431</v>
      </c>
      <c r="E981" s="30">
        <v>25000</v>
      </c>
      <c r="F981" s="93">
        <v>14260</v>
      </c>
      <c r="G981" s="186">
        <v>6500</v>
      </c>
      <c r="H981" s="186">
        <v>7500</v>
      </c>
      <c r="I981" s="186">
        <v>260</v>
      </c>
      <c r="J981" s="186">
        <v>0</v>
      </c>
      <c r="K981" s="23">
        <f t="shared" si="3696"/>
        <v>14260</v>
      </c>
      <c r="L981" s="23">
        <f t="shared" si="3697"/>
        <v>0</v>
      </c>
      <c r="M981" s="186">
        <v>30000</v>
      </c>
      <c r="N981" s="186">
        <v>30000</v>
      </c>
      <c r="O981" s="186">
        <v>30000</v>
      </c>
      <c r="P981" s="30"/>
      <c r="Q981" s="30"/>
      <c r="R981" s="30"/>
      <c r="S981" s="30"/>
      <c r="T981" s="30"/>
      <c r="U981" s="30"/>
      <c r="V981" s="30"/>
      <c r="W981" s="30">
        <v>900</v>
      </c>
      <c r="X981" s="30"/>
      <c r="Y981" s="30"/>
      <c r="Z981" s="30">
        <v>1800</v>
      </c>
      <c r="AA981" s="30"/>
      <c r="AB981" s="30">
        <v>2041</v>
      </c>
      <c r="AC981" s="30"/>
      <c r="AD981" s="292">
        <f t="shared" si="3555"/>
        <v>19001</v>
      </c>
      <c r="AE981" s="30">
        <v>19001</v>
      </c>
      <c r="AF981" s="30">
        <v>18579</v>
      </c>
      <c r="AG981" s="375">
        <v>25000</v>
      </c>
      <c r="AH981" s="375"/>
      <c r="AI981" s="375"/>
      <c r="AJ981" s="375"/>
      <c r="AK981" s="375">
        <v>25000</v>
      </c>
      <c r="AL981" s="375">
        <v>25000</v>
      </c>
      <c r="AM981" s="375">
        <v>25000</v>
      </c>
      <c r="AN981" s="375">
        <v>25000</v>
      </c>
      <c r="AO981" s="30"/>
    </row>
    <row r="982" spans="1:41" ht="12.75" customHeight="1">
      <c r="A982" s="43"/>
      <c r="B982" s="25" t="s">
        <v>311</v>
      </c>
      <c r="C982" s="29"/>
      <c r="D982" s="191">
        <f t="shared" ref="D982:E982" si="3931">D983+D987+D988</f>
        <v>11279</v>
      </c>
      <c r="E982" s="111">
        <f t="shared" si="3931"/>
        <v>668</v>
      </c>
      <c r="F982" s="296">
        <f t="shared" ref="F982:J982" si="3932">F983+F987+F988</f>
        <v>2330</v>
      </c>
      <c r="G982" s="191">
        <f t="shared" si="3932"/>
        <v>2330</v>
      </c>
      <c r="H982" s="191">
        <f t="shared" si="3932"/>
        <v>0</v>
      </c>
      <c r="I982" s="191">
        <f t="shared" si="3932"/>
        <v>0</v>
      </c>
      <c r="J982" s="191">
        <f t="shared" si="3932"/>
        <v>0</v>
      </c>
      <c r="K982" s="23">
        <f t="shared" si="3696"/>
        <v>2330</v>
      </c>
      <c r="L982" s="23">
        <f t="shared" si="3697"/>
        <v>0</v>
      </c>
      <c r="M982" s="191">
        <f t="shared" ref="M982:O982" si="3933">M983+M987+M988</f>
        <v>0</v>
      </c>
      <c r="N982" s="191">
        <f t="shared" si="3933"/>
        <v>0</v>
      </c>
      <c r="O982" s="191">
        <f t="shared" si="3933"/>
        <v>0</v>
      </c>
      <c r="P982" s="111">
        <f t="shared" ref="P982:Q982" si="3934">P983+P987+P988</f>
        <v>120</v>
      </c>
      <c r="Q982" s="111">
        <f t="shared" si="3934"/>
        <v>0</v>
      </c>
      <c r="R982" s="111">
        <f t="shared" ref="R982:Z982" si="3935">R983+R987+R988</f>
        <v>0</v>
      </c>
      <c r="S982" s="111">
        <f t="shared" si="3935"/>
        <v>0</v>
      </c>
      <c r="T982" s="111">
        <f t="shared" si="3935"/>
        <v>0</v>
      </c>
      <c r="U982" s="111">
        <f t="shared" ref="U982:V982" si="3936">U983+U987+U988</f>
        <v>604</v>
      </c>
      <c r="V982" s="111">
        <f t="shared" si="3936"/>
        <v>112.2</v>
      </c>
      <c r="W982" s="111">
        <f t="shared" ref="W982:Y982" si="3937">W983+W987+W988</f>
        <v>0</v>
      </c>
      <c r="X982" s="111">
        <f t="shared" si="3937"/>
        <v>0</v>
      </c>
      <c r="Y982" s="111">
        <f t="shared" si="3937"/>
        <v>0</v>
      </c>
      <c r="Z982" s="111">
        <f t="shared" si="3935"/>
        <v>0</v>
      </c>
      <c r="AA982" s="111">
        <f t="shared" ref="AA982:AB982" si="3938">AA983+AA987+AA988</f>
        <v>0</v>
      </c>
      <c r="AB982" s="111">
        <f t="shared" si="3938"/>
        <v>0</v>
      </c>
      <c r="AC982" s="111">
        <f t="shared" ref="AC982:AE982" si="3939">AC983+AC987+AC988</f>
        <v>0</v>
      </c>
      <c r="AD982" s="292">
        <f t="shared" si="3555"/>
        <v>3166.2</v>
      </c>
      <c r="AE982" s="111">
        <f t="shared" si="3939"/>
        <v>3166.2</v>
      </c>
      <c r="AF982" s="111">
        <f t="shared" ref="AF982:AK982" si="3940">AF983+AF987+AF988</f>
        <v>658</v>
      </c>
      <c r="AG982" s="111">
        <f t="shared" si="3940"/>
        <v>768</v>
      </c>
      <c r="AH982" s="111">
        <f t="shared" ref="AH982:AJ982" si="3941">AH983+AH987+AH988</f>
        <v>0</v>
      </c>
      <c r="AI982" s="111">
        <f t="shared" si="3941"/>
        <v>0</v>
      </c>
      <c r="AJ982" s="111">
        <f t="shared" si="3941"/>
        <v>0</v>
      </c>
      <c r="AK982" s="111">
        <f t="shared" si="3940"/>
        <v>768</v>
      </c>
      <c r="AL982" s="111">
        <f t="shared" ref="AL982:AM982" si="3942">AL983+AL987+AL988</f>
        <v>953</v>
      </c>
      <c r="AM982" s="111">
        <f t="shared" si="3942"/>
        <v>0</v>
      </c>
      <c r="AN982" s="111">
        <f t="shared" ref="AN982:AO982" si="3943">AN983+AN987+AN988</f>
        <v>0</v>
      </c>
      <c r="AO982" s="111">
        <f t="shared" si="3943"/>
        <v>0</v>
      </c>
    </row>
    <row r="983" spans="1:41" ht="15" customHeight="1">
      <c r="A983" s="43"/>
      <c r="B983" s="28" t="s">
        <v>320</v>
      </c>
      <c r="C983" s="26">
        <v>58</v>
      </c>
      <c r="D983" s="252">
        <f t="shared" ref="D983:E983" si="3944">D994+D1000+D1006+D1011+D1016+D1021+D1026+D1032+D1038+D1044</f>
        <v>4692</v>
      </c>
      <c r="E983" s="47">
        <f t="shared" si="3944"/>
        <v>668</v>
      </c>
      <c r="F983" s="291">
        <f t="shared" ref="F983:J983" si="3945">F994+F1000+F1006+F1011+F1016+F1021+F1026+F1032+F1038+F1044</f>
        <v>668</v>
      </c>
      <c r="G983" s="252">
        <f t="shared" si="3945"/>
        <v>668</v>
      </c>
      <c r="H983" s="252">
        <f t="shared" si="3945"/>
        <v>0</v>
      </c>
      <c r="I983" s="252">
        <f t="shared" si="3945"/>
        <v>0</v>
      </c>
      <c r="J983" s="252">
        <f t="shared" si="3945"/>
        <v>0</v>
      </c>
      <c r="K983" s="23">
        <f t="shared" si="3696"/>
        <v>668</v>
      </c>
      <c r="L983" s="23">
        <f t="shared" si="3697"/>
        <v>0</v>
      </c>
      <c r="M983" s="252">
        <f t="shared" ref="M983:O983" si="3946">M994+M1000+M1006+M1011+M1016+M1021+M1026+M1032+M1038+M1044</f>
        <v>0</v>
      </c>
      <c r="N983" s="252">
        <f t="shared" si="3946"/>
        <v>0</v>
      </c>
      <c r="O983" s="252">
        <f t="shared" si="3946"/>
        <v>0</v>
      </c>
      <c r="P983" s="47">
        <f t="shared" ref="P983:Q983" si="3947">P994+P1000+P1006+P1011+P1016+P1021+P1026+P1032+P1038+P1044</f>
        <v>0</v>
      </c>
      <c r="Q983" s="47">
        <f t="shared" si="3947"/>
        <v>0</v>
      </c>
      <c r="R983" s="47">
        <f t="shared" ref="R983:Z983" si="3948">R994+R1000+R1006+R1011+R1016+R1021+R1026+R1032+R1038+R1044</f>
        <v>0</v>
      </c>
      <c r="S983" s="47">
        <f t="shared" si="3948"/>
        <v>0</v>
      </c>
      <c r="T983" s="47">
        <f t="shared" si="3948"/>
        <v>0</v>
      </c>
      <c r="U983" s="47">
        <f t="shared" ref="U983:V983" si="3949">U994+U1000+U1006+U1011+U1016+U1021+U1026+U1032+U1038+U1044</f>
        <v>0</v>
      </c>
      <c r="V983" s="47">
        <f t="shared" si="3949"/>
        <v>0</v>
      </c>
      <c r="W983" s="47">
        <f t="shared" ref="W983:Y983" si="3950">W994+W1000+W1006+W1011+W1016+W1021+W1026+W1032+W1038+W1044</f>
        <v>0</v>
      </c>
      <c r="X983" s="47">
        <f t="shared" si="3950"/>
        <v>0</v>
      </c>
      <c r="Y983" s="47">
        <f t="shared" si="3950"/>
        <v>0</v>
      </c>
      <c r="Z983" s="47">
        <f t="shared" si="3948"/>
        <v>0</v>
      </c>
      <c r="AA983" s="47">
        <f t="shared" ref="AA983:AB983" si="3951">AA994+AA1000+AA1006+AA1011+AA1016+AA1021+AA1026+AA1032+AA1038+AA1044</f>
        <v>0</v>
      </c>
      <c r="AB983" s="47">
        <f t="shared" si="3951"/>
        <v>0</v>
      </c>
      <c r="AC983" s="47">
        <f t="shared" ref="AC983:AE983" si="3952">AC994+AC1000+AC1006+AC1011+AC1016+AC1021+AC1026+AC1032+AC1038+AC1044</f>
        <v>0</v>
      </c>
      <c r="AD983" s="292">
        <f t="shared" si="3555"/>
        <v>668</v>
      </c>
      <c r="AE983" s="47">
        <f t="shared" si="3952"/>
        <v>668</v>
      </c>
      <c r="AF983" s="47">
        <f t="shared" ref="AF983:AK983" si="3953">AF994+AF1000+AF1006+AF1011+AF1016+AF1021+AF1026+AF1032+AF1038+AF1044</f>
        <v>193</v>
      </c>
      <c r="AG983" s="47">
        <f t="shared" si="3953"/>
        <v>0</v>
      </c>
      <c r="AH983" s="47">
        <f t="shared" ref="AH983:AJ983" si="3954">AH994+AH1000+AH1006+AH1011+AH1016+AH1021+AH1026+AH1032+AH1038+AH1044</f>
        <v>0</v>
      </c>
      <c r="AI983" s="47">
        <f t="shared" si="3954"/>
        <v>0</v>
      </c>
      <c r="AJ983" s="47">
        <f t="shared" si="3954"/>
        <v>0</v>
      </c>
      <c r="AK983" s="47">
        <f t="shared" si="3953"/>
        <v>0</v>
      </c>
      <c r="AL983" s="47">
        <f t="shared" ref="AL983:AM983" si="3955">AL994+AL1000+AL1006+AL1011+AL1016+AL1021+AL1026+AL1032+AL1038+AL1044</f>
        <v>0</v>
      </c>
      <c r="AM983" s="47">
        <f t="shared" si="3955"/>
        <v>0</v>
      </c>
      <c r="AN983" s="47">
        <f t="shared" ref="AN983:AO983" si="3956">AN994+AN1000+AN1006+AN1011+AN1016+AN1021+AN1026+AN1032+AN1038+AN1044</f>
        <v>0</v>
      </c>
      <c r="AO983" s="47">
        <f t="shared" si="3956"/>
        <v>0</v>
      </c>
    </row>
    <row r="984" spans="1:41" ht="0.75" customHeight="1">
      <c r="A984" s="43"/>
      <c r="B984" s="28" t="s">
        <v>629</v>
      </c>
      <c r="C984" s="29" t="s">
        <v>489</v>
      </c>
      <c r="D984" s="186"/>
      <c r="E984" s="30"/>
      <c r="F984" s="93"/>
      <c r="G984" s="186"/>
      <c r="H984" s="186"/>
      <c r="I984" s="186"/>
      <c r="J984" s="186"/>
      <c r="K984" s="23">
        <f t="shared" si="3696"/>
        <v>0</v>
      </c>
      <c r="L984" s="23">
        <f t="shared" si="3697"/>
        <v>0</v>
      </c>
      <c r="M984" s="186"/>
      <c r="N984" s="186"/>
      <c r="O984" s="186"/>
      <c r="P984" s="30"/>
      <c r="Q984" s="30"/>
      <c r="R984" s="30"/>
      <c r="S984" s="30"/>
      <c r="T984" s="30"/>
      <c r="U984" s="30"/>
      <c r="V984" s="30"/>
      <c r="W984" s="30"/>
      <c r="X984" s="30"/>
      <c r="Y984" s="30"/>
      <c r="Z984" s="30"/>
      <c r="AA984" s="30"/>
      <c r="AB984" s="30"/>
      <c r="AC984" s="30"/>
      <c r="AD984" s="292">
        <f t="shared" si="3555"/>
        <v>0</v>
      </c>
      <c r="AE984" s="30"/>
      <c r="AF984" s="30"/>
      <c r="AG984" s="30"/>
      <c r="AH984" s="30"/>
      <c r="AI984" s="30"/>
      <c r="AJ984" s="30"/>
      <c r="AK984" s="30"/>
      <c r="AL984" s="30"/>
      <c r="AM984" s="30"/>
      <c r="AN984" s="30"/>
      <c r="AO984" s="30"/>
    </row>
    <row r="985" spans="1:41" ht="14.25" hidden="1" customHeight="1">
      <c r="A985" s="43"/>
      <c r="B985" s="28" t="s">
        <v>490</v>
      </c>
      <c r="C985" s="29" t="s">
        <v>491</v>
      </c>
      <c r="D985" s="186"/>
      <c r="E985" s="30"/>
      <c r="F985" s="93"/>
      <c r="G985" s="186"/>
      <c r="H985" s="186"/>
      <c r="I985" s="186"/>
      <c r="J985" s="186"/>
      <c r="K985" s="23">
        <f t="shared" si="3696"/>
        <v>0</v>
      </c>
      <c r="L985" s="23">
        <f t="shared" si="3697"/>
        <v>0</v>
      </c>
      <c r="M985" s="186"/>
      <c r="N985" s="186"/>
      <c r="O985" s="186"/>
      <c r="P985" s="30"/>
      <c r="Q985" s="30"/>
      <c r="R985" s="30"/>
      <c r="S985" s="30"/>
      <c r="T985" s="30"/>
      <c r="U985" s="30"/>
      <c r="V985" s="30"/>
      <c r="W985" s="30"/>
      <c r="X985" s="30"/>
      <c r="Y985" s="30"/>
      <c r="Z985" s="30"/>
      <c r="AA985" s="30"/>
      <c r="AB985" s="30"/>
      <c r="AC985" s="30"/>
      <c r="AD985" s="292">
        <f t="shared" si="3555"/>
        <v>0</v>
      </c>
      <c r="AE985" s="30"/>
      <c r="AF985" s="30"/>
      <c r="AG985" s="30"/>
      <c r="AH985" s="30"/>
      <c r="AI985" s="30"/>
      <c r="AJ985" s="30"/>
      <c r="AK985" s="30"/>
      <c r="AL985" s="30"/>
      <c r="AM985" s="30"/>
      <c r="AN985" s="30"/>
      <c r="AO985" s="30"/>
    </row>
    <row r="986" spans="1:41" ht="18" hidden="1" customHeight="1">
      <c r="A986" s="43"/>
      <c r="B986" s="28" t="s">
        <v>382</v>
      </c>
      <c r="C986" s="29" t="s">
        <v>492</v>
      </c>
      <c r="D986" s="186"/>
      <c r="E986" s="30"/>
      <c r="F986" s="93"/>
      <c r="G986" s="186"/>
      <c r="H986" s="186"/>
      <c r="I986" s="186"/>
      <c r="J986" s="186"/>
      <c r="K986" s="23">
        <f t="shared" si="3696"/>
        <v>0</v>
      </c>
      <c r="L986" s="23">
        <f t="shared" si="3697"/>
        <v>0</v>
      </c>
      <c r="M986" s="186"/>
      <c r="N986" s="186"/>
      <c r="O986" s="186"/>
      <c r="P986" s="30"/>
      <c r="Q986" s="30"/>
      <c r="R986" s="30"/>
      <c r="S986" s="30"/>
      <c r="T986" s="30"/>
      <c r="U986" s="30"/>
      <c r="V986" s="30"/>
      <c r="W986" s="30"/>
      <c r="X986" s="30"/>
      <c r="Y986" s="30"/>
      <c r="Z986" s="30"/>
      <c r="AA986" s="30"/>
      <c r="AB986" s="30"/>
      <c r="AC986" s="30"/>
      <c r="AD986" s="292">
        <f t="shared" si="3555"/>
        <v>0</v>
      </c>
      <c r="AE986" s="30"/>
      <c r="AF986" s="30"/>
      <c r="AG986" s="30"/>
      <c r="AH986" s="30"/>
      <c r="AI986" s="30"/>
      <c r="AJ986" s="30"/>
      <c r="AK986" s="30"/>
      <c r="AL986" s="30"/>
      <c r="AM986" s="30"/>
      <c r="AN986" s="30"/>
      <c r="AO986" s="30"/>
    </row>
    <row r="987" spans="1:41" ht="18" customHeight="1">
      <c r="A987" s="43"/>
      <c r="B987" s="28" t="s">
        <v>320</v>
      </c>
      <c r="C987" s="26" t="s">
        <v>630</v>
      </c>
      <c r="D987" s="186"/>
      <c r="E987" s="30"/>
      <c r="F987" s="93">
        <f>F1052</f>
        <v>0</v>
      </c>
      <c r="G987" s="93">
        <f t="shared" ref="G987:Z987" si="3957">G1052</f>
        <v>0</v>
      </c>
      <c r="H987" s="93">
        <f t="shared" si="3957"/>
        <v>0</v>
      </c>
      <c r="I987" s="93">
        <f t="shared" si="3957"/>
        <v>0</v>
      </c>
      <c r="J987" s="93">
        <f t="shared" si="3957"/>
        <v>0</v>
      </c>
      <c r="K987" s="93">
        <f t="shared" si="3957"/>
        <v>0</v>
      </c>
      <c r="L987" s="93">
        <f t="shared" si="3957"/>
        <v>0</v>
      </c>
      <c r="M987" s="93">
        <f t="shared" si="3957"/>
        <v>0</v>
      </c>
      <c r="N987" s="93">
        <f t="shared" si="3957"/>
        <v>0</v>
      </c>
      <c r="O987" s="93">
        <f t="shared" si="3957"/>
        <v>0</v>
      </c>
      <c r="P987" s="93">
        <f t="shared" si="3957"/>
        <v>0</v>
      </c>
      <c r="Q987" s="93">
        <f t="shared" si="3957"/>
        <v>0</v>
      </c>
      <c r="R987" s="93">
        <f t="shared" si="3957"/>
        <v>0</v>
      </c>
      <c r="S987" s="93">
        <f t="shared" si="3957"/>
        <v>0</v>
      </c>
      <c r="T987" s="93">
        <f t="shared" si="3957"/>
        <v>0</v>
      </c>
      <c r="U987" s="93">
        <f t="shared" si="3957"/>
        <v>0</v>
      </c>
      <c r="V987" s="93">
        <f t="shared" si="3957"/>
        <v>112.2</v>
      </c>
      <c r="W987" s="93">
        <f t="shared" si="3957"/>
        <v>0</v>
      </c>
      <c r="X987" s="93">
        <f t="shared" si="3957"/>
        <v>0</v>
      </c>
      <c r="Y987" s="93">
        <f t="shared" si="3957"/>
        <v>0</v>
      </c>
      <c r="Z987" s="93">
        <f t="shared" si="3957"/>
        <v>0</v>
      </c>
      <c r="AA987" s="93">
        <f t="shared" ref="AA987:AB987" si="3958">AA1052</f>
        <v>0</v>
      </c>
      <c r="AB987" s="93">
        <f t="shared" si="3958"/>
        <v>0</v>
      </c>
      <c r="AC987" s="93">
        <f t="shared" ref="AC987:AE987" si="3959">AC1052</f>
        <v>0</v>
      </c>
      <c r="AD987" s="292">
        <f t="shared" si="3555"/>
        <v>112.2</v>
      </c>
      <c r="AE987" s="93">
        <f t="shared" si="3959"/>
        <v>112.2</v>
      </c>
      <c r="AF987" s="93">
        <f t="shared" ref="AF987:AK987" si="3960">AF1052</f>
        <v>26</v>
      </c>
      <c r="AG987" s="93">
        <f t="shared" si="3960"/>
        <v>533</v>
      </c>
      <c r="AH987" s="93">
        <f t="shared" ref="AH987:AJ987" si="3961">AH1052</f>
        <v>0</v>
      </c>
      <c r="AI987" s="93">
        <f t="shared" si="3961"/>
        <v>0</v>
      </c>
      <c r="AJ987" s="93">
        <f t="shared" si="3961"/>
        <v>0</v>
      </c>
      <c r="AK987" s="93">
        <f t="shared" si="3960"/>
        <v>533</v>
      </c>
      <c r="AL987" s="93">
        <f t="shared" ref="AL987:AM987" si="3962">AL1052</f>
        <v>953</v>
      </c>
      <c r="AM987" s="93">
        <f t="shared" si="3962"/>
        <v>0</v>
      </c>
      <c r="AN987" s="93">
        <f t="shared" ref="AN987:AO987" si="3963">AN1052</f>
        <v>0</v>
      </c>
      <c r="AO987" s="93">
        <f t="shared" si="3963"/>
        <v>0</v>
      </c>
    </row>
    <row r="988" spans="1:41" ht="15" customHeight="1">
      <c r="A988" s="211" t="s">
        <v>631</v>
      </c>
      <c r="B988" s="28" t="s">
        <v>365</v>
      </c>
      <c r="C988" s="26">
        <v>70</v>
      </c>
      <c r="D988" s="186">
        <v>6587</v>
      </c>
      <c r="E988" s="30">
        <v>0</v>
      </c>
      <c r="F988" s="93">
        <f>87+69+1482+24</f>
        <v>1662</v>
      </c>
      <c r="G988" s="186">
        <f>1638-69+69+24</f>
        <v>1662</v>
      </c>
      <c r="H988" s="186">
        <v>0</v>
      </c>
      <c r="I988" s="186">
        <v>0</v>
      </c>
      <c r="J988" s="186">
        <v>0</v>
      </c>
      <c r="K988" s="23">
        <f t="shared" si="3696"/>
        <v>1662</v>
      </c>
      <c r="L988" s="23">
        <f t="shared" si="3697"/>
        <v>0</v>
      </c>
      <c r="M988" s="186">
        <v>0</v>
      </c>
      <c r="N988" s="186">
        <v>0</v>
      </c>
      <c r="O988" s="186">
        <v>0</v>
      </c>
      <c r="P988" s="30">
        <v>120</v>
      </c>
      <c r="Q988" s="30">
        <v>0</v>
      </c>
      <c r="R988" s="30">
        <v>0</v>
      </c>
      <c r="S988" s="30">
        <v>0</v>
      </c>
      <c r="T988" s="30">
        <v>0</v>
      </c>
      <c r="U988" s="30">
        <v>604</v>
      </c>
      <c r="V988" s="30">
        <v>0</v>
      </c>
      <c r="W988" s="30">
        <v>0</v>
      </c>
      <c r="X988" s="30">
        <v>0</v>
      </c>
      <c r="Y988" s="30">
        <v>0</v>
      </c>
      <c r="Z988" s="30">
        <v>0</v>
      </c>
      <c r="AA988" s="30">
        <v>0</v>
      </c>
      <c r="AB988" s="30">
        <v>0</v>
      </c>
      <c r="AC988" s="30">
        <v>0</v>
      </c>
      <c r="AD988" s="292">
        <f t="shared" si="3555"/>
        <v>2386</v>
      </c>
      <c r="AE988" s="30">
        <v>2386</v>
      </c>
      <c r="AF988" s="30">
        <v>439</v>
      </c>
      <c r="AG988" s="30">
        <v>235</v>
      </c>
      <c r="AH988" s="30">
        <v>0</v>
      </c>
      <c r="AI988" s="30">
        <v>0</v>
      </c>
      <c r="AJ988" s="30">
        <v>0</v>
      </c>
      <c r="AK988" s="30">
        <v>235</v>
      </c>
      <c r="AL988" s="30">
        <v>0</v>
      </c>
      <c r="AM988" s="30">
        <v>0</v>
      </c>
      <c r="AN988" s="30">
        <v>0</v>
      </c>
      <c r="AO988" s="30">
        <v>0</v>
      </c>
    </row>
    <row r="989" spans="1:41" ht="0.75" customHeight="1">
      <c r="A989" s="197" t="s">
        <v>298</v>
      </c>
      <c r="B989" s="28" t="s">
        <v>632</v>
      </c>
      <c r="C989" s="29" t="s">
        <v>633</v>
      </c>
      <c r="D989" s="186"/>
      <c r="E989" s="30"/>
      <c r="F989" s="93"/>
      <c r="G989" s="186"/>
      <c r="H989" s="186"/>
      <c r="I989" s="186"/>
      <c r="J989" s="186"/>
      <c r="K989" s="23">
        <f t="shared" si="3696"/>
        <v>0</v>
      </c>
      <c r="L989" s="23">
        <f t="shared" si="3697"/>
        <v>0</v>
      </c>
      <c r="M989" s="186"/>
      <c r="N989" s="186"/>
      <c r="O989" s="186"/>
      <c r="P989" s="30"/>
      <c r="Q989" s="30"/>
      <c r="R989" s="30"/>
      <c r="S989" s="30"/>
      <c r="T989" s="30"/>
      <c r="U989" s="30"/>
      <c r="V989" s="30"/>
      <c r="W989" s="30"/>
      <c r="X989" s="30"/>
      <c r="Y989" s="30"/>
      <c r="Z989" s="30"/>
      <c r="AA989" s="30"/>
      <c r="AB989" s="30"/>
      <c r="AC989" s="30"/>
      <c r="AD989" s="292">
        <f t="shared" si="3555"/>
        <v>0</v>
      </c>
      <c r="AE989" s="30"/>
      <c r="AF989" s="30"/>
      <c r="AG989" s="30"/>
      <c r="AH989" s="30"/>
      <c r="AI989" s="30"/>
      <c r="AJ989" s="30"/>
      <c r="AK989" s="30"/>
      <c r="AL989" s="30"/>
      <c r="AM989" s="30"/>
      <c r="AN989" s="30"/>
      <c r="AO989" s="30"/>
    </row>
    <row r="990" spans="1:41" ht="1.5" customHeight="1">
      <c r="A990" s="197" t="s">
        <v>299</v>
      </c>
      <c r="B990" s="28" t="s">
        <v>459</v>
      </c>
      <c r="C990" s="29" t="s">
        <v>634</v>
      </c>
      <c r="D990" s="186"/>
      <c r="E990" s="30"/>
      <c r="F990" s="93"/>
      <c r="G990" s="186"/>
      <c r="H990" s="186"/>
      <c r="I990" s="186"/>
      <c r="J990" s="186"/>
      <c r="K990" s="23">
        <f t="shared" si="3696"/>
        <v>0</v>
      </c>
      <c r="L990" s="23">
        <f t="shared" si="3697"/>
        <v>0</v>
      </c>
      <c r="M990" s="186"/>
      <c r="N990" s="186"/>
      <c r="O990" s="186"/>
      <c r="P990" s="30"/>
      <c r="Q990" s="30"/>
      <c r="R990" s="30"/>
      <c r="S990" s="30"/>
      <c r="T990" s="30"/>
      <c r="U990" s="30"/>
      <c r="V990" s="30"/>
      <c r="W990" s="30"/>
      <c r="X990" s="30"/>
      <c r="Y990" s="30"/>
      <c r="Z990" s="30"/>
      <c r="AA990" s="30"/>
      <c r="AB990" s="30"/>
      <c r="AC990" s="30"/>
      <c r="AD990" s="292">
        <f t="shared" si="3555"/>
        <v>0</v>
      </c>
      <c r="AE990" s="30"/>
      <c r="AF990" s="30"/>
      <c r="AG990" s="30"/>
      <c r="AH990" s="30"/>
      <c r="AI990" s="30"/>
      <c r="AJ990" s="30"/>
      <c r="AK990" s="30"/>
      <c r="AL990" s="30"/>
      <c r="AM990" s="30"/>
      <c r="AN990" s="30"/>
      <c r="AO990" s="30"/>
    </row>
    <row r="991" spans="1:41" ht="21" hidden="1" customHeight="1">
      <c r="A991" s="197" t="s">
        <v>300</v>
      </c>
      <c r="B991" s="28" t="s">
        <v>635</v>
      </c>
      <c r="C991" s="29" t="s">
        <v>636</v>
      </c>
      <c r="D991" s="186"/>
      <c r="E991" s="30"/>
      <c r="F991" s="93"/>
      <c r="G991" s="186"/>
      <c r="H991" s="186"/>
      <c r="I991" s="186"/>
      <c r="J991" s="186"/>
      <c r="K991" s="23">
        <f t="shared" si="3696"/>
        <v>0</v>
      </c>
      <c r="L991" s="23">
        <f t="shared" si="3697"/>
        <v>0</v>
      </c>
      <c r="M991" s="186"/>
      <c r="N991" s="186"/>
      <c r="O991" s="186"/>
      <c r="P991" s="30"/>
      <c r="Q991" s="30"/>
      <c r="R991" s="30"/>
      <c r="S991" s="30"/>
      <c r="T991" s="30"/>
      <c r="U991" s="30"/>
      <c r="V991" s="30"/>
      <c r="W991" s="30"/>
      <c r="X991" s="30"/>
      <c r="Y991" s="30"/>
      <c r="Z991" s="30"/>
      <c r="AA991" s="30"/>
      <c r="AB991" s="30"/>
      <c r="AC991" s="30"/>
      <c r="AD991" s="292">
        <f t="shared" si="3555"/>
        <v>0</v>
      </c>
      <c r="AE991" s="30"/>
      <c r="AF991" s="30"/>
      <c r="AG991" s="30"/>
      <c r="AH991" s="30"/>
      <c r="AI991" s="30"/>
      <c r="AJ991" s="30"/>
      <c r="AK991" s="30"/>
      <c r="AL991" s="30"/>
      <c r="AM991" s="30"/>
      <c r="AN991" s="30"/>
      <c r="AO991" s="30"/>
    </row>
    <row r="992" spans="1:41" ht="1.5" hidden="1" customHeight="1">
      <c r="A992" s="197" t="s">
        <v>301</v>
      </c>
      <c r="B992" s="28" t="s">
        <v>461</v>
      </c>
      <c r="C992" s="29" t="s">
        <v>462</v>
      </c>
      <c r="D992" s="186"/>
      <c r="E992" s="30"/>
      <c r="F992" s="93"/>
      <c r="G992" s="186"/>
      <c r="H992" s="186"/>
      <c r="I992" s="186"/>
      <c r="J992" s="186"/>
      <c r="K992" s="23">
        <f t="shared" si="3696"/>
        <v>0</v>
      </c>
      <c r="L992" s="23">
        <f t="shared" si="3697"/>
        <v>0</v>
      </c>
      <c r="M992" s="186"/>
      <c r="N992" s="186"/>
      <c r="O992" s="186"/>
      <c r="P992" s="30"/>
      <c r="Q992" s="30"/>
      <c r="R992" s="30"/>
      <c r="S992" s="30"/>
      <c r="T992" s="30"/>
      <c r="U992" s="30"/>
      <c r="V992" s="30"/>
      <c r="W992" s="30"/>
      <c r="X992" s="30"/>
      <c r="Y992" s="30"/>
      <c r="Z992" s="30"/>
      <c r="AA992" s="30"/>
      <c r="AB992" s="30"/>
      <c r="AC992" s="30"/>
      <c r="AD992" s="292">
        <f t="shared" si="3555"/>
        <v>0</v>
      </c>
      <c r="AE992" s="30"/>
      <c r="AF992" s="30"/>
      <c r="AG992" s="30"/>
      <c r="AH992" s="30"/>
      <c r="AI992" s="30"/>
      <c r="AJ992" s="30"/>
      <c r="AK992" s="30"/>
      <c r="AL992" s="30"/>
      <c r="AM992" s="30"/>
      <c r="AN992" s="30"/>
      <c r="AO992" s="30"/>
    </row>
    <row r="993" spans="1:41" ht="21" hidden="1" customHeight="1">
      <c r="A993" s="214" t="s">
        <v>310</v>
      </c>
      <c r="B993" s="28" t="s">
        <v>637</v>
      </c>
      <c r="C993" s="29">
        <v>71.03</v>
      </c>
      <c r="D993" s="186"/>
      <c r="E993" s="30"/>
      <c r="F993" s="93"/>
      <c r="G993" s="186"/>
      <c r="H993" s="186"/>
      <c r="I993" s="186"/>
      <c r="J993" s="186"/>
      <c r="K993" s="23">
        <f t="shared" si="3696"/>
        <v>0</v>
      </c>
      <c r="L993" s="23">
        <f t="shared" si="3697"/>
        <v>0</v>
      </c>
      <c r="M993" s="186"/>
      <c r="N993" s="186"/>
      <c r="O993" s="186"/>
      <c r="P993" s="30"/>
      <c r="Q993" s="30"/>
      <c r="R993" s="30"/>
      <c r="S993" s="30"/>
      <c r="T993" s="30"/>
      <c r="U993" s="30"/>
      <c r="V993" s="30"/>
      <c r="W993" s="30"/>
      <c r="X993" s="30"/>
      <c r="Y993" s="30"/>
      <c r="Z993" s="30"/>
      <c r="AA993" s="30"/>
      <c r="AB993" s="30"/>
      <c r="AC993" s="30"/>
      <c r="AD993" s="292">
        <f t="shared" si="3555"/>
        <v>0</v>
      </c>
      <c r="AE993" s="30"/>
      <c r="AF993" s="30"/>
      <c r="AG993" s="30"/>
      <c r="AH993" s="30"/>
      <c r="AI993" s="30"/>
      <c r="AJ993" s="30"/>
      <c r="AK993" s="30"/>
      <c r="AL993" s="30"/>
      <c r="AM993" s="30"/>
      <c r="AN993" s="30"/>
      <c r="AO993" s="30"/>
    </row>
    <row r="994" spans="1:41" ht="0.75" hidden="1" customHeight="1">
      <c r="A994" s="197" t="s">
        <v>311</v>
      </c>
      <c r="B994" s="154" t="s">
        <v>638</v>
      </c>
      <c r="C994" s="155" t="s">
        <v>620</v>
      </c>
      <c r="D994" s="263">
        <f t="shared" ref="D994:E995" si="3964">D995</f>
        <v>0</v>
      </c>
      <c r="E994" s="156">
        <f t="shared" si="3964"/>
        <v>0</v>
      </c>
      <c r="F994" s="300">
        <f t="shared" ref="F994:AO995" si="3965">F995</f>
        <v>0</v>
      </c>
      <c r="G994" s="263">
        <f t="shared" si="3965"/>
        <v>0</v>
      </c>
      <c r="H994" s="263">
        <f t="shared" si="3965"/>
        <v>0</v>
      </c>
      <c r="I994" s="263">
        <f t="shared" si="3965"/>
        <v>0</v>
      </c>
      <c r="J994" s="263">
        <f t="shared" si="3965"/>
        <v>0</v>
      </c>
      <c r="K994" s="23">
        <f t="shared" si="3696"/>
        <v>0</v>
      </c>
      <c r="L994" s="23">
        <f t="shared" si="3697"/>
        <v>0</v>
      </c>
      <c r="M994" s="263">
        <f t="shared" si="3965"/>
        <v>0</v>
      </c>
      <c r="N994" s="263">
        <f t="shared" si="3965"/>
        <v>0</v>
      </c>
      <c r="O994" s="263">
        <f t="shared" si="3965"/>
        <v>0</v>
      </c>
      <c r="P994" s="156">
        <f t="shared" si="3965"/>
        <v>0</v>
      </c>
      <c r="Q994" s="156">
        <f t="shared" si="3965"/>
        <v>0</v>
      </c>
      <c r="R994" s="156">
        <f t="shared" si="3965"/>
        <v>0</v>
      </c>
      <c r="S994" s="156">
        <f t="shared" si="3965"/>
        <v>0</v>
      </c>
      <c r="T994" s="156">
        <f t="shared" si="3965"/>
        <v>0</v>
      </c>
      <c r="U994" s="156">
        <f t="shared" si="3965"/>
        <v>0</v>
      </c>
      <c r="V994" s="156">
        <f t="shared" si="3965"/>
        <v>0</v>
      </c>
      <c r="W994" s="156">
        <f t="shared" si="3965"/>
        <v>0</v>
      </c>
      <c r="X994" s="156">
        <f t="shared" si="3965"/>
        <v>0</v>
      </c>
      <c r="Y994" s="156">
        <f t="shared" si="3965"/>
        <v>0</v>
      </c>
      <c r="Z994" s="156">
        <f t="shared" si="3965"/>
        <v>0</v>
      </c>
      <c r="AA994" s="156">
        <f t="shared" si="3965"/>
        <v>0</v>
      </c>
      <c r="AB994" s="156">
        <f t="shared" si="3965"/>
        <v>0</v>
      </c>
      <c r="AC994" s="156">
        <f t="shared" si="3965"/>
        <v>0</v>
      </c>
      <c r="AD994" s="292">
        <f t="shared" si="3555"/>
        <v>0</v>
      </c>
      <c r="AE994" s="156">
        <f t="shared" si="3965"/>
        <v>0</v>
      </c>
      <c r="AF994" s="156">
        <f t="shared" si="3965"/>
        <v>0</v>
      </c>
      <c r="AG994" s="156">
        <f t="shared" si="3965"/>
        <v>0</v>
      </c>
      <c r="AH994" s="156">
        <f t="shared" si="3965"/>
        <v>0</v>
      </c>
      <c r="AI994" s="156">
        <f t="shared" si="3965"/>
        <v>0</v>
      </c>
      <c r="AJ994" s="156">
        <f t="shared" si="3965"/>
        <v>0</v>
      </c>
      <c r="AK994" s="156">
        <f t="shared" si="3965"/>
        <v>0</v>
      </c>
      <c r="AL994" s="156">
        <f t="shared" si="3965"/>
        <v>0</v>
      </c>
      <c r="AM994" s="156">
        <f t="shared" si="3965"/>
        <v>0</v>
      </c>
      <c r="AN994" s="156">
        <f t="shared" si="3965"/>
        <v>0</v>
      </c>
      <c r="AO994" s="156">
        <f t="shared" si="3965"/>
        <v>0</v>
      </c>
    </row>
    <row r="995" spans="1:41" ht="21" hidden="1" customHeight="1">
      <c r="A995" s="318" t="s">
        <v>321</v>
      </c>
      <c r="B995" s="28" t="s">
        <v>311</v>
      </c>
      <c r="C995" s="132"/>
      <c r="D995" s="252">
        <f t="shared" si="3964"/>
        <v>0</v>
      </c>
      <c r="E995" s="47">
        <f t="shared" si="3964"/>
        <v>0</v>
      </c>
      <c r="F995" s="291">
        <f t="shared" si="3965"/>
        <v>0</v>
      </c>
      <c r="G995" s="252">
        <f t="shared" si="3965"/>
        <v>0</v>
      </c>
      <c r="H995" s="252">
        <f t="shared" si="3965"/>
        <v>0</v>
      </c>
      <c r="I995" s="252">
        <f t="shared" si="3965"/>
        <v>0</v>
      </c>
      <c r="J995" s="252">
        <f t="shared" si="3965"/>
        <v>0</v>
      </c>
      <c r="K995" s="23">
        <f t="shared" si="3696"/>
        <v>0</v>
      </c>
      <c r="L995" s="23">
        <f t="shared" si="3697"/>
        <v>0</v>
      </c>
      <c r="M995" s="252">
        <f t="shared" si="3965"/>
        <v>0</v>
      </c>
      <c r="N995" s="252">
        <f t="shared" si="3965"/>
        <v>0</v>
      </c>
      <c r="O995" s="252">
        <f t="shared" si="3965"/>
        <v>0</v>
      </c>
      <c r="P995" s="47">
        <f t="shared" si="3965"/>
        <v>0</v>
      </c>
      <c r="Q995" s="47">
        <f t="shared" si="3965"/>
        <v>0</v>
      </c>
      <c r="R995" s="47">
        <f t="shared" si="3965"/>
        <v>0</v>
      </c>
      <c r="S995" s="47">
        <f t="shared" si="3965"/>
        <v>0</v>
      </c>
      <c r="T995" s="47">
        <f t="shared" si="3965"/>
        <v>0</v>
      </c>
      <c r="U995" s="47">
        <f t="shared" si="3965"/>
        <v>0</v>
      </c>
      <c r="V995" s="47">
        <f t="shared" si="3965"/>
        <v>0</v>
      </c>
      <c r="W995" s="47">
        <f t="shared" si="3965"/>
        <v>0</v>
      </c>
      <c r="X995" s="47">
        <f t="shared" si="3965"/>
        <v>0</v>
      </c>
      <c r="Y995" s="47">
        <f t="shared" si="3965"/>
        <v>0</v>
      </c>
      <c r="Z995" s="47">
        <f t="shared" si="3965"/>
        <v>0</v>
      </c>
      <c r="AA995" s="47">
        <f t="shared" si="3965"/>
        <v>0</v>
      </c>
      <c r="AB995" s="47">
        <f t="shared" si="3965"/>
        <v>0</v>
      </c>
      <c r="AC995" s="47">
        <f t="shared" si="3965"/>
        <v>0</v>
      </c>
      <c r="AD995" s="292">
        <f t="shared" ref="AD995:AD1068" si="3966">F995+P995+Q995+R995+S995+T995+Z995+U995+V995+W995+X995+Y995+AA995+AB995+AC995</f>
        <v>0</v>
      </c>
      <c r="AE995" s="47">
        <f t="shared" si="3965"/>
        <v>0</v>
      </c>
      <c r="AF995" s="47">
        <f t="shared" si="3965"/>
        <v>0</v>
      </c>
      <c r="AG995" s="47">
        <f t="shared" si="3965"/>
        <v>0</v>
      </c>
      <c r="AH995" s="47">
        <f t="shared" si="3965"/>
        <v>0</v>
      </c>
      <c r="AI995" s="47">
        <f t="shared" si="3965"/>
        <v>0</v>
      </c>
      <c r="AJ995" s="47">
        <f t="shared" si="3965"/>
        <v>0</v>
      </c>
      <c r="AK995" s="47">
        <f t="shared" si="3965"/>
        <v>0</v>
      </c>
      <c r="AL995" s="47">
        <f t="shared" si="3965"/>
        <v>0</v>
      </c>
      <c r="AM995" s="47">
        <f t="shared" si="3965"/>
        <v>0</v>
      </c>
      <c r="AN995" s="47">
        <f t="shared" si="3965"/>
        <v>0</v>
      </c>
      <c r="AO995" s="47">
        <f t="shared" si="3965"/>
        <v>0</v>
      </c>
    </row>
    <row r="996" spans="1:41" ht="25.5" hidden="1" customHeight="1">
      <c r="A996" s="28" t="s">
        <v>197</v>
      </c>
      <c r="B996" s="16" t="s">
        <v>349</v>
      </c>
      <c r="C996" s="29">
        <v>58</v>
      </c>
      <c r="D996" s="252">
        <f t="shared" ref="D996:E996" si="3967">D997+D998+D999</f>
        <v>0</v>
      </c>
      <c r="E996" s="47">
        <f t="shared" si="3967"/>
        <v>0</v>
      </c>
      <c r="F996" s="291">
        <f t="shared" ref="F996:J996" si="3968">F997+F998+F999</f>
        <v>0</v>
      </c>
      <c r="G996" s="252">
        <f t="shared" si="3968"/>
        <v>0</v>
      </c>
      <c r="H996" s="252">
        <f t="shared" si="3968"/>
        <v>0</v>
      </c>
      <c r="I996" s="252">
        <f t="shared" si="3968"/>
        <v>0</v>
      </c>
      <c r="J996" s="252">
        <f t="shared" si="3968"/>
        <v>0</v>
      </c>
      <c r="K996" s="23">
        <f t="shared" si="3696"/>
        <v>0</v>
      </c>
      <c r="L996" s="23">
        <f t="shared" si="3697"/>
        <v>0</v>
      </c>
      <c r="M996" s="252">
        <f t="shared" ref="M996:O996" si="3969">M997+M998+M999</f>
        <v>0</v>
      </c>
      <c r="N996" s="252">
        <f t="shared" si="3969"/>
        <v>0</v>
      </c>
      <c r="O996" s="252">
        <f t="shared" si="3969"/>
        <v>0</v>
      </c>
      <c r="P996" s="47">
        <f t="shared" ref="P996:Q996" si="3970">P997+P998+P999</f>
        <v>0</v>
      </c>
      <c r="Q996" s="47">
        <f t="shared" si="3970"/>
        <v>0</v>
      </c>
      <c r="R996" s="47">
        <f t="shared" ref="R996:Z996" si="3971">R997+R998+R999</f>
        <v>0</v>
      </c>
      <c r="S996" s="47">
        <f t="shared" si="3971"/>
        <v>0</v>
      </c>
      <c r="T996" s="47">
        <f t="shared" si="3971"/>
        <v>0</v>
      </c>
      <c r="U996" s="47">
        <f t="shared" ref="U996:V996" si="3972">U997+U998+U999</f>
        <v>0</v>
      </c>
      <c r="V996" s="47">
        <f t="shared" si="3972"/>
        <v>0</v>
      </c>
      <c r="W996" s="47">
        <f t="shared" ref="W996:Y996" si="3973">W997+W998+W999</f>
        <v>0</v>
      </c>
      <c r="X996" s="47">
        <f t="shared" si="3973"/>
        <v>0</v>
      </c>
      <c r="Y996" s="47">
        <f t="shared" si="3973"/>
        <v>0</v>
      </c>
      <c r="Z996" s="47">
        <f t="shared" si="3971"/>
        <v>0</v>
      </c>
      <c r="AA996" s="47">
        <f t="shared" ref="AA996:AB996" si="3974">AA997+AA998+AA999</f>
        <v>0</v>
      </c>
      <c r="AB996" s="47">
        <f t="shared" si="3974"/>
        <v>0</v>
      </c>
      <c r="AC996" s="47">
        <f t="shared" ref="AC996:AE996" si="3975">AC997+AC998+AC999</f>
        <v>0</v>
      </c>
      <c r="AD996" s="292">
        <f t="shared" si="3966"/>
        <v>0</v>
      </c>
      <c r="AE996" s="47">
        <f t="shared" si="3975"/>
        <v>0</v>
      </c>
      <c r="AF996" s="47">
        <f t="shared" ref="AF996:AK996" si="3976">AF997+AF998+AF999</f>
        <v>0</v>
      </c>
      <c r="AG996" s="47">
        <f t="shared" si="3976"/>
        <v>0</v>
      </c>
      <c r="AH996" s="47">
        <f t="shared" ref="AH996:AJ996" si="3977">AH997+AH998+AH999</f>
        <v>0</v>
      </c>
      <c r="AI996" s="47">
        <f t="shared" si="3977"/>
        <v>0</v>
      </c>
      <c r="AJ996" s="47">
        <f t="shared" si="3977"/>
        <v>0</v>
      </c>
      <c r="AK996" s="47">
        <f t="shared" si="3976"/>
        <v>0</v>
      </c>
      <c r="AL996" s="47">
        <f t="shared" ref="AL996:AM996" si="3978">AL997+AL998+AL999</f>
        <v>0</v>
      </c>
      <c r="AM996" s="47">
        <f t="shared" si="3978"/>
        <v>0</v>
      </c>
      <c r="AN996" s="47">
        <f t="shared" ref="AN996:AO996" si="3979">AN997+AN998+AN999</f>
        <v>0</v>
      </c>
      <c r="AO996" s="47">
        <f t="shared" si="3979"/>
        <v>0</v>
      </c>
    </row>
    <row r="997" spans="1:41" ht="15" hidden="1" customHeight="1">
      <c r="A997" s="28" t="s">
        <v>199</v>
      </c>
      <c r="B997" s="28" t="s">
        <v>351</v>
      </c>
      <c r="C997" s="29" t="s">
        <v>359</v>
      </c>
      <c r="D997" s="186"/>
      <c r="E997" s="30"/>
      <c r="F997" s="93"/>
      <c r="G997" s="186"/>
      <c r="H997" s="186"/>
      <c r="I997" s="186"/>
      <c r="J997" s="186"/>
      <c r="K997" s="23">
        <f t="shared" si="3696"/>
        <v>0</v>
      </c>
      <c r="L997" s="23">
        <f t="shared" si="3697"/>
        <v>0</v>
      </c>
      <c r="M997" s="186"/>
      <c r="N997" s="186"/>
      <c r="O997" s="186"/>
      <c r="P997" s="30"/>
      <c r="Q997" s="30"/>
      <c r="R997" s="30"/>
      <c r="S997" s="30"/>
      <c r="T997" s="30"/>
      <c r="U997" s="30"/>
      <c r="V997" s="30"/>
      <c r="W997" s="30"/>
      <c r="X997" s="30"/>
      <c r="Y997" s="30"/>
      <c r="Z997" s="30"/>
      <c r="AA997" s="30"/>
      <c r="AB997" s="30"/>
      <c r="AC997" s="30"/>
      <c r="AD997" s="292">
        <f t="shared" si="3966"/>
        <v>0</v>
      </c>
      <c r="AE997" s="30"/>
      <c r="AF997" s="30"/>
      <c r="AG997" s="30"/>
      <c r="AH997" s="30"/>
      <c r="AI997" s="30"/>
      <c r="AJ997" s="30"/>
      <c r="AK997" s="30"/>
      <c r="AL997" s="30"/>
      <c r="AM997" s="30"/>
      <c r="AN997" s="30"/>
      <c r="AO997" s="30"/>
    </row>
    <row r="998" spans="1:41" ht="17.25" hidden="1" customHeight="1">
      <c r="A998" s="28" t="s">
        <v>201</v>
      </c>
      <c r="B998" s="28" t="s">
        <v>353</v>
      </c>
      <c r="C998" s="29" t="s">
        <v>360</v>
      </c>
      <c r="D998" s="186"/>
      <c r="E998" s="30"/>
      <c r="F998" s="93"/>
      <c r="G998" s="186"/>
      <c r="H998" s="186"/>
      <c r="I998" s="186"/>
      <c r="J998" s="186"/>
      <c r="K998" s="23">
        <f t="shared" si="3696"/>
        <v>0</v>
      </c>
      <c r="L998" s="23">
        <f t="shared" si="3697"/>
        <v>0</v>
      </c>
      <c r="M998" s="186"/>
      <c r="N998" s="186"/>
      <c r="O998" s="186"/>
      <c r="P998" s="30"/>
      <c r="Q998" s="30"/>
      <c r="R998" s="30"/>
      <c r="S998" s="30"/>
      <c r="T998" s="30"/>
      <c r="U998" s="30"/>
      <c r="V998" s="30"/>
      <c r="W998" s="30"/>
      <c r="X998" s="30"/>
      <c r="Y998" s="30"/>
      <c r="Z998" s="30"/>
      <c r="AA998" s="30"/>
      <c r="AB998" s="30"/>
      <c r="AC998" s="30"/>
      <c r="AD998" s="292">
        <f t="shared" si="3966"/>
        <v>0</v>
      </c>
      <c r="AE998" s="30"/>
      <c r="AF998" s="30"/>
      <c r="AG998" s="30"/>
      <c r="AH998" s="30"/>
      <c r="AI998" s="30"/>
      <c r="AJ998" s="30"/>
      <c r="AK998" s="30"/>
      <c r="AL998" s="30"/>
      <c r="AM998" s="30"/>
      <c r="AN998" s="30"/>
      <c r="AO998" s="30"/>
    </row>
    <row r="999" spans="1:41" ht="27.75" hidden="1" customHeight="1">
      <c r="A999" s="197" t="s">
        <v>365</v>
      </c>
      <c r="B999" s="28" t="s">
        <v>355</v>
      </c>
      <c r="C999" s="29" t="s">
        <v>361</v>
      </c>
      <c r="D999" s="186">
        <v>0</v>
      </c>
      <c r="E999" s="30">
        <v>0</v>
      </c>
      <c r="F999" s="93">
        <v>0</v>
      </c>
      <c r="G999" s="186">
        <v>0</v>
      </c>
      <c r="H999" s="186">
        <v>0</v>
      </c>
      <c r="I999" s="186">
        <v>0</v>
      </c>
      <c r="J999" s="186">
        <v>0</v>
      </c>
      <c r="K999" s="23">
        <f t="shared" si="3696"/>
        <v>0</v>
      </c>
      <c r="L999" s="23">
        <f t="shared" si="3697"/>
        <v>0</v>
      </c>
      <c r="M999" s="186">
        <v>0</v>
      </c>
      <c r="N999" s="186">
        <v>0</v>
      </c>
      <c r="O999" s="186">
        <v>0</v>
      </c>
      <c r="P999" s="30">
        <v>0</v>
      </c>
      <c r="Q999" s="30">
        <v>0</v>
      </c>
      <c r="R999" s="30">
        <v>0</v>
      </c>
      <c r="S999" s="30">
        <v>0</v>
      </c>
      <c r="T999" s="30">
        <v>0</v>
      </c>
      <c r="U999" s="30">
        <v>0</v>
      </c>
      <c r="V999" s="30">
        <v>0</v>
      </c>
      <c r="W999" s="30">
        <v>0</v>
      </c>
      <c r="X999" s="30">
        <v>0</v>
      </c>
      <c r="Y999" s="30">
        <v>0</v>
      </c>
      <c r="Z999" s="30">
        <v>0</v>
      </c>
      <c r="AA999" s="30">
        <v>0</v>
      </c>
      <c r="AB999" s="30">
        <v>0</v>
      </c>
      <c r="AC999" s="30">
        <v>0</v>
      </c>
      <c r="AD999" s="292">
        <f t="shared" si="3966"/>
        <v>0</v>
      </c>
      <c r="AE999" s="30">
        <v>0</v>
      </c>
      <c r="AF999" s="30">
        <v>0</v>
      </c>
      <c r="AG999" s="30">
        <v>0</v>
      </c>
      <c r="AH999" s="30">
        <v>0</v>
      </c>
      <c r="AI999" s="30">
        <v>0</v>
      </c>
      <c r="AJ999" s="30">
        <v>0</v>
      </c>
      <c r="AK999" s="30">
        <v>0</v>
      </c>
      <c r="AL999" s="30">
        <v>0</v>
      </c>
      <c r="AM999" s="30">
        <v>0</v>
      </c>
      <c r="AN999" s="30">
        <v>0</v>
      </c>
      <c r="AO999" s="30">
        <v>0</v>
      </c>
    </row>
    <row r="1000" spans="1:41" ht="29.25" hidden="1" customHeight="1">
      <c r="A1000" s="43"/>
      <c r="B1000" s="154" t="s">
        <v>639</v>
      </c>
      <c r="C1000" s="129" t="s">
        <v>620</v>
      </c>
      <c r="D1000" s="186"/>
      <c r="E1000" s="30"/>
      <c r="F1000" s="93"/>
      <c r="G1000" s="186"/>
      <c r="H1000" s="186"/>
      <c r="I1000" s="186"/>
      <c r="J1000" s="186"/>
      <c r="K1000" s="23">
        <f t="shared" si="3696"/>
        <v>0</v>
      </c>
      <c r="L1000" s="23">
        <f t="shared" si="3697"/>
        <v>0</v>
      </c>
      <c r="M1000" s="186"/>
      <c r="N1000" s="186"/>
      <c r="O1000" s="186"/>
      <c r="P1000" s="30"/>
      <c r="Q1000" s="30"/>
      <c r="R1000" s="30"/>
      <c r="S1000" s="30"/>
      <c r="T1000" s="30"/>
      <c r="U1000" s="30"/>
      <c r="V1000" s="30"/>
      <c r="W1000" s="30"/>
      <c r="X1000" s="30"/>
      <c r="Y1000" s="30"/>
      <c r="Z1000" s="30"/>
      <c r="AA1000" s="30"/>
      <c r="AB1000" s="30"/>
      <c r="AC1000" s="30"/>
      <c r="AD1000" s="292">
        <f t="shared" si="3966"/>
        <v>0</v>
      </c>
      <c r="AE1000" s="30"/>
      <c r="AF1000" s="30"/>
      <c r="AG1000" s="30"/>
      <c r="AH1000" s="30"/>
      <c r="AI1000" s="30"/>
      <c r="AJ1000" s="30"/>
      <c r="AK1000" s="30"/>
      <c r="AL1000" s="30"/>
      <c r="AM1000" s="30"/>
      <c r="AN1000" s="30"/>
      <c r="AO1000" s="30"/>
    </row>
    <row r="1001" spans="1:41" ht="21" hidden="1" customHeight="1">
      <c r="A1001" s="43"/>
      <c r="B1001" s="28" t="s">
        <v>311</v>
      </c>
      <c r="C1001" s="132"/>
      <c r="D1001" s="186"/>
      <c r="E1001" s="30"/>
      <c r="F1001" s="93"/>
      <c r="G1001" s="186"/>
      <c r="H1001" s="186"/>
      <c r="I1001" s="186"/>
      <c r="J1001" s="186"/>
      <c r="K1001" s="23">
        <f t="shared" si="3696"/>
        <v>0</v>
      </c>
      <c r="L1001" s="23">
        <f t="shared" si="3697"/>
        <v>0</v>
      </c>
      <c r="M1001" s="186"/>
      <c r="N1001" s="186"/>
      <c r="O1001" s="186"/>
      <c r="P1001" s="30"/>
      <c r="Q1001" s="30"/>
      <c r="R1001" s="30"/>
      <c r="S1001" s="30"/>
      <c r="T1001" s="30"/>
      <c r="U1001" s="30"/>
      <c r="V1001" s="30"/>
      <c r="W1001" s="30"/>
      <c r="X1001" s="30"/>
      <c r="Y1001" s="30"/>
      <c r="Z1001" s="30"/>
      <c r="AA1001" s="30"/>
      <c r="AB1001" s="30"/>
      <c r="AC1001" s="30"/>
      <c r="AD1001" s="292">
        <f t="shared" si="3966"/>
        <v>0</v>
      </c>
      <c r="AE1001" s="30"/>
      <c r="AF1001" s="30"/>
      <c r="AG1001" s="30"/>
      <c r="AH1001" s="30"/>
      <c r="AI1001" s="30"/>
      <c r="AJ1001" s="30"/>
      <c r="AK1001" s="30"/>
      <c r="AL1001" s="30"/>
      <c r="AM1001" s="30"/>
      <c r="AN1001" s="30"/>
      <c r="AO1001" s="30"/>
    </row>
    <row r="1002" spans="1:41" ht="27.75" hidden="1" customHeight="1">
      <c r="A1002" s="43"/>
      <c r="B1002" s="16" t="s">
        <v>349</v>
      </c>
      <c r="C1002" s="29">
        <v>58</v>
      </c>
      <c r="D1002" s="186"/>
      <c r="E1002" s="30"/>
      <c r="F1002" s="93"/>
      <c r="G1002" s="186"/>
      <c r="H1002" s="186"/>
      <c r="I1002" s="186"/>
      <c r="J1002" s="186"/>
      <c r="K1002" s="23">
        <f t="shared" si="3696"/>
        <v>0</v>
      </c>
      <c r="L1002" s="23">
        <f t="shared" si="3697"/>
        <v>0</v>
      </c>
      <c r="M1002" s="186"/>
      <c r="N1002" s="186"/>
      <c r="O1002" s="186"/>
      <c r="P1002" s="30"/>
      <c r="Q1002" s="30"/>
      <c r="R1002" s="30"/>
      <c r="S1002" s="30"/>
      <c r="T1002" s="30"/>
      <c r="U1002" s="30"/>
      <c r="V1002" s="30"/>
      <c r="W1002" s="30"/>
      <c r="X1002" s="30"/>
      <c r="Y1002" s="30"/>
      <c r="Z1002" s="30"/>
      <c r="AA1002" s="30"/>
      <c r="AB1002" s="30"/>
      <c r="AC1002" s="30"/>
      <c r="AD1002" s="292">
        <f t="shared" si="3966"/>
        <v>0</v>
      </c>
      <c r="AE1002" s="30"/>
      <c r="AF1002" s="30"/>
      <c r="AG1002" s="30"/>
      <c r="AH1002" s="30"/>
      <c r="AI1002" s="30"/>
      <c r="AJ1002" s="30"/>
      <c r="AK1002" s="30"/>
      <c r="AL1002" s="30"/>
      <c r="AM1002" s="30"/>
      <c r="AN1002" s="30"/>
      <c r="AO1002" s="30"/>
    </row>
    <row r="1003" spans="1:41" ht="17.25" hidden="1" customHeight="1">
      <c r="A1003" s="43"/>
      <c r="B1003" s="28" t="s">
        <v>351</v>
      </c>
      <c r="C1003" s="29" t="s">
        <v>640</v>
      </c>
      <c r="D1003" s="186"/>
      <c r="E1003" s="30"/>
      <c r="F1003" s="93"/>
      <c r="G1003" s="186"/>
      <c r="H1003" s="186"/>
      <c r="I1003" s="186"/>
      <c r="J1003" s="186"/>
      <c r="K1003" s="23">
        <f t="shared" si="3696"/>
        <v>0</v>
      </c>
      <c r="L1003" s="23">
        <f t="shared" si="3697"/>
        <v>0</v>
      </c>
      <c r="M1003" s="186"/>
      <c r="N1003" s="186"/>
      <c r="O1003" s="186"/>
      <c r="P1003" s="30"/>
      <c r="Q1003" s="30"/>
      <c r="R1003" s="30"/>
      <c r="S1003" s="30"/>
      <c r="T1003" s="30"/>
      <c r="U1003" s="30"/>
      <c r="V1003" s="30"/>
      <c r="W1003" s="30"/>
      <c r="X1003" s="30"/>
      <c r="Y1003" s="30"/>
      <c r="Z1003" s="30"/>
      <c r="AA1003" s="30"/>
      <c r="AB1003" s="30"/>
      <c r="AC1003" s="30"/>
      <c r="AD1003" s="292">
        <f t="shared" si="3966"/>
        <v>0</v>
      </c>
      <c r="AE1003" s="30"/>
      <c r="AF1003" s="30"/>
      <c r="AG1003" s="30"/>
      <c r="AH1003" s="30"/>
      <c r="AI1003" s="30"/>
      <c r="AJ1003" s="30"/>
      <c r="AK1003" s="30"/>
      <c r="AL1003" s="30"/>
      <c r="AM1003" s="30"/>
      <c r="AN1003" s="30"/>
      <c r="AO1003" s="30"/>
    </row>
    <row r="1004" spans="1:41" ht="17.25" hidden="1" customHeight="1">
      <c r="A1004" s="43"/>
      <c r="B1004" s="28" t="s">
        <v>353</v>
      </c>
      <c r="C1004" s="29" t="s">
        <v>566</v>
      </c>
      <c r="D1004" s="186"/>
      <c r="E1004" s="30"/>
      <c r="F1004" s="93"/>
      <c r="G1004" s="186"/>
      <c r="H1004" s="186"/>
      <c r="I1004" s="186"/>
      <c r="J1004" s="186"/>
      <c r="K1004" s="23">
        <f t="shared" si="3696"/>
        <v>0</v>
      </c>
      <c r="L1004" s="23">
        <f t="shared" si="3697"/>
        <v>0</v>
      </c>
      <c r="M1004" s="186"/>
      <c r="N1004" s="186"/>
      <c r="O1004" s="186"/>
      <c r="P1004" s="30"/>
      <c r="Q1004" s="30"/>
      <c r="R1004" s="30"/>
      <c r="S1004" s="30"/>
      <c r="T1004" s="30"/>
      <c r="U1004" s="30"/>
      <c r="V1004" s="30"/>
      <c r="W1004" s="30"/>
      <c r="X1004" s="30"/>
      <c r="Y1004" s="30"/>
      <c r="Z1004" s="30"/>
      <c r="AA1004" s="30"/>
      <c r="AB1004" s="30"/>
      <c r="AC1004" s="30"/>
      <c r="AD1004" s="292">
        <f t="shared" si="3966"/>
        <v>0</v>
      </c>
      <c r="AE1004" s="30"/>
      <c r="AF1004" s="30"/>
      <c r="AG1004" s="30"/>
      <c r="AH1004" s="30"/>
      <c r="AI1004" s="30"/>
      <c r="AJ1004" s="30"/>
      <c r="AK1004" s="30"/>
      <c r="AL1004" s="30"/>
      <c r="AM1004" s="30"/>
      <c r="AN1004" s="30"/>
      <c r="AO1004" s="30"/>
    </row>
    <row r="1005" spans="1:41" ht="17.25" hidden="1" customHeight="1">
      <c r="A1005" s="43"/>
      <c r="B1005" s="28" t="s">
        <v>355</v>
      </c>
      <c r="C1005" s="29" t="s">
        <v>567</v>
      </c>
      <c r="D1005" s="186"/>
      <c r="E1005" s="30"/>
      <c r="F1005" s="93"/>
      <c r="G1005" s="186"/>
      <c r="H1005" s="186"/>
      <c r="I1005" s="186"/>
      <c r="J1005" s="186"/>
      <c r="K1005" s="23">
        <f t="shared" si="3696"/>
        <v>0</v>
      </c>
      <c r="L1005" s="23">
        <f t="shared" si="3697"/>
        <v>0</v>
      </c>
      <c r="M1005" s="186"/>
      <c r="N1005" s="186"/>
      <c r="O1005" s="186"/>
      <c r="P1005" s="30"/>
      <c r="Q1005" s="30"/>
      <c r="R1005" s="30"/>
      <c r="S1005" s="30"/>
      <c r="T1005" s="30"/>
      <c r="U1005" s="30"/>
      <c r="V1005" s="30"/>
      <c r="W1005" s="30"/>
      <c r="X1005" s="30"/>
      <c r="Y1005" s="30"/>
      <c r="Z1005" s="30"/>
      <c r="AA1005" s="30"/>
      <c r="AB1005" s="30"/>
      <c r="AC1005" s="30"/>
      <c r="AD1005" s="292">
        <f t="shared" si="3966"/>
        <v>0</v>
      </c>
      <c r="AE1005" s="30"/>
      <c r="AF1005" s="30"/>
      <c r="AG1005" s="30"/>
      <c r="AH1005" s="30"/>
      <c r="AI1005" s="30"/>
      <c r="AJ1005" s="30"/>
      <c r="AK1005" s="30"/>
      <c r="AL1005" s="30"/>
      <c r="AM1005" s="30"/>
      <c r="AN1005" s="30"/>
      <c r="AO1005" s="30"/>
    </row>
    <row r="1006" spans="1:41" ht="32.25" hidden="1" customHeight="1">
      <c r="A1006" s="43"/>
      <c r="B1006" s="154" t="s">
        <v>641</v>
      </c>
      <c r="C1006" s="155"/>
      <c r="D1006" s="263">
        <f t="shared" ref="D1006:E1006" si="3980">D1007</f>
        <v>0</v>
      </c>
      <c r="E1006" s="156">
        <f t="shared" si="3980"/>
        <v>0</v>
      </c>
      <c r="F1006" s="300">
        <f t="shared" ref="F1006:AO1006" si="3981">F1007</f>
        <v>0</v>
      </c>
      <c r="G1006" s="263">
        <f t="shared" si="3981"/>
        <v>0</v>
      </c>
      <c r="H1006" s="263">
        <f t="shared" si="3981"/>
        <v>0</v>
      </c>
      <c r="I1006" s="263">
        <f t="shared" si="3981"/>
        <v>0</v>
      </c>
      <c r="J1006" s="263">
        <f t="shared" si="3981"/>
        <v>0</v>
      </c>
      <c r="K1006" s="23">
        <f t="shared" si="3696"/>
        <v>0</v>
      </c>
      <c r="L1006" s="23">
        <f t="shared" si="3697"/>
        <v>0</v>
      </c>
      <c r="M1006" s="263">
        <f t="shared" si="3981"/>
        <v>0</v>
      </c>
      <c r="N1006" s="263">
        <f t="shared" si="3981"/>
        <v>0</v>
      </c>
      <c r="O1006" s="263">
        <f t="shared" si="3981"/>
        <v>0</v>
      </c>
      <c r="P1006" s="156">
        <f t="shared" si="3981"/>
        <v>0</v>
      </c>
      <c r="Q1006" s="156">
        <f t="shared" si="3981"/>
        <v>0</v>
      </c>
      <c r="R1006" s="156">
        <f t="shared" si="3981"/>
        <v>0</v>
      </c>
      <c r="S1006" s="156">
        <f t="shared" si="3981"/>
        <v>0</v>
      </c>
      <c r="T1006" s="156">
        <f t="shared" si="3981"/>
        <v>0</v>
      </c>
      <c r="U1006" s="156">
        <f t="shared" si="3981"/>
        <v>0</v>
      </c>
      <c r="V1006" s="156">
        <f t="shared" si="3981"/>
        <v>0</v>
      </c>
      <c r="W1006" s="156">
        <f t="shared" si="3981"/>
        <v>0</v>
      </c>
      <c r="X1006" s="156">
        <f t="shared" si="3981"/>
        <v>0</v>
      </c>
      <c r="Y1006" s="156">
        <f t="shared" si="3981"/>
        <v>0</v>
      </c>
      <c r="Z1006" s="156">
        <f t="shared" si="3981"/>
        <v>0</v>
      </c>
      <c r="AA1006" s="156">
        <f t="shared" si="3981"/>
        <v>0</v>
      </c>
      <c r="AB1006" s="156">
        <f t="shared" si="3981"/>
        <v>0</v>
      </c>
      <c r="AC1006" s="156">
        <f t="shared" si="3981"/>
        <v>0</v>
      </c>
      <c r="AD1006" s="292">
        <f t="shared" si="3966"/>
        <v>0</v>
      </c>
      <c r="AE1006" s="156">
        <f t="shared" si="3981"/>
        <v>0</v>
      </c>
      <c r="AF1006" s="156">
        <f t="shared" si="3981"/>
        <v>0</v>
      </c>
      <c r="AG1006" s="156">
        <f t="shared" si="3981"/>
        <v>0</v>
      </c>
      <c r="AH1006" s="156">
        <f t="shared" si="3981"/>
        <v>0</v>
      </c>
      <c r="AI1006" s="156">
        <f t="shared" si="3981"/>
        <v>0</v>
      </c>
      <c r="AJ1006" s="156">
        <f t="shared" si="3981"/>
        <v>0</v>
      </c>
      <c r="AK1006" s="156">
        <f t="shared" si="3981"/>
        <v>0</v>
      </c>
      <c r="AL1006" s="156">
        <f t="shared" si="3981"/>
        <v>0</v>
      </c>
      <c r="AM1006" s="156">
        <f t="shared" si="3981"/>
        <v>0</v>
      </c>
      <c r="AN1006" s="156">
        <f t="shared" si="3981"/>
        <v>0</v>
      </c>
      <c r="AO1006" s="156">
        <f t="shared" si="3981"/>
        <v>0</v>
      </c>
    </row>
    <row r="1007" spans="1:41" ht="27.75" hidden="1" customHeight="1">
      <c r="A1007" s="43"/>
      <c r="B1007" s="16" t="s">
        <v>349</v>
      </c>
      <c r="C1007" s="29">
        <v>58</v>
      </c>
      <c r="D1007" s="252">
        <f t="shared" ref="D1007:E1007" si="3982">D1008+D1009+D1010</f>
        <v>0</v>
      </c>
      <c r="E1007" s="47">
        <f t="shared" si="3982"/>
        <v>0</v>
      </c>
      <c r="F1007" s="291">
        <f t="shared" ref="F1007:J1007" si="3983">F1008+F1009+F1010</f>
        <v>0</v>
      </c>
      <c r="G1007" s="252">
        <f t="shared" si="3983"/>
        <v>0</v>
      </c>
      <c r="H1007" s="252">
        <f t="shared" si="3983"/>
        <v>0</v>
      </c>
      <c r="I1007" s="252">
        <f t="shared" si="3983"/>
        <v>0</v>
      </c>
      <c r="J1007" s="252">
        <f t="shared" si="3983"/>
        <v>0</v>
      </c>
      <c r="K1007" s="23">
        <f t="shared" si="3696"/>
        <v>0</v>
      </c>
      <c r="L1007" s="23">
        <f t="shared" si="3697"/>
        <v>0</v>
      </c>
      <c r="M1007" s="252">
        <f t="shared" ref="M1007:O1007" si="3984">M1008+M1009+M1010</f>
        <v>0</v>
      </c>
      <c r="N1007" s="252">
        <f t="shared" si="3984"/>
        <v>0</v>
      </c>
      <c r="O1007" s="252">
        <f t="shared" si="3984"/>
        <v>0</v>
      </c>
      <c r="P1007" s="47">
        <f t="shared" ref="P1007:Q1007" si="3985">P1008+P1009+P1010</f>
        <v>0</v>
      </c>
      <c r="Q1007" s="47">
        <f t="shared" si="3985"/>
        <v>0</v>
      </c>
      <c r="R1007" s="47">
        <f t="shared" ref="R1007:Z1007" si="3986">R1008+R1009+R1010</f>
        <v>0</v>
      </c>
      <c r="S1007" s="47">
        <f t="shared" si="3986"/>
        <v>0</v>
      </c>
      <c r="T1007" s="47">
        <f t="shared" si="3986"/>
        <v>0</v>
      </c>
      <c r="U1007" s="47">
        <f t="shared" ref="U1007:V1007" si="3987">U1008+U1009+U1010</f>
        <v>0</v>
      </c>
      <c r="V1007" s="47">
        <f t="shared" si="3987"/>
        <v>0</v>
      </c>
      <c r="W1007" s="47">
        <f t="shared" ref="W1007:Y1007" si="3988">W1008+W1009+W1010</f>
        <v>0</v>
      </c>
      <c r="X1007" s="47">
        <f t="shared" si="3988"/>
        <v>0</v>
      </c>
      <c r="Y1007" s="47">
        <f t="shared" si="3988"/>
        <v>0</v>
      </c>
      <c r="Z1007" s="47">
        <f t="shared" si="3986"/>
        <v>0</v>
      </c>
      <c r="AA1007" s="47">
        <f t="shared" ref="AA1007:AB1007" si="3989">AA1008+AA1009+AA1010</f>
        <v>0</v>
      </c>
      <c r="AB1007" s="47">
        <f t="shared" si="3989"/>
        <v>0</v>
      </c>
      <c r="AC1007" s="47">
        <f t="shared" ref="AC1007:AE1007" si="3990">AC1008+AC1009+AC1010</f>
        <v>0</v>
      </c>
      <c r="AD1007" s="292">
        <f t="shared" si="3966"/>
        <v>0</v>
      </c>
      <c r="AE1007" s="47">
        <f t="shared" si="3990"/>
        <v>0</v>
      </c>
      <c r="AF1007" s="47">
        <f t="shared" ref="AF1007:AK1007" si="3991">AF1008+AF1009+AF1010</f>
        <v>0</v>
      </c>
      <c r="AG1007" s="47">
        <f t="shared" si="3991"/>
        <v>0</v>
      </c>
      <c r="AH1007" s="47">
        <f t="shared" ref="AH1007:AJ1007" si="3992">AH1008+AH1009+AH1010</f>
        <v>0</v>
      </c>
      <c r="AI1007" s="47">
        <f t="shared" si="3992"/>
        <v>0</v>
      </c>
      <c r="AJ1007" s="47">
        <f t="shared" si="3992"/>
        <v>0</v>
      </c>
      <c r="AK1007" s="47">
        <f t="shared" si="3991"/>
        <v>0</v>
      </c>
      <c r="AL1007" s="47">
        <f t="shared" ref="AL1007:AM1007" si="3993">AL1008+AL1009+AL1010</f>
        <v>0</v>
      </c>
      <c r="AM1007" s="47">
        <f t="shared" si="3993"/>
        <v>0</v>
      </c>
      <c r="AN1007" s="47">
        <f t="shared" ref="AN1007:AO1007" si="3994">AN1008+AN1009+AN1010</f>
        <v>0</v>
      </c>
      <c r="AO1007" s="47">
        <f t="shared" si="3994"/>
        <v>0</v>
      </c>
    </row>
    <row r="1008" spans="1:41" ht="17.25" hidden="1" customHeight="1">
      <c r="A1008" s="43"/>
      <c r="B1008" s="28" t="s">
        <v>351</v>
      </c>
      <c r="C1008" s="29" t="s">
        <v>352</v>
      </c>
      <c r="D1008" s="186"/>
      <c r="E1008" s="30"/>
      <c r="F1008" s="93"/>
      <c r="G1008" s="186"/>
      <c r="H1008" s="186"/>
      <c r="I1008" s="186"/>
      <c r="J1008" s="186"/>
      <c r="K1008" s="23">
        <f t="shared" si="3696"/>
        <v>0</v>
      </c>
      <c r="L1008" s="23">
        <f t="shared" si="3697"/>
        <v>0</v>
      </c>
      <c r="M1008" s="186"/>
      <c r="N1008" s="186"/>
      <c r="O1008" s="186"/>
      <c r="P1008" s="30"/>
      <c r="Q1008" s="30"/>
      <c r="R1008" s="30"/>
      <c r="S1008" s="30"/>
      <c r="T1008" s="30"/>
      <c r="U1008" s="30"/>
      <c r="V1008" s="30"/>
      <c r="W1008" s="30"/>
      <c r="X1008" s="30"/>
      <c r="Y1008" s="30"/>
      <c r="Z1008" s="30"/>
      <c r="AA1008" s="30"/>
      <c r="AB1008" s="30"/>
      <c r="AC1008" s="30"/>
      <c r="AD1008" s="292">
        <f t="shared" si="3966"/>
        <v>0</v>
      </c>
      <c r="AE1008" s="30"/>
      <c r="AF1008" s="30"/>
      <c r="AG1008" s="30"/>
      <c r="AH1008" s="30"/>
      <c r="AI1008" s="30"/>
      <c r="AJ1008" s="30"/>
      <c r="AK1008" s="30"/>
      <c r="AL1008" s="30"/>
      <c r="AM1008" s="30"/>
      <c r="AN1008" s="30"/>
      <c r="AO1008" s="30"/>
    </row>
    <row r="1009" spans="1:41" ht="23.25" hidden="1" customHeight="1">
      <c r="A1009" s="43"/>
      <c r="B1009" s="28" t="s">
        <v>353</v>
      </c>
      <c r="C1009" s="29" t="s">
        <v>354</v>
      </c>
      <c r="D1009" s="186"/>
      <c r="E1009" s="30"/>
      <c r="F1009" s="93"/>
      <c r="G1009" s="186"/>
      <c r="H1009" s="186"/>
      <c r="I1009" s="186"/>
      <c r="J1009" s="186"/>
      <c r="K1009" s="23">
        <f t="shared" si="3696"/>
        <v>0</v>
      </c>
      <c r="L1009" s="23">
        <f t="shared" si="3697"/>
        <v>0</v>
      </c>
      <c r="M1009" s="186"/>
      <c r="N1009" s="186"/>
      <c r="O1009" s="186"/>
      <c r="P1009" s="30"/>
      <c r="Q1009" s="30"/>
      <c r="R1009" s="30"/>
      <c r="S1009" s="30"/>
      <c r="T1009" s="30"/>
      <c r="U1009" s="30"/>
      <c r="V1009" s="30"/>
      <c r="W1009" s="30"/>
      <c r="X1009" s="30"/>
      <c r="Y1009" s="30"/>
      <c r="Z1009" s="30"/>
      <c r="AA1009" s="30"/>
      <c r="AB1009" s="30"/>
      <c r="AC1009" s="30"/>
      <c r="AD1009" s="292">
        <f t="shared" si="3966"/>
        <v>0</v>
      </c>
      <c r="AE1009" s="30"/>
      <c r="AF1009" s="30"/>
      <c r="AG1009" s="30"/>
      <c r="AH1009" s="30"/>
      <c r="AI1009" s="30"/>
      <c r="AJ1009" s="30"/>
      <c r="AK1009" s="30"/>
      <c r="AL1009" s="30"/>
      <c r="AM1009" s="30"/>
      <c r="AN1009" s="30"/>
      <c r="AO1009" s="30"/>
    </row>
    <row r="1010" spans="1:41" ht="19.5" hidden="1" customHeight="1">
      <c r="A1010" s="43"/>
      <c r="B1010" s="28" t="s">
        <v>355</v>
      </c>
      <c r="C1010" s="29" t="s">
        <v>356</v>
      </c>
      <c r="D1010" s="186"/>
      <c r="E1010" s="30"/>
      <c r="F1010" s="93"/>
      <c r="G1010" s="186"/>
      <c r="H1010" s="186"/>
      <c r="I1010" s="186"/>
      <c r="J1010" s="186"/>
      <c r="K1010" s="23">
        <f t="shared" si="3696"/>
        <v>0</v>
      </c>
      <c r="L1010" s="23">
        <f t="shared" si="3697"/>
        <v>0</v>
      </c>
      <c r="M1010" s="186"/>
      <c r="N1010" s="186"/>
      <c r="O1010" s="186"/>
      <c r="P1010" s="30"/>
      <c r="Q1010" s="30"/>
      <c r="R1010" s="30"/>
      <c r="S1010" s="30"/>
      <c r="T1010" s="30"/>
      <c r="U1010" s="30"/>
      <c r="V1010" s="30"/>
      <c r="W1010" s="30"/>
      <c r="X1010" s="30"/>
      <c r="Y1010" s="30"/>
      <c r="Z1010" s="30"/>
      <c r="AA1010" s="30"/>
      <c r="AB1010" s="30"/>
      <c r="AC1010" s="30"/>
      <c r="AD1010" s="292">
        <f t="shared" si="3966"/>
        <v>0</v>
      </c>
      <c r="AE1010" s="30"/>
      <c r="AF1010" s="30"/>
      <c r="AG1010" s="30"/>
      <c r="AH1010" s="30"/>
      <c r="AI1010" s="30"/>
      <c r="AJ1010" s="30"/>
      <c r="AK1010" s="30"/>
      <c r="AL1010" s="30"/>
      <c r="AM1010" s="30"/>
      <c r="AN1010" s="30"/>
      <c r="AO1010" s="30"/>
    </row>
    <row r="1011" spans="1:41" ht="42.75" hidden="1" customHeight="1">
      <c r="A1011" s="43"/>
      <c r="B1011" s="154" t="s">
        <v>642</v>
      </c>
      <c r="C1011" s="155"/>
      <c r="D1011" s="261">
        <f t="shared" ref="D1011:E1011" si="3995">D1012</f>
        <v>1241</v>
      </c>
      <c r="E1011" s="130">
        <f t="shared" si="3995"/>
        <v>0</v>
      </c>
      <c r="F1011" s="158">
        <f t="shared" ref="F1011:AO1011" si="3996">F1012</f>
        <v>0</v>
      </c>
      <c r="G1011" s="261">
        <f t="shared" si="3996"/>
        <v>0</v>
      </c>
      <c r="H1011" s="261">
        <f t="shared" si="3996"/>
        <v>0</v>
      </c>
      <c r="I1011" s="261">
        <f t="shared" si="3996"/>
        <v>0</v>
      </c>
      <c r="J1011" s="261">
        <f t="shared" si="3996"/>
        <v>0</v>
      </c>
      <c r="K1011" s="23">
        <f t="shared" si="3696"/>
        <v>0</v>
      </c>
      <c r="L1011" s="23">
        <f t="shared" si="3697"/>
        <v>0</v>
      </c>
      <c r="M1011" s="261">
        <f t="shared" si="3996"/>
        <v>0</v>
      </c>
      <c r="N1011" s="261">
        <f t="shared" si="3996"/>
        <v>0</v>
      </c>
      <c r="O1011" s="261">
        <f t="shared" si="3996"/>
        <v>0</v>
      </c>
      <c r="P1011" s="130">
        <f t="shared" si="3996"/>
        <v>0</v>
      </c>
      <c r="Q1011" s="130">
        <f t="shared" si="3996"/>
        <v>0</v>
      </c>
      <c r="R1011" s="130">
        <f t="shared" si="3996"/>
        <v>0</v>
      </c>
      <c r="S1011" s="130">
        <f t="shared" si="3996"/>
        <v>0</v>
      </c>
      <c r="T1011" s="130">
        <f t="shared" si="3996"/>
        <v>0</v>
      </c>
      <c r="U1011" s="130">
        <f t="shared" si="3996"/>
        <v>0</v>
      </c>
      <c r="V1011" s="130">
        <f t="shared" si="3996"/>
        <v>0</v>
      </c>
      <c r="W1011" s="130">
        <f t="shared" si="3996"/>
        <v>0</v>
      </c>
      <c r="X1011" s="130">
        <f t="shared" si="3996"/>
        <v>0</v>
      </c>
      <c r="Y1011" s="130">
        <f t="shared" si="3996"/>
        <v>0</v>
      </c>
      <c r="Z1011" s="130">
        <f t="shared" si="3996"/>
        <v>0</v>
      </c>
      <c r="AA1011" s="130">
        <f t="shared" si="3996"/>
        <v>0</v>
      </c>
      <c r="AB1011" s="130">
        <f t="shared" si="3996"/>
        <v>0</v>
      </c>
      <c r="AC1011" s="130">
        <f t="shared" si="3996"/>
        <v>0</v>
      </c>
      <c r="AD1011" s="292">
        <f t="shared" si="3966"/>
        <v>0</v>
      </c>
      <c r="AE1011" s="130">
        <f t="shared" si="3996"/>
        <v>0</v>
      </c>
      <c r="AF1011" s="130">
        <f t="shared" si="3996"/>
        <v>0</v>
      </c>
      <c r="AG1011" s="130">
        <f t="shared" si="3996"/>
        <v>0</v>
      </c>
      <c r="AH1011" s="130">
        <f t="shared" si="3996"/>
        <v>0</v>
      </c>
      <c r="AI1011" s="130">
        <f t="shared" si="3996"/>
        <v>0</v>
      </c>
      <c r="AJ1011" s="130">
        <f t="shared" si="3996"/>
        <v>0</v>
      </c>
      <c r="AK1011" s="130">
        <f t="shared" si="3996"/>
        <v>0</v>
      </c>
      <c r="AL1011" s="130">
        <f t="shared" si="3996"/>
        <v>0</v>
      </c>
      <c r="AM1011" s="130">
        <f t="shared" si="3996"/>
        <v>0</v>
      </c>
      <c r="AN1011" s="130">
        <f t="shared" si="3996"/>
        <v>0</v>
      </c>
      <c r="AO1011" s="130">
        <f t="shared" si="3996"/>
        <v>0</v>
      </c>
    </row>
    <row r="1012" spans="1:41" ht="27" hidden="1" customHeight="1">
      <c r="A1012" s="43"/>
      <c r="B1012" s="16" t="s">
        <v>349</v>
      </c>
      <c r="C1012" s="29">
        <v>58</v>
      </c>
      <c r="D1012" s="252">
        <f t="shared" ref="D1012:E1012" si="3997">D1013+D1015+D1014</f>
        <v>1241</v>
      </c>
      <c r="E1012" s="47">
        <f t="shared" si="3997"/>
        <v>0</v>
      </c>
      <c r="F1012" s="291">
        <f t="shared" ref="F1012:J1012" si="3998">F1013+F1015+F1014</f>
        <v>0</v>
      </c>
      <c r="G1012" s="252">
        <f t="shared" si="3998"/>
        <v>0</v>
      </c>
      <c r="H1012" s="252">
        <f t="shared" si="3998"/>
        <v>0</v>
      </c>
      <c r="I1012" s="252">
        <f t="shared" si="3998"/>
        <v>0</v>
      </c>
      <c r="J1012" s="252">
        <f t="shared" si="3998"/>
        <v>0</v>
      </c>
      <c r="K1012" s="23">
        <f t="shared" si="3696"/>
        <v>0</v>
      </c>
      <c r="L1012" s="23">
        <f t="shared" si="3697"/>
        <v>0</v>
      </c>
      <c r="M1012" s="252">
        <f t="shared" ref="M1012:O1012" si="3999">M1013+M1015+M1014</f>
        <v>0</v>
      </c>
      <c r="N1012" s="252">
        <f t="shared" si="3999"/>
        <v>0</v>
      </c>
      <c r="O1012" s="252">
        <f t="shared" si="3999"/>
        <v>0</v>
      </c>
      <c r="P1012" s="47">
        <f t="shared" ref="P1012:Q1012" si="4000">P1013+P1015+P1014</f>
        <v>0</v>
      </c>
      <c r="Q1012" s="47">
        <f t="shared" si="4000"/>
        <v>0</v>
      </c>
      <c r="R1012" s="47">
        <f t="shared" ref="R1012:Z1012" si="4001">R1013+R1015+R1014</f>
        <v>0</v>
      </c>
      <c r="S1012" s="47">
        <f t="shared" si="4001"/>
        <v>0</v>
      </c>
      <c r="T1012" s="47">
        <f t="shared" si="4001"/>
        <v>0</v>
      </c>
      <c r="U1012" s="47">
        <f t="shared" ref="U1012:V1012" si="4002">U1013+U1015+U1014</f>
        <v>0</v>
      </c>
      <c r="V1012" s="47">
        <f t="shared" si="4002"/>
        <v>0</v>
      </c>
      <c r="W1012" s="47">
        <f t="shared" ref="W1012:Y1012" si="4003">W1013+W1015+W1014</f>
        <v>0</v>
      </c>
      <c r="X1012" s="47">
        <f t="shared" si="4003"/>
        <v>0</v>
      </c>
      <c r="Y1012" s="47">
        <f t="shared" si="4003"/>
        <v>0</v>
      </c>
      <c r="Z1012" s="47">
        <f t="shared" si="4001"/>
        <v>0</v>
      </c>
      <c r="AA1012" s="47">
        <f t="shared" ref="AA1012:AB1012" si="4004">AA1013+AA1015+AA1014</f>
        <v>0</v>
      </c>
      <c r="AB1012" s="47">
        <f t="shared" si="4004"/>
        <v>0</v>
      </c>
      <c r="AC1012" s="47">
        <f t="shared" ref="AC1012:AE1012" si="4005">AC1013+AC1015+AC1014</f>
        <v>0</v>
      </c>
      <c r="AD1012" s="292">
        <f t="shared" si="3966"/>
        <v>0</v>
      </c>
      <c r="AE1012" s="47">
        <f t="shared" si="4005"/>
        <v>0</v>
      </c>
      <c r="AF1012" s="47">
        <f t="shared" ref="AF1012:AK1012" si="4006">AF1013+AF1015+AF1014</f>
        <v>0</v>
      </c>
      <c r="AG1012" s="47">
        <f t="shared" si="4006"/>
        <v>0</v>
      </c>
      <c r="AH1012" s="47">
        <f t="shared" ref="AH1012:AJ1012" si="4007">AH1013+AH1015+AH1014</f>
        <v>0</v>
      </c>
      <c r="AI1012" s="47">
        <f t="shared" si="4007"/>
        <v>0</v>
      </c>
      <c r="AJ1012" s="47">
        <f t="shared" si="4007"/>
        <v>0</v>
      </c>
      <c r="AK1012" s="47">
        <f t="shared" si="4006"/>
        <v>0</v>
      </c>
      <c r="AL1012" s="47">
        <f t="shared" ref="AL1012:AM1012" si="4008">AL1013+AL1015+AL1014</f>
        <v>0</v>
      </c>
      <c r="AM1012" s="47">
        <f t="shared" si="4008"/>
        <v>0</v>
      </c>
      <c r="AN1012" s="47">
        <f t="shared" ref="AN1012:AO1012" si="4009">AN1013+AN1015+AN1014</f>
        <v>0</v>
      </c>
      <c r="AO1012" s="47">
        <f t="shared" si="4009"/>
        <v>0</v>
      </c>
    </row>
    <row r="1013" spans="1:41" ht="18" hidden="1" customHeight="1">
      <c r="A1013" s="43"/>
      <c r="B1013" s="28" t="s">
        <v>351</v>
      </c>
      <c r="C1013" s="29" t="s">
        <v>352</v>
      </c>
      <c r="D1013" s="186"/>
      <c r="E1013" s="30"/>
      <c r="F1013" s="93"/>
      <c r="G1013" s="186"/>
      <c r="H1013" s="186"/>
      <c r="I1013" s="186"/>
      <c r="J1013" s="186"/>
      <c r="K1013" s="23">
        <f t="shared" si="3696"/>
        <v>0</v>
      </c>
      <c r="L1013" s="23">
        <f t="shared" si="3697"/>
        <v>0</v>
      </c>
      <c r="M1013" s="186"/>
      <c r="N1013" s="186"/>
      <c r="O1013" s="186"/>
      <c r="P1013" s="30"/>
      <c r="Q1013" s="30"/>
      <c r="R1013" s="30"/>
      <c r="S1013" s="30"/>
      <c r="T1013" s="30"/>
      <c r="U1013" s="30"/>
      <c r="V1013" s="30"/>
      <c r="W1013" s="30"/>
      <c r="X1013" s="30"/>
      <c r="Y1013" s="30"/>
      <c r="Z1013" s="30"/>
      <c r="AA1013" s="30"/>
      <c r="AB1013" s="30"/>
      <c r="AC1013" s="30"/>
      <c r="AD1013" s="292">
        <f t="shared" si="3966"/>
        <v>0</v>
      </c>
      <c r="AE1013" s="30"/>
      <c r="AF1013" s="30"/>
      <c r="AG1013" s="30"/>
      <c r="AH1013" s="30"/>
      <c r="AI1013" s="30"/>
      <c r="AJ1013" s="30"/>
      <c r="AK1013" s="30"/>
      <c r="AL1013" s="30"/>
      <c r="AM1013" s="30"/>
      <c r="AN1013" s="30"/>
      <c r="AO1013" s="30"/>
    </row>
    <row r="1014" spans="1:41" ht="16.5" hidden="1" customHeight="1">
      <c r="A1014" s="43"/>
      <c r="B1014" s="28" t="s">
        <v>353</v>
      </c>
      <c r="C1014" s="29" t="s">
        <v>354</v>
      </c>
      <c r="D1014" s="186"/>
      <c r="E1014" s="30"/>
      <c r="F1014" s="93"/>
      <c r="G1014" s="186"/>
      <c r="H1014" s="186"/>
      <c r="I1014" s="186"/>
      <c r="J1014" s="186"/>
      <c r="K1014" s="23">
        <f t="shared" si="3696"/>
        <v>0</v>
      </c>
      <c r="L1014" s="23">
        <f t="shared" si="3697"/>
        <v>0</v>
      </c>
      <c r="M1014" s="186"/>
      <c r="N1014" s="186"/>
      <c r="O1014" s="186"/>
      <c r="P1014" s="30"/>
      <c r="Q1014" s="30"/>
      <c r="R1014" s="30"/>
      <c r="S1014" s="30"/>
      <c r="T1014" s="30"/>
      <c r="U1014" s="30"/>
      <c r="V1014" s="30"/>
      <c r="W1014" s="30"/>
      <c r="X1014" s="30"/>
      <c r="Y1014" s="30"/>
      <c r="Z1014" s="30"/>
      <c r="AA1014" s="30"/>
      <c r="AB1014" s="30"/>
      <c r="AC1014" s="30"/>
      <c r="AD1014" s="292">
        <f t="shared" si="3966"/>
        <v>0</v>
      </c>
      <c r="AE1014" s="30"/>
      <c r="AF1014" s="30"/>
      <c r="AG1014" s="30"/>
      <c r="AH1014" s="30"/>
      <c r="AI1014" s="30"/>
      <c r="AJ1014" s="30"/>
      <c r="AK1014" s="30"/>
      <c r="AL1014" s="30"/>
      <c r="AM1014" s="30"/>
      <c r="AN1014" s="30"/>
      <c r="AO1014" s="30"/>
    </row>
    <row r="1015" spans="1:41" ht="17.25" hidden="1" customHeight="1">
      <c r="A1015" s="43"/>
      <c r="B1015" s="28" t="s">
        <v>355</v>
      </c>
      <c r="C1015" s="29" t="s">
        <v>356</v>
      </c>
      <c r="D1015" s="186">
        <v>1241</v>
      </c>
      <c r="E1015" s="30"/>
      <c r="F1015" s="93"/>
      <c r="G1015" s="186"/>
      <c r="H1015" s="186"/>
      <c r="I1015" s="186"/>
      <c r="J1015" s="186"/>
      <c r="K1015" s="23">
        <f t="shared" si="3696"/>
        <v>0</v>
      </c>
      <c r="L1015" s="23">
        <f t="shared" si="3697"/>
        <v>0</v>
      </c>
      <c r="M1015" s="186"/>
      <c r="N1015" s="186"/>
      <c r="O1015" s="186"/>
      <c r="P1015" s="30"/>
      <c r="Q1015" s="30"/>
      <c r="R1015" s="30"/>
      <c r="S1015" s="30"/>
      <c r="T1015" s="30"/>
      <c r="U1015" s="30"/>
      <c r="V1015" s="30"/>
      <c r="W1015" s="30"/>
      <c r="X1015" s="30"/>
      <c r="Y1015" s="30"/>
      <c r="Z1015" s="30"/>
      <c r="AA1015" s="30"/>
      <c r="AB1015" s="30"/>
      <c r="AC1015" s="30"/>
      <c r="AD1015" s="292">
        <f t="shared" si="3966"/>
        <v>0</v>
      </c>
      <c r="AE1015" s="30"/>
      <c r="AF1015" s="30"/>
      <c r="AG1015" s="30"/>
      <c r="AH1015" s="30"/>
      <c r="AI1015" s="30"/>
      <c r="AJ1015" s="30"/>
      <c r="AK1015" s="30"/>
      <c r="AL1015" s="30"/>
      <c r="AM1015" s="30"/>
      <c r="AN1015" s="30"/>
      <c r="AO1015" s="30"/>
    </row>
    <row r="1016" spans="1:41" ht="36.75" hidden="1" customHeight="1">
      <c r="A1016" s="43"/>
      <c r="B1016" s="154" t="s">
        <v>643</v>
      </c>
      <c r="C1016" s="155"/>
      <c r="D1016" s="261">
        <f t="shared" ref="D1016:E1016" si="4010">D1017</f>
        <v>69</v>
      </c>
      <c r="E1016" s="130">
        <f t="shared" si="4010"/>
        <v>0</v>
      </c>
      <c r="F1016" s="158">
        <f t="shared" ref="F1016:AO1016" si="4011">F1017</f>
        <v>0</v>
      </c>
      <c r="G1016" s="261">
        <f t="shared" si="4011"/>
        <v>0</v>
      </c>
      <c r="H1016" s="261">
        <f t="shared" si="4011"/>
        <v>0</v>
      </c>
      <c r="I1016" s="261">
        <f t="shared" si="4011"/>
        <v>0</v>
      </c>
      <c r="J1016" s="261">
        <f t="shared" si="4011"/>
        <v>0</v>
      </c>
      <c r="K1016" s="23">
        <f t="shared" si="3696"/>
        <v>0</v>
      </c>
      <c r="L1016" s="23">
        <f t="shared" si="3697"/>
        <v>0</v>
      </c>
      <c r="M1016" s="261">
        <f t="shared" si="4011"/>
        <v>0</v>
      </c>
      <c r="N1016" s="261">
        <f t="shared" si="4011"/>
        <v>0</v>
      </c>
      <c r="O1016" s="261">
        <f t="shared" si="4011"/>
        <v>0</v>
      </c>
      <c r="P1016" s="130">
        <f t="shared" si="4011"/>
        <v>0</v>
      </c>
      <c r="Q1016" s="130">
        <f t="shared" si="4011"/>
        <v>0</v>
      </c>
      <c r="R1016" s="130">
        <f t="shared" si="4011"/>
        <v>0</v>
      </c>
      <c r="S1016" s="130">
        <f t="shared" si="4011"/>
        <v>0</v>
      </c>
      <c r="T1016" s="130">
        <f t="shared" si="4011"/>
        <v>0</v>
      </c>
      <c r="U1016" s="130">
        <f t="shared" si="4011"/>
        <v>0</v>
      </c>
      <c r="V1016" s="130">
        <f t="shared" si="4011"/>
        <v>0</v>
      </c>
      <c r="W1016" s="130">
        <f t="shared" si="4011"/>
        <v>0</v>
      </c>
      <c r="X1016" s="130">
        <f t="shared" si="4011"/>
        <v>0</v>
      </c>
      <c r="Y1016" s="130">
        <f t="shared" si="4011"/>
        <v>0</v>
      </c>
      <c r="Z1016" s="130">
        <f t="shared" si="4011"/>
        <v>0</v>
      </c>
      <c r="AA1016" s="130">
        <f t="shared" si="4011"/>
        <v>0</v>
      </c>
      <c r="AB1016" s="130">
        <f t="shared" si="4011"/>
        <v>0</v>
      </c>
      <c r="AC1016" s="130">
        <f t="shared" si="4011"/>
        <v>0</v>
      </c>
      <c r="AD1016" s="292">
        <f t="shared" si="3966"/>
        <v>0</v>
      </c>
      <c r="AE1016" s="130">
        <f t="shared" si="4011"/>
        <v>0</v>
      </c>
      <c r="AF1016" s="130">
        <f t="shared" si="4011"/>
        <v>0</v>
      </c>
      <c r="AG1016" s="130">
        <f t="shared" si="4011"/>
        <v>0</v>
      </c>
      <c r="AH1016" s="130">
        <f t="shared" si="4011"/>
        <v>0</v>
      </c>
      <c r="AI1016" s="130">
        <f t="shared" si="4011"/>
        <v>0</v>
      </c>
      <c r="AJ1016" s="130">
        <f t="shared" si="4011"/>
        <v>0</v>
      </c>
      <c r="AK1016" s="130">
        <f t="shared" si="4011"/>
        <v>0</v>
      </c>
      <c r="AL1016" s="130">
        <f t="shared" si="4011"/>
        <v>0</v>
      </c>
      <c r="AM1016" s="130">
        <f t="shared" si="4011"/>
        <v>0</v>
      </c>
      <c r="AN1016" s="130">
        <f t="shared" si="4011"/>
        <v>0</v>
      </c>
      <c r="AO1016" s="130">
        <f t="shared" si="4011"/>
        <v>0</v>
      </c>
    </row>
    <row r="1017" spans="1:41" ht="27.75" hidden="1" customHeight="1">
      <c r="A1017" s="43"/>
      <c r="B1017" s="16" t="s">
        <v>349</v>
      </c>
      <c r="C1017" s="29">
        <v>58</v>
      </c>
      <c r="D1017" s="252">
        <f t="shared" ref="D1017:E1017" si="4012">D1018+D1019+D1020</f>
        <v>69</v>
      </c>
      <c r="E1017" s="47">
        <f t="shared" si="4012"/>
        <v>0</v>
      </c>
      <c r="F1017" s="291">
        <f t="shared" ref="F1017:J1017" si="4013">F1018+F1019+F1020</f>
        <v>0</v>
      </c>
      <c r="G1017" s="252">
        <f t="shared" si="4013"/>
        <v>0</v>
      </c>
      <c r="H1017" s="252">
        <f t="shared" si="4013"/>
        <v>0</v>
      </c>
      <c r="I1017" s="252">
        <f t="shared" si="4013"/>
        <v>0</v>
      </c>
      <c r="J1017" s="252">
        <f t="shared" si="4013"/>
        <v>0</v>
      </c>
      <c r="K1017" s="23">
        <f t="shared" si="3696"/>
        <v>0</v>
      </c>
      <c r="L1017" s="23">
        <f t="shared" si="3697"/>
        <v>0</v>
      </c>
      <c r="M1017" s="252">
        <f t="shared" ref="M1017:O1017" si="4014">M1018+M1019+M1020</f>
        <v>0</v>
      </c>
      <c r="N1017" s="252">
        <f t="shared" si="4014"/>
        <v>0</v>
      </c>
      <c r="O1017" s="252">
        <f t="shared" si="4014"/>
        <v>0</v>
      </c>
      <c r="P1017" s="47">
        <f t="shared" ref="P1017:Q1017" si="4015">P1018+P1019+P1020</f>
        <v>0</v>
      </c>
      <c r="Q1017" s="47">
        <f t="shared" si="4015"/>
        <v>0</v>
      </c>
      <c r="R1017" s="47">
        <f t="shared" ref="R1017:Z1017" si="4016">R1018+R1019+R1020</f>
        <v>0</v>
      </c>
      <c r="S1017" s="47">
        <f t="shared" si="4016"/>
        <v>0</v>
      </c>
      <c r="T1017" s="47">
        <f t="shared" si="4016"/>
        <v>0</v>
      </c>
      <c r="U1017" s="47">
        <f t="shared" ref="U1017:V1017" si="4017">U1018+U1019+U1020</f>
        <v>0</v>
      </c>
      <c r="V1017" s="47">
        <f t="shared" si="4017"/>
        <v>0</v>
      </c>
      <c r="W1017" s="47">
        <f t="shared" ref="W1017:Y1017" si="4018">W1018+W1019+W1020</f>
        <v>0</v>
      </c>
      <c r="X1017" s="47">
        <f t="shared" si="4018"/>
        <v>0</v>
      </c>
      <c r="Y1017" s="47">
        <f t="shared" si="4018"/>
        <v>0</v>
      </c>
      <c r="Z1017" s="47">
        <f t="shared" si="4016"/>
        <v>0</v>
      </c>
      <c r="AA1017" s="47">
        <f t="shared" ref="AA1017:AB1017" si="4019">AA1018+AA1019+AA1020</f>
        <v>0</v>
      </c>
      <c r="AB1017" s="47">
        <f t="shared" si="4019"/>
        <v>0</v>
      </c>
      <c r="AC1017" s="47">
        <f t="shared" ref="AC1017:AE1017" si="4020">AC1018+AC1019+AC1020</f>
        <v>0</v>
      </c>
      <c r="AD1017" s="292">
        <f t="shared" si="3966"/>
        <v>0</v>
      </c>
      <c r="AE1017" s="47">
        <f t="shared" si="4020"/>
        <v>0</v>
      </c>
      <c r="AF1017" s="47">
        <f t="shared" ref="AF1017:AK1017" si="4021">AF1018+AF1019+AF1020</f>
        <v>0</v>
      </c>
      <c r="AG1017" s="47">
        <f t="shared" si="4021"/>
        <v>0</v>
      </c>
      <c r="AH1017" s="47">
        <f t="shared" ref="AH1017:AJ1017" si="4022">AH1018+AH1019+AH1020</f>
        <v>0</v>
      </c>
      <c r="AI1017" s="47">
        <f t="shared" si="4022"/>
        <v>0</v>
      </c>
      <c r="AJ1017" s="47">
        <f t="shared" si="4022"/>
        <v>0</v>
      </c>
      <c r="AK1017" s="47">
        <f t="shared" si="4021"/>
        <v>0</v>
      </c>
      <c r="AL1017" s="47">
        <f t="shared" ref="AL1017:AM1017" si="4023">AL1018+AL1019+AL1020</f>
        <v>0</v>
      </c>
      <c r="AM1017" s="47">
        <f t="shared" si="4023"/>
        <v>0</v>
      </c>
      <c r="AN1017" s="47">
        <f t="shared" ref="AN1017:AO1017" si="4024">AN1018+AN1019+AN1020</f>
        <v>0</v>
      </c>
      <c r="AO1017" s="47">
        <f t="shared" si="4024"/>
        <v>0</v>
      </c>
    </row>
    <row r="1018" spans="1:41" ht="18.75" hidden="1" customHeight="1">
      <c r="A1018" s="43"/>
      <c r="B1018" s="28" t="s">
        <v>351</v>
      </c>
      <c r="C1018" s="29" t="s">
        <v>352</v>
      </c>
      <c r="D1018" s="186"/>
      <c r="E1018" s="30"/>
      <c r="F1018" s="93"/>
      <c r="G1018" s="186"/>
      <c r="H1018" s="186"/>
      <c r="I1018" s="186"/>
      <c r="J1018" s="186"/>
      <c r="K1018" s="23">
        <f t="shared" ref="K1018:K1097" si="4025">G1018+H1018+I1018+J1018</f>
        <v>0</v>
      </c>
      <c r="L1018" s="23">
        <f t="shared" ref="L1018:L1097" si="4026">F1018-K1018</f>
        <v>0</v>
      </c>
      <c r="M1018" s="186"/>
      <c r="N1018" s="186"/>
      <c r="O1018" s="186"/>
      <c r="P1018" s="30"/>
      <c r="Q1018" s="30"/>
      <c r="R1018" s="30"/>
      <c r="S1018" s="30"/>
      <c r="T1018" s="30"/>
      <c r="U1018" s="30"/>
      <c r="V1018" s="30"/>
      <c r="W1018" s="30"/>
      <c r="X1018" s="30"/>
      <c r="Y1018" s="30"/>
      <c r="Z1018" s="30"/>
      <c r="AA1018" s="30"/>
      <c r="AB1018" s="30"/>
      <c r="AC1018" s="30"/>
      <c r="AD1018" s="292">
        <f t="shared" si="3966"/>
        <v>0</v>
      </c>
      <c r="AE1018" s="30"/>
      <c r="AF1018" s="30"/>
      <c r="AG1018" s="30"/>
      <c r="AH1018" s="30"/>
      <c r="AI1018" s="30"/>
      <c r="AJ1018" s="30"/>
      <c r="AK1018" s="30"/>
      <c r="AL1018" s="30"/>
      <c r="AM1018" s="30"/>
      <c r="AN1018" s="30"/>
      <c r="AO1018" s="30"/>
    </row>
    <row r="1019" spans="1:41" ht="16.5" hidden="1" customHeight="1">
      <c r="A1019" s="43"/>
      <c r="B1019" s="28" t="s">
        <v>353</v>
      </c>
      <c r="C1019" s="29" t="s">
        <v>354</v>
      </c>
      <c r="D1019" s="186"/>
      <c r="E1019" s="30"/>
      <c r="F1019" s="93"/>
      <c r="G1019" s="186"/>
      <c r="H1019" s="186"/>
      <c r="I1019" s="186"/>
      <c r="J1019" s="186"/>
      <c r="K1019" s="23">
        <f t="shared" si="4025"/>
        <v>0</v>
      </c>
      <c r="L1019" s="23">
        <f t="shared" si="4026"/>
        <v>0</v>
      </c>
      <c r="M1019" s="186"/>
      <c r="N1019" s="186"/>
      <c r="O1019" s="186"/>
      <c r="P1019" s="30"/>
      <c r="Q1019" s="30"/>
      <c r="R1019" s="30"/>
      <c r="S1019" s="30"/>
      <c r="T1019" s="30"/>
      <c r="U1019" s="30"/>
      <c r="V1019" s="30"/>
      <c r="W1019" s="30"/>
      <c r="X1019" s="30"/>
      <c r="Y1019" s="30"/>
      <c r="Z1019" s="30"/>
      <c r="AA1019" s="30"/>
      <c r="AB1019" s="30"/>
      <c r="AC1019" s="30"/>
      <c r="AD1019" s="292">
        <f t="shared" si="3966"/>
        <v>0</v>
      </c>
      <c r="AE1019" s="30"/>
      <c r="AF1019" s="30"/>
      <c r="AG1019" s="30"/>
      <c r="AH1019" s="30"/>
      <c r="AI1019" s="30"/>
      <c r="AJ1019" s="30"/>
      <c r="AK1019" s="30"/>
      <c r="AL1019" s="30"/>
      <c r="AM1019" s="30"/>
      <c r="AN1019" s="30"/>
      <c r="AO1019" s="30"/>
    </row>
    <row r="1020" spans="1:41" ht="1.5" customHeight="1">
      <c r="A1020" s="43"/>
      <c r="B1020" s="28" t="s">
        <v>355</v>
      </c>
      <c r="C1020" s="29" t="s">
        <v>356</v>
      </c>
      <c r="D1020" s="186">
        <v>69</v>
      </c>
      <c r="E1020" s="30"/>
      <c r="F1020" s="93"/>
      <c r="G1020" s="186"/>
      <c r="H1020" s="186"/>
      <c r="I1020" s="186"/>
      <c r="J1020" s="186"/>
      <c r="K1020" s="23">
        <f t="shared" si="4025"/>
        <v>0</v>
      </c>
      <c r="L1020" s="23">
        <f t="shared" si="4026"/>
        <v>0</v>
      </c>
      <c r="M1020" s="186"/>
      <c r="N1020" s="186"/>
      <c r="O1020" s="186"/>
      <c r="P1020" s="30"/>
      <c r="Q1020" s="30"/>
      <c r="R1020" s="30"/>
      <c r="S1020" s="30"/>
      <c r="T1020" s="30"/>
      <c r="U1020" s="30"/>
      <c r="V1020" s="30"/>
      <c r="W1020" s="30"/>
      <c r="X1020" s="30"/>
      <c r="Y1020" s="30"/>
      <c r="Z1020" s="30"/>
      <c r="AA1020" s="30"/>
      <c r="AB1020" s="30"/>
      <c r="AC1020" s="30"/>
      <c r="AD1020" s="292">
        <f t="shared" si="3966"/>
        <v>0</v>
      </c>
      <c r="AE1020" s="30"/>
      <c r="AF1020" s="30"/>
      <c r="AG1020" s="30"/>
      <c r="AH1020" s="30"/>
      <c r="AI1020" s="30"/>
      <c r="AJ1020" s="30"/>
      <c r="AK1020" s="30"/>
      <c r="AL1020" s="30"/>
      <c r="AM1020" s="30"/>
      <c r="AN1020" s="30"/>
      <c r="AO1020" s="30"/>
    </row>
    <row r="1021" spans="1:41" ht="39.75" customHeight="1">
      <c r="A1021" s="43"/>
      <c r="B1021" s="154" t="s">
        <v>644</v>
      </c>
      <c r="C1021" s="155"/>
      <c r="D1021" s="261">
        <f t="shared" ref="D1021:E1021" si="4027">D1022</f>
        <v>956</v>
      </c>
      <c r="E1021" s="130">
        <f t="shared" si="4027"/>
        <v>579</v>
      </c>
      <c r="F1021" s="158">
        <f t="shared" ref="F1021:AO1021" si="4028">F1022</f>
        <v>579</v>
      </c>
      <c r="G1021" s="261">
        <f t="shared" si="4028"/>
        <v>579</v>
      </c>
      <c r="H1021" s="261">
        <f t="shared" si="4028"/>
        <v>0</v>
      </c>
      <c r="I1021" s="261">
        <f t="shared" si="4028"/>
        <v>0</v>
      </c>
      <c r="J1021" s="261">
        <f t="shared" si="4028"/>
        <v>0</v>
      </c>
      <c r="K1021" s="23">
        <f t="shared" si="4025"/>
        <v>579</v>
      </c>
      <c r="L1021" s="23">
        <f t="shared" si="4026"/>
        <v>0</v>
      </c>
      <c r="M1021" s="261">
        <f t="shared" si="4028"/>
        <v>0</v>
      </c>
      <c r="N1021" s="261">
        <f t="shared" si="4028"/>
        <v>0</v>
      </c>
      <c r="O1021" s="261">
        <f t="shared" si="4028"/>
        <v>0</v>
      </c>
      <c r="P1021" s="130">
        <f t="shared" si="4028"/>
        <v>0</v>
      </c>
      <c r="Q1021" s="130">
        <f t="shared" si="4028"/>
        <v>0</v>
      </c>
      <c r="R1021" s="130">
        <f t="shared" si="4028"/>
        <v>0</v>
      </c>
      <c r="S1021" s="130">
        <f t="shared" si="4028"/>
        <v>0</v>
      </c>
      <c r="T1021" s="130">
        <f t="shared" si="4028"/>
        <v>0</v>
      </c>
      <c r="U1021" s="130">
        <f t="shared" si="4028"/>
        <v>0</v>
      </c>
      <c r="V1021" s="130">
        <f t="shared" si="4028"/>
        <v>0</v>
      </c>
      <c r="W1021" s="130">
        <f t="shared" si="4028"/>
        <v>0</v>
      </c>
      <c r="X1021" s="130">
        <f t="shared" si="4028"/>
        <v>0</v>
      </c>
      <c r="Y1021" s="130">
        <f t="shared" si="4028"/>
        <v>0</v>
      </c>
      <c r="Z1021" s="130">
        <f t="shared" si="4028"/>
        <v>0</v>
      </c>
      <c r="AA1021" s="130">
        <f t="shared" si="4028"/>
        <v>0</v>
      </c>
      <c r="AB1021" s="130">
        <f t="shared" si="4028"/>
        <v>0</v>
      </c>
      <c r="AC1021" s="130">
        <f t="shared" si="4028"/>
        <v>0</v>
      </c>
      <c r="AD1021" s="292">
        <f t="shared" si="3966"/>
        <v>579</v>
      </c>
      <c r="AE1021" s="130">
        <f t="shared" si="4028"/>
        <v>579</v>
      </c>
      <c r="AF1021" s="130">
        <f t="shared" si="4028"/>
        <v>113</v>
      </c>
      <c r="AG1021" s="130">
        <f t="shared" si="4028"/>
        <v>0</v>
      </c>
      <c r="AH1021" s="130">
        <f t="shared" si="4028"/>
        <v>0</v>
      </c>
      <c r="AI1021" s="130">
        <f t="shared" si="4028"/>
        <v>0</v>
      </c>
      <c r="AJ1021" s="130">
        <f t="shared" si="4028"/>
        <v>0</v>
      </c>
      <c r="AK1021" s="130">
        <f t="shared" si="4028"/>
        <v>0</v>
      </c>
      <c r="AL1021" s="130">
        <f t="shared" si="4028"/>
        <v>0</v>
      </c>
      <c r="AM1021" s="130">
        <f t="shared" si="4028"/>
        <v>0</v>
      </c>
      <c r="AN1021" s="130">
        <f t="shared" si="4028"/>
        <v>0</v>
      </c>
      <c r="AO1021" s="130">
        <f t="shared" si="4028"/>
        <v>0</v>
      </c>
    </row>
    <row r="1022" spans="1:41" ht="30" customHeight="1">
      <c r="A1022" s="43"/>
      <c r="B1022" s="16" t="s">
        <v>349</v>
      </c>
      <c r="C1022" s="29">
        <v>58</v>
      </c>
      <c r="D1022" s="252">
        <f t="shared" ref="D1022:E1022" si="4029">D1023+D1024+D1025</f>
        <v>956</v>
      </c>
      <c r="E1022" s="47">
        <f t="shared" si="4029"/>
        <v>579</v>
      </c>
      <c r="F1022" s="291">
        <f t="shared" ref="F1022:J1022" si="4030">F1023+F1024+F1025</f>
        <v>579</v>
      </c>
      <c r="G1022" s="252">
        <f t="shared" si="4030"/>
        <v>579</v>
      </c>
      <c r="H1022" s="252">
        <f t="shared" si="4030"/>
        <v>0</v>
      </c>
      <c r="I1022" s="252">
        <f t="shared" si="4030"/>
        <v>0</v>
      </c>
      <c r="J1022" s="252">
        <f t="shared" si="4030"/>
        <v>0</v>
      </c>
      <c r="K1022" s="23">
        <f t="shared" si="4025"/>
        <v>579</v>
      </c>
      <c r="L1022" s="23">
        <f t="shared" si="4026"/>
        <v>0</v>
      </c>
      <c r="M1022" s="252">
        <f t="shared" ref="M1022:O1022" si="4031">M1023+M1024+M1025</f>
        <v>0</v>
      </c>
      <c r="N1022" s="252">
        <f t="shared" si="4031"/>
        <v>0</v>
      </c>
      <c r="O1022" s="252">
        <f t="shared" si="4031"/>
        <v>0</v>
      </c>
      <c r="P1022" s="47">
        <f t="shared" ref="P1022:Q1022" si="4032">P1023+P1024+P1025</f>
        <v>0</v>
      </c>
      <c r="Q1022" s="47">
        <f t="shared" si="4032"/>
        <v>0</v>
      </c>
      <c r="R1022" s="47">
        <f t="shared" ref="R1022:Z1022" si="4033">R1023+R1024+R1025</f>
        <v>0</v>
      </c>
      <c r="S1022" s="47">
        <f t="shared" si="4033"/>
        <v>0</v>
      </c>
      <c r="T1022" s="47">
        <f t="shared" si="4033"/>
        <v>0</v>
      </c>
      <c r="U1022" s="47">
        <f t="shared" ref="U1022:V1022" si="4034">U1023+U1024+U1025</f>
        <v>0</v>
      </c>
      <c r="V1022" s="47">
        <f t="shared" si="4034"/>
        <v>0</v>
      </c>
      <c r="W1022" s="47">
        <f t="shared" ref="W1022:Y1022" si="4035">W1023+W1024+W1025</f>
        <v>0</v>
      </c>
      <c r="X1022" s="47">
        <f t="shared" si="4035"/>
        <v>0</v>
      </c>
      <c r="Y1022" s="47">
        <f t="shared" si="4035"/>
        <v>0</v>
      </c>
      <c r="Z1022" s="47">
        <f t="shared" si="4033"/>
        <v>0</v>
      </c>
      <c r="AA1022" s="47">
        <f t="shared" ref="AA1022:AB1022" si="4036">AA1023+AA1024+AA1025</f>
        <v>0</v>
      </c>
      <c r="AB1022" s="47">
        <f t="shared" si="4036"/>
        <v>0</v>
      </c>
      <c r="AC1022" s="47">
        <f t="shared" ref="AC1022:AE1022" si="4037">AC1023+AC1024+AC1025</f>
        <v>0</v>
      </c>
      <c r="AD1022" s="292">
        <f t="shared" si="3966"/>
        <v>579</v>
      </c>
      <c r="AE1022" s="47">
        <f t="shared" si="4037"/>
        <v>579</v>
      </c>
      <c r="AF1022" s="47">
        <f t="shared" ref="AF1022:AK1022" si="4038">AF1023+AF1024+AF1025</f>
        <v>113</v>
      </c>
      <c r="AG1022" s="47">
        <f t="shared" si="4038"/>
        <v>0</v>
      </c>
      <c r="AH1022" s="47">
        <f t="shared" ref="AH1022:AJ1022" si="4039">AH1023+AH1024+AH1025</f>
        <v>0</v>
      </c>
      <c r="AI1022" s="47">
        <f t="shared" si="4039"/>
        <v>0</v>
      </c>
      <c r="AJ1022" s="47">
        <f t="shared" si="4039"/>
        <v>0</v>
      </c>
      <c r="AK1022" s="47">
        <f t="shared" si="4038"/>
        <v>0</v>
      </c>
      <c r="AL1022" s="47">
        <f t="shared" ref="AL1022:AM1022" si="4040">AL1023+AL1024+AL1025</f>
        <v>0</v>
      </c>
      <c r="AM1022" s="47">
        <f t="shared" si="4040"/>
        <v>0</v>
      </c>
      <c r="AN1022" s="47">
        <f t="shared" ref="AN1022:AO1022" si="4041">AN1023+AN1024+AN1025</f>
        <v>0</v>
      </c>
      <c r="AO1022" s="47">
        <f t="shared" si="4041"/>
        <v>0</v>
      </c>
    </row>
    <row r="1023" spans="1:41" ht="15" customHeight="1">
      <c r="A1023" s="43"/>
      <c r="B1023" s="28" t="s">
        <v>351</v>
      </c>
      <c r="C1023" s="29" t="s">
        <v>352</v>
      </c>
      <c r="D1023" s="186"/>
      <c r="E1023" s="30"/>
      <c r="F1023" s="93"/>
      <c r="G1023" s="186"/>
      <c r="H1023" s="186"/>
      <c r="I1023" s="186"/>
      <c r="J1023" s="186"/>
      <c r="K1023" s="23">
        <f t="shared" si="4025"/>
        <v>0</v>
      </c>
      <c r="L1023" s="23">
        <f t="shared" si="4026"/>
        <v>0</v>
      </c>
      <c r="M1023" s="186"/>
      <c r="N1023" s="186"/>
      <c r="O1023" s="186"/>
      <c r="P1023" s="30"/>
      <c r="Q1023" s="30"/>
      <c r="R1023" s="30"/>
      <c r="S1023" s="30"/>
      <c r="T1023" s="30"/>
      <c r="U1023" s="30"/>
      <c r="V1023" s="30"/>
      <c r="W1023" s="30"/>
      <c r="X1023" s="30"/>
      <c r="Y1023" s="30"/>
      <c r="Z1023" s="30"/>
      <c r="AA1023" s="30"/>
      <c r="AB1023" s="30"/>
      <c r="AC1023" s="30"/>
      <c r="AD1023" s="292">
        <f t="shared" si="3966"/>
        <v>0</v>
      </c>
      <c r="AE1023" s="30"/>
      <c r="AF1023" s="30"/>
      <c r="AG1023" s="30"/>
      <c r="AH1023" s="30"/>
      <c r="AI1023" s="30"/>
      <c r="AJ1023" s="30"/>
      <c r="AK1023" s="30"/>
      <c r="AL1023" s="30"/>
      <c r="AM1023" s="30"/>
      <c r="AN1023" s="30"/>
      <c r="AO1023" s="30"/>
    </row>
    <row r="1024" spans="1:41" ht="17.25" customHeight="1">
      <c r="A1024" s="43"/>
      <c r="B1024" s="28" t="s">
        <v>353</v>
      </c>
      <c r="C1024" s="29" t="s">
        <v>354</v>
      </c>
      <c r="D1024" s="186"/>
      <c r="E1024" s="30">
        <v>0</v>
      </c>
      <c r="F1024" s="93">
        <v>0</v>
      </c>
      <c r="G1024" s="186">
        <v>0</v>
      </c>
      <c r="H1024" s="186">
        <v>0</v>
      </c>
      <c r="I1024" s="186">
        <v>0</v>
      </c>
      <c r="J1024" s="186">
        <v>0</v>
      </c>
      <c r="K1024" s="23">
        <f t="shared" si="4025"/>
        <v>0</v>
      </c>
      <c r="L1024" s="23">
        <f t="shared" si="4026"/>
        <v>0</v>
      </c>
      <c r="M1024" s="186">
        <v>0</v>
      </c>
      <c r="N1024" s="186">
        <v>0</v>
      </c>
      <c r="O1024" s="186">
        <v>0</v>
      </c>
      <c r="P1024" s="30">
        <v>0</v>
      </c>
      <c r="Q1024" s="30">
        <v>0</v>
      </c>
      <c r="R1024" s="30">
        <v>0</v>
      </c>
      <c r="S1024" s="30">
        <v>0</v>
      </c>
      <c r="T1024" s="30">
        <v>0</v>
      </c>
      <c r="U1024" s="30">
        <v>0</v>
      </c>
      <c r="V1024" s="30">
        <v>0</v>
      </c>
      <c r="W1024" s="30">
        <v>0</v>
      </c>
      <c r="X1024" s="30">
        <v>0</v>
      </c>
      <c r="Y1024" s="30">
        <v>0</v>
      </c>
      <c r="Z1024" s="30">
        <v>0</v>
      </c>
      <c r="AA1024" s="30">
        <v>0</v>
      </c>
      <c r="AB1024" s="30">
        <v>0</v>
      </c>
      <c r="AC1024" s="30">
        <v>0</v>
      </c>
      <c r="AD1024" s="292">
        <f t="shared" si="3966"/>
        <v>0</v>
      </c>
      <c r="AE1024" s="30">
        <v>0</v>
      </c>
      <c r="AF1024" s="30">
        <v>0</v>
      </c>
      <c r="AG1024" s="30">
        <v>0</v>
      </c>
      <c r="AH1024" s="30">
        <v>0</v>
      </c>
      <c r="AI1024" s="30">
        <v>0</v>
      </c>
      <c r="AJ1024" s="30">
        <v>0</v>
      </c>
      <c r="AK1024" s="30">
        <v>0</v>
      </c>
      <c r="AL1024" s="30">
        <v>0</v>
      </c>
      <c r="AM1024" s="30">
        <v>0</v>
      </c>
      <c r="AN1024" s="30">
        <v>0</v>
      </c>
      <c r="AO1024" s="30">
        <v>0</v>
      </c>
    </row>
    <row r="1025" spans="1:41" ht="15.75" customHeight="1">
      <c r="A1025" s="43"/>
      <c r="B1025" s="28" t="s">
        <v>355</v>
      </c>
      <c r="C1025" s="29" t="s">
        <v>356</v>
      </c>
      <c r="D1025" s="186">
        <v>956</v>
      </c>
      <c r="E1025" s="30">
        <v>579</v>
      </c>
      <c r="F1025" s="93">
        <v>579</v>
      </c>
      <c r="G1025" s="186">
        <v>579</v>
      </c>
      <c r="H1025" s="186"/>
      <c r="I1025" s="186"/>
      <c r="J1025" s="186"/>
      <c r="K1025" s="23">
        <f t="shared" si="4025"/>
        <v>579</v>
      </c>
      <c r="L1025" s="23">
        <f t="shared" si="4026"/>
        <v>0</v>
      </c>
      <c r="M1025" s="186">
        <v>0</v>
      </c>
      <c r="N1025" s="186">
        <v>0</v>
      </c>
      <c r="O1025" s="186">
        <v>0</v>
      </c>
      <c r="P1025" s="30"/>
      <c r="Q1025" s="30"/>
      <c r="R1025" s="30"/>
      <c r="S1025" s="30"/>
      <c r="T1025" s="30"/>
      <c r="U1025" s="30"/>
      <c r="V1025" s="30"/>
      <c r="W1025" s="30"/>
      <c r="X1025" s="30"/>
      <c r="Y1025" s="30"/>
      <c r="Z1025" s="30"/>
      <c r="AA1025" s="30"/>
      <c r="AB1025" s="30"/>
      <c r="AC1025" s="30"/>
      <c r="AD1025" s="292">
        <f t="shared" si="3966"/>
        <v>579</v>
      </c>
      <c r="AE1025" s="30">
        <v>579</v>
      </c>
      <c r="AF1025" s="30">
        <v>113</v>
      </c>
      <c r="AG1025" s="30"/>
      <c r="AH1025" s="30"/>
      <c r="AI1025" s="30"/>
      <c r="AJ1025" s="30"/>
      <c r="AK1025" s="30"/>
      <c r="AL1025" s="30"/>
      <c r="AM1025" s="30"/>
      <c r="AN1025" s="30"/>
      <c r="AO1025" s="30"/>
    </row>
    <row r="1026" spans="1:41" ht="30" hidden="1" customHeight="1">
      <c r="A1026" s="43"/>
      <c r="B1026" s="154" t="s">
        <v>645</v>
      </c>
      <c r="C1026" s="129"/>
      <c r="D1026" s="261">
        <f t="shared" ref="D1026:E1027" si="4042">D1027</f>
        <v>0</v>
      </c>
      <c r="E1026" s="130">
        <f t="shared" si="4042"/>
        <v>0</v>
      </c>
      <c r="F1026" s="158">
        <f t="shared" ref="F1026:AO1027" si="4043">F1027</f>
        <v>0</v>
      </c>
      <c r="G1026" s="261">
        <f t="shared" si="4043"/>
        <v>0</v>
      </c>
      <c r="H1026" s="261">
        <f t="shared" si="4043"/>
        <v>0</v>
      </c>
      <c r="I1026" s="261">
        <f t="shared" si="4043"/>
        <v>0</v>
      </c>
      <c r="J1026" s="261">
        <f t="shared" si="4043"/>
        <v>0</v>
      </c>
      <c r="K1026" s="23">
        <f t="shared" si="4025"/>
        <v>0</v>
      </c>
      <c r="L1026" s="23">
        <f t="shared" si="4026"/>
        <v>0</v>
      </c>
      <c r="M1026" s="261">
        <f t="shared" si="4043"/>
        <v>0</v>
      </c>
      <c r="N1026" s="261">
        <f t="shared" si="4043"/>
        <v>0</v>
      </c>
      <c r="O1026" s="261">
        <f t="shared" si="4043"/>
        <v>0</v>
      </c>
      <c r="P1026" s="130">
        <f t="shared" si="4043"/>
        <v>0</v>
      </c>
      <c r="Q1026" s="130">
        <f t="shared" si="4043"/>
        <v>0</v>
      </c>
      <c r="R1026" s="130">
        <f t="shared" si="4043"/>
        <v>0</v>
      </c>
      <c r="S1026" s="130">
        <f t="shared" si="4043"/>
        <v>0</v>
      </c>
      <c r="T1026" s="130">
        <f t="shared" si="4043"/>
        <v>0</v>
      </c>
      <c r="U1026" s="130">
        <f t="shared" si="4043"/>
        <v>0</v>
      </c>
      <c r="V1026" s="130">
        <f t="shared" si="4043"/>
        <v>0</v>
      </c>
      <c r="W1026" s="130">
        <f t="shared" si="4043"/>
        <v>0</v>
      </c>
      <c r="X1026" s="130">
        <f t="shared" si="4043"/>
        <v>0</v>
      </c>
      <c r="Y1026" s="130">
        <f t="shared" si="4043"/>
        <v>0</v>
      </c>
      <c r="Z1026" s="130">
        <f t="shared" si="4043"/>
        <v>0</v>
      </c>
      <c r="AA1026" s="130">
        <f t="shared" si="4043"/>
        <v>0</v>
      </c>
      <c r="AB1026" s="130">
        <f t="shared" si="4043"/>
        <v>0</v>
      </c>
      <c r="AC1026" s="130">
        <f t="shared" si="4043"/>
        <v>0</v>
      </c>
      <c r="AD1026" s="292">
        <f t="shared" si="3966"/>
        <v>0</v>
      </c>
      <c r="AE1026" s="130">
        <f t="shared" si="4043"/>
        <v>0</v>
      </c>
      <c r="AF1026" s="130">
        <f t="shared" si="4043"/>
        <v>0</v>
      </c>
      <c r="AG1026" s="130">
        <f t="shared" si="4043"/>
        <v>0</v>
      </c>
      <c r="AH1026" s="130">
        <f t="shared" si="4043"/>
        <v>0</v>
      </c>
      <c r="AI1026" s="130">
        <f t="shared" si="4043"/>
        <v>0</v>
      </c>
      <c r="AJ1026" s="130">
        <f t="shared" si="4043"/>
        <v>0</v>
      </c>
      <c r="AK1026" s="130">
        <f t="shared" si="4043"/>
        <v>0</v>
      </c>
      <c r="AL1026" s="130">
        <f t="shared" si="4043"/>
        <v>0</v>
      </c>
      <c r="AM1026" s="130">
        <f t="shared" si="4043"/>
        <v>0</v>
      </c>
      <c r="AN1026" s="130">
        <f t="shared" si="4043"/>
        <v>0</v>
      </c>
      <c r="AO1026" s="130">
        <f t="shared" si="4043"/>
        <v>0</v>
      </c>
    </row>
    <row r="1027" spans="1:41" ht="21" hidden="1" customHeight="1">
      <c r="A1027" s="43"/>
      <c r="B1027" s="28" t="s">
        <v>311</v>
      </c>
      <c r="C1027" s="29"/>
      <c r="D1027" s="253">
        <f t="shared" si="4042"/>
        <v>0</v>
      </c>
      <c r="E1027" s="45">
        <f t="shared" si="4042"/>
        <v>0</v>
      </c>
      <c r="F1027" s="289">
        <f t="shared" si="4043"/>
        <v>0</v>
      </c>
      <c r="G1027" s="253">
        <f t="shared" si="4043"/>
        <v>0</v>
      </c>
      <c r="H1027" s="253">
        <f t="shared" si="4043"/>
        <v>0</v>
      </c>
      <c r="I1027" s="253">
        <f t="shared" si="4043"/>
        <v>0</v>
      </c>
      <c r="J1027" s="253">
        <f t="shared" si="4043"/>
        <v>0</v>
      </c>
      <c r="K1027" s="23">
        <f t="shared" si="4025"/>
        <v>0</v>
      </c>
      <c r="L1027" s="23">
        <f t="shared" si="4026"/>
        <v>0</v>
      </c>
      <c r="M1027" s="253">
        <f t="shared" si="4043"/>
        <v>0</v>
      </c>
      <c r="N1027" s="253">
        <f t="shared" si="4043"/>
        <v>0</v>
      </c>
      <c r="O1027" s="253">
        <f t="shared" si="4043"/>
        <v>0</v>
      </c>
      <c r="P1027" s="45">
        <f t="shared" si="4043"/>
        <v>0</v>
      </c>
      <c r="Q1027" s="45">
        <f t="shared" si="4043"/>
        <v>0</v>
      </c>
      <c r="R1027" s="45">
        <f t="shared" si="4043"/>
        <v>0</v>
      </c>
      <c r="S1027" s="45">
        <f t="shared" si="4043"/>
        <v>0</v>
      </c>
      <c r="T1027" s="45">
        <f t="shared" si="4043"/>
        <v>0</v>
      </c>
      <c r="U1027" s="45">
        <f t="shared" si="4043"/>
        <v>0</v>
      </c>
      <c r="V1027" s="45">
        <f t="shared" si="4043"/>
        <v>0</v>
      </c>
      <c r="W1027" s="45">
        <f t="shared" si="4043"/>
        <v>0</v>
      </c>
      <c r="X1027" s="45">
        <f t="shared" si="4043"/>
        <v>0</v>
      </c>
      <c r="Y1027" s="45">
        <f t="shared" si="4043"/>
        <v>0</v>
      </c>
      <c r="Z1027" s="45">
        <f t="shared" si="4043"/>
        <v>0</v>
      </c>
      <c r="AA1027" s="45">
        <f t="shared" si="4043"/>
        <v>0</v>
      </c>
      <c r="AB1027" s="45">
        <f t="shared" si="4043"/>
        <v>0</v>
      </c>
      <c r="AC1027" s="45">
        <f t="shared" si="4043"/>
        <v>0</v>
      </c>
      <c r="AD1027" s="292">
        <f t="shared" si="3966"/>
        <v>0</v>
      </c>
      <c r="AE1027" s="45">
        <f t="shared" si="4043"/>
        <v>0</v>
      </c>
      <c r="AF1027" s="45">
        <f t="shared" si="4043"/>
        <v>0</v>
      </c>
      <c r="AG1027" s="45">
        <f t="shared" si="4043"/>
        <v>0</v>
      </c>
      <c r="AH1027" s="45">
        <f t="shared" si="4043"/>
        <v>0</v>
      </c>
      <c r="AI1027" s="45">
        <f t="shared" si="4043"/>
        <v>0</v>
      </c>
      <c r="AJ1027" s="45">
        <f t="shared" si="4043"/>
        <v>0</v>
      </c>
      <c r="AK1027" s="45">
        <f t="shared" si="4043"/>
        <v>0</v>
      </c>
      <c r="AL1027" s="45">
        <f t="shared" si="4043"/>
        <v>0</v>
      </c>
      <c r="AM1027" s="45">
        <f t="shared" si="4043"/>
        <v>0</v>
      </c>
      <c r="AN1027" s="45">
        <f t="shared" si="4043"/>
        <v>0</v>
      </c>
      <c r="AO1027" s="45">
        <f t="shared" si="4043"/>
        <v>0</v>
      </c>
    </row>
    <row r="1028" spans="1:41" ht="29.25" hidden="1" customHeight="1">
      <c r="A1028" s="43"/>
      <c r="B1028" s="16" t="s">
        <v>349</v>
      </c>
      <c r="C1028" s="29">
        <v>58</v>
      </c>
      <c r="D1028" s="253">
        <f t="shared" ref="D1028:E1028" si="4044">D1029+D1030+D1031</f>
        <v>0</v>
      </c>
      <c r="E1028" s="45">
        <f t="shared" si="4044"/>
        <v>0</v>
      </c>
      <c r="F1028" s="289">
        <f t="shared" ref="F1028:J1028" si="4045">F1029+F1030+F1031</f>
        <v>0</v>
      </c>
      <c r="G1028" s="253">
        <f t="shared" si="4045"/>
        <v>0</v>
      </c>
      <c r="H1028" s="253">
        <f t="shared" si="4045"/>
        <v>0</v>
      </c>
      <c r="I1028" s="253">
        <f t="shared" si="4045"/>
        <v>0</v>
      </c>
      <c r="J1028" s="253">
        <f t="shared" si="4045"/>
        <v>0</v>
      </c>
      <c r="K1028" s="23">
        <f t="shared" si="4025"/>
        <v>0</v>
      </c>
      <c r="L1028" s="23">
        <f t="shared" si="4026"/>
        <v>0</v>
      </c>
      <c r="M1028" s="253">
        <f t="shared" ref="M1028:O1028" si="4046">M1029+M1030+M1031</f>
        <v>0</v>
      </c>
      <c r="N1028" s="253">
        <f t="shared" si="4046"/>
        <v>0</v>
      </c>
      <c r="O1028" s="253">
        <f t="shared" si="4046"/>
        <v>0</v>
      </c>
      <c r="P1028" s="45">
        <f t="shared" ref="P1028:Q1028" si="4047">P1029+P1030+P1031</f>
        <v>0</v>
      </c>
      <c r="Q1028" s="45">
        <f t="shared" si="4047"/>
        <v>0</v>
      </c>
      <c r="R1028" s="45">
        <f t="shared" ref="R1028:Z1028" si="4048">R1029+R1030+R1031</f>
        <v>0</v>
      </c>
      <c r="S1028" s="45">
        <f t="shared" si="4048"/>
        <v>0</v>
      </c>
      <c r="T1028" s="45">
        <f t="shared" si="4048"/>
        <v>0</v>
      </c>
      <c r="U1028" s="45">
        <f t="shared" ref="U1028:V1028" si="4049">U1029+U1030+U1031</f>
        <v>0</v>
      </c>
      <c r="V1028" s="45">
        <f t="shared" si="4049"/>
        <v>0</v>
      </c>
      <c r="W1028" s="45">
        <f t="shared" ref="W1028:Y1028" si="4050">W1029+W1030+W1031</f>
        <v>0</v>
      </c>
      <c r="X1028" s="45">
        <f t="shared" si="4050"/>
        <v>0</v>
      </c>
      <c r="Y1028" s="45">
        <f t="shared" si="4050"/>
        <v>0</v>
      </c>
      <c r="Z1028" s="45">
        <f t="shared" si="4048"/>
        <v>0</v>
      </c>
      <c r="AA1028" s="45">
        <f t="shared" ref="AA1028:AB1028" si="4051">AA1029+AA1030+AA1031</f>
        <v>0</v>
      </c>
      <c r="AB1028" s="45">
        <f t="shared" si="4051"/>
        <v>0</v>
      </c>
      <c r="AC1028" s="45">
        <f t="shared" ref="AC1028:AE1028" si="4052">AC1029+AC1030+AC1031</f>
        <v>0</v>
      </c>
      <c r="AD1028" s="292">
        <f t="shared" si="3966"/>
        <v>0</v>
      </c>
      <c r="AE1028" s="45">
        <f t="shared" si="4052"/>
        <v>0</v>
      </c>
      <c r="AF1028" s="45">
        <f t="shared" ref="AF1028:AK1028" si="4053">AF1029+AF1030+AF1031</f>
        <v>0</v>
      </c>
      <c r="AG1028" s="45">
        <f t="shared" si="4053"/>
        <v>0</v>
      </c>
      <c r="AH1028" s="45">
        <f t="shared" ref="AH1028:AJ1028" si="4054">AH1029+AH1030+AH1031</f>
        <v>0</v>
      </c>
      <c r="AI1028" s="45">
        <f t="shared" si="4054"/>
        <v>0</v>
      </c>
      <c r="AJ1028" s="45">
        <f t="shared" si="4054"/>
        <v>0</v>
      </c>
      <c r="AK1028" s="45">
        <f t="shared" si="4053"/>
        <v>0</v>
      </c>
      <c r="AL1028" s="45">
        <f t="shared" ref="AL1028:AM1028" si="4055">AL1029+AL1030+AL1031</f>
        <v>0</v>
      </c>
      <c r="AM1028" s="45">
        <f t="shared" si="4055"/>
        <v>0</v>
      </c>
      <c r="AN1028" s="45">
        <f t="shared" ref="AN1028:AO1028" si="4056">AN1029+AN1030+AN1031</f>
        <v>0</v>
      </c>
      <c r="AO1028" s="45">
        <f t="shared" si="4056"/>
        <v>0</v>
      </c>
    </row>
    <row r="1029" spans="1:41" ht="17.25" hidden="1" customHeight="1">
      <c r="A1029" s="43"/>
      <c r="B1029" s="28" t="s">
        <v>351</v>
      </c>
      <c r="C1029" s="29" t="s">
        <v>359</v>
      </c>
      <c r="D1029" s="186"/>
      <c r="E1029" s="30"/>
      <c r="F1029" s="93"/>
      <c r="G1029" s="186"/>
      <c r="H1029" s="186"/>
      <c r="I1029" s="186"/>
      <c r="J1029" s="186"/>
      <c r="K1029" s="23">
        <f t="shared" si="4025"/>
        <v>0</v>
      </c>
      <c r="L1029" s="23">
        <f t="shared" si="4026"/>
        <v>0</v>
      </c>
      <c r="M1029" s="186"/>
      <c r="N1029" s="186"/>
      <c r="O1029" s="186"/>
      <c r="P1029" s="30"/>
      <c r="Q1029" s="30"/>
      <c r="R1029" s="30"/>
      <c r="S1029" s="30"/>
      <c r="T1029" s="30"/>
      <c r="U1029" s="30"/>
      <c r="V1029" s="30"/>
      <c r="W1029" s="30"/>
      <c r="X1029" s="30"/>
      <c r="Y1029" s="30"/>
      <c r="Z1029" s="30"/>
      <c r="AA1029" s="30"/>
      <c r="AB1029" s="30"/>
      <c r="AC1029" s="30"/>
      <c r="AD1029" s="292">
        <f t="shared" si="3966"/>
        <v>0</v>
      </c>
      <c r="AE1029" s="30"/>
      <c r="AF1029" s="30"/>
      <c r="AG1029" s="30"/>
      <c r="AH1029" s="30"/>
      <c r="AI1029" s="30"/>
      <c r="AJ1029" s="30"/>
      <c r="AK1029" s="30"/>
      <c r="AL1029" s="30"/>
      <c r="AM1029" s="30"/>
      <c r="AN1029" s="30"/>
      <c r="AO1029" s="30"/>
    </row>
    <row r="1030" spans="1:41" ht="14.25" hidden="1" customHeight="1">
      <c r="A1030" s="43"/>
      <c r="B1030" s="28" t="s">
        <v>353</v>
      </c>
      <c r="C1030" s="29" t="s">
        <v>360</v>
      </c>
      <c r="D1030" s="186"/>
      <c r="E1030" s="30"/>
      <c r="F1030" s="93"/>
      <c r="G1030" s="186"/>
      <c r="H1030" s="186"/>
      <c r="I1030" s="186"/>
      <c r="J1030" s="186"/>
      <c r="K1030" s="23">
        <f t="shared" si="4025"/>
        <v>0</v>
      </c>
      <c r="L1030" s="23">
        <f t="shared" si="4026"/>
        <v>0</v>
      </c>
      <c r="M1030" s="186"/>
      <c r="N1030" s="186"/>
      <c r="O1030" s="186"/>
      <c r="P1030" s="30"/>
      <c r="Q1030" s="30"/>
      <c r="R1030" s="30"/>
      <c r="S1030" s="30"/>
      <c r="T1030" s="30"/>
      <c r="U1030" s="30"/>
      <c r="V1030" s="30"/>
      <c r="W1030" s="30"/>
      <c r="X1030" s="30"/>
      <c r="Y1030" s="30"/>
      <c r="Z1030" s="30"/>
      <c r="AA1030" s="30"/>
      <c r="AB1030" s="30"/>
      <c r="AC1030" s="30"/>
      <c r="AD1030" s="292">
        <f t="shared" si="3966"/>
        <v>0</v>
      </c>
      <c r="AE1030" s="30"/>
      <c r="AF1030" s="30"/>
      <c r="AG1030" s="30"/>
      <c r="AH1030" s="30"/>
      <c r="AI1030" s="30"/>
      <c r="AJ1030" s="30"/>
      <c r="AK1030" s="30"/>
      <c r="AL1030" s="30"/>
      <c r="AM1030" s="30"/>
      <c r="AN1030" s="30"/>
      <c r="AO1030" s="30"/>
    </row>
    <row r="1031" spans="1:41" ht="15" hidden="1" customHeight="1">
      <c r="A1031" s="43"/>
      <c r="B1031" s="28" t="s">
        <v>355</v>
      </c>
      <c r="C1031" s="29" t="s">
        <v>361</v>
      </c>
      <c r="D1031" s="186"/>
      <c r="E1031" s="30"/>
      <c r="F1031" s="93"/>
      <c r="G1031" s="186"/>
      <c r="H1031" s="186"/>
      <c r="I1031" s="186"/>
      <c r="J1031" s="186"/>
      <c r="K1031" s="23">
        <f t="shared" si="4025"/>
        <v>0</v>
      </c>
      <c r="L1031" s="23">
        <f t="shared" si="4026"/>
        <v>0</v>
      </c>
      <c r="M1031" s="186"/>
      <c r="N1031" s="186"/>
      <c r="O1031" s="186"/>
      <c r="P1031" s="30"/>
      <c r="Q1031" s="30"/>
      <c r="R1031" s="30"/>
      <c r="S1031" s="30"/>
      <c r="T1031" s="30"/>
      <c r="U1031" s="30"/>
      <c r="V1031" s="30"/>
      <c r="W1031" s="30"/>
      <c r="X1031" s="30"/>
      <c r="Y1031" s="30"/>
      <c r="Z1031" s="30"/>
      <c r="AA1031" s="30"/>
      <c r="AB1031" s="30"/>
      <c r="AC1031" s="30"/>
      <c r="AD1031" s="292">
        <f t="shared" si="3966"/>
        <v>0</v>
      </c>
      <c r="AE1031" s="30"/>
      <c r="AF1031" s="30"/>
      <c r="AG1031" s="30"/>
      <c r="AH1031" s="30"/>
      <c r="AI1031" s="30"/>
      <c r="AJ1031" s="30"/>
      <c r="AK1031" s="30"/>
      <c r="AL1031" s="30"/>
      <c r="AM1031" s="30"/>
      <c r="AN1031" s="30"/>
      <c r="AO1031" s="30"/>
    </row>
    <row r="1032" spans="1:41" ht="39.75" hidden="1" customHeight="1">
      <c r="A1032" s="43"/>
      <c r="B1032" s="207" t="s">
        <v>646</v>
      </c>
      <c r="C1032" s="155"/>
      <c r="D1032" s="261">
        <f t="shared" ref="D1032:E1032" si="4057">D1034</f>
        <v>0</v>
      </c>
      <c r="E1032" s="130">
        <f t="shared" si="4057"/>
        <v>0</v>
      </c>
      <c r="F1032" s="158">
        <f t="shared" ref="F1032:J1032" si="4058">F1034</f>
        <v>0</v>
      </c>
      <c r="G1032" s="261">
        <f t="shared" si="4058"/>
        <v>0</v>
      </c>
      <c r="H1032" s="261">
        <f t="shared" si="4058"/>
        <v>0</v>
      </c>
      <c r="I1032" s="261">
        <f t="shared" si="4058"/>
        <v>0</v>
      </c>
      <c r="J1032" s="261">
        <f t="shared" si="4058"/>
        <v>0</v>
      </c>
      <c r="K1032" s="23">
        <f t="shared" si="4025"/>
        <v>0</v>
      </c>
      <c r="L1032" s="23">
        <f t="shared" si="4026"/>
        <v>0</v>
      </c>
      <c r="M1032" s="261">
        <f t="shared" ref="M1032:O1032" si="4059">M1034</f>
        <v>0</v>
      </c>
      <c r="N1032" s="261">
        <f t="shared" si="4059"/>
        <v>0</v>
      </c>
      <c r="O1032" s="261">
        <f t="shared" si="4059"/>
        <v>0</v>
      </c>
      <c r="P1032" s="130">
        <f t="shared" ref="P1032:Q1032" si="4060">P1034</f>
        <v>0</v>
      </c>
      <c r="Q1032" s="130">
        <f t="shared" si="4060"/>
        <v>0</v>
      </c>
      <c r="R1032" s="130">
        <f t="shared" ref="R1032:Z1032" si="4061">R1034</f>
        <v>0</v>
      </c>
      <c r="S1032" s="130">
        <f t="shared" si="4061"/>
        <v>0</v>
      </c>
      <c r="T1032" s="130">
        <f t="shared" si="4061"/>
        <v>0</v>
      </c>
      <c r="U1032" s="130">
        <f t="shared" ref="U1032:V1032" si="4062">U1034</f>
        <v>0</v>
      </c>
      <c r="V1032" s="130">
        <f t="shared" si="4062"/>
        <v>0</v>
      </c>
      <c r="W1032" s="130">
        <f t="shared" ref="W1032:Y1032" si="4063">W1034</f>
        <v>0</v>
      </c>
      <c r="X1032" s="130">
        <f t="shared" si="4063"/>
        <v>0</v>
      </c>
      <c r="Y1032" s="130">
        <f t="shared" si="4063"/>
        <v>0</v>
      </c>
      <c r="Z1032" s="130">
        <f t="shared" si="4061"/>
        <v>0</v>
      </c>
      <c r="AA1032" s="130">
        <f t="shared" ref="AA1032:AB1032" si="4064">AA1034</f>
        <v>0</v>
      </c>
      <c r="AB1032" s="130">
        <f t="shared" si="4064"/>
        <v>0</v>
      </c>
      <c r="AC1032" s="130">
        <f t="shared" ref="AC1032:AE1032" si="4065">AC1034</f>
        <v>0</v>
      </c>
      <c r="AD1032" s="292">
        <f t="shared" si="3966"/>
        <v>0</v>
      </c>
      <c r="AE1032" s="130">
        <f t="shared" si="4065"/>
        <v>0</v>
      </c>
      <c r="AF1032" s="130">
        <f t="shared" ref="AF1032:AK1032" si="4066">AF1034</f>
        <v>0</v>
      </c>
      <c r="AG1032" s="130">
        <f t="shared" si="4066"/>
        <v>0</v>
      </c>
      <c r="AH1032" s="130">
        <f t="shared" ref="AH1032:AJ1032" si="4067">AH1034</f>
        <v>0</v>
      </c>
      <c r="AI1032" s="130">
        <f t="shared" si="4067"/>
        <v>0</v>
      </c>
      <c r="AJ1032" s="130">
        <f t="shared" si="4067"/>
        <v>0</v>
      </c>
      <c r="AK1032" s="130">
        <f t="shared" si="4066"/>
        <v>0</v>
      </c>
      <c r="AL1032" s="130">
        <f t="shared" ref="AL1032:AM1032" si="4068">AL1034</f>
        <v>0</v>
      </c>
      <c r="AM1032" s="130">
        <f t="shared" si="4068"/>
        <v>0</v>
      </c>
      <c r="AN1032" s="130">
        <f t="shared" ref="AN1032:AO1032" si="4069">AN1034</f>
        <v>0</v>
      </c>
      <c r="AO1032" s="130">
        <f t="shared" si="4069"/>
        <v>0</v>
      </c>
    </row>
    <row r="1033" spans="1:41" ht="18.75" hidden="1" customHeight="1">
      <c r="A1033" s="43"/>
      <c r="B1033" s="28" t="s">
        <v>311</v>
      </c>
      <c r="C1033" s="208"/>
      <c r="D1033" s="253">
        <f t="shared" ref="D1033:E1033" si="4070">D1034</f>
        <v>0</v>
      </c>
      <c r="E1033" s="45">
        <f t="shared" si="4070"/>
        <v>0</v>
      </c>
      <c r="F1033" s="289">
        <f t="shared" ref="F1033:AO1033" si="4071">F1034</f>
        <v>0</v>
      </c>
      <c r="G1033" s="253">
        <f t="shared" si="4071"/>
        <v>0</v>
      </c>
      <c r="H1033" s="253">
        <f t="shared" si="4071"/>
        <v>0</v>
      </c>
      <c r="I1033" s="253">
        <f t="shared" si="4071"/>
        <v>0</v>
      </c>
      <c r="J1033" s="253">
        <f t="shared" si="4071"/>
        <v>0</v>
      </c>
      <c r="K1033" s="23">
        <f t="shared" si="4025"/>
        <v>0</v>
      </c>
      <c r="L1033" s="23">
        <f t="shared" si="4026"/>
        <v>0</v>
      </c>
      <c r="M1033" s="253">
        <f t="shared" si="4071"/>
        <v>0</v>
      </c>
      <c r="N1033" s="253">
        <f t="shared" si="4071"/>
        <v>0</v>
      </c>
      <c r="O1033" s="253">
        <f t="shared" si="4071"/>
        <v>0</v>
      </c>
      <c r="P1033" s="45">
        <f t="shared" si="4071"/>
        <v>0</v>
      </c>
      <c r="Q1033" s="45">
        <f t="shared" si="4071"/>
        <v>0</v>
      </c>
      <c r="R1033" s="45">
        <f t="shared" si="4071"/>
        <v>0</v>
      </c>
      <c r="S1033" s="45">
        <f t="shared" si="4071"/>
        <v>0</v>
      </c>
      <c r="T1033" s="45">
        <f t="shared" si="4071"/>
        <v>0</v>
      </c>
      <c r="U1033" s="45">
        <f t="shared" si="4071"/>
        <v>0</v>
      </c>
      <c r="V1033" s="45">
        <f t="shared" si="4071"/>
        <v>0</v>
      </c>
      <c r="W1033" s="45">
        <f t="shared" si="4071"/>
        <v>0</v>
      </c>
      <c r="X1033" s="45">
        <f t="shared" si="4071"/>
        <v>0</v>
      </c>
      <c r="Y1033" s="45">
        <f t="shared" si="4071"/>
        <v>0</v>
      </c>
      <c r="Z1033" s="45">
        <f t="shared" si="4071"/>
        <v>0</v>
      </c>
      <c r="AA1033" s="45">
        <f t="shared" si="4071"/>
        <v>0</v>
      </c>
      <c r="AB1033" s="45">
        <f t="shared" si="4071"/>
        <v>0</v>
      </c>
      <c r="AC1033" s="45">
        <f t="shared" si="4071"/>
        <v>0</v>
      </c>
      <c r="AD1033" s="292">
        <f t="shared" si="3966"/>
        <v>0</v>
      </c>
      <c r="AE1033" s="45">
        <f t="shared" si="4071"/>
        <v>0</v>
      </c>
      <c r="AF1033" s="45">
        <f t="shared" si="4071"/>
        <v>0</v>
      </c>
      <c r="AG1033" s="45">
        <f t="shared" si="4071"/>
        <v>0</v>
      </c>
      <c r="AH1033" s="45">
        <f t="shared" si="4071"/>
        <v>0</v>
      </c>
      <c r="AI1033" s="45">
        <f t="shared" si="4071"/>
        <v>0</v>
      </c>
      <c r="AJ1033" s="45">
        <f t="shared" si="4071"/>
        <v>0</v>
      </c>
      <c r="AK1033" s="45">
        <f t="shared" si="4071"/>
        <v>0</v>
      </c>
      <c r="AL1033" s="45">
        <f t="shared" si="4071"/>
        <v>0</v>
      </c>
      <c r="AM1033" s="45">
        <f t="shared" si="4071"/>
        <v>0</v>
      </c>
      <c r="AN1033" s="45">
        <f t="shared" si="4071"/>
        <v>0</v>
      </c>
      <c r="AO1033" s="45">
        <f t="shared" si="4071"/>
        <v>0</v>
      </c>
    </row>
    <row r="1034" spans="1:41" ht="28.5" hidden="1" customHeight="1">
      <c r="A1034" s="43"/>
      <c r="B1034" s="131" t="s">
        <v>647</v>
      </c>
      <c r="C1034" s="29">
        <v>58</v>
      </c>
      <c r="D1034" s="252">
        <f t="shared" ref="D1034:E1034" si="4072">D1035+D1036+D1037</f>
        <v>0</v>
      </c>
      <c r="E1034" s="47">
        <f t="shared" si="4072"/>
        <v>0</v>
      </c>
      <c r="F1034" s="291">
        <f t="shared" ref="F1034:J1034" si="4073">F1035+F1036+F1037</f>
        <v>0</v>
      </c>
      <c r="G1034" s="252">
        <f t="shared" si="4073"/>
        <v>0</v>
      </c>
      <c r="H1034" s="252">
        <f t="shared" si="4073"/>
        <v>0</v>
      </c>
      <c r="I1034" s="252">
        <f t="shared" si="4073"/>
        <v>0</v>
      </c>
      <c r="J1034" s="252">
        <f t="shared" si="4073"/>
        <v>0</v>
      </c>
      <c r="K1034" s="23">
        <f t="shared" si="4025"/>
        <v>0</v>
      </c>
      <c r="L1034" s="23">
        <f t="shared" si="4026"/>
        <v>0</v>
      </c>
      <c r="M1034" s="252">
        <f t="shared" ref="M1034:O1034" si="4074">M1035+M1036+M1037</f>
        <v>0</v>
      </c>
      <c r="N1034" s="252">
        <f t="shared" si="4074"/>
        <v>0</v>
      </c>
      <c r="O1034" s="252">
        <f t="shared" si="4074"/>
        <v>0</v>
      </c>
      <c r="P1034" s="47">
        <f t="shared" ref="P1034:Q1034" si="4075">P1035+P1036+P1037</f>
        <v>0</v>
      </c>
      <c r="Q1034" s="47">
        <f t="shared" si="4075"/>
        <v>0</v>
      </c>
      <c r="R1034" s="47">
        <f t="shared" ref="R1034:Z1034" si="4076">R1035+R1036+R1037</f>
        <v>0</v>
      </c>
      <c r="S1034" s="47">
        <f t="shared" si="4076"/>
        <v>0</v>
      </c>
      <c r="T1034" s="47">
        <f t="shared" si="4076"/>
        <v>0</v>
      </c>
      <c r="U1034" s="47">
        <f t="shared" ref="U1034:V1034" si="4077">U1035+U1036+U1037</f>
        <v>0</v>
      </c>
      <c r="V1034" s="47">
        <f t="shared" si="4077"/>
        <v>0</v>
      </c>
      <c r="W1034" s="47">
        <f t="shared" ref="W1034:Y1034" si="4078">W1035+W1036+W1037</f>
        <v>0</v>
      </c>
      <c r="X1034" s="47">
        <f t="shared" si="4078"/>
        <v>0</v>
      </c>
      <c r="Y1034" s="47">
        <f t="shared" si="4078"/>
        <v>0</v>
      </c>
      <c r="Z1034" s="47">
        <f t="shared" si="4076"/>
        <v>0</v>
      </c>
      <c r="AA1034" s="47">
        <f t="shared" ref="AA1034:AB1034" si="4079">AA1035+AA1036+AA1037</f>
        <v>0</v>
      </c>
      <c r="AB1034" s="47">
        <f t="shared" si="4079"/>
        <v>0</v>
      </c>
      <c r="AC1034" s="47">
        <f t="shared" ref="AC1034:AE1034" si="4080">AC1035+AC1036+AC1037</f>
        <v>0</v>
      </c>
      <c r="AD1034" s="292">
        <f t="shared" si="3966"/>
        <v>0</v>
      </c>
      <c r="AE1034" s="47">
        <f t="shared" si="4080"/>
        <v>0</v>
      </c>
      <c r="AF1034" s="47">
        <f t="shared" ref="AF1034:AK1034" si="4081">AF1035+AF1036+AF1037</f>
        <v>0</v>
      </c>
      <c r="AG1034" s="47">
        <f t="shared" si="4081"/>
        <v>0</v>
      </c>
      <c r="AH1034" s="47">
        <f t="shared" ref="AH1034:AJ1034" si="4082">AH1035+AH1036+AH1037</f>
        <v>0</v>
      </c>
      <c r="AI1034" s="47">
        <f t="shared" si="4082"/>
        <v>0</v>
      </c>
      <c r="AJ1034" s="47">
        <f t="shared" si="4082"/>
        <v>0</v>
      </c>
      <c r="AK1034" s="47">
        <f t="shared" si="4081"/>
        <v>0</v>
      </c>
      <c r="AL1034" s="47">
        <f t="shared" ref="AL1034:AM1034" si="4083">AL1035+AL1036+AL1037</f>
        <v>0</v>
      </c>
      <c r="AM1034" s="47">
        <f t="shared" si="4083"/>
        <v>0</v>
      </c>
      <c r="AN1034" s="47">
        <f t="shared" ref="AN1034:AO1034" si="4084">AN1035+AN1036+AN1037</f>
        <v>0</v>
      </c>
      <c r="AO1034" s="47">
        <f t="shared" si="4084"/>
        <v>0</v>
      </c>
    </row>
    <row r="1035" spans="1:41" ht="15" hidden="1" customHeight="1">
      <c r="A1035" s="43"/>
      <c r="B1035" s="28" t="s">
        <v>351</v>
      </c>
      <c r="C1035" s="29" t="s">
        <v>352</v>
      </c>
      <c r="D1035" s="186">
        <v>0</v>
      </c>
      <c r="E1035" s="30">
        <v>0</v>
      </c>
      <c r="F1035" s="93">
        <v>0</v>
      </c>
      <c r="G1035" s="186">
        <v>0</v>
      </c>
      <c r="H1035" s="186">
        <v>0</v>
      </c>
      <c r="I1035" s="186">
        <v>0</v>
      </c>
      <c r="J1035" s="186">
        <v>0</v>
      </c>
      <c r="K1035" s="23">
        <f t="shared" si="4025"/>
        <v>0</v>
      </c>
      <c r="L1035" s="23">
        <f t="shared" si="4026"/>
        <v>0</v>
      </c>
      <c r="M1035" s="186">
        <v>0</v>
      </c>
      <c r="N1035" s="186">
        <v>0</v>
      </c>
      <c r="O1035" s="186">
        <v>0</v>
      </c>
      <c r="P1035" s="30">
        <v>0</v>
      </c>
      <c r="Q1035" s="30">
        <v>0</v>
      </c>
      <c r="R1035" s="30">
        <v>0</v>
      </c>
      <c r="S1035" s="30">
        <v>0</v>
      </c>
      <c r="T1035" s="30">
        <v>0</v>
      </c>
      <c r="U1035" s="30">
        <v>0</v>
      </c>
      <c r="V1035" s="30">
        <v>0</v>
      </c>
      <c r="W1035" s="30">
        <v>0</v>
      </c>
      <c r="X1035" s="30">
        <v>0</v>
      </c>
      <c r="Y1035" s="30">
        <v>0</v>
      </c>
      <c r="Z1035" s="30">
        <v>0</v>
      </c>
      <c r="AA1035" s="30">
        <v>0</v>
      </c>
      <c r="AB1035" s="30">
        <v>0</v>
      </c>
      <c r="AC1035" s="30">
        <v>0</v>
      </c>
      <c r="AD1035" s="292">
        <f t="shared" si="3966"/>
        <v>0</v>
      </c>
      <c r="AE1035" s="30">
        <v>0</v>
      </c>
      <c r="AF1035" s="30">
        <v>0</v>
      </c>
      <c r="AG1035" s="30">
        <v>0</v>
      </c>
      <c r="AH1035" s="30">
        <v>0</v>
      </c>
      <c r="AI1035" s="30">
        <v>0</v>
      </c>
      <c r="AJ1035" s="30">
        <v>0</v>
      </c>
      <c r="AK1035" s="30">
        <v>0</v>
      </c>
      <c r="AL1035" s="30">
        <v>0</v>
      </c>
      <c r="AM1035" s="30">
        <v>0</v>
      </c>
      <c r="AN1035" s="30">
        <v>0</v>
      </c>
      <c r="AO1035" s="30">
        <v>0</v>
      </c>
    </row>
    <row r="1036" spans="1:41" ht="15" hidden="1" customHeight="1">
      <c r="A1036" s="43"/>
      <c r="B1036" s="28" t="s">
        <v>353</v>
      </c>
      <c r="C1036" s="29" t="s">
        <v>354</v>
      </c>
      <c r="D1036" s="186"/>
      <c r="E1036" s="30"/>
      <c r="F1036" s="93"/>
      <c r="G1036" s="186"/>
      <c r="H1036" s="186"/>
      <c r="I1036" s="186"/>
      <c r="J1036" s="186"/>
      <c r="K1036" s="23">
        <f t="shared" si="4025"/>
        <v>0</v>
      </c>
      <c r="L1036" s="23">
        <f t="shared" si="4026"/>
        <v>0</v>
      </c>
      <c r="M1036" s="186"/>
      <c r="N1036" s="186"/>
      <c r="O1036" s="186"/>
      <c r="P1036" s="30"/>
      <c r="Q1036" s="30"/>
      <c r="R1036" s="30"/>
      <c r="S1036" s="30"/>
      <c r="T1036" s="30"/>
      <c r="U1036" s="30"/>
      <c r="V1036" s="30"/>
      <c r="W1036" s="30"/>
      <c r="X1036" s="30"/>
      <c r="Y1036" s="30"/>
      <c r="Z1036" s="30"/>
      <c r="AA1036" s="30"/>
      <c r="AB1036" s="30"/>
      <c r="AC1036" s="30"/>
      <c r="AD1036" s="292">
        <f t="shared" si="3966"/>
        <v>0</v>
      </c>
      <c r="AE1036" s="30"/>
      <c r="AF1036" s="30"/>
      <c r="AG1036" s="30"/>
      <c r="AH1036" s="30"/>
      <c r="AI1036" s="30"/>
      <c r="AJ1036" s="30"/>
      <c r="AK1036" s="30"/>
      <c r="AL1036" s="30"/>
      <c r="AM1036" s="30"/>
      <c r="AN1036" s="30"/>
      <c r="AO1036" s="30"/>
    </row>
    <row r="1037" spans="1:41" ht="15" hidden="1" customHeight="1">
      <c r="A1037" s="43"/>
      <c r="B1037" s="28" t="s">
        <v>355</v>
      </c>
      <c r="C1037" s="29" t="s">
        <v>356</v>
      </c>
      <c r="D1037" s="186"/>
      <c r="E1037" s="30"/>
      <c r="F1037" s="93"/>
      <c r="G1037" s="186"/>
      <c r="H1037" s="186"/>
      <c r="I1037" s="186"/>
      <c r="J1037" s="186"/>
      <c r="K1037" s="23">
        <f t="shared" si="4025"/>
        <v>0</v>
      </c>
      <c r="L1037" s="23">
        <f t="shared" si="4026"/>
        <v>0</v>
      </c>
      <c r="M1037" s="186"/>
      <c r="N1037" s="186"/>
      <c r="O1037" s="186"/>
      <c r="P1037" s="30"/>
      <c r="Q1037" s="30"/>
      <c r="R1037" s="30"/>
      <c r="S1037" s="30"/>
      <c r="T1037" s="30"/>
      <c r="U1037" s="30"/>
      <c r="V1037" s="30"/>
      <c r="W1037" s="30"/>
      <c r="X1037" s="30"/>
      <c r="Y1037" s="30"/>
      <c r="Z1037" s="30"/>
      <c r="AA1037" s="30"/>
      <c r="AB1037" s="30"/>
      <c r="AC1037" s="30"/>
      <c r="AD1037" s="292">
        <f t="shared" si="3966"/>
        <v>0</v>
      </c>
      <c r="AE1037" s="30"/>
      <c r="AF1037" s="30"/>
      <c r="AG1037" s="30"/>
      <c r="AH1037" s="30"/>
      <c r="AI1037" s="30"/>
      <c r="AJ1037" s="30"/>
      <c r="AK1037" s="30"/>
      <c r="AL1037" s="30"/>
      <c r="AM1037" s="30"/>
      <c r="AN1037" s="30"/>
      <c r="AO1037" s="30"/>
    </row>
    <row r="1038" spans="1:41" ht="29.25" customHeight="1">
      <c r="A1038" s="43"/>
      <c r="B1038" s="209" t="s">
        <v>648</v>
      </c>
      <c r="C1038" s="155"/>
      <c r="D1038" s="261">
        <f t="shared" ref="D1038:E1038" si="4085">D1040</f>
        <v>1613</v>
      </c>
      <c r="E1038" s="130">
        <f t="shared" si="4085"/>
        <v>89</v>
      </c>
      <c r="F1038" s="158">
        <f t="shared" ref="F1038:J1038" si="4086">F1040</f>
        <v>89</v>
      </c>
      <c r="G1038" s="261">
        <f t="shared" si="4086"/>
        <v>89</v>
      </c>
      <c r="H1038" s="261">
        <f t="shared" si="4086"/>
        <v>0</v>
      </c>
      <c r="I1038" s="261">
        <f t="shared" si="4086"/>
        <v>0</v>
      </c>
      <c r="J1038" s="261">
        <f t="shared" si="4086"/>
        <v>0</v>
      </c>
      <c r="K1038" s="23">
        <f t="shared" si="4025"/>
        <v>89</v>
      </c>
      <c r="L1038" s="23">
        <f t="shared" si="4026"/>
        <v>0</v>
      </c>
      <c r="M1038" s="261">
        <f t="shared" ref="M1038:O1038" si="4087">M1040</f>
        <v>0</v>
      </c>
      <c r="N1038" s="261">
        <f t="shared" si="4087"/>
        <v>0</v>
      </c>
      <c r="O1038" s="261">
        <f t="shared" si="4087"/>
        <v>0</v>
      </c>
      <c r="P1038" s="130">
        <f t="shared" ref="P1038:Q1038" si="4088">P1040</f>
        <v>0</v>
      </c>
      <c r="Q1038" s="130">
        <f t="shared" si="4088"/>
        <v>0</v>
      </c>
      <c r="R1038" s="130">
        <f t="shared" ref="R1038:Z1038" si="4089">R1040</f>
        <v>0</v>
      </c>
      <c r="S1038" s="130">
        <f t="shared" si="4089"/>
        <v>0</v>
      </c>
      <c r="T1038" s="130">
        <f t="shared" si="4089"/>
        <v>0</v>
      </c>
      <c r="U1038" s="130">
        <f t="shared" ref="U1038:V1038" si="4090">U1040</f>
        <v>0</v>
      </c>
      <c r="V1038" s="130">
        <f t="shared" si="4090"/>
        <v>0</v>
      </c>
      <c r="W1038" s="130">
        <f t="shared" ref="W1038:Y1038" si="4091">W1040</f>
        <v>0</v>
      </c>
      <c r="X1038" s="130">
        <f t="shared" si="4091"/>
        <v>0</v>
      </c>
      <c r="Y1038" s="130">
        <f t="shared" si="4091"/>
        <v>0</v>
      </c>
      <c r="Z1038" s="130">
        <f t="shared" si="4089"/>
        <v>0</v>
      </c>
      <c r="AA1038" s="130">
        <f t="shared" ref="AA1038:AB1038" si="4092">AA1040</f>
        <v>0</v>
      </c>
      <c r="AB1038" s="130">
        <f t="shared" si="4092"/>
        <v>0</v>
      </c>
      <c r="AC1038" s="130">
        <f t="shared" ref="AC1038:AE1038" si="4093">AC1040</f>
        <v>0</v>
      </c>
      <c r="AD1038" s="292">
        <f t="shared" si="3966"/>
        <v>89</v>
      </c>
      <c r="AE1038" s="130">
        <f t="shared" si="4093"/>
        <v>89</v>
      </c>
      <c r="AF1038" s="130">
        <f t="shared" ref="AF1038:AK1038" si="4094">AF1040</f>
        <v>80</v>
      </c>
      <c r="AG1038" s="130">
        <f t="shared" si="4094"/>
        <v>0</v>
      </c>
      <c r="AH1038" s="130">
        <f t="shared" ref="AH1038:AJ1038" si="4095">AH1040</f>
        <v>0</v>
      </c>
      <c r="AI1038" s="130">
        <f t="shared" si="4095"/>
        <v>0</v>
      </c>
      <c r="AJ1038" s="130">
        <f t="shared" si="4095"/>
        <v>0</v>
      </c>
      <c r="AK1038" s="130">
        <f t="shared" si="4094"/>
        <v>0</v>
      </c>
      <c r="AL1038" s="130">
        <f t="shared" ref="AL1038:AM1038" si="4096">AL1040</f>
        <v>0</v>
      </c>
      <c r="AM1038" s="130">
        <f t="shared" si="4096"/>
        <v>0</v>
      </c>
      <c r="AN1038" s="130">
        <f t="shared" ref="AN1038:AO1038" si="4097">AN1040</f>
        <v>0</v>
      </c>
      <c r="AO1038" s="130">
        <f t="shared" si="4097"/>
        <v>0</v>
      </c>
    </row>
    <row r="1039" spans="1:41" ht="23.25" customHeight="1">
      <c r="A1039" s="43"/>
      <c r="B1039" s="28" t="s">
        <v>311</v>
      </c>
      <c r="C1039" s="208"/>
      <c r="D1039" s="253">
        <f t="shared" ref="D1039:E1039" si="4098">D1040</f>
        <v>1613</v>
      </c>
      <c r="E1039" s="45">
        <f t="shared" si="4098"/>
        <v>89</v>
      </c>
      <c r="F1039" s="289">
        <f t="shared" ref="F1039:AO1039" si="4099">F1040</f>
        <v>89</v>
      </c>
      <c r="G1039" s="253">
        <f t="shared" si="4099"/>
        <v>89</v>
      </c>
      <c r="H1039" s="253">
        <f t="shared" si="4099"/>
        <v>0</v>
      </c>
      <c r="I1039" s="253">
        <f t="shared" si="4099"/>
        <v>0</v>
      </c>
      <c r="J1039" s="253">
        <f t="shared" si="4099"/>
        <v>0</v>
      </c>
      <c r="K1039" s="23">
        <f t="shared" si="4025"/>
        <v>89</v>
      </c>
      <c r="L1039" s="23">
        <f t="shared" si="4026"/>
        <v>0</v>
      </c>
      <c r="M1039" s="253">
        <f t="shared" si="4099"/>
        <v>0</v>
      </c>
      <c r="N1039" s="253">
        <f t="shared" si="4099"/>
        <v>0</v>
      </c>
      <c r="O1039" s="253">
        <f t="shared" si="4099"/>
        <v>0</v>
      </c>
      <c r="P1039" s="45">
        <f t="shared" si="4099"/>
        <v>0</v>
      </c>
      <c r="Q1039" s="45">
        <f t="shared" si="4099"/>
        <v>0</v>
      </c>
      <c r="R1039" s="45">
        <f t="shared" si="4099"/>
        <v>0</v>
      </c>
      <c r="S1039" s="45">
        <f t="shared" si="4099"/>
        <v>0</v>
      </c>
      <c r="T1039" s="45">
        <f t="shared" si="4099"/>
        <v>0</v>
      </c>
      <c r="U1039" s="45">
        <f t="shared" si="4099"/>
        <v>0</v>
      </c>
      <c r="V1039" s="45">
        <f t="shared" si="4099"/>
        <v>0</v>
      </c>
      <c r="W1039" s="45">
        <f t="shared" si="4099"/>
        <v>0</v>
      </c>
      <c r="X1039" s="45">
        <f t="shared" si="4099"/>
        <v>0</v>
      </c>
      <c r="Y1039" s="45">
        <f t="shared" si="4099"/>
        <v>0</v>
      </c>
      <c r="Z1039" s="45">
        <f t="shared" si="4099"/>
        <v>0</v>
      </c>
      <c r="AA1039" s="45">
        <f t="shared" si="4099"/>
        <v>0</v>
      </c>
      <c r="AB1039" s="45">
        <f t="shared" si="4099"/>
        <v>0</v>
      </c>
      <c r="AC1039" s="45">
        <f t="shared" si="4099"/>
        <v>0</v>
      </c>
      <c r="AD1039" s="292">
        <f t="shared" si="3966"/>
        <v>89</v>
      </c>
      <c r="AE1039" s="45">
        <f t="shared" si="4099"/>
        <v>89</v>
      </c>
      <c r="AF1039" s="45">
        <f t="shared" si="4099"/>
        <v>80</v>
      </c>
      <c r="AG1039" s="45">
        <f t="shared" si="4099"/>
        <v>0</v>
      </c>
      <c r="AH1039" s="45">
        <f t="shared" si="4099"/>
        <v>0</v>
      </c>
      <c r="AI1039" s="45">
        <f t="shared" si="4099"/>
        <v>0</v>
      </c>
      <c r="AJ1039" s="45">
        <f t="shared" si="4099"/>
        <v>0</v>
      </c>
      <c r="AK1039" s="45">
        <f t="shared" si="4099"/>
        <v>0</v>
      </c>
      <c r="AL1039" s="45">
        <f t="shared" si="4099"/>
        <v>0</v>
      </c>
      <c r="AM1039" s="45">
        <f t="shared" si="4099"/>
        <v>0</v>
      </c>
      <c r="AN1039" s="45">
        <f t="shared" si="4099"/>
        <v>0</v>
      </c>
      <c r="AO1039" s="45">
        <f t="shared" si="4099"/>
        <v>0</v>
      </c>
    </row>
    <row r="1040" spans="1:41" ht="24.75" customHeight="1">
      <c r="A1040" s="43"/>
      <c r="B1040" s="131" t="s">
        <v>647</v>
      </c>
      <c r="C1040" s="29">
        <v>58</v>
      </c>
      <c r="D1040" s="252">
        <f t="shared" ref="D1040:E1040" si="4100">D1041+D1042+D1043</f>
        <v>1613</v>
      </c>
      <c r="E1040" s="47">
        <f t="shared" si="4100"/>
        <v>89</v>
      </c>
      <c r="F1040" s="291">
        <f t="shared" ref="F1040:J1040" si="4101">F1041+F1042+F1043</f>
        <v>89</v>
      </c>
      <c r="G1040" s="252">
        <f t="shared" si="4101"/>
        <v>89</v>
      </c>
      <c r="H1040" s="252">
        <f t="shared" si="4101"/>
        <v>0</v>
      </c>
      <c r="I1040" s="252">
        <f t="shared" si="4101"/>
        <v>0</v>
      </c>
      <c r="J1040" s="252">
        <f t="shared" si="4101"/>
        <v>0</v>
      </c>
      <c r="K1040" s="23">
        <f t="shared" si="4025"/>
        <v>89</v>
      </c>
      <c r="L1040" s="23">
        <f t="shared" si="4026"/>
        <v>0</v>
      </c>
      <c r="M1040" s="252">
        <f t="shared" ref="M1040:O1040" si="4102">M1041+M1042+M1043</f>
        <v>0</v>
      </c>
      <c r="N1040" s="252">
        <f t="shared" si="4102"/>
        <v>0</v>
      </c>
      <c r="O1040" s="252">
        <f t="shared" si="4102"/>
        <v>0</v>
      </c>
      <c r="P1040" s="47">
        <f t="shared" ref="P1040:Q1040" si="4103">P1041+P1042+P1043</f>
        <v>0</v>
      </c>
      <c r="Q1040" s="47">
        <f t="shared" si="4103"/>
        <v>0</v>
      </c>
      <c r="R1040" s="47">
        <f t="shared" ref="R1040:Z1040" si="4104">R1041+R1042+R1043</f>
        <v>0</v>
      </c>
      <c r="S1040" s="47">
        <f t="shared" si="4104"/>
        <v>0</v>
      </c>
      <c r="T1040" s="47">
        <f t="shared" si="4104"/>
        <v>0</v>
      </c>
      <c r="U1040" s="47">
        <f t="shared" ref="U1040:V1040" si="4105">U1041+U1042+U1043</f>
        <v>0</v>
      </c>
      <c r="V1040" s="47">
        <f t="shared" si="4105"/>
        <v>0</v>
      </c>
      <c r="W1040" s="47">
        <f t="shared" ref="W1040:Y1040" si="4106">W1041+W1042+W1043</f>
        <v>0</v>
      </c>
      <c r="X1040" s="47">
        <f t="shared" si="4106"/>
        <v>0</v>
      </c>
      <c r="Y1040" s="47">
        <f t="shared" si="4106"/>
        <v>0</v>
      </c>
      <c r="Z1040" s="47">
        <f t="shared" si="4104"/>
        <v>0</v>
      </c>
      <c r="AA1040" s="47">
        <f t="shared" ref="AA1040:AB1040" si="4107">AA1041+AA1042+AA1043</f>
        <v>0</v>
      </c>
      <c r="AB1040" s="47">
        <f t="shared" si="4107"/>
        <v>0</v>
      </c>
      <c r="AC1040" s="47">
        <f t="shared" ref="AC1040:AE1040" si="4108">AC1041+AC1042+AC1043</f>
        <v>0</v>
      </c>
      <c r="AD1040" s="292">
        <f t="shared" si="3966"/>
        <v>89</v>
      </c>
      <c r="AE1040" s="47">
        <f t="shared" si="4108"/>
        <v>89</v>
      </c>
      <c r="AF1040" s="47">
        <f t="shared" ref="AF1040:AK1040" si="4109">AF1041+AF1042+AF1043</f>
        <v>80</v>
      </c>
      <c r="AG1040" s="47">
        <f t="shared" si="4109"/>
        <v>0</v>
      </c>
      <c r="AH1040" s="47">
        <f t="shared" ref="AH1040:AJ1040" si="4110">AH1041+AH1042+AH1043</f>
        <v>0</v>
      </c>
      <c r="AI1040" s="47">
        <f t="shared" si="4110"/>
        <v>0</v>
      </c>
      <c r="AJ1040" s="47">
        <f t="shared" si="4110"/>
        <v>0</v>
      </c>
      <c r="AK1040" s="47">
        <f t="shared" si="4109"/>
        <v>0</v>
      </c>
      <c r="AL1040" s="47">
        <f t="shared" ref="AL1040:AM1040" si="4111">AL1041+AL1042+AL1043</f>
        <v>0</v>
      </c>
      <c r="AM1040" s="47">
        <f t="shared" si="4111"/>
        <v>0</v>
      </c>
      <c r="AN1040" s="47">
        <f t="shared" ref="AN1040:AO1040" si="4112">AN1041+AN1042+AN1043</f>
        <v>0</v>
      </c>
      <c r="AO1040" s="47">
        <f t="shared" si="4112"/>
        <v>0</v>
      </c>
    </row>
    <row r="1041" spans="1:41" ht="15" customHeight="1">
      <c r="A1041" s="43"/>
      <c r="B1041" s="28" t="s">
        <v>351</v>
      </c>
      <c r="C1041" s="29" t="s">
        <v>352</v>
      </c>
      <c r="D1041" s="186"/>
      <c r="E1041" s="30"/>
      <c r="F1041" s="93"/>
      <c r="G1041" s="186"/>
      <c r="H1041" s="186"/>
      <c r="I1041" s="186"/>
      <c r="J1041" s="186"/>
      <c r="K1041" s="23">
        <f t="shared" si="4025"/>
        <v>0</v>
      </c>
      <c r="L1041" s="23">
        <f t="shared" si="4026"/>
        <v>0</v>
      </c>
      <c r="M1041" s="186"/>
      <c r="N1041" s="186"/>
      <c r="O1041" s="186"/>
      <c r="P1041" s="30"/>
      <c r="Q1041" s="30"/>
      <c r="R1041" s="30"/>
      <c r="S1041" s="30"/>
      <c r="T1041" s="30"/>
      <c r="U1041" s="30"/>
      <c r="V1041" s="30"/>
      <c r="W1041" s="30"/>
      <c r="X1041" s="30"/>
      <c r="Y1041" s="30"/>
      <c r="Z1041" s="30"/>
      <c r="AA1041" s="30"/>
      <c r="AB1041" s="30"/>
      <c r="AC1041" s="30"/>
      <c r="AD1041" s="292">
        <f t="shared" si="3966"/>
        <v>0</v>
      </c>
      <c r="AE1041" s="30"/>
      <c r="AF1041" s="30"/>
      <c r="AG1041" s="30"/>
      <c r="AH1041" s="30"/>
      <c r="AI1041" s="30"/>
      <c r="AJ1041" s="30"/>
      <c r="AK1041" s="30"/>
      <c r="AL1041" s="30"/>
      <c r="AM1041" s="30"/>
      <c r="AN1041" s="30"/>
      <c r="AO1041" s="30"/>
    </row>
    <row r="1042" spans="1:41" ht="15" customHeight="1">
      <c r="A1042" s="43"/>
      <c r="B1042" s="28" t="s">
        <v>353</v>
      </c>
      <c r="C1042" s="29" t="s">
        <v>354</v>
      </c>
      <c r="D1042" s="186"/>
      <c r="E1042" s="30">
        <v>0</v>
      </c>
      <c r="F1042" s="93">
        <v>0</v>
      </c>
      <c r="G1042" s="186">
        <v>0</v>
      </c>
      <c r="H1042" s="186">
        <v>0</v>
      </c>
      <c r="I1042" s="186">
        <v>0</v>
      </c>
      <c r="J1042" s="186">
        <v>0</v>
      </c>
      <c r="K1042" s="23">
        <f t="shared" si="4025"/>
        <v>0</v>
      </c>
      <c r="L1042" s="23">
        <f t="shared" si="4026"/>
        <v>0</v>
      </c>
      <c r="M1042" s="186">
        <v>0</v>
      </c>
      <c r="N1042" s="186">
        <v>0</v>
      </c>
      <c r="O1042" s="186">
        <v>0</v>
      </c>
      <c r="P1042" s="30">
        <v>0</v>
      </c>
      <c r="Q1042" s="30">
        <v>0</v>
      </c>
      <c r="R1042" s="30">
        <v>0</v>
      </c>
      <c r="S1042" s="30">
        <v>0</v>
      </c>
      <c r="T1042" s="30">
        <v>0</v>
      </c>
      <c r="U1042" s="30">
        <v>0</v>
      </c>
      <c r="V1042" s="30">
        <v>0</v>
      </c>
      <c r="W1042" s="30">
        <v>0</v>
      </c>
      <c r="X1042" s="30">
        <v>0</v>
      </c>
      <c r="Y1042" s="30">
        <v>0</v>
      </c>
      <c r="Z1042" s="30">
        <v>0</v>
      </c>
      <c r="AA1042" s="30">
        <v>0</v>
      </c>
      <c r="AB1042" s="30">
        <v>0</v>
      </c>
      <c r="AC1042" s="30">
        <v>0</v>
      </c>
      <c r="AD1042" s="292">
        <f t="shared" si="3966"/>
        <v>0</v>
      </c>
      <c r="AE1042" s="30">
        <v>0</v>
      </c>
      <c r="AF1042" s="30">
        <v>0</v>
      </c>
      <c r="AG1042" s="30">
        <v>0</v>
      </c>
      <c r="AH1042" s="30">
        <v>0</v>
      </c>
      <c r="AI1042" s="30">
        <v>0</v>
      </c>
      <c r="AJ1042" s="30">
        <v>0</v>
      </c>
      <c r="AK1042" s="30">
        <v>0</v>
      </c>
      <c r="AL1042" s="30">
        <v>0</v>
      </c>
      <c r="AM1042" s="30">
        <v>0</v>
      </c>
      <c r="AN1042" s="30">
        <v>0</v>
      </c>
      <c r="AO1042" s="30">
        <v>0</v>
      </c>
    </row>
    <row r="1043" spans="1:41" ht="15.75" customHeight="1">
      <c r="A1043" s="43"/>
      <c r="B1043" s="28" t="s">
        <v>355</v>
      </c>
      <c r="C1043" s="29" t="s">
        <v>356</v>
      </c>
      <c r="D1043" s="186">
        <v>1613</v>
      </c>
      <c r="E1043" s="30">
        <v>89</v>
      </c>
      <c r="F1043" s="93">
        <v>89</v>
      </c>
      <c r="G1043" s="186">
        <v>89</v>
      </c>
      <c r="H1043" s="186"/>
      <c r="I1043" s="186"/>
      <c r="J1043" s="186"/>
      <c r="K1043" s="23">
        <f t="shared" si="4025"/>
        <v>89</v>
      </c>
      <c r="L1043" s="23">
        <f t="shared" si="4026"/>
        <v>0</v>
      </c>
      <c r="M1043" s="186">
        <v>0</v>
      </c>
      <c r="N1043" s="186">
        <v>0</v>
      </c>
      <c r="O1043" s="186">
        <v>0</v>
      </c>
      <c r="P1043" s="30"/>
      <c r="Q1043" s="30"/>
      <c r="R1043" s="30"/>
      <c r="S1043" s="30"/>
      <c r="T1043" s="30"/>
      <c r="U1043" s="30"/>
      <c r="V1043" s="30"/>
      <c r="W1043" s="30"/>
      <c r="X1043" s="30"/>
      <c r="Y1043" s="30"/>
      <c r="Z1043" s="30"/>
      <c r="AA1043" s="30"/>
      <c r="AB1043" s="30"/>
      <c r="AC1043" s="30"/>
      <c r="AD1043" s="292">
        <f t="shared" si="3966"/>
        <v>89</v>
      </c>
      <c r="AE1043" s="30">
        <v>89</v>
      </c>
      <c r="AF1043" s="30">
        <v>80</v>
      </c>
      <c r="AG1043" s="30"/>
      <c r="AH1043" s="30"/>
      <c r="AI1043" s="30"/>
      <c r="AJ1043" s="30"/>
      <c r="AK1043" s="30"/>
      <c r="AL1043" s="30"/>
      <c r="AM1043" s="30"/>
      <c r="AN1043" s="30"/>
      <c r="AO1043" s="30"/>
    </row>
    <row r="1044" spans="1:41" ht="36" hidden="1" customHeight="1">
      <c r="A1044" s="43"/>
      <c r="B1044" s="209" t="s">
        <v>649</v>
      </c>
      <c r="C1044" s="155"/>
      <c r="D1044" s="261">
        <f t="shared" ref="D1044:E1045" si="4113">D1045</f>
        <v>813</v>
      </c>
      <c r="E1044" s="130">
        <f t="shared" si="4113"/>
        <v>0</v>
      </c>
      <c r="F1044" s="158">
        <f t="shared" ref="F1044:AO1045" si="4114">F1045</f>
        <v>0</v>
      </c>
      <c r="G1044" s="261">
        <f t="shared" si="4114"/>
        <v>0</v>
      </c>
      <c r="H1044" s="261">
        <f t="shared" si="4114"/>
        <v>0</v>
      </c>
      <c r="I1044" s="261">
        <f t="shared" si="4114"/>
        <v>0</v>
      </c>
      <c r="J1044" s="261">
        <f t="shared" si="4114"/>
        <v>0</v>
      </c>
      <c r="K1044" s="23">
        <f t="shared" si="4025"/>
        <v>0</v>
      </c>
      <c r="L1044" s="23">
        <f t="shared" si="4026"/>
        <v>0</v>
      </c>
      <c r="M1044" s="261">
        <f t="shared" si="4114"/>
        <v>0</v>
      </c>
      <c r="N1044" s="261">
        <f t="shared" si="4114"/>
        <v>0</v>
      </c>
      <c r="O1044" s="261">
        <f t="shared" si="4114"/>
        <v>0</v>
      </c>
      <c r="P1044" s="130">
        <f t="shared" si="4114"/>
        <v>0</v>
      </c>
      <c r="Q1044" s="130">
        <f t="shared" si="4114"/>
        <v>0</v>
      </c>
      <c r="R1044" s="130">
        <f t="shared" si="4114"/>
        <v>0</v>
      </c>
      <c r="S1044" s="130">
        <f t="shared" si="4114"/>
        <v>0</v>
      </c>
      <c r="T1044" s="130">
        <f t="shared" si="4114"/>
        <v>0</v>
      </c>
      <c r="U1044" s="130">
        <f t="shared" si="4114"/>
        <v>0</v>
      </c>
      <c r="V1044" s="130">
        <f t="shared" si="4114"/>
        <v>0</v>
      </c>
      <c r="W1044" s="130">
        <f t="shared" si="4114"/>
        <v>0</v>
      </c>
      <c r="X1044" s="130">
        <f t="shared" si="4114"/>
        <v>0</v>
      </c>
      <c r="Y1044" s="130">
        <f t="shared" si="4114"/>
        <v>0</v>
      </c>
      <c r="Z1044" s="130">
        <f t="shared" si="4114"/>
        <v>0</v>
      </c>
      <c r="AA1044" s="130">
        <f t="shared" si="4114"/>
        <v>0</v>
      </c>
      <c r="AB1044" s="130">
        <f t="shared" si="4114"/>
        <v>0</v>
      </c>
      <c r="AC1044" s="130">
        <f t="shared" si="4114"/>
        <v>0</v>
      </c>
      <c r="AD1044" s="292">
        <f t="shared" si="3966"/>
        <v>0</v>
      </c>
      <c r="AE1044" s="130">
        <f t="shared" si="4114"/>
        <v>0</v>
      </c>
      <c r="AF1044" s="130">
        <f t="shared" si="4114"/>
        <v>0</v>
      </c>
      <c r="AG1044" s="130">
        <f t="shared" si="4114"/>
        <v>0</v>
      </c>
      <c r="AH1044" s="130">
        <f t="shared" si="4114"/>
        <v>0</v>
      </c>
      <c r="AI1044" s="130">
        <f t="shared" si="4114"/>
        <v>0</v>
      </c>
      <c r="AJ1044" s="130">
        <f t="shared" si="4114"/>
        <v>0</v>
      </c>
      <c r="AK1044" s="130">
        <f t="shared" si="4114"/>
        <v>0</v>
      </c>
      <c r="AL1044" s="130">
        <f t="shared" si="4114"/>
        <v>0</v>
      </c>
      <c r="AM1044" s="130">
        <f t="shared" si="4114"/>
        <v>0</v>
      </c>
      <c r="AN1044" s="130">
        <f t="shared" si="4114"/>
        <v>0</v>
      </c>
      <c r="AO1044" s="130">
        <f t="shared" si="4114"/>
        <v>0</v>
      </c>
    </row>
    <row r="1045" spans="1:41" ht="16.5" hidden="1" customHeight="1">
      <c r="A1045" s="43"/>
      <c r="B1045" s="28" t="s">
        <v>311</v>
      </c>
      <c r="C1045" s="208"/>
      <c r="D1045" s="252">
        <f t="shared" si="4113"/>
        <v>813</v>
      </c>
      <c r="E1045" s="47">
        <f t="shared" si="4113"/>
        <v>0</v>
      </c>
      <c r="F1045" s="291">
        <f t="shared" si="4114"/>
        <v>0</v>
      </c>
      <c r="G1045" s="252">
        <f t="shared" si="4114"/>
        <v>0</v>
      </c>
      <c r="H1045" s="252">
        <f t="shared" si="4114"/>
        <v>0</v>
      </c>
      <c r="I1045" s="252">
        <f t="shared" si="4114"/>
        <v>0</v>
      </c>
      <c r="J1045" s="252">
        <f t="shared" si="4114"/>
        <v>0</v>
      </c>
      <c r="K1045" s="23">
        <f t="shared" si="4025"/>
        <v>0</v>
      </c>
      <c r="L1045" s="23">
        <f t="shared" si="4026"/>
        <v>0</v>
      </c>
      <c r="M1045" s="252">
        <f t="shared" si="4114"/>
        <v>0</v>
      </c>
      <c r="N1045" s="252">
        <f t="shared" si="4114"/>
        <v>0</v>
      </c>
      <c r="O1045" s="252">
        <f t="shared" si="4114"/>
        <v>0</v>
      </c>
      <c r="P1045" s="47">
        <f t="shared" si="4114"/>
        <v>0</v>
      </c>
      <c r="Q1045" s="47">
        <f t="shared" si="4114"/>
        <v>0</v>
      </c>
      <c r="R1045" s="47">
        <f t="shared" si="4114"/>
        <v>0</v>
      </c>
      <c r="S1045" s="47">
        <f t="shared" si="4114"/>
        <v>0</v>
      </c>
      <c r="T1045" s="47">
        <f t="shared" si="4114"/>
        <v>0</v>
      </c>
      <c r="U1045" s="47">
        <f t="shared" si="4114"/>
        <v>0</v>
      </c>
      <c r="V1045" s="47">
        <f t="shared" si="4114"/>
        <v>0</v>
      </c>
      <c r="W1045" s="47">
        <f t="shared" si="4114"/>
        <v>0</v>
      </c>
      <c r="X1045" s="47">
        <f t="shared" si="4114"/>
        <v>0</v>
      </c>
      <c r="Y1045" s="47">
        <f t="shared" si="4114"/>
        <v>0</v>
      </c>
      <c r="Z1045" s="47">
        <f t="shared" si="4114"/>
        <v>0</v>
      </c>
      <c r="AA1045" s="47">
        <f t="shared" si="4114"/>
        <v>0</v>
      </c>
      <c r="AB1045" s="47">
        <f t="shared" si="4114"/>
        <v>0</v>
      </c>
      <c r="AC1045" s="47">
        <f t="shared" si="4114"/>
        <v>0</v>
      </c>
      <c r="AD1045" s="292">
        <f t="shared" si="3966"/>
        <v>0</v>
      </c>
      <c r="AE1045" s="47">
        <f t="shared" si="4114"/>
        <v>0</v>
      </c>
      <c r="AF1045" s="47">
        <f t="shared" si="4114"/>
        <v>0</v>
      </c>
      <c r="AG1045" s="47">
        <f t="shared" si="4114"/>
        <v>0</v>
      </c>
      <c r="AH1045" s="47">
        <f t="shared" si="4114"/>
        <v>0</v>
      </c>
      <c r="AI1045" s="47">
        <f t="shared" si="4114"/>
        <v>0</v>
      </c>
      <c r="AJ1045" s="47">
        <f t="shared" si="4114"/>
        <v>0</v>
      </c>
      <c r="AK1045" s="47">
        <f t="shared" si="4114"/>
        <v>0</v>
      </c>
      <c r="AL1045" s="47">
        <f t="shared" si="4114"/>
        <v>0</v>
      </c>
      <c r="AM1045" s="47">
        <f t="shared" si="4114"/>
        <v>0</v>
      </c>
      <c r="AN1045" s="47">
        <f t="shared" si="4114"/>
        <v>0</v>
      </c>
      <c r="AO1045" s="47">
        <f t="shared" si="4114"/>
        <v>0</v>
      </c>
    </row>
    <row r="1046" spans="1:41" ht="24" hidden="1" customHeight="1">
      <c r="A1046" s="43"/>
      <c r="B1046" s="131" t="s">
        <v>647</v>
      </c>
      <c r="C1046" s="29">
        <v>58</v>
      </c>
      <c r="D1046" s="252">
        <f t="shared" ref="D1046:E1046" si="4115">D1047+D1048+D1049</f>
        <v>813</v>
      </c>
      <c r="E1046" s="47">
        <f t="shared" si="4115"/>
        <v>0</v>
      </c>
      <c r="F1046" s="291">
        <f t="shared" ref="F1046:J1046" si="4116">F1047+F1048+F1049</f>
        <v>0</v>
      </c>
      <c r="G1046" s="252">
        <f t="shared" si="4116"/>
        <v>0</v>
      </c>
      <c r="H1046" s="252">
        <f t="shared" si="4116"/>
        <v>0</v>
      </c>
      <c r="I1046" s="252">
        <f t="shared" si="4116"/>
        <v>0</v>
      </c>
      <c r="J1046" s="252">
        <f t="shared" si="4116"/>
        <v>0</v>
      </c>
      <c r="K1046" s="23">
        <f t="shared" si="4025"/>
        <v>0</v>
      </c>
      <c r="L1046" s="23">
        <f t="shared" si="4026"/>
        <v>0</v>
      </c>
      <c r="M1046" s="252">
        <f t="shared" ref="M1046:O1046" si="4117">M1047+M1048+M1049</f>
        <v>0</v>
      </c>
      <c r="N1046" s="252">
        <f t="shared" si="4117"/>
        <v>0</v>
      </c>
      <c r="O1046" s="252">
        <f t="shared" si="4117"/>
        <v>0</v>
      </c>
      <c r="P1046" s="47">
        <f t="shared" ref="P1046:Q1046" si="4118">P1047+P1048+P1049</f>
        <v>0</v>
      </c>
      <c r="Q1046" s="47">
        <f t="shared" si="4118"/>
        <v>0</v>
      </c>
      <c r="R1046" s="47">
        <f t="shared" ref="R1046:Z1046" si="4119">R1047+R1048+R1049</f>
        <v>0</v>
      </c>
      <c r="S1046" s="47">
        <f t="shared" si="4119"/>
        <v>0</v>
      </c>
      <c r="T1046" s="47">
        <f t="shared" si="4119"/>
        <v>0</v>
      </c>
      <c r="U1046" s="47">
        <f t="shared" ref="U1046:V1046" si="4120">U1047+U1048+U1049</f>
        <v>0</v>
      </c>
      <c r="V1046" s="47">
        <f t="shared" si="4120"/>
        <v>0</v>
      </c>
      <c r="W1046" s="47">
        <f t="shared" ref="W1046:Y1046" si="4121">W1047+W1048+W1049</f>
        <v>0</v>
      </c>
      <c r="X1046" s="47">
        <f t="shared" si="4121"/>
        <v>0</v>
      </c>
      <c r="Y1046" s="47">
        <f t="shared" si="4121"/>
        <v>0</v>
      </c>
      <c r="Z1046" s="47">
        <f t="shared" si="4119"/>
        <v>0</v>
      </c>
      <c r="AA1046" s="47">
        <f t="shared" ref="AA1046:AB1046" si="4122">AA1047+AA1048+AA1049</f>
        <v>0</v>
      </c>
      <c r="AB1046" s="47">
        <f t="shared" si="4122"/>
        <v>0</v>
      </c>
      <c r="AC1046" s="47">
        <f t="shared" ref="AC1046:AE1046" si="4123">AC1047+AC1048+AC1049</f>
        <v>0</v>
      </c>
      <c r="AD1046" s="292">
        <f t="shared" si="3966"/>
        <v>0</v>
      </c>
      <c r="AE1046" s="47">
        <f t="shared" si="4123"/>
        <v>0</v>
      </c>
      <c r="AF1046" s="47">
        <f t="shared" ref="AF1046:AK1046" si="4124">AF1047+AF1048+AF1049</f>
        <v>0</v>
      </c>
      <c r="AG1046" s="47">
        <f t="shared" si="4124"/>
        <v>0</v>
      </c>
      <c r="AH1046" s="47">
        <f t="shared" ref="AH1046:AJ1046" si="4125">AH1047+AH1048+AH1049</f>
        <v>0</v>
      </c>
      <c r="AI1046" s="47">
        <f t="shared" si="4125"/>
        <v>0</v>
      </c>
      <c r="AJ1046" s="47">
        <f t="shared" si="4125"/>
        <v>0</v>
      </c>
      <c r="AK1046" s="47">
        <f t="shared" si="4124"/>
        <v>0</v>
      </c>
      <c r="AL1046" s="47">
        <f t="shared" ref="AL1046:AM1046" si="4126">AL1047+AL1048+AL1049</f>
        <v>0</v>
      </c>
      <c r="AM1046" s="47">
        <f t="shared" si="4126"/>
        <v>0</v>
      </c>
      <c r="AN1046" s="47">
        <f t="shared" ref="AN1046:AO1046" si="4127">AN1047+AN1048+AN1049</f>
        <v>0</v>
      </c>
      <c r="AO1046" s="47">
        <f t="shared" si="4127"/>
        <v>0</v>
      </c>
    </row>
    <row r="1047" spans="1:41" ht="15.75" hidden="1" customHeight="1">
      <c r="A1047" s="43"/>
      <c r="B1047" s="28" t="s">
        <v>351</v>
      </c>
      <c r="C1047" s="29" t="s">
        <v>352</v>
      </c>
      <c r="D1047" s="186"/>
      <c r="E1047" s="30"/>
      <c r="F1047" s="93"/>
      <c r="G1047" s="186"/>
      <c r="H1047" s="186"/>
      <c r="I1047" s="186"/>
      <c r="J1047" s="186"/>
      <c r="K1047" s="23">
        <f t="shared" si="4025"/>
        <v>0</v>
      </c>
      <c r="L1047" s="23">
        <f t="shared" si="4026"/>
        <v>0</v>
      </c>
      <c r="M1047" s="186"/>
      <c r="N1047" s="186"/>
      <c r="O1047" s="186"/>
      <c r="P1047" s="30"/>
      <c r="Q1047" s="30"/>
      <c r="R1047" s="30"/>
      <c r="S1047" s="30"/>
      <c r="T1047" s="30"/>
      <c r="U1047" s="30"/>
      <c r="V1047" s="30"/>
      <c r="W1047" s="30"/>
      <c r="X1047" s="30"/>
      <c r="Y1047" s="30"/>
      <c r="Z1047" s="30"/>
      <c r="AA1047" s="30"/>
      <c r="AB1047" s="30"/>
      <c r="AC1047" s="30"/>
      <c r="AD1047" s="292">
        <f t="shared" si="3966"/>
        <v>0</v>
      </c>
      <c r="AE1047" s="30"/>
      <c r="AF1047" s="30"/>
      <c r="AG1047" s="30"/>
      <c r="AH1047" s="30"/>
      <c r="AI1047" s="30"/>
      <c r="AJ1047" s="30"/>
      <c r="AK1047" s="30"/>
      <c r="AL1047" s="30"/>
      <c r="AM1047" s="30"/>
      <c r="AN1047" s="30"/>
      <c r="AO1047" s="30"/>
    </row>
    <row r="1048" spans="1:41" ht="15" hidden="1" customHeight="1">
      <c r="A1048" s="43"/>
      <c r="B1048" s="28" t="s">
        <v>353</v>
      </c>
      <c r="C1048" s="29" t="s">
        <v>354</v>
      </c>
      <c r="D1048" s="186"/>
      <c r="E1048" s="30"/>
      <c r="F1048" s="93"/>
      <c r="G1048" s="186"/>
      <c r="H1048" s="186"/>
      <c r="I1048" s="186"/>
      <c r="J1048" s="186"/>
      <c r="K1048" s="23">
        <f t="shared" si="4025"/>
        <v>0</v>
      </c>
      <c r="L1048" s="23">
        <f t="shared" si="4026"/>
        <v>0</v>
      </c>
      <c r="M1048" s="186"/>
      <c r="N1048" s="186"/>
      <c r="O1048" s="186"/>
      <c r="P1048" s="30"/>
      <c r="Q1048" s="30"/>
      <c r="R1048" s="30"/>
      <c r="S1048" s="30"/>
      <c r="T1048" s="30"/>
      <c r="U1048" s="30"/>
      <c r="V1048" s="30"/>
      <c r="W1048" s="30"/>
      <c r="X1048" s="30"/>
      <c r="Y1048" s="30"/>
      <c r="Z1048" s="30"/>
      <c r="AA1048" s="30"/>
      <c r="AB1048" s="30"/>
      <c r="AC1048" s="30"/>
      <c r="AD1048" s="292">
        <f t="shared" si="3966"/>
        <v>0</v>
      </c>
      <c r="AE1048" s="30"/>
      <c r="AF1048" s="30"/>
      <c r="AG1048" s="30"/>
      <c r="AH1048" s="30"/>
      <c r="AI1048" s="30"/>
      <c r="AJ1048" s="30"/>
      <c r="AK1048" s="30"/>
      <c r="AL1048" s="30"/>
      <c r="AM1048" s="30"/>
      <c r="AN1048" s="30"/>
      <c r="AO1048" s="30"/>
    </row>
    <row r="1049" spans="1:41" ht="15" hidden="1" customHeight="1">
      <c r="A1049" s="43"/>
      <c r="B1049" s="28" t="s">
        <v>355</v>
      </c>
      <c r="C1049" s="29" t="s">
        <v>356</v>
      </c>
      <c r="D1049" s="186">
        <v>813</v>
      </c>
      <c r="E1049" s="30"/>
      <c r="F1049" s="93"/>
      <c r="G1049" s="186"/>
      <c r="H1049" s="186"/>
      <c r="I1049" s="186"/>
      <c r="J1049" s="186"/>
      <c r="K1049" s="23">
        <f t="shared" si="4025"/>
        <v>0</v>
      </c>
      <c r="L1049" s="23">
        <f t="shared" si="4026"/>
        <v>0</v>
      </c>
      <c r="M1049" s="186"/>
      <c r="N1049" s="186"/>
      <c r="O1049" s="186"/>
      <c r="P1049" s="30"/>
      <c r="Q1049" s="30"/>
      <c r="R1049" s="30"/>
      <c r="S1049" s="30"/>
      <c r="T1049" s="30"/>
      <c r="U1049" s="30"/>
      <c r="V1049" s="30"/>
      <c r="W1049" s="30"/>
      <c r="X1049" s="30"/>
      <c r="Y1049" s="30"/>
      <c r="Z1049" s="30"/>
      <c r="AA1049" s="30"/>
      <c r="AB1049" s="30"/>
      <c r="AC1049" s="30"/>
      <c r="AD1049" s="292">
        <f t="shared" si="3966"/>
        <v>0</v>
      </c>
      <c r="AE1049" s="30"/>
      <c r="AF1049" s="30"/>
      <c r="AG1049" s="30"/>
      <c r="AH1049" s="30"/>
      <c r="AI1049" s="30"/>
      <c r="AJ1049" s="30"/>
      <c r="AK1049" s="30"/>
      <c r="AL1049" s="30"/>
      <c r="AM1049" s="30"/>
      <c r="AN1049" s="30"/>
      <c r="AO1049" s="30"/>
    </row>
    <row r="1050" spans="1:41" ht="28.5" customHeight="1">
      <c r="A1050" s="43"/>
      <c r="B1050" s="325" t="s">
        <v>650</v>
      </c>
      <c r="C1050" s="326"/>
      <c r="D1050" s="186"/>
      <c r="E1050" s="30"/>
      <c r="F1050" s="93">
        <f>F1051</f>
        <v>0</v>
      </c>
      <c r="G1050" s="93">
        <f t="shared" ref="G1050:AO1050" si="4128">G1051</f>
        <v>0</v>
      </c>
      <c r="H1050" s="93">
        <f t="shared" si="4128"/>
        <v>0</v>
      </c>
      <c r="I1050" s="93">
        <f t="shared" si="4128"/>
        <v>0</v>
      </c>
      <c r="J1050" s="93">
        <f t="shared" si="4128"/>
        <v>0</v>
      </c>
      <c r="K1050" s="93">
        <f t="shared" si="4128"/>
        <v>0</v>
      </c>
      <c r="L1050" s="93">
        <f t="shared" si="4128"/>
        <v>0</v>
      </c>
      <c r="M1050" s="93">
        <f t="shared" si="4128"/>
        <v>0</v>
      </c>
      <c r="N1050" s="93">
        <f t="shared" si="4128"/>
        <v>0</v>
      </c>
      <c r="O1050" s="93">
        <f t="shared" si="4128"/>
        <v>0</v>
      </c>
      <c r="P1050" s="93">
        <f t="shared" si="4128"/>
        <v>0</v>
      </c>
      <c r="Q1050" s="93">
        <f t="shared" si="4128"/>
        <v>0</v>
      </c>
      <c r="R1050" s="93">
        <f t="shared" si="4128"/>
        <v>0</v>
      </c>
      <c r="S1050" s="93">
        <f t="shared" si="4128"/>
        <v>0</v>
      </c>
      <c r="T1050" s="93">
        <f t="shared" si="4128"/>
        <v>0</v>
      </c>
      <c r="U1050" s="93">
        <f t="shared" si="4128"/>
        <v>0</v>
      </c>
      <c r="V1050" s="93">
        <f t="shared" si="4128"/>
        <v>112.2</v>
      </c>
      <c r="W1050" s="93">
        <f t="shared" si="4128"/>
        <v>0</v>
      </c>
      <c r="X1050" s="93">
        <f t="shared" si="4128"/>
        <v>0</v>
      </c>
      <c r="Y1050" s="93">
        <f t="shared" si="4128"/>
        <v>0</v>
      </c>
      <c r="Z1050" s="93">
        <f t="shared" si="4128"/>
        <v>0</v>
      </c>
      <c r="AA1050" s="93">
        <f t="shared" si="4128"/>
        <v>0</v>
      </c>
      <c r="AB1050" s="93">
        <f t="shared" si="4128"/>
        <v>0</v>
      </c>
      <c r="AC1050" s="93">
        <f t="shared" si="4128"/>
        <v>0</v>
      </c>
      <c r="AD1050" s="292">
        <f t="shared" si="3966"/>
        <v>112.2</v>
      </c>
      <c r="AE1050" s="93">
        <f t="shared" si="4128"/>
        <v>112.2</v>
      </c>
      <c r="AF1050" s="93">
        <f t="shared" si="4128"/>
        <v>26</v>
      </c>
      <c r="AG1050" s="93">
        <f t="shared" si="4128"/>
        <v>533</v>
      </c>
      <c r="AH1050" s="93">
        <f t="shared" si="4128"/>
        <v>0</v>
      </c>
      <c r="AI1050" s="93">
        <f t="shared" si="4128"/>
        <v>0</v>
      </c>
      <c r="AJ1050" s="93">
        <f t="shared" si="4128"/>
        <v>0</v>
      </c>
      <c r="AK1050" s="93">
        <f t="shared" si="4128"/>
        <v>533</v>
      </c>
      <c r="AL1050" s="93">
        <f t="shared" si="4128"/>
        <v>953</v>
      </c>
      <c r="AM1050" s="93">
        <f t="shared" si="4128"/>
        <v>0</v>
      </c>
      <c r="AN1050" s="93">
        <f t="shared" si="4128"/>
        <v>0</v>
      </c>
      <c r="AO1050" s="93">
        <f t="shared" si="4128"/>
        <v>0</v>
      </c>
    </row>
    <row r="1051" spans="1:41" ht="15" customHeight="1">
      <c r="A1051" s="43"/>
      <c r="B1051" s="327" t="s">
        <v>311</v>
      </c>
      <c r="C1051" s="328"/>
      <c r="D1051" s="186"/>
      <c r="E1051" s="30"/>
      <c r="F1051" s="93">
        <f>F1052</f>
        <v>0</v>
      </c>
      <c r="G1051" s="93">
        <f t="shared" ref="G1051:AO1051" si="4129">G1052</f>
        <v>0</v>
      </c>
      <c r="H1051" s="93">
        <f t="shared" si="4129"/>
        <v>0</v>
      </c>
      <c r="I1051" s="93">
        <f t="shared" si="4129"/>
        <v>0</v>
      </c>
      <c r="J1051" s="93">
        <f t="shared" si="4129"/>
        <v>0</v>
      </c>
      <c r="K1051" s="93">
        <f t="shared" si="4129"/>
        <v>0</v>
      </c>
      <c r="L1051" s="93">
        <f t="shared" si="4129"/>
        <v>0</v>
      </c>
      <c r="M1051" s="93">
        <f t="shared" si="4129"/>
        <v>0</v>
      </c>
      <c r="N1051" s="93">
        <f t="shared" si="4129"/>
        <v>0</v>
      </c>
      <c r="O1051" s="93">
        <f t="shared" si="4129"/>
        <v>0</v>
      </c>
      <c r="P1051" s="93">
        <f t="shared" si="4129"/>
        <v>0</v>
      </c>
      <c r="Q1051" s="93">
        <f t="shared" si="4129"/>
        <v>0</v>
      </c>
      <c r="R1051" s="93">
        <f t="shared" si="4129"/>
        <v>0</v>
      </c>
      <c r="S1051" s="93">
        <f t="shared" si="4129"/>
        <v>0</v>
      </c>
      <c r="T1051" s="93">
        <f t="shared" si="4129"/>
        <v>0</v>
      </c>
      <c r="U1051" s="93">
        <f t="shared" si="4129"/>
        <v>0</v>
      </c>
      <c r="V1051" s="93">
        <f t="shared" si="4129"/>
        <v>112.2</v>
      </c>
      <c r="W1051" s="93">
        <f t="shared" si="4129"/>
        <v>0</v>
      </c>
      <c r="X1051" s="93">
        <f t="shared" si="4129"/>
        <v>0</v>
      </c>
      <c r="Y1051" s="93">
        <f t="shared" si="4129"/>
        <v>0</v>
      </c>
      <c r="Z1051" s="93">
        <f t="shared" si="4129"/>
        <v>0</v>
      </c>
      <c r="AA1051" s="93">
        <f t="shared" si="4129"/>
        <v>0</v>
      </c>
      <c r="AB1051" s="93">
        <f t="shared" si="4129"/>
        <v>0</v>
      </c>
      <c r="AC1051" s="93">
        <f t="shared" si="4129"/>
        <v>0</v>
      </c>
      <c r="AD1051" s="292">
        <f t="shared" si="3966"/>
        <v>112.2</v>
      </c>
      <c r="AE1051" s="93">
        <f t="shared" si="4129"/>
        <v>112.2</v>
      </c>
      <c r="AF1051" s="93">
        <f t="shared" si="4129"/>
        <v>26</v>
      </c>
      <c r="AG1051" s="93">
        <f t="shared" si="4129"/>
        <v>533</v>
      </c>
      <c r="AH1051" s="93">
        <f t="shared" si="4129"/>
        <v>0</v>
      </c>
      <c r="AI1051" s="93">
        <f t="shared" si="4129"/>
        <v>0</v>
      </c>
      <c r="AJ1051" s="93">
        <f t="shared" si="4129"/>
        <v>0</v>
      </c>
      <c r="AK1051" s="93">
        <f t="shared" si="4129"/>
        <v>533</v>
      </c>
      <c r="AL1051" s="93">
        <f t="shared" si="4129"/>
        <v>953</v>
      </c>
      <c r="AM1051" s="93">
        <f t="shared" si="4129"/>
        <v>0</v>
      </c>
      <c r="AN1051" s="93">
        <f t="shared" si="4129"/>
        <v>0</v>
      </c>
      <c r="AO1051" s="93">
        <f t="shared" si="4129"/>
        <v>0</v>
      </c>
    </row>
    <row r="1052" spans="1:41" ht="23.25" customHeight="1">
      <c r="A1052" s="43"/>
      <c r="B1052" s="329" t="s">
        <v>651</v>
      </c>
      <c r="C1052" s="330" t="s">
        <v>481</v>
      </c>
      <c r="D1052" s="186"/>
      <c r="E1052" s="30"/>
      <c r="F1052" s="93">
        <f>F1053+F1054+F1055</f>
        <v>0</v>
      </c>
      <c r="G1052" s="93">
        <f t="shared" ref="G1052:Z1052" si="4130">G1053+G1054+G1055</f>
        <v>0</v>
      </c>
      <c r="H1052" s="93">
        <f t="shared" si="4130"/>
        <v>0</v>
      </c>
      <c r="I1052" s="93">
        <f t="shared" si="4130"/>
        <v>0</v>
      </c>
      <c r="J1052" s="93">
        <f t="shared" si="4130"/>
        <v>0</v>
      </c>
      <c r="K1052" s="93">
        <f t="shared" si="4130"/>
        <v>0</v>
      </c>
      <c r="L1052" s="93">
        <f t="shared" si="4130"/>
        <v>0</v>
      </c>
      <c r="M1052" s="93">
        <f t="shared" si="4130"/>
        <v>0</v>
      </c>
      <c r="N1052" s="93">
        <f t="shared" si="4130"/>
        <v>0</v>
      </c>
      <c r="O1052" s="93">
        <f t="shared" si="4130"/>
        <v>0</v>
      </c>
      <c r="P1052" s="93">
        <f t="shared" si="4130"/>
        <v>0</v>
      </c>
      <c r="Q1052" s="93">
        <f t="shared" si="4130"/>
        <v>0</v>
      </c>
      <c r="R1052" s="93">
        <f t="shared" si="4130"/>
        <v>0</v>
      </c>
      <c r="S1052" s="93">
        <f t="shared" si="4130"/>
        <v>0</v>
      </c>
      <c r="T1052" s="93">
        <f t="shared" si="4130"/>
        <v>0</v>
      </c>
      <c r="U1052" s="93">
        <f t="shared" si="4130"/>
        <v>0</v>
      </c>
      <c r="V1052" s="93">
        <f t="shared" si="4130"/>
        <v>112.2</v>
      </c>
      <c r="W1052" s="93">
        <f t="shared" si="4130"/>
        <v>0</v>
      </c>
      <c r="X1052" s="93">
        <f t="shared" si="4130"/>
        <v>0</v>
      </c>
      <c r="Y1052" s="93">
        <f t="shared" si="4130"/>
        <v>0</v>
      </c>
      <c r="Z1052" s="93">
        <f t="shared" si="4130"/>
        <v>0</v>
      </c>
      <c r="AA1052" s="93">
        <f t="shared" ref="AA1052:AB1052" si="4131">AA1053+AA1054+AA1055</f>
        <v>0</v>
      </c>
      <c r="AB1052" s="93">
        <f t="shared" si="4131"/>
        <v>0</v>
      </c>
      <c r="AC1052" s="93">
        <f t="shared" ref="AC1052:AE1052" si="4132">AC1053+AC1054+AC1055</f>
        <v>0</v>
      </c>
      <c r="AD1052" s="292">
        <f t="shared" si="3966"/>
        <v>112.2</v>
      </c>
      <c r="AE1052" s="93">
        <f t="shared" si="4132"/>
        <v>112.2</v>
      </c>
      <c r="AF1052" s="93">
        <f t="shared" ref="AF1052:AK1052" si="4133">AF1053+AF1054+AF1055</f>
        <v>26</v>
      </c>
      <c r="AG1052" s="93">
        <f t="shared" si="4133"/>
        <v>533</v>
      </c>
      <c r="AH1052" s="93">
        <f t="shared" ref="AH1052:AJ1052" si="4134">AH1053+AH1054+AH1055</f>
        <v>0</v>
      </c>
      <c r="AI1052" s="93">
        <f t="shared" si="4134"/>
        <v>0</v>
      </c>
      <c r="AJ1052" s="93">
        <f t="shared" si="4134"/>
        <v>0</v>
      </c>
      <c r="AK1052" s="93">
        <f t="shared" si="4133"/>
        <v>533</v>
      </c>
      <c r="AL1052" s="93">
        <f t="shared" ref="AL1052:AM1052" si="4135">AL1053+AL1054+AL1055</f>
        <v>953</v>
      </c>
      <c r="AM1052" s="93">
        <f t="shared" si="4135"/>
        <v>0</v>
      </c>
      <c r="AN1052" s="93">
        <f t="shared" ref="AN1052:AO1052" si="4136">AN1053+AN1054+AN1055</f>
        <v>0</v>
      </c>
      <c r="AO1052" s="93">
        <f t="shared" si="4136"/>
        <v>0</v>
      </c>
    </row>
    <row r="1053" spans="1:41" ht="15" customHeight="1">
      <c r="A1053" s="43"/>
      <c r="B1053" s="329" t="s">
        <v>518</v>
      </c>
      <c r="C1053" s="330" t="s">
        <v>652</v>
      </c>
      <c r="D1053" s="186"/>
      <c r="E1053" s="30"/>
      <c r="F1053" s="93"/>
      <c r="G1053" s="186"/>
      <c r="H1053" s="186"/>
      <c r="I1053" s="186"/>
      <c r="J1053" s="186"/>
      <c r="K1053" s="23"/>
      <c r="L1053" s="23"/>
      <c r="M1053" s="186"/>
      <c r="N1053" s="186"/>
      <c r="O1053" s="186"/>
      <c r="P1053" s="30"/>
      <c r="Q1053" s="30"/>
      <c r="R1053" s="30"/>
      <c r="S1053" s="30"/>
      <c r="T1053" s="30"/>
      <c r="U1053" s="30"/>
      <c r="V1053" s="30">
        <f>14.59+2.24</f>
        <v>16.829999999999998</v>
      </c>
      <c r="W1053" s="30"/>
      <c r="X1053" s="30"/>
      <c r="Y1053" s="30"/>
      <c r="Z1053" s="30"/>
      <c r="AA1053" s="30"/>
      <c r="AB1053" s="30"/>
      <c r="AC1053" s="30"/>
      <c r="AD1053" s="292">
        <f t="shared" si="3966"/>
        <v>16.829999999999998</v>
      </c>
      <c r="AE1053" s="30">
        <v>16.829999999999998</v>
      </c>
      <c r="AF1053" s="30">
        <v>4</v>
      </c>
      <c r="AG1053" s="383">
        <v>80</v>
      </c>
      <c r="AH1053" s="383"/>
      <c r="AI1053" s="383"/>
      <c r="AJ1053" s="383"/>
      <c r="AK1053" s="383">
        <v>80</v>
      </c>
      <c r="AL1053" s="383">
        <v>143</v>
      </c>
      <c r="AM1053" s="30"/>
      <c r="AN1053" s="30"/>
      <c r="AO1053" s="30"/>
    </row>
    <row r="1054" spans="1:41" ht="15" customHeight="1">
      <c r="A1054" s="43"/>
      <c r="B1054" s="329" t="s">
        <v>520</v>
      </c>
      <c r="C1054" s="330" t="s">
        <v>653</v>
      </c>
      <c r="D1054" s="186"/>
      <c r="E1054" s="30"/>
      <c r="F1054" s="93"/>
      <c r="G1054" s="186"/>
      <c r="H1054" s="186"/>
      <c r="I1054" s="186"/>
      <c r="J1054" s="186"/>
      <c r="K1054" s="23"/>
      <c r="L1054" s="23"/>
      <c r="M1054" s="186"/>
      <c r="N1054" s="186"/>
      <c r="O1054" s="186"/>
      <c r="P1054" s="30"/>
      <c r="Q1054" s="30"/>
      <c r="R1054" s="30"/>
      <c r="S1054" s="30"/>
      <c r="T1054" s="30"/>
      <c r="U1054" s="30"/>
      <c r="V1054" s="30">
        <v>95.37</v>
      </c>
      <c r="W1054" s="30"/>
      <c r="X1054" s="30"/>
      <c r="Y1054" s="30"/>
      <c r="Z1054" s="30"/>
      <c r="AA1054" s="30"/>
      <c r="AB1054" s="30"/>
      <c r="AC1054" s="30"/>
      <c r="AD1054" s="292">
        <f t="shared" si="3966"/>
        <v>95.37</v>
      </c>
      <c r="AE1054" s="30">
        <v>95.37</v>
      </c>
      <c r="AF1054" s="30">
        <v>22</v>
      </c>
      <c r="AG1054" s="383">
        <v>453</v>
      </c>
      <c r="AH1054" s="383"/>
      <c r="AI1054" s="383"/>
      <c r="AJ1054" s="383"/>
      <c r="AK1054" s="383">
        <v>453</v>
      </c>
      <c r="AL1054" s="383">
        <v>810</v>
      </c>
      <c r="AM1054" s="30"/>
      <c r="AN1054" s="30"/>
      <c r="AO1054" s="30"/>
    </row>
    <row r="1055" spans="1:41" ht="15" customHeight="1">
      <c r="A1055" s="43"/>
      <c r="B1055" s="28" t="s">
        <v>654</v>
      </c>
      <c r="C1055" s="29" t="s">
        <v>655</v>
      </c>
      <c r="D1055" s="186"/>
      <c r="E1055" s="30"/>
      <c r="F1055" s="93"/>
      <c r="G1055" s="186"/>
      <c r="H1055" s="186"/>
      <c r="I1055" s="186"/>
      <c r="J1055" s="186"/>
      <c r="K1055" s="23"/>
      <c r="L1055" s="23"/>
      <c r="M1055" s="186"/>
      <c r="N1055" s="186"/>
      <c r="O1055" s="186"/>
      <c r="P1055" s="30"/>
      <c r="Q1055" s="30"/>
      <c r="R1055" s="30"/>
      <c r="S1055" s="30"/>
      <c r="T1055" s="30"/>
      <c r="U1055" s="30"/>
      <c r="V1055" s="30"/>
      <c r="W1055" s="30"/>
      <c r="X1055" s="30"/>
      <c r="Y1055" s="30"/>
      <c r="Z1055" s="30"/>
      <c r="AA1055" s="30"/>
      <c r="AB1055" s="30"/>
      <c r="AC1055" s="30"/>
      <c r="AD1055" s="292">
        <f t="shared" si="3966"/>
        <v>0</v>
      </c>
      <c r="AE1055" s="30"/>
      <c r="AF1055" s="30"/>
      <c r="AG1055" s="30"/>
      <c r="AH1055" s="30"/>
      <c r="AI1055" s="30"/>
      <c r="AJ1055" s="30"/>
      <c r="AK1055" s="30"/>
      <c r="AL1055" s="30"/>
      <c r="AM1055" s="30"/>
      <c r="AN1055" s="30"/>
      <c r="AO1055" s="30"/>
    </row>
    <row r="1056" spans="1:41" ht="33" customHeight="1">
      <c r="A1056" s="43"/>
      <c r="B1056" s="154" t="s">
        <v>656</v>
      </c>
      <c r="C1056" s="155" t="s">
        <v>657</v>
      </c>
      <c r="D1056" s="264"/>
      <c r="E1056" s="159"/>
      <c r="F1056" s="301">
        <f>F1057+F1063</f>
        <v>0</v>
      </c>
      <c r="G1056" s="301">
        <f t="shared" ref="G1056:AO1056" si="4137">G1057+G1063</f>
        <v>0</v>
      </c>
      <c r="H1056" s="301">
        <f t="shared" si="4137"/>
        <v>0</v>
      </c>
      <c r="I1056" s="301">
        <f t="shared" si="4137"/>
        <v>0</v>
      </c>
      <c r="J1056" s="301">
        <f t="shared" si="4137"/>
        <v>0</v>
      </c>
      <c r="K1056" s="301">
        <f t="shared" si="4137"/>
        <v>0</v>
      </c>
      <c r="L1056" s="301">
        <f t="shared" si="4137"/>
        <v>0</v>
      </c>
      <c r="M1056" s="301">
        <f t="shared" si="4137"/>
        <v>0</v>
      </c>
      <c r="N1056" s="301">
        <f t="shared" si="4137"/>
        <v>0</v>
      </c>
      <c r="O1056" s="301">
        <f t="shared" si="4137"/>
        <v>0</v>
      </c>
      <c r="P1056" s="301">
        <f t="shared" si="4137"/>
        <v>0</v>
      </c>
      <c r="Q1056" s="301">
        <f t="shared" si="4137"/>
        <v>0</v>
      </c>
      <c r="R1056" s="301">
        <f t="shared" si="4137"/>
        <v>0</v>
      </c>
      <c r="S1056" s="301">
        <f t="shared" si="4137"/>
        <v>0</v>
      </c>
      <c r="T1056" s="301">
        <f t="shared" si="4137"/>
        <v>0</v>
      </c>
      <c r="U1056" s="301">
        <f t="shared" si="4137"/>
        <v>0</v>
      </c>
      <c r="V1056" s="301">
        <f t="shared" si="4137"/>
        <v>0</v>
      </c>
      <c r="W1056" s="301">
        <f t="shared" si="4137"/>
        <v>0</v>
      </c>
      <c r="X1056" s="301">
        <f t="shared" si="4137"/>
        <v>0</v>
      </c>
      <c r="Y1056" s="301">
        <f t="shared" si="4137"/>
        <v>0</v>
      </c>
      <c r="Z1056" s="301">
        <f t="shared" si="4137"/>
        <v>0</v>
      </c>
      <c r="AA1056" s="301">
        <f t="shared" si="4137"/>
        <v>0</v>
      </c>
      <c r="AB1056" s="301">
        <f t="shared" si="4137"/>
        <v>0</v>
      </c>
      <c r="AC1056" s="301">
        <f t="shared" si="4137"/>
        <v>0</v>
      </c>
      <c r="AD1056" s="301">
        <f t="shared" si="4137"/>
        <v>0</v>
      </c>
      <c r="AE1056" s="301">
        <f t="shared" si="4137"/>
        <v>0</v>
      </c>
      <c r="AF1056" s="301">
        <f t="shared" si="4137"/>
        <v>0</v>
      </c>
      <c r="AG1056" s="93">
        <f t="shared" ref="AG1056" si="4138">AG1057+AG1063</f>
        <v>21400</v>
      </c>
      <c r="AH1056" s="93">
        <f t="shared" ref="AH1056:AJ1056" si="4139">AH1057+AH1063</f>
        <v>0</v>
      </c>
      <c r="AI1056" s="93">
        <f t="shared" si="4139"/>
        <v>0</v>
      </c>
      <c r="AJ1056" s="93">
        <f t="shared" si="4139"/>
        <v>0</v>
      </c>
      <c r="AK1056" s="301">
        <f t="shared" si="4137"/>
        <v>0</v>
      </c>
      <c r="AL1056" s="301">
        <f t="shared" si="4137"/>
        <v>0</v>
      </c>
      <c r="AM1056" s="301">
        <f t="shared" si="4137"/>
        <v>0</v>
      </c>
      <c r="AN1056" s="301">
        <f t="shared" si="4137"/>
        <v>0</v>
      </c>
      <c r="AO1056" s="93">
        <f t="shared" si="4137"/>
        <v>0</v>
      </c>
    </row>
    <row r="1057" spans="1:41" ht="15" customHeight="1">
      <c r="A1057" s="43"/>
      <c r="B1057" s="25" t="s">
        <v>298</v>
      </c>
      <c r="C1057" s="29"/>
      <c r="D1057" s="186"/>
      <c r="E1057" s="30"/>
      <c r="F1057" s="93">
        <f>F1058+F1062</f>
        <v>0</v>
      </c>
      <c r="G1057" s="93">
        <f t="shared" ref="G1057:AO1057" si="4140">G1058+G1062</f>
        <v>0</v>
      </c>
      <c r="H1057" s="93">
        <f t="shared" si="4140"/>
        <v>0</v>
      </c>
      <c r="I1057" s="93">
        <f t="shared" si="4140"/>
        <v>0</v>
      </c>
      <c r="J1057" s="93">
        <f t="shared" si="4140"/>
        <v>0</v>
      </c>
      <c r="K1057" s="93">
        <f t="shared" si="4140"/>
        <v>0</v>
      </c>
      <c r="L1057" s="93">
        <f t="shared" si="4140"/>
        <v>0</v>
      </c>
      <c r="M1057" s="93">
        <f t="shared" si="4140"/>
        <v>0</v>
      </c>
      <c r="N1057" s="93">
        <f t="shared" si="4140"/>
        <v>0</v>
      </c>
      <c r="O1057" s="93">
        <f t="shared" si="4140"/>
        <v>0</v>
      </c>
      <c r="P1057" s="93">
        <f t="shared" si="4140"/>
        <v>0</v>
      </c>
      <c r="Q1057" s="93">
        <f t="shared" si="4140"/>
        <v>0</v>
      </c>
      <c r="R1057" s="93">
        <f t="shared" si="4140"/>
        <v>0</v>
      </c>
      <c r="S1057" s="93">
        <f t="shared" si="4140"/>
        <v>0</v>
      </c>
      <c r="T1057" s="93">
        <f t="shared" si="4140"/>
        <v>0</v>
      </c>
      <c r="U1057" s="93">
        <f t="shared" si="4140"/>
        <v>0</v>
      </c>
      <c r="V1057" s="93">
        <f t="shared" si="4140"/>
        <v>0</v>
      </c>
      <c r="W1057" s="93">
        <f t="shared" si="4140"/>
        <v>0</v>
      </c>
      <c r="X1057" s="93">
        <f t="shared" si="4140"/>
        <v>0</v>
      </c>
      <c r="Y1057" s="93">
        <f t="shared" si="4140"/>
        <v>0</v>
      </c>
      <c r="Z1057" s="93">
        <f t="shared" si="4140"/>
        <v>0</v>
      </c>
      <c r="AA1057" s="93">
        <f t="shared" si="4140"/>
        <v>0</v>
      </c>
      <c r="AB1057" s="93">
        <f t="shared" si="4140"/>
        <v>0</v>
      </c>
      <c r="AC1057" s="93">
        <f t="shared" si="4140"/>
        <v>0</v>
      </c>
      <c r="AD1057" s="93">
        <f t="shared" si="4140"/>
        <v>0</v>
      </c>
      <c r="AE1057" s="93">
        <f t="shared" si="4140"/>
        <v>0</v>
      </c>
      <c r="AF1057" s="93">
        <f t="shared" si="4140"/>
        <v>0</v>
      </c>
      <c r="AG1057" s="93">
        <f t="shared" ref="AG1057" si="4141">AG1058+AG1062</f>
        <v>21400</v>
      </c>
      <c r="AH1057" s="93">
        <f t="shared" ref="AH1057:AJ1057" si="4142">AH1058+AH1062</f>
        <v>0</v>
      </c>
      <c r="AI1057" s="93">
        <f t="shared" si="4142"/>
        <v>0</v>
      </c>
      <c r="AJ1057" s="93">
        <f t="shared" si="4142"/>
        <v>0</v>
      </c>
      <c r="AK1057" s="93">
        <f t="shared" si="4140"/>
        <v>0</v>
      </c>
      <c r="AL1057" s="93">
        <f t="shared" si="4140"/>
        <v>0</v>
      </c>
      <c r="AM1057" s="93">
        <f t="shared" si="4140"/>
        <v>0</v>
      </c>
      <c r="AN1057" s="93">
        <f t="shared" si="4140"/>
        <v>0</v>
      </c>
      <c r="AO1057" s="93">
        <f t="shared" si="4140"/>
        <v>0</v>
      </c>
    </row>
    <row r="1058" spans="1:41" ht="15" customHeight="1">
      <c r="A1058" s="43"/>
      <c r="B1058" s="28" t="s">
        <v>299</v>
      </c>
      <c r="C1058" s="29"/>
      <c r="D1058" s="186"/>
      <c r="E1058" s="30"/>
      <c r="F1058" s="93">
        <f>F1059+F1060+F1061</f>
        <v>0</v>
      </c>
      <c r="G1058" s="93">
        <f t="shared" ref="G1058:AO1058" si="4143">G1059+G1060+G1061</f>
        <v>0</v>
      </c>
      <c r="H1058" s="93">
        <f t="shared" si="4143"/>
        <v>0</v>
      </c>
      <c r="I1058" s="93">
        <f t="shared" si="4143"/>
        <v>0</v>
      </c>
      <c r="J1058" s="93">
        <f t="shared" si="4143"/>
        <v>0</v>
      </c>
      <c r="K1058" s="93">
        <f t="shared" si="4143"/>
        <v>0</v>
      </c>
      <c r="L1058" s="93">
        <f t="shared" si="4143"/>
        <v>0</v>
      </c>
      <c r="M1058" s="93">
        <f t="shared" si="4143"/>
        <v>0</v>
      </c>
      <c r="N1058" s="93">
        <f t="shared" si="4143"/>
        <v>0</v>
      </c>
      <c r="O1058" s="93">
        <f t="shared" si="4143"/>
        <v>0</v>
      </c>
      <c r="P1058" s="93">
        <f t="shared" si="4143"/>
        <v>0</v>
      </c>
      <c r="Q1058" s="93">
        <f t="shared" si="4143"/>
        <v>0</v>
      </c>
      <c r="R1058" s="93">
        <f t="shared" si="4143"/>
        <v>0</v>
      </c>
      <c r="S1058" s="93">
        <f t="shared" si="4143"/>
        <v>0</v>
      </c>
      <c r="T1058" s="93">
        <f t="shared" si="4143"/>
        <v>0</v>
      </c>
      <c r="U1058" s="93">
        <f t="shared" si="4143"/>
        <v>0</v>
      </c>
      <c r="V1058" s="93">
        <f t="shared" si="4143"/>
        <v>0</v>
      </c>
      <c r="W1058" s="93">
        <f t="shared" si="4143"/>
        <v>0</v>
      </c>
      <c r="X1058" s="93">
        <f t="shared" si="4143"/>
        <v>0</v>
      </c>
      <c r="Y1058" s="93">
        <f t="shared" si="4143"/>
        <v>0</v>
      </c>
      <c r="Z1058" s="93">
        <f t="shared" si="4143"/>
        <v>0</v>
      </c>
      <c r="AA1058" s="93">
        <f t="shared" si="4143"/>
        <v>0</v>
      </c>
      <c r="AB1058" s="93">
        <f t="shared" si="4143"/>
        <v>0</v>
      </c>
      <c r="AC1058" s="93">
        <f t="shared" si="4143"/>
        <v>0</v>
      </c>
      <c r="AD1058" s="93">
        <f t="shared" si="4143"/>
        <v>0</v>
      </c>
      <c r="AE1058" s="93">
        <f t="shared" si="4143"/>
        <v>0</v>
      </c>
      <c r="AF1058" s="93">
        <f t="shared" si="4143"/>
        <v>0</v>
      </c>
      <c r="AG1058" s="93">
        <f t="shared" ref="AG1058" si="4144">AG1059+AG1060+AG1061</f>
        <v>21400</v>
      </c>
      <c r="AH1058" s="93">
        <f t="shared" ref="AH1058:AJ1058" si="4145">AH1059+AH1060+AH1061</f>
        <v>0</v>
      </c>
      <c r="AI1058" s="93">
        <f t="shared" si="4145"/>
        <v>0</v>
      </c>
      <c r="AJ1058" s="93">
        <f t="shared" si="4145"/>
        <v>0</v>
      </c>
      <c r="AK1058" s="93">
        <f t="shared" si="4143"/>
        <v>0</v>
      </c>
      <c r="AL1058" s="93">
        <f t="shared" si="4143"/>
        <v>0</v>
      </c>
      <c r="AM1058" s="93">
        <f t="shared" si="4143"/>
        <v>0</v>
      </c>
      <c r="AN1058" s="93">
        <f t="shared" si="4143"/>
        <v>0</v>
      </c>
      <c r="AO1058" s="93">
        <f t="shared" si="4143"/>
        <v>0</v>
      </c>
    </row>
    <row r="1059" spans="1:41" ht="15" customHeight="1">
      <c r="A1059" s="43"/>
      <c r="B1059" s="28" t="s">
        <v>300</v>
      </c>
      <c r="C1059" s="29"/>
      <c r="D1059" s="186"/>
      <c r="E1059" s="30"/>
      <c r="F1059" s="93"/>
      <c r="G1059" s="186"/>
      <c r="H1059" s="186"/>
      <c r="I1059" s="186"/>
      <c r="J1059" s="186"/>
      <c r="K1059" s="23"/>
      <c r="L1059" s="23"/>
      <c r="M1059" s="186"/>
      <c r="N1059" s="186"/>
      <c r="O1059" s="186"/>
      <c r="P1059" s="30"/>
      <c r="Q1059" s="30"/>
      <c r="R1059" s="30"/>
      <c r="S1059" s="30"/>
      <c r="T1059" s="30"/>
      <c r="U1059" s="30"/>
      <c r="V1059" s="30"/>
      <c r="W1059" s="30"/>
      <c r="X1059" s="30"/>
      <c r="Y1059" s="30"/>
      <c r="Z1059" s="30"/>
      <c r="AA1059" s="30"/>
      <c r="AB1059" s="30"/>
      <c r="AC1059" s="30"/>
      <c r="AD1059" s="292"/>
      <c r="AE1059" s="30"/>
      <c r="AF1059" s="30"/>
      <c r="AG1059" s="30">
        <v>20000</v>
      </c>
      <c r="AH1059" s="30"/>
      <c r="AI1059" s="30"/>
      <c r="AJ1059" s="30"/>
      <c r="AK1059" s="30"/>
      <c r="AL1059" s="30"/>
      <c r="AM1059" s="30"/>
      <c r="AN1059" s="30"/>
      <c r="AO1059" s="30"/>
    </row>
    <row r="1060" spans="1:41" ht="15" customHeight="1">
      <c r="A1060" s="43"/>
      <c r="B1060" s="28" t="s">
        <v>301</v>
      </c>
      <c r="C1060" s="29"/>
      <c r="D1060" s="186"/>
      <c r="E1060" s="30"/>
      <c r="F1060" s="93"/>
      <c r="G1060" s="186"/>
      <c r="H1060" s="186"/>
      <c r="I1060" s="186"/>
      <c r="J1060" s="186"/>
      <c r="K1060" s="23"/>
      <c r="L1060" s="23"/>
      <c r="M1060" s="186"/>
      <c r="N1060" s="186"/>
      <c r="O1060" s="186"/>
      <c r="P1060" s="30"/>
      <c r="Q1060" s="30"/>
      <c r="R1060" s="30"/>
      <c r="S1060" s="30"/>
      <c r="T1060" s="30"/>
      <c r="U1060" s="30"/>
      <c r="V1060" s="30"/>
      <c r="W1060" s="30"/>
      <c r="X1060" s="30"/>
      <c r="Y1060" s="30"/>
      <c r="Z1060" s="30"/>
      <c r="AA1060" s="30"/>
      <c r="AB1060" s="30"/>
      <c r="AC1060" s="30"/>
      <c r="AD1060" s="292"/>
      <c r="AE1060" s="30"/>
      <c r="AF1060" s="30"/>
      <c r="AG1060" s="30">
        <v>1400</v>
      </c>
      <c r="AH1060" s="30"/>
      <c r="AI1060" s="30"/>
      <c r="AJ1060" s="30"/>
      <c r="AK1060" s="30"/>
      <c r="AL1060" s="30"/>
      <c r="AM1060" s="30"/>
      <c r="AN1060" s="30"/>
      <c r="AO1060" s="30"/>
    </row>
    <row r="1061" spans="1:41" ht="15" customHeight="1">
      <c r="A1061" s="43"/>
      <c r="B1061" s="28" t="s">
        <v>623</v>
      </c>
      <c r="C1061" s="29" t="s">
        <v>591</v>
      </c>
      <c r="D1061" s="186"/>
      <c r="E1061" s="30"/>
      <c r="F1061" s="93"/>
      <c r="G1061" s="186"/>
      <c r="H1061" s="186"/>
      <c r="I1061" s="186"/>
      <c r="J1061" s="186"/>
      <c r="K1061" s="23"/>
      <c r="L1061" s="23"/>
      <c r="M1061" s="186"/>
      <c r="N1061" s="186"/>
      <c r="O1061" s="186"/>
      <c r="P1061" s="30"/>
      <c r="Q1061" s="30"/>
      <c r="R1061" s="30"/>
      <c r="S1061" s="30"/>
      <c r="T1061" s="30"/>
      <c r="U1061" s="30"/>
      <c r="V1061" s="30"/>
      <c r="W1061" s="30"/>
      <c r="X1061" s="30"/>
      <c r="Y1061" s="30"/>
      <c r="Z1061" s="30"/>
      <c r="AA1061" s="30"/>
      <c r="AB1061" s="30"/>
      <c r="AC1061" s="30"/>
      <c r="AD1061" s="292"/>
      <c r="AE1061" s="30"/>
      <c r="AF1061" s="30"/>
      <c r="AG1061" s="30"/>
      <c r="AH1061" s="30"/>
      <c r="AI1061" s="30"/>
      <c r="AJ1061" s="30"/>
      <c r="AK1061" s="30"/>
      <c r="AL1061" s="30"/>
      <c r="AM1061" s="30"/>
      <c r="AN1061" s="30"/>
      <c r="AO1061" s="30"/>
    </row>
    <row r="1062" spans="1:41" ht="15" customHeight="1">
      <c r="A1062" s="43"/>
      <c r="B1062" s="16" t="s">
        <v>310</v>
      </c>
      <c r="C1062" s="29" t="s">
        <v>421</v>
      </c>
      <c r="D1062" s="186"/>
      <c r="E1062" s="30"/>
      <c r="F1062" s="93"/>
      <c r="G1062" s="186"/>
      <c r="H1062" s="186"/>
      <c r="I1062" s="186"/>
      <c r="J1062" s="186"/>
      <c r="K1062" s="23"/>
      <c r="L1062" s="23"/>
      <c r="M1062" s="186"/>
      <c r="N1062" s="186"/>
      <c r="O1062" s="186"/>
      <c r="P1062" s="30"/>
      <c r="Q1062" s="30"/>
      <c r="R1062" s="30"/>
      <c r="S1062" s="30"/>
      <c r="T1062" s="30"/>
      <c r="U1062" s="30"/>
      <c r="V1062" s="30"/>
      <c r="W1062" s="30"/>
      <c r="X1062" s="30"/>
      <c r="Y1062" s="30"/>
      <c r="Z1062" s="30"/>
      <c r="AA1062" s="30"/>
      <c r="AB1062" s="30"/>
      <c r="AC1062" s="30"/>
      <c r="AD1062" s="292"/>
      <c r="AE1062" s="30"/>
      <c r="AF1062" s="30"/>
      <c r="AG1062" s="30"/>
      <c r="AH1062" s="30"/>
      <c r="AI1062" s="30"/>
      <c r="AJ1062" s="30"/>
      <c r="AK1062" s="30"/>
      <c r="AL1062" s="30"/>
      <c r="AM1062" s="30"/>
      <c r="AN1062" s="30"/>
      <c r="AO1062" s="30"/>
    </row>
    <row r="1063" spans="1:41" ht="15" customHeight="1">
      <c r="A1063" s="43"/>
      <c r="B1063" s="327" t="s">
        <v>311</v>
      </c>
      <c r="D1063" s="186"/>
      <c r="E1063" s="30"/>
      <c r="F1063" s="93">
        <f>F1064</f>
        <v>0</v>
      </c>
      <c r="G1063" s="93">
        <f t="shared" ref="G1063:AO1063" si="4146">G1064</f>
        <v>0</v>
      </c>
      <c r="H1063" s="93">
        <f t="shared" si="4146"/>
        <v>0</v>
      </c>
      <c r="I1063" s="93">
        <f t="shared" si="4146"/>
        <v>0</v>
      </c>
      <c r="J1063" s="93">
        <f t="shared" si="4146"/>
        <v>0</v>
      </c>
      <c r="K1063" s="93">
        <f t="shared" si="4146"/>
        <v>0</v>
      </c>
      <c r="L1063" s="93">
        <f t="shared" si="4146"/>
        <v>0</v>
      </c>
      <c r="M1063" s="93">
        <f t="shared" si="4146"/>
        <v>0</v>
      </c>
      <c r="N1063" s="93">
        <f t="shared" si="4146"/>
        <v>0</v>
      </c>
      <c r="O1063" s="93">
        <f t="shared" si="4146"/>
        <v>0</v>
      </c>
      <c r="P1063" s="93">
        <f t="shared" si="4146"/>
        <v>0</v>
      </c>
      <c r="Q1063" s="93">
        <f t="shared" si="4146"/>
        <v>0</v>
      </c>
      <c r="R1063" s="93">
        <f t="shared" si="4146"/>
        <v>0</v>
      </c>
      <c r="S1063" s="93">
        <f t="shared" si="4146"/>
        <v>0</v>
      </c>
      <c r="T1063" s="93">
        <f t="shared" si="4146"/>
        <v>0</v>
      </c>
      <c r="U1063" s="93">
        <f t="shared" si="4146"/>
        <v>0</v>
      </c>
      <c r="V1063" s="93">
        <f t="shared" si="4146"/>
        <v>0</v>
      </c>
      <c r="W1063" s="93">
        <f t="shared" si="4146"/>
        <v>0</v>
      </c>
      <c r="X1063" s="93">
        <f t="shared" si="4146"/>
        <v>0</v>
      </c>
      <c r="Y1063" s="93">
        <f t="shared" si="4146"/>
        <v>0</v>
      </c>
      <c r="Z1063" s="93">
        <f t="shared" si="4146"/>
        <v>0</v>
      </c>
      <c r="AA1063" s="93">
        <f t="shared" si="4146"/>
        <v>0</v>
      </c>
      <c r="AB1063" s="93">
        <f t="shared" si="4146"/>
        <v>0</v>
      </c>
      <c r="AC1063" s="93">
        <f t="shared" si="4146"/>
        <v>0</v>
      </c>
      <c r="AD1063" s="93">
        <f t="shared" si="4146"/>
        <v>0</v>
      </c>
      <c r="AE1063" s="93">
        <f t="shared" si="4146"/>
        <v>0</v>
      </c>
      <c r="AF1063" s="93">
        <f t="shared" si="4146"/>
        <v>0</v>
      </c>
      <c r="AG1063" s="93">
        <f t="shared" si="4146"/>
        <v>0</v>
      </c>
      <c r="AH1063" s="93">
        <f t="shared" si="4146"/>
        <v>0</v>
      </c>
      <c r="AI1063" s="93">
        <f t="shared" si="4146"/>
        <v>0</v>
      </c>
      <c r="AJ1063" s="93">
        <f t="shared" si="4146"/>
        <v>0</v>
      </c>
      <c r="AK1063" s="93">
        <f t="shared" si="4146"/>
        <v>0</v>
      </c>
      <c r="AL1063" s="93">
        <f t="shared" si="4146"/>
        <v>0</v>
      </c>
      <c r="AM1063" s="93">
        <f t="shared" si="4146"/>
        <v>0</v>
      </c>
      <c r="AN1063" s="93">
        <f t="shared" si="4146"/>
        <v>0</v>
      </c>
      <c r="AO1063" s="93">
        <f t="shared" si="4146"/>
        <v>0</v>
      </c>
    </row>
    <row r="1064" spans="1:41" ht="15" customHeight="1">
      <c r="A1064" s="43"/>
      <c r="B1064" s="28" t="s">
        <v>365</v>
      </c>
      <c r="C1064" s="26">
        <v>70</v>
      </c>
      <c r="D1064" s="186"/>
      <c r="E1064" s="30"/>
      <c r="F1064" s="93"/>
      <c r="G1064" s="186"/>
      <c r="H1064" s="186"/>
      <c r="I1064" s="186"/>
      <c r="J1064" s="186"/>
      <c r="K1064" s="23"/>
      <c r="L1064" s="23"/>
      <c r="M1064" s="186"/>
      <c r="N1064" s="186"/>
      <c r="O1064" s="186"/>
      <c r="P1064" s="30"/>
      <c r="Q1064" s="30"/>
      <c r="R1064" s="30"/>
      <c r="S1064" s="30"/>
      <c r="T1064" s="30"/>
      <c r="U1064" s="30"/>
      <c r="V1064" s="30"/>
      <c r="W1064" s="30"/>
      <c r="X1064" s="30"/>
      <c r="Y1064" s="30"/>
      <c r="Z1064" s="30"/>
      <c r="AA1064" s="30"/>
      <c r="AB1064" s="30"/>
      <c r="AC1064" s="30"/>
      <c r="AD1064" s="292"/>
      <c r="AE1064" s="30"/>
      <c r="AF1064" s="30"/>
      <c r="AG1064" s="30"/>
      <c r="AH1064" s="30"/>
      <c r="AI1064" s="30"/>
      <c r="AJ1064" s="30"/>
      <c r="AK1064" s="30"/>
      <c r="AL1064" s="30"/>
      <c r="AM1064" s="30"/>
      <c r="AN1064" s="30"/>
      <c r="AO1064" s="30"/>
    </row>
    <row r="1065" spans="1:41" ht="15" customHeight="1">
      <c r="A1065" s="43"/>
      <c r="B1065" s="28"/>
      <c r="C1065" s="29"/>
      <c r="D1065" s="186"/>
      <c r="E1065" s="30"/>
      <c r="F1065" s="93"/>
      <c r="G1065" s="186"/>
      <c r="H1065" s="186"/>
      <c r="I1065" s="186"/>
      <c r="J1065" s="186"/>
      <c r="K1065" s="23"/>
      <c r="L1065" s="23"/>
      <c r="M1065" s="186"/>
      <c r="N1065" s="186"/>
      <c r="O1065" s="186"/>
      <c r="P1065" s="30"/>
      <c r="Q1065" s="30"/>
      <c r="R1065" s="30"/>
      <c r="S1065" s="30"/>
      <c r="T1065" s="30"/>
      <c r="U1065" s="30"/>
      <c r="V1065" s="30"/>
      <c r="W1065" s="30"/>
      <c r="X1065" s="30"/>
      <c r="Y1065" s="30"/>
      <c r="Z1065" s="30"/>
      <c r="AA1065" s="30"/>
      <c r="AB1065" s="30"/>
      <c r="AC1065" s="30"/>
      <c r="AD1065" s="292"/>
      <c r="AE1065" s="30"/>
      <c r="AF1065" s="30"/>
      <c r="AG1065" s="30"/>
      <c r="AH1065" s="30"/>
      <c r="AI1065" s="30"/>
      <c r="AJ1065" s="30"/>
      <c r="AK1065" s="30"/>
      <c r="AL1065" s="30"/>
      <c r="AM1065" s="30"/>
      <c r="AN1065" s="30"/>
      <c r="AO1065" s="30"/>
    </row>
    <row r="1066" spans="1:41" ht="22.5" customHeight="1">
      <c r="A1066" s="210" t="s">
        <v>658</v>
      </c>
      <c r="B1066" s="211" t="s">
        <v>631</v>
      </c>
      <c r="C1066" s="127" t="s">
        <v>659</v>
      </c>
      <c r="D1066" s="271">
        <f t="shared" ref="D1066:E1070" si="4147">D1078+D1086+D1102+D1126+D1174+D1134+D1110+D1118+D1142+D1150+D1166+D1094</f>
        <v>68772.76999999999</v>
      </c>
      <c r="E1066" s="212">
        <f t="shared" si="4147"/>
        <v>73595</v>
      </c>
      <c r="F1066" s="311">
        <f t="shared" ref="F1066:J1070" si="4148">F1078+F1086+F1102+F1126+F1174+F1134+F1110+F1118+F1142+F1150+F1166+F1094</f>
        <v>58247</v>
      </c>
      <c r="G1066" s="271">
        <f t="shared" si="4148"/>
        <v>19147</v>
      </c>
      <c r="H1066" s="271">
        <f t="shared" si="4148"/>
        <v>16100</v>
      </c>
      <c r="I1066" s="271">
        <f t="shared" si="4148"/>
        <v>13750</v>
      </c>
      <c r="J1066" s="271">
        <f t="shared" si="4148"/>
        <v>9250</v>
      </c>
      <c r="K1066" s="23">
        <f t="shared" si="4025"/>
        <v>58247</v>
      </c>
      <c r="L1066" s="23">
        <f t="shared" si="4026"/>
        <v>0</v>
      </c>
      <c r="M1066" s="271">
        <f t="shared" ref="M1066:O1066" si="4149">M1078+M1086+M1102+M1126+M1174+M1134+M1110+M1118+M1142+M1150+M1166+M1094</f>
        <v>55000</v>
      </c>
      <c r="N1066" s="271">
        <f t="shared" si="4149"/>
        <v>56000</v>
      </c>
      <c r="O1066" s="271">
        <f t="shared" si="4149"/>
        <v>56000</v>
      </c>
      <c r="P1066" s="212">
        <f t="shared" ref="P1066:Q1066" si="4150">P1078+P1086+P1102+P1126+P1174+P1134+P1110+P1118+P1142+P1150+P1166+P1094</f>
        <v>0</v>
      </c>
      <c r="Q1066" s="212">
        <f t="shared" si="4150"/>
        <v>-2800</v>
      </c>
      <c r="R1066" s="212">
        <f t="shared" ref="R1066:Z1066" si="4151">R1078+R1086+R1102+R1126+R1174+R1134+R1110+R1118+R1142+R1150+R1166+R1094</f>
        <v>1184.19</v>
      </c>
      <c r="S1066" s="212">
        <f t="shared" si="4151"/>
        <v>7.7500000000000036</v>
      </c>
      <c r="T1066" s="212">
        <f t="shared" si="4151"/>
        <v>0</v>
      </c>
      <c r="U1066" s="212">
        <f t="shared" ref="U1066:V1066" si="4152">U1078+U1086+U1102+U1126+U1174+U1134+U1110+U1118+U1142+U1150+U1166+U1094</f>
        <v>0</v>
      </c>
      <c r="V1066" s="212">
        <f t="shared" si="4152"/>
        <v>0</v>
      </c>
      <c r="W1066" s="212">
        <f t="shared" ref="W1066:Y1066" si="4153">W1078+W1086+W1102+W1126+W1174+W1134+W1110+W1118+W1142+W1150+W1166+W1094</f>
        <v>108.25999999999999</v>
      </c>
      <c r="X1066" s="212">
        <f t="shared" si="4153"/>
        <v>0</v>
      </c>
      <c r="Y1066" s="212">
        <f t="shared" si="4153"/>
        <v>0</v>
      </c>
      <c r="Z1066" s="212">
        <f t="shared" si="4151"/>
        <v>1204</v>
      </c>
      <c r="AA1066" s="212">
        <f t="shared" ref="AA1066:AB1066" si="4154">AA1078+AA1086+AA1102+AA1126+AA1174+AA1134+AA1110+AA1118+AA1142+AA1150+AA1166+AA1094</f>
        <v>0</v>
      </c>
      <c r="AB1066" s="212">
        <f t="shared" si="4154"/>
        <v>0</v>
      </c>
      <c r="AC1066" s="212">
        <f t="shared" ref="AC1066:AE1066" si="4155">AC1078+AC1086+AC1102+AC1126+AC1174+AC1134+AC1110+AC1118+AC1142+AC1150+AC1166+AC1094</f>
        <v>0</v>
      </c>
      <c r="AD1066" s="292">
        <f t="shared" si="3966"/>
        <v>57951.200000000004</v>
      </c>
      <c r="AE1066" s="212">
        <f t="shared" si="4155"/>
        <v>57951.200000000004</v>
      </c>
      <c r="AF1066" s="212">
        <f t="shared" ref="AF1066:AK1066" si="4156">AF1078+AF1086+AF1102+AF1126+AF1174+AF1134+AF1110+AF1118+AF1142+AF1150+AF1166+AF1094</f>
        <v>55703</v>
      </c>
      <c r="AG1066" s="212">
        <f t="shared" si="4156"/>
        <v>60399</v>
      </c>
      <c r="AH1066" s="212">
        <f t="shared" ref="AH1066:AJ1066" si="4157">AH1078+AH1086+AH1102+AH1126+AH1174+AH1134+AH1110+AH1118+AH1142+AH1150+AH1166+AH1094</f>
        <v>0</v>
      </c>
      <c r="AI1066" s="212">
        <f t="shared" si="4157"/>
        <v>0</v>
      </c>
      <c r="AJ1066" s="212">
        <f t="shared" si="4157"/>
        <v>0</v>
      </c>
      <c r="AK1066" s="212">
        <f t="shared" si="4156"/>
        <v>58720</v>
      </c>
      <c r="AL1066" s="212">
        <f t="shared" ref="AL1066:AM1066" si="4158">AL1078+AL1086+AL1102+AL1126+AL1174+AL1134+AL1110+AL1118+AL1142+AL1150+AL1166+AL1094</f>
        <v>58021</v>
      </c>
      <c r="AM1066" s="212">
        <f t="shared" si="4158"/>
        <v>58021</v>
      </c>
      <c r="AN1066" s="212">
        <f t="shared" ref="AN1066:AO1066" si="4159">AN1078+AN1086+AN1102+AN1126+AN1174+AN1134+AN1110+AN1118+AN1142+AN1150+AN1166+AN1094</f>
        <v>58021</v>
      </c>
      <c r="AO1066" s="212">
        <f t="shared" si="4159"/>
        <v>0</v>
      </c>
    </row>
    <row r="1067" spans="1:41" ht="14.25">
      <c r="A1067" s="210"/>
      <c r="B1067" s="197" t="s">
        <v>298</v>
      </c>
      <c r="C1067" s="198"/>
      <c r="D1067" s="191">
        <f t="shared" si="4147"/>
        <v>65608.76999999999</v>
      </c>
      <c r="E1067" s="111">
        <f t="shared" si="4147"/>
        <v>72686</v>
      </c>
      <c r="F1067" s="296">
        <f t="shared" si="4148"/>
        <v>57000</v>
      </c>
      <c r="G1067" s="191">
        <f t="shared" si="4148"/>
        <v>17900</v>
      </c>
      <c r="H1067" s="191">
        <f t="shared" si="4148"/>
        <v>16100</v>
      </c>
      <c r="I1067" s="191">
        <f t="shared" si="4148"/>
        <v>13750</v>
      </c>
      <c r="J1067" s="191">
        <f t="shared" si="4148"/>
        <v>9250</v>
      </c>
      <c r="K1067" s="23">
        <f t="shared" si="4025"/>
        <v>57000</v>
      </c>
      <c r="L1067" s="23">
        <f t="shared" si="4026"/>
        <v>0</v>
      </c>
      <c r="M1067" s="191">
        <f t="shared" ref="M1067:O1067" si="4160">M1079+M1087+M1103+M1127+M1175+M1135+M1111+M1119+M1143+M1151+M1167+M1095</f>
        <v>55000</v>
      </c>
      <c r="N1067" s="191">
        <f t="shared" si="4160"/>
        <v>56000</v>
      </c>
      <c r="O1067" s="191">
        <f t="shared" si="4160"/>
        <v>56000</v>
      </c>
      <c r="P1067" s="111">
        <f t="shared" ref="P1067:Q1067" si="4161">P1079+P1087+P1103+P1127+P1175+P1135+P1111+P1119+P1143+P1151+P1167+P1095</f>
        <v>0</v>
      </c>
      <c r="Q1067" s="111">
        <f t="shared" si="4161"/>
        <v>-2800</v>
      </c>
      <c r="R1067" s="111">
        <f t="shared" ref="R1067:Z1067" si="4162">R1079+R1087+R1103+R1127+R1175+R1135+R1111+R1119+R1143+R1151+R1167+R1095</f>
        <v>1184.19</v>
      </c>
      <c r="S1067" s="111">
        <f t="shared" si="4162"/>
        <v>7.7500000000000036</v>
      </c>
      <c r="T1067" s="111">
        <f t="shared" si="4162"/>
        <v>0</v>
      </c>
      <c r="U1067" s="111">
        <f t="shared" ref="U1067:V1067" si="4163">U1079+U1087+U1103+U1127+U1175+U1135+U1111+U1119+U1143+U1151+U1167+U1095</f>
        <v>0</v>
      </c>
      <c r="V1067" s="111">
        <f t="shared" si="4163"/>
        <v>0</v>
      </c>
      <c r="W1067" s="111">
        <f t="shared" ref="W1067:Y1067" si="4164">W1079+W1087+W1103+W1127+W1175+W1135+W1111+W1119+W1143+W1151+W1167+W1095</f>
        <v>108.25999999999999</v>
      </c>
      <c r="X1067" s="111">
        <f t="shared" si="4164"/>
        <v>0</v>
      </c>
      <c r="Y1067" s="111">
        <f t="shared" si="4164"/>
        <v>0</v>
      </c>
      <c r="Z1067" s="111">
        <f t="shared" si="4162"/>
        <v>1204</v>
      </c>
      <c r="AA1067" s="111">
        <f t="shared" ref="AA1067:AB1067" si="4165">AA1079+AA1087+AA1103+AA1127+AA1175+AA1135+AA1111+AA1119+AA1143+AA1151+AA1167+AA1095</f>
        <v>0</v>
      </c>
      <c r="AB1067" s="111">
        <f t="shared" si="4165"/>
        <v>0</v>
      </c>
      <c r="AC1067" s="111">
        <f t="shared" ref="AC1067:AE1067" si="4166">AC1079+AC1087+AC1103+AC1127+AC1175+AC1135+AC1111+AC1119+AC1143+AC1151+AC1167+AC1095</f>
        <v>0</v>
      </c>
      <c r="AD1067" s="292">
        <f t="shared" si="3966"/>
        <v>56704.200000000004</v>
      </c>
      <c r="AE1067" s="111">
        <f t="shared" si="4166"/>
        <v>56704.200000000004</v>
      </c>
      <c r="AF1067" s="111">
        <f t="shared" ref="AF1067:AK1067" si="4167">AF1079+AF1087+AF1103+AF1127+AF1175+AF1135+AF1111+AF1119+AF1143+AF1151+AF1167+AF1095</f>
        <v>54518</v>
      </c>
      <c r="AG1067" s="111">
        <f t="shared" si="4167"/>
        <v>60381</v>
      </c>
      <c r="AH1067" s="111">
        <f t="shared" ref="AH1067:AJ1067" si="4168">AH1079+AH1087+AH1103+AH1127+AH1175+AH1135+AH1111+AH1119+AH1143+AH1151+AH1167+AH1095</f>
        <v>0</v>
      </c>
      <c r="AI1067" s="111">
        <f t="shared" si="4168"/>
        <v>0</v>
      </c>
      <c r="AJ1067" s="111">
        <f t="shared" si="4168"/>
        <v>0</v>
      </c>
      <c r="AK1067" s="111">
        <f t="shared" si="4167"/>
        <v>58702</v>
      </c>
      <c r="AL1067" s="111">
        <f t="shared" ref="AL1067:AM1067" si="4169">AL1079+AL1087+AL1103+AL1127+AL1175+AL1135+AL1111+AL1119+AL1143+AL1151+AL1167+AL1095</f>
        <v>58021</v>
      </c>
      <c r="AM1067" s="111">
        <f t="shared" si="4169"/>
        <v>58021</v>
      </c>
      <c r="AN1067" s="111">
        <f t="shared" ref="AN1067:AO1067" si="4170">AN1079+AN1087+AN1103+AN1127+AN1175+AN1135+AN1111+AN1119+AN1143+AN1151+AN1167+AN1095</f>
        <v>58021</v>
      </c>
      <c r="AO1067" s="111">
        <f t="shared" si="4170"/>
        <v>0</v>
      </c>
    </row>
    <row r="1068" spans="1:41" ht="14.25">
      <c r="A1068" s="210"/>
      <c r="B1068" s="197" t="s">
        <v>299</v>
      </c>
      <c r="C1068" s="213">
        <v>1</v>
      </c>
      <c r="D1068" s="191">
        <f t="shared" si="4147"/>
        <v>66030.38</v>
      </c>
      <c r="E1068" s="111">
        <f t="shared" si="4147"/>
        <v>72686</v>
      </c>
      <c r="F1068" s="296">
        <f t="shared" si="4148"/>
        <v>57000</v>
      </c>
      <c r="G1068" s="191">
        <f t="shared" si="4148"/>
        <v>17900</v>
      </c>
      <c r="H1068" s="191">
        <f t="shared" si="4148"/>
        <v>16100</v>
      </c>
      <c r="I1068" s="191">
        <f t="shared" si="4148"/>
        <v>13750</v>
      </c>
      <c r="J1068" s="191">
        <f t="shared" si="4148"/>
        <v>9250</v>
      </c>
      <c r="K1068" s="23">
        <f t="shared" si="4025"/>
        <v>57000</v>
      </c>
      <c r="L1068" s="23">
        <f t="shared" si="4026"/>
        <v>0</v>
      </c>
      <c r="M1068" s="191">
        <f t="shared" ref="M1068:O1068" si="4171">M1080+M1088+M1104+M1128+M1176+M1136+M1112+M1120+M1144+M1152+M1168+M1096</f>
        <v>55000</v>
      </c>
      <c r="N1068" s="191">
        <f t="shared" si="4171"/>
        <v>56000</v>
      </c>
      <c r="O1068" s="191">
        <f t="shared" si="4171"/>
        <v>56000</v>
      </c>
      <c r="P1068" s="111">
        <f t="shared" ref="P1068:Q1068" si="4172">P1080+P1088+P1104+P1128+P1176+P1136+P1112+P1120+P1144+P1152+P1168+P1096</f>
        <v>0</v>
      </c>
      <c r="Q1068" s="111">
        <f t="shared" si="4172"/>
        <v>-2800</v>
      </c>
      <c r="R1068" s="111">
        <f t="shared" ref="R1068:Z1068" si="4173">R1080+R1088+R1104+R1128+R1176+R1136+R1112+R1120+R1144+R1152+R1168+R1096</f>
        <v>1376</v>
      </c>
      <c r="S1068" s="111">
        <f t="shared" si="4173"/>
        <v>67.56</v>
      </c>
      <c r="T1068" s="111">
        <f t="shared" si="4173"/>
        <v>0</v>
      </c>
      <c r="U1068" s="111">
        <f t="shared" ref="U1068:V1068" si="4174">U1080+U1088+U1104+U1128+U1176+U1136+U1112+U1120+U1144+U1152+U1168+U1096</f>
        <v>0</v>
      </c>
      <c r="V1068" s="111">
        <f t="shared" si="4174"/>
        <v>0</v>
      </c>
      <c r="W1068" s="111">
        <f t="shared" ref="W1068:Y1068" si="4175">W1080+W1088+W1104+W1128+W1176+W1136+W1112+W1120+W1144+W1152+W1168+W1096</f>
        <v>225.41</v>
      </c>
      <c r="X1068" s="111">
        <f t="shared" si="4175"/>
        <v>0</v>
      </c>
      <c r="Y1068" s="111">
        <f t="shared" si="4175"/>
        <v>0</v>
      </c>
      <c r="Z1068" s="111">
        <f t="shared" si="4173"/>
        <v>1204</v>
      </c>
      <c r="AA1068" s="111">
        <f t="shared" ref="AA1068:AB1068" si="4176">AA1080+AA1088+AA1104+AA1128+AA1176+AA1136+AA1112+AA1120+AA1144+AA1152+AA1168+AA1096</f>
        <v>0</v>
      </c>
      <c r="AB1068" s="111">
        <f t="shared" si="4176"/>
        <v>0</v>
      </c>
      <c r="AC1068" s="111">
        <f t="shared" ref="AC1068:AE1068" si="4177">AC1080+AC1088+AC1104+AC1128+AC1176+AC1136+AC1112+AC1120+AC1144+AC1152+AC1168+AC1096</f>
        <v>0</v>
      </c>
      <c r="AD1068" s="292">
        <f t="shared" si="3966"/>
        <v>57072.97</v>
      </c>
      <c r="AE1068" s="111">
        <f t="shared" si="4177"/>
        <v>57072.97</v>
      </c>
      <c r="AF1068" s="111">
        <f t="shared" ref="AF1068:AK1068" si="4178">AF1080+AF1088+AF1104+AF1128+AF1176+AF1136+AF1112+AF1120+AF1144+AF1152+AF1168+AF1096</f>
        <v>55095</v>
      </c>
      <c r="AG1068" s="111">
        <f t="shared" si="4178"/>
        <v>60381</v>
      </c>
      <c r="AH1068" s="111">
        <f t="shared" ref="AH1068:AJ1068" si="4179">AH1080+AH1088+AH1104+AH1128+AH1176+AH1136+AH1112+AH1120+AH1144+AH1152+AH1168+AH1096</f>
        <v>0</v>
      </c>
      <c r="AI1068" s="111">
        <f t="shared" si="4179"/>
        <v>0</v>
      </c>
      <c r="AJ1068" s="111">
        <f t="shared" si="4179"/>
        <v>0</v>
      </c>
      <c r="AK1068" s="111">
        <f t="shared" si="4178"/>
        <v>58702</v>
      </c>
      <c r="AL1068" s="111">
        <f t="shared" ref="AL1068:AM1068" si="4180">AL1080+AL1088+AL1104+AL1128+AL1176+AL1136+AL1112+AL1120+AL1144+AL1152+AL1168+AL1096</f>
        <v>58021</v>
      </c>
      <c r="AM1068" s="111">
        <f t="shared" si="4180"/>
        <v>58021</v>
      </c>
      <c r="AN1068" s="111">
        <f t="shared" ref="AN1068:AO1068" si="4181">AN1080+AN1088+AN1104+AN1128+AN1176+AN1136+AN1112+AN1120+AN1144+AN1152+AN1168+AN1096</f>
        <v>58021</v>
      </c>
      <c r="AO1068" s="111">
        <f t="shared" si="4181"/>
        <v>0</v>
      </c>
    </row>
    <row r="1069" spans="1:41" ht="14.25">
      <c r="A1069" s="210"/>
      <c r="B1069" s="197" t="s">
        <v>300</v>
      </c>
      <c r="C1069" s="213">
        <v>10</v>
      </c>
      <c r="D1069" s="191">
        <f t="shared" si="4147"/>
        <v>48535.5</v>
      </c>
      <c r="E1069" s="111">
        <f t="shared" si="4147"/>
        <v>60011</v>
      </c>
      <c r="F1069" s="296">
        <f t="shared" si="4148"/>
        <v>46000</v>
      </c>
      <c r="G1069" s="191">
        <f t="shared" si="4148"/>
        <v>14500</v>
      </c>
      <c r="H1069" s="191">
        <f t="shared" si="4148"/>
        <v>12500</v>
      </c>
      <c r="I1069" s="191">
        <f t="shared" si="4148"/>
        <v>11500</v>
      </c>
      <c r="J1069" s="191">
        <f t="shared" si="4148"/>
        <v>7500</v>
      </c>
      <c r="K1069" s="23">
        <f t="shared" si="4025"/>
        <v>46000</v>
      </c>
      <c r="L1069" s="23">
        <f t="shared" si="4026"/>
        <v>0</v>
      </c>
      <c r="M1069" s="191">
        <f t="shared" ref="M1069:O1069" si="4182">M1081+M1089+M1105+M1129+M1177+M1137+M1113+M1121+M1145+M1153+M1169+M1097</f>
        <v>44000</v>
      </c>
      <c r="N1069" s="191">
        <f t="shared" si="4182"/>
        <v>45000</v>
      </c>
      <c r="O1069" s="191">
        <f t="shared" si="4182"/>
        <v>45000</v>
      </c>
      <c r="P1069" s="111">
        <f t="shared" ref="P1069:Q1069" si="4183">P1081+P1089+P1105+P1129+P1177+P1137+P1113+P1121+P1145+P1153+P1169+P1097</f>
        <v>0</v>
      </c>
      <c r="Q1069" s="111">
        <f t="shared" si="4183"/>
        <v>-2000</v>
      </c>
      <c r="R1069" s="111">
        <f t="shared" ref="R1069:Z1069" si="4184">R1081+R1089+R1105+R1129+R1177+R1137+R1113+R1121+R1145+R1153+R1169+R1097</f>
        <v>680</v>
      </c>
      <c r="S1069" s="111">
        <f t="shared" si="4184"/>
        <v>0</v>
      </c>
      <c r="T1069" s="111">
        <f t="shared" si="4184"/>
        <v>-5</v>
      </c>
      <c r="U1069" s="111">
        <f t="shared" ref="U1069:V1069" si="4185">U1081+U1089+U1105+U1129+U1177+U1137+U1113+U1121+U1145+U1153+U1169+U1097</f>
        <v>0</v>
      </c>
      <c r="V1069" s="111">
        <f t="shared" si="4185"/>
        <v>0</v>
      </c>
      <c r="W1069" s="111">
        <f t="shared" ref="W1069:Y1069" si="4186">W1081+W1089+W1105+W1129+W1177+W1137+W1113+W1121+W1145+W1153+W1169+W1097</f>
        <v>0</v>
      </c>
      <c r="X1069" s="111">
        <f t="shared" si="4186"/>
        <v>0</v>
      </c>
      <c r="Y1069" s="111">
        <f t="shared" si="4186"/>
        <v>0</v>
      </c>
      <c r="Z1069" s="111">
        <f t="shared" si="4184"/>
        <v>0</v>
      </c>
      <c r="AA1069" s="111">
        <f t="shared" ref="AA1069:AB1069" si="4187">AA1081+AA1089+AA1105+AA1129+AA1177+AA1137+AA1113+AA1121+AA1145+AA1153+AA1169+AA1097</f>
        <v>-420</v>
      </c>
      <c r="AB1069" s="111">
        <f t="shared" si="4187"/>
        <v>0</v>
      </c>
      <c r="AC1069" s="111">
        <f t="shared" ref="AC1069:AE1069" si="4188">AC1081+AC1089+AC1105+AC1129+AC1177+AC1137+AC1113+AC1121+AC1145+AC1153+AC1169+AC1097</f>
        <v>0</v>
      </c>
      <c r="AD1069" s="292">
        <f t="shared" ref="AD1069:AD1132" si="4189">F1069+P1069+Q1069+R1069+S1069+T1069+Z1069+U1069+V1069+W1069+X1069+Y1069+AA1069+AB1069+AC1069</f>
        <v>44255</v>
      </c>
      <c r="AE1069" s="111">
        <f t="shared" si="4188"/>
        <v>44255</v>
      </c>
      <c r="AF1069" s="111">
        <f t="shared" ref="AF1069:AK1069" si="4190">AF1081+AF1089+AF1105+AF1129+AF1177+AF1137+AF1113+AF1121+AF1145+AF1153+AF1169+AF1097</f>
        <v>43600</v>
      </c>
      <c r="AG1069" s="111">
        <f t="shared" si="4190"/>
        <v>49000</v>
      </c>
      <c r="AH1069" s="111">
        <f t="shared" ref="AH1069:AJ1069" si="4191">AH1081+AH1089+AH1105+AH1129+AH1177+AH1137+AH1113+AH1121+AH1145+AH1153+AH1169+AH1097</f>
        <v>0</v>
      </c>
      <c r="AI1069" s="111">
        <f t="shared" si="4191"/>
        <v>0</v>
      </c>
      <c r="AJ1069" s="111">
        <f t="shared" si="4191"/>
        <v>0</v>
      </c>
      <c r="AK1069" s="111">
        <f t="shared" si="4190"/>
        <v>58021</v>
      </c>
      <c r="AL1069" s="111">
        <f t="shared" ref="AL1069:AM1069" si="4192">AL1081+AL1089+AL1105+AL1129+AL1177+AL1137+AL1113+AL1121+AL1145+AL1153+AL1169+AL1097</f>
        <v>58021</v>
      </c>
      <c r="AM1069" s="111">
        <f t="shared" si="4192"/>
        <v>58021</v>
      </c>
      <c r="AN1069" s="111">
        <f t="shared" ref="AN1069:AO1069" si="4193">AN1081+AN1089+AN1105+AN1129+AN1177+AN1137+AN1113+AN1121+AN1145+AN1153+AN1169+AN1097</f>
        <v>58021</v>
      </c>
      <c r="AO1069" s="111">
        <f t="shared" si="4193"/>
        <v>0</v>
      </c>
    </row>
    <row r="1070" spans="1:41" ht="14.25">
      <c r="A1070" s="210"/>
      <c r="B1070" s="197" t="s">
        <v>301</v>
      </c>
      <c r="C1070" s="213">
        <v>20</v>
      </c>
      <c r="D1070" s="191">
        <f t="shared" si="4147"/>
        <v>17494.879999999997</v>
      </c>
      <c r="E1070" s="111">
        <f t="shared" si="4147"/>
        <v>12675</v>
      </c>
      <c r="F1070" s="296">
        <f t="shared" si="4148"/>
        <v>11000</v>
      </c>
      <c r="G1070" s="191">
        <f t="shared" si="4148"/>
        <v>3400</v>
      </c>
      <c r="H1070" s="191">
        <f t="shared" si="4148"/>
        <v>3600</v>
      </c>
      <c r="I1070" s="191">
        <f t="shared" si="4148"/>
        <v>2250</v>
      </c>
      <c r="J1070" s="191">
        <f t="shared" si="4148"/>
        <v>1750</v>
      </c>
      <c r="K1070" s="23">
        <f t="shared" si="4025"/>
        <v>11000</v>
      </c>
      <c r="L1070" s="23">
        <f t="shared" si="4026"/>
        <v>0</v>
      </c>
      <c r="M1070" s="191">
        <f t="shared" ref="M1070:O1070" si="4194">M1082+M1090+M1106+M1130+M1178+M1138+M1114+M1122+M1146+M1154+M1170+M1098</f>
        <v>11000</v>
      </c>
      <c r="N1070" s="191">
        <f t="shared" si="4194"/>
        <v>11000</v>
      </c>
      <c r="O1070" s="191">
        <f t="shared" si="4194"/>
        <v>11000</v>
      </c>
      <c r="P1070" s="111">
        <f t="shared" ref="P1070:Q1070" si="4195">P1082+P1090+P1106+P1130+P1178+P1138+P1114+P1122+P1146+P1154+P1170+P1098</f>
        <v>0</v>
      </c>
      <c r="Q1070" s="111">
        <f t="shared" si="4195"/>
        <v>-800</v>
      </c>
      <c r="R1070" s="111">
        <f t="shared" ref="R1070:Z1070" si="4196">R1082+R1090+R1106+R1130+R1178+R1138+R1114+R1122+R1146+R1154+R1170+R1098</f>
        <v>696</v>
      </c>
      <c r="S1070" s="111">
        <f t="shared" si="4196"/>
        <v>67.56</v>
      </c>
      <c r="T1070" s="111">
        <f t="shared" si="4196"/>
        <v>5</v>
      </c>
      <c r="U1070" s="111">
        <f t="shared" ref="U1070:V1070" si="4197">U1082+U1090+U1106+U1130+U1178+U1138+U1114+U1122+U1146+U1154+U1170+U1098</f>
        <v>0</v>
      </c>
      <c r="V1070" s="111">
        <f t="shared" si="4197"/>
        <v>0</v>
      </c>
      <c r="W1070" s="111">
        <f t="shared" ref="W1070:Y1070" si="4198">W1082+W1090+W1106+W1130+W1178+W1138+W1114+W1122+W1146+W1154+W1170+W1098</f>
        <v>225.41</v>
      </c>
      <c r="X1070" s="111">
        <f t="shared" si="4198"/>
        <v>0</v>
      </c>
      <c r="Y1070" s="111">
        <f t="shared" si="4198"/>
        <v>0</v>
      </c>
      <c r="Z1070" s="111">
        <f t="shared" si="4196"/>
        <v>1204</v>
      </c>
      <c r="AA1070" s="111">
        <f t="shared" ref="AA1070:AB1070" si="4199">AA1082+AA1090+AA1106+AA1130+AA1178+AA1138+AA1114+AA1122+AA1146+AA1154+AA1170+AA1098</f>
        <v>420</v>
      </c>
      <c r="AB1070" s="111">
        <f t="shared" si="4199"/>
        <v>0</v>
      </c>
      <c r="AC1070" s="111">
        <f t="shared" ref="AC1070:AE1070" si="4200">AC1082+AC1090+AC1106+AC1130+AC1178+AC1138+AC1114+AC1122+AC1146+AC1154+AC1170+AC1098</f>
        <v>0</v>
      </c>
      <c r="AD1070" s="292">
        <f t="shared" si="4189"/>
        <v>12817.97</v>
      </c>
      <c r="AE1070" s="111">
        <f t="shared" si="4200"/>
        <v>12817.97</v>
      </c>
      <c r="AF1070" s="111">
        <f t="shared" ref="AF1070:AK1070" si="4201">AF1082+AF1090+AF1106+AF1130+AF1178+AF1138+AF1114+AF1122+AF1146+AF1154+AF1170+AF1098</f>
        <v>11495</v>
      </c>
      <c r="AG1070" s="111">
        <f t="shared" si="4201"/>
        <v>11381</v>
      </c>
      <c r="AH1070" s="111">
        <f t="shared" ref="AH1070:AJ1070" si="4202">AH1082+AH1090+AH1106+AH1130+AH1178+AH1138+AH1114+AH1122+AH1146+AH1154+AH1170+AH1098</f>
        <v>0</v>
      </c>
      <c r="AI1070" s="111">
        <f t="shared" si="4202"/>
        <v>0</v>
      </c>
      <c r="AJ1070" s="111">
        <f t="shared" si="4202"/>
        <v>0</v>
      </c>
      <c r="AK1070" s="111">
        <f t="shared" si="4201"/>
        <v>681</v>
      </c>
      <c r="AL1070" s="111">
        <f t="shared" ref="AL1070:AM1070" si="4203">AL1082+AL1090+AL1106+AL1130+AL1178+AL1138+AL1114+AL1122+AL1146+AL1154+AL1170+AL1098</f>
        <v>0</v>
      </c>
      <c r="AM1070" s="111">
        <f t="shared" si="4203"/>
        <v>0</v>
      </c>
      <c r="AN1070" s="111">
        <f t="shared" ref="AN1070:AO1070" si="4204">AN1082+AN1090+AN1106+AN1130+AN1178+AN1138+AN1114+AN1122+AN1146+AN1154+AN1170+AN1098</f>
        <v>0</v>
      </c>
      <c r="AO1070" s="111">
        <f t="shared" si="4204"/>
        <v>0</v>
      </c>
    </row>
    <row r="1071" spans="1:41" ht="24.75" customHeight="1">
      <c r="A1071" s="210"/>
      <c r="B1071" s="214" t="s">
        <v>310</v>
      </c>
      <c r="C1071" s="198" t="s">
        <v>421</v>
      </c>
      <c r="D1071" s="191">
        <f t="shared" ref="D1071:E1071" si="4205">D1083+D1091+D1107+D1115+D1123+D1131+D1147+D1179+D1155+D1139+D1171+D1099</f>
        <v>-421.61</v>
      </c>
      <c r="E1071" s="111">
        <f t="shared" si="4205"/>
        <v>0</v>
      </c>
      <c r="F1071" s="296">
        <f t="shared" ref="F1071:J1071" si="4206">F1083+F1091+F1107+F1115+F1123+F1131+F1147+F1179+F1155+F1139+F1171+F1099</f>
        <v>0</v>
      </c>
      <c r="G1071" s="191">
        <f t="shared" si="4206"/>
        <v>0</v>
      </c>
      <c r="H1071" s="191">
        <f t="shared" si="4206"/>
        <v>0</v>
      </c>
      <c r="I1071" s="191">
        <f t="shared" si="4206"/>
        <v>0</v>
      </c>
      <c r="J1071" s="191">
        <f t="shared" si="4206"/>
        <v>0</v>
      </c>
      <c r="K1071" s="23">
        <f t="shared" si="4025"/>
        <v>0</v>
      </c>
      <c r="L1071" s="23">
        <f t="shared" si="4026"/>
        <v>0</v>
      </c>
      <c r="M1071" s="191">
        <f t="shared" ref="M1071:O1071" si="4207">M1083+M1091+M1107+M1115+M1123+M1131+M1147+M1179+M1155+M1139+M1171+M1099</f>
        <v>0</v>
      </c>
      <c r="N1071" s="191">
        <f t="shared" si="4207"/>
        <v>0</v>
      </c>
      <c r="O1071" s="191">
        <f t="shared" si="4207"/>
        <v>0</v>
      </c>
      <c r="P1071" s="111">
        <f t="shared" ref="P1071:Q1071" si="4208">P1083+P1091+P1107+P1115+P1123+P1131+P1147+P1179+P1155+P1139+P1171+P1099</f>
        <v>0</v>
      </c>
      <c r="Q1071" s="111">
        <f t="shared" si="4208"/>
        <v>0</v>
      </c>
      <c r="R1071" s="111">
        <f t="shared" ref="R1071:Z1071" si="4209">R1083+R1091+R1107+R1115+R1123+R1131+R1147+R1179+R1155+R1139+R1171+R1099</f>
        <v>-191.81</v>
      </c>
      <c r="S1071" s="111">
        <f t="shared" si="4209"/>
        <v>-59.81</v>
      </c>
      <c r="T1071" s="111">
        <f t="shared" si="4209"/>
        <v>0</v>
      </c>
      <c r="U1071" s="111">
        <f t="shared" ref="U1071:V1071" si="4210">U1083+U1091+U1107+U1115+U1123+U1131+U1147+U1179+U1155+U1139+U1171+U1099</f>
        <v>0</v>
      </c>
      <c r="V1071" s="111">
        <f t="shared" si="4210"/>
        <v>0</v>
      </c>
      <c r="W1071" s="111">
        <f t="shared" ref="W1071:Y1071" si="4211">W1083+W1091+W1107+W1115+W1123+W1131+W1147+W1179+W1155+W1139+W1171+W1099</f>
        <v>-117.15</v>
      </c>
      <c r="X1071" s="111">
        <f t="shared" si="4211"/>
        <v>0</v>
      </c>
      <c r="Y1071" s="111">
        <f t="shared" si="4211"/>
        <v>0</v>
      </c>
      <c r="Z1071" s="111">
        <f t="shared" si="4209"/>
        <v>0</v>
      </c>
      <c r="AA1071" s="111">
        <f t="shared" ref="AA1071:AB1071" si="4212">AA1083+AA1091+AA1107+AA1115+AA1123+AA1131+AA1147+AA1179+AA1155+AA1139+AA1171+AA1099</f>
        <v>0</v>
      </c>
      <c r="AB1071" s="111">
        <f t="shared" si="4212"/>
        <v>0</v>
      </c>
      <c r="AC1071" s="111">
        <f t="shared" ref="AC1071:AE1071" si="4213">AC1083+AC1091+AC1107+AC1115+AC1123+AC1131+AC1147+AC1179+AC1155+AC1139+AC1171+AC1099</f>
        <v>0</v>
      </c>
      <c r="AD1071" s="292">
        <f t="shared" si="4189"/>
        <v>-368.77</v>
      </c>
      <c r="AE1071" s="111">
        <f t="shared" si="4213"/>
        <v>-368.77</v>
      </c>
      <c r="AF1071" s="111">
        <f t="shared" ref="AF1071:AK1071" si="4214">AF1083+AF1091+AF1107+AF1115+AF1123+AF1131+AF1147+AF1179+AF1155+AF1139+AF1171+AF1099</f>
        <v>-577</v>
      </c>
      <c r="AG1071" s="111">
        <f t="shared" si="4214"/>
        <v>0</v>
      </c>
      <c r="AH1071" s="111">
        <f t="shared" ref="AH1071:AJ1071" si="4215">AH1083+AH1091+AH1107+AH1115+AH1123+AH1131+AH1147+AH1179+AH1155+AH1139+AH1171+AH1099</f>
        <v>0</v>
      </c>
      <c r="AI1071" s="111">
        <f t="shared" si="4215"/>
        <v>0</v>
      </c>
      <c r="AJ1071" s="111">
        <f t="shared" si="4215"/>
        <v>0</v>
      </c>
      <c r="AK1071" s="111">
        <f t="shared" si="4214"/>
        <v>0</v>
      </c>
      <c r="AL1071" s="111">
        <f t="shared" ref="AL1071:AM1071" si="4216">AL1083+AL1091+AL1107+AL1115+AL1123+AL1131+AL1147+AL1179+AL1155+AL1139+AL1171+AL1099</f>
        <v>0</v>
      </c>
      <c r="AM1071" s="111">
        <f t="shared" si="4216"/>
        <v>0</v>
      </c>
      <c r="AN1071" s="111">
        <f t="shared" ref="AN1071:AO1071" si="4217">AN1083+AN1091+AN1107+AN1115+AN1123+AN1131+AN1147+AN1179+AN1155+AN1139+AN1171+AN1099</f>
        <v>0</v>
      </c>
      <c r="AO1071" s="111">
        <f t="shared" si="4217"/>
        <v>0</v>
      </c>
    </row>
    <row r="1072" spans="1:41" ht="14.25">
      <c r="A1072" s="210"/>
      <c r="B1072" s="197" t="s">
        <v>311</v>
      </c>
      <c r="C1072" s="213"/>
      <c r="D1072" s="191">
        <f t="shared" ref="D1072:E1072" si="4218">D1084+D1092+D1108+D1132+D1180+D1124+D1148+D1116+D1140+D1156+D1172+D1100</f>
        <v>3164</v>
      </c>
      <c r="E1072" s="111">
        <f t="shared" si="4218"/>
        <v>909</v>
      </c>
      <c r="F1072" s="296">
        <f t="shared" ref="F1072:J1072" si="4219">F1084+F1092+F1108+F1132+F1180+F1124+F1148+F1116+F1140+F1156+F1172+F1100</f>
        <v>1247</v>
      </c>
      <c r="G1072" s="191">
        <f t="shared" si="4219"/>
        <v>1247</v>
      </c>
      <c r="H1072" s="191">
        <f t="shared" si="4219"/>
        <v>0</v>
      </c>
      <c r="I1072" s="191">
        <f t="shared" si="4219"/>
        <v>0</v>
      </c>
      <c r="J1072" s="191">
        <f t="shared" si="4219"/>
        <v>0</v>
      </c>
      <c r="K1072" s="23">
        <f t="shared" si="4025"/>
        <v>1247</v>
      </c>
      <c r="L1072" s="23">
        <f t="shared" si="4026"/>
        <v>0</v>
      </c>
      <c r="M1072" s="191">
        <f t="shared" ref="M1072:O1072" si="4220">M1084+M1092+M1108+M1132+M1180+M1124+M1148+M1116+M1140+M1156+M1172+M1100</f>
        <v>0</v>
      </c>
      <c r="N1072" s="191">
        <f t="shared" si="4220"/>
        <v>0</v>
      </c>
      <c r="O1072" s="191">
        <f t="shared" si="4220"/>
        <v>0</v>
      </c>
      <c r="P1072" s="111">
        <f t="shared" ref="P1072:Q1072" si="4221">P1084+P1092+P1108+P1132+P1180+P1124+P1148+P1116+P1140+P1156+P1172+P1100</f>
        <v>0</v>
      </c>
      <c r="Q1072" s="111">
        <f t="shared" si="4221"/>
        <v>0</v>
      </c>
      <c r="R1072" s="111">
        <f t="shared" ref="R1072:Z1072" si="4222">R1084+R1092+R1108+R1132+R1180+R1124+R1148+R1116+R1140+R1156+R1172+R1100</f>
        <v>0</v>
      </c>
      <c r="S1072" s="111">
        <f t="shared" si="4222"/>
        <v>0</v>
      </c>
      <c r="T1072" s="111">
        <f t="shared" si="4222"/>
        <v>0</v>
      </c>
      <c r="U1072" s="111">
        <f t="shared" ref="U1072:V1072" si="4223">U1084+U1092+U1108+U1132+U1180+U1124+U1148+U1116+U1140+U1156+U1172+U1100</f>
        <v>0</v>
      </c>
      <c r="V1072" s="111">
        <f t="shared" si="4223"/>
        <v>0</v>
      </c>
      <c r="W1072" s="111">
        <f t="shared" ref="W1072:Y1072" si="4224">W1084+W1092+W1108+W1132+W1180+W1124+W1148+W1116+W1140+W1156+W1172+W1100</f>
        <v>0</v>
      </c>
      <c r="X1072" s="111">
        <f t="shared" si="4224"/>
        <v>0</v>
      </c>
      <c r="Y1072" s="111">
        <f t="shared" si="4224"/>
        <v>0</v>
      </c>
      <c r="Z1072" s="111">
        <f t="shared" si="4222"/>
        <v>0</v>
      </c>
      <c r="AA1072" s="111">
        <f t="shared" ref="AA1072:AB1072" si="4225">AA1084+AA1092+AA1108+AA1132+AA1180+AA1124+AA1148+AA1116+AA1140+AA1156+AA1172+AA1100</f>
        <v>0</v>
      </c>
      <c r="AB1072" s="111">
        <f t="shared" si="4225"/>
        <v>0</v>
      </c>
      <c r="AC1072" s="111">
        <f t="shared" ref="AC1072:AE1072" si="4226">AC1084+AC1092+AC1108+AC1132+AC1180+AC1124+AC1148+AC1116+AC1140+AC1156+AC1172+AC1100</f>
        <v>0</v>
      </c>
      <c r="AD1072" s="292">
        <f t="shared" si="4189"/>
        <v>1247</v>
      </c>
      <c r="AE1072" s="111">
        <f t="shared" si="4226"/>
        <v>1247</v>
      </c>
      <c r="AF1072" s="111">
        <f t="shared" ref="AF1072:AK1072" si="4227">AF1084+AF1092+AF1108+AF1132+AF1180+AF1124+AF1148+AF1116+AF1140+AF1156+AF1172+AF1100</f>
        <v>1185</v>
      </c>
      <c r="AG1072" s="111">
        <f t="shared" si="4227"/>
        <v>18</v>
      </c>
      <c r="AH1072" s="111">
        <f t="shared" ref="AH1072:AJ1072" si="4228">AH1084+AH1092+AH1108+AH1132+AH1180+AH1124+AH1148+AH1116+AH1140+AH1156+AH1172+AH1100</f>
        <v>0</v>
      </c>
      <c r="AI1072" s="111">
        <f t="shared" si="4228"/>
        <v>0</v>
      </c>
      <c r="AJ1072" s="111">
        <f t="shared" si="4228"/>
        <v>0</v>
      </c>
      <c r="AK1072" s="111">
        <f t="shared" si="4227"/>
        <v>18</v>
      </c>
      <c r="AL1072" s="111">
        <f t="shared" ref="AL1072:AM1072" si="4229">AL1084+AL1092+AL1108+AL1132+AL1180+AL1124+AL1148+AL1116+AL1140+AL1156+AL1172+AL1100</f>
        <v>0</v>
      </c>
      <c r="AM1072" s="111">
        <f t="shared" si="4229"/>
        <v>0</v>
      </c>
      <c r="AN1072" s="111">
        <f t="shared" ref="AN1072:AO1072" si="4230">AN1084+AN1092+AN1108+AN1132+AN1180+AN1124+AN1148+AN1116+AN1140+AN1156+AN1172+AN1100</f>
        <v>0</v>
      </c>
      <c r="AO1072" s="111">
        <f t="shared" si="4230"/>
        <v>0</v>
      </c>
    </row>
    <row r="1073" spans="1:41" ht="25.5" customHeight="1">
      <c r="A1073" s="210"/>
      <c r="B1073" s="318" t="s">
        <v>321</v>
      </c>
      <c r="C1073" s="213">
        <v>60</v>
      </c>
      <c r="D1073" s="191">
        <f t="shared" ref="D1073:E1076" si="4231">D1157+D1161</f>
        <v>2613</v>
      </c>
      <c r="E1073" s="111">
        <f t="shared" si="4231"/>
        <v>909</v>
      </c>
      <c r="F1073" s="296">
        <f t="shared" ref="F1073:J1076" si="4232">F1157+F1161</f>
        <v>909</v>
      </c>
      <c r="G1073" s="191">
        <f t="shared" si="4232"/>
        <v>909</v>
      </c>
      <c r="H1073" s="191">
        <f t="shared" si="4232"/>
        <v>0</v>
      </c>
      <c r="I1073" s="191">
        <f t="shared" si="4232"/>
        <v>0</v>
      </c>
      <c r="J1073" s="191">
        <f t="shared" si="4232"/>
        <v>0</v>
      </c>
      <c r="K1073" s="23">
        <f t="shared" si="4025"/>
        <v>909</v>
      </c>
      <c r="L1073" s="23">
        <f t="shared" si="4026"/>
        <v>0</v>
      </c>
      <c r="M1073" s="191">
        <f t="shared" ref="M1073:O1073" si="4233">M1157+M1161</f>
        <v>0</v>
      </c>
      <c r="N1073" s="191">
        <f t="shared" si="4233"/>
        <v>0</v>
      </c>
      <c r="O1073" s="191">
        <f t="shared" si="4233"/>
        <v>0</v>
      </c>
      <c r="P1073" s="111">
        <f t="shared" ref="P1073:Q1073" si="4234">P1157+P1161</f>
        <v>0</v>
      </c>
      <c r="Q1073" s="111">
        <f t="shared" si="4234"/>
        <v>0</v>
      </c>
      <c r="R1073" s="111">
        <f t="shared" ref="R1073:Z1073" si="4235">R1157+R1161</f>
        <v>0</v>
      </c>
      <c r="S1073" s="111">
        <f t="shared" si="4235"/>
        <v>0</v>
      </c>
      <c r="T1073" s="111">
        <f t="shared" si="4235"/>
        <v>0</v>
      </c>
      <c r="U1073" s="111">
        <f t="shared" ref="U1073:V1073" si="4236">U1157+U1161</f>
        <v>0</v>
      </c>
      <c r="V1073" s="111">
        <f t="shared" si="4236"/>
        <v>0</v>
      </c>
      <c r="W1073" s="111">
        <f t="shared" ref="W1073:Y1073" si="4237">W1157+W1161</f>
        <v>0</v>
      </c>
      <c r="X1073" s="111">
        <f t="shared" si="4237"/>
        <v>0</v>
      </c>
      <c r="Y1073" s="111">
        <f t="shared" si="4237"/>
        <v>0</v>
      </c>
      <c r="Z1073" s="111">
        <f t="shared" si="4235"/>
        <v>0</v>
      </c>
      <c r="AA1073" s="111">
        <f t="shared" ref="AA1073:AB1073" si="4238">AA1157+AA1161</f>
        <v>0</v>
      </c>
      <c r="AB1073" s="111">
        <f t="shared" si="4238"/>
        <v>0</v>
      </c>
      <c r="AC1073" s="111">
        <f t="shared" ref="AC1073:AE1073" si="4239">AC1157+AC1161</f>
        <v>0</v>
      </c>
      <c r="AD1073" s="292">
        <f t="shared" si="4189"/>
        <v>909</v>
      </c>
      <c r="AE1073" s="111">
        <f t="shared" si="4239"/>
        <v>909</v>
      </c>
      <c r="AF1073" s="111">
        <f t="shared" ref="AF1073:AK1073" si="4240">AF1157+AF1161</f>
        <v>862</v>
      </c>
      <c r="AG1073" s="111">
        <f t="shared" si="4240"/>
        <v>0</v>
      </c>
      <c r="AH1073" s="111">
        <f t="shared" ref="AH1073:AJ1073" si="4241">AH1157+AH1161</f>
        <v>0</v>
      </c>
      <c r="AI1073" s="111">
        <f t="shared" si="4241"/>
        <v>0</v>
      </c>
      <c r="AJ1073" s="111">
        <f t="shared" si="4241"/>
        <v>0</v>
      </c>
      <c r="AK1073" s="111">
        <f t="shared" si="4240"/>
        <v>0</v>
      </c>
      <c r="AL1073" s="111">
        <f t="shared" ref="AL1073:AM1073" si="4242">AL1157+AL1161</f>
        <v>0</v>
      </c>
      <c r="AM1073" s="111">
        <f t="shared" si="4242"/>
        <v>0</v>
      </c>
      <c r="AN1073" s="111">
        <f t="shared" ref="AN1073:AO1073" si="4243">AN1157+AN1161</f>
        <v>0</v>
      </c>
      <c r="AO1073" s="111">
        <f t="shared" si="4243"/>
        <v>0</v>
      </c>
    </row>
    <row r="1074" spans="1:41" ht="14.25">
      <c r="A1074" s="210"/>
      <c r="B1074" s="28" t="s">
        <v>197</v>
      </c>
      <c r="C1074" s="29" t="s">
        <v>362</v>
      </c>
      <c r="D1074" s="191">
        <f t="shared" si="4231"/>
        <v>2196</v>
      </c>
      <c r="E1074" s="111">
        <f t="shared" si="4231"/>
        <v>764</v>
      </c>
      <c r="F1074" s="296">
        <f t="shared" si="4232"/>
        <v>764</v>
      </c>
      <c r="G1074" s="191">
        <f t="shared" si="4232"/>
        <v>764</v>
      </c>
      <c r="H1074" s="191">
        <f t="shared" si="4232"/>
        <v>0</v>
      </c>
      <c r="I1074" s="191">
        <f t="shared" si="4232"/>
        <v>0</v>
      </c>
      <c r="J1074" s="191">
        <f t="shared" si="4232"/>
        <v>0</v>
      </c>
      <c r="K1074" s="23">
        <f t="shared" si="4025"/>
        <v>764</v>
      </c>
      <c r="L1074" s="23">
        <f t="shared" si="4026"/>
        <v>0</v>
      </c>
      <c r="M1074" s="191">
        <f t="shared" ref="M1074:O1074" si="4244">M1158+M1162</f>
        <v>0</v>
      </c>
      <c r="N1074" s="191">
        <f t="shared" si="4244"/>
        <v>0</v>
      </c>
      <c r="O1074" s="191">
        <f t="shared" si="4244"/>
        <v>0</v>
      </c>
      <c r="P1074" s="111">
        <f t="shared" ref="P1074:Q1074" si="4245">P1158+P1162</f>
        <v>0</v>
      </c>
      <c r="Q1074" s="111">
        <f t="shared" si="4245"/>
        <v>0</v>
      </c>
      <c r="R1074" s="111">
        <f t="shared" ref="R1074:Z1074" si="4246">R1158+R1162</f>
        <v>0</v>
      </c>
      <c r="S1074" s="111">
        <f t="shared" si="4246"/>
        <v>0</v>
      </c>
      <c r="T1074" s="111">
        <f t="shared" si="4246"/>
        <v>0</v>
      </c>
      <c r="U1074" s="111">
        <f t="shared" ref="U1074:V1074" si="4247">U1158+U1162</f>
        <v>0</v>
      </c>
      <c r="V1074" s="111">
        <f t="shared" si="4247"/>
        <v>0</v>
      </c>
      <c r="W1074" s="111">
        <f t="shared" ref="W1074:Y1074" si="4248">W1158+W1162</f>
        <v>0</v>
      </c>
      <c r="X1074" s="111">
        <f t="shared" si="4248"/>
        <v>0</v>
      </c>
      <c r="Y1074" s="111">
        <f t="shared" si="4248"/>
        <v>0</v>
      </c>
      <c r="Z1074" s="111">
        <f t="shared" si="4246"/>
        <v>0</v>
      </c>
      <c r="AA1074" s="111">
        <f t="shared" ref="AA1074:AB1074" si="4249">AA1158+AA1162</f>
        <v>0</v>
      </c>
      <c r="AB1074" s="111">
        <f t="shared" si="4249"/>
        <v>0</v>
      </c>
      <c r="AC1074" s="111">
        <f t="shared" ref="AC1074:AE1074" si="4250">AC1158+AC1162</f>
        <v>0</v>
      </c>
      <c r="AD1074" s="292">
        <f t="shared" si="4189"/>
        <v>764</v>
      </c>
      <c r="AE1074" s="111">
        <f t="shared" si="4250"/>
        <v>764</v>
      </c>
      <c r="AF1074" s="111">
        <f t="shared" ref="AF1074:AK1074" si="4251">AF1158+AF1162</f>
        <v>725</v>
      </c>
      <c r="AG1074" s="111">
        <f t="shared" si="4251"/>
        <v>0</v>
      </c>
      <c r="AH1074" s="111">
        <f t="shared" ref="AH1074:AJ1074" si="4252">AH1158+AH1162</f>
        <v>0</v>
      </c>
      <c r="AI1074" s="111">
        <f t="shared" si="4252"/>
        <v>0</v>
      </c>
      <c r="AJ1074" s="111">
        <f t="shared" si="4252"/>
        <v>0</v>
      </c>
      <c r="AK1074" s="111">
        <f t="shared" si="4251"/>
        <v>0</v>
      </c>
      <c r="AL1074" s="111">
        <f t="shared" ref="AL1074:AM1074" si="4253">AL1158+AL1162</f>
        <v>0</v>
      </c>
      <c r="AM1074" s="111">
        <f t="shared" si="4253"/>
        <v>0</v>
      </c>
      <c r="AN1074" s="111">
        <f t="shared" ref="AN1074:AO1074" si="4254">AN1158+AN1162</f>
        <v>0</v>
      </c>
      <c r="AO1074" s="111">
        <f t="shared" si="4254"/>
        <v>0</v>
      </c>
    </row>
    <row r="1075" spans="1:41" ht="14.25">
      <c r="A1075" s="210"/>
      <c r="B1075" s="28" t="s">
        <v>199</v>
      </c>
      <c r="C1075" s="29" t="s">
        <v>363</v>
      </c>
      <c r="D1075" s="191">
        <f t="shared" si="4231"/>
        <v>0</v>
      </c>
      <c r="E1075" s="111">
        <f t="shared" si="4231"/>
        <v>0</v>
      </c>
      <c r="F1075" s="296">
        <f t="shared" si="4232"/>
        <v>0</v>
      </c>
      <c r="G1075" s="191">
        <f t="shared" si="4232"/>
        <v>0</v>
      </c>
      <c r="H1075" s="191">
        <f t="shared" si="4232"/>
        <v>0</v>
      </c>
      <c r="I1075" s="191">
        <f t="shared" si="4232"/>
        <v>0</v>
      </c>
      <c r="J1075" s="191">
        <f t="shared" si="4232"/>
        <v>0</v>
      </c>
      <c r="K1075" s="23">
        <f t="shared" si="4025"/>
        <v>0</v>
      </c>
      <c r="L1075" s="23">
        <f t="shared" si="4026"/>
        <v>0</v>
      </c>
      <c r="M1075" s="191">
        <f t="shared" ref="M1075:O1075" si="4255">M1159+M1163</f>
        <v>0</v>
      </c>
      <c r="N1075" s="191">
        <f t="shared" si="4255"/>
        <v>0</v>
      </c>
      <c r="O1075" s="191">
        <f t="shared" si="4255"/>
        <v>0</v>
      </c>
      <c r="P1075" s="111">
        <f t="shared" ref="P1075:Q1075" si="4256">P1159+P1163</f>
        <v>0</v>
      </c>
      <c r="Q1075" s="111">
        <f t="shared" si="4256"/>
        <v>0</v>
      </c>
      <c r="R1075" s="111">
        <f t="shared" ref="R1075:Z1075" si="4257">R1159+R1163</f>
        <v>0</v>
      </c>
      <c r="S1075" s="111">
        <f t="shared" si="4257"/>
        <v>0</v>
      </c>
      <c r="T1075" s="111">
        <f t="shared" si="4257"/>
        <v>0</v>
      </c>
      <c r="U1075" s="111">
        <f t="shared" ref="U1075:V1075" si="4258">U1159+U1163</f>
        <v>0</v>
      </c>
      <c r="V1075" s="111">
        <f t="shared" si="4258"/>
        <v>0</v>
      </c>
      <c r="W1075" s="111">
        <f t="shared" ref="W1075:Y1075" si="4259">W1159+W1163</f>
        <v>0</v>
      </c>
      <c r="X1075" s="111">
        <f t="shared" si="4259"/>
        <v>0</v>
      </c>
      <c r="Y1075" s="111">
        <f t="shared" si="4259"/>
        <v>0</v>
      </c>
      <c r="Z1075" s="111">
        <f t="shared" si="4257"/>
        <v>0</v>
      </c>
      <c r="AA1075" s="111">
        <f t="shared" ref="AA1075:AB1075" si="4260">AA1159+AA1163</f>
        <v>0</v>
      </c>
      <c r="AB1075" s="111">
        <f t="shared" si="4260"/>
        <v>0</v>
      </c>
      <c r="AC1075" s="111">
        <f t="shared" ref="AC1075:AE1075" si="4261">AC1159+AC1163</f>
        <v>0</v>
      </c>
      <c r="AD1075" s="292">
        <f t="shared" si="4189"/>
        <v>0</v>
      </c>
      <c r="AE1075" s="111">
        <f t="shared" si="4261"/>
        <v>0</v>
      </c>
      <c r="AF1075" s="111">
        <f t="shared" ref="AF1075:AK1075" si="4262">AF1159+AF1163</f>
        <v>0</v>
      </c>
      <c r="AG1075" s="111">
        <f t="shared" si="4262"/>
        <v>0</v>
      </c>
      <c r="AH1075" s="111">
        <f t="shared" ref="AH1075:AJ1075" si="4263">AH1159+AH1163</f>
        <v>0</v>
      </c>
      <c r="AI1075" s="111">
        <f t="shared" si="4263"/>
        <v>0</v>
      </c>
      <c r="AJ1075" s="111">
        <f t="shared" si="4263"/>
        <v>0</v>
      </c>
      <c r="AK1075" s="111">
        <f t="shared" si="4262"/>
        <v>0</v>
      </c>
      <c r="AL1075" s="111">
        <f t="shared" ref="AL1075:AM1075" si="4264">AL1159+AL1163</f>
        <v>0</v>
      </c>
      <c r="AM1075" s="111">
        <f t="shared" si="4264"/>
        <v>0</v>
      </c>
      <c r="AN1075" s="111">
        <f t="shared" ref="AN1075:AO1075" si="4265">AN1159+AN1163</f>
        <v>0</v>
      </c>
      <c r="AO1075" s="111">
        <f t="shared" si="4265"/>
        <v>0</v>
      </c>
    </row>
    <row r="1076" spans="1:41" ht="14.25">
      <c r="A1076" s="210"/>
      <c r="B1076" s="28" t="s">
        <v>201</v>
      </c>
      <c r="C1076" s="29" t="s">
        <v>364</v>
      </c>
      <c r="D1076" s="191">
        <f t="shared" si="4231"/>
        <v>417</v>
      </c>
      <c r="E1076" s="111">
        <f t="shared" si="4231"/>
        <v>145</v>
      </c>
      <c r="F1076" s="296">
        <f t="shared" si="4232"/>
        <v>145</v>
      </c>
      <c r="G1076" s="191">
        <f t="shared" si="4232"/>
        <v>145</v>
      </c>
      <c r="H1076" s="191">
        <f t="shared" si="4232"/>
        <v>0</v>
      </c>
      <c r="I1076" s="191">
        <f t="shared" si="4232"/>
        <v>0</v>
      </c>
      <c r="J1076" s="191">
        <f t="shared" si="4232"/>
        <v>0</v>
      </c>
      <c r="K1076" s="23">
        <f t="shared" si="4025"/>
        <v>145</v>
      </c>
      <c r="L1076" s="23">
        <f t="shared" si="4026"/>
        <v>0</v>
      </c>
      <c r="M1076" s="191">
        <f t="shared" ref="M1076:O1076" si="4266">M1160+M1164</f>
        <v>0</v>
      </c>
      <c r="N1076" s="191">
        <f t="shared" si="4266"/>
        <v>0</v>
      </c>
      <c r="O1076" s="191">
        <f t="shared" si="4266"/>
        <v>0</v>
      </c>
      <c r="P1076" s="111">
        <f t="shared" ref="P1076:Q1076" si="4267">P1160+P1164</f>
        <v>0</v>
      </c>
      <c r="Q1076" s="111">
        <f t="shared" si="4267"/>
        <v>0</v>
      </c>
      <c r="R1076" s="111">
        <f t="shared" ref="R1076:Z1076" si="4268">R1160+R1164</f>
        <v>0</v>
      </c>
      <c r="S1076" s="111">
        <f t="shared" si="4268"/>
        <v>0</v>
      </c>
      <c r="T1076" s="111">
        <f t="shared" si="4268"/>
        <v>0</v>
      </c>
      <c r="U1076" s="111">
        <f t="shared" ref="U1076:V1076" si="4269">U1160+U1164</f>
        <v>0</v>
      </c>
      <c r="V1076" s="111">
        <f t="shared" si="4269"/>
        <v>0</v>
      </c>
      <c r="W1076" s="111">
        <f t="shared" ref="W1076:Y1076" si="4270">W1160+W1164</f>
        <v>0</v>
      </c>
      <c r="X1076" s="111">
        <f t="shared" si="4270"/>
        <v>0</v>
      </c>
      <c r="Y1076" s="111">
        <f t="shared" si="4270"/>
        <v>0</v>
      </c>
      <c r="Z1076" s="111">
        <f t="shared" si="4268"/>
        <v>0</v>
      </c>
      <c r="AA1076" s="111">
        <f t="shared" ref="AA1076:AB1076" si="4271">AA1160+AA1164</f>
        <v>0</v>
      </c>
      <c r="AB1076" s="111">
        <f t="shared" si="4271"/>
        <v>0</v>
      </c>
      <c r="AC1076" s="111">
        <f t="shared" ref="AC1076:AE1076" si="4272">AC1160+AC1164</f>
        <v>0</v>
      </c>
      <c r="AD1076" s="292">
        <f t="shared" si="4189"/>
        <v>145</v>
      </c>
      <c r="AE1076" s="111">
        <f t="shared" si="4272"/>
        <v>145</v>
      </c>
      <c r="AF1076" s="111">
        <f t="shared" ref="AF1076:AK1076" si="4273">AF1160+AF1164</f>
        <v>137</v>
      </c>
      <c r="AG1076" s="111">
        <f t="shared" si="4273"/>
        <v>0</v>
      </c>
      <c r="AH1076" s="111">
        <f t="shared" ref="AH1076:AJ1076" si="4274">AH1160+AH1164</f>
        <v>0</v>
      </c>
      <c r="AI1076" s="111">
        <f t="shared" si="4274"/>
        <v>0</v>
      </c>
      <c r="AJ1076" s="111">
        <f t="shared" si="4274"/>
        <v>0</v>
      </c>
      <c r="AK1076" s="111">
        <f t="shared" si="4273"/>
        <v>0</v>
      </c>
      <c r="AL1076" s="111">
        <f t="shared" ref="AL1076:AM1076" si="4275">AL1160+AL1164</f>
        <v>0</v>
      </c>
      <c r="AM1076" s="111">
        <f t="shared" si="4275"/>
        <v>0</v>
      </c>
      <c r="AN1076" s="111">
        <f t="shared" ref="AN1076:AO1076" si="4276">AN1160+AN1164</f>
        <v>0</v>
      </c>
      <c r="AO1076" s="111">
        <f t="shared" si="4276"/>
        <v>0</v>
      </c>
    </row>
    <row r="1077" spans="1:41" ht="14.25">
      <c r="A1077" s="210"/>
      <c r="B1077" s="197" t="s">
        <v>365</v>
      </c>
      <c r="C1077" s="213">
        <v>70</v>
      </c>
      <c r="D1077" s="191">
        <f t="shared" ref="D1077:E1077" si="4277">D1085+D1093+D1109+D1133+D1181+D1125+D1149+D1117+D1141+D1165+D1173+D1101</f>
        <v>551</v>
      </c>
      <c r="E1077" s="111">
        <f t="shared" si="4277"/>
        <v>0</v>
      </c>
      <c r="F1077" s="296">
        <f t="shared" ref="F1077:J1077" si="4278">F1085+F1093+F1109+F1133+F1181+F1125+F1149+F1117+F1141+F1165+F1173+F1101</f>
        <v>338</v>
      </c>
      <c r="G1077" s="191">
        <f t="shared" si="4278"/>
        <v>338</v>
      </c>
      <c r="H1077" s="191">
        <f t="shared" si="4278"/>
        <v>0</v>
      </c>
      <c r="I1077" s="191">
        <f t="shared" si="4278"/>
        <v>0</v>
      </c>
      <c r="J1077" s="191">
        <f t="shared" si="4278"/>
        <v>0</v>
      </c>
      <c r="K1077" s="23">
        <f t="shared" si="4025"/>
        <v>338</v>
      </c>
      <c r="L1077" s="23">
        <f t="shared" si="4026"/>
        <v>0</v>
      </c>
      <c r="M1077" s="191">
        <f t="shared" ref="M1077:O1077" si="4279">M1085+M1093+M1109+M1133+M1181+M1125+M1149+M1117+M1141+M1165+M1173+M1101</f>
        <v>0</v>
      </c>
      <c r="N1077" s="191">
        <f t="shared" si="4279"/>
        <v>0</v>
      </c>
      <c r="O1077" s="191">
        <f t="shared" si="4279"/>
        <v>0</v>
      </c>
      <c r="P1077" s="111">
        <f t="shared" ref="P1077:Q1077" si="4280">P1085+P1093+P1109+P1133+P1181+P1125+P1149+P1117+P1141+P1165+P1173+P1101</f>
        <v>0</v>
      </c>
      <c r="Q1077" s="111">
        <f t="shared" si="4280"/>
        <v>0</v>
      </c>
      <c r="R1077" s="111">
        <f t="shared" ref="R1077:Z1077" si="4281">R1085+R1093+R1109+R1133+R1181+R1125+R1149+R1117+R1141+R1165+R1173+R1101</f>
        <v>0</v>
      </c>
      <c r="S1077" s="111">
        <f t="shared" si="4281"/>
        <v>0</v>
      </c>
      <c r="T1077" s="111">
        <f t="shared" si="4281"/>
        <v>0</v>
      </c>
      <c r="U1077" s="111">
        <f t="shared" ref="U1077:V1077" si="4282">U1085+U1093+U1109+U1133+U1181+U1125+U1149+U1117+U1141+U1165+U1173+U1101</f>
        <v>0</v>
      </c>
      <c r="V1077" s="111">
        <f t="shared" si="4282"/>
        <v>0</v>
      </c>
      <c r="W1077" s="111">
        <f t="shared" ref="W1077:Y1077" si="4283">W1085+W1093+W1109+W1133+W1181+W1125+W1149+W1117+W1141+W1165+W1173+W1101</f>
        <v>0</v>
      </c>
      <c r="X1077" s="111">
        <f t="shared" si="4283"/>
        <v>0</v>
      </c>
      <c r="Y1077" s="111">
        <f t="shared" si="4283"/>
        <v>0</v>
      </c>
      <c r="Z1077" s="111">
        <f t="shared" si="4281"/>
        <v>0</v>
      </c>
      <c r="AA1077" s="111">
        <f t="shared" ref="AA1077:AB1077" si="4284">AA1085+AA1093+AA1109+AA1133+AA1181+AA1125+AA1149+AA1117+AA1141+AA1165+AA1173+AA1101</f>
        <v>0</v>
      </c>
      <c r="AB1077" s="111">
        <f t="shared" si="4284"/>
        <v>0</v>
      </c>
      <c r="AC1077" s="111">
        <f t="shared" ref="AC1077:AE1077" si="4285">AC1085+AC1093+AC1109+AC1133+AC1181+AC1125+AC1149+AC1117+AC1141+AC1165+AC1173+AC1101</f>
        <v>0</v>
      </c>
      <c r="AD1077" s="292">
        <f t="shared" si="4189"/>
        <v>338</v>
      </c>
      <c r="AE1077" s="111">
        <f t="shared" si="4285"/>
        <v>338</v>
      </c>
      <c r="AF1077" s="111">
        <f t="shared" ref="AF1077:AK1077" si="4286">AF1085+AF1093+AF1109+AF1133+AF1181+AF1125+AF1149+AF1117+AF1141+AF1165+AF1173+AF1101</f>
        <v>323</v>
      </c>
      <c r="AG1077" s="111">
        <f t="shared" si="4286"/>
        <v>18</v>
      </c>
      <c r="AH1077" s="111">
        <f t="shared" ref="AH1077:AJ1077" si="4287">AH1085+AH1093+AH1109+AH1133+AH1181+AH1125+AH1149+AH1117+AH1141+AH1165+AH1173+AH1101</f>
        <v>0</v>
      </c>
      <c r="AI1077" s="111">
        <f t="shared" si="4287"/>
        <v>0</v>
      </c>
      <c r="AJ1077" s="111">
        <f t="shared" si="4287"/>
        <v>0</v>
      </c>
      <c r="AK1077" s="111">
        <f t="shared" si="4286"/>
        <v>18</v>
      </c>
      <c r="AL1077" s="111">
        <f t="shared" ref="AL1077:AM1077" si="4288">AL1085+AL1093+AL1109+AL1133+AL1181+AL1125+AL1149+AL1117+AL1141+AL1165+AL1173+AL1101</f>
        <v>0</v>
      </c>
      <c r="AM1077" s="111">
        <f t="shared" si="4288"/>
        <v>0</v>
      </c>
      <c r="AN1077" s="111">
        <f t="shared" ref="AN1077:AO1077" si="4289">AN1085+AN1093+AN1109+AN1133+AN1181+AN1125+AN1149+AN1117+AN1141+AN1165+AN1173+AN1101</f>
        <v>0</v>
      </c>
      <c r="AO1077" s="111">
        <f t="shared" si="4289"/>
        <v>0</v>
      </c>
    </row>
    <row r="1078" spans="1:41" ht="42.75" customHeight="1">
      <c r="A1078" s="43" t="s">
        <v>660</v>
      </c>
      <c r="B1078" s="154" t="s">
        <v>661</v>
      </c>
      <c r="C1078" s="155" t="s">
        <v>662</v>
      </c>
      <c r="D1078" s="263">
        <f t="shared" ref="D1078:E1078" si="4290">D1079+D1084</f>
        <v>10962.56</v>
      </c>
      <c r="E1078" s="156">
        <f t="shared" si="4290"/>
        <v>18723</v>
      </c>
      <c r="F1078" s="300">
        <f t="shared" ref="F1078:J1078" si="4291">F1079+F1084</f>
        <v>10700</v>
      </c>
      <c r="G1078" s="263">
        <f t="shared" si="4291"/>
        <v>3500</v>
      </c>
      <c r="H1078" s="263">
        <f t="shared" si="4291"/>
        <v>3600</v>
      </c>
      <c r="I1078" s="263">
        <f t="shared" si="4291"/>
        <v>2400</v>
      </c>
      <c r="J1078" s="263">
        <f t="shared" si="4291"/>
        <v>1200</v>
      </c>
      <c r="K1078" s="23">
        <f t="shared" si="4025"/>
        <v>10700</v>
      </c>
      <c r="L1078" s="23">
        <f t="shared" si="4026"/>
        <v>0</v>
      </c>
      <c r="M1078" s="263">
        <f t="shared" ref="M1078:O1078" si="4292">M1079+M1084</f>
        <v>10700</v>
      </c>
      <c r="N1078" s="263">
        <f t="shared" si="4292"/>
        <v>10700</v>
      </c>
      <c r="O1078" s="263">
        <f t="shared" si="4292"/>
        <v>10700</v>
      </c>
      <c r="P1078" s="156">
        <f t="shared" ref="P1078:Q1078" si="4293">P1079+P1084</f>
        <v>0</v>
      </c>
      <c r="Q1078" s="156">
        <f t="shared" si="4293"/>
        <v>0</v>
      </c>
      <c r="R1078" s="156">
        <f t="shared" ref="R1078:Z1078" si="4294">R1079+R1084</f>
        <v>53.81</v>
      </c>
      <c r="S1078" s="156">
        <f t="shared" si="4294"/>
        <v>26.790000000000003</v>
      </c>
      <c r="T1078" s="156">
        <f t="shared" si="4294"/>
        <v>0</v>
      </c>
      <c r="U1078" s="156">
        <f t="shared" ref="U1078:V1078" si="4295">U1079+U1084</f>
        <v>0</v>
      </c>
      <c r="V1078" s="156">
        <f t="shared" si="4295"/>
        <v>0</v>
      </c>
      <c r="W1078" s="156">
        <f t="shared" ref="W1078:Y1078" si="4296">W1079+W1084</f>
        <v>39.03</v>
      </c>
      <c r="X1078" s="156">
        <f t="shared" si="4296"/>
        <v>0</v>
      </c>
      <c r="Y1078" s="156">
        <f t="shared" si="4296"/>
        <v>0</v>
      </c>
      <c r="Z1078" s="156">
        <f t="shared" si="4294"/>
        <v>0</v>
      </c>
      <c r="AA1078" s="156">
        <f t="shared" ref="AA1078:AB1078" si="4297">AA1079+AA1084</f>
        <v>0</v>
      </c>
      <c r="AB1078" s="156">
        <f t="shared" si="4297"/>
        <v>0</v>
      </c>
      <c r="AC1078" s="156">
        <f t="shared" ref="AC1078:AE1078" si="4298">AC1079+AC1084</f>
        <v>0</v>
      </c>
      <c r="AD1078" s="292">
        <f t="shared" si="4189"/>
        <v>10819.630000000001</v>
      </c>
      <c r="AE1078" s="156">
        <f t="shared" si="4298"/>
        <v>10819.63</v>
      </c>
      <c r="AF1078" s="156">
        <f t="shared" ref="AF1078:AK1078" si="4299">AF1079+AF1084</f>
        <v>10581</v>
      </c>
      <c r="AG1078" s="156">
        <f t="shared" si="4299"/>
        <v>13381</v>
      </c>
      <c r="AH1078" s="156">
        <f t="shared" ref="AH1078:AJ1078" si="4300">AH1079+AH1084</f>
        <v>0</v>
      </c>
      <c r="AI1078" s="156">
        <f t="shared" si="4300"/>
        <v>0</v>
      </c>
      <c r="AJ1078" s="156">
        <f t="shared" si="4300"/>
        <v>0</v>
      </c>
      <c r="AK1078" s="156">
        <f t="shared" si="4299"/>
        <v>681</v>
      </c>
      <c r="AL1078" s="156">
        <f t="shared" ref="AL1078:AM1078" si="4301">AL1079+AL1084</f>
        <v>0</v>
      </c>
      <c r="AM1078" s="156">
        <f t="shared" si="4301"/>
        <v>0</v>
      </c>
      <c r="AN1078" s="156">
        <f t="shared" ref="AN1078:AO1078" si="4302">AN1079+AN1084</f>
        <v>0</v>
      </c>
      <c r="AO1078" s="156">
        <f t="shared" si="4302"/>
        <v>0</v>
      </c>
    </row>
    <row r="1079" spans="1:41" ht="14.25">
      <c r="A1079" s="43"/>
      <c r="B1079" s="25" t="s">
        <v>298</v>
      </c>
      <c r="C1079" s="29"/>
      <c r="D1079" s="191">
        <f t="shared" ref="D1079:E1079" si="4303">D1080+D1083</f>
        <v>10958.56</v>
      </c>
      <c r="E1079" s="111">
        <f t="shared" si="4303"/>
        <v>18723</v>
      </c>
      <c r="F1079" s="296">
        <f t="shared" ref="F1079:J1079" si="4304">F1080+F1083</f>
        <v>10700</v>
      </c>
      <c r="G1079" s="191">
        <f t="shared" si="4304"/>
        <v>3500</v>
      </c>
      <c r="H1079" s="191">
        <f t="shared" si="4304"/>
        <v>3600</v>
      </c>
      <c r="I1079" s="191">
        <f t="shared" si="4304"/>
        <v>2400</v>
      </c>
      <c r="J1079" s="191">
        <f t="shared" si="4304"/>
        <v>1200</v>
      </c>
      <c r="K1079" s="23">
        <f t="shared" si="4025"/>
        <v>10700</v>
      </c>
      <c r="L1079" s="23">
        <f t="shared" si="4026"/>
        <v>0</v>
      </c>
      <c r="M1079" s="191">
        <f t="shared" ref="M1079:O1079" si="4305">M1080+M1083</f>
        <v>10700</v>
      </c>
      <c r="N1079" s="191">
        <f t="shared" si="4305"/>
        <v>10700</v>
      </c>
      <c r="O1079" s="191">
        <f t="shared" si="4305"/>
        <v>10700</v>
      </c>
      <c r="P1079" s="111">
        <f t="shared" ref="P1079:Q1079" si="4306">P1080+P1083</f>
        <v>0</v>
      </c>
      <c r="Q1079" s="111">
        <f t="shared" si="4306"/>
        <v>0</v>
      </c>
      <c r="R1079" s="111">
        <f t="shared" ref="R1079:Z1079" si="4307">R1080+R1083</f>
        <v>53.81</v>
      </c>
      <c r="S1079" s="111">
        <f t="shared" si="4307"/>
        <v>26.790000000000003</v>
      </c>
      <c r="T1079" s="111">
        <f t="shared" si="4307"/>
        <v>0</v>
      </c>
      <c r="U1079" s="111">
        <f t="shared" ref="U1079:V1079" si="4308">U1080+U1083</f>
        <v>0</v>
      </c>
      <c r="V1079" s="111">
        <f t="shared" si="4308"/>
        <v>0</v>
      </c>
      <c r="W1079" s="111">
        <f t="shared" ref="W1079:Y1079" si="4309">W1080+W1083</f>
        <v>39.03</v>
      </c>
      <c r="X1079" s="111">
        <f t="shared" si="4309"/>
        <v>0</v>
      </c>
      <c r="Y1079" s="111">
        <f t="shared" si="4309"/>
        <v>0</v>
      </c>
      <c r="Z1079" s="111">
        <f t="shared" si="4307"/>
        <v>0</v>
      </c>
      <c r="AA1079" s="111">
        <f t="shared" ref="AA1079:AB1079" si="4310">AA1080+AA1083</f>
        <v>0</v>
      </c>
      <c r="AB1079" s="111">
        <f t="shared" si="4310"/>
        <v>0</v>
      </c>
      <c r="AC1079" s="111">
        <f t="shared" ref="AC1079:AE1079" si="4311">AC1080+AC1083</f>
        <v>0</v>
      </c>
      <c r="AD1079" s="292">
        <f t="shared" si="4189"/>
        <v>10819.630000000001</v>
      </c>
      <c r="AE1079" s="111">
        <f t="shared" si="4311"/>
        <v>10819.63</v>
      </c>
      <c r="AF1079" s="111">
        <f t="shared" ref="AF1079:AK1079" si="4312">AF1080+AF1083</f>
        <v>10581</v>
      </c>
      <c r="AG1079" s="111">
        <f t="shared" si="4312"/>
        <v>13381</v>
      </c>
      <c r="AH1079" s="111">
        <f t="shared" ref="AH1079:AJ1079" si="4313">AH1080+AH1083</f>
        <v>0</v>
      </c>
      <c r="AI1079" s="111">
        <f t="shared" si="4313"/>
        <v>0</v>
      </c>
      <c r="AJ1079" s="111">
        <f t="shared" si="4313"/>
        <v>0</v>
      </c>
      <c r="AK1079" s="111">
        <f t="shared" si="4312"/>
        <v>681</v>
      </c>
      <c r="AL1079" s="111">
        <f t="shared" ref="AL1079:AM1079" si="4314">AL1080+AL1083</f>
        <v>0</v>
      </c>
      <c r="AM1079" s="111">
        <f t="shared" si="4314"/>
        <v>0</v>
      </c>
      <c r="AN1079" s="111">
        <f t="shared" ref="AN1079:AO1079" si="4315">AN1080+AN1083</f>
        <v>0</v>
      </c>
      <c r="AO1079" s="111">
        <f t="shared" si="4315"/>
        <v>0</v>
      </c>
    </row>
    <row r="1080" spans="1:41" ht="15" customHeight="1">
      <c r="A1080" s="43"/>
      <c r="B1080" s="28" t="s">
        <v>299</v>
      </c>
      <c r="C1080" s="29">
        <v>1</v>
      </c>
      <c r="D1080" s="248">
        <f t="shared" ref="D1080:E1080" si="4316">D1081+D1082</f>
        <v>11000</v>
      </c>
      <c r="E1080" s="38">
        <f t="shared" si="4316"/>
        <v>18723</v>
      </c>
      <c r="F1080" s="286">
        <f t="shared" ref="F1080:J1080" si="4317">F1081+F1082</f>
        <v>10700</v>
      </c>
      <c r="G1080" s="248">
        <f t="shared" si="4317"/>
        <v>3500</v>
      </c>
      <c r="H1080" s="248">
        <f t="shared" si="4317"/>
        <v>3600</v>
      </c>
      <c r="I1080" s="248">
        <f t="shared" si="4317"/>
        <v>2400</v>
      </c>
      <c r="J1080" s="248">
        <f t="shared" si="4317"/>
        <v>1200</v>
      </c>
      <c r="K1080" s="23">
        <f t="shared" si="4025"/>
        <v>10700</v>
      </c>
      <c r="L1080" s="23">
        <f t="shared" si="4026"/>
        <v>0</v>
      </c>
      <c r="M1080" s="248">
        <f t="shared" ref="M1080:O1080" si="4318">M1081+M1082</f>
        <v>10700</v>
      </c>
      <c r="N1080" s="248">
        <f t="shared" si="4318"/>
        <v>10700</v>
      </c>
      <c r="O1080" s="248">
        <f t="shared" si="4318"/>
        <v>10700</v>
      </c>
      <c r="P1080" s="38">
        <f t="shared" ref="P1080:Q1080" si="4319">P1081+P1082</f>
        <v>0</v>
      </c>
      <c r="Q1080" s="38">
        <f t="shared" si="4319"/>
        <v>0</v>
      </c>
      <c r="R1080" s="38">
        <f t="shared" ref="R1080:Z1080" si="4320">R1081+R1082</f>
        <v>61</v>
      </c>
      <c r="S1080" s="38">
        <f t="shared" si="4320"/>
        <v>36.56</v>
      </c>
      <c r="T1080" s="38">
        <f t="shared" si="4320"/>
        <v>0</v>
      </c>
      <c r="U1080" s="38">
        <f t="shared" ref="U1080:V1080" si="4321">U1081+U1082</f>
        <v>0</v>
      </c>
      <c r="V1080" s="38">
        <f t="shared" si="4321"/>
        <v>0</v>
      </c>
      <c r="W1080" s="38">
        <f t="shared" ref="W1080:Y1080" si="4322">W1081+W1082</f>
        <v>57</v>
      </c>
      <c r="X1080" s="38">
        <f t="shared" si="4322"/>
        <v>0</v>
      </c>
      <c r="Y1080" s="38">
        <f t="shared" si="4322"/>
        <v>0</v>
      </c>
      <c r="Z1080" s="38">
        <f t="shared" si="4320"/>
        <v>0</v>
      </c>
      <c r="AA1080" s="38">
        <f t="shared" ref="AA1080:AB1080" si="4323">AA1081+AA1082</f>
        <v>0</v>
      </c>
      <c r="AB1080" s="38">
        <f t="shared" si="4323"/>
        <v>0</v>
      </c>
      <c r="AC1080" s="38">
        <f t="shared" ref="AC1080:AE1080" si="4324">AC1081+AC1082</f>
        <v>0</v>
      </c>
      <c r="AD1080" s="292">
        <f t="shared" si="4189"/>
        <v>10854.56</v>
      </c>
      <c r="AE1080" s="38">
        <f t="shared" si="4324"/>
        <v>10854.56</v>
      </c>
      <c r="AF1080" s="38">
        <f t="shared" ref="AF1080:AK1080" si="4325">AF1081+AF1082</f>
        <v>10626</v>
      </c>
      <c r="AG1080" s="38">
        <f t="shared" si="4325"/>
        <v>13381</v>
      </c>
      <c r="AH1080" s="38">
        <f t="shared" ref="AH1080:AJ1080" si="4326">AH1081+AH1082</f>
        <v>0</v>
      </c>
      <c r="AI1080" s="38">
        <f t="shared" si="4326"/>
        <v>0</v>
      </c>
      <c r="AJ1080" s="38">
        <f t="shared" si="4326"/>
        <v>0</v>
      </c>
      <c r="AK1080" s="38">
        <f t="shared" si="4325"/>
        <v>681</v>
      </c>
      <c r="AL1080" s="38">
        <f t="shared" ref="AL1080:AM1080" si="4327">AL1081+AL1082</f>
        <v>0</v>
      </c>
      <c r="AM1080" s="38">
        <f t="shared" si="4327"/>
        <v>0</v>
      </c>
      <c r="AN1080" s="38">
        <f t="shared" ref="AN1080:AO1080" si="4328">AN1081+AN1082</f>
        <v>0</v>
      </c>
      <c r="AO1080" s="38">
        <f t="shared" si="4328"/>
        <v>0</v>
      </c>
    </row>
    <row r="1081" spans="1:41" ht="19.5" customHeight="1">
      <c r="A1081" s="43"/>
      <c r="B1081" s="28" t="s">
        <v>663</v>
      </c>
      <c r="C1081" s="29">
        <v>10</v>
      </c>
      <c r="D1081" s="186">
        <v>9300</v>
      </c>
      <c r="E1081" s="30">
        <v>15900</v>
      </c>
      <c r="F1081" s="93">
        <v>9000</v>
      </c>
      <c r="G1081" s="186">
        <v>3000</v>
      </c>
      <c r="H1081" s="186">
        <v>3000</v>
      </c>
      <c r="I1081" s="186">
        <v>2000</v>
      </c>
      <c r="J1081" s="186">
        <v>1000</v>
      </c>
      <c r="K1081" s="23">
        <f t="shared" si="4025"/>
        <v>9000</v>
      </c>
      <c r="L1081" s="23">
        <f t="shared" si="4026"/>
        <v>0</v>
      </c>
      <c r="M1081" s="186">
        <v>9000</v>
      </c>
      <c r="N1081" s="186">
        <v>9000</v>
      </c>
      <c r="O1081" s="186">
        <v>9000</v>
      </c>
      <c r="P1081" s="30"/>
      <c r="Q1081" s="30"/>
      <c r="R1081" s="30"/>
      <c r="S1081" s="30"/>
      <c r="T1081" s="30">
        <v>-5</v>
      </c>
      <c r="U1081" s="30"/>
      <c r="V1081" s="30"/>
      <c r="W1081" s="30"/>
      <c r="X1081" s="30"/>
      <c r="Y1081" s="30"/>
      <c r="Z1081" s="30"/>
      <c r="AA1081" s="30">
        <v>-420</v>
      </c>
      <c r="AB1081" s="30"/>
      <c r="AC1081" s="30"/>
      <c r="AD1081" s="292">
        <f t="shared" si="4189"/>
        <v>8575</v>
      </c>
      <c r="AE1081" s="30">
        <v>8575</v>
      </c>
      <c r="AF1081" s="30">
        <v>8455</v>
      </c>
      <c r="AG1081" s="30">
        <v>10000</v>
      </c>
      <c r="AH1081" s="30"/>
      <c r="AI1081" s="30"/>
      <c r="AJ1081" s="30"/>
      <c r="AK1081" s="30"/>
      <c r="AL1081" s="30"/>
      <c r="AM1081" s="30"/>
      <c r="AN1081" s="30"/>
      <c r="AO1081" s="30"/>
    </row>
    <row r="1082" spans="1:41" ht="17.25" customHeight="1">
      <c r="A1082" s="43"/>
      <c r="B1082" s="28" t="s">
        <v>301</v>
      </c>
      <c r="C1082" s="29">
        <v>20</v>
      </c>
      <c r="D1082" s="186">
        <v>1700</v>
      </c>
      <c r="E1082" s="30">
        <v>2823</v>
      </c>
      <c r="F1082" s="93">
        <v>1700</v>
      </c>
      <c r="G1082" s="186">
        <v>500</v>
      </c>
      <c r="H1082" s="186">
        <v>600</v>
      </c>
      <c r="I1082" s="186">
        <v>400</v>
      </c>
      <c r="J1082" s="186">
        <v>200</v>
      </c>
      <c r="K1082" s="23">
        <f t="shared" si="4025"/>
        <v>1700</v>
      </c>
      <c r="L1082" s="23">
        <f t="shared" si="4026"/>
        <v>0</v>
      </c>
      <c r="M1082" s="186">
        <v>1700</v>
      </c>
      <c r="N1082" s="186">
        <v>1700</v>
      </c>
      <c r="O1082" s="186">
        <v>1700</v>
      </c>
      <c r="P1082" s="30"/>
      <c r="Q1082" s="30"/>
      <c r="R1082" s="30">
        <v>61</v>
      </c>
      <c r="S1082" s="30">
        <v>36.56</v>
      </c>
      <c r="T1082" s="30">
        <f>5</f>
        <v>5</v>
      </c>
      <c r="U1082" s="30"/>
      <c r="V1082" s="30"/>
      <c r="W1082" s="30">
        <v>57</v>
      </c>
      <c r="X1082" s="30"/>
      <c r="Y1082" s="30"/>
      <c r="Z1082" s="30"/>
      <c r="AA1082" s="30">
        <v>420</v>
      </c>
      <c r="AB1082" s="30"/>
      <c r="AC1082" s="30"/>
      <c r="AD1082" s="292">
        <f t="shared" si="4189"/>
        <v>2279.56</v>
      </c>
      <c r="AE1082" s="30">
        <v>2279.56</v>
      </c>
      <c r="AF1082" s="30">
        <v>2171</v>
      </c>
      <c r="AG1082" s="30">
        <f>681+2700</f>
        <v>3381</v>
      </c>
      <c r="AH1082" s="30"/>
      <c r="AI1082" s="30"/>
      <c r="AJ1082" s="30"/>
      <c r="AK1082" s="30">
        <v>681</v>
      </c>
      <c r="AL1082" s="30"/>
      <c r="AM1082" s="30"/>
      <c r="AN1082" s="30"/>
      <c r="AO1082" s="30"/>
    </row>
    <row r="1083" spans="1:41" ht="17.25" customHeight="1">
      <c r="A1083" s="43"/>
      <c r="B1083" s="16" t="s">
        <v>310</v>
      </c>
      <c r="C1083" s="29" t="s">
        <v>421</v>
      </c>
      <c r="D1083" s="186">
        <v>-41.44</v>
      </c>
      <c r="E1083" s="30"/>
      <c r="F1083" s="93"/>
      <c r="G1083" s="186"/>
      <c r="H1083" s="186"/>
      <c r="I1083" s="186"/>
      <c r="J1083" s="186"/>
      <c r="K1083" s="23">
        <f t="shared" si="4025"/>
        <v>0</v>
      </c>
      <c r="L1083" s="23">
        <f t="shared" si="4026"/>
        <v>0</v>
      </c>
      <c r="M1083" s="186"/>
      <c r="N1083" s="186"/>
      <c r="O1083" s="186"/>
      <c r="P1083" s="30"/>
      <c r="Q1083" s="30"/>
      <c r="R1083" s="30">
        <v>-7.19</v>
      </c>
      <c r="S1083" s="30">
        <v>-9.77</v>
      </c>
      <c r="T1083" s="30"/>
      <c r="U1083" s="30"/>
      <c r="V1083" s="30"/>
      <c r="W1083" s="30">
        <v>-17.97</v>
      </c>
      <c r="X1083" s="30"/>
      <c r="Y1083" s="30"/>
      <c r="Z1083" s="30"/>
      <c r="AA1083" s="30"/>
      <c r="AB1083" s="30"/>
      <c r="AC1083" s="30"/>
      <c r="AD1083" s="292">
        <f t="shared" si="4189"/>
        <v>-34.93</v>
      </c>
      <c r="AE1083" s="30">
        <v>-34.93</v>
      </c>
      <c r="AF1083" s="30">
        <v>-45</v>
      </c>
      <c r="AG1083" s="30"/>
      <c r="AH1083" s="30"/>
      <c r="AI1083" s="30"/>
      <c r="AJ1083" s="30"/>
      <c r="AK1083" s="30"/>
      <c r="AL1083" s="30"/>
      <c r="AM1083" s="30"/>
      <c r="AN1083" s="30"/>
      <c r="AO1083" s="30"/>
    </row>
    <row r="1084" spans="1:41" ht="17.25" customHeight="1">
      <c r="A1084" s="43"/>
      <c r="B1084" s="25" t="s">
        <v>311</v>
      </c>
      <c r="C1084" s="29"/>
      <c r="D1084" s="40">
        <f t="shared" ref="D1084:E1084" si="4329">D1085</f>
        <v>4</v>
      </c>
      <c r="E1084" s="41">
        <f t="shared" si="4329"/>
        <v>0</v>
      </c>
      <c r="F1084" s="288">
        <f t="shared" ref="F1084:AO1084" si="4330">F1085</f>
        <v>0</v>
      </c>
      <c r="G1084" s="40">
        <f t="shared" si="4330"/>
        <v>0</v>
      </c>
      <c r="H1084" s="40">
        <f t="shared" si="4330"/>
        <v>0</v>
      </c>
      <c r="I1084" s="40">
        <f t="shared" si="4330"/>
        <v>0</v>
      </c>
      <c r="J1084" s="40">
        <f t="shared" si="4330"/>
        <v>0</v>
      </c>
      <c r="K1084" s="23">
        <f t="shared" si="4025"/>
        <v>0</v>
      </c>
      <c r="L1084" s="23">
        <f t="shared" si="4026"/>
        <v>0</v>
      </c>
      <c r="M1084" s="40">
        <f t="shared" si="4330"/>
        <v>0</v>
      </c>
      <c r="N1084" s="40">
        <f t="shared" si="4330"/>
        <v>0</v>
      </c>
      <c r="O1084" s="40">
        <f t="shared" si="4330"/>
        <v>0</v>
      </c>
      <c r="P1084" s="41">
        <f t="shared" si="4330"/>
        <v>0</v>
      </c>
      <c r="Q1084" s="41">
        <f t="shared" si="4330"/>
        <v>0</v>
      </c>
      <c r="R1084" s="41">
        <f t="shared" si="4330"/>
        <v>0</v>
      </c>
      <c r="S1084" s="41">
        <f t="shared" si="4330"/>
        <v>0</v>
      </c>
      <c r="T1084" s="41">
        <f t="shared" si="4330"/>
        <v>0</v>
      </c>
      <c r="U1084" s="41">
        <f t="shared" si="4330"/>
        <v>0</v>
      </c>
      <c r="V1084" s="41">
        <f t="shared" si="4330"/>
        <v>0</v>
      </c>
      <c r="W1084" s="41">
        <f t="shared" si="4330"/>
        <v>0</v>
      </c>
      <c r="X1084" s="41">
        <f t="shared" si="4330"/>
        <v>0</v>
      </c>
      <c r="Y1084" s="41">
        <f t="shared" si="4330"/>
        <v>0</v>
      </c>
      <c r="Z1084" s="41">
        <f t="shared" si="4330"/>
        <v>0</v>
      </c>
      <c r="AA1084" s="41">
        <f t="shared" si="4330"/>
        <v>0</v>
      </c>
      <c r="AB1084" s="41">
        <f t="shared" si="4330"/>
        <v>0</v>
      </c>
      <c r="AC1084" s="41">
        <f t="shared" si="4330"/>
        <v>0</v>
      </c>
      <c r="AD1084" s="292">
        <f t="shared" si="4189"/>
        <v>0</v>
      </c>
      <c r="AE1084" s="41">
        <f t="shared" si="4330"/>
        <v>0</v>
      </c>
      <c r="AF1084" s="41">
        <f t="shared" si="4330"/>
        <v>0</v>
      </c>
      <c r="AG1084" s="41">
        <f t="shared" si="4330"/>
        <v>0</v>
      </c>
      <c r="AH1084" s="41">
        <f t="shared" si="4330"/>
        <v>0</v>
      </c>
      <c r="AI1084" s="41">
        <f t="shared" si="4330"/>
        <v>0</v>
      </c>
      <c r="AJ1084" s="41">
        <f t="shared" si="4330"/>
        <v>0</v>
      </c>
      <c r="AK1084" s="41">
        <f t="shared" si="4330"/>
        <v>0</v>
      </c>
      <c r="AL1084" s="41">
        <f t="shared" si="4330"/>
        <v>0</v>
      </c>
      <c r="AM1084" s="41">
        <f t="shared" si="4330"/>
        <v>0</v>
      </c>
      <c r="AN1084" s="41">
        <f t="shared" si="4330"/>
        <v>0</v>
      </c>
      <c r="AO1084" s="41">
        <f t="shared" si="4330"/>
        <v>0</v>
      </c>
    </row>
    <row r="1085" spans="1:41" ht="17.25" customHeight="1">
      <c r="A1085" s="43"/>
      <c r="B1085" s="28" t="s">
        <v>365</v>
      </c>
      <c r="C1085" s="29">
        <v>70</v>
      </c>
      <c r="D1085" s="186">
        <v>4</v>
      </c>
      <c r="E1085" s="30"/>
      <c r="F1085" s="93"/>
      <c r="G1085" s="186"/>
      <c r="H1085" s="186"/>
      <c r="I1085" s="186"/>
      <c r="J1085" s="186"/>
      <c r="K1085" s="23">
        <f t="shared" si="4025"/>
        <v>0</v>
      </c>
      <c r="L1085" s="23">
        <f t="shared" si="4026"/>
        <v>0</v>
      </c>
      <c r="M1085" s="186"/>
      <c r="N1085" s="186"/>
      <c r="O1085" s="186"/>
      <c r="P1085" s="30"/>
      <c r="Q1085" s="30"/>
      <c r="R1085" s="30"/>
      <c r="S1085" s="30"/>
      <c r="T1085" s="30"/>
      <c r="U1085" s="30"/>
      <c r="V1085" s="30"/>
      <c r="W1085" s="30"/>
      <c r="X1085" s="30"/>
      <c r="Y1085" s="30"/>
      <c r="Z1085" s="30"/>
      <c r="AA1085" s="30"/>
      <c r="AB1085" s="30"/>
      <c r="AC1085" s="30"/>
      <c r="AD1085" s="292">
        <f t="shared" si="4189"/>
        <v>0</v>
      </c>
      <c r="AE1085" s="30"/>
      <c r="AF1085" s="30"/>
      <c r="AG1085" s="30"/>
      <c r="AH1085" s="30"/>
      <c r="AI1085" s="30"/>
      <c r="AJ1085" s="30"/>
      <c r="AK1085" s="30"/>
      <c r="AL1085" s="30"/>
      <c r="AM1085" s="30"/>
      <c r="AN1085" s="30"/>
      <c r="AO1085" s="30"/>
    </row>
    <row r="1086" spans="1:41" ht="2.25" customHeight="1">
      <c r="A1086" s="43" t="s">
        <v>664</v>
      </c>
      <c r="B1086" s="154" t="s">
        <v>665</v>
      </c>
      <c r="C1086" s="155" t="s">
        <v>666</v>
      </c>
      <c r="D1086" s="263">
        <f t="shared" ref="D1086:E1086" si="4331">D1087+D1092</f>
        <v>0</v>
      </c>
      <c r="E1086" s="156">
        <f t="shared" si="4331"/>
        <v>0</v>
      </c>
      <c r="F1086" s="300">
        <f t="shared" ref="F1086:J1086" si="4332">F1087+F1092</f>
        <v>0</v>
      </c>
      <c r="G1086" s="263">
        <f t="shared" si="4332"/>
        <v>0</v>
      </c>
      <c r="H1086" s="263">
        <f t="shared" si="4332"/>
        <v>0</v>
      </c>
      <c r="I1086" s="263">
        <f t="shared" si="4332"/>
        <v>0</v>
      </c>
      <c r="J1086" s="263">
        <f t="shared" si="4332"/>
        <v>0</v>
      </c>
      <c r="K1086" s="23">
        <f t="shared" si="4025"/>
        <v>0</v>
      </c>
      <c r="L1086" s="23">
        <f t="shared" si="4026"/>
        <v>0</v>
      </c>
      <c r="M1086" s="263">
        <f t="shared" ref="M1086:O1086" si="4333">M1087+M1092</f>
        <v>0</v>
      </c>
      <c r="N1086" s="263">
        <f t="shared" si="4333"/>
        <v>0</v>
      </c>
      <c r="O1086" s="263">
        <f t="shared" si="4333"/>
        <v>0</v>
      </c>
      <c r="P1086" s="156">
        <f t="shared" ref="P1086:Q1086" si="4334">P1087+P1092</f>
        <v>0</v>
      </c>
      <c r="Q1086" s="156">
        <f t="shared" si="4334"/>
        <v>0</v>
      </c>
      <c r="R1086" s="156">
        <f t="shared" ref="R1086:Z1086" si="4335">R1087+R1092</f>
        <v>0</v>
      </c>
      <c r="S1086" s="156">
        <f t="shared" si="4335"/>
        <v>0</v>
      </c>
      <c r="T1086" s="156">
        <f t="shared" si="4335"/>
        <v>0</v>
      </c>
      <c r="U1086" s="156">
        <f t="shared" ref="U1086:V1086" si="4336">U1087+U1092</f>
        <v>0</v>
      </c>
      <c r="V1086" s="156">
        <f t="shared" si="4336"/>
        <v>0</v>
      </c>
      <c r="W1086" s="156">
        <f t="shared" ref="W1086:Y1086" si="4337">W1087+W1092</f>
        <v>0</v>
      </c>
      <c r="X1086" s="156">
        <f t="shared" si="4337"/>
        <v>0</v>
      </c>
      <c r="Y1086" s="156">
        <f t="shared" si="4337"/>
        <v>0</v>
      </c>
      <c r="Z1086" s="156">
        <f t="shared" si="4335"/>
        <v>0</v>
      </c>
      <c r="AA1086" s="156">
        <f t="shared" ref="AA1086:AB1086" si="4338">AA1087+AA1092</f>
        <v>0</v>
      </c>
      <c r="AB1086" s="156">
        <f t="shared" si="4338"/>
        <v>0</v>
      </c>
      <c r="AC1086" s="156">
        <f t="shared" ref="AC1086:AE1086" si="4339">AC1087+AC1092</f>
        <v>0</v>
      </c>
      <c r="AD1086" s="292">
        <f t="shared" si="4189"/>
        <v>0</v>
      </c>
      <c r="AE1086" s="156">
        <f t="shared" si="4339"/>
        <v>0</v>
      </c>
      <c r="AF1086" s="156">
        <f t="shared" ref="AF1086:AK1086" si="4340">AF1087+AF1092</f>
        <v>0</v>
      </c>
      <c r="AG1086" s="156">
        <f t="shared" si="4340"/>
        <v>0</v>
      </c>
      <c r="AH1086" s="156">
        <f t="shared" ref="AH1086:AJ1086" si="4341">AH1087+AH1092</f>
        <v>0</v>
      </c>
      <c r="AI1086" s="156">
        <f t="shared" si="4341"/>
        <v>0</v>
      </c>
      <c r="AJ1086" s="156">
        <f t="shared" si="4341"/>
        <v>0</v>
      </c>
      <c r="AK1086" s="156">
        <f t="shared" si="4340"/>
        <v>0</v>
      </c>
      <c r="AL1086" s="156">
        <f t="shared" ref="AL1086:AM1086" si="4342">AL1087+AL1092</f>
        <v>0</v>
      </c>
      <c r="AM1086" s="156">
        <f t="shared" si="4342"/>
        <v>0</v>
      </c>
      <c r="AN1086" s="156">
        <f t="shared" ref="AN1086:AO1086" si="4343">AN1087+AN1092</f>
        <v>0</v>
      </c>
      <c r="AO1086" s="156">
        <f t="shared" si="4343"/>
        <v>0</v>
      </c>
    </row>
    <row r="1087" spans="1:41" ht="17.25" hidden="1" customHeight="1">
      <c r="A1087" s="43"/>
      <c r="B1087" s="25" t="s">
        <v>298</v>
      </c>
      <c r="C1087" s="29"/>
      <c r="D1087" s="191">
        <f t="shared" ref="D1087:E1087" si="4344">D1088+D1091</f>
        <v>0</v>
      </c>
      <c r="E1087" s="111">
        <f t="shared" si="4344"/>
        <v>0</v>
      </c>
      <c r="F1087" s="296">
        <f t="shared" ref="F1087:J1087" si="4345">F1088+F1091</f>
        <v>0</v>
      </c>
      <c r="G1087" s="191">
        <f t="shared" si="4345"/>
        <v>0</v>
      </c>
      <c r="H1087" s="191">
        <f t="shared" si="4345"/>
        <v>0</v>
      </c>
      <c r="I1087" s="191">
        <f t="shared" si="4345"/>
        <v>0</v>
      </c>
      <c r="J1087" s="191">
        <f t="shared" si="4345"/>
        <v>0</v>
      </c>
      <c r="K1087" s="23">
        <f t="shared" si="4025"/>
        <v>0</v>
      </c>
      <c r="L1087" s="23">
        <f t="shared" si="4026"/>
        <v>0</v>
      </c>
      <c r="M1087" s="191">
        <f t="shared" ref="M1087:O1087" si="4346">M1088+M1091</f>
        <v>0</v>
      </c>
      <c r="N1087" s="191">
        <f t="shared" si="4346"/>
        <v>0</v>
      </c>
      <c r="O1087" s="191">
        <f t="shared" si="4346"/>
        <v>0</v>
      </c>
      <c r="P1087" s="111">
        <f t="shared" ref="P1087:Q1087" si="4347">P1088+P1091</f>
        <v>0</v>
      </c>
      <c r="Q1087" s="111">
        <f t="shared" si="4347"/>
        <v>0</v>
      </c>
      <c r="R1087" s="111">
        <f t="shared" ref="R1087:Z1087" si="4348">R1088+R1091</f>
        <v>0</v>
      </c>
      <c r="S1087" s="111">
        <f t="shared" si="4348"/>
        <v>0</v>
      </c>
      <c r="T1087" s="111">
        <f t="shared" si="4348"/>
        <v>0</v>
      </c>
      <c r="U1087" s="111">
        <f t="shared" ref="U1087:V1087" si="4349">U1088+U1091</f>
        <v>0</v>
      </c>
      <c r="V1087" s="111">
        <f t="shared" si="4349"/>
        <v>0</v>
      </c>
      <c r="W1087" s="111">
        <f t="shared" ref="W1087:Y1087" si="4350">W1088+W1091</f>
        <v>0</v>
      </c>
      <c r="X1087" s="111">
        <f t="shared" si="4350"/>
        <v>0</v>
      </c>
      <c r="Y1087" s="111">
        <f t="shared" si="4350"/>
        <v>0</v>
      </c>
      <c r="Z1087" s="111">
        <f t="shared" si="4348"/>
        <v>0</v>
      </c>
      <c r="AA1087" s="111">
        <f t="shared" ref="AA1087:AB1087" si="4351">AA1088+AA1091</f>
        <v>0</v>
      </c>
      <c r="AB1087" s="111">
        <f t="shared" si="4351"/>
        <v>0</v>
      </c>
      <c r="AC1087" s="111">
        <f t="shared" ref="AC1087:AE1087" si="4352">AC1088+AC1091</f>
        <v>0</v>
      </c>
      <c r="AD1087" s="292">
        <f t="shared" si="4189"/>
        <v>0</v>
      </c>
      <c r="AE1087" s="111">
        <f t="shared" si="4352"/>
        <v>0</v>
      </c>
      <c r="AF1087" s="111">
        <f t="shared" ref="AF1087:AK1087" si="4353">AF1088+AF1091</f>
        <v>0</v>
      </c>
      <c r="AG1087" s="111">
        <f t="shared" si="4353"/>
        <v>0</v>
      </c>
      <c r="AH1087" s="111">
        <f t="shared" ref="AH1087:AJ1087" si="4354">AH1088+AH1091</f>
        <v>0</v>
      </c>
      <c r="AI1087" s="111">
        <f t="shared" si="4354"/>
        <v>0</v>
      </c>
      <c r="AJ1087" s="111">
        <f t="shared" si="4354"/>
        <v>0</v>
      </c>
      <c r="AK1087" s="111">
        <f t="shared" si="4353"/>
        <v>0</v>
      </c>
      <c r="AL1087" s="111">
        <f t="shared" ref="AL1087:AM1087" si="4355">AL1088+AL1091</f>
        <v>0</v>
      </c>
      <c r="AM1087" s="111">
        <f t="shared" si="4355"/>
        <v>0</v>
      </c>
      <c r="AN1087" s="111">
        <f t="shared" ref="AN1087:AO1087" si="4356">AN1088+AN1091</f>
        <v>0</v>
      </c>
      <c r="AO1087" s="111">
        <f t="shared" si="4356"/>
        <v>0</v>
      </c>
    </row>
    <row r="1088" spans="1:41" ht="17.25" hidden="1" customHeight="1">
      <c r="A1088" s="43"/>
      <c r="B1088" s="28" t="s">
        <v>299</v>
      </c>
      <c r="C1088" s="29">
        <v>1</v>
      </c>
      <c r="D1088" s="248">
        <f t="shared" ref="D1088:E1088" si="4357">D1089+D1090</f>
        <v>0</v>
      </c>
      <c r="E1088" s="38">
        <f t="shared" si="4357"/>
        <v>0</v>
      </c>
      <c r="F1088" s="286">
        <f t="shared" ref="F1088:J1088" si="4358">F1089+F1090</f>
        <v>0</v>
      </c>
      <c r="G1088" s="248">
        <f t="shared" si="4358"/>
        <v>0</v>
      </c>
      <c r="H1088" s="248">
        <f t="shared" si="4358"/>
        <v>0</v>
      </c>
      <c r="I1088" s="248">
        <f t="shared" si="4358"/>
        <v>0</v>
      </c>
      <c r="J1088" s="248">
        <f t="shared" si="4358"/>
        <v>0</v>
      </c>
      <c r="K1088" s="23">
        <f t="shared" si="4025"/>
        <v>0</v>
      </c>
      <c r="L1088" s="23">
        <f t="shared" si="4026"/>
        <v>0</v>
      </c>
      <c r="M1088" s="248">
        <f t="shared" ref="M1088:O1088" si="4359">M1089+M1090</f>
        <v>0</v>
      </c>
      <c r="N1088" s="248">
        <f t="shared" si="4359"/>
        <v>0</v>
      </c>
      <c r="O1088" s="248">
        <f t="shared" si="4359"/>
        <v>0</v>
      </c>
      <c r="P1088" s="38">
        <f t="shared" ref="P1088:Q1088" si="4360">P1089+P1090</f>
        <v>0</v>
      </c>
      <c r="Q1088" s="38">
        <f t="shared" si="4360"/>
        <v>0</v>
      </c>
      <c r="R1088" s="38">
        <f t="shared" ref="R1088:Z1088" si="4361">R1089+R1090</f>
        <v>0</v>
      </c>
      <c r="S1088" s="38">
        <f t="shared" si="4361"/>
        <v>0</v>
      </c>
      <c r="T1088" s="38">
        <f t="shared" si="4361"/>
        <v>0</v>
      </c>
      <c r="U1088" s="38">
        <f t="shared" ref="U1088:V1088" si="4362">U1089+U1090</f>
        <v>0</v>
      </c>
      <c r="V1088" s="38">
        <f t="shared" si="4362"/>
        <v>0</v>
      </c>
      <c r="W1088" s="38">
        <f t="shared" ref="W1088:Y1088" si="4363">W1089+W1090</f>
        <v>0</v>
      </c>
      <c r="X1088" s="38">
        <f t="shared" si="4363"/>
        <v>0</v>
      </c>
      <c r="Y1088" s="38">
        <f t="shared" si="4363"/>
        <v>0</v>
      </c>
      <c r="Z1088" s="38">
        <f t="shared" si="4361"/>
        <v>0</v>
      </c>
      <c r="AA1088" s="38">
        <f t="shared" ref="AA1088:AB1088" si="4364">AA1089+AA1090</f>
        <v>0</v>
      </c>
      <c r="AB1088" s="38">
        <f t="shared" si="4364"/>
        <v>0</v>
      </c>
      <c r="AC1088" s="38">
        <f t="shared" ref="AC1088:AE1088" si="4365">AC1089+AC1090</f>
        <v>0</v>
      </c>
      <c r="AD1088" s="292">
        <f t="shared" si="4189"/>
        <v>0</v>
      </c>
      <c r="AE1088" s="38">
        <f t="shared" si="4365"/>
        <v>0</v>
      </c>
      <c r="AF1088" s="38">
        <f t="shared" ref="AF1088:AK1088" si="4366">AF1089+AF1090</f>
        <v>0</v>
      </c>
      <c r="AG1088" s="38">
        <f t="shared" si="4366"/>
        <v>0</v>
      </c>
      <c r="AH1088" s="38">
        <f t="shared" ref="AH1088:AJ1088" si="4367">AH1089+AH1090</f>
        <v>0</v>
      </c>
      <c r="AI1088" s="38">
        <f t="shared" si="4367"/>
        <v>0</v>
      </c>
      <c r="AJ1088" s="38">
        <f t="shared" si="4367"/>
        <v>0</v>
      </c>
      <c r="AK1088" s="38">
        <f t="shared" si="4366"/>
        <v>0</v>
      </c>
      <c r="AL1088" s="38">
        <f t="shared" ref="AL1088:AM1088" si="4368">AL1089+AL1090</f>
        <v>0</v>
      </c>
      <c r="AM1088" s="38">
        <f t="shared" si="4368"/>
        <v>0</v>
      </c>
      <c r="AN1088" s="38">
        <f t="shared" ref="AN1088:AO1088" si="4369">AN1089+AN1090</f>
        <v>0</v>
      </c>
      <c r="AO1088" s="38">
        <f t="shared" si="4369"/>
        <v>0</v>
      </c>
    </row>
    <row r="1089" spans="1:41" ht="17.25" hidden="1" customHeight="1">
      <c r="A1089" s="43"/>
      <c r="B1089" s="28" t="s">
        <v>300</v>
      </c>
      <c r="C1089" s="29">
        <v>10</v>
      </c>
      <c r="D1089" s="186"/>
      <c r="E1089" s="30"/>
      <c r="F1089" s="93"/>
      <c r="G1089" s="186"/>
      <c r="H1089" s="186"/>
      <c r="I1089" s="186"/>
      <c r="J1089" s="186"/>
      <c r="K1089" s="23">
        <f t="shared" si="4025"/>
        <v>0</v>
      </c>
      <c r="L1089" s="23">
        <f t="shared" si="4026"/>
        <v>0</v>
      </c>
      <c r="M1089" s="186"/>
      <c r="N1089" s="186"/>
      <c r="O1089" s="186"/>
      <c r="P1089" s="30"/>
      <c r="Q1089" s="30"/>
      <c r="R1089" s="30"/>
      <c r="S1089" s="30"/>
      <c r="T1089" s="30"/>
      <c r="U1089" s="30"/>
      <c r="V1089" s="30"/>
      <c r="W1089" s="30"/>
      <c r="X1089" s="30"/>
      <c r="Y1089" s="30"/>
      <c r="Z1089" s="30"/>
      <c r="AA1089" s="30"/>
      <c r="AB1089" s="30"/>
      <c r="AC1089" s="30"/>
      <c r="AD1089" s="292">
        <f t="shared" si="4189"/>
        <v>0</v>
      </c>
      <c r="AE1089" s="30"/>
      <c r="AF1089" s="30"/>
      <c r="AG1089" s="30"/>
      <c r="AH1089" s="30"/>
      <c r="AI1089" s="30"/>
      <c r="AJ1089" s="30"/>
      <c r="AK1089" s="30"/>
      <c r="AL1089" s="30"/>
      <c r="AM1089" s="30"/>
      <c r="AN1089" s="30"/>
      <c r="AO1089" s="30"/>
    </row>
    <row r="1090" spans="1:41" ht="17.25" hidden="1" customHeight="1">
      <c r="A1090" s="43"/>
      <c r="B1090" s="28" t="s">
        <v>301</v>
      </c>
      <c r="C1090" s="29">
        <v>20</v>
      </c>
      <c r="D1090" s="186"/>
      <c r="E1090" s="30"/>
      <c r="F1090" s="93"/>
      <c r="G1090" s="186"/>
      <c r="H1090" s="186"/>
      <c r="I1090" s="186"/>
      <c r="J1090" s="186"/>
      <c r="K1090" s="23">
        <f t="shared" si="4025"/>
        <v>0</v>
      </c>
      <c r="L1090" s="23">
        <f t="shared" si="4026"/>
        <v>0</v>
      </c>
      <c r="M1090" s="186"/>
      <c r="N1090" s="186"/>
      <c r="O1090" s="186"/>
      <c r="P1090" s="30"/>
      <c r="Q1090" s="30"/>
      <c r="R1090" s="30"/>
      <c r="S1090" s="30"/>
      <c r="T1090" s="30"/>
      <c r="U1090" s="30"/>
      <c r="V1090" s="30"/>
      <c r="W1090" s="30"/>
      <c r="X1090" s="30"/>
      <c r="Y1090" s="30"/>
      <c r="Z1090" s="30"/>
      <c r="AA1090" s="30"/>
      <c r="AB1090" s="30"/>
      <c r="AC1090" s="30"/>
      <c r="AD1090" s="292">
        <f t="shared" si="4189"/>
        <v>0</v>
      </c>
      <c r="AE1090" s="30"/>
      <c r="AF1090" s="30"/>
      <c r="AG1090" s="30"/>
      <c r="AH1090" s="30"/>
      <c r="AI1090" s="30"/>
      <c r="AJ1090" s="30"/>
      <c r="AK1090" s="30"/>
      <c r="AL1090" s="30"/>
      <c r="AM1090" s="30"/>
      <c r="AN1090" s="30"/>
      <c r="AO1090" s="30"/>
    </row>
    <row r="1091" spans="1:41" ht="17.25" hidden="1" customHeight="1">
      <c r="A1091" s="43"/>
      <c r="B1091" s="16" t="s">
        <v>310</v>
      </c>
      <c r="C1091" s="29" t="s">
        <v>421</v>
      </c>
      <c r="D1091" s="186"/>
      <c r="E1091" s="30"/>
      <c r="F1091" s="93"/>
      <c r="G1091" s="186"/>
      <c r="H1091" s="186"/>
      <c r="I1091" s="186"/>
      <c r="J1091" s="186"/>
      <c r="K1091" s="23">
        <f t="shared" si="4025"/>
        <v>0</v>
      </c>
      <c r="L1091" s="23">
        <f t="shared" si="4026"/>
        <v>0</v>
      </c>
      <c r="M1091" s="186"/>
      <c r="N1091" s="186"/>
      <c r="O1091" s="186"/>
      <c r="P1091" s="30"/>
      <c r="Q1091" s="30"/>
      <c r="R1091" s="30"/>
      <c r="S1091" s="30"/>
      <c r="T1091" s="30"/>
      <c r="U1091" s="30"/>
      <c r="V1091" s="30"/>
      <c r="W1091" s="30"/>
      <c r="X1091" s="30"/>
      <c r="Y1091" s="30"/>
      <c r="Z1091" s="30"/>
      <c r="AA1091" s="30"/>
      <c r="AB1091" s="30"/>
      <c r="AC1091" s="30"/>
      <c r="AD1091" s="292">
        <f t="shared" si="4189"/>
        <v>0</v>
      </c>
      <c r="AE1091" s="30"/>
      <c r="AF1091" s="30"/>
      <c r="AG1091" s="30"/>
      <c r="AH1091" s="30"/>
      <c r="AI1091" s="30"/>
      <c r="AJ1091" s="30"/>
      <c r="AK1091" s="30"/>
      <c r="AL1091" s="30"/>
      <c r="AM1091" s="30"/>
      <c r="AN1091" s="30"/>
      <c r="AO1091" s="30"/>
    </row>
    <row r="1092" spans="1:41" ht="17.25" hidden="1" customHeight="1">
      <c r="A1092" s="43"/>
      <c r="B1092" s="25" t="s">
        <v>311</v>
      </c>
      <c r="C1092" s="29"/>
      <c r="D1092" s="248">
        <f t="shared" ref="D1092:E1092" si="4370">D1093</f>
        <v>0</v>
      </c>
      <c r="E1092" s="38">
        <f t="shared" si="4370"/>
        <v>0</v>
      </c>
      <c r="F1092" s="286">
        <f t="shared" ref="F1092:AO1092" si="4371">F1093</f>
        <v>0</v>
      </c>
      <c r="G1092" s="248">
        <f t="shared" si="4371"/>
        <v>0</v>
      </c>
      <c r="H1092" s="248">
        <f t="shared" si="4371"/>
        <v>0</v>
      </c>
      <c r="I1092" s="248">
        <f t="shared" si="4371"/>
        <v>0</v>
      </c>
      <c r="J1092" s="248">
        <f t="shared" si="4371"/>
        <v>0</v>
      </c>
      <c r="K1092" s="23">
        <f t="shared" si="4025"/>
        <v>0</v>
      </c>
      <c r="L1092" s="23">
        <f t="shared" si="4026"/>
        <v>0</v>
      </c>
      <c r="M1092" s="248">
        <f t="shared" si="4371"/>
        <v>0</v>
      </c>
      <c r="N1092" s="248">
        <f t="shared" si="4371"/>
        <v>0</v>
      </c>
      <c r="O1092" s="248">
        <f t="shared" si="4371"/>
        <v>0</v>
      </c>
      <c r="P1092" s="38">
        <f t="shared" si="4371"/>
        <v>0</v>
      </c>
      <c r="Q1092" s="38">
        <f t="shared" si="4371"/>
        <v>0</v>
      </c>
      <c r="R1092" s="38">
        <f t="shared" si="4371"/>
        <v>0</v>
      </c>
      <c r="S1092" s="38">
        <f t="shared" si="4371"/>
        <v>0</v>
      </c>
      <c r="T1092" s="38">
        <f t="shared" si="4371"/>
        <v>0</v>
      </c>
      <c r="U1092" s="38">
        <f t="shared" si="4371"/>
        <v>0</v>
      </c>
      <c r="V1092" s="38">
        <f t="shared" si="4371"/>
        <v>0</v>
      </c>
      <c r="W1092" s="38">
        <f t="shared" si="4371"/>
        <v>0</v>
      </c>
      <c r="X1092" s="38">
        <f t="shared" si="4371"/>
        <v>0</v>
      </c>
      <c r="Y1092" s="38">
        <f t="shared" si="4371"/>
        <v>0</v>
      </c>
      <c r="Z1092" s="38">
        <f t="shared" si="4371"/>
        <v>0</v>
      </c>
      <c r="AA1092" s="38">
        <f t="shared" si="4371"/>
        <v>0</v>
      </c>
      <c r="AB1092" s="38">
        <f t="shared" si="4371"/>
        <v>0</v>
      </c>
      <c r="AC1092" s="38">
        <f t="shared" si="4371"/>
        <v>0</v>
      </c>
      <c r="AD1092" s="292">
        <f t="shared" si="4189"/>
        <v>0</v>
      </c>
      <c r="AE1092" s="38">
        <f t="shared" si="4371"/>
        <v>0</v>
      </c>
      <c r="AF1092" s="38">
        <f t="shared" si="4371"/>
        <v>0</v>
      </c>
      <c r="AG1092" s="38">
        <f t="shared" si="4371"/>
        <v>0</v>
      </c>
      <c r="AH1092" s="38">
        <f t="shared" si="4371"/>
        <v>0</v>
      </c>
      <c r="AI1092" s="38">
        <f t="shared" si="4371"/>
        <v>0</v>
      </c>
      <c r="AJ1092" s="38">
        <f t="shared" si="4371"/>
        <v>0</v>
      </c>
      <c r="AK1092" s="38">
        <f t="shared" si="4371"/>
        <v>0</v>
      </c>
      <c r="AL1092" s="38">
        <f t="shared" si="4371"/>
        <v>0</v>
      </c>
      <c r="AM1092" s="38">
        <f t="shared" si="4371"/>
        <v>0</v>
      </c>
      <c r="AN1092" s="38">
        <f t="shared" si="4371"/>
        <v>0</v>
      </c>
      <c r="AO1092" s="38">
        <f t="shared" si="4371"/>
        <v>0</v>
      </c>
    </row>
    <row r="1093" spans="1:41" ht="17.25" hidden="1" customHeight="1">
      <c r="A1093" s="43"/>
      <c r="B1093" s="28" t="s">
        <v>365</v>
      </c>
      <c r="C1093" s="29">
        <v>70</v>
      </c>
      <c r="D1093" s="186"/>
      <c r="E1093" s="30"/>
      <c r="F1093" s="93"/>
      <c r="G1093" s="186"/>
      <c r="H1093" s="186"/>
      <c r="I1093" s="186"/>
      <c r="J1093" s="186"/>
      <c r="K1093" s="23">
        <f t="shared" si="4025"/>
        <v>0</v>
      </c>
      <c r="L1093" s="23">
        <f t="shared" si="4026"/>
        <v>0</v>
      </c>
      <c r="M1093" s="186"/>
      <c r="N1093" s="186"/>
      <c r="O1093" s="186"/>
      <c r="P1093" s="30"/>
      <c r="Q1093" s="30"/>
      <c r="R1093" s="30"/>
      <c r="S1093" s="30"/>
      <c r="T1093" s="30"/>
      <c r="U1093" s="30"/>
      <c r="V1093" s="30"/>
      <c r="W1093" s="30"/>
      <c r="X1093" s="30"/>
      <c r="Y1093" s="30"/>
      <c r="Z1093" s="30"/>
      <c r="AA1093" s="30"/>
      <c r="AB1093" s="30"/>
      <c r="AC1093" s="30"/>
      <c r="AD1093" s="292">
        <f t="shared" si="4189"/>
        <v>0</v>
      </c>
      <c r="AE1093" s="30"/>
      <c r="AF1093" s="30"/>
      <c r="AG1093" s="30"/>
      <c r="AH1093" s="30"/>
      <c r="AI1093" s="30"/>
      <c r="AJ1093" s="30"/>
      <c r="AK1093" s="30"/>
      <c r="AL1093" s="30"/>
      <c r="AM1093" s="30"/>
      <c r="AN1093" s="30"/>
      <c r="AO1093" s="30"/>
    </row>
    <row r="1094" spans="1:41" ht="16.5" hidden="1" customHeight="1">
      <c r="A1094" s="43"/>
      <c r="B1094" s="215" t="s">
        <v>667</v>
      </c>
      <c r="C1094" s="216" t="s">
        <v>668</v>
      </c>
      <c r="D1094" s="186">
        <f t="shared" ref="D1094:E1094" si="4372">D1095+D1100</f>
        <v>0</v>
      </c>
      <c r="E1094" s="30">
        <f t="shared" si="4372"/>
        <v>0</v>
      </c>
      <c r="F1094" s="93">
        <f t="shared" ref="F1094:J1094" si="4373">F1095+F1100</f>
        <v>0</v>
      </c>
      <c r="G1094" s="186">
        <f t="shared" si="4373"/>
        <v>0</v>
      </c>
      <c r="H1094" s="186">
        <f t="shared" si="4373"/>
        <v>0</v>
      </c>
      <c r="I1094" s="186">
        <f t="shared" si="4373"/>
        <v>0</v>
      </c>
      <c r="J1094" s="186">
        <f t="shared" si="4373"/>
        <v>0</v>
      </c>
      <c r="K1094" s="23">
        <f t="shared" si="4025"/>
        <v>0</v>
      </c>
      <c r="L1094" s="23">
        <f t="shared" si="4026"/>
        <v>0</v>
      </c>
      <c r="M1094" s="186">
        <f t="shared" ref="M1094:O1094" si="4374">M1095+M1100</f>
        <v>0</v>
      </c>
      <c r="N1094" s="186">
        <f t="shared" si="4374"/>
        <v>0</v>
      </c>
      <c r="O1094" s="186">
        <f t="shared" si="4374"/>
        <v>0</v>
      </c>
      <c r="P1094" s="30">
        <f t="shared" ref="P1094:Q1094" si="4375">P1095+P1100</f>
        <v>0</v>
      </c>
      <c r="Q1094" s="30">
        <f t="shared" si="4375"/>
        <v>0</v>
      </c>
      <c r="R1094" s="30">
        <f t="shared" ref="R1094:Z1094" si="4376">R1095+R1100</f>
        <v>0</v>
      </c>
      <c r="S1094" s="30">
        <f t="shared" si="4376"/>
        <v>0</v>
      </c>
      <c r="T1094" s="30">
        <f t="shared" si="4376"/>
        <v>0</v>
      </c>
      <c r="U1094" s="30">
        <f t="shared" ref="U1094:V1094" si="4377">U1095+U1100</f>
        <v>0</v>
      </c>
      <c r="V1094" s="30">
        <f t="shared" si="4377"/>
        <v>0</v>
      </c>
      <c r="W1094" s="30">
        <f t="shared" ref="W1094:Y1094" si="4378">W1095+W1100</f>
        <v>0</v>
      </c>
      <c r="X1094" s="30">
        <f t="shared" si="4378"/>
        <v>0</v>
      </c>
      <c r="Y1094" s="30">
        <f t="shared" si="4378"/>
        <v>0</v>
      </c>
      <c r="Z1094" s="30">
        <f t="shared" si="4376"/>
        <v>0</v>
      </c>
      <c r="AA1094" s="30">
        <f t="shared" ref="AA1094:AB1094" si="4379">AA1095+AA1100</f>
        <v>0</v>
      </c>
      <c r="AB1094" s="30">
        <f t="shared" si="4379"/>
        <v>0</v>
      </c>
      <c r="AC1094" s="30">
        <f t="shared" ref="AC1094:AE1094" si="4380">AC1095+AC1100</f>
        <v>0</v>
      </c>
      <c r="AD1094" s="292">
        <f t="shared" si="4189"/>
        <v>0</v>
      </c>
      <c r="AE1094" s="30">
        <f t="shared" si="4380"/>
        <v>0</v>
      </c>
      <c r="AF1094" s="30">
        <f t="shared" ref="AF1094:AK1094" si="4381">AF1095+AF1100</f>
        <v>0</v>
      </c>
      <c r="AG1094" s="30">
        <f t="shared" si="4381"/>
        <v>0</v>
      </c>
      <c r="AH1094" s="30">
        <f t="shared" ref="AH1094:AJ1094" si="4382">AH1095+AH1100</f>
        <v>0</v>
      </c>
      <c r="AI1094" s="30">
        <f t="shared" si="4382"/>
        <v>0</v>
      </c>
      <c r="AJ1094" s="30">
        <f t="shared" si="4382"/>
        <v>0</v>
      </c>
      <c r="AK1094" s="30">
        <f t="shared" si="4381"/>
        <v>0</v>
      </c>
      <c r="AL1094" s="30">
        <f t="shared" ref="AL1094:AM1094" si="4383">AL1095+AL1100</f>
        <v>0</v>
      </c>
      <c r="AM1094" s="30">
        <f t="shared" si="4383"/>
        <v>0</v>
      </c>
      <c r="AN1094" s="30">
        <f t="shared" ref="AN1094:AO1094" si="4384">AN1095+AN1100</f>
        <v>0</v>
      </c>
      <c r="AO1094" s="30">
        <f t="shared" si="4384"/>
        <v>0</v>
      </c>
    </row>
    <row r="1095" spans="1:41" ht="17.25" hidden="1" customHeight="1">
      <c r="A1095" s="43"/>
      <c r="B1095" s="25" t="s">
        <v>298</v>
      </c>
      <c r="C1095" s="29"/>
      <c r="D1095" s="186">
        <f t="shared" ref="D1095:E1095" si="4385">D1096+D1099</f>
        <v>0</v>
      </c>
      <c r="E1095" s="30">
        <f t="shared" si="4385"/>
        <v>0</v>
      </c>
      <c r="F1095" s="93">
        <f t="shared" ref="F1095:J1095" si="4386">F1096+F1099</f>
        <v>0</v>
      </c>
      <c r="G1095" s="186">
        <f t="shared" si="4386"/>
        <v>0</v>
      </c>
      <c r="H1095" s="186">
        <f t="shared" si="4386"/>
        <v>0</v>
      </c>
      <c r="I1095" s="186">
        <f t="shared" si="4386"/>
        <v>0</v>
      </c>
      <c r="J1095" s="186">
        <f t="shared" si="4386"/>
        <v>0</v>
      </c>
      <c r="K1095" s="23">
        <f t="shared" si="4025"/>
        <v>0</v>
      </c>
      <c r="L1095" s="23">
        <f t="shared" si="4026"/>
        <v>0</v>
      </c>
      <c r="M1095" s="186">
        <f t="shared" ref="M1095:O1095" si="4387">M1096+M1099</f>
        <v>0</v>
      </c>
      <c r="N1095" s="186">
        <f t="shared" si="4387"/>
        <v>0</v>
      </c>
      <c r="O1095" s="186">
        <f t="shared" si="4387"/>
        <v>0</v>
      </c>
      <c r="P1095" s="30">
        <f t="shared" ref="P1095:Q1095" si="4388">P1096+P1099</f>
        <v>0</v>
      </c>
      <c r="Q1095" s="30">
        <f t="shared" si="4388"/>
        <v>0</v>
      </c>
      <c r="R1095" s="30">
        <f t="shared" ref="R1095:Z1095" si="4389">R1096+R1099</f>
        <v>0</v>
      </c>
      <c r="S1095" s="30">
        <f t="shared" si="4389"/>
        <v>0</v>
      </c>
      <c r="T1095" s="30">
        <f t="shared" si="4389"/>
        <v>0</v>
      </c>
      <c r="U1095" s="30">
        <f t="shared" ref="U1095:V1095" si="4390">U1096+U1099</f>
        <v>0</v>
      </c>
      <c r="V1095" s="30">
        <f t="shared" si="4390"/>
        <v>0</v>
      </c>
      <c r="W1095" s="30">
        <f t="shared" ref="W1095:Y1095" si="4391">W1096+W1099</f>
        <v>0</v>
      </c>
      <c r="X1095" s="30">
        <f t="shared" si="4391"/>
        <v>0</v>
      </c>
      <c r="Y1095" s="30">
        <f t="shared" si="4391"/>
        <v>0</v>
      </c>
      <c r="Z1095" s="30">
        <f t="shared" si="4389"/>
        <v>0</v>
      </c>
      <c r="AA1095" s="30">
        <f t="shared" ref="AA1095:AB1095" si="4392">AA1096+AA1099</f>
        <v>0</v>
      </c>
      <c r="AB1095" s="30">
        <f t="shared" si="4392"/>
        <v>0</v>
      </c>
      <c r="AC1095" s="30">
        <f t="shared" ref="AC1095:AE1095" si="4393">AC1096+AC1099</f>
        <v>0</v>
      </c>
      <c r="AD1095" s="292">
        <f t="shared" si="4189"/>
        <v>0</v>
      </c>
      <c r="AE1095" s="30">
        <f t="shared" si="4393"/>
        <v>0</v>
      </c>
      <c r="AF1095" s="30">
        <f t="shared" ref="AF1095:AK1095" si="4394">AF1096+AF1099</f>
        <v>0</v>
      </c>
      <c r="AG1095" s="30">
        <f t="shared" si="4394"/>
        <v>0</v>
      </c>
      <c r="AH1095" s="30">
        <f t="shared" ref="AH1095:AJ1095" si="4395">AH1096+AH1099</f>
        <v>0</v>
      </c>
      <c r="AI1095" s="30">
        <f t="shared" si="4395"/>
        <v>0</v>
      </c>
      <c r="AJ1095" s="30">
        <f t="shared" si="4395"/>
        <v>0</v>
      </c>
      <c r="AK1095" s="30">
        <f t="shared" si="4394"/>
        <v>0</v>
      </c>
      <c r="AL1095" s="30">
        <f t="shared" ref="AL1095:AM1095" si="4396">AL1096+AL1099</f>
        <v>0</v>
      </c>
      <c r="AM1095" s="30">
        <f t="shared" si="4396"/>
        <v>0</v>
      </c>
      <c r="AN1095" s="30">
        <f t="shared" ref="AN1095:AO1095" si="4397">AN1096+AN1099</f>
        <v>0</v>
      </c>
      <c r="AO1095" s="30">
        <f t="shared" si="4397"/>
        <v>0</v>
      </c>
    </row>
    <row r="1096" spans="1:41" ht="17.25" hidden="1" customHeight="1">
      <c r="A1096" s="43"/>
      <c r="B1096" s="28" t="s">
        <v>299</v>
      </c>
      <c r="C1096" s="29">
        <v>1</v>
      </c>
      <c r="D1096" s="186">
        <f t="shared" ref="D1096:E1096" si="4398">D1097+D1098</f>
        <v>0</v>
      </c>
      <c r="E1096" s="30">
        <f t="shared" si="4398"/>
        <v>0</v>
      </c>
      <c r="F1096" s="93">
        <f t="shared" ref="F1096:J1096" si="4399">F1097+F1098</f>
        <v>0</v>
      </c>
      <c r="G1096" s="186">
        <f t="shared" si="4399"/>
        <v>0</v>
      </c>
      <c r="H1096" s="186">
        <f t="shared" si="4399"/>
        <v>0</v>
      </c>
      <c r="I1096" s="186">
        <f t="shared" si="4399"/>
        <v>0</v>
      </c>
      <c r="J1096" s="186">
        <f t="shared" si="4399"/>
        <v>0</v>
      </c>
      <c r="K1096" s="23">
        <f t="shared" si="4025"/>
        <v>0</v>
      </c>
      <c r="L1096" s="23">
        <f t="shared" si="4026"/>
        <v>0</v>
      </c>
      <c r="M1096" s="186">
        <f t="shared" ref="M1096:O1096" si="4400">M1097+M1098</f>
        <v>0</v>
      </c>
      <c r="N1096" s="186">
        <f t="shared" si="4400"/>
        <v>0</v>
      </c>
      <c r="O1096" s="186">
        <f t="shared" si="4400"/>
        <v>0</v>
      </c>
      <c r="P1096" s="30">
        <f t="shared" ref="P1096:Q1096" si="4401">P1097+P1098</f>
        <v>0</v>
      </c>
      <c r="Q1096" s="30">
        <f t="shared" si="4401"/>
        <v>0</v>
      </c>
      <c r="R1096" s="30">
        <f t="shared" ref="R1096:Z1096" si="4402">R1097+R1098</f>
        <v>0</v>
      </c>
      <c r="S1096" s="30">
        <f t="shared" si="4402"/>
        <v>0</v>
      </c>
      <c r="T1096" s="30">
        <f t="shared" si="4402"/>
        <v>0</v>
      </c>
      <c r="U1096" s="30">
        <f t="shared" ref="U1096:V1096" si="4403">U1097+U1098</f>
        <v>0</v>
      </c>
      <c r="V1096" s="30">
        <f t="shared" si="4403"/>
        <v>0</v>
      </c>
      <c r="W1096" s="30">
        <f t="shared" ref="W1096:Y1096" si="4404">W1097+W1098</f>
        <v>0</v>
      </c>
      <c r="X1096" s="30">
        <f t="shared" si="4404"/>
        <v>0</v>
      </c>
      <c r="Y1096" s="30">
        <f t="shared" si="4404"/>
        <v>0</v>
      </c>
      <c r="Z1096" s="30">
        <f t="shared" si="4402"/>
        <v>0</v>
      </c>
      <c r="AA1096" s="30">
        <f t="shared" ref="AA1096:AB1096" si="4405">AA1097+AA1098</f>
        <v>0</v>
      </c>
      <c r="AB1096" s="30">
        <f t="shared" si="4405"/>
        <v>0</v>
      </c>
      <c r="AC1096" s="30">
        <f t="shared" ref="AC1096:AE1096" si="4406">AC1097+AC1098</f>
        <v>0</v>
      </c>
      <c r="AD1096" s="292">
        <f t="shared" si="4189"/>
        <v>0</v>
      </c>
      <c r="AE1096" s="30">
        <f t="shared" si="4406"/>
        <v>0</v>
      </c>
      <c r="AF1096" s="30">
        <f t="shared" ref="AF1096:AK1096" si="4407">AF1097+AF1098</f>
        <v>0</v>
      </c>
      <c r="AG1096" s="30">
        <f t="shared" si="4407"/>
        <v>0</v>
      </c>
      <c r="AH1096" s="30">
        <f t="shared" ref="AH1096:AJ1096" si="4408">AH1097+AH1098</f>
        <v>0</v>
      </c>
      <c r="AI1096" s="30">
        <f t="shared" si="4408"/>
        <v>0</v>
      </c>
      <c r="AJ1096" s="30">
        <f t="shared" si="4408"/>
        <v>0</v>
      </c>
      <c r="AK1096" s="30">
        <f t="shared" si="4407"/>
        <v>0</v>
      </c>
      <c r="AL1096" s="30">
        <f t="shared" ref="AL1096:AM1096" si="4409">AL1097+AL1098</f>
        <v>0</v>
      </c>
      <c r="AM1096" s="30">
        <f t="shared" si="4409"/>
        <v>0</v>
      </c>
      <c r="AN1096" s="30">
        <f t="shared" ref="AN1096:AO1096" si="4410">AN1097+AN1098</f>
        <v>0</v>
      </c>
      <c r="AO1096" s="30">
        <f t="shared" si="4410"/>
        <v>0</v>
      </c>
    </row>
    <row r="1097" spans="1:41" ht="17.25" hidden="1" customHeight="1">
      <c r="A1097" s="43"/>
      <c r="B1097" s="28" t="s">
        <v>300</v>
      </c>
      <c r="C1097" s="29">
        <v>10</v>
      </c>
      <c r="D1097" s="186"/>
      <c r="E1097" s="30"/>
      <c r="F1097" s="93"/>
      <c r="G1097" s="186"/>
      <c r="H1097" s="186"/>
      <c r="I1097" s="186"/>
      <c r="J1097" s="186"/>
      <c r="K1097" s="23">
        <f t="shared" si="4025"/>
        <v>0</v>
      </c>
      <c r="L1097" s="23">
        <f t="shared" si="4026"/>
        <v>0</v>
      </c>
      <c r="M1097" s="186"/>
      <c r="N1097" s="186"/>
      <c r="O1097" s="186"/>
      <c r="P1097" s="30"/>
      <c r="Q1097" s="30"/>
      <c r="R1097" s="30"/>
      <c r="S1097" s="30"/>
      <c r="T1097" s="30"/>
      <c r="U1097" s="30"/>
      <c r="V1097" s="30"/>
      <c r="W1097" s="30"/>
      <c r="X1097" s="30"/>
      <c r="Y1097" s="30"/>
      <c r="Z1097" s="30"/>
      <c r="AA1097" s="30"/>
      <c r="AB1097" s="30"/>
      <c r="AC1097" s="30"/>
      <c r="AD1097" s="292">
        <f t="shared" si="4189"/>
        <v>0</v>
      </c>
      <c r="AE1097" s="30"/>
      <c r="AF1097" s="30"/>
      <c r="AG1097" s="30"/>
      <c r="AH1097" s="30"/>
      <c r="AI1097" s="30"/>
      <c r="AJ1097" s="30"/>
      <c r="AK1097" s="30"/>
      <c r="AL1097" s="30"/>
      <c r="AM1097" s="30"/>
      <c r="AN1097" s="30"/>
      <c r="AO1097" s="30"/>
    </row>
    <row r="1098" spans="1:41" ht="17.25" hidden="1" customHeight="1">
      <c r="A1098" s="43"/>
      <c r="B1098" s="28" t="s">
        <v>301</v>
      </c>
      <c r="C1098" s="29">
        <v>20</v>
      </c>
      <c r="D1098" s="186"/>
      <c r="E1098" s="30"/>
      <c r="F1098" s="93"/>
      <c r="G1098" s="186"/>
      <c r="H1098" s="186"/>
      <c r="I1098" s="186"/>
      <c r="J1098" s="186"/>
      <c r="K1098" s="23">
        <f t="shared" ref="K1098:K1161" si="4411">G1098+H1098+I1098+J1098</f>
        <v>0</v>
      </c>
      <c r="L1098" s="23">
        <f t="shared" ref="L1098:L1161" si="4412">F1098-K1098</f>
        <v>0</v>
      </c>
      <c r="M1098" s="186"/>
      <c r="N1098" s="186"/>
      <c r="O1098" s="186"/>
      <c r="P1098" s="30"/>
      <c r="Q1098" s="30"/>
      <c r="R1098" s="30"/>
      <c r="S1098" s="30"/>
      <c r="T1098" s="30"/>
      <c r="U1098" s="30"/>
      <c r="V1098" s="30"/>
      <c r="W1098" s="30"/>
      <c r="X1098" s="30"/>
      <c r="Y1098" s="30"/>
      <c r="Z1098" s="30"/>
      <c r="AA1098" s="30"/>
      <c r="AB1098" s="30"/>
      <c r="AC1098" s="30"/>
      <c r="AD1098" s="292">
        <f t="shared" si="4189"/>
        <v>0</v>
      </c>
      <c r="AE1098" s="30"/>
      <c r="AF1098" s="30"/>
      <c r="AG1098" s="30"/>
      <c r="AH1098" s="30"/>
      <c r="AI1098" s="30"/>
      <c r="AJ1098" s="30"/>
      <c r="AK1098" s="30"/>
      <c r="AL1098" s="30"/>
      <c r="AM1098" s="30"/>
      <c r="AN1098" s="30"/>
      <c r="AO1098" s="30"/>
    </row>
    <row r="1099" spans="1:41" ht="17.25" hidden="1" customHeight="1">
      <c r="A1099" s="43"/>
      <c r="B1099" s="16" t="s">
        <v>310</v>
      </c>
      <c r="C1099" s="29" t="s">
        <v>421</v>
      </c>
      <c r="D1099" s="186"/>
      <c r="E1099" s="30"/>
      <c r="F1099" s="93"/>
      <c r="G1099" s="186"/>
      <c r="H1099" s="186"/>
      <c r="I1099" s="186"/>
      <c r="J1099" s="186"/>
      <c r="K1099" s="23">
        <f t="shared" si="4411"/>
        <v>0</v>
      </c>
      <c r="L1099" s="23">
        <f t="shared" si="4412"/>
        <v>0</v>
      </c>
      <c r="M1099" s="186"/>
      <c r="N1099" s="186"/>
      <c r="O1099" s="186"/>
      <c r="P1099" s="30"/>
      <c r="Q1099" s="30"/>
      <c r="R1099" s="30"/>
      <c r="S1099" s="30"/>
      <c r="T1099" s="30"/>
      <c r="U1099" s="30"/>
      <c r="V1099" s="30"/>
      <c r="W1099" s="30"/>
      <c r="X1099" s="30"/>
      <c r="Y1099" s="30"/>
      <c r="Z1099" s="30"/>
      <c r="AA1099" s="30"/>
      <c r="AB1099" s="30"/>
      <c r="AC1099" s="30"/>
      <c r="AD1099" s="292">
        <f t="shared" si="4189"/>
        <v>0</v>
      </c>
      <c r="AE1099" s="30"/>
      <c r="AF1099" s="30"/>
      <c r="AG1099" s="30"/>
      <c r="AH1099" s="30"/>
      <c r="AI1099" s="30"/>
      <c r="AJ1099" s="30"/>
      <c r="AK1099" s="30"/>
      <c r="AL1099" s="30"/>
      <c r="AM1099" s="30"/>
      <c r="AN1099" s="30"/>
      <c r="AO1099" s="30"/>
    </row>
    <row r="1100" spans="1:41" ht="17.25" hidden="1" customHeight="1">
      <c r="A1100" s="43"/>
      <c r="B1100" s="25" t="s">
        <v>311</v>
      </c>
      <c r="C1100" s="29"/>
      <c r="D1100" s="186">
        <f t="shared" ref="D1100:E1100" si="4413">D1101</f>
        <v>0</v>
      </c>
      <c r="E1100" s="30">
        <f t="shared" si="4413"/>
        <v>0</v>
      </c>
      <c r="F1100" s="93">
        <f t="shared" ref="F1100:AO1100" si="4414">F1101</f>
        <v>0</v>
      </c>
      <c r="G1100" s="186">
        <f t="shared" si="4414"/>
        <v>0</v>
      </c>
      <c r="H1100" s="186">
        <f t="shared" si="4414"/>
        <v>0</v>
      </c>
      <c r="I1100" s="186">
        <f t="shared" si="4414"/>
        <v>0</v>
      </c>
      <c r="J1100" s="186">
        <f t="shared" si="4414"/>
        <v>0</v>
      </c>
      <c r="K1100" s="23">
        <f t="shared" si="4411"/>
        <v>0</v>
      </c>
      <c r="L1100" s="23">
        <f t="shared" si="4412"/>
        <v>0</v>
      </c>
      <c r="M1100" s="186">
        <f t="shared" si="4414"/>
        <v>0</v>
      </c>
      <c r="N1100" s="186">
        <f t="shared" si="4414"/>
        <v>0</v>
      </c>
      <c r="O1100" s="186">
        <f t="shared" si="4414"/>
        <v>0</v>
      </c>
      <c r="P1100" s="30">
        <f t="shared" si="4414"/>
        <v>0</v>
      </c>
      <c r="Q1100" s="30">
        <f t="shared" si="4414"/>
        <v>0</v>
      </c>
      <c r="R1100" s="30">
        <f t="shared" si="4414"/>
        <v>0</v>
      </c>
      <c r="S1100" s="30">
        <f t="shared" si="4414"/>
        <v>0</v>
      </c>
      <c r="T1100" s="30">
        <f t="shared" si="4414"/>
        <v>0</v>
      </c>
      <c r="U1100" s="30">
        <f t="shared" si="4414"/>
        <v>0</v>
      </c>
      <c r="V1100" s="30">
        <f t="shared" si="4414"/>
        <v>0</v>
      </c>
      <c r="W1100" s="30">
        <f t="shared" si="4414"/>
        <v>0</v>
      </c>
      <c r="X1100" s="30">
        <f t="shared" si="4414"/>
        <v>0</v>
      </c>
      <c r="Y1100" s="30">
        <f t="shared" si="4414"/>
        <v>0</v>
      </c>
      <c r="Z1100" s="30">
        <f t="shared" si="4414"/>
        <v>0</v>
      </c>
      <c r="AA1100" s="30">
        <f t="shared" si="4414"/>
        <v>0</v>
      </c>
      <c r="AB1100" s="30">
        <f t="shared" si="4414"/>
        <v>0</v>
      </c>
      <c r="AC1100" s="30">
        <f t="shared" si="4414"/>
        <v>0</v>
      </c>
      <c r="AD1100" s="292">
        <f t="shared" si="4189"/>
        <v>0</v>
      </c>
      <c r="AE1100" s="30">
        <f t="shared" si="4414"/>
        <v>0</v>
      </c>
      <c r="AF1100" s="30">
        <f t="shared" si="4414"/>
        <v>0</v>
      </c>
      <c r="AG1100" s="30">
        <f t="shared" si="4414"/>
        <v>0</v>
      </c>
      <c r="AH1100" s="30">
        <f t="shared" si="4414"/>
        <v>0</v>
      </c>
      <c r="AI1100" s="30">
        <f t="shared" si="4414"/>
        <v>0</v>
      </c>
      <c r="AJ1100" s="30">
        <f t="shared" si="4414"/>
        <v>0</v>
      </c>
      <c r="AK1100" s="30">
        <f t="shared" si="4414"/>
        <v>0</v>
      </c>
      <c r="AL1100" s="30">
        <f t="shared" si="4414"/>
        <v>0</v>
      </c>
      <c r="AM1100" s="30">
        <f t="shared" si="4414"/>
        <v>0</v>
      </c>
      <c r="AN1100" s="30">
        <f t="shared" si="4414"/>
        <v>0</v>
      </c>
      <c r="AO1100" s="30">
        <f t="shared" si="4414"/>
        <v>0</v>
      </c>
    </row>
    <row r="1101" spans="1:41" ht="17.25" hidden="1" customHeight="1">
      <c r="A1101" s="43"/>
      <c r="B1101" s="28" t="s">
        <v>365</v>
      </c>
      <c r="C1101" s="29">
        <v>70</v>
      </c>
      <c r="D1101" s="186"/>
      <c r="E1101" s="30"/>
      <c r="F1101" s="93"/>
      <c r="G1101" s="186"/>
      <c r="H1101" s="186"/>
      <c r="I1101" s="186"/>
      <c r="J1101" s="186"/>
      <c r="K1101" s="23">
        <f t="shared" si="4411"/>
        <v>0</v>
      </c>
      <c r="L1101" s="23">
        <f t="shared" si="4412"/>
        <v>0</v>
      </c>
      <c r="M1101" s="186"/>
      <c r="N1101" s="186"/>
      <c r="O1101" s="186"/>
      <c r="P1101" s="30"/>
      <c r="Q1101" s="30"/>
      <c r="R1101" s="30"/>
      <c r="S1101" s="30"/>
      <c r="T1101" s="30"/>
      <c r="U1101" s="30"/>
      <c r="V1101" s="30"/>
      <c r="W1101" s="30"/>
      <c r="X1101" s="30"/>
      <c r="Y1101" s="30"/>
      <c r="Z1101" s="30"/>
      <c r="AA1101" s="30"/>
      <c r="AB1101" s="30"/>
      <c r="AC1101" s="30"/>
      <c r="AD1101" s="292">
        <f t="shared" si="4189"/>
        <v>0</v>
      </c>
      <c r="AE1101" s="30"/>
      <c r="AF1101" s="30"/>
      <c r="AG1101" s="30"/>
      <c r="AH1101" s="30"/>
      <c r="AI1101" s="30"/>
      <c r="AJ1101" s="30"/>
      <c r="AK1101" s="30"/>
      <c r="AL1101" s="30"/>
      <c r="AM1101" s="30"/>
      <c r="AN1101" s="30"/>
      <c r="AO1101" s="30"/>
    </row>
    <row r="1102" spans="1:41" ht="40.5" customHeight="1">
      <c r="A1102" s="43" t="s">
        <v>669</v>
      </c>
      <c r="B1102" s="154" t="s">
        <v>670</v>
      </c>
      <c r="C1102" s="155" t="s">
        <v>671</v>
      </c>
      <c r="D1102" s="263">
        <f t="shared" ref="D1102:E1102" si="4415">D1103+D1108</f>
        <v>52716.21</v>
      </c>
      <c r="E1102" s="156">
        <f t="shared" si="4415"/>
        <v>51000</v>
      </c>
      <c r="F1102" s="300">
        <f t="shared" ref="F1102:J1102" si="4416">F1103+F1108</f>
        <v>43838</v>
      </c>
      <c r="G1102" s="263">
        <f t="shared" si="4416"/>
        <v>14038</v>
      </c>
      <c r="H1102" s="263">
        <f t="shared" si="4416"/>
        <v>11700</v>
      </c>
      <c r="I1102" s="263">
        <f t="shared" si="4416"/>
        <v>10700</v>
      </c>
      <c r="J1102" s="263">
        <f t="shared" si="4416"/>
        <v>7400</v>
      </c>
      <c r="K1102" s="23">
        <f t="shared" si="4411"/>
        <v>43838</v>
      </c>
      <c r="L1102" s="23">
        <f t="shared" si="4412"/>
        <v>0</v>
      </c>
      <c r="M1102" s="263">
        <f t="shared" ref="M1102:O1102" si="4417">M1103+M1108</f>
        <v>41500</v>
      </c>
      <c r="N1102" s="263">
        <f t="shared" si="4417"/>
        <v>42500</v>
      </c>
      <c r="O1102" s="263">
        <f t="shared" si="4417"/>
        <v>42500</v>
      </c>
      <c r="P1102" s="156">
        <f t="shared" ref="P1102:Q1102" si="4418">P1103+P1108</f>
        <v>0</v>
      </c>
      <c r="Q1102" s="156">
        <f t="shared" si="4418"/>
        <v>0</v>
      </c>
      <c r="R1102" s="156">
        <f t="shared" ref="R1102:Z1102" si="4419">R1103+R1108</f>
        <v>78.38</v>
      </c>
      <c r="S1102" s="156">
        <f t="shared" si="4419"/>
        <v>-19.04</v>
      </c>
      <c r="T1102" s="156">
        <f t="shared" si="4419"/>
        <v>0</v>
      </c>
      <c r="U1102" s="156">
        <f t="shared" ref="U1102:V1102" si="4420">U1103+U1108</f>
        <v>0</v>
      </c>
      <c r="V1102" s="156">
        <f t="shared" si="4420"/>
        <v>0</v>
      </c>
      <c r="W1102" s="156">
        <f t="shared" ref="W1102:Y1102" si="4421">W1103+W1108</f>
        <v>69.22999999999999</v>
      </c>
      <c r="X1102" s="156">
        <f t="shared" si="4421"/>
        <v>0</v>
      </c>
      <c r="Y1102" s="156">
        <f t="shared" si="4421"/>
        <v>0</v>
      </c>
      <c r="Z1102" s="156">
        <f t="shared" si="4419"/>
        <v>1204</v>
      </c>
      <c r="AA1102" s="156">
        <f t="shared" ref="AA1102:AB1102" si="4422">AA1103+AA1108</f>
        <v>0</v>
      </c>
      <c r="AB1102" s="156">
        <f t="shared" si="4422"/>
        <v>0</v>
      </c>
      <c r="AC1102" s="156">
        <f t="shared" ref="AC1102:AE1102" si="4423">AC1103+AC1108</f>
        <v>0</v>
      </c>
      <c r="AD1102" s="292">
        <f t="shared" si="4189"/>
        <v>45170.57</v>
      </c>
      <c r="AE1102" s="156">
        <f t="shared" si="4423"/>
        <v>45170.570000000007</v>
      </c>
      <c r="AF1102" s="156">
        <f t="shared" ref="AF1102:AK1102" si="4424">AF1103+AF1108</f>
        <v>43219</v>
      </c>
      <c r="AG1102" s="156">
        <f t="shared" si="4424"/>
        <v>47018</v>
      </c>
      <c r="AH1102" s="156">
        <f t="shared" ref="AH1102:AJ1102" si="4425">AH1103+AH1108</f>
        <v>0</v>
      </c>
      <c r="AI1102" s="156">
        <f t="shared" si="4425"/>
        <v>0</v>
      </c>
      <c r="AJ1102" s="156">
        <f t="shared" si="4425"/>
        <v>0</v>
      </c>
      <c r="AK1102" s="156">
        <f t="shared" si="4424"/>
        <v>58039</v>
      </c>
      <c r="AL1102" s="156">
        <f t="shared" ref="AL1102:AM1102" si="4426">AL1103+AL1108</f>
        <v>58021</v>
      </c>
      <c r="AM1102" s="156">
        <f t="shared" si="4426"/>
        <v>58021</v>
      </c>
      <c r="AN1102" s="156">
        <f t="shared" ref="AN1102:AO1102" si="4427">AN1103+AN1108</f>
        <v>58021</v>
      </c>
      <c r="AO1102" s="156">
        <f t="shared" si="4427"/>
        <v>0</v>
      </c>
    </row>
    <row r="1103" spans="1:41" ht="14.25">
      <c r="A1103" s="43"/>
      <c r="B1103" s="25" t="s">
        <v>298</v>
      </c>
      <c r="C1103" s="29"/>
      <c r="D1103" s="191">
        <f t="shared" ref="D1103:E1103" si="4428">D1104+D1107</f>
        <v>52175.21</v>
      </c>
      <c r="E1103" s="111">
        <f t="shared" si="4428"/>
        <v>51000</v>
      </c>
      <c r="F1103" s="296">
        <f t="shared" ref="F1103:J1103" si="4429">F1104+F1107</f>
        <v>43500</v>
      </c>
      <c r="G1103" s="191">
        <f t="shared" si="4429"/>
        <v>13700</v>
      </c>
      <c r="H1103" s="191">
        <f t="shared" si="4429"/>
        <v>11700</v>
      </c>
      <c r="I1103" s="191">
        <f t="shared" si="4429"/>
        <v>10700</v>
      </c>
      <c r="J1103" s="191">
        <f t="shared" si="4429"/>
        <v>7400</v>
      </c>
      <c r="K1103" s="23">
        <f t="shared" si="4411"/>
        <v>43500</v>
      </c>
      <c r="L1103" s="23">
        <f t="shared" si="4412"/>
        <v>0</v>
      </c>
      <c r="M1103" s="191">
        <f t="shared" ref="M1103:O1103" si="4430">M1104+M1107</f>
        <v>41500</v>
      </c>
      <c r="N1103" s="191">
        <f t="shared" si="4430"/>
        <v>42500</v>
      </c>
      <c r="O1103" s="191">
        <f t="shared" si="4430"/>
        <v>42500</v>
      </c>
      <c r="P1103" s="111">
        <f t="shared" ref="P1103:Q1103" si="4431">P1104+P1107</f>
        <v>0</v>
      </c>
      <c r="Q1103" s="111">
        <f t="shared" si="4431"/>
        <v>0</v>
      </c>
      <c r="R1103" s="111">
        <f t="shared" ref="R1103:Z1103" si="4432">R1104+R1107</f>
        <v>78.38</v>
      </c>
      <c r="S1103" s="111">
        <f t="shared" si="4432"/>
        <v>-19.04</v>
      </c>
      <c r="T1103" s="111">
        <f t="shared" si="4432"/>
        <v>0</v>
      </c>
      <c r="U1103" s="111">
        <f t="shared" ref="U1103:V1103" si="4433">U1104+U1107</f>
        <v>0</v>
      </c>
      <c r="V1103" s="111">
        <f t="shared" si="4433"/>
        <v>0</v>
      </c>
      <c r="W1103" s="111">
        <f t="shared" ref="W1103:Y1103" si="4434">W1104+W1107</f>
        <v>69.22999999999999</v>
      </c>
      <c r="X1103" s="111">
        <f t="shared" si="4434"/>
        <v>0</v>
      </c>
      <c r="Y1103" s="111">
        <f t="shared" si="4434"/>
        <v>0</v>
      </c>
      <c r="Z1103" s="111">
        <f t="shared" si="4432"/>
        <v>1204</v>
      </c>
      <c r="AA1103" s="111">
        <f t="shared" ref="AA1103:AB1103" si="4435">AA1104+AA1107</f>
        <v>0</v>
      </c>
      <c r="AB1103" s="111">
        <f t="shared" si="4435"/>
        <v>0</v>
      </c>
      <c r="AC1103" s="111">
        <f t="shared" ref="AC1103:AE1103" si="4436">AC1104+AC1107</f>
        <v>0</v>
      </c>
      <c r="AD1103" s="292">
        <f t="shared" si="4189"/>
        <v>44832.57</v>
      </c>
      <c r="AE1103" s="111">
        <f t="shared" si="4436"/>
        <v>44832.570000000007</v>
      </c>
      <c r="AF1103" s="111">
        <f t="shared" ref="AF1103:AK1103" si="4437">AF1104+AF1107</f>
        <v>42896</v>
      </c>
      <c r="AG1103" s="111">
        <f t="shared" si="4437"/>
        <v>47000</v>
      </c>
      <c r="AH1103" s="111">
        <f t="shared" ref="AH1103:AJ1103" si="4438">AH1104+AH1107</f>
        <v>0</v>
      </c>
      <c r="AI1103" s="111">
        <f t="shared" si="4438"/>
        <v>0</v>
      </c>
      <c r="AJ1103" s="111">
        <f t="shared" si="4438"/>
        <v>0</v>
      </c>
      <c r="AK1103" s="111">
        <f t="shared" si="4437"/>
        <v>58021</v>
      </c>
      <c r="AL1103" s="111">
        <f t="shared" ref="AL1103:AM1103" si="4439">AL1104+AL1107</f>
        <v>58021</v>
      </c>
      <c r="AM1103" s="111">
        <f t="shared" si="4439"/>
        <v>58021</v>
      </c>
      <c r="AN1103" s="111">
        <f t="shared" ref="AN1103:AO1103" si="4440">AN1104+AN1107</f>
        <v>58021</v>
      </c>
      <c r="AO1103" s="111">
        <f t="shared" si="4440"/>
        <v>0</v>
      </c>
    </row>
    <row r="1104" spans="1:41" ht="14.25">
      <c r="A1104" s="43"/>
      <c r="B1104" s="28" t="s">
        <v>299</v>
      </c>
      <c r="C1104" s="29">
        <v>1</v>
      </c>
      <c r="D1104" s="248">
        <f t="shared" ref="D1104:E1104" si="4441">D1105+D1106</f>
        <v>52555.38</v>
      </c>
      <c r="E1104" s="38">
        <f t="shared" si="4441"/>
        <v>51000</v>
      </c>
      <c r="F1104" s="286">
        <f t="shared" ref="F1104:J1104" si="4442">F1105+F1106</f>
        <v>43500</v>
      </c>
      <c r="G1104" s="248">
        <f t="shared" si="4442"/>
        <v>13700</v>
      </c>
      <c r="H1104" s="248">
        <f t="shared" si="4442"/>
        <v>11700</v>
      </c>
      <c r="I1104" s="248">
        <f t="shared" si="4442"/>
        <v>10700</v>
      </c>
      <c r="J1104" s="248">
        <f t="shared" si="4442"/>
        <v>7400</v>
      </c>
      <c r="K1104" s="23">
        <f t="shared" si="4411"/>
        <v>43500</v>
      </c>
      <c r="L1104" s="23">
        <f t="shared" si="4412"/>
        <v>0</v>
      </c>
      <c r="M1104" s="248">
        <f t="shared" ref="M1104:O1104" si="4443">M1105+M1106</f>
        <v>41500</v>
      </c>
      <c r="N1104" s="248">
        <f t="shared" si="4443"/>
        <v>42500</v>
      </c>
      <c r="O1104" s="248">
        <f t="shared" si="4443"/>
        <v>42500</v>
      </c>
      <c r="P1104" s="38">
        <f t="shared" ref="P1104:Q1104" si="4444">P1105+P1106</f>
        <v>0</v>
      </c>
      <c r="Q1104" s="38">
        <f t="shared" si="4444"/>
        <v>0</v>
      </c>
      <c r="R1104" s="38">
        <f t="shared" ref="R1104:Z1104" si="4445">R1105+R1106</f>
        <v>263</v>
      </c>
      <c r="S1104" s="38">
        <f t="shared" si="4445"/>
        <v>31</v>
      </c>
      <c r="T1104" s="38">
        <f t="shared" si="4445"/>
        <v>0</v>
      </c>
      <c r="U1104" s="38">
        <f t="shared" ref="U1104:V1104" si="4446">U1105+U1106</f>
        <v>0</v>
      </c>
      <c r="V1104" s="38">
        <f t="shared" si="4446"/>
        <v>0</v>
      </c>
      <c r="W1104" s="38">
        <f t="shared" ref="W1104:Y1104" si="4447">W1105+W1106</f>
        <v>168.41</v>
      </c>
      <c r="X1104" s="38">
        <f t="shared" si="4447"/>
        <v>0</v>
      </c>
      <c r="Y1104" s="38">
        <f t="shared" si="4447"/>
        <v>0</v>
      </c>
      <c r="Z1104" s="38">
        <f t="shared" si="4445"/>
        <v>1204</v>
      </c>
      <c r="AA1104" s="38">
        <f t="shared" ref="AA1104:AB1104" si="4448">AA1105+AA1106</f>
        <v>0</v>
      </c>
      <c r="AB1104" s="38">
        <f t="shared" si="4448"/>
        <v>0</v>
      </c>
      <c r="AC1104" s="38">
        <f t="shared" ref="AC1104:AE1104" si="4449">AC1105+AC1106</f>
        <v>0</v>
      </c>
      <c r="AD1104" s="292">
        <f t="shared" si="4189"/>
        <v>45166.41</v>
      </c>
      <c r="AE1104" s="38">
        <f t="shared" si="4449"/>
        <v>45166.41</v>
      </c>
      <c r="AF1104" s="38">
        <f t="shared" ref="AF1104:AK1104" si="4450">AF1105+AF1106</f>
        <v>43428</v>
      </c>
      <c r="AG1104" s="38">
        <f t="shared" si="4450"/>
        <v>47000</v>
      </c>
      <c r="AH1104" s="38">
        <f t="shared" ref="AH1104:AJ1104" si="4451">AH1105+AH1106</f>
        <v>0</v>
      </c>
      <c r="AI1104" s="38">
        <f t="shared" si="4451"/>
        <v>0</v>
      </c>
      <c r="AJ1104" s="38">
        <f t="shared" si="4451"/>
        <v>0</v>
      </c>
      <c r="AK1104" s="38">
        <f t="shared" si="4450"/>
        <v>58021</v>
      </c>
      <c r="AL1104" s="38">
        <f t="shared" ref="AL1104:AM1104" si="4452">AL1105+AL1106</f>
        <v>58021</v>
      </c>
      <c r="AM1104" s="38">
        <f t="shared" si="4452"/>
        <v>58021</v>
      </c>
      <c r="AN1104" s="38">
        <f t="shared" ref="AN1104:AO1104" si="4453">AN1105+AN1106</f>
        <v>58021</v>
      </c>
      <c r="AO1104" s="38">
        <f t="shared" si="4453"/>
        <v>0</v>
      </c>
    </row>
    <row r="1105" spans="1:41" ht="14.25">
      <c r="A1105" s="43"/>
      <c r="B1105" s="28" t="s">
        <v>300</v>
      </c>
      <c r="C1105" s="29">
        <v>10</v>
      </c>
      <c r="D1105" s="186">
        <v>37535.5</v>
      </c>
      <c r="E1105" s="30">
        <f>45000-3000</f>
        <v>42000</v>
      </c>
      <c r="F1105" s="93">
        <f>34000+1000</f>
        <v>35000</v>
      </c>
      <c r="G1105" s="186">
        <v>11000</v>
      </c>
      <c r="H1105" s="186">
        <v>9000</v>
      </c>
      <c r="I1105" s="186">
        <v>9000</v>
      </c>
      <c r="J1105" s="186">
        <v>6000</v>
      </c>
      <c r="K1105" s="23">
        <f t="shared" si="4411"/>
        <v>35000</v>
      </c>
      <c r="L1105" s="23">
        <f t="shared" si="4412"/>
        <v>0</v>
      </c>
      <c r="M1105" s="186">
        <v>33000</v>
      </c>
      <c r="N1105" s="186">
        <v>34000</v>
      </c>
      <c r="O1105" s="186">
        <v>34000</v>
      </c>
      <c r="P1105" s="30"/>
      <c r="Q1105" s="30"/>
      <c r="R1105" s="30"/>
      <c r="S1105" s="30"/>
      <c r="T1105" s="30"/>
      <c r="U1105" s="30"/>
      <c r="V1105" s="30"/>
      <c r="W1105" s="30"/>
      <c r="X1105" s="30"/>
      <c r="Y1105" s="30"/>
      <c r="Z1105" s="30"/>
      <c r="AA1105" s="30"/>
      <c r="AB1105" s="30"/>
      <c r="AC1105" s="30"/>
      <c r="AD1105" s="292">
        <f t="shared" si="4189"/>
        <v>35000</v>
      </c>
      <c r="AE1105" s="30">
        <v>35000</v>
      </c>
      <c r="AF1105" s="30">
        <v>34467</v>
      </c>
      <c r="AG1105" s="30">
        <v>39000</v>
      </c>
      <c r="AH1105" s="30"/>
      <c r="AI1105" s="30"/>
      <c r="AJ1105" s="30"/>
      <c r="AK1105" s="30">
        <v>58021</v>
      </c>
      <c r="AL1105" s="30">
        <v>58021</v>
      </c>
      <c r="AM1105" s="30">
        <v>58021</v>
      </c>
      <c r="AN1105" s="30">
        <v>58021</v>
      </c>
      <c r="AO1105" s="30"/>
    </row>
    <row r="1106" spans="1:41" ht="21" customHeight="1">
      <c r="A1106" s="43"/>
      <c r="B1106" s="28" t="s">
        <v>301</v>
      </c>
      <c r="C1106" s="29">
        <v>20</v>
      </c>
      <c r="D1106" s="186">
        <v>15019.88</v>
      </c>
      <c r="E1106" s="30">
        <f>10000-1000</f>
        <v>9000</v>
      </c>
      <c r="F1106" s="93">
        <v>8500</v>
      </c>
      <c r="G1106" s="186">
        <v>2700</v>
      </c>
      <c r="H1106" s="186">
        <v>2700</v>
      </c>
      <c r="I1106" s="186">
        <v>1700</v>
      </c>
      <c r="J1106" s="186">
        <v>1400</v>
      </c>
      <c r="K1106" s="23">
        <f t="shared" si="4411"/>
        <v>8500</v>
      </c>
      <c r="L1106" s="23">
        <f t="shared" si="4412"/>
        <v>0</v>
      </c>
      <c r="M1106" s="186">
        <v>8500</v>
      </c>
      <c r="N1106" s="186">
        <v>8500</v>
      </c>
      <c r="O1106" s="186">
        <v>8500</v>
      </c>
      <c r="P1106" s="30"/>
      <c r="Q1106" s="30"/>
      <c r="R1106" s="30">
        <v>263</v>
      </c>
      <c r="S1106" s="30">
        <v>31</v>
      </c>
      <c r="T1106" s="30"/>
      <c r="U1106" s="30"/>
      <c r="V1106" s="30"/>
      <c r="W1106" s="30">
        <v>168.41</v>
      </c>
      <c r="X1106" s="30"/>
      <c r="Y1106" s="30"/>
      <c r="Z1106" s="30">
        <v>1204</v>
      </c>
      <c r="AA1106" s="30"/>
      <c r="AB1106" s="30"/>
      <c r="AC1106" s="30"/>
      <c r="AD1106" s="292">
        <f t="shared" si="4189"/>
        <v>10166.41</v>
      </c>
      <c r="AE1106" s="30">
        <v>10166.41</v>
      </c>
      <c r="AF1106" s="30">
        <v>8961</v>
      </c>
      <c r="AG1106" s="30">
        <f>11000-2000-1000</f>
        <v>8000</v>
      </c>
      <c r="AH1106" s="30"/>
      <c r="AI1106" s="30"/>
      <c r="AJ1106" s="30"/>
      <c r="AK1106" s="30"/>
      <c r="AL1106" s="30"/>
      <c r="AM1106" s="30"/>
      <c r="AN1106" s="30"/>
      <c r="AO1106" s="30"/>
    </row>
    <row r="1107" spans="1:41" ht="17.25" customHeight="1">
      <c r="A1107" s="43"/>
      <c r="B1107" s="16" t="s">
        <v>310</v>
      </c>
      <c r="C1107" s="29" t="s">
        <v>421</v>
      </c>
      <c r="D1107" s="186">
        <v>-380.17</v>
      </c>
      <c r="E1107" s="30"/>
      <c r="F1107" s="93"/>
      <c r="G1107" s="186"/>
      <c r="H1107" s="186"/>
      <c r="I1107" s="186"/>
      <c r="J1107" s="186"/>
      <c r="K1107" s="23">
        <f t="shared" si="4411"/>
        <v>0</v>
      </c>
      <c r="L1107" s="23">
        <f t="shared" si="4412"/>
        <v>0</v>
      </c>
      <c r="M1107" s="186"/>
      <c r="N1107" s="186"/>
      <c r="O1107" s="186"/>
      <c r="P1107" s="30"/>
      <c r="Q1107" s="30"/>
      <c r="R1107" s="30">
        <v>-184.62</v>
      </c>
      <c r="S1107" s="30">
        <v>-50.04</v>
      </c>
      <c r="T1107" s="30"/>
      <c r="U1107" s="30"/>
      <c r="V1107" s="30"/>
      <c r="W1107" s="30">
        <v>-99.18</v>
      </c>
      <c r="X1107" s="30"/>
      <c r="Y1107" s="30"/>
      <c r="Z1107" s="30"/>
      <c r="AA1107" s="30"/>
      <c r="AB1107" s="30"/>
      <c r="AC1107" s="30"/>
      <c r="AD1107" s="292">
        <f t="shared" si="4189"/>
        <v>-333.84000000000003</v>
      </c>
      <c r="AE1107" s="30">
        <v>-333.84</v>
      </c>
      <c r="AF1107" s="30">
        <v>-532</v>
      </c>
      <c r="AG1107" s="30"/>
      <c r="AH1107" s="30"/>
      <c r="AI1107" s="30"/>
      <c r="AJ1107" s="30"/>
      <c r="AK1107" s="30"/>
      <c r="AL1107" s="30"/>
      <c r="AM1107" s="30"/>
      <c r="AN1107" s="30"/>
      <c r="AO1107" s="30"/>
    </row>
    <row r="1108" spans="1:41" ht="21" customHeight="1">
      <c r="A1108" s="43"/>
      <c r="B1108" s="25" t="s">
        <v>311</v>
      </c>
      <c r="C1108" s="29"/>
      <c r="D1108" s="248">
        <f t="shared" ref="D1108:E1108" si="4454">D1109</f>
        <v>541</v>
      </c>
      <c r="E1108" s="38">
        <f t="shared" si="4454"/>
        <v>0</v>
      </c>
      <c r="F1108" s="286">
        <f t="shared" ref="F1108:AO1108" si="4455">F1109</f>
        <v>338</v>
      </c>
      <c r="G1108" s="248">
        <f t="shared" si="4455"/>
        <v>338</v>
      </c>
      <c r="H1108" s="248">
        <f t="shared" si="4455"/>
        <v>0</v>
      </c>
      <c r="I1108" s="248">
        <f t="shared" si="4455"/>
        <v>0</v>
      </c>
      <c r="J1108" s="248">
        <f t="shared" si="4455"/>
        <v>0</v>
      </c>
      <c r="K1108" s="23">
        <f t="shared" si="4411"/>
        <v>338</v>
      </c>
      <c r="L1108" s="23">
        <f t="shared" si="4412"/>
        <v>0</v>
      </c>
      <c r="M1108" s="248">
        <f t="shared" si="4455"/>
        <v>0</v>
      </c>
      <c r="N1108" s="248">
        <f t="shared" si="4455"/>
        <v>0</v>
      </c>
      <c r="O1108" s="248">
        <f t="shared" si="4455"/>
        <v>0</v>
      </c>
      <c r="P1108" s="38">
        <f t="shared" si="4455"/>
        <v>0</v>
      </c>
      <c r="Q1108" s="38">
        <f t="shared" si="4455"/>
        <v>0</v>
      </c>
      <c r="R1108" s="38">
        <f t="shared" si="4455"/>
        <v>0</v>
      </c>
      <c r="S1108" s="38">
        <f t="shared" si="4455"/>
        <v>0</v>
      </c>
      <c r="T1108" s="38">
        <f t="shared" si="4455"/>
        <v>0</v>
      </c>
      <c r="U1108" s="38">
        <f t="shared" si="4455"/>
        <v>0</v>
      </c>
      <c r="V1108" s="38">
        <f t="shared" si="4455"/>
        <v>0</v>
      </c>
      <c r="W1108" s="38">
        <f t="shared" si="4455"/>
        <v>0</v>
      </c>
      <c r="X1108" s="38">
        <f t="shared" si="4455"/>
        <v>0</v>
      </c>
      <c r="Y1108" s="38">
        <f t="shared" si="4455"/>
        <v>0</v>
      </c>
      <c r="Z1108" s="38">
        <f t="shared" si="4455"/>
        <v>0</v>
      </c>
      <c r="AA1108" s="38">
        <f t="shared" si="4455"/>
        <v>0</v>
      </c>
      <c r="AB1108" s="38">
        <f t="shared" si="4455"/>
        <v>0</v>
      </c>
      <c r="AC1108" s="38">
        <f t="shared" si="4455"/>
        <v>0</v>
      </c>
      <c r="AD1108" s="292">
        <f t="shared" si="4189"/>
        <v>338</v>
      </c>
      <c r="AE1108" s="38">
        <f t="shared" si="4455"/>
        <v>338</v>
      </c>
      <c r="AF1108" s="38">
        <f t="shared" si="4455"/>
        <v>323</v>
      </c>
      <c r="AG1108" s="38">
        <f t="shared" si="4455"/>
        <v>18</v>
      </c>
      <c r="AH1108" s="38">
        <f t="shared" si="4455"/>
        <v>0</v>
      </c>
      <c r="AI1108" s="38">
        <f t="shared" si="4455"/>
        <v>0</v>
      </c>
      <c r="AJ1108" s="38">
        <f t="shared" si="4455"/>
        <v>0</v>
      </c>
      <c r="AK1108" s="38">
        <f t="shared" si="4455"/>
        <v>18</v>
      </c>
      <c r="AL1108" s="38">
        <f t="shared" si="4455"/>
        <v>0</v>
      </c>
      <c r="AM1108" s="38">
        <f t="shared" si="4455"/>
        <v>0</v>
      </c>
      <c r="AN1108" s="38">
        <f t="shared" si="4455"/>
        <v>0</v>
      </c>
      <c r="AO1108" s="38">
        <f t="shared" si="4455"/>
        <v>0</v>
      </c>
    </row>
    <row r="1109" spans="1:41" ht="20.25" customHeight="1">
      <c r="A1109" s="43"/>
      <c r="B1109" s="28" t="s">
        <v>365</v>
      </c>
      <c r="C1109" s="29">
        <v>70</v>
      </c>
      <c r="D1109" s="186">
        <v>541</v>
      </c>
      <c r="E1109" s="30"/>
      <c r="F1109" s="93">
        <v>338</v>
      </c>
      <c r="G1109" s="186">
        <v>338</v>
      </c>
      <c r="H1109" s="186"/>
      <c r="I1109" s="186"/>
      <c r="J1109" s="186"/>
      <c r="K1109" s="23">
        <f t="shared" si="4411"/>
        <v>338</v>
      </c>
      <c r="L1109" s="23">
        <f t="shared" si="4412"/>
        <v>0</v>
      </c>
      <c r="M1109" s="186">
        <v>0</v>
      </c>
      <c r="N1109" s="186">
        <v>0</v>
      </c>
      <c r="O1109" s="186">
        <v>0</v>
      </c>
      <c r="P1109" s="30"/>
      <c r="Q1109" s="30"/>
      <c r="R1109" s="30"/>
      <c r="S1109" s="30"/>
      <c r="T1109" s="30"/>
      <c r="U1109" s="30"/>
      <c r="V1109" s="30"/>
      <c r="W1109" s="30"/>
      <c r="X1109" s="30"/>
      <c r="Y1109" s="30"/>
      <c r="Z1109" s="30"/>
      <c r="AA1109" s="30"/>
      <c r="AB1109" s="30"/>
      <c r="AC1109" s="30"/>
      <c r="AD1109" s="292">
        <f t="shared" si="4189"/>
        <v>338</v>
      </c>
      <c r="AE1109" s="30">
        <v>338</v>
      </c>
      <c r="AF1109" s="30">
        <v>323</v>
      </c>
      <c r="AG1109" s="30">
        <v>18</v>
      </c>
      <c r="AH1109" s="30"/>
      <c r="AI1109" s="30"/>
      <c r="AJ1109" s="30"/>
      <c r="AK1109" s="30">
        <v>18</v>
      </c>
      <c r="AL1109" s="30"/>
      <c r="AM1109" s="30"/>
      <c r="AN1109" s="30"/>
      <c r="AO1109" s="30"/>
    </row>
    <row r="1110" spans="1:41" ht="24" hidden="1" customHeight="1">
      <c r="A1110" s="43" t="s">
        <v>672</v>
      </c>
      <c r="B1110" s="154" t="s">
        <v>673</v>
      </c>
      <c r="C1110" s="155" t="s">
        <v>668</v>
      </c>
      <c r="D1110" s="263">
        <f t="shared" ref="D1110:E1110" si="4456">D1111+D1116</f>
        <v>0</v>
      </c>
      <c r="E1110" s="156">
        <f t="shared" si="4456"/>
        <v>0</v>
      </c>
      <c r="F1110" s="300">
        <f t="shared" ref="F1110:J1110" si="4457">F1111+F1116</f>
        <v>0</v>
      </c>
      <c r="G1110" s="263">
        <f t="shared" si="4457"/>
        <v>0</v>
      </c>
      <c r="H1110" s="263">
        <f t="shared" si="4457"/>
        <v>0</v>
      </c>
      <c r="I1110" s="263">
        <f t="shared" si="4457"/>
        <v>0</v>
      </c>
      <c r="J1110" s="263">
        <f t="shared" si="4457"/>
        <v>0</v>
      </c>
      <c r="K1110" s="23">
        <f t="shared" si="4411"/>
        <v>0</v>
      </c>
      <c r="L1110" s="23">
        <f t="shared" si="4412"/>
        <v>0</v>
      </c>
      <c r="M1110" s="263">
        <f t="shared" ref="M1110:O1110" si="4458">M1111+M1116</f>
        <v>0</v>
      </c>
      <c r="N1110" s="263">
        <f t="shared" si="4458"/>
        <v>0</v>
      </c>
      <c r="O1110" s="263">
        <f t="shared" si="4458"/>
        <v>0</v>
      </c>
      <c r="P1110" s="156">
        <f t="shared" ref="P1110:Q1110" si="4459">P1111+P1116</f>
        <v>0</v>
      </c>
      <c r="Q1110" s="156">
        <f t="shared" si="4459"/>
        <v>0</v>
      </c>
      <c r="R1110" s="156">
        <f t="shared" ref="R1110:Z1110" si="4460">R1111+R1116</f>
        <v>0</v>
      </c>
      <c r="S1110" s="156">
        <f t="shared" si="4460"/>
        <v>0</v>
      </c>
      <c r="T1110" s="156">
        <f t="shared" si="4460"/>
        <v>0</v>
      </c>
      <c r="U1110" s="156">
        <f t="shared" ref="U1110:V1110" si="4461">U1111+U1116</f>
        <v>0</v>
      </c>
      <c r="V1110" s="156">
        <f t="shared" si="4461"/>
        <v>0</v>
      </c>
      <c r="W1110" s="156">
        <f t="shared" ref="W1110:Y1110" si="4462">W1111+W1116</f>
        <v>0</v>
      </c>
      <c r="X1110" s="156">
        <f t="shared" si="4462"/>
        <v>0</v>
      </c>
      <c r="Y1110" s="156">
        <f t="shared" si="4462"/>
        <v>0</v>
      </c>
      <c r="Z1110" s="156">
        <f t="shared" si="4460"/>
        <v>0</v>
      </c>
      <c r="AA1110" s="156">
        <f t="shared" ref="AA1110:AB1110" si="4463">AA1111+AA1116</f>
        <v>0</v>
      </c>
      <c r="AB1110" s="156">
        <f t="shared" si="4463"/>
        <v>0</v>
      </c>
      <c r="AC1110" s="156">
        <f t="shared" ref="AC1110:AE1110" si="4464">AC1111+AC1116</f>
        <v>0</v>
      </c>
      <c r="AD1110" s="292">
        <f t="shared" si="4189"/>
        <v>0</v>
      </c>
      <c r="AE1110" s="156">
        <f t="shared" si="4464"/>
        <v>0</v>
      </c>
      <c r="AF1110" s="156">
        <f t="shared" ref="AF1110:AK1110" si="4465">AF1111+AF1116</f>
        <v>0</v>
      </c>
      <c r="AG1110" s="156">
        <f t="shared" si="4465"/>
        <v>0</v>
      </c>
      <c r="AH1110" s="156">
        <f t="shared" ref="AH1110:AJ1110" si="4466">AH1111+AH1116</f>
        <v>0</v>
      </c>
      <c r="AI1110" s="156">
        <f t="shared" si="4466"/>
        <v>0</v>
      </c>
      <c r="AJ1110" s="156">
        <f t="shared" si="4466"/>
        <v>0</v>
      </c>
      <c r="AK1110" s="156">
        <f t="shared" si="4465"/>
        <v>0</v>
      </c>
      <c r="AL1110" s="156">
        <f t="shared" ref="AL1110:AM1110" si="4467">AL1111+AL1116</f>
        <v>0</v>
      </c>
      <c r="AM1110" s="156">
        <f t="shared" si="4467"/>
        <v>0</v>
      </c>
      <c r="AN1110" s="156">
        <f t="shared" ref="AN1110:AO1110" si="4468">AN1111+AN1116</f>
        <v>0</v>
      </c>
      <c r="AO1110" s="156">
        <f t="shared" si="4468"/>
        <v>0</v>
      </c>
    </row>
    <row r="1111" spans="1:41" ht="13.5" hidden="1" customHeight="1">
      <c r="A1111" s="43"/>
      <c r="B1111" s="25" t="s">
        <v>298</v>
      </c>
      <c r="C1111" s="29"/>
      <c r="D1111" s="248">
        <f t="shared" ref="D1111:E1111" si="4469">D1112+D1115</f>
        <v>0</v>
      </c>
      <c r="E1111" s="38">
        <f t="shared" si="4469"/>
        <v>0</v>
      </c>
      <c r="F1111" s="286">
        <f t="shared" ref="F1111:J1111" si="4470">F1112+F1115</f>
        <v>0</v>
      </c>
      <c r="G1111" s="248">
        <f t="shared" si="4470"/>
        <v>0</v>
      </c>
      <c r="H1111" s="248">
        <f t="shared" si="4470"/>
        <v>0</v>
      </c>
      <c r="I1111" s="248">
        <f t="shared" si="4470"/>
        <v>0</v>
      </c>
      <c r="J1111" s="248">
        <f t="shared" si="4470"/>
        <v>0</v>
      </c>
      <c r="K1111" s="23">
        <f t="shared" si="4411"/>
        <v>0</v>
      </c>
      <c r="L1111" s="23">
        <f t="shared" si="4412"/>
        <v>0</v>
      </c>
      <c r="M1111" s="248">
        <f t="shared" ref="M1111:O1111" si="4471">M1112+M1115</f>
        <v>0</v>
      </c>
      <c r="N1111" s="248">
        <f t="shared" si="4471"/>
        <v>0</v>
      </c>
      <c r="O1111" s="248">
        <f t="shared" si="4471"/>
        <v>0</v>
      </c>
      <c r="P1111" s="38">
        <f t="shared" ref="P1111:Q1111" si="4472">P1112+P1115</f>
        <v>0</v>
      </c>
      <c r="Q1111" s="38">
        <f t="shared" si="4472"/>
        <v>0</v>
      </c>
      <c r="R1111" s="38">
        <f t="shared" ref="R1111:Z1111" si="4473">R1112+R1115</f>
        <v>0</v>
      </c>
      <c r="S1111" s="38">
        <f t="shared" si="4473"/>
        <v>0</v>
      </c>
      <c r="T1111" s="38">
        <f t="shared" si="4473"/>
        <v>0</v>
      </c>
      <c r="U1111" s="38">
        <f t="shared" ref="U1111:V1111" si="4474">U1112+U1115</f>
        <v>0</v>
      </c>
      <c r="V1111" s="38">
        <f t="shared" si="4474"/>
        <v>0</v>
      </c>
      <c r="W1111" s="38">
        <f t="shared" ref="W1111:Y1111" si="4475">W1112+W1115</f>
        <v>0</v>
      </c>
      <c r="X1111" s="38">
        <f t="shared" si="4475"/>
        <v>0</v>
      </c>
      <c r="Y1111" s="38">
        <f t="shared" si="4475"/>
        <v>0</v>
      </c>
      <c r="Z1111" s="38">
        <f t="shared" si="4473"/>
        <v>0</v>
      </c>
      <c r="AA1111" s="38">
        <f t="shared" ref="AA1111:AB1111" si="4476">AA1112+AA1115</f>
        <v>0</v>
      </c>
      <c r="AB1111" s="38">
        <f t="shared" si="4476"/>
        <v>0</v>
      </c>
      <c r="AC1111" s="38">
        <f t="shared" ref="AC1111:AE1111" si="4477">AC1112+AC1115</f>
        <v>0</v>
      </c>
      <c r="AD1111" s="292">
        <f t="shared" si="4189"/>
        <v>0</v>
      </c>
      <c r="AE1111" s="38">
        <f t="shared" si="4477"/>
        <v>0</v>
      </c>
      <c r="AF1111" s="38">
        <f t="shared" ref="AF1111:AK1111" si="4478">AF1112+AF1115</f>
        <v>0</v>
      </c>
      <c r="AG1111" s="38">
        <f t="shared" si="4478"/>
        <v>0</v>
      </c>
      <c r="AH1111" s="38">
        <f t="shared" ref="AH1111:AJ1111" si="4479">AH1112+AH1115</f>
        <v>0</v>
      </c>
      <c r="AI1111" s="38">
        <f t="shared" si="4479"/>
        <v>0</v>
      </c>
      <c r="AJ1111" s="38">
        <f t="shared" si="4479"/>
        <v>0</v>
      </c>
      <c r="AK1111" s="38">
        <f t="shared" si="4478"/>
        <v>0</v>
      </c>
      <c r="AL1111" s="38">
        <f t="shared" ref="AL1111:AM1111" si="4480">AL1112+AL1115</f>
        <v>0</v>
      </c>
      <c r="AM1111" s="38">
        <f t="shared" si="4480"/>
        <v>0</v>
      </c>
      <c r="AN1111" s="38">
        <f t="shared" ref="AN1111:AO1111" si="4481">AN1112+AN1115</f>
        <v>0</v>
      </c>
      <c r="AO1111" s="38">
        <f t="shared" si="4481"/>
        <v>0</v>
      </c>
    </row>
    <row r="1112" spans="1:41" ht="13.5" hidden="1" customHeight="1">
      <c r="A1112" s="43"/>
      <c r="B1112" s="28" t="s">
        <v>299</v>
      </c>
      <c r="C1112" s="29">
        <v>1</v>
      </c>
      <c r="D1112" s="248">
        <f t="shared" ref="D1112:E1112" si="4482">D1113+D1114</f>
        <v>0</v>
      </c>
      <c r="E1112" s="38">
        <f t="shared" si="4482"/>
        <v>0</v>
      </c>
      <c r="F1112" s="286">
        <f t="shared" ref="F1112:J1112" si="4483">F1113+F1114</f>
        <v>0</v>
      </c>
      <c r="G1112" s="248">
        <f t="shared" si="4483"/>
        <v>0</v>
      </c>
      <c r="H1112" s="248">
        <f t="shared" si="4483"/>
        <v>0</v>
      </c>
      <c r="I1112" s="248">
        <f t="shared" si="4483"/>
        <v>0</v>
      </c>
      <c r="J1112" s="248">
        <f t="shared" si="4483"/>
        <v>0</v>
      </c>
      <c r="K1112" s="23">
        <f t="shared" si="4411"/>
        <v>0</v>
      </c>
      <c r="L1112" s="23">
        <f t="shared" si="4412"/>
        <v>0</v>
      </c>
      <c r="M1112" s="248">
        <f t="shared" ref="M1112:O1112" si="4484">M1113+M1114</f>
        <v>0</v>
      </c>
      <c r="N1112" s="248">
        <f t="shared" si="4484"/>
        <v>0</v>
      </c>
      <c r="O1112" s="248">
        <f t="shared" si="4484"/>
        <v>0</v>
      </c>
      <c r="P1112" s="38">
        <f t="shared" ref="P1112:Q1112" si="4485">P1113+P1114</f>
        <v>0</v>
      </c>
      <c r="Q1112" s="38">
        <f t="shared" si="4485"/>
        <v>0</v>
      </c>
      <c r="R1112" s="38">
        <f t="shared" ref="R1112:Z1112" si="4486">R1113+R1114</f>
        <v>0</v>
      </c>
      <c r="S1112" s="38">
        <f t="shared" si="4486"/>
        <v>0</v>
      </c>
      <c r="T1112" s="38">
        <f t="shared" si="4486"/>
        <v>0</v>
      </c>
      <c r="U1112" s="38">
        <f t="shared" ref="U1112:V1112" si="4487">U1113+U1114</f>
        <v>0</v>
      </c>
      <c r="V1112" s="38">
        <f t="shared" si="4487"/>
        <v>0</v>
      </c>
      <c r="W1112" s="38">
        <f t="shared" ref="W1112:Y1112" si="4488">W1113+W1114</f>
        <v>0</v>
      </c>
      <c r="X1112" s="38">
        <f t="shared" si="4488"/>
        <v>0</v>
      </c>
      <c r="Y1112" s="38">
        <f t="shared" si="4488"/>
        <v>0</v>
      </c>
      <c r="Z1112" s="38">
        <f t="shared" si="4486"/>
        <v>0</v>
      </c>
      <c r="AA1112" s="38">
        <f t="shared" ref="AA1112:AB1112" si="4489">AA1113+AA1114</f>
        <v>0</v>
      </c>
      <c r="AB1112" s="38">
        <f t="shared" si="4489"/>
        <v>0</v>
      </c>
      <c r="AC1112" s="38">
        <f t="shared" ref="AC1112:AE1112" si="4490">AC1113+AC1114</f>
        <v>0</v>
      </c>
      <c r="AD1112" s="292">
        <f t="shared" si="4189"/>
        <v>0</v>
      </c>
      <c r="AE1112" s="38">
        <f t="shared" si="4490"/>
        <v>0</v>
      </c>
      <c r="AF1112" s="38">
        <f t="shared" ref="AF1112:AK1112" si="4491">AF1113+AF1114</f>
        <v>0</v>
      </c>
      <c r="AG1112" s="38">
        <f t="shared" si="4491"/>
        <v>0</v>
      </c>
      <c r="AH1112" s="38">
        <f t="shared" ref="AH1112:AJ1112" si="4492">AH1113+AH1114</f>
        <v>0</v>
      </c>
      <c r="AI1112" s="38">
        <f t="shared" si="4492"/>
        <v>0</v>
      </c>
      <c r="AJ1112" s="38">
        <f t="shared" si="4492"/>
        <v>0</v>
      </c>
      <c r="AK1112" s="38">
        <f t="shared" si="4491"/>
        <v>0</v>
      </c>
      <c r="AL1112" s="38">
        <f t="shared" ref="AL1112:AM1112" si="4493">AL1113+AL1114</f>
        <v>0</v>
      </c>
      <c r="AM1112" s="38">
        <f t="shared" si="4493"/>
        <v>0</v>
      </c>
      <c r="AN1112" s="38">
        <f t="shared" ref="AN1112:AO1112" si="4494">AN1113+AN1114</f>
        <v>0</v>
      </c>
      <c r="AO1112" s="38">
        <f t="shared" si="4494"/>
        <v>0</v>
      </c>
    </row>
    <row r="1113" spans="1:41" ht="13.5" hidden="1" customHeight="1">
      <c r="A1113" s="43"/>
      <c r="B1113" s="28" t="s">
        <v>300</v>
      </c>
      <c r="C1113" s="29">
        <v>10</v>
      </c>
      <c r="D1113" s="186"/>
      <c r="E1113" s="30"/>
      <c r="F1113" s="93"/>
      <c r="G1113" s="186"/>
      <c r="H1113" s="186"/>
      <c r="I1113" s="186"/>
      <c r="J1113" s="186"/>
      <c r="K1113" s="23">
        <f t="shared" si="4411"/>
        <v>0</v>
      </c>
      <c r="L1113" s="23">
        <f t="shared" si="4412"/>
        <v>0</v>
      </c>
      <c r="M1113" s="186"/>
      <c r="N1113" s="186"/>
      <c r="O1113" s="186"/>
      <c r="P1113" s="30"/>
      <c r="Q1113" s="30"/>
      <c r="R1113" s="30"/>
      <c r="S1113" s="30"/>
      <c r="T1113" s="30"/>
      <c r="U1113" s="30"/>
      <c r="V1113" s="30"/>
      <c r="W1113" s="30"/>
      <c r="X1113" s="30"/>
      <c r="Y1113" s="30"/>
      <c r="Z1113" s="30"/>
      <c r="AA1113" s="30"/>
      <c r="AB1113" s="30"/>
      <c r="AC1113" s="30"/>
      <c r="AD1113" s="292">
        <f t="shared" si="4189"/>
        <v>0</v>
      </c>
      <c r="AE1113" s="30"/>
      <c r="AF1113" s="30"/>
      <c r="AG1113" s="30"/>
      <c r="AH1113" s="30"/>
      <c r="AI1113" s="30"/>
      <c r="AJ1113" s="30"/>
      <c r="AK1113" s="30"/>
      <c r="AL1113" s="30"/>
      <c r="AM1113" s="30"/>
      <c r="AN1113" s="30"/>
      <c r="AO1113" s="30"/>
    </row>
    <row r="1114" spans="1:41" ht="14.25" hidden="1" customHeight="1">
      <c r="A1114" s="43"/>
      <c r="B1114" s="28" t="s">
        <v>301</v>
      </c>
      <c r="C1114" s="29">
        <v>20</v>
      </c>
      <c r="D1114" s="186"/>
      <c r="E1114" s="30"/>
      <c r="F1114" s="93"/>
      <c r="G1114" s="186"/>
      <c r="H1114" s="186"/>
      <c r="I1114" s="186"/>
      <c r="J1114" s="186"/>
      <c r="K1114" s="23">
        <f t="shared" si="4411"/>
        <v>0</v>
      </c>
      <c r="L1114" s="23">
        <f t="shared" si="4412"/>
        <v>0</v>
      </c>
      <c r="M1114" s="186"/>
      <c r="N1114" s="186"/>
      <c r="O1114" s="186"/>
      <c r="P1114" s="30"/>
      <c r="Q1114" s="30"/>
      <c r="R1114" s="30"/>
      <c r="S1114" s="30"/>
      <c r="T1114" s="30"/>
      <c r="U1114" s="30"/>
      <c r="V1114" s="30"/>
      <c r="W1114" s="30"/>
      <c r="X1114" s="30"/>
      <c r="Y1114" s="30"/>
      <c r="Z1114" s="30"/>
      <c r="AA1114" s="30"/>
      <c r="AB1114" s="30"/>
      <c r="AC1114" s="30"/>
      <c r="AD1114" s="292">
        <f t="shared" si="4189"/>
        <v>0</v>
      </c>
      <c r="AE1114" s="30"/>
      <c r="AF1114" s="30"/>
      <c r="AG1114" s="30"/>
      <c r="AH1114" s="30"/>
      <c r="AI1114" s="30"/>
      <c r="AJ1114" s="30"/>
      <c r="AK1114" s="30"/>
      <c r="AL1114" s="30"/>
      <c r="AM1114" s="30"/>
      <c r="AN1114" s="30"/>
      <c r="AO1114" s="30"/>
    </row>
    <row r="1115" spans="1:41" ht="28.5" hidden="1" customHeight="1">
      <c r="A1115" s="43"/>
      <c r="B1115" s="16" t="s">
        <v>310</v>
      </c>
      <c r="C1115" s="29" t="s">
        <v>421</v>
      </c>
      <c r="D1115" s="186"/>
      <c r="E1115" s="30"/>
      <c r="F1115" s="93"/>
      <c r="G1115" s="186"/>
      <c r="H1115" s="186"/>
      <c r="I1115" s="186"/>
      <c r="J1115" s="186"/>
      <c r="K1115" s="23">
        <f t="shared" si="4411"/>
        <v>0</v>
      </c>
      <c r="L1115" s="23">
        <f t="shared" si="4412"/>
        <v>0</v>
      </c>
      <c r="M1115" s="186"/>
      <c r="N1115" s="186"/>
      <c r="O1115" s="186"/>
      <c r="P1115" s="30"/>
      <c r="Q1115" s="30"/>
      <c r="R1115" s="30"/>
      <c r="S1115" s="30"/>
      <c r="T1115" s="30"/>
      <c r="U1115" s="30"/>
      <c r="V1115" s="30"/>
      <c r="W1115" s="30"/>
      <c r="X1115" s="30"/>
      <c r="Y1115" s="30"/>
      <c r="Z1115" s="30"/>
      <c r="AA1115" s="30"/>
      <c r="AB1115" s="30"/>
      <c r="AC1115" s="30"/>
      <c r="AD1115" s="292">
        <f t="shared" si="4189"/>
        <v>0</v>
      </c>
      <c r="AE1115" s="30"/>
      <c r="AF1115" s="30"/>
      <c r="AG1115" s="30"/>
      <c r="AH1115" s="30"/>
      <c r="AI1115" s="30"/>
      <c r="AJ1115" s="30"/>
      <c r="AK1115" s="30"/>
      <c r="AL1115" s="30"/>
      <c r="AM1115" s="30"/>
      <c r="AN1115" s="30"/>
      <c r="AO1115" s="30"/>
    </row>
    <row r="1116" spans="1:41" ht="12.75" hidden="1" customHeight="1">
      <c r="A1116" s="43"/>
      <c r="B1116" s="25" t="s">
        <v>311</v>
      </c>
      <c r="C1116" s="29"/>
      <c r="D1116" s="248">
        <f t="shared" ref="D1116:E1116" si="4495">D1117</f>
        <v>0</v>
      </c>
      <c r="E1116" s="38">
        <f t="shared" si="4495"/>
        <v>0</v>
      </c>
      <c r="F1116" s="286">
        <f t="shared" ref="F1116:AO1116" si="4496">F1117</f>
        <v>0</v>
      </c>
      <c r="G1116" s="248">
        <f t="shared" si="4496"/>
        <v>0</v>
      </c>
      <c r="H1116" s="248">
        <f t="shared" si="4496"/>
        <v>0</v>
      </c>
      <c r="I1116" s="248">
        <f t="shared" si="4496"/>
        <v>0</v>
      </c>
      <c r="J1116" s="248">
        <f t="shared" si="4496"/>
        <v>0</v>
      </c>
      <c r="K1116" s="23">
        <f t="shared" si="4411"/>
        <v>0</v>
      </c>
      <c r="L1116" s="23">
        <f t="shared" si="4412"/>
        <v>0</v>
      </c>
      <c r="M1116" s="248">
        <f t="shared" si="4496"/>
        <v>0</v>
      </c>
      <c r="N1116" s="248">
        <f t="shared" si="4496"/>
        <v>0</v>
      </c>
      <c r="O1116" s="248">
        <f t="shared" si="4496"/>
        <v>0</v>
      </c>
      <c r="P1116" s="38">
        <f t="shared" si="4496"/>
        <v>0</v>
      </c>
      <c r="Q1116" s="38">
        <f t="shared" si="4496"/>
        <v>0</v>
      </c>
      <c r="R1116" s="38">
        <f t="shared" si="4496"/>
        <v>0</v>
      </c>
      <c r="S1116" s="38">
        <f t="shared" si="4496"/>
        <v>0</v>
      </c>
      <c r="T1116" s="38">
        <f t="shared" si="4496"/>
        <v>0</v>
      </c>
      <c r="U1116" s="38">
        <f t="shared" si="4496"/>
        <v>0</v>
      </c>
      <c r="V1116" s="38">
        <f t="shared" si="4496"/>
        <v>0</v>
      </c>
      <c r="W1116" s="38">
        <f t="shared" si="4496"/>
        <v>0</v>
      </c>
      <c r="X1116" s="38">
        <f t="shared" si="4496"/>
        <v>0</v>
      </c>
      <c r="Y1116" s="38">
        <f t="shared" si="4496"/>
        <v>0</v>
      </c>
      <c r="Z1116" s="38">
        <f t="shared" si="4496"/>
        <v>0</v>
      </c>
      <c r="AA1116" s="38">
        <f t="shared" si="4496"/>
        <v>0</v>
      </c>
      <c r="AB1116" s="38">
        <f t="shared" si="4496"/>
        <v>0</v>
      </c>
      <c r="AC1116" s="38">
        <f t="shared" si="4496"/>
        <v>0</v>
      </c>
      <c r="AD1116" s="292">
        <f t="shared" si="4189"/>
        <v>0</v>
      </c>
      <c r="AE1116" s="38">
        <f t="shared" si="4496"/>
        <v>0</v>
      </c>
      <c r="AF1116" s="38">
        <f t="shared" si="4496"/>
        <v>0</v>
      </c>
      <c r="AG1116" s="38">
        <f t="shared" si="4496"/>
        <v>0</v>
      </c>
      <c r="AH1116" s="38">
        <f t="shared" si="4496"/>
        <v>0</v>
      </c>
      <c r="AI1116" s="38">
        <f t="shared" si="4496"/>
        <v>0</v>
      </c>
      <c r="AJ1116" s="38">
        <f t="shared" si="4496"/>
        <v>0</v>
      </c>
      <c r="AK1116" s="38">
        <f t="shared" si="4496"/>
        <v>0</v>
      </c>
      <c r="AL1116" s="38">
        <f t="shared" si="4496"/>
        <v>0</v>
      </c>
      <c r="AM1116" s="38">
        <f t="shared" si="4496"/>
        <v>0</v>
      </c>
      <c r="AN1116" s="38">
        <f t="shared" si="4496"/>
        <v>0</v>
      </c>
      <c r="AO1116" s="38">
        <f t="shared" si="4496"/>
        <v>0</v>
      </c>
    </row>
    <row r="1117" spans="1:41" ht="13.5" hidden="1" customHeight="1">
      <c r="A1117" s="43"/>
      <c r="B1117" s="28" t="s">
        <v>365</v>
      </c>
      <c r="C1117" s="29">
        <v>70</v>
      </c>
      <c r="D1117" s="186"/>
      <c r="E1117" s="30"/>
      <c r="F1117" s="93"/>
      <c r="G1117" s="186"/>
      <c r="H1117" s="186"/>
      <c r="I1117" s="186"/>
      <c r="J1117" s="186"/>
      <c r="K1117" s="23">
        <f t="shared" si="4411"/>
        <v>0</v>
      </c>
      <c r="L1117" s="23">
        <f t="shared" si="4412"/>
        <v>0</v>
      </c>
      <c r="M1117" s="186"/>
      <c r="N1117" s="186"/>
      <c r="O1117" s="186"/>
      <c r="P1117" s="30"/>
      <c r="Q1117" s="30"/>
      <c r="R1117" s="30"/>
      <c r="S1117" s="30"/>
      <c r="T1117" s="30"/>
      <c r="U1117" s="30"/>
      <c r="V1117" s="30"/>
      <c r="W1117" s="30"/>
      <c r="X1117" s="30"/>
      <c r="Y1117" s="30"/>
      <c r="Z1117" s="30"/>
      <c r="AA1117" s="30"/>
      <c r="AB1117" s="30"/>
      <c r="AC1117" s="30"/>
      <c r="AD1117" s="292">
        <f t="shared" si="4189"/>
        <v>0</v>
      </c>
      <c r="AE1117" s="30"/>
      <c r="AF1117" s="30"/>
      <c r="AG1117" s="30"/>
      <c r="AH1117" s="30"/>
      <c r="AI1117" s="30"/>
      <c r="AJ1117" s="30"/>
      <c r="AK1117" s="30"/>
      <c r="AL1117" s="30"/>
      <c r="AM1117" s="30"/>
      <c r="AN1117" s="30"/>
      <c r="AO1117" s="30"/>
    </row>
    <row r="1118" spans="1:41" ht="28.5" hidden="1" customHeight="1">
      <c r="A1118" s="43" t="s">
        <v>674</v>
      </c>
      <c r="B1118" s="154" t="s">
        <v>675</v>
      </c>
      <c r="C1118" s="155" t="s">
        <v>668</v>
      </c>
      <c r="D1118" s="263">
        <f t="shared" ref="D1118:E1118" si="4497">D1119+D1124</f>
        <v>0</v>
      </c>
      <c r="E1118" s="156">
        <f t="shared" si="4497"/>
        <v>0</v>
      </c>
      <c r="F1118" s="300">
        <f t="shared" ref="F1118:J1118" si="4498">F1119+F1124</f>
        <v>0</v>
      </c>
      <c r="G1118" s="263">
        <f t="shared" si="4498"/>
        <v>0</v>
      </c>
      <c r="H1118" s="263">
        <f t="shared" si="4498"/>
        <v>0</v>
      </c>
      <c r="I1118" s="263">
        <f t="shared" si="4498"/>
        <v>0</v>
      </c>
      <c r="J1118" s="263">
        <f t="shared" si="4498"/>
        <v>0</v>
      </c>
      <c r="K1118" s="23">
        <f t="shared" si="4411"/>
        <v>0</v>
      </c>
      <c r="L1118" s="23">
        <f t="shared" si="4412"/>
        <v>0</v>
      </c>
      <c r="M1118" s="263">
        <f t="shared" ref="M1118:O1118" si="4499">M1119+M1124</f>
        <v>0</v>
      </c>
      <c r="N1118" s="263">
        <f t="shared" si="4499"/>
        <v>0</v>
      </c>
      <c r="O1118" s="263">
        <f t="shared" si="4499"/>
        <v>0</v>
      </c>
      <c r="P1118" s="156">
        <f t="shared" ref="P1118:Q1118" si="4500">P1119+P1124</f>
        <v>0</v>
      </c>
      <c r="Q1118" s="156">
        <f t="shared" si="4500"/>
        <v>0</v>
      </c>
      <c r="R1118" s="156">
        <f t="shared" ref="R1118:Z1118" si="4501">R1119+R1124</f>
        <v>0</v>
      </c>
      <c r="S1118" s="156">
        <f t="shared" si="4501"/>
        <v>0</v>
      </c>
      <c r="T1118" s="156">
        <f t="shared" si="4501"/>
        <v>0</v>
      </c>
      <c r="U1118" s="156">
        <f t="shared" ref="U1118:V1118" si="4502">U1119+U1124</f>
        <v>0</v>
      </c>
      <c r="V1118" s="156">
        <f t="shared" si="4502"/>
        <v>0</v>
      </c>
      <c r="W1118" s="156">
        <f t="shared" ref="W1118:Y1118" si="4503">W1119+W1124</f>
        <v>0</v>
      </c>
      <c r="X1118" s="156">
        <f t="shared" si="4503"/>
        <v>0</v>
      </c>
      <c r="Y1118" s="156">
        <f t="shared" si="4503"/>
        <v>0</v>
      </c>
      <c r="Z1118" s="156">
        <f t="shared" si="4501"/>
        <v>0</v>
      </c>
      <c r="AA1118" s="156">
        <f t="shared" ref="AA1118:AB1118" si="4504">AA1119+AA1124</f>
        <v>0</v>
      </c>
      <c r="AB1118" s="156">
        <f t="shared" si="4504"/>
        <v>0</v>
      </c>
      <c r="AC1118" s="156">
        <f t="shared" ref="AC1118:AE1118" si="4505">AC1119+AC1124</f>
        <v>0</v>
      </c>
      <c r="AD1118" s="292">
        <f t="shared" si="4189"/>
        <v>0</v>
      </c>
      <c r="AE1118" s="156">
        <f t="shared" si="4505"/>
        <v>0</v>
      </c>
      <c r="AF1118" s="156">
        <f t="shared" ref="AF1118:AK1118" si="4506">AF1119+AF1124</f>
        <v>0</v>
      </c>
      <c r="AG1118" s="156">
        <f t="shared" si="4506"/>
        <v>0</v>
      </c>
      <c r="AH1118" s="156">
        <f t="shared" ref="AH1118:AJ1118" si="4507">AH1119+AH1124</f>
        <v>0</v>
      </c>
      <c r="AI1118" s="156">
        <f t="shared" si="4507"/>
        <v>0</v>
      </c>
      <c r="AJ1118" s="156">
        <f t="shared" si="4507"/>
        <v>0</v>
      </c>
      <c r="AK1118" s="156">
        <f t="shared" si="4506"/>
        <v>0</v>
      </c>
      <c r="AL1118" s="156">
        <f t="shared" ref="AL1118:AM1118" si="4508">AL1119+AL1124</f>
        <v>0</v>
      </c>
      <c r="AM1118" s="156">
        <f t="shared" si="4508"/>
        <v>0</v>
      </c>
      <c r="AN1118" s="156">
        <f t="shared" ref="AN1118:AO1118" si="4509">AN1119+AN1124</f>
        <v>0</v>
      </c>
      <c r="AO1118" s="156">
        <f t="shared" si="4509"/>
        <v>0</v>
      </c>
    </row>
    <row r="1119" spans="1:41" ht="13.5" hidden="1" customHeight="1">
      <c r="A1119" s="43"/>
      <c r="B1119" s="25" t="s">
        <v>298</v>
      </c>
      <c r="C1119" s="29"/>
      <c r="D1119" s="248">
        <f t="shared" ref="D1119:E1119" si="4510">D1120+D1123</f>
        <v>0</v>
      </c>
      <c r="E1119" s="38">
        <f t="shared" si="4510"/>
        <v>0</v>
      </c>
      <c r="F1119" s="286">
        <f t="shared" ref="F1119:J1119" si="4511">F1120+F1123</f>
        <v>0</v>
      </c>
      <c r="G1119" s="248">
        <f t="shared" si="4511"/>
        <v>0</v>
      </c>
      <c r="H1119" s="248">
        <f t="shared" si="4511"/>
        <v>0</v>
      </c>
      <c r="I1119" s="248">
        <f t="shared" si="4511"/>
        <v>0</v>
      </c>
      <c r="J1119" s="248">
        <f t="shared" si="4511"/>
        <v>0</v>
      </c>
      <c r="K1119" s="23">
        <f t="shared" si="4411"/>
        <v>0</v>
      </c>
      <c r="L1119" s="23">
        <f t="shared" si="4412"/>
        <v>0</v>
      </c>
      <c r="M1119" s="248">
        <f t="shared" ref="M1119:O1119" si="4512">M1120+M1123</f>
        <v>0</v>
      </c>
      <c r="N1119" s="248">
        <f t="shared" si="4512"/>
        <v>0</v>
      </c>
      <c r="O1119" s="248">
        <f t="shared" si="4512"/>
        <v>0</v>
      </c>
      <c r="P1119" s="38">
        <f t="shared" ref="P1119:Q1119" si="4513">P1120+P1123</f>
        <v>0</v>
      </c>
      <c r="Q1119" s="38">
        <f t="shared" si="4513"/>
        <v>0</v>
      </c>
      <c r="R1119" s="38">
        <f t="shared" ref="R1119:Z1119" si="4514">R1120+R1123</f>
        <v>0</v>
      </c>
      <c r="S1119" s="38">
        <f t="shared" si="4514"/>
        <v>0</v>
      </c>
      <c r="T1119" s="38">
        <f t="shared" si="4514"/>
        <v>0</v>
      </c>
      <c r="U1119" s="38">
        <f t="shared" ref="U1119:V1119" si="4515">U1120+U1123</f>
        <v>0</v>
      </c>
      <c r="V1119" s="38">
        <f t="shared" si="4515"/>
        <v>0</v>
      </c>
      <c r="W1119" s="38">
        <f t="shared" ref="W1119:Y1119" si="4516">W1120+W1123</f>
        <v>0</v>
      </c>
      <c r="X1119" s="38">
        <f t="shared" si="4516"/>
        <v>0</v>
      </c>
      <c r="Y1119" s="38">
        <f t="shared" si="4516"/>
        <v>0</v>
      </c>
      <c r="Z1119" s="38">
        <f t="shared" si="4514"/>
        <v>0</v>
      </c>
      <c r="AA1119" s="38">
        <f t="shared" ref="AA1119:AB1119" si="4517">AA1120+AA1123</f>
        <v>0</v>
      </c>
      <c r="AB1119" s="38">
        <f t="shared" si="4517"/>
        <v>0</v>
      </c>
      <c r="AC1119" s="38">
        <f t="shared" ref="AC1119:AE1119" si="4518">AC1120+AC1123</f>
        <v>0</v>
      </c>
      <c r="AD1119" s="292">
        <f t="shared" si="4189"/>
        <v>0</v>
      </c>
      <c r="AE1119" s="38">
        <f t="shared" si="4518"/>
        <v>0</v>
      </c>
      <c r="AF1119" s="38">
        <f t="shared" ref="AF1119:AK1119" si="4519">AF1120+AF1123</f>
        <v>0</v>
      </c>
      <c r="AG1119" s="38">
        <f t="shared" si="4519"/>
        <v>0</v>
      </c>
      <c r="AH1119" s="38">
        <f t="shared" ref="AH1119:AJ1119" si="4520">AH1120+AH1123</f>
        <v>0</v>
      </c>
      <c r="AI1119" s="38">
        <f t="shared" si="4520"/>
        <v>0</v>
      </c>
      <c r="AJ1119" s="38">
        <f t="shared" si="4520"/>
        <v>0</v>
      </c>
      <c r="AK1119" s="38">
        <f t="shared" si="4519"/>
        <v>0</v>
      </c>
      <c r="AL1119" s="38">
        <f t="shared" ref="AL1119:AM1119" si="4521">AL1120+AL1123</f>
        <v>0</v>
      </c>
      <c r="AM1119" s="38">
        <f t="shared" si="4521"/>
        <v>0</v>
      </c>
      <c r="AN1119" s="38">
        <f t="shared" ref="AN1119:AO1119" si="4522">AN1120+AN1123</f>
        <v>0</v>
      </c>
      <c r="AO1119" s="38">
        <f t="shared" si="4522"/>
        <v>0</v>
      </c>
    </row>
    <row r="1120" spans="1:41" ht="13.5" hidden="1" customHeight="1">
      <c r="A1120" s="43"/>
      <c r="B1120" s="28" t="s">
        <v>299</v>
      </c>
      <c r="C1120" s="29">
        <v>1</v>
      </c>
      <c r="D1120" s="248">
        <f t="shared" ref="D1120:E1120" si="4523">D1121+D1122</f>
        <v>0</v>
      </c>
      <c r="E1120" s="38">
        <f t="shared" si="4523"/>
        <v>0</v>
      </c>
      <c r="F1120" s="286">
        <f t="shared" ref="F1120:J1120" si="4524">F1121+F1122</f>
        <v>0</v>
      </c>
      <c r="G1120" s="248">
        <f t="shared" si="4524"/>
        <v>0</v>
      </c>
      <c r="H1120" s="248">
        <f t="shared" si="4524"/>
        <v>0</v>
      </c>
      <c r="I1120" s="248">
        <f t="shared" si="4524"/>
        <v>0</v>
      </c>
      <c r="J1120" s="248">
        <f t="shared" si="4524"/>
        <v>0</v>
      </c>
      <c r="K1120" s="23">
        <f t="shared" si="4411"/>
        <v>0</v>
      </c>
      <c r="L1120" s="23">
        <f t="shared" si="4412"/>
        <v>0</v>
      </c>
      <c r="M1120" s="248">
        <f t="shared" ref="M1120:O1120" si="4525">M1121+M1122</f>
        <v>0</v>
      </c>
      <c r="N1120" s="248">
        <f t="shared" si="4525"/>
        <v>0</v>
      </c>
      <c r="O1120" s="248">
        <f t="shared" si="4525"/>
        <v>0</v>
      </c>
      <c r="P1120" s="38">
        <f t="shared" ref="P1120:Q1120" si="4526">P1121+P1122</f>
        <v>0</v>
      </c>
      <c r="Q1120" s="38">
        <f t="shared" si="4526"/>
        <v>0</v>
      </c>
      <c r="R1120" s="38">
        <f t="shared" ref="R1120:Z1120" si="4527">R1121+R1122</f>
        <v>0</v>
      </c>
      <c r="S1120" s="38">
        <f t="shared" si="4527"/>
        <v>0</v>
      </c>
      <c r="T1120" s="38">
        <f t="shared" si="4527"/>
        <v>0</v>
      </c>
      <c r="U1120" s="38">
        <f t="shared" ref="U1120:V1120" si="4528">U1121+U1122</f>
        <v>0</v>
      </c>
      <c r="V1120" s="38">
        <f t="shared" si="4528"/>
        <v>0</v>
      </c>
      <c r="W1120" s="38">
        <f t="shared" ref="W1120:Y1120" si="4529">W1121+W1122</f>
        <v>0</v>
      </c>
      <c r="X1120" s="38">
        <f t="shared" si="4529"/>
        <v>0</v>
      </c>
      <c r="Y1120" s="38">
        <f t="shared" si="4529"/>
        <v>0</v>
      </c>
      <c r="Z1120" s="38">
        <f t="shared" si="4527"/>
        <v>0</v>
      </c>
      <c r="AA1120" s="38">
        <f t="shared" ref="AA1120:AB1120" si="4530">AA1121+AA1122</f>
        <v>0</v>
      </c>
      <c r="AB1120" s="38">
        <f t="shared" si="4530"/>
        <v>0</v>
      </c>
      <c r="AC1120" s="38">
        <f t="shared" ref="AC1120:AE1120" si="4531">AC1121+AC1122</f>
        <v>0</v>
      </c>
      <c r="AD1120" s="292">
        <f t="shared" si="4189"/>
        <v>0</v>
      </c>
      <c r="AE1120" s="38">
        <f t="shared" si="4531"/>
        <v>0</v>
      </c>
      <c r="AF1120" s="38">
        <f t="shared" ref="AF1120:AK1120" si="4532">AF1121+AF1122</f>
        <v>0</v>
      </c>
      <c r="AG1120" s="38">
        <f t="shared" si="4532"/>
        <v>0</v>
      </c>
      <c r="AH1120" s="38">
        <f t="shared" ref="AH1120:AJ1120" si="4533">AH1121+AH1122</f>
        <v>0</v>
      </c>
      <c r="AI1120" s="38">
        <f t="shared" si="4533"/>
        <v>0</v>
      </c>
      <c r="AJ1120" s="38">
        <f t="shared" si="4533"/>
        <v>0</v>
      </c>
      <c r="AK1120" s="38">
        <f t="shared" si="4532"/>
        <v>0</v>
      </c>
      <c r="AL1120" s="38">
        <f t="shared" ref="AL1120:AM1120" si="4534">AL1121+AL1122</f>
        <v>0</v>
      </c>
      <c r="AM1120" s="38">
        <f t="shared" si="4534"/>
        <v>0</v>
      </c>
      <c r="AN1120" s="38">
        <f t="shared" ref="AN1120:AO1120" si="4535">AN1121+AN1122</f>
        <v>0</v>
      </c>
      <c r="AO1120" s="38">
        <f t="shared" si="4535"/>
        <v>0</v>
      </c>
    </row>
    <row r="1121" spans="1:41" ht="13.5" hidden="1" customHeight="1">
      <c r="A1121" s="43"/>
      <c r="B1121" s="28" t="s">
        <v>300</v>
      </c>
      <c r="C1121" s="29">
        <v>10</v>
      </c>
      <c r="D1121" s="186"/>
      <c r="E1121" s="30"/>
      <c r="F1121" s="93"/>
      <c r="G1121" s="186"/>
      <c r="H1121" s="186"/>
      <c r="I1121" s="186"/>
      <c r="J1121" s="186"/>
      <c r="K1121" s="23">
        <f t="shared" si="4411"/>
        <v>0</v>
      </c>
      <c r="L1121" s="23">
        <f t="shared" si="4412"/>
        <v>0</v>
      </c>
      <c r="M1121" s="186"/>
      <c r="N1121" s="186"/>
      <c r="O1121" s="186"/>
      <c r="P1121" s="30"/>
      <c r="Q1121" s="30"/>
      <c r="R1121" s="30"/>
      <c r="S1121" s="30"/>
      <c r="T1121" s="30"/>
      <c r="U1121" s="30"/>
      <c r="V1121" s="30"/>
      <c r="W1121" s="30"/>
      <c r="X1121" s="30"/>
      <c r="Y1121" s="30"/>
      <c r="Z1121" s="30"/>
      <c r="AA1121" s="30"/>
      <c r="AB1121" s="30"/>
      <c r="AC1121" s="30"/>
      <c r="AD1121" s="292">
        <f t="shared" si="4189"/>
        <v>0</v>
      </c>
      <c r="AE1121" s="30"/>
      <c r="AF1121" s="30"/>
      <c r="AG1121" s="30"/>
      <c r="AH1121" s="30"/>
      <c r="AI1121" s="30"/>
      <c r="AJ1121" s="30"/>
      <c r="AK1121" s="30"/>
      <c r="AL1121" s="30"/>
      <c r="AM1121" s="30"/>
      <c r="AN1121" s="30"/>
      <c r="AO1121" s="30"/>
    </row>
    <row r="1122" spans="1:41" ht="12.75" hidden="1" customHeight="1">
      <c r="A1122" s="43"/>
      <c r="B1122" s="28" t="s">
        <v>301</v>
      </c>
      <c r="C1122" s="29">
        <v>20</v>
      </c>
      <c r="D1122" s="186"/>
      <c r="E1122" s="30"/>
      <c r="F1122" s="93"/>
      <c r="G1122" s="186"/>
      <c r="H1122" s="186"/>
      <c r="I1122" s="186"/>
      <c r="J1122" s="186"/>
      <c r="K1122" s="23">
        <f t="shared" si="4411"/>
        <v>0</v>
      </c>
      <c r="L1122" s="23">
        <f t="shared" si="4412"/>
        <v>0</v>
      </c>
      <c r="M1122" s="186"/>
      <c r="N1122" s="186"/>
      <c r="O1122" s="186"/>
      <c r="P1122" s="30"/>
      <c r="Q1122" s="30"/>
      <c r="R1122" s="30"/>
      <c r="S1122" s="30"/>
      <c r="T1122" s="30"/>
      <c r="U1122" s="30"/>
      <c r="V1122" s="30"/>
      <c r="W1122" s="30"/>
      <c r="X1122" s="30"/>
      <c r="Y1122" s="30"/>
      <c r="Z1122" s="30"/>
      <c r="AA1122" s="30"/>
      <c r="AB1122" s="30"/>
      <c r="AC1122" s="30"/>
      <c r="AD1122" s="292">
        <f t="shared" si="4189"/>
        <v>0</v>
      </c>
      <c r="AE1122" s="30"/>
      <c r="AF1122" s="30"/>
      <c r="AG1122" s="30"/>
      <c r="AH1122" s="30"/>
      <c r="AI1122" s="30"/>
      <c r="AJ1122" s="30"/>
      <c r="AK1122" s="30"/>
      <c r="AL1122" s="30"/>
      <c r="AM1122" s="30"/>
      <c r="AN1122" s="30"/>
      <c r="AO1122" s="30"/>
    </row>
    <row r="1123" spans="1:41" ht="27.75" hidden="1" customHeight="1">
      <c r="A1123" s="43"/>
      <c r="B1123" s="16" t="s">
        <v>310</v>
      </c>
      <c r="C1123" s="29" t="s">
        <v>421</v>
      </c>
      <c r="D1123" s="186"/>
      <c r="E1123" s="30"/>
      <c r="F1123" s="93"/>
      <c r="G1123" s="186"/>
      <c r="H1123" s="186"/>
      <c r="I1123" s="186"/>
      <c r="J1123" s="186"/>
      <c r="K1123" s="23">
        <f t="shared" si="4411"/>
        <v>0</v>
      </c>
      <c r="L1123" s="23">
        <f t="shared" si="4412"/>
        <v>0</v>
      </c>
      <c r="M1123" s="186"/>
      <c r="N1123" s="186"/>
      <c r="O1123" s="186"/>
      <c r="P1123" s="30"/>
      <c r="Q1123" s="30"/>
      <c r="R1123" s="30"/>
      <c r="S1123" s="30"/>
      <c r="T1123" s="30"/>
      <c r="U1123" s="30"/>
      <c r="V1123" s="30"/>
      <c r="W1123" s="30"/>
      <c r="X1123" s="30"/>
      <c r="Y1123" s="30"/>
      <c r="Z1123" s="30"/>
      <c r="AA1123" s="30"/>
      <c r="AB1123" s="30"/>
      <c r="AC1123" s="30"/>
      <c r="AD1123" s="292">
        <f t="shared" si="4189"/>
        <v>0</v>
      </c>
      <c r="AE1123" s="30"/>
      <c r="AF1123" s="30"/>
      <c r="AG1123" s="30"/>
      <c r="AH1123" s="30"/>
      <c r="AI1123" s="30"/>
      <c r="AJ1123" s="30"/>
      <c r="AK1123" s="30"/>
      <c r="AL1123" s="30"/>
      <c r="AM1123" s="30"/>
      <c r="AN1123" s="30"/>
      <c r="AO1123" s="30"/>
    </row>
    <row r="1124" spans="1:41" ht="12.75" hidden="1" customHeight="1">
      <c r="A1124" s="43"/>
      <c r="B1124" s="25" t="s">
        <v>311</v>
      </c>
      <c r="C1124" s="29"/>
      <c r="D1124" s="248">
        <f t="shared" ref="D1124:E1124" si="4536">D1125</f>
        <v>0</v>
      </c>
      <c r="E1124" s="38">
        <f t="shared" si="4536"/>
        <v>0</v>
      </c>
      <c r="F1124" s="286">
        <f t="shared" ref="F1124:AO1124" si="4537">F1125</f>
        <v>0</v>
      </c>
      <c r="G1124" s="248">
        <f t="shared" si="4537"/>
        <v>0</v>
      </c>
      <c r="H1124" s="248">
        <f t="shared" si="4537"/>
        <v>0</v>
      </c>
      <c r="I1124" s="248">
        <f t="shared" si="4537"/>
        <v>0</v>
      </c>
      <c r="J1124" s="248">
        <f t="shared" si="4537"/>
        <v>0</v>
      </c>
      <c r="K1124" s="23">
        <f t="shared" si="4411"/>
        <v>0</v>
      </c>
      <c r="L1124" s="23">
        <f t="shared" si="4412"/>
        <v>0</v>
      </c>
      <c r="M1124" s="248">
        <f t="shared" si="4537"/>
        <v>0</v>
      </c>
      <c r="N1124" s="248">
        <f t="shared" si="4537"/>
        <v>0</v>
      </c>
      <c r="O1124" s="248">
        <f t="shared" si="4537"/>
        <v>0</v>
      </c>
      <c r="P1124" s="38">
        <f t="shared" si="4537"/>
        <v>0</v>
      </c>
      <c r="Q1124" s="38">
        <f t="shared" si="4537"/>
        <v>0</v>
      </c>
      <c r="R1124" s="38">
        <f t="shared" si="4537"/>
        <v>0</v>
      </c>
      <c r="S1124" s="38">
        <f t="shared" si="4537"/>
        <v>0</v>
      </c>
      <c r="T1124" s="38">
        <f t="shared" si="4537"/>
        <v>0</v>
      </c>
      <c r="U1124" s="38">
        <f t="shared" si="4537"/>
        <v>0</v>
      </c>
      <c r="V1124" s="38">
        <f t="shared" si="4537"/>
        <v>0</v>
      </c>
      <c r="W1124" s="38">
        <f t="shared" si="4537"/>
        <v>0</v>
      </c>
      <c r="X1124" s="38">
        <f t="shared" si="4537"/>
        <v>0</v>
      </c>
      <c r="Y1124" s="38">
        <f t="shared" si="4537"/>
        <v>0</v>
      </c>
      <c r="Z1124" s="38">
        <f t="shared" si="4537"/>
        <v>0</v>
      </c>
      <c r="AA1124" s="38">
        <f t="shared" si="4537"/>
        <v>0</v>
      </c>
      <c r="AB1124" s="38">
        <f t="shared" si="4537"/>
        <v>0</v>
      </c>
      <c r="AC1124" s="38">
        <f t="shared" si="4537"/>
        <v>0</v>
      </c>
      <c r="AD1124" s="292">
        <f t="shared" si="4189"/>
        <v>0</v>
      </c>
      <c r="AE1124" s="38">
        <f t="shared" si="4537"/>
        <v>0</v>
      </c>
      <c r="AF1124" s="38">
        <f t="shared" si="4537"/>
        <v>0</v>
      </c>
      <c r="AG1124" s="38">
        <f t="shared" si="4537"/>
        <v>0</v>
      </c>
      <c r="AH1124" s="38">
        <f t="shared" si="4537"/>
        <v>0</v>
      </c>
      <c r="AI1124" s="38">
        <f t="shared" si="4537"/>
        <v>0</v>
      </c>
      <c r="AJ1124" s="38">
        <f t="shared" si="4537"/>
        <v>0</v>
      </c>
      <c r="AK1124" s="38">
        <f t="shared" si="4537"/>
        <v>0</v>
      </c>
      <c r="AL1124" s="38">
        <f t="shared" si="4537"/>
        <v>0</v>
      </c>
      <c r="AM1124" s="38">
        <f t="shared" si="4537"/>
        <v>0</v>
      </c>
      <c r="AN1124" s="38">
        <f t="shared" si="4537"/>
        <v>0</v>
      </c>
      <c r="AO1124" s="38">
        <f t="shared" si="4537"/>
        <v>0</v>
      </c>
    </row>
    <row r="1125" spans="1:41" ht="12.75" hidden="1" customHeight="1">
      <c r="A1125" s="43"/>
      <c r="B1125" s="28" t="s">
        <v>365</v>
      </c>
      <c r="C1125" s="29">
        <v>70</v>
      </c>
      <c r="D1125" s="186">
        <v>0</v>
      </c>
      <c r="E1125" s="30">
        <v>0</v>
      </c>
      <c r="F1125" s="93">
        <v>0</v>
      </c>
      <c r="G1125" s="186">
        <v>0</v>
      </c>
      <c r="H1125" s="186">
        <v>0</v>
      </c>
      <c r="I1125" s="186">
        <v>0</v>
      </c>
      <c r="J1125" s="186">
        <v>0</v>
      </c>
      <c r="K1125" s="23">
        <f t="shared" si="4411"/>
        <v>0</v>
      </c>
      <c r="L1125" s="23">
        <f t="shared" si="4412"/>
        <v>0</v>
      </c>
      <c r="M1125" s="186">
        <v>0</v>
      </c>
      <c r="N1125" s="186">
        <v>0</v>
      </c>
      <c r="O1125" s="186">
        <v>0</v>
      </c>
      <c r="P1125" s="30">
        <v>0</v>
      </c>
      <c r="Q1125" s="30">
        <v>0</v>
      </c>
      <c r="R1125" s="30">
        <v>0</v>
      </c>
      <c r="S1125" s="30">
        <v>0</v>
      </c>
      <c r="T1125" s="30">
        <v>0</v>
      </c>
      <c r="U1125" s="30">
        <v>0</v>
      </c>
      <c r="V1125" s="30">
        <v>0</v>
      </c>
      <c r="W1125" s="30">
        <v>0</v>
      </c>
      <c r="X1125" s="30">
        <v>0</v>
      </c>
      <c r="Y1125" s="30">
        <v>0</v>
      </c>
      <c r="Z1125" s="30">
        <v>0</v>
      </c>
      <c r="AA1125" s="30">
        <v>0</v>
      </c>
      <c r="AB1125" s="30">
        <v>0</v>
      </c>
      <c r="AC1125" s="30">
        <v>0</v>
      </c>
      <c r="AD1125" s="292">
        <f t="shared" si="4189"/>
        <v>0</v>
      </c>
      <c r="AE1125" s="30">
        <v>0</v>
      </c>
      <c r="AF1125" s="30">
        <v>0</v>
      </c>
      <c r="AG1125" s="30">
        <v>0</v>
      </c>
      <c r="AH1125" s="30">
        <v>0</v>
      </c>
      <c r="AI1125" s="30">
        <v>0</v>
      </c>
      <c r="AJ1125" s="30">
        <v>0</v>
      </c>
      <c r="AK1125" s="30">
        <v>0</v>
      </c>
      <c r="AL1125" s="30">
        <v>0</v>
      </c>
      <c r="AM1125" s="30">
        <v>0</v>
      </c>
      <c r="AN1125" s="30">
        <v>0</v>
      </c>
      <c r="AO1125" s="30">
        <v>0</v>
      </c>
    </row>
    <row r="1126" spans="1:41" ht="31.5" hidden="1" customHeight="1">
      <c r="A1126" s="43" t="s">
        <v>676</v>
      </c>
      <c r="B1126" s="154" t="s">
        <v>677</v>
      </c>
      <c r="C1126" s="129" t="s">
        <v>678</v>
      </c>
      <c r="D1126" s="263">
        <f t="shared" ref="D1126:E1126" si="4538">D1127+D1132</f>
        <v>0</v>
      </c>
      <c r="E1126" s="156">
        <f t="shared" si="4538"/>
        <v>0</v>
      </c>
      <c r="F1126" s="300">
        <f t="shared" ref="F1126:J1126" si="4539">F1127+F1132</f>
        <v>0</v>
      </c>
      <c r="G1126" s="263">
        <f t="shared" si="4539"/>
        <v>0</v>
      </c>
      <c r="H1126" s="263">
        <f t="shared" si="4539"/>
        <v>0</v>
      </c>
      <c r="I1126" s="263">
        <f t="shared" si="4539"/>
        <v>0</v>
      </c>
      <c r="J1126" s="263">
        <f t="shared" si="4539"/>
        <v>0</v>
      </c>
      <c r="K1126" s="23">
        <f t="shared" si="4411"/>
        <v>0</v>
      </c>
      <c r="L1126" s="23">
        <f t="shared" si="4412"/>
        <v>0</v>
      </c>
      <c r="M1126" s="263">
        <f t="shared" ref="M1126:O1126" si="4540">M1127+M1132</f>
        <v>0</v>
      </c>
      <c r="N1126" s="263">
        <f t="shared" si="4540"/>
        <v>0</v>
      </c>
      <c r="O1126" s="263">
        <f t="shared" si="4540"/>
        <v>0</v>
      </c>
      <c r="P1126" s="156">
        <f t="shared" ref="P1126:Q1126" si="4541">P1127+P1132</f>
        <v>0</v>
      </c>
      <c r="Q1126" s="156">
        <f t="shared" si="4541"/>
        <v>0</v>
      </c>
      <c r="R1126" s="156">
        <f t="shared" ref="R1126:Z1126" si="4542">R1127+R1132</f>
        <v>0</v>
      </c>
      <c r="S1126" s="156">
        <f t="shared" si="4542"/>
        <v>0</v>
      </c>
      <c r="T1126" s="156">
        <f t="shared" si="4542"/>
        <v>0</v>
      </c>
      <c r="U1126" s="156">
        <f t="shared" ref="U1126:V1126" si="4543">U1127+U1132</f>
        <v>0</v>
      </c>
      <c r="V1126" s="156">
        <f t="shared" si="4543"/>
        <v>0</v>
      </c>
      <c r="W1126" s="156">
        <f t="shared" ref="W1126:Y1126" si="4544">W1127+W1132</f>
        <v>0</v>
      </c>
      <c r="X1126" s="156">
        <f t="shared" si="4544"/>
        <v>0</v>
      </c>
      <c r="Y1126" s="156">
        <f t="shared" si="4544"/>
        <v>0</v>
      </c>
      <c r="Z1126" s="156">
        <f t="shared" si="4542"/>
        <v>0</v>
      </c>
      <c r="AA1126" s="156">
        <f t="shared" ref="AA1126:AB1126" si="4545">AA1127+AA1132</f>
        <v>0</v>
      </c>
      <c r="AB1126" s="156">
        <f t="shared" si="4545"/>
        <v>0</v>
      </c>
      <c r="AC1126" s="156">
        <f t="shared" ref="AC1126:AE1126" si="4546">AC1127+AC1132</f>
        <v>0</v>
      </c>
      <c r="AD1126" s="292">
        <f t="shared" si="4189"/>
        <v>0</v>
      </c>
      <c r="AE1126" s="156">
        <f t="shared" si="4546"/>
        <v>0</v>
      </c>
      <c r="AF1126" s="156">
        <f t="shared" ref="AF1126:AK1126" si="4547">AF1127+AF1132</f>
        <v>0</v>
      </c>
      <c r="AG1126" s="156">
        <f t="shared" si="4547"/>
        <v>0</v>
      </c>
      <c r="AH1126" s="156">
        <f t="shared" ref="AH1126:AJ1126" si="4548">AH1127+AH1132</f>
        <v>0</v>
      </c>
      <c r="AI1126" s="156">
        <f t="shared" si="4548"/>
        <v>0</v>
      </c>
      <c r="AJ1126" s="156">
        <f t="shared" si="4548"/>
        <v>0</v>
      </c>
      <c r="AK1126" s="156">
        <f t="shared" si="4547"/>
        <v>0</v>
      </c>
      <c r="AL1126" s="156">
        <f t="shared" ref="AL1126:AM1126" si="4549">AL1127+AL1132</f>
        <v>0</v>
      </c>
      <c r="AM1126" s="156">
        <f t="shared" si="4549"/>
        <v>0</v>
      </c>
      <c r="AN1126" s="156">
        <f t="shared" ref="AN1126:AO1126" si="4550">AN1127+AN1132</f>
        <v>0</v>
      </c>
      <c r="AO1126" s="156">
        <f t="shared" si="4550"/>
        <v>0</v>
      </c>
    </row>
    <row r="1127" spans="1:41" ht="9" hidden="1" customHeight="1">
      <c r="A1127" s="43"/>
      <c r="B1127" s="25" t="s">
        <v>298</v>
      </c>
      <c r="C1127" s="29"/>
      <c r="D1127" s="191">
        <f t="shared" ref="D1127:E1127" si="4551">D1128+D1131</f>
        <v>0</v>
      </c>
      <c r="E1127" s="111">
        <f t="shared" si="4551"/>
        <v>0</v>
      </c>
      <c r="F1127" s="296">
        <f t="shared" ref="F1127:J1127" si="4552">F1128+F1131</f>
        <v>0</v>
      </c>
      <c r="G1127" s="191">
        <f t="shared" si="4552"/>
        <v>0</v>
      </c>
      <c r="H1127" s="191">
        <f t="shared" si="4552"/>
        <v>0</v>
      </c>
      <c r="I1127" s="191">
        <f t="shared" si="4552"/>
        <v>0</v>
      </c>
      <c r="J1127" s="191">
        <f t="shared" si="4552"/>
        <v>0</v>
      </c>
      <c r="K1127" s="23">
        <f t="shared" si="4411"/>
        <v>0</v>
      </c>
      <c r="L1127" s="23">
        <f t="shared" si="4412"/>
        <v>0</v>
      </c>
      <c r="M1127" s="191">
        <f t="shared" ref="M1127:O1127" si="4553">M1128+M1131</f>
        <v>0</v>
      </c>
      <c r="N1127" s="191">
        <f t="shared" si="4553"/>
        <v>0</v>
      </c>
      <c r="O1127" s="191">
        <f t="shared" si="4553"/>
        <v>0</v>
      </c>
      <c r="P1127" s="111">
        <f t="shared" ref="P1127:Q1127" si="4554">P1128+P1131</f>
        <v>0</v>
      </c>
      <c r="Q1127" s="111">
        <f t="shared" si="4554"/>
        <v>0</v>
      </c>
      <c r="R1127" s="111">
        <f t="shared" ref="R1127:Z1127" si="4555">R1128+R1131</f>
        <v>0</v>
      </c>
      <c r="S1127" s="111">
        <f t="shared" si="4555"/>
        <v>0</v>
      </c>
      <c r="T1127" s="111">
        <f t="shared" si="4555"/>
        <v>0</v>
      </c>
      <c r="U1127" s="111">
        <f t="shared" ref="U1127:V1127" si="4556">U1128+U1131</f>
        <v>0</v>
      </c>
      <c r="V1127" s="111">
        <f t="shared" si="4556"/>
        <v>0</v>
      </c>
      <c r="W1127" s="111">
        <f t="shared" ref="W1127:Y1127" si="4557">W1128+W1131</f>
        <v>0</v>
      </c>
      <c r="X1127" s="111">
        <f t="shared" si="4557"/>
        <v>0</v>
      </c>
      <c r="Y1127" s="111">
        <f t="shared" si="4557"/>
        <v>0</v>
      </c>
      <c r="Z1127" s="111">
        <f t="shared" si="4555"/>
        <v>0</v>
      </c>
      <c r="AA1127" s="111">
        <f t="shared" ref="AA1127:AB1127" si="4558">AA1128+AA1131</f>
        <v>0</v>
      </c>
      <c r="AB1127" s="111">
        <f t="shared" si="4558"/>
        <v>0</v>
      </c>
      <c r="AC1127" s="111">
        <f t="shared" ref="AC1127:AE1127" si="4559">AC1128+AC1131</f>
        <v>0</v>
      </c>
      <c r="AD1127" s="292">
        <f t="shared" si="4189"/>
        <v>0</v>
      </c>
      <c r="AE1127" s="111">
        <f t="shared" si="4559"/>
        <v>0</v>
      </c>
      <c r="AF1127" s="111">
        <f t="shared" ref="AF1127:AK1127" si="4560">AF1128+AF1131</f>
        <v>0</v>
      </c>
      <c r="AG1127" s="111">
        <f t="shared" si="4560"/>
        <v>0</v>
      </c>
      <c r="AH1127" s="111">
        <f t="shared" ref="AH1127:AJ1127" si="4561">AH1128+AH1131</f>
        <v>0</v>
      </c>
      <c r="AI1127" s="111">
        <f t="shared" si="4561"/>
        <v>0</v>
      </c>
      <c r="AJ1127" s="111">
        <f t="shared" si="4561"/>
        <v>0</v>
      </c>
      <c r="AK1127" s="111">
        <f t="shared" si="4560"/>
        <v>0</v>
      </c>
      <c r="AL1127" s="111">
        <f t="shared" ref="AL1127:AM1127" si="4562">AL1128+AL1131</f>
        <v>0</v>
      </c>
      <c r="AM1127" s="111">
        <f t="shared" si="4562"/>
        <v>0</v>
      </c>
      <c r="AN1127" s="111">
        <f t="shared" ref="AN1127:AO1127" si="4563">AN1128+AN1131</f>
        <v>0</v>
      </c>
      <c r="AO1127" s="111">
        <f t="shared" si="4563"/>
        <v>0</v>
      </c>
    </row>
    <row r="1128" spans="1:41" ht="14.25" hidden="1">
      <c r="A1128" s="43"/>
      <c r="B1128" s="28" t="s">
        <v>299</v>
      </c>
      <c r="C1128" s="29">
        <v>1</v>
      </c>
      <c r="D1128" s="248">
        <f t="shared" ref="D1128:E1128" si="4564">D1129+D1130</f>
        <v>0</v>
      </c>
      <c r="E1128" s="38">
        <f t="shared" si="4564"/>
        <v>0</v>
      </c>
      <c r="F1128" s="286">
        <f t="shared" ref="F1128:J1128" si="4565">F1129+F1130</f>
        <v>0</v>
      </c>
      <c r="G1128" s="248">
        <f t="shared" si="4565"/>
        <v>0</v>
      </c>
      <c r="H1128" s="248">
        <f t="shared" si="4565"/>
        <v>0</v>
      </c>
      <c r="I1128" s="248">
        <f t="shared" si="4565"/>
        <v>0</v>
      </c>
      <c r="J1128" s="248">
        <f t="shared" si="4565"/>
        <v>0</v>
      </c>
      <c r="K1128" s="23">
        <f t="shared" si="4411"/>
        <v>0</v>
      </c>
      <c r="L1128" s="23">
        <f t="shared" si="4412"/>
        <v>0</v>
      </c>
      <c r="M1128" s="248">
        <f t="shared" ref="M1128:O1128" si="4566">M1129+M1130</f>
        <v>0</v>
      </c>
      <c r="N1128" s="248">
        <f t="shared" si="4566"/>
        <v>0</v>
      </c>
      <c r="O1128" s="248">
        <f t="shared" si="4566"/>
        <v>0</v>
      </c>
      <c r="P1128" s="38">
        <f t="shared" ref="P1128:Q1128" si="4567">P1129+P1130</f>
        <v>0</v>
      </c>
      <c r="Q1128" s="38">
        <f t="shared" si="4567"/>
        <v>0</v>
      </c>
      <c r="R1128" s="38">
        <f t="shared" ref="R1128:Z1128" si="4568">R1129+R1130</f>
        <v>0</v>
      </c>
      <c r="S1128" s="38">
        <f t="shared" si="4568"/>
        <v>0</v>
      </c>
      <c r="T1128" s="38">
        <f t="shared" si="4568"/>
        <v>0</v>
      </c>
      <c r="U1128" s="38">
        <f t="shared" ref="U1128:V1128" si="4569">U1129+U1130</f>
        <v>0</v>
      </c>
      <c r="V1128" s="38">
        <f t="shared" si="4569"/>
        <v>0</v>
      </c>
      <c r="W1128" s="38">
        <f t="shared" ref="W1128:Y1128" si="4570">W1129+W1130</f>
        <v>0</v>
      </c>
      <c r="X1128" s="38">
        <f t="shared" si="4570"/>
        <v>0</v>
      </c>
      <c r="Y1128" s="38">
        <f t="shared" si="4570"/>
        <v>0</v>
      </c>
      <c r="Z1128" s="38">
        <f t="shared" si="4568"/>
        <v>0</v>
      </c>
      <c r="AA1128" s="38">
        <f t="shared" ref="AA1128:AB1128" si="4571">AA1129+AA1130</f>
        <v>0</v>
      </c>
      <c r="AB1128" s="38">
        <f t="shared" si="4571"/>
        <v>0</v>
      </c>
      <c r="AC1128" s="38">
        <f t="shared" ref="AC1128:AE1128" si="4572">AC1129+AC1130</f>
        <v>0</v>
      </c>
      <c r="AD1128" s="292">
        <f t="shared" si="4189"/>
        <v>0</v>
      </c>
      <c r="AE1128" s="38">
        <f t="shared" si="4572"/>
        <v>0</v>
      </c>
      <c r="AF1128" s="38">
        <f t="shared" ref="AF1128:AK1128" si="4573">AF1129+AF1130</f>
        <v>0</v>
      </c>
      <c r="AG1128" s="38">
        <f t="shared" si="4573"/>
        <v>0</v>
      </c>
      <c r="AH1128" s="38">
        <f t="shared" ref="AH1128:AJ1128" si="4574">AH1129+AH1130</f>
        <v>0</v>
      </c>
      <c r="AI1128" s="38">
        <f t="shared" si="4574"/>
        <v>0</v>
      </c>
      <c r="AJ1128" s="38">
        <f t="shared" si="4574"/>
        <v>0</v>
      </c>
      <c r="AK1128" s="38">
        <f t="shared" si="4573"/>
        <v>0</v>
      </c>
      <c r="AL1128" s="38">
        <f t="shared" ref="AL1128:AM1128" si="4575">AL1129+AL1130</f>
        <v>0</v>
      </c>
      <c r="AM1128" s="38">
        <f t="shared" si="4575"/>
        <v>0</v>
      </c>
      <c r="AN1128" s="38">
        <f t="shared" ref="AN1128:AO1128" si="4576">AN1129+AN1130</f>
        <v>0</v>
      </c>
      <c r="AO1128" s="38">
        <f t="shared" si="4576"/>
        <v>0</v>
      </c>
    </row>
    <row r="1129" spans="1:41" ht="14.25" hidden="1">
      <c r="A1129" s="43"/>
      <c r="B1129" s="28" t="s">
        <v>300</v>
      </c>
      <c r="C1129" s="29">
        <v>10</v>
      </c>
      <c r="D1129" s="186"/>
      <c r="E1129" s="30"/>
      <c r="F1129" s="93"/>
      <c r="G1129" s="186"/>
      <c r="H1129" s="186"/>
      <c r="I1129" s="186"/>
      <c r="J1129" s="186"/>
      <c r="K1129" s="23">
        <f t="shared" si="4411"/>
        <v>0</v>
      </c>
      <c r="L1129" s="23">
        <f t="shared" si="4412"/>
        <v>0</v>
      </c>
      <c r="M1129" s="186"/>
      <c r="N1129" s="186"/>
      <c r="O1129" s="186"/>
      <c r="P1129" s="30"/>
      <c r="Q1129" s="30"/>
      <c r="R1129" s="30"/>
      <c r="S1129" s="30"/>
      <c r="T1129" s="30"/>
      <c r="U1129" s="30"/>
      <c r="V1129" s="30"/>
      <c r="W1129" s="30"/>
      <c r="X1129" s="30"/>
      <c r="Y1129" s="30"/>
      <c r="Z1129" s="30"/>
      <c r="AA1129" s="30"/>
      <c r="AB1129" s="30"/>
      <c r="AC1129" s="30"/>
      <c r="AD1129" s="292">
        <f t="shared" si="4189"/>
        <v>0</v>
      </c>
      <c r="AE1129" s="30"/>
      <c r="AF1129" s="30"/>
      <c r="AG1129" s="30"/>
      <c r="AH1129" s="30"/>
      <c r="AI1129" s="30"/>
      <c r="AJ1129" s="30"/>
      <c r="AK1129" s="30"/>
      <c r="AL1129" s="30"/>
      <c r="AM1129" s="30"/>
      <c r="AN1129" s="30"/>
      <c r="AO1129" s="30"/>
    </row>
    <row r="1130" spans="1:41" ht="17.25" hidden="1" customHeight="1">
      <c r="A1130" s="43"/>
      <c r="B1130" s="28" t="s">
        <v>301</v>
      </c>
      <c r="C1130" s="29">
        <v>20</v>
      </c>
      <c r="D1130" s="186"/>
      <c r="E1130" s="30"/>
      <c r="F1130" s="93"/>
      <c r="G1130" s="186"/>
      <c r="H1130" s="186"/>
      <c r="I1130" s="186"/>
      <c r="J1130" s="186"/>
      <c r="K1130" s="23">
        <f t="shared" si="4411"/>
        <v>0</v>
      </c>
      <c r="L1130" s="23">
        <f t="shared" si="4412"/>
        <v>0</v>
      </c>
      <c r="M1130" s="186"/>
      <c r="N1130" s="186"/>
      <c r="O1130" s="186"/>
      <c r="P1130" s="30"/>
      <c r="Q1130" s="30"/>
      <c r="R1130" s="30"/>
      <c r="S1130" s="30"/>
      <c r="T1130" s="30"/>
      <c r="U1130" s="30"/>
      <c r="V1130" s="30"/>
      <c r="W1130" s="30"/>
      <c r="X1130" s="30"/>
      <c r="Y1130" s="30"/>
      <c r="Z1130" s="30"/>
      <c r="AA1130" s="30"/>
      <c r="AB1130" s="30"/>
      <c r="AC1130" s="30"/>
      <c r="AD1130" s="292">
        <f t="shared" si="4189"/>
        <v>0</v>
      </c>
      <c r="AE1130" s="30"/>
      <c r="AF1130" s="30"/>
      <c r="AG1130" s="30"/>
      <c r="AH1130" s="30"/>
      <c r="AI1130" s="30"/>
      <c r="AJ1130" s="30"/>
      <c r="AK1130" s="30"/>
      <c r="AL1130" s="30"/>
      <c r="AM1130" s="30"/>
      <c r="AN1130" s="30"/>
      <c r="AO1130" s="30"/>
    </row>
    <row r="1131" spans="1:41" ht="27" hidden="1" customHeight="1">
      <c r="A1131" s="43"/>
      <c r="B1131" s="16" t="s">
        <v>310</v>
      </c>
      <c r="C1131" s="29" t="s">
        <v>421</v>
      </c>
      <c r="D1131" s="186"/>
      <c r="E1131" s="30"/>
      <c r="F1131" s="93"/>
      <c r="G1131" s="186"/>
      <c r="H1131" s="186"/>
      <c r="I1131" s="186"/>
      <c r="J1131" s="186"/>
      <c r="K1131" s="23">
        <f t="shared" si="4411"/>
        <v>0</v>
      </c>
      <c r="L1131" s="23">
        <f t="shared" si="4412"/>
        <v>0</v>
      </c>
      <c r="M1131" s="186"/>
      <c r="N1131" s="186"/>
      <c r="O1131" s="186"/>
      <c r="P1131" s="30"/>
      <c r="Q1131" s="30"/>
      <c r="R1131" s="30"/>
      <c r="S1131" s="30"/>
      <c r="T1131" s="30"/>
      <c r="U1131" s="30"/>
      <c r="V1131" s="30"/>
      <c r="W1131" s="30"/>
      <c r="X1131" s="30"/>
      <c r="Y1131" s="30"/>
      <c r="Z1131" s="30"/>
      <c r="AA1131" s="30"/>
      <c r="AB1131" s="30"/>
      <c r="AC1131" s="30"/>
      <c r="AD1131" s="292">
        <f t="shared" si="4189"/>
        <v>0</v>
      </c>
      <c r="AE1131" s="30"/>
      <c r="AF1131" s="30"/>
      <c r="AG1131" s="30"/>
      <c r="AH1131" s="30"/>
      <c r="AI1131" s="30"/>
      <c r="AJ1131" s="30"/>
      <c r="AK1131" s="30"/>
      <c r="AL1131" s="30"/>
      <c r="AM1131" s="30"/>
      <c r="AN1131" s="30"/>
      <c r="AO1131" s="30"/>
    </row>
    <row r="1132" spans="1:41" ht="17.25" hidden="1" customHeight="1">
      <c r="A1132" s="43"/>
      <c r="B1132" s="25" t="s">
        <v>311</v>
      </c>
      <c r="C1132" s="29"/>
      <c r="D1132" s="248">
        <f t="shared" ref="D1132:E1132" si="4577">D1133</f>
        <v>0</v>
      </c>
      <c r="E1132" s="38">
        <f t="shared" si="4577"/>
        <v>0</v>
      </c>
      <c r="F1132" s="286">
        <f t="shared" ref="F1132:AO1132" si="4578">F1133</f>
        <v>0</v>
      </c>
      <c r="G1132" s="248">
        <f t="shared" si="4578"/>
        <v>0</v>
      </c>
      <c r="H1132" s="248">
        <f t="shared" si="4578"/>
        <v>0</v>
      </c>
      <c r="I1132" s="248">
        <f t="shared" si="4578"/>
        <v>0</v>
      </c>
      <c r="J1132" s="248">
        <f t="shared" si="4578"/>
        <v>0</v>
      </c>
      <c r="K1132" s="23">
        <f t="shared" si="4411"/>
        <v>0</v>
      </c>
      <c r="L1132" s="23">
        <f t="shared" si="4412"/>
        <v>0</v>
      </c>
      <c r="M1132" s="248">
        <f t="shared" si="4578"/>
        <v>0</v>
      </c>
      <c r="N1132" s="248">
        <f t="shared" si="4578"/>
        <v>0</v>
      </c>
      <c r="O1132" s="248">
        <f t="shared" si="4578"/>
        <v>0</v>
      </c>
      <c r="P1132" s="38">
        <f t="shared" si="4578"/>
        <v>0</v>
      </c>
      <c r="Q1132" s="38">
        <f t="shared" si="4578"/>
        <v>0</v>
      </c>
      <c r="R1132" s="38">
        <f t="shared" si="4578"/>
        <v>0</v>
      </c>
      <c r="S1132" s="38">
        <f t="shared" si="4578"/>
        <v>0</v>
      </c>
      <c r="T1132" s="38">
        <f t="shared" si="4578"/>
        <v>0</v>
      </c>
      <c r="U1132" s="38">
        <f t="shared" si="4578"/>
        <v>0</v>
      </c>
      <c r="V1132" s="38">
        <f t="shared" si="4578"/>
        <v>0</v>
      </c>
      <c r="W1132" s="38">
        <f t="shared" si="4578"/>
        <v>0</v>
      </c>
      <c r="X1132" s="38">
        <f t="shared" si="4578"/>
        <v>0</v>
      </c>
      <c r="Y1132" s="38">
        <f t="shared" si="4578"/>
        <v>0</v>
      </c>
      <c r="Z1132" s="38">
        <f t="shared" si="4578"/>
        <v>0</v>
      </c>
      <c r="AA1132" s="38">
        <f t="shared" si="4578"/>
        <v>0</v>
      </c>
      <c r="AB1132" s="38">
        <f t="shared" si="4578"/>
        <v>0</v>
      </c>
      <c r="AC1132" s="38">
        <f t="shared" si="4578"/>
        <v>0</v>
      </c>
      <c r="AD1132" s="292">
        <f t="shared" si="4189"/>
        <v>0</v>
      </c>
      <c r="AE1132" s="38">
        <f t="shared" si="4578"/>
        <v>0</v>
      </c>
      <c r="AF1132" s="38">
        <f t="shared" si="4578"/>
        <v>0</v>
      </c>
      <c r="AG1132" s="38">
        <f t="shared" si="4578"/>
        <v>0</v>
      </c>
      <c r="AH1132" s="38">
        <f t="shared" si="4578"/>
        <v>0</v>
      </c>
      <c r="AI1132" s="38">
        <f t="shared" si="4578"/>
        <v>0</v>
      </c>
      <c r="AJ1132" s="38">
        <f t="shared" si="4578"/>
        <v>0</v>
      </c>
      <c r="AK1132" s="38">
        <f t="shared" si="4578"/>
        <v>0</v>
      </c>
      <c r="AL1132" s="38">
        <f t="shared" si="4578"/>
        <v>0</v>
      </c>
      <c r="AM1132" s="38">
        <f t="shared" si="4578"/>
        <v>0</v>
      </c>
      <c r="AN1132" s="38">
        <f t="shared" si="4578"/>
        <v>0</v>
      </c>
      <c r="AO1132" s="38">
        <f t="shared" si="4578"/>
        <v>0</v>
      </c>
    </row>
    <row r="1133" spans="1:41" ht="17.25" hidden="1" customHeight="1">
      <c r="A1133" s="43"/>
      <c r="B1133" s="28" t="s">
        <v>365</v>
      </c>
      <c r="C1133" s="29">
        <v>70</v>
      </c>
      <c r="D1133" s="186"/>
      <c r="E1133" s="30"/>
      <c r="F1133" s="93"/>
      <c r="G1133" s="186"/>
      <c r="H1133" s="186"/>
      <c r="I1133" s="186"/>
      <c r="J1133" s="186"/>
      <c r="K1133" s="23">
        <f t="shared" si="4411"/>
        <v>0</v>
      </c>
      <c r="L1133" s="23">
        <f t="shared" si="4412"/>
        <v>0</v>
      </c>
      <c r="M1133" s="186"/>
      <c r="N1133" s="186"/>
      <c r="O1133" s="186"/>
      <c r="P1133" s="30"/>
      <c r="Q1133" s="30"/>
      <c r="R1133" s="30"/>
      <c r="S1133" s="30"/>
      <c r="T1133" s="30"/>
      <c r="U1133" s="30"/>
      <c r="V1133" s="30"/>
      <c r="W1133" s="30"/>
      <c r="X1133" s="30"/>
      <c r="Y1133" s="30"/>
      <c r="Z1133" s="30"/>
      <c r="AA1133" s="30"/>
      <c r="AB1133" s="30"/>
      <c r="AC1133" s="30"/>
      <c r="AD1133" s="292">
        <f t="shared" ref="AD1133:AD1199" si="4579">F1133+P1133+Q1133+R1133+S1133+T1133+Z1133+U1133+V1133+W1133+X1133+Y1133+AA1133+AB1133+AC1133</f>
        <v>0</v>
      </c>
      <c r="AE1133" s="30"/>
      <c r="AF1133" s="30"/>
      <c r="AG1133" s="30"/>
      <c r="AH1133" s="30"/>
      <c r="AI1133" s="30"/>
      <c r="AJ1133" s="30"/>
      <c r="AK1133" s="30"/>
      <c r="AL1133" s="30"/>
      <c r="AM1133" s="30"/>
      <c r="AN1133" s="30"/>
      <c r="AO1133" s="30"/>
    </row>
    <row r="1134" spans="1:41" ht="26.25" hidden="1" customHeight="1">
      <c r="A1134" s="43" t="s">
        <v>676</v>
      </c>
      <c r="B1134" s="154" t="s">
        <v>679</v>
      </c>
      <c r="C1134" s="155" t="s">
        <v>680</v>
      </c>
      <c r="D1134" s="264">
        <f t="shared" ref="D1134:E1134" si="4580">D1135+D1140</f>
        <v>0</v>
      </c>
      <c r="E1134" s="159">
        <f t="shared" si="4580"/>
        <v>0</v>
      </c>
      <c r="F1134" s="301">
        <f t="shared" ref="F1134:J1134" si="4581">F1135+F1140</f>
        <v>0</v>
      </c>
      <c r="G1134" s="264">
        <f t="shared" si="4581"/>
        <v>0</v>
      </c>
      <c r="H1134" s="264">
        <f t="shared" si="4581"/>
        <v>0</v>
      </c>
      <c r="I1134" s="264">
        <f t="shared" si="4581"/>
        <v>0</v>
      </c>
      <c r="J1134" s="264">
        <f t="shared" si="4581"/>
        <v>0</v>
      </c>
      <c r="K1134" s="23">
        <f t="shared" si="4411"/>
        <v>0</v>
      </c>
      <c r="L1134" s="23">
        <f t="shared" si="4412"/>
        <v>0</v>
      </c>
      <c r="M1134" s="264">
        <f t="shared" ref="M1134:O1134" si="4582">M1135+M1140</f>
        <v>0</v>
      </c>
      <c r="N1134" s="264">
        <f t="shared" si="4582"/>
        <v>0</v>
      </c>
      <c r="O1134" s="264">
        <f t="shared" si="4582"/>
        <v>0</v>
      </c>
      <c r="P1134" s="159">
        <f t="shared" ref="P1134:Q1134" si="4583">P1135+P1140</f>
        <v>0</v>
      </c>
      <c r="Q1134" s="159">
        <f t="shared" si="4583"/>
        <v>0</v>
      </c>
      <c r="R1134" s="159">
        <f t="shared" ref="R1134:Z1134" si="4584">R1135+R1140</f>
        <v>0</v>
      </c>
      <c r="S1134" s="159">
        <f t="shared" si="4584"/>
        <v>0</v>
      </c>
      <c r="T1134" s="159">
        <f t="shared" si="4584"/>
        <v>0</v>
      </c>
      <c r="U1134" s="159">
        <f t="shared" ref="U1134:V1134" si="4585">U1135+U1140</f>
        <v>0</v>
      </c>
      <c r="V1134" s="159">
        <f t="shared" si="4585"/>
        <v>0</v>
      </c>
      <c r="W1134" s="159">
        <f t="shared" ref="W1134:Y1134" si="4586">W1135+W1140</f>
        <v>0</v>
      </c>
      <c r="X1134" s="159">
        <f t="shared" si="4586"/>
        <v>0</v>
      </c>
      <c r="Y1134" s="159">
        <f t="shared" si="4586"/>
        <v>0</v>
      </c>
      <c r="Z1134" s="159">
        <f t="shared" si="4584"/>
        <v>0</v>
      </c>
      <c r="AA1134" s="159">
        <f t="shared" ref="AA1134:AB1134" si="4587">AA1135+AA1140</f>
        <v>0</v>
      </c>
      <c r="AB1134" s="159">
        <f t="shared" si="4587"/>
        <v>0</v>
      </c>
      <c r="AC1134" s="159">
        <f t="shared" ref="AC1134:AE1134" si="4588">AC1135+AC1140</f>
        <v>0</v>
      </c>
      <c r="AD1134" s="292">
        <f t="shared" si="4579"/>
        <v>0</v>
      </c>
      <c r="AE1134" s="159">
        <f t="shared" si="4588"/>
        <v>0</v>
      </c>
      <c r="AF1134" s="159">
        <f t="shared" ref="AF1134:AK1134" si="4589">AF1135+AF1140</f>
        <v>0</v>
      </c>
      <c r="AG1134" s="159">
        <f t="shared" si="4589"/>
        <v>0</v>
      </c>
      <c r="AH1134" s="159">
        <f t="shared" ref="AH1134:AJ1134" si="4590">AH1135+AH1140</f>
        <v>0</v>
      </c>
      <c r="AI1134" s="159">
        <f t="shared" si="4590"/>
        <v>0</v>
      </c>
      <c r="AJ1134" s="159">
        <f t="shared" si="4590"/>
        <v>0</v>
      </c>
      <c r="AK1134" s="159">
        <f t="shared" si="4589"/>
        <v>0</v>
      </c>
      <c r="AL1134" s="159">
        <f t="shared" ref="AL1134:AM1134" si="4591">AL1135+AL1140</f>
        <v>0</v>
      </c>
      <c r="AM1134" s="159">
        <f t="shared" si="4591"/>
        <v>0</v>
      </c>
      <c r="AN1134" s="159">
        <f t="shared" ref="AN1134:AO1134" si="4592">AN1135+AN1140</f>
        <v>0</v>
      </c>
      <c r="AO1134" s="159">
        <f t="shared" si="4592"/>
        <v>0</v>
      </c>
    </row>
    <row r="1135" spans="1:41" ht="12.75" hidden="1" customHeight="1">
      <c r="A1135" s="43"/>
      <c r="B1135" s="25" t="s">
        <v>298</v>
      </c>
      <c r="C1135" s="29"/>
      <c r="D1135" s="40">
        <f t="shared" ref="D1135:E1135" si="4593">D1136+D1139</f>
        <v>0</v>
      </c>
      <c r="E1135" s="41">
        <f t="shared" si="4593"/>
        <v>0</v>
      </c>
      <c r="F1135" s="288">
        <f t="shared" ref="F1135:J1135" si="4594">F1136+F1139</f>
        <v>0</v>
      </c>
      <c r="G1135" s="40">
        <f t="shared" si="4594"/>
        <v>0</v>
      </c>
      <c r="H1135" s="40">
        <f t="shared" si="4594"/>
        <v>0</v>
      </c>
      <c r="I1135" s="40">
        <f t="shared" si="4594"/>
        <v>0</v>
      </c>
      <c r="J1135" s="40">
        <f t="shared" si="4594"/>
        <v>0</v>
      </c>
      <c r="K1135" s="23">
        <f t="shared" si="4411"/>
        <v>0</v>
      </c>
      <c r="L1135" s="23">
        <f t="shared" si="4412"/>
        <v>0</v>
      </c>
      <c r="M1135" s="40">
        <f t="shared" ref="M1135:O1135" si="4595">M1136+M1139</f>
        <v>0</v>
      </c>
      <c r="N1135" s="40">
        <f t="shared" si="4595"/>
        <v>0</v>
      </c>
      <c r="O1135" s="40">
        <f t="shared" si="4595"/>
        <v>0</v>
      </c>
      <c r="P1135" s="41">
        <f t="shared" ref="P1135:Q1135" si="4596">P1136+P1139</f>
        <v>0</v>
      </c>
      <c r="Q1135" s="41">
        <f t="shared" si="4596"/>
        <v>0</v>
      </c>
      <c r="R1135" s="41">
        <f t="shared" ref="R1135:Z1135" si="4597">R1136+R1139</f>
        <v>0</v>
      </c>
      <c r="S1135" s="41">
        <f t="shared" si="4597"/>
        <v>0</v>
      </c>
      <c r="T1135" s="41">
        <f t="shared" si="4597"/>
        <v>0</v>
      </c>
      <c r="U1135" s="41">
        <f t="shared" ref="U1135:V1135" si="4598">U1136+U1139</f>
        <v>0</v>
      </c>
      <c r="V1135" s="41">
        <f t="shared" si="4598"/>
        <v>0</v>
      </c>
      <c r="W1135" s="41">
        <f t="shared" ref="W1135:Y1135" si="4599">W1136+W1139</f>
        <v>0</v>
      </c>
      <c r="X1135" s="41">
        <f t="shared" si="4599"/>
        <v>0</v>
      </c>
      <c r="Y1135" s="41">
        <f t="shared" si="4599"/>
        <v>0</v>
      </c>
      <c r="Z1135" s="41">
        <f t="shared" si="4597"/>
        <v>0</v>
      </c>
      <c r="AA1135" s="41">
        <f t="shared" ref="AA1135:AB1135" si="4600">AA1136+AA1139</f>
        <v>0</v>
      </c>
      <c r="AB1135" s="41">
        <f t="shared" si="4600"/>
        <v>0</v>
      </c>
      <c r="AC1135" s="41">
        <f t="shared" ref="AC1135:AE1135" si="4601">AC1136+AC1139</f>
        <v>0</v>
      </c>
      <c r="AD1135" s="292">
        <f t="shared" si="4579"/>
        <v>0</v>
      </c>
      <c r="AE1135" s="41">
        <f t="shared" si="4601"/>
        <v>0</v>
      </c>
      <c r="AF1135" s="41">
        <f t="shared" ref="AF1135:AK1135" si="4602">AF1136+AF1139</f>
        <v>0</v>
      </c>
      <c r="AG1135" s="41">
        <f t="shared" si="4602"/>
        <v>0</v>
      </c>
      <c r="AH1135" s="41">
        <f t="shared" ref="AH1135:AJ1135" si="4603">AH1136+AH1139</f>
        <v>0</v>
      </c>
      <c r="AI1135" s="41">
        <f t="shared" si="4603"/>
        <v>0</v>
      </c>
      <c r="AJ1135" s="41">
        <f t="shared" si="4603"/>
        <v>0</v>
      </c>
      <c r="AK1135" s="41">
        <f t="shared" si="4602"/>
        <v>0</v>
      </c>
      <c r="AL1135" s="41">
        <f t="shared" ref="AL1135:AM1135" si="4604">AL1136+AL1139</f>
        <v>0</v>
      </c>
      <c r="AM1135" s="41">
        <f t="shared" si="4604"/>
        <v>0</v>
      </c>
      <c r="AN1135" s="41">
        <f t="shared" ref="AN1135:AO1135" si="4605">AN1136+AN1139</f>
        <v>0</v>
      </c>
      <c r="AO1135" s="41">
        <f t="shared" si="4605"/>
        <v>0</v>
      </c>
    </row>
    <row r="1136" spans="1:41" ht="12.75" hidden="1" customHeight="1">
      <c r="A1136" s="43"/>
      <c r="B1136" s="28" t="s">
        <v>299</v>
      </c>
      <c r="C1136" s="29">
        <v>1</v>
      </c>
      <c r="D1136" s="40">
        <f t="shared" ref="D1136:E1136" si="4606">D1137+D1138</f>
        <v>0</v>
      </c>
      <c r="E1136" s="41">
        <f t="shared" si="4606"/>
        <v>0</v>
      </c>
      <c r="F1136" s="288">
        <f t="shared" ref="F1136:J1136" si="4607">F1137+F1138</f>
        <v>0</v>
      </c>
      <c r="G1136" s="40">
        <f t="shared" si="4607"/>
        <v>0</v>
      </c>
      <c r="H1136" s="40">
        <f t="shared" si="4607"/>
        <v>0</v>
      </c>
      <c r="I1136" s="40">
        <f t="shared" si="4607"/>
        <v>0</v>
      </c>
      <c r="J1136" s="40">
        <f t="shared" si="4607"/>
        <v>0</v>
      </c>
      <c r="K1136" s="23">
        <f t="shared" si="4411"/>
        <v>0</v>
      </c>
      <c r="L1136" s="23">
        <f t="shared" si="4412"/>
        <v>0</v>
      </c>
      <c r="M1136" s="40">
        <f t="shared" ref="M1136:O1136" si="4608">M1137+M1138</f>
        <v>0</v>
      </c>
      <c r="N1136" s="40">
        <f t="shared" si="4608"/>
        <v>0</v>
      </c>
      <c r="O1136" s="40">
        <f t="shared" si="4608"/>
        <v>0</v>
      </c>
      <c r="P1136" s="41">
        <f t="shared" ref="P1136:Q1136" si="4609">P1137+P1138</f>
        <v>0</v>
      </c>
      <c r="Q1136" s="41">
        <f t="shared" si="4609"/>
        <v>0</v>
      </c>
      <c r="R1136" s="41">
        <f t="shared" ref="R1136:Z1136" si="4610">R1137+R1138</f>
        <v>0</v>
      </c>
      <c r="S1136" s="41">
        <f t="shared" si="4610"/>
        <v>0</v>
      </c>
      <c r="T1136" s="41">
        <f t="shared" si="4610"/>
        <v>0</v>
      </c>
      <c r="U1136" s="41">
        <f t="shared" ref="U1136:V1136" si="4611">U1137+U1138</f>
        <v>0</v>
      </c>
      <c r="V1136" s="41">
        <f t="shared" si="4611"/>
        <v>0</v>
      </c>
      <c r="W1136" s="41">
        <f t="shared" ref="W1136:Y1136" si="4612">W1137+W1138</f>
        <v>0</v>
      </c>
      <c r="X1136" s="41">
        <f t="shared" si="4612"/>
        <v>0</v>
      </c>
      <c r="Y1136" s="41">
        <f t="shared" si="4612"/>
        <v>0</v>
      </c>
      <c r="Z1136" s="41">
        <f t="shared" si="4610"/>
        <v>0</v>
      </c>
      <c r="AA1136" s="41">
        <f t="shared" ref="AA1136:AB1136" si="4613">AA1137+AA1138</f>
        <v>0</v>
      </c>
      <c r="AB1136" s="41">
        <f t="shared" si="4613"/>
        <v>0</v>
      </c>
      <c r="AC1136" s="41">
        <f t="shared" ref="AC1136:AE1136" si="4614">AC1137+AC1138</f>
        <v>0</v>
      </c>
      <c r="AD1136" s="292">
        <f t="shared" si="4579"/>
        <v>0</v>
      </c>
      <c r="AE1136" s="41">
        <f t="shared" si="4614"/>
        <v>0</v>
      </c>
      <c r="AF1136" s="41">
        <f t="shared" ref="AF1136:AK1136" si="4615">AF1137+AF1138</f>
        <v>0</v>
      </c>
      <c r="AG1136" s="41">
        <f t="shared" si="4615"/>
        <v>0</v>
      </c>
      <c r="AH1136" s="41">
        <f t="shared" ref="AH1136:AJ1136" si="4616">AH1137+AH1138</f>
        <v>0</v>
      </c>
      <c r="AI1136" s="41">
        <f t="shared" si="4616"/>
        <v>0</v>
      </c>
      <c r="AJ1136" s="41">
        <f t="shared" si="4616"/>
        <v>0</v>
      </c>
      <c r="AK1136" s="41">
        <f t="shared" si="4615"/>
        <v>0</v>
      </c>
      <c r="AL1136" s="41">
        <f t="shared" ref="AL1136:AM1136" si="4617">AL1137+AL1138</f>
        <v>0</v>
      </c>
      <c r="AM1136" s="41">
        <f t="shared" si="4617"/>
        <v>0</v>
      </c>
      <c r="AN1136" s="41">
        <f t="shared" ref="AN1136:AO1136" si="4618">AN1137+AN1138</f>
        <v>0</v>
      </c>
      <c r="AO1136" s="41">
        <f t="shared" si="4618"/>
        <v>0</v>
      </c>
    </row>
    <row r="1137" spans="1:41" ht="12.75" hidden="1" customHeight="1">
      <c r="A1137" s="43"/>
      <c r="B1137" s="28" t="s">
        <v>300</v>
      </c>
      <c r="C1137" s="29">
        <v>10</v>
      </c>
      <c r="D1137" s="186"/>
      <c r="E1137" s="30"/>
      <c r="F1137" s="93"/>
      <c r="G1137" s="186"/>
      <c r="H1137" s="186"/>
      <c r="I1137" s="186"/>
      <c r="J1137" s="186"/>
      <c r="K1137" s="23">
        <f t="shared" si="4411"/>
        <v>0</v>
      </c>
      <c r="L1137" s="23">
        <f t="shared" si="4412"/>
        <v>0</v>
      </c>
      <c r="M1137" s="186"/>
      <c r="N1137" s="186"/>
      <c r="O1137" s="186"/>
      <c r="P1137" s="30"/>
      <c r="Q1137" s="30"/>
      <c r="R1137" s="30"/>
      <c r="S1137" s="30"/>
      <c r="T1137" s="30"/>
      <c r="U1137" s="30"/>
      <c r="V1137" s="30"/>
      <c r="W1137" s="30"/>
      <c r="X1137" s="30"/>
      <c r="Y1137" s="30"/>
      <c r="Z1137" s="30"/>
      <c r="AA1137" s="30"/>
      <c r="AB1137" s="30"/>
      <c r="AC1137" s="30"/>
      <c r="AD1137" s="292">
        <f t="shared" si="4579"/>
        <v>0</v>
      </c>
      <c r="AE1137" s="30"/>
      <c r="AF1137" s="30"/>
      <c r="AG1137" s="30"/>
      <c r="AH1137" s="30"/>
      <c r="AI1137" s="30"/>
      <c r="AJ1137" s="30"/>
      <c r="AK1137" s="30"/>
      <c r="AL1137" s="30"/>
      <c r="AM1137" s="30"/>
      <c r="AN1137" s="30"/>
      <c r="AO1137" s="30"/>
    </row>
    <row r="1138" spans="1:41" ht="9.75" hidden="1" customHeight="1">
      <c r="A1138" s="43"/>
      <c r="B1138" s="28" t="s">
        <v>433</v>
      </c>
      <c r="C1138" s="29">
        <v>20</v>
      </c>
      <c r="D1138" s="186"/>
      <c r="E1138" s="30"/>
      <c r="F1138" s="93"/>
      <c r="G1138" s="186"/>
      <c r="H1138" s="186"/>
      <c r="I1138" s="186"/>
      <c r="J1138" s="186"/>
      <c r="K1138" s="23">
        <f t="shared" si="4411"/>
        <v>0</v>
      </c>
      <c r="L1138" s="23">
        <f t="shared" si="4412"/>
        <v>0</v>
      </c>
      <c r="M1138" s="186"/>
      <c r="N1138" s="186"/>
      <c r="O1138" s="186"/>
      <c r="P1138" s="30"/>
      <c r="Q1138" s="30"/>
      <c r="R1138" s="30"/>
      <c r="S1138" s="30"/>
      <c r="T1138" s="30"/>
      <c r="U1138" s="30"/>
      <c r="V1138" s="30"/>
      <c r="W1138" s="30"/>
      <c r="X1138" s="30"/>
      <c r="Y1138" s="30"/>
      <c r="Z1138" s="30"/>
      <c r="AA1138" s="30"/>
      <c r="AB1138" s="30"/>
      <c r="AC1138" s="30"/>
      <c r="AD1138" s="292">
        <f t="shared" si="4579"/>
        <v>0</v>
      </c>
      <c r="AE1138" s="30"/>
      <c r="AF1138" s="30"/>
      <c r="AG1138" s="30"/>
      <c r="AH1138" s="30"/>
      <c r="AI1138" s="30"/>
      <c r="AJ1138" s="30"/>
      <c r="AK1138" s="30"/>
      <c r="AL1138" s="30"/>
      <c r="AM1138" s="30"/>
      <c r="AN1138" s="30"/>
      <c r="AO1138" s="30"/>
    </row>
    <row r="1139" spans="1:41" ht="12.75" hidden="1" customHeight="1">
      <c r="A1139" s="43"/>
      <c r="B1139" s="16" t="s">
        <v>310</v>
      </c>
      <c r="C1139" s="29" t="s">
        <v>421</v>
      </c>
      <c r="D1139" s="186"/>
      <c r="E1139" s="30"/>
      <c r="F1139" s="93"/>
      <c r="G1139" s="186"/>
      <c r="H1139" s="186"/>
      <c r="I1139" s="186"/>
      <c r="J1139" s="186"/>
      <c r="K1139" s="23">
        <f t="shared" si="4411"/>
        <v>0</v>
      </c>
      <c r="L1139" s="23">
        <f t="shared" si="4412"/>
        <v>0</v>
      </c>
      <c r="M1139" s="186"/>
      <c r="N1139" s="186"/>
      <c r="O1139" s="186"/>
      <c r="P1139" s="30"/>
      <c r="Q1139" s="30"/>
      <c r="R1139" s="30"/>
      <c r="S1139" s="30"/>
      <c r="T1139" s="30"/>
      <c r="U1139" s="30"/>
      <c r="V1139" s="30"/>
      <c r="W1139" s="30"/>
      <c r="X1139" s="30"/>
      <c r="Y1139" s="30"/>
      <c r="Z1139" s="30"/>
      <c r="AA1139" s="30"/>
      <c r="AB1139" s="30"/>
      <c r="AC1139" s="30"/>
      <c r="AD1139" s="292">
        <f t="shared" si="4579"/>
        <v>0</v>
      </c>
      <c r="AE1139" s="30"/>
      <c r="AF1139" s="30"/>
      <c r="AG1139" s="30"/>
      <c r="AH1139" s="30"/>
      <c r="AI1139" s="30"/>
      <c r="AJ1139" s="30"/>
      <c r="AK1139" s="30"/>
      <c r="AL1139" s="30"/>
      <c r="AM1139" s="30"/>
      <c r="AN1139" s="30"/>
      <c r="AO1139" s="30"/>
    </row>
    <row r="1140" spans="1:41" ht="12.75" hidden="1" customHeight="1">
      <c r="A1140" s="43"/>
      <c r="B1140" s="25" t="s">
        <v>311</v>
      </c>
      <c r="C1140" s="29"/>
      <c r="D1140" s="40">
        <f t="shared" ref="D1140:E1140" si="4619">D1141</f>
        <v>0</v>
      </c>
      <c r="E1140" s="41">
        <f t="shared" si="4619"/>
        <v>0</v>
      </c>
      <c r="F1140" s="288">
        <f t="shared" ref="F1140:AO1140" si="4620">F1141</f>
        <v>0</v>
      </c>
      <c r="G1140" s="40">
        <f t="shared" si="4620"/>
        <v>0</v>
      </c>
      <c r="H1140" s="40">
        <f t="shared" si="4620"/>
        <v>0</v>
      </c>
      <c r="I1140" s="40">
        <f t="shared" si="4620"/>
        <v>0</v>
      </c>
      <c r="J1140" s="40">
        <f t="shared" si="4620"/>
        <v>0</v>
      </c>
      <c r="K1140" s="23">
        <f t="shared" si="4411"/>
        <v>0</v>
      </c>
      <c r="L1140" s="23">
        <f t="shared" si="4412"/>
        <v>0</v>
      </c>
      <c r="M1140" s="40">
        <f t="shared" si="4620"/>
        <v>0</v>
      </c>
      <c r="N1140" s="40">
        <f t="shared" si="4620"/>
        <v>0</v>
      </c>
      <c r="O1140" s="40">
        <f t="shared" si="4620"/>
        <v>0</v>
      </c>
      <c r="P1140" s="41">
        <f t="shared" si="4620"/>
        <v>0</v>
      </c>
      <c r="Q1140" s="41">
        <f t="shared" si="4620"/>
        <v>0</v>
      </c>
      <c r="R1140" s="41">
        <f t="shared" si="4620"/>
        <v>0</v>
      </c>
      <c r="S1140" s="41">
        <f t="shared" si="4620"/>
        <v>0</v>
      </c>
      <c r="T1140" s="41">
        <f t="shared" si="4620"/>
        <v>0</v>
      </c>
      <c r="U1140" s="41">
        <f t="shared" si="4620"/>
        <v>0</v>
      </c>
      <c r="V1140" s="41">
        <f t="shared" si="4620"/>
        <v>0</v>
      </c>
      <c r="W1140" s="41">
        <f t="shared" si="4620"/>
        <v>0</v>
      </c>
      <c r="X1140" s="41">
        <f t="shared" si="4620"/>
        <v>0</v>
      </c>
      <c r="Y1140" s="41">
        <f t="shared" si="4620"/>
        <v>0</v>
      </c>
      <c r="Z1140" s="41">
        <f t="shared" si="4620"/>
        <v>0</v>
      </c>
      <c r="AA1140" s="41">
        <f t="shared" si="4620"/>
        <v>0</v>
      </c>
      <c r="AB1140" s="41">
        <f t="shared" si="4620"/>
        <v>0</v>
      </c>
      <c r="AC1140" s="41">
        <f t="shared" si="4620"/>
        <v>0</v>
      </c>
      <c r="AD1140" s="292">
        <f t="shared" si="4579"/>
        <v>0</v>
      </c>
      <c r="AE1140" s="41">
        <f t="shared" si="4620"/>
        <v>0</v>
      </c>
      <c r="AF1140" s="41">
        <f t="shared" si="4620"/>
        <v>0</v>
      </c>
      <c r="AG1140" s="41">
        <f t="shared" si="4620"/>
        <v>0</v>
      </c>
      <c r="AH1140" s="41">
        <f t="shared" si="4620"/>
        <v>0</v>
      </c>
      <c r="AI1140" s="41">
        <f t="shared" si="4620"/>
        <v>0</v>
      </c>
      <c r="AJ1140" s="41">
        <f t="shared" si="4620"/>
        <v>0</v>
      </c>
      <c r="AK1140" s="41">
        <f t="shared" si="4620"/>
        <v>0</v>
      </c>
      <c r="AL1140" s="41">
        <f t="shared" si="4620"/>
        <v>0</v>
      </c>
      <c r="AM1140" s="41">
        <f t="shared" si="4620"/>
        <v>0</v>
      </c>
      <c r="AN1140" s="41">
        <f t="shared" si="4620"/>
        <v>0</v>
      </c>
      <c r="AO1140" s="41">
        <f t="shared" si="4620"/>
        <v>0</v>
      </c>
    </row>
    <row r="1141" spans="1:41" ht="12.75" hidden="1" customHeight="1">
      <c r="A1141" s="43"/>
      <c r="B1141" s="28" t="s">
        <v>365</v>
      </c>
      <c r="C1141" s="29">
        <v>70</v>
      </c>
      <c r="D1141" s="186"/>
      <c r="E1141" s="30"/>
      <c r="F1141" s="93"/>
      <c r="G1141" s="186"/>
      <c r="H1141" s="186"/>
      <c r="I1141" s="186"/>
      <c r="J1141" s="186"/>
      <c r="K1141" s="23">
        <f t="shared" si="4411"/>
        <v>0</v>
      </c>
      <c r="L1141" s="23">
        <f t="shared" si="4412"/>
        <v>0</v>
      </c>
      <c r="M1141" s="186"/>
      <c r="N1141" s="186"/>
      <c r="O1141" s="186"/>
      <c r="P1141" s="30"/>
      <c r="Q1141" s="30"/>
      <c r="R1141" s="30"/>
      <c r="S1141" s="30"/>
      <c r="T1141" s="30"/>
      <c r="U1141" s="30"/>
      <c r="V1141" s="30"/>
      <c r="W1141" s="30"/>
      <c r="X1141" s="30"/>
      <c r="Y1141" s="30"/>
      <c r="Z1141" s="30"/>
      <c r="AA1141" s="30"/>
      <c r="AB1141" s="30"/>
      <c r="AC1141" s="30"/>
      <c r="AD1141" s="292">
        <f t="shared" si="4579"/>
        <v>0</v>
      </c>
      <c r="AE1141" s="30"/>
      <c r="AF1141" s="30"/>
      <c r="AG1141" s="30"/>
      <c r="AH1141" s="30"/>
      <c r="AI1141" s="30"/>
      <c r="AJ1141" s="30"/>
      <c r="AK1141" s="30"/>
      <c r="AL1141" s="30"/>
      <c r="AM1141" s="30"/>
      <c r="AN1141" s="30"/>
      <c r="AO1141" s="30"/>
    </row>
    <row r="1142" spans="1:41" ht="28.5" hidden="1" customHeight="1">
      <c r="A1142" s="43" t="s">
        <v>681</v>
      </c>
      <c r="B1142" s="154" t="s">
        <v>682</v>
      </c>
      <c r="C1142" s="129" t="s">
        <v>680</v>
      </c>
      <c r="D1142" s="263">
        <f t="shared" ref="D1142:E1142" si="4621">D1143+D1148</f>
        <v>0</v>
      </c>
      <c r="E1142" s="156">
        <f t="shared" si="4621"/>
        <v>0</v>
      </c>
      <c r="F1142" s="300">
        <f t="shared" ref="F1142:J1142" si="4622">F1143+F1148</f>
        <v>0</v>
      </c>
      <c r="G1142" s="263">
        <f t="shared" si="4622"/>
        <v>0</v>
      </c>
      <c r="H1142" s="263">
        <f t="shared" si="4622"/>
        <v>0</v>
      </c>
      <c r="I1142" s="263">
        <f t="shared" si="4622"/>
        <v>0</v>
      </c>
      <c r="J1142" s="263">
        <f t="shared" si="4622"/>
        <v>0</v>
      </c>
      <c r="K1142" s="23">
        <f t="shared" si="4411"/>
        <v>0</v>
      </c>
      <c r="L1142" s="23">
        <f t="shared" si="4412"/>
        <v>0</v>
      </c>
      <c r="M1142" s="263">
        <f t="shared" ref="M1142:O1142" si="4623">M1143+M1148</f>
        <v>0</v>
      </c>
      <c r="N1142" s="263">
        <f t="shared" si="4623"/>
        <v>0</v>
      </c>
      <c r="O1142" s="263">
        <f t="shared" si="4623"/>
        <v>0</v>
      </c>
      <c r="P1142" s="156">
        <f t="shared" ref="P1142:Q1142" si="4624">P1143+P1148</f>
        <v>0</v>
      </c>
      <c r="Q1142" s="156">
        <f t="shared" si="4624"/>
        <v>0</v>
      </c>
      <c r="R1142" s="156">
        <f t="shared" ref="R1142:Z1142" si="4625">R1143+R1148</f>
        <v>0</v>
      </c>
      <c r="S1142" s="156">
        <f t="shared" si="4625"/>
        <v>0</v>
      </c>
      <c r="T1142" s="156">
        <f t="shared" si="4625"/>
        <v>0</v>
      </c>
      <c r="U1142" s="156">
        <f t="shared" ref="U1142:V1142" si="4626">U1143+U1148</f>
        <v>0</v>
      </c>
      <c r="V1142" s="156">
        <f t="shared" si="4626"/>
        <v>0</v>
      </c>
      <c r="W1142" s="156">
        <f t="shared" ref="W1142:Y1142" si="4627">W1143+W1148</f>
        <v>0</v>
      </c>
      <c r="X1142" s="156">
        <f t="shared" si="4627"/>
        <v>0</v>
      </c>
      <c r="Y1142" s="156">
        <f t="shared" si="4627"/>
        <v>0</v>
      </c>
      <c r="Z1142" s="156">
        <f t="shared" si="4625"/>
        <v>0</v>
      </c>
      <c r="AA1142" s="156">
        <f t="shared" ref="AA1142:AB1142" si="4628">AA1143+AA1148</f>
        <v>0</v>
      </c>
      <c r="AB1142" s="156">
        <f t="shared" si="4628"/>
        <v>0</v>
      </c>
      <c r="AC1142" s="156">
        <f t="shared" ref="AC1142:AE1142" si="4629">AC1143+AC1148</f>
        <v>0</v>
      </c>
      <c r="AD1142" s="292">
        <f t="shared" si="4579"/>
        <v>0</v>
      </c>
      <c r="AE1142" s="156">
        <f t="shared" si="4629"/>
        <v>0</v>
      </c>
      <c r="AF1142" s="156">
        <f t="shared" ref="AF1142:AK1142" si="4630">AF1143+AF1148</f>
        <v>0</v>
      </c>
      <c r="AG1142" s="156">
        <f t="shared" si="4630"/>
        <v>0</v>
      </c>
      <c r="AH1142" s="156">
        <f t="shared" ref="AH1142:AJ1142" si="4631">AH1143+AH1148</f>
        <v>0</v>
      </c>
      <c r="AI1142" s="156">
        <f t="shared" si="4631"/>
        <v>0</v>
      </c>
      <c r="AJ1142" s="156">
        <f t="shared" si="4631"/>
        <v>0</v>
      </c>
      <c r="AK1142" s="156">
        <f t="shared" si="4630"/>
        <v>0</v>
      </c>
      <c r="AL1142" s="156">
        <f t="shared" ref="AL1142:AM1142" si="4632">AL1143+AL1148</f>
        <v>0</v>
      </c>
      <c r="AM1142" s="156">
        <f t="shared" si="4632"/>
        <v>0</v>
      </c>
      <c r="AN1142" s="156">
        <f t="shared" ref="AN1142:AO1142" si="4633">AN1143+AN1148</f>
        <v>0</v>
      </c>
      <c r="AO1142" s="156">
        <f t="shared" si="4633"/>
        <v>0</v>
      </c>
    </row>
    <row r="1143" spans="1:41" ht="12.75" hidden="1" customHeight="1">
      <c r="A1143" s="43"/>
      <c r="B1143" s="25" t="s">
        <v>298</v>
      </c>
      <c r="C1143" s="29"/>
      <c r="D1143" s="248">
        <f t="shared" ref="D1143:E1143" si="4634">D1144+D1147</f>
        <v>0</v>
      </c>
      <c r="E1143" s="38">
        <f t="shared" si="4634"/>
        <v>0</v>
      </c>
      <c r="F1143" s="286">
        <f t="shared" ref="F1143:J1143" si="4635">F1144+F1147</f>
        <v>0</v>
      </c>
      <c r="G1143" s="248">
        <f t="shared" si="4635"/>
        <v>0</v>
      </c>
      <c r="H1143" s="248">
        <f t="shared" si="4635"/>
        <v>0</v>
      </c>
      <c r="I1143" s="248">
        <f t="shared" si="4635"/>
        <v>0</v>
      </c>
      <c r="J1143" s="248">
        <f t="shared" si="4635"/>
        <v>0</v>
      </c>
      <c r="K1143" s="23">
        <f t="shared" si="4411"/>
        <v>0</v>
      </c>
      <c r="L1143" s="23">
        <f t="shared" si="4412"/>
        <v>0</v>
      </c>
      <c r="M1143" s="248">
        <f t="shared" ref="M1143:O1143" si="4636">M1144+M1147</f>
        <v>0</v>
      </c>
      <c r="N1143" s="248">
        <f t="shared" si="4636"/>
        <v>0</v>
      </c>
      <c r="O1143" s="248">
        <f t="shared" si="4636"/>
        <v>0</v>
      </c>
      <c r="P1143" s="38">
        <f t="shared" ref="P1143:Q1143" si="4637">P1144+P1147</f>
        <v>0</v>
      </c>
      <c r="Q1143" s="38">
        <f t="shared" si="4637"/>
        <v>0</v>
      </c>
      <c r="R1143" s="38">
        <f t="shared" ref="R1143:Z1143" si="4638">R1144+R1147</f>
        <v>0</v>
      </c>
      <c r="S1143" s="38">
        <f t="shared" si="4638"/>
        <v>0</v>
      </c>
      <c r="T1143" s="38">
        <f t="shared" si="4638"/>
        <v>0</v>
      </c>
      <c r="U1143" s="38">
        <f t="shared" ref="U1143:V1143" si="4639">U1144+U1147</f>
        <v>0</v>
      </c>
      <c r="V1143" s="38">
        <f t="shared" si="4639"/>
        <v>0</v>
      </c>
      <c r="W1143" s="38">
        <f t="shared" ref="W1143:Y1143" si="4640">W1144+W1147</f>
        <v>0</v>
      </c>
      <c r="X1143" s="38">
        <f t="shared" si="4640"/>
        <v>0</v>
      </c>
      <c r="Y1143" s="38">
        <f t="shared" si="4640"/>
        <v>0</v>
      </c>
      <c r="Z1143" s="38">
        <f t="shared" si="4638"/>
        <v>0</v>
      </c>
      <c r="AA1143" s="38">
        <f t="shared" ref="AA1143:AB1143" si="4641">AA1144+AA1147</f>
        <v>0</v>
      </c>
      <c r="AB1143" s="38">
        <f t="shared" si="4641"/>
        <v>0</v>
      </c>
      <c r="AC1143" s="38">
        <f t="shared" ref="AC1143:AE1143" si="4642">AC1144+AC1147</f>
        <v>0</v>
      </c>
      <c r="AD1143" s="292">
        <f t="shared" si="4579"/>
        <v>0</v>
      </c>
      <c r="AE1143" s="38">
        <f t="shared" si="4642"/>
        <v>0</v>
      </c>
      <c r="AF1143" s="38">
        <f t="shared" ref="AF1143:AK1143" si="4643">AF1144+AF1147</f>
        <v>0</v>
      </c>
      <c r="AG1143" s="38">
        <f t="shared" si="4643"/>
        <v>0</v>
      </c>
      <c r="AH1143" s="38">
        <f t="shared" ref="AH1143:AJ1143" si="4644">AH1144+AH1147</f>
        <v>0</v>
      </c>
      <c r="AI1143" s="38">
        <f t="shared" si="4644"/>
        <v>0</v>
      </c>
      <c r="AJ1143" s="38">
        <f t="shared" si="4644"/>
        <v>0</v>
      </c>
      <c r="AK1143" s="38">
        <f t="shared" si="4643"/>
        <v>0</v>
      </c>
      <c r="AL1143" s="38">
        <f t="shared" ref="AL1143:AM1143" si="4645">AL1144+AL1147</f>
        <v>0</v>
      </c>
      <c r="AM1143" s="38">
        <f t="shared" si="4645"/>
        <v>0</v>
      </c>
      <c r="AN1143" s="38">
        <f t="shared" ref="AN1143:AO1143" si="4646">AN1144+AN1147</f>
        <v>0</v>
      </c>
      <c r="AO1143" s="38">
        <f t="shared" si="4646"/>
        <v>0</v>
      </c>
    </row>
    <row r="1144" spans="1:41" ht="12.75" hidden="1" customHeight="1">
      <c r="A1144" s="43"/>
      <c r="B1144" s="28" t="s">
        <v>299</v>
      </c>
      <c r="C1144" s="29">
        <v>1</v>
      </c>
      <c r="D1144" s="248">
        <f t="shared" ref="D1144:E1144" si="4647">D1145+D1146</f>
        <v>0</v>
      </c>
      <c r="E1144" s="38">
        <f t="shared" si="4647"/>
        <v>0</v>
      </c>
      <c r="F1144" s="286">
        <f t="shared" ref="F1144:J1144" si="4648">F1145+F1146</f>
        <v>0</v>
      </c>
      <c r="G1144" s="248">
        <f t="shared" si="4648"/>
        <v>0</v>
      </c>
      <c r="H1144" s="248">
        <f t="shared" si="4648"/>
        <v>0</v>
      </c>
      <c r="I1144" s="248">
        <f t="shared" si="4648"/>
        <v>0</v>
      </c>
      <c r="J1144" s="248">
        <f t="shared" si="4648"/>
        <v>0</v>
      </c>
      <c r="K1144" s="23">
        <f t="shared" si="4411"/>
        <v>0</v>
      </c>
      <c r="L1144" s="23">
        <f t="shared" si="4412"/>
        <v>0</v>
      </c>
      <c r="M1144" s="248">
        <f t="shared" ref="M1144:O1144" si="4649">M1145+M1146</f>
        <v>0</v>
      </c>
      <c r="N1144" s="248">
        <f t="shared" si="4649"/>
        <v>0</v>
      </c>
      <c r="O1144" s="248">
        <f t="shared" si="4649"/>
        <v>0</v>
      </c>
      <c r="P1144" s="38">
        <f t="shared" ref="P1144:Q1144" si="4650">P1145+P1146</f>
        <v>0</v>
      </c>
      <c r="Q1144" s="38">
        <f t="shared" si="4650"/>
        <v>0</v>
      </c>
      <c r="R1144" s="38">
        <f t="shared" ref="R1144:Z1144" si="4651">R1145+R1146</f>
        <v>0</v>
      </c>
      <c r="S1144" s="38">
        <f t="shared" si="4651"/>
        <v>0</v>
      </c>
      <c r="T1144" s="38">
        <f t="shared" si="4651"/>
        <v>0</v>
      </c>
      <c r="U1144" s="38">
        <f t="shared" ref="U1144:V1144" si="4652">U1145+U1146</f>
        <v>0</v>
      </c>
      <c r="V1144" s="38">
        <f t="shared" si="4652"/>
        <v>0</v>
      </c>
      <c r="W1144" s="38">
        <f t="shared" ref="W1144:Y1144" si="4653">W1145+W1146</f>
        <v>0</v>
      </c>
      <c r="X1144" s="38">
        <f t="shared" si="4653"/>
        <v>0</v>
      </c>
      <c r="Y1144" s="38">
        <f t="shared" si="4653"/>
        <v>0</v>
      </c>
      <c r="Z1144" s="38">
        <f t="shared" si="4651"/>
        <v>0</v>
      </c>
      <c r="AA1144" s="38">
        <f t="shared" ref="AA1144:AB1144" si="4654">AA1145+AA1146</f>
        <v>0</v>
      </c>
      <c r="AB1144" s="38">
        <f t="shared" si="4654"/>
        <v>0</v>
      </c>
      <c r="AC1144" s="38">
        <f t="shared" ref="AC1144:AE1144" si="4655">AC1145+AC1146</f>
        <v>0</v>
      </c>
      <c r="AD1144" s="292">
        <f t="shared" si="4579"/>
        <v>0</v>
      </c>
      <c r="AE1144" s="38">
        <f t="shared" si="4655"/>
        <v>0</v>
      </c>
      <c r="AF1144" s="38">
        <f t="shared" ref="AF1144:AK1144" si="4656">AF1145+AF1146</f>
        <v>0</v>
      </c>
      <c r="AG1144" s="38">
        <f t="shared" si="4656"/>
        <v>0</v>
      </c>
      <c r="AH1144" s="38">
        <f t="shared" ref="AH1144:AJ1144" si="4657">AH1145+AH1146</f>
        <v>0</v>
      </c>
      <c r="AI1144" s="38">
        <f t="shared" si="4657"/>
        <v>0</v>
      </c>
      <c r="AJ1144" s="38">
        <f t="shared" si="4657"/>
        <v>0</v>
      </c>
      <c r="AK1144" s="38">
        <f t="shared" si="4656"/>
        <v>0</v>
      </c>
      <c r="AL1144" s="38">
        <f t="shared" ref="AL1144:AM1144" si="4658">AL1145+AL1146</f>
        <v>0</v>
      </c>
      <c r="AM1144" s="38">
        <f t="shared" si="4658"/>
        <v>0</v>
      </c>
      <c r="AN1144" s="38">
        <f t="shared" ref="AN1144:AO1144" si="4659">AN1145+AN1146</f>
        <v>0</v>
      </c>
      <c r="AO1144" s="38">
        <f t="shared" si="4659"/>
        <v>0</v>
      </c>
    </row>
    <row r="1145" spans="1:41" ht="12.75" hidden="1" customHeight="1">
      <c r="A1145" s="43"/>
      <c r="B1145" s="28" t="s">
        <v>300</v>
      </c>
      <c r="C1145" s="29">
        <v>10</v>
      </c>
      <c r="D1145" s="186"/>
      <c r="E1145" s="30"/>
      <c r="F1145" s="93"/>
      <c r="G1145" s="186"/>
      <c r="H1145" s="186"/>
      <c r="I1145" s="186"/>
      <c r="J1145" s="186"/>
      <c r="K1145" s="23">
        <f t="shared" si="4411"/>
        <v>0</v>
      </c>
      <c r="L1145" s="23">
        <f t="shared" si="4412"/>
        <v>0</v>
      </c>
      <c r="M1145" s="186"/>
      <c r="N1145" s="186"/>
      <c r="O1145" s="186"/>
      <c r="P1145" s="30"/>
      <c r="Q1145" s="30"/>
      <c r="R1145" s="30"/>
      <c r="S1145" s="30"/>
      <c r="T1145" s="30"/>
      <c r="U1145" s="30"/>
      <c r="V1145" s="30"/>
      <c r="W1145" s="30"/>
      <c r="X1145" s="30"/>
      <c r="Y1145" s="30"/>
      <c r="Z1145" s="30"/>
      <c r="AA1145" s="30"/>
      <c r="AB1145" s="30"/>
      <c r="AC1145" s="30"/>
      <c r="AD1145" s="292">
        <f t="shared" si="4579"/>
        <v>0</v>
      </c>
      <c r="AE1145" s="30"/>
      <c r="AF1145" s="30"/>
      <c r="AG1145" s="30"/>
      <c r="AH1145" s="30"/>
      <c r="AI1145" s="30"/>
      <c r="AJ1145" s="30"/>
      <c r="AK1145" s="30"/>
      <c r="AL1145" s="30"/>
      <c r="AM1145" s="30"/>
      <c r="AN1145" s="30"/>
      <c r="AO1145" s="30"/>
    </row>
    <row r="1146" spans="1:41" ht="14.25" hidden="1" customHeight="1">
      <c r="A1146" s="43"/>
      <c r="B1146" s="28" t="s">
        <v>301</v>
      </c>
      <c r="C1146" s="29">
        <v>20</v>
      </c>
      <c r="D1146" s="186"/>
      <c r="E1146" s="30"/>
      <c r="F1146" s="93"/>
      <c r="G1146" s="186"/>
      <c r="H1146" s="186"/>
      <c r="I1146" s="186"/>
      <c r="J1146" s="186"/>
      <c r="K1146" s="23">
        <f t="shared" si="4411"/>
        <v>0</v>
      </c>
      <c r="L1146" s="23">
        <f t="shared" si="4412"/>
        <v>0</v>
      </c>
      <c r="M1146" s="186"/>
      <c r="N1146" s="186"/>
      <c r="O1146" s="186"/>
      <c r="P1146" s="30"/>
      <c r="Q1146" s="30"/>
      <c r="R1146" s="30"/>
      <c r="S1146" s="30"/>
      <c r="T1146" s="30"/>
      <c r="U1146" s="30"/>
      <c r="V1146" s="30"/>
      <c r="W1146" s="30"/>
      <c r="X1146" s="30"/>
      <c r="Y1146" s="30"/>
      <c r="Z1146" s="30"/>
      <c r="AA1146" s="30"/>
      <c r="AB1146" s="30"/>
      <c r="AC1146" s="30"/>
      <c r="AD1146" s="292">
        <f t="shared" si="4579"/>
        <v>0</v>
      </c>
      <c r="AE1146" s="30"/>
      <c r="AF1146" s="30"/>
      <c r="AG1146" s="30"/>
      <c r="AH1146" s="30"/>
      <c r="AI1146" s="30"/>
      <c r="AJ1146" s="30"/>
      <c r="AK1146" s="30"/>
      <c r="AL1146" s="30"/>
      <c r="AM1146" s="30"/>
      <c r="AN1146" s="30"/>
      <c r="AO1146" s="30"/>
    </row>
    <row r="1147" spans="1:41" ht="31.5" hidden="1" customHeight="1">
      <c r="A1147" s="43"/>
      <c r="B1147" s="16" t="s">
        <v>310</v>
      </c>
      <c r="C1147" s="29" t="s">
        <v>421</v>
      </c>
      <c r="D1147" s="186"/>
      <c r="E1147" s="30"/>
      <c r="F1147" s="93"/>
      <c r="G1147" s="186"/>
      <c r="H1147" s="186"/>
      <c r="I1147" s="186"/>
      <c r="J1147" s="186"/>
      <c r="K1147" s="23">
        <f t="shared" si="4411"/>
        <v>0</v>
      </c>
      <c r="L1147" s="23">
        <f t="shared" si="4412"/>
        <v>0</v>
      </c>
      <c r="M1147" s="186"/>
      <c r="N1147" s="186"/>
      <c r="O1147" s="186"/>
      <c r="P1147" s="30"/>
      <c r="Q1147" s="30"/>
      <c r="R1147" s="30"/>
      <c r="S1147" s="30"/>
      <c r="T1147" s="30"/>
      <c r="U1147" s="30"/>
      <c r="V1147" s="30"/>
      <c r="W1147" s="30"/>
      <c r="X1147" s="30"/>
      <c r="Y1147" s="30"/>
      <c r="Z1147" s="30"/>
      <c r="AA1147" s="30"/>
      <c r="AB1147" s="30"/>
      <c r="AC1147" s="30"/>
      <c r="AD1147" s="292">
        <f t="shared" si="4579"/>
        <v>0</v>
      </c>
      <c r="AE1147" s="30"/>
      <c r="AF1147" s="30"/>
      <c r="AG1147" s="30"/>
      <c r="AH1147" s="30"/>
      <c r="AI1147" s="30"/>
      <c r="AJ1147" s="30"/>
      <c r="AK1147" s="30"/>
      <c r="AL1147" s="30"/>
      <c r="AM1147" s="30"/>
      <c r="AN1147" s="30"/>
      <c r="AO1147" s="30"/>
    </row>
    <row r="1148" spans="1:41" ht="14.25" hidden="1" customHeight="1">
      <c r="A1148" s="43"/>
      <c r="B1148" s="25" t="s">
        <v>311</v>
      </c>
      <c r="C1148" s="29"/>
      <c r="D1148" s="248">
        <f t="shared" ref="D1148:E1148" si="4660">D1149</f>
        <v>0</v>
      </c>
      <c r="E1148" s="38">
        <f t="shared" si="4660"/>
        <v>0</v>
      </c>
      <c r="F1148" s="286">
        <f t="shared" ref="F1148:AO1148" si="4661">F1149</f>
        <v>0</v>
      </c>
      <c r="G1148" s="248">
        <f t="shared" si="4661"/>
        <v>0</v>
      </c>
      <c r="H1148" s="248">
        <f t="shared" si="4661"/>
        <v>0</v>
      </c>
      <c r="I1148" s="248">
        <f t="shared" si="4661"/>
        <v>0</v>
      </c>
      <c r="J1148" s="248">
        <f t="shared" si="4661"/>
        <v>0</v>
      </c>
      <c r="K1148" s="23">
        <f t="shared" si="4411"/>
        <v>0</v>
      </c>
      <c r="L1148" s="23">
        <f t="shared" si="4412"/>
        <v>0</v>
      </c>
      <c r="M1148" s="248">
        <f t="shared" si="4661"/>
        <v>0</v>
      </c>
      <c r="N1148" s="248">
        <f t="shared" si="4661"/>
        <v>0</v>
      </c>
      <c r="O1148" s="248">
        <f t="shared" si="4661"/>
        <v>0</v>
      </c>
      <c r="P1148" s="38">
        <f t="shared" si="4661"/>
        <v>0</v>
      </c>
      <c r="Q1148" s="38">
        <f t="shared" si="4661"/>
        <v>0</v>
      </c>
      <c r="R1148" s="38">
        <f t="shared" si="4661"/>
        <v>0</v>
      </c>
      <c r="S1148" s="38">
        <f t="shared" si="4661"/>
        <v>0</v>
      </c>
      <c r="T1148" s="38">
        <f t="shared" si="4661"/>
        <v>0</v>
      </c>
      <c r="U1148" s="38">
        <f t="shared" si="4661"/>
        <v>0</v>
      </c>
      <c r="V1148" s="38">
        <f t="shared" si="4661"/>
        <v>0</v>
      </c>
      <c r="W1148" s="38">
        <f t="shared" si="4661"/>
        <v>0</v>
      </c>
      <c r="X1148" s="38">
        <f t="shared" si="4661"/>
        <v>0</v>
      </c>
      <c r="Y1148" s="38">
        <f t="shared" si="4661"/>
        <v>0</v>
      </c>
      <c r="Z1148" s="38">
        <f t="shared" si="4661"/>
        <v>0</v>
      </c>
      <c r="AA1148" s="38">
        <f t="shared" si="4661"/>
        <v>0</v>
      </c>
      <c r="AB1148" s="38">
        <f t="shared" si="4661"/>
        <v>0</v>
      </c>
      <c r="AC1148" s="38">
        <f t="shared" si="4661"/>
        <v>0</v>
      </c>
      <c r="AD1148" s="292">
        <f t="shared" si="4579"/>
        <v>0</v>
      </c>
      <c r="AE1148" s="38">
        <f t="shared" si="4661"/>
        <v>0</v>
      </c>
      <c r="AF1148" s="38">
        <f t="shared" si="4661"/>
        <v>0</v>
      </c>
      <c r="AG1148" s="38">
        <f t="shared" si="4661"/>
        <v>0</v>
      </c>
      <c r="AH1148" s="38">
        <f t="shared" si="4661"/>
        <v>0</v>
      </c>
      <c r="AI1148" s="38">
        <f t="shared" si="4661"/>
        <v>0</v>
      </c>
      <c r="AJ1148" s="38">
        <f t="shared" si="4661"/>
        <v>0</v>
      </c>
      <c r="AK1148" s="38">
        <f t="shared" si="4661"/>
        <v>0</v>
      </c>
      <c r="AL1148" s="38">
        <f t="shared" si="4661"/>
        <v>0</v>
      </c>
      <c r="AM1148" s="38">
        <f t="shared" si="4661"/>
        <v>0</v>
      </c>
      <c r="AN1148" s="38">
        <f t="shared" si="4661"/>
        <v>0</v>
      </c>
      <c r="AO1148" s="38">
        <f t="shared" si="4661"/>
        <v>0</v>
      </c>
    </row>
    <row r="1149" spans="1:41" ht="14.25" hidden="1" customHeight="1">
      <c r="A1149" s="43"/>
      <c r="B1149" s="28" t="s">
        <v>365</v>
      </c>
      <c r="C1149" s="29">
        <v>70</v>
      </c>
      <c r="D1149" s="186">
        <v>0</v>
      </c>
      <c r="E1149" s="30">
        <v>0</v>
      </c>
      <c r="F1149" s="93">
        <v>0</v>
      </c>
      <c r="G1149" s="186">
        <v>0</v>
      </c>
      <c r="H1149" s="186">
        <v>0</v>
      </c>
      <c r="I1149" s="186">
        <v>0</v>
      </c>
      <c r="J1149" s="186">
        <v>0</v>
      </c>
      <c r="K1149" s="23">
        <f t="shared" si="4411"/>
        <v>0</v>
      </c>
      <c r="L1149" s="23">
        <f t="shared" si="4412"/>
        <v>0</v>
      </c>
      <c r="M1149" s="186">
        <v>0</v>
      </c>
      <c r="N1149" s="186">
        <v>0</v>
      </c>
      <c r="O1149" s="186">
        <v>0</v>
      </c>
      <c r="P1149" s="30">
        <v>0</v>
      </c>
      <c r="Q1149" s="30">
        <v>0</v>
      </c>
      <c r="R1149" s="30">
        <v>0</v>
      </c>
      <c r="S1149" s="30">
        <v>0</v>
      </c>
      <c r="T1149" s="30">
        <v>0</v>
      </c>
      <c r="U1149" s="30">
        <v>0</v>
      </c>
      <c r="V1149" s="30">
        <v>0</v>
      </c>
      <c r="W1149" s="30">
        <v>0</v>
      </c>
      <c r="X1149" s="30">
        <v>0</v>
      </c>
      <c r="Y1149" s="30">
        <v>0</v>
      </c>
      <c r="Z1149" s="30">
        <v>0</v>
      </c>
      <c r="AA1149" s="30">
        <v>0</v>
      </c>
      <c r="AB1149" s="30">
        <v>0</v>
      </c>
      <c r="AC1149" s="30">
        <v>0</v>
      </c>
      <c r="AD1149" s="292">
        <f t="shared" si="4579"/>
        <v>0</v>
      </c>
      <c r="AE1149" s="30">
        <v>0</v>
      </c>
      <c r="AF1149" s="30">
        <v>0</v>
      </c>
      <c r="AG1149" s="30">
        <v>0</v>
      </c>
      <c r="AH1149" s="30">
        <v>0</v>
      </c>
      <c r="AI1149" s="30">
        <v>0</v>
      </c>
      <c r="AJ1149" s="30">
        <v>0</v>
      </c>
      <c r="AK1149" s="30">
        <v>0</v>
      </c>
      <c r="AL1149" s="30">
        <v>0</v>
      </c>
      <c r="AM1149" s="30">
        <v>0</v>
      </c>
      <c r="AN1149" s="30">
        <v>0</v>
      </c>
      <c r="AO1149" s="30">
        <v>0</v>
      </c>
    </row>
    <row r="1150" spans="1:41" ht="29.25" hidden="1" customHeight="1">
      <c r="A1150" s="43"/>
      <c r="B1150" s="154" t="s">
        <v>683</v>
      </c>
      <c r="C1150" s="129" t="s">
        <v>684</v>
      </c>
      <c r="D1150" s="60">
        <f t="shared" ref="D1150:E1150" si="4662">D1151+D1156</f>
        <v>2613</v>
      </c>
      <c r="E1150" s="149">
        <f t="shared" si="4662"/>
        <v>909</v>
      </c>
      <c r="F1150" s="235">
        <f t="shared" ref="F1150:J1150" si="4663">F1151+F1156</f>
        <v>909</v>
      </c>
      <c r="G1150" s="60">
        <f t="shared" si="4663"/>
        <v>909</v>
      </c>
      <c r="H1150" s="60">
        <f t="shared" si="4663"/>
        <v>0</v>
      </c>
      <c r="I1150" s="60">
        <f t="shared" si="4663"/>
        <v>0</v>
      </c>
      <c r="J1150" s="60">
        <f t="shared" si="4663"/>
        <v>0</v>
      </c>
      <c r="K1150" s="23">
        <f t="shared" si="4411"/>
        <v>909</v>
      </c>
      <c r="L1150" s="23">
        <f t="shared" si="4412"/>
        <v>0</v>
      </c>
      <c r="M1150" s="60">
        <f t="shared" ref="M1150:O1150" si="4664">M1151+M1156</f>
        <v>0</v>
      </c>
      <c r="N1150" s="60">
        <f t="shared" si="4664"/>
        <v>0</v>
      </c>
      <c r="O1150" s="60">
        <f t="shared" si="4664"/>
        <v>0</v>
      </c>
      <c r="P1150" s="149">
        <f t="shared" ref="P1150:Q1150" si="4665">P1151+P1156</f>
        <v>0</v>
      </c>
      <c r="Q1150" s="149">
        <f t="shared" si="4665"/>
        <v>0</v>
      </c>
      <c r="R1150" s="149">
        <f t="shared" ref="R1150:Z1150" si="4666">R1151+R1156</f>
        <v>0</v>
      </c>
      <c r="S1150" s="149">
        <f t="shared" si="4666"/>
        <v>0</v>
      </c>
      <c r="T1150" s="149">
        <f t="shared" si="4666"/>
        <v>0</v>
      </c>
      <c r="U1150" s="149">
        <f t="shared" ref="U1150:V1150" si="4667">U1151+U1156</f>
        <v>0</v>
      </c>
      <c r="V1150" s="149">
        <f t="shared" si="4667"/>
        <v>0</v>
      </c>
      <c r="W1150" s="149">
        <f t="shared" ref="W1150:Y1150" si="4668">W1151+W1156</f>
        <v>0</v>
      </c>
      <c r="X1150" s="149">
        <f t="shared" si="4668"/>
        <v>0</v>
      </c>
      <c r="Y1150" s="149">
        <f t="shared" si="4668"/>
        <v>0</v>
      </c>
      <c r="Z1150" s="149">
        <f t="shared" si="4666"/>
        <v>0</v>
      </c>
      <c r="AA1150" s="149">
        <f t="shared" ref="AA1150:AB1150" si="4669">AA1151+AA1156</f>
        <v>0</v>
      </c>
      <c r="AB1150" s="149">
        <f t="shared" si="4669"/>
        <v>0</v>
      </c>
      <c r="AC1150" s="149">
        <f t="shared" ref="AC1150:AE1150" si="4670">AC1151+AC1156</f>
        <v>0</v>
      </c>
      <c r="AD1150" s="292">
        <f t="shared" si="4579"/>
        <v>909</v>
      </c>
      <c r="AE1150" s="149">
        <f t="shared" si="4670"/>
        <v>909</v>
      </c>
      <c r="AF1150" s="149">
        <f t="shared" ref="AF1150:AK1150" si="4671">AF1151+AF1156</f>
        <v>862</v>
      </c>
      <c r="AG1150" s="149">
        <f t="shared" si="4671"/>
        <v>0</v>
      </c>
      <c r="AH1150" s="149">
        <f t="shared" ref="AH1150:AJ1150" si="4672">AH1151+AH1156</f>
        <v>0</v>
      </c>
      <c r="AI1150" s="149">
        <f t="shared" si="4672"/>
        <v>0</v>
      </c>
      <c r="AJ1150" s="149">
        <f t="shared" si="4672"/>
        <v>0</v>
      </c>
      <c r="AK1150" s="149">
        <f t="shared" si="4671"/>
        <v>0</v>
      </c>
      <c r="AL1150" s="149">
        <f t="shared" ref="AL1150:AM1150" si="4673">AL1151+AL1156</f>
        <v>0</v>
      </c>
      <c r="AM1150" s="149">
        <f t="shared" si="4673"/>
        <v>0</v>
      </c>
      <c r="AN1150" s="149">
        <f t="shared" ref="AN1150:AO1150" si="4674">AN1151+AN1156</f>
        <v>0</v>
      </c>
      <c r="AO1150" s="149">
        <f t="shared" si="4674"/>
        <v>0</v>
      </c>
    </row>
    <row r="1151" spans="1:41" ht="17.25" hidden="1" customHeight="1">
      <c r="A1151" s="43"/>
      <c r="B1151" s="25" t="s">
        <v>298</v>
      </c>
      <c r="C1151" s="29"/>
      <c r="D1151" s="40">
        <f t="shared" ref="D1151:E1151" si="4675">D1152+D1155</f>
        <v>0</v>
      </c>
      <c r="E1151" s="41">
        <f t="shared" si="4675"/>
        <v>0</v>
      </c>
      <c r="F1151" s="288">
        <f t="shared" ref="F1151:J1151" si="4676">F1152+F1155</f>
        <v>0</v>
      </c>
      <c r="G1151" s="40">
        <f t="shared" si="4676"/>
        <v>0</v>
      </c>
      <c r="H1151" s="40">
        <f t="shared" si="4676"/>
        <v>0</v>
      </c>
      <c r="I1151" s="40">
        <f t="shared" si="4676"/>
        <v>0</v>
      </c>
      <c r="J1151" s="40">
        <f t="shared" si="4676"/>
        <v>0</v>
      </c>
      <c r="K1151" s="23">
        <f t="shared" si="4411"/>
        <v>0</v>
      </c>
      <c r="L1151" s="23">
        <f t="shared" si="4412"/>
        <v>0</v>
      </c>
      <c r="M1151" s="40">
        <f t="shared" ref="M1151:O1151" si="4677">M1152+M1155</f>
        <v>0</v>
      </c>
      <c r="N1151" s="40">
        <f t="shared" si="4677"/>
        <v>0</v>
      </c>
      <c r="O1151" s="40">
        <f t="shared" si="4677"/>
        <v>0</v>
      </c>
      <c r="P1151" s="41">
        <f t="shared" ref="P1151:Q1151" si="4678">P1152+P1155</f>
        <v>0</v>
      </c>
      <c r="Q1151" s="41">
        <f t="shared" si="4678"/>
        <v>0</v>
      </c>
      <c r="R1151" s="41">
        <f t="shared" ref="R1151:Z1151" si="4679">R1152+R1155</f>
        <v>0</v>
      </c>
      <c r="S1151" s="41">
        <f t="shared" si="4679"/>
        <v>0</v>
      </c>
      <c r="T1151" s="41">
        <f t="shared" si="4679"/>
        <v>0</v>
      </c>
      <c r="U1151" s="41">
        <f t="shared" ref="U1151:V1151" si="4680">U1152+U1155</f>
        <v>0</v>
      </c>
      <c r="V1151" s="41">
        <f t="shared" si="4680"/>
        <v>0</v>
      </c>
      <c r="W1151" s="41">
        <f t="shared" ref="W1151:Y1151" si="4681">W1152+W1155</f>
        <v>0</v>
      </c>
      <c r="X1151" s="41">
        <f t="shared" si="4681"/>
        <v>0</v>
      </c>
      <c r="Y1151" s="41">
        <f t="shared" si="4681"/>
        <v>0</v>
      </c>
      <c r="Z1151" s="41">
        <f t="shared" si="4679"/>
        <v>0</v>
      </c>
      <c r="AA1151" s="41">
        <f t="shared" ref="AA1151:AB1151" si="4682">AA1152+AA1155</f>
        <v>0</v>
      </c>
      <c r="AB1151" s="41">
        <f t="shared" si="4682"/>
        <v>0</v>
      </c>
      <c r="AC1151" s="41">
        <f t="shared" ref="AC1151:AE1151" si="4683">AC1152+AC1155</f>
        <v>0</v>
      </c>
      <c r="AD1151" s="292">
        <f t="shared" si="4579"/>
        <v>0</v>
      </c>
      <c r="AE1151" s="41">
        <f t="shared" si="4683"/>
        <v>0</v>
      </c>
      <c r="AF1151" s="41">
        <f t="shared" ref="AF1151:AK1151" si="4684">AF1152+AF1155</f>
        <v>0</v>
      </c>
      <c r="AG1151" s="41">
        <f t="shared" si="4684"/>
        <v>0</v>
      </c>
      <c r="AH1151" s="41">
        <f t="shared" ref="AH1151:AJ1151" si="4685">AH1152+AH1155</f>
        <v>0</v>
      </c>
      <c r="AI1151" s="41">
        <f t="shared" si="4685"/>
        <v>0</v>
      </c>
      <c r="AJ1151" s="41">
        <f t="shared" si="4685"/>
        <v>0</v>
      </c>
      <c r="AK1151" s="41">
        <f t="shared" si="4684"/>
        <v>0</v>
      </c>
      <c r="AL1151" s="41">
        <f t="shared" ref="AL1151:AM1151" si="4686">AL1152+AL1155</f>
        <v>0</v>
      </c>
      <c r="AM1151" s="41">
        <f t="shared" si="4686"/>
        <v>0</v>
      </c>
      <c r="AN1151" s="41">
        <f t="shared" ref="AN1151:AO1151" si="4687">AN1152+AN1155</f>
        <v>0</v>
      </c>
      <c r="AO1151" s="41">
        <f t="shared" si="4687"/>
        <v>0</v>
      </c>
    </row>
    <row r="1152" spans="1:41" ht="21" hidden="1" customHeight="1">
      <c r="A1152" s="43"/>
      <c r="B1152" s="28" t="s">
        <v>299</v>
      </c>
      <c r="C1152" s="29">
        <v>1</v>
      </c>
      <c r="D1152" s="40">
        <f t="shared" ref="D1152:E1152" si="4688">D1153+D1154</f>
        <v>0</v>
      </c>
      <c r="E1152" s="41">
        <f t="shared" si="4688"/>
        <v>0</v>
      </c>
      <c r="F1152" s="288">
        <f t="shared" ref="F1152:J1152" si="4689">F1153+F1154</f>
        <v>0</v>
      </c>
      <c r="G1152" s="40">
        <f t="shared" si="4689"/>
        <v>0</v>
      </c>
      <c r="H1152" s="40">
        <f t="shared" si="4689"/>
        <v>0</v>
      </c>
      <c r="I1152" s="40">
        <f t="shared" si="4689"/>
        <v>0</v>
      </c>
      <c r="J1152" s="40">
        <f t="shared" si="4689"/>
        <v>0</v>
      </c>
      <c r="K1152" s="23">
        <f t="shared" si="4411"/>
        <v>0</v>
      </c>
      <c r="L1152" s="23">
        <f t="shared" si="4412"/>
        <v>0</v>
      </c>
      <c r="M1152" s="40">
        <f t="shared" ref="M1152:O1152" si="4690">M1153+M1154</f>
        <v>0</v>
      </c>
      <c r="N1152" s="40">
        <f t="shared" si="4690"/>
        <v>0</v>
      </c>
      <c r="O1152" s="40">
        <f t="shared" si="4690"/>
        <v>0</v>
      </c>
      <c r="P1152" s="41">
        <f t="shared" ref="P1152:Q1152" si="4691">P1153+P1154</f>
        <v>0</v>
      </c>
      <c r="Q1152" s="41">
        <f t="shared" si="4691"/>
        <v>0</v>
      </c>
      <c r="R1152" s="41">
        <f t="shared" ref="R1152:Z1152" si="4692">R1153+R1154</f>
        <v>0</v>
      </c>
      <c r="S1152" s="41">
        <f t="shared" si="4692"/>
        <v>0</v>
      </c>
      <c r="T1152" s="41">
        <f t="shared" si="4692"/>
        <v>0</v>
      </c>
      <c r="U1152" s="41">
        <f t="shared" ref="U1152:V1152" si="4693">U1153+U1154</f>
        <v>0</v>
      </c>
      <c r="V1152" s="41">
        <f t="shared" si="4693"/>
        <v>0</v>
      </c>
      <c r="W1152" s="41">
        <f t="shared" ref="W1152:Y1152" si="4694">W1153+W1154</f>
        <v>0</v>
      </c>
      <c r="X1152" s="41">
        <f t="shared" si="4694"/>
        <v>0</v>
      </c>
      <c r="Y1152" s="41">
        <f t="shared" si="4694"/>
        <v>0</v>
      </c>
      <c r="Z1152" s="41">
        <f t="shared" si="4692"/>
        <v>0</v>
      </c>
      <c r="AA1152" s="41">
        <f t="shared" ref="AA1152:AB1152" si="4695">AA1153+AA1154</f>
        <v>0</v>
      </c>
      <c r="AB1152" s="41">
        <f t="shared" si="4695"/>
        <v>0</v>
      </c>
      <c r="AC1152" s="41">
        <f t="shared" ref="AC1152:AE1152" si="4696">AC1153+AC1154</f>
        <v>0</v>
      </c>
      <c r="AD1152" s="292">
        <f t="shared" si="4579"/>
        <v>0</v>
      </c>
      <c r="AE1152" s="41">
        <f t="shared" si="4696"/>
        <v>0</v>
      </c>
      <c r="AF1152" s="41">
        <f t="shared" ref="AF1152:AK1152" si="4697">AF1153+AF1154</f>
        <v>0</v>
      </c>
      <c r="AG1152" s="41">
        <f t="shared" si="4697"/>
        <v>0</v>
      </c>
      <c r="AH1152" s="41">
        <f t="shared" ref="AH1152:AJ1152" si="4698">AH1153+AH1154</f>
        <v>0</v>
      </c>
      <c r="AI1152" s="41">
        <f t="shared" si="4698"/>
        <v>0</v>
      </c>
      <c r="AJ1152" s="41">
        <f t="shared" si="4698"/>
        <v>0</v>
      </c>
      <c r="AK1152" s="41">
        <f t="shared" si="4697"/>
        <v>0</v>
      </c>
      <c r="AL1152" s="41">
        <f t="shared" ref="AL1152:AM1152" si="4699">AL1153+AL1154</f>
        <v>0</v>
      </c>
      <c r="AM1152" s="41">
        <f t="shared" si="4699"/>
        <v>0</v>
      </c>
      <c r="AN1152" s="41">
        <f t="shared" ref="AN1152:AO1152" si="4700">AN1153+AN1154</f>
        <v>0</v>
      </c>
      <c r="AO1152" s="41">
        <f t="shared" si="4700"/>
        <v>0</v>
      </c>
    </row>
    <row r="1153" spans="1:41" ht="27.75" hidden="1" customHeight="1">
      <c r="A1153" s="43"/>
      <c r="B1153" s="28" t="s">
        <v>300</v>
      </c>
      <c r="C1153" s="29">
        <v>10</v>
      </c>
      <c r="D1153" s="186"/>
      <c r="E1153" s="30"/>
      <c r="F1153" s="93"/>
      <c r="G1153" s="186"/>
      <c r="H1153" s="186"/>
      <c r="I1153" s="186"/>
      <c r="J1153" s="186"/>
      <c r="K1153" s="23">
        <f t="shared" si="4411"/>
        <v>0</v>
      </c>
      <c r="L1153" s="23">
        <f t="shared" si="4412"/>
        <v>0</v>
      </c>
      <c r="M1153" s="186"/>
      <c r="N1153" s="186"/>
      <c r="O1153" s="186"/>
      <c r="P1153" s="30"/>
      <c r="Q1153" s="30"/>
      <c r="R1153" s="30"/>
      <c r="S1153" s="30"/>
      <c r="T1153" s="30"/>
      <c r="U1153" s="30"/>
      <c r="V1153" s="30"/>
      <c r="W1153" s="30"/>
      <c r="X1153" s="30"/>
      <c r="Y1153" s="30"/>
      <c r="Z1153" s="30"/>
      <c r="AA1153" s="30"/>
      <c r="AB1153" s="30"/>
      <c r="AC1153" s="30"/>
      <c r="AD1153" s="292">
        <f t="shared" si="4579"/>
        <v>0</v>
      </c>
      <c r="AE1153" s="30"/>
      <c r="AF1153" s="30"/>
      <c r="AG1153" s="30"/>
      <c r="AH1153" s="30"/>
      <c r="AI1153" s="30"/>
      <c r="AJ1153" s="30"/>
      <c r="AK1153" s="30"/>
      <c r="AL1153" s="30"/>
      <c r="AM1153" s="30"/>
      <c r="AN1153" s="30"/>
      <c r="AO1153" s="30"/>
    </row>
    <row r="1154" spans="1:41" ht="12.75" hidden="1" customHeight="1">
      <c r="A1154" s="43"/>
      <c r="B1154" s="28" t="s">
        <v>301</v>
      </c>
      <c r="C1154" s="29">
        <v>20</v>
      </c>
      <c r="D1154" s="186"/>
      <c r="E1154" s="30"/>
      <c r="F1154" s="93"/>
      <c r="G1154" s="186"/>
      <c r="H1154" s="186"/>
      <c r="I1154" s="186"/>
      <c r="J1154" s="186"/>
      <c r="K1154" s="23">
        <f t="shared" si="4411"/>
        <v>0</v>
      </c>
      <c r="L1154" s="23">
        <f t="shared" si="4412"/>
        <v>0</v>
      </c>
      <c r="M1154" s="186"/>
      <c r="N1154" s="186"/>
      <c r="O1154" s="186"/>
      <c r="P1154" s="30"/>
      <c r="Q1154" s="30"/>
      <c r="R1154" s="30"/>
      <c r="S1154" s="30"/>
      <c r="T1154" s="30"/>
      <c r="U1154" s="30"/>
      <c r="V1154" s="30"/>
      <c r="W1154" s="30"/>
      <c r="X1154" s="30"/>
      <c r="Y1154" s="30"/>
      <c r="Z1154" s="30"/>
      <c r="AA1154" s="30"/>
      <c r="AB1154" s="30"/>
      <c r="AC1154" s="30"/>
      <c r="AD1154" s="292">
        <f t="shared" si="4579"/>
        <v>0</v>
      </c>
      <c r="AE1154" s="30"/>
      <c r="AF1154" s="30"/>
      <c r="AG1154" s="30"/>
      <c r="AH1154" s="30"/>
      <c r="AI1154" s="30"/>
      <c r="AJ1154" s="30"/>
      <c r="AK1154" s="30"/>
      <c r="AL1154" s="30"/>
      <c r="AM1154" s="30"/>
      <c r="AN1154" s="30"/>
      <c r="AO1154" s="30"/>
    </row>
    <row r="1155" spans="1:41" ht="24" hidden="1" customHeight="1">
      <c r="A1155" s="43"/>
      <c r="B1155" s="16" t="s">
        <v>310</v>
      </c>
      <c r="C1155" s="29" t="s">
        <v>421</v>
      </c>
      <c r="D1155" s="186"/>
      <c r="E1155" s="30"/>
      <c r="F1155" s="93"/>
      <c r="G1155" s="186"/>
      <c r="H1155" s="186"/>
      <c r="I1155" s="186"/>
      <c r="J1155" s="186"/>
      <c r="K1155" s="23">
        <f t="shared" si="4411"/>
        <v>0</v>
      </c>
      <c r="L1155" s="23">
        <f t="shared" si="4412"/>
        <v>0</v>
      </c>
      <c r="M1155" s="186"/>
      <c r="N1155" s="186"/>
      <c r="O1155" s="186"/>
      <c r="P1155" s="30"/>
      <c r="Q1155" s="30"/>
      <c r="R1155" s="30"/>
      <c r="S1155" s="30"/>
      <c r="T1155" s="30"/>
      <c r="U1155" s="30"/>
      <c r="V1155" s="30"/>
      <c r="W1155" s="30"/>
      <c r="X1155" s="30"/>
      <c r="Y1155" s="30"/>
      <c r="Z1155" s="30"/>
      <c r="AA1155" s="30"/>
      <c r="AB1155" s="30"/>
      <c r="AC1155" s="30"/>
      <c r="AD1155" s="292">
        <f t="shared" si="4579"/>
        <v>0</v>
      </c>
      <c r="AE1155" s="30"/>
      <c r="AF1155" s="30"/>
      <c r="AG1155" s="30"/>
      <c r="AH1155" s="30"/>
      <c r="AI1155" s="30"/>
      <c r="AJ1155" s="30"/>
      <c r="AK1155" s="30"/>
      <c r="AL1155" s="30"/>
      <c r="AM1155" s="30"/>
      <c r="AN1155" s="30"/>
      <c r="AO1155" s="30"/>
    </row>
    <row r="1156" spans="1:41" ht="16.5" hidden="1" customHeight="1">
      <c r="A1156" s="43"/>
      <c r="B1156" s="25" t="s">
        <v>311</v>
      </c>
      <c r="C1156" s="29"/>
      <c r="D1156" s="40">
        <f t="shared" ref="D1156:E1156" si="4701">D1157+D1161+D1165</f>
        <v>2613</v>
      </c>
      <c r="E1156" s="41">
        <f t="shared" si="4701"/>
        <v>909</v>
      </c>
      <c r="F1156" s="288">
        <f t="shared" ref="F1156:J1156" si="4702">F1157+F1161+F1165</f>
        <v>909</v>
      </c>
      <c r="G1156" s="40">
        <f t="shared" si="4702"/>
        <v>909</v>
      </c>
      <c r="H1156" s="40">
        <f t="shared" si="4702"/>
        <v>0</v>
      </c>
      <c r="I1156" s="40">
        <f t="shared" si="4702"/>
        <v>0</v>
      </c>
      <c r="J1156" s="40">
        <f t="shared" si="4702"/>
        <v>0</v>
      </c>
      <c r="K1156" s="23">
        <f t="shared" si="4411"/>
        <v>909</v>
      </c>
      <c r="L1156" s="23">
        <f t="shared" si="4412"/>
        <v>0</v>
      </c>
      <c r="M1156" s="40">
        <f t="shared" ref="M1156:O1156" si="4703">M1157+M1161+M1165</f>
        <v>0</v>
      </c>
      <c r="N1156" s="40">
        <f t="shared" si="4703"/>
        <v>0</v>
      </c>
      <c r="O1156" s="40">
        <f t="shared" si="4703"/>
        <v>0</v>
      </c>
      <c r="P1156" s="41">
        <f t="shared" ref="P1156:Q1156" si="4704">P1157+P1161+P1165</f>
        <v>0</v>
      </c>
      <c r="Q1156" s="41">
        <f t="shared" si="4704"/>
        <v>0</v>
      </c>
      <c r="R1156" s="41">
        <f t="shared" ref="R1156:Z1156" si="4705">R1157+R1161+R1165</f>
        <v>0</v>
      </c>
      <c r="S1156" s="41">
        <f t="shared" si="4705"/>
        <v>0</v>
      </c>
      <c r="T1156" s="41">
        <f t="shared" si="4705"/>
        <v>0</v>
      </c>
      <c r="U1156" s="41">
        <f t="shared" ref="U1156:V1156" si="4706">U1157+U1161+U1165</f>
        <v>0</v>
      </c>
      <c r="V1156" s="41">
        <f t="shared" si="4706"/>
        <v>0</v>
      </c>
      <c r="W1156" s="41">
        <f t="shared" ref="W1156:Y1156" si="4707">W1157+W1161+W1165</f>
        <v>0</v>
      </c>
      <c r="X1156" s="41">
        <f t="shared" si="4707"/>
        <v>0</v>
      </c>
      <c r="Y1156" s="41">
        <f t="shared" si="4707"/>
        <v>0</v>
      </c>
      <c r="Z1156" s="41">
        <f t="shared" si="4705"/>
        <v>0</v>
      </c>
      <c r="AA1156" s="41">
        <f t="shared" ref="AA1156:AB1156" si="4708">AA1157+AA1161+AA1165</f>
        <v>0</v>
      </c>
      <c r="AB1156" s="41">
        <f t="shared" si="4708"/>
        <v>0</v>
      </c>
      <c r="AC1156" s="41">
        <f t="shared" ref="AC1156:AE1156" si="4709">AC1157+AC1161+AC1165</f>
        <v>0</v>
      </c>
      <c r="AD1156" s="292">
        <f t="shared" si="4579"/>
        <v>909</v>
      </c>
      <c r="AE1156" s="41">
        <f t="shared" si="4709"/>
        <v>909</v>
      </c>
      <c r="AF1156" s="41">
        <f t="shared" ref="AF1156:AK1156" si="4710">AF1157+AF1161+AF1165</f>
        <v>862</v>
      </c>
      <c r="AG1156" s="41">
        <f t="shared" si="4710"/>
        <v>0</v>
      </c>
      <c r="AH1156" s="41">
        <f t="shared" ref="AH1156:AJ1156" si="4711">AH1157+AH1161+AH1165</f>
        <v>0</v>
      </c>
      <c r="AI1156" s="41">
        <f t="shared" si="4711"/>
        <v>0</v>
      </c>
      <c r="AJ1156" s="41">
        <f t="shared" si="4711"/>
        <v>0</v>
      </c>
      <c r="AK1156" s="41">
        <f t="shared" si="4710"/>
        <v>0</v>
      </c>
      <c r="AL1156" s="41">
        <f t="shared" ref="AL1156:AM1156" si="4712">AL1157+AL1161+AL1165</f>
        <v>0</v>
      </c>
      <c r="AM1156" s="41">
        <f t="shared" si="4712"/>
        <v>0</v>
      </c>
      <c r="AN1156" s="41">
        <f t="shared" ref="AN1156:AO1156" si="4713">AN1157+AN1161+AN1165</f>
        <v>0</v>
      </c>
      <c r="AO1156" s="41">
        <f t="shared" si="4713"/>
        <v>0</v>
      </c>
    </row>
    <row r="1157" spans="1:41" ht="48.75" customHeight="1">
      <c r="A1157" s="43"/>
      <c r="B1157" s="151" t="s">
        <v>685</v>
      </c>
      <c r="C1157" s="218">
        <v>60</v>
      </c>
      <c r="D1157" s="40">
        <f t="shared" ref="D1157:E1157" si="4714">D1158+D1159+D1160</f>
        <v>1300</v>
      </c>
      <c r="E1157" s="41">
        <f t="shared" si="4714"/>
        <v>909</v>
      </c>
      <c r="F1157" s="288">
        <f t="shared" ref="F1157:J1157" si="4715">F1158+F1159+F1160</f>
        <v>909</v>
      </c>
      <c r="G1157" s="40">
        <f t="shared" si="4715"/>
        <v>909</v>
      </c>
      <c r="H1157" s="40">
        <f t="shared" si="4715"/>
        <v>0</v>
      </c>
      <c r="I1157" s="40">
        <f t="shared" si="4715"/>
        <v>0</v>
      </c>
      <c r="J1157" s="40">
        <f t="shared" si="4715"/>
        <v>0</v>
      </c>
      <c r="K1157" s="23">
        <f t="shared" si="4411"/>
        <v>909</v>
      </c>
      <c r="L1157" s="23">
        <f t="shared" si="4412"/>
        <v>0</v>
      </c>
      <c r="M1157" s="40">
        <f t="shared" ref="M1157:O1157" si="4716">M1158+M1159+M1160</f>
        <v>0</v>
      </c>
      <c r="N1157" s="40">
        <f t="shared" si="4716"/>
        <v>0</v>
      </c>
      <c r="O1157" s="40">
        <f t="shared" si="4716"/>
        <v>0</v>
      </c>
      <c r="P1157" s="41">
        <f t="shared" ref="P1157:Q1157" si="4717">P1158+P1159+P1160</f>
        <v>0</v>
      </c>
      <c r="Q1157" s="41">
        <f t="shared" si="4717"/>
        <v>0</v>
      </c>
      <c r="R1157" s="41">
        <f t="shared" ref="R1157:Z1157" si="4718">R1158+R1159+R1160</f>
        <v>0</v>
      </c>
      <c r="S1157" s="41">
        <f t="shared" si="4718"/>
        <v>0</v>
      </c>
      <c r="T1157" s="41">
        <f t="shared" si="4718"/>
        <v>0</v>
      </c>
      <c r="U1157" s="41">
        <f t="shared" ref="U1157:V1157" si="4719">U1158+U1159+U1160</f>
        <v>0</v>
      </c>
      <c r="V1157" s="41">
        <f t="shared" si="4719"/>
        <v>0</v>
      </c>
      <c r="W1157" s="41">
        <f t="shared" ref="W1157:Y1157" si="4720">W1158+W1159+W1160</f>
        <v>0</v>
      </c>
      <c r="X1157" s="41">
        <f t="shared" si="4720"/>
        <v>0</v>
      </c>
      <c r="Y1157" s="41">
        <f t="shared" si="4720"/>
        <v>0</v>
      </c>
      <c r="Z1157" s="41">
        <f t="shared" si="4718"/>
        <v>0</v>
      </c>
      <c r="AA1157" s="41">
        <f t="shared" ref="AA1157:AB1157" si="4721">AA1158+AA1159+AA1160</f>
        <v>0</v>
      </c>
      <c r="AB1157" s="41">
        <f t="shared" si="4721"/>
        <v>0</v>
      </c>
      <c r="AC1157" s="41">
        <f t="shared" ref="AC1157:AE1157" si="4722">AC1158+AC1159+AC1160</f>
        <v>0</v>
      </c>
      <c r="AD1157" s="292">
        <f t="shared" si="4579"/>
        <v>909</v>
      </c>
      <c r="AE1157" s="41">
        <f t="shared" si="4722"/>
        <v>909</v>
      </c>
      <c r="AF1157" s="41">
        <f t="shared" ref="AF1157:AK1157" si="4723">AF1158+AF1159+AF1160</f>
        <v>862</v>
      </c>
      <c r="AG1157" s="41">
        <f t="shared" si="4723"/>
        <v>0</v>
      </c>
      <c r="AH1157" s="41">
        <f t="shared" ref="AH1157:AJ1157" si="4724">AH1158+AH1159+AH1160</f>
        <v>0</v>
      </c>
      <c r="AI1157" s="41">
        <f t="shared" si="4724"/>
        <v>0</v>
      </c>
      <c r="AJ1157" s="41">
        <f t="shared" si="4724"/>
        <v>0</v>
      </c>
      <c r="AK1157" s="41">
        <f t="shared" si="4723"/>
        <v>0</v>
      </c>
      <c r="AL1157" s="41">
        <f t="shared" ref="AL1157:AM1157" si="4725">AL1158+AL1159+AL1160</f>
        <v>0</v>
      </c>
      <c r="AM1157" s="41">
        <f t="shared" si="4725"/>
        <v>0</v>
      </c>
      <c r="AN1157" s="41">
        <f t="shared" ref="AN1157:AO1157" si="4726">AN1158+AN1159+AN1160</f>
        <v>0</v>
      </c>
      <c r="AO1157" s="41">
        <f t="shared" si="4726"/>
        <v>0</v>
      </c>
    </row>
    <row r="1158" spans="1:41" ht="14.25" customHeight="1">
      <c r="A1158" s="43"/>
      <c r="B1158" s="28" t="s">
        <v>197</v>
      </c>
      <c r="C1158" s="29" t="s">
        <v>362</v>
      </c>
      <c r="D1158" s="40">
        <v>1093</v>
      </c>
      <c r="E1158" s="41">
        <v>764</v>
      </c>
      <c r="F1158" s="288">
        <v>764</v>
      </c>
      <c r="G1158" s="40">
        <v>764</v>
      </c>
      <c r="H1158" s="40"/>
      <c r="I1158" s="40"/>
      <c r="J1158" s="40"/>
      <c r="K1158" s="23">
        <f t="shared" si="4411"/>
        <v>764</v>
      </c>
      <c r="L1158" s="23">
        <f t="shared" si="4412"/>
        <v>0</v>
      </c>
      <c r="M1158" s="40"/>
      <c r="N1158" s="40"/>
      <c r="O1158" s="40"/>
      <c r="P1158" s="41"/>
      <c r="Q1158" s="41"/>
      <c r="R1158" s="41"/>
      <c r="S1158" s="41"/>
      <c r="T1158" s="41"/>
      <c r="U1158" s="41"/>
      <c r="V1158" s="41"/>
      <c r="W1158" s="41"/>
      <c r="X1158" s="41"/>
      <c r="Y1158" s="41"/>
      <c r="Z1158" s="41"/>
      <c r="AA1158" s="41"/>
      <c r="AB1158" s="41"/>
      <c r="AC1158" s="41"/>
      <c r="AD1158" s="292">
        <f t="shared" si="4579"/>
        <v>764</v>
      </c>
      <c r="AE1158" s="41">
        <v>764</v>
      </c>
      <c r="AF1158" s="41">
        <v>725</v>
      </c>
      <c r="AG1158" s="41"/>
      <c r="AH1158" s="41"/>
      <c r="AI1158" s="41"/>
      <c r="AJ1158" s="41"/>
      <c r="AK1158" s="41"/>
      <c r="AL1158" s="41"/>
      <c r="AM1158" s="41"/>
      <c r="AN1158" s="41"/>
      <c r="AO1158" s="41"/>
    </row>
    <row r="1159" spans="1:41" ht="14.25" customHeight="1">
      <c r="A1159" s="43"/>
      <c r="B1159" s="28" t="s">
        <v>199</v>
      </c>
      <c r="C1159" s="29" t="s">
        <v>363</v>
      </c>
      <c r="D1159" s="40"/>
      <c r="E1159" s="41"/>
      <c r="F1159" s="288"/>
      <c r="G1159" s="40"/>
      <c r="H1159" s="40"/>
      <c r="I1159" s="40"/>
      <c r="J1159" s="40"/>
      <c r="K1159" s="23">
        <f t="shared" si="4411"/>
        <v>0</v>
      </c>
      <c r="L1159" s="23">
        <f t="shared" si="4412"/>
        <v>0</v>
      </c>
      <c r="M1159" s="40"/>
      <c r="N1159" s="40"/>
      <c r="O1159" s="40"/>
      <c r="P1159" s="41"/>
      <c r="Q1159" s="41"/>
      <c r="R1159" s="41"/>
      <c r="S1159" s="41"/>
      <c r="T1159" s="41"/>
      <c r="U1159" s="41"/>
      <c r="V1159" s="41"/>
      <c r="W1159" s="41"/>
      <c r="X1159" s="41"/>
      <c r="Y1159" s="41"/>
      <c r="Z1159" s="41"/>
      <c r="AA1159" s="41"/>
      <c r="AB1159" s="41"/>
      <c r="AC1159" s="41"/>
      <c r="AD1159" s="292">
        <f t="shared" si="4579"/>
        <v>0</v>
      </c>
      <c r="AE1159" s="41">
        <v>0</v>
      </c>
      <c r="AF1159" s="41"/>
      <c r="AG1159" s="41"/>
      <c r="AH1159" s="41"/>
      <c r="AI1159" s="41"/>
      <c r="AJ1159" s="41"/>
      <c r="AK1159" s="41"/>
      <c r="AL1159" s="41"/>
      <c r="AM1159" s="41"/>
      <c r="AN1159" s="41"/>
      <c r="AO1159" s="41"/>
    </row>
    <row r="1160" spans="1:41" ht="13.5" customHeight="1">
      <c r="A1160" s="43"/>
      <c r="B1160" s="28" t="s">
        <v>201</v>
      </c>
      <c r="C1160" s="29" t="s">
        <v>364</v>
      </c>
      <c r="D1160" s="40">
        <v>207</v>
      </c>
      <c r="E1160" s="41">
        <v>145</v>
      </c>
      <c r="F1160" s="288">
        <v>145</v>
      </c>
      <c r="G1160" s="40">
        <v>145</v>
      </c>
      <c r="H1160" s="40"/>
      <c r="I1160" s="40"/>
      <c r="J1160" s="40"/>
      <c r="K1160" s="23">
        <f t="shared" si="4411"/>
        <v>145</v>
      </c>
      <c r="L1160" s="23">
        <f t="shared" si="4412"/>
        <v>0</v>
      </c>
      <c r="M1160" s="40"/>
      <c r="N1160" s="40"/>
      <c r="O1160" s="40"/>
      <c r="P1160" s="41"/>
      <c r="Q1160" s="41"/>
      <c r="R1160" s="41"/>
      <c r="S1160" s="41"/>
      <c r="T1160" s="41"/>
      <c r="U1160" s="41"/>
      <c r="V1160" s="41"/>
      <c r="W1160" s="41"/>
      <c r="X1160" s="41"/>
      <c r="Y1160" s="41"/>
      <c r="Z1160" s="41"/>
      <c r="AA1160" s="41"/>
      <c r="AB1160" s="41"/>
      <c r="AC1160" s="41"/>
      <c r="AD1160" s="292">
        <f t="shared" si="4579"/>
        <v>145</v>
      </c>
      <c r="AE1160" s="41">
        <v>145</v>
      </c>
      <c r="AF1160" s="41">
        <v>137</v>
      </c>
      <c r="AG1160" s="41"/>
      <c r="AH1160" s="41"/>
      <c r="AI1160" s="41"/>
      <c r="AJ1160" s="41"/>
      <c r="AK1160" s="41"/>
      <c r="AL1160" s="41"/>
      <c r="AM1160" s="41"/>
      <c r="AN1160" s="41"/>
      <c r="AO1160" s="41"/>
    </row>
    <row r="1161" spans="1:41" ht="54" hidden="1" customHeight="1">
      <c r="A1161" s="43"/>
      <c r="B1161" s="217" t="s">
        <v>686</v>
      </c>
      <c r="C1161" s="218">
        <v>60</v>
      </c>
      <c r="D1161" s="40">
        <f t="shared" ref="D1161:E1161" si="4727">D1162+D1163+D1164</f>
        <v>1313</v>
      </c>
      <c r="E1161" s="41">
        <f t="shared" si="4727"/>
        <v>0</v>
      </c>
      <c r="F1161" s="288">
        <f t="shared" ref="F1161:J1161" si="4728">F1162+F1163+F1164</f>
        <v>0</v>
      </c>
      <c r="G1161" s="40">
        <f t="shared" si="4728"/>
        <v>0</v>
      </c>
      <c r="H1161" s="40">
        <f t="shared" si="4728"/>
        <v>0</v>
      </c>
      <c r="I1161" s="40">
        <f t="shared" si="4728"/>
        <v>0</v>
      </c>
      <c r="J1161" s="40">
        <f t="shared" si="4728"/>
        <v>0</v>
      </c>
      <c r="K1161" s="23">
        <f t="shared" si="4411"/>
        <v>0</v>
      </c>
      <c r="L1161" s="23">
        <f t="shared" si="4412"/>
        <v>0</v>
      </c>
      <c r="M1161" s="40">
        <f t="shared" ref="M1161:O1161" si="4729">M1162+M1163+M1164</f>
        <v>0</v>
      </c>
      <c r="N1161" s="40">
        <f t="shared" si="4729"/>
        <v>0</v>
      </c>
      <c r="O1161" s="40">
        <f t="shared" si="4729"/>
        <v>0</v>
      </c>
      <c r="P1161" s="41">
        <f t="shared" ref="P1161:Q1161" si="4730">P1162+P1163+P1164</f>
        <v>0</v>
      </c>
      <c r="Q1161" s="41">
        <f t="shared" si="4730"/>
        <v>0</v>
      </c>
      <c r="R1161" s="41">
        <f t="shared" ref="R1161:Z1161" si="4731">R1162+R1163+R1164</f>
        <v>0</v>
      </c>
      <c r="S1161" s="41">
        <f t="shared" si="4731"/>
        <v>0</v>
      </c>
      <c r="T1161" s="41">
        <f t="shared" si="4731"/>
        <v>0</v>
      </c>
      <c r="U1161" s="41">
        <f t="shared" ref="U1161:V1161" si="4732">U1162+U1163+U1164</f>
        <v>0</v>
      </c>
      <c r="V1161" s="41">
        <f t="shared" si="4732"/>
        <v>0</v>
      </c>
      <c r="W1161" s="41">
        <f t="shared" ref="W1161:Y1161" si="4733">W1162+W1163+W1164</f>
        <v>0</v>
      </c>
      <c r="X1161" s="41">
        <f t="shared" si="4733"/>
        <v>0</v>
      </c>
      <c r="Y1161" s="41">
        <f t="shared" si="4733"/>
        <v>0</v>
      </c>
      <c r="Z1161" s="41">
        <f t="shared" si="4731"/>
        <v>0</v>
      </c>
      <c r="AA1161" s="41">
        <f t="shared" ref="AA1161:AB1161" si="4734">AA1162+AA1163+AA1164</f>
        <v>0</v>
      </c>
      <c r="AB1161" s="41">
        <f t="shared" si="4734"/>
        <v>0</v>
      </c>
      <c r="AC1161" s="41">
        <f t="shared" ref="AC1161:AE1161" si="4735">AC1162+AC1163+AC1164</f>
        <v>0</v>
      </c>
      <c r="AD1161" s="292">
        <f t="shared" si="4579"/>
        <v>0</v>
      </c>
      <c r="AE1161" s="41">
        <f t="shared" si="4735"/>
        <v>0</v>
      </c>
      <c r="AF1161" s="41">
        <f t="shared" ref="AF1161:AK1161" si="4736">AF1162+AF1163+AF1164</f>
        <v>0</v>
      </c>
      <c r="AG1161" s="41">
        <f t="shared" si="4736"/>
        <v>0</v>
      </c>
      <c r="AH1161" s="41">
        <f t="shared" ref="AH1161:AJ1161" si="4737">AH1162+AH1163+AH1164</f>
        <v>0</v>
      </c>
      <c r="AI1161" s="41">
        <f t="shared" si="4737"/>
        <v>0</v>
      </c>
      <c r="AJ1161" s="41">
        <f t="shared" si="4737"/>
        <v>0</v>
      </c>
      <c r="AK1161" s="41">
        <f t="shared" si="4736"/>
        <v>0</v>
      </c>
      <c r="AL1161" s="41">
        <f t="shared" ref="AL1161:AM1161" si="4738">AL1162+AL1163+AL1164</f>
        <v>0</v>
      </c>
      <c r="AM1161" s="41">
        <f t="shared" si="4738"/>
        <v>0</v>
      </c>
      <c r="AN1161" s="41">
        <f t="shared" ref="AN1161:AO1161" si="4739">AN1162+AN1163+AN1164</f>
        <v>0</v>
      </c>
      <c r="AO1161" s="41">
        <f t="shared" si="4739"/>
        <v>0</v>
      </c>
    </row>
    <row r="1162" spans="1:41" ht="14.25" hidden="1" customHeight="1">
      <c r="A1162" s="43"/>
      <c r="B1162" s="28" t="s">
        <v>197</v>
      </c>
      <c r="C1162" s="29" t="s">
        <v>362</v>
      </c>
      <c r="D1162" s="40">
        <v>1103</v>
      </c>
      <c r="E1162" s="41"/>
      <c r="F1162" s="288"/>
      <c r="G1162" s="40"/>
      <c r="H1162" s="40"/>
      <c r="I1162" s="40"/>
      <c r="J1162" s="40"/>
      <c r="K1162" s="23">
        <f t="shared" ref="K1162:K1228" si="4740">G1162+H1162+I1162+J1162</f>
        <v>0</v>
      </c>
      <c r="L1162" s="23">
        <f t="shared" ref="L1162:L1228" si="4741">F1162-K1162</f>
        <v>0</v>
      </c>
      <c r="M1162" s="40"/>
      <c r="N1162" s="40"/>
      <c r="O1162" s="40"/>
      <c r="P1162" s="41"/>
      <c r="Q1162" s="41"/>
      <c r="R1162" s="41"/>
      <c r="S1162" s="41"/>
      <c r="T1162" s="41"/>
      <c r="U1162" s="41"/>
      <c r="V1162" s="41"/>
      <c r="W1162" s="41"/>
      <c r="X1162" s="41"/>
      <c r="Y1162" s="41"/>
      <c r="Z1162" s="41"/>
      <c r="AA1162" s="41"/>
      <c r="AB1162" s="41"/>
      <c r="AC1162" s="41"/>
      <c r="AD1162" s="292">
        <f t="shared" si="4579"/>
        <v>0</v>
      </c>
      <c r="AE1162" s="41"/>
      <c r="AF1162" s="41"/>
      <c r="AG1162" s="41"/>
      <c r="AH1162" s="41"/>
      <c r="AI1162" s="41"/>
      <c r="AJ1162" s="41"/>
      <c r="AK1162" s="41"/>
      <c r="AL1162" s="41"/>
      <c r="AM1162" s="41"/>
      <c r="AN1162" s="41"/>
      <c r="AO1162" s="41"/>
    </row>
    <row r="1163" spans="1:41" ht="14.25" hidden="1" customHeight="1">
      <c r="A1163" s="43"/>
      <c r="B1163" s="28" t="s">
        <v>199</v>
      </c>
      <c r="C1163" s="29" t="s">
        <v>363</v>
      </c>
      <c r="D1163" s="40"/>
      <c r="E1163" s="41"/>
      <c r="F1163" s="288"/>
      <c r="G1163" s="40"/>
      <c r="H1163" s="40"/>
      <c r="I1163" s="40"/>
      <c r="J1163" s="40"/>
      <c r="K1163" s="23">
        <f t="shared" si="4740"/>
        <v>0</v>
      </c>
      <c r="L1163" s="23">
        <f t="shared" si="4741"/>
        <v>0</v>
      </c>
      <c r="M1163" s="40"/>
      <c r="N1163" s="40"/>
      <c r="O1163" s="40"/>
      <c r="P1163" s="41"/>
      <c r="Q1163" s="41"/>
      <c r="R1163" s="41"/>
      <c r="S1163" s="41"/>
      <c r="T1163" s="41"/>
      <c r="U1163" s="41"/>
      <c r="V1163" s="41"/>
      <c r="W1163" s="41"/>
      <c r="X1163" s="41"/>
      <c r="Y1163" s="41"/>
      <c r="Z1163" s="41"/>
      <c r="AA1163" s="41"/>
      <c r="AB1163" s="41"/>
      <c r="AC1163" s="41"/>
      <c r="AD1163" s="292">
        <f t="shared" si="4579"/>
        <v>0</v>
      </c>
      <c r="AE1163" s="41"/>
      <c r="AF1163" s="41"/>
      <c r="AG1163" s="41"/>
      <c r="AH1163" s="41"/>
      <c r="AI1163" s="41"/>
      <c r="AJ1163" s="41"/>
      <c r="AK1163" s="41"/>
      <c r="AL1163" s="41"/>
      <c r="AM1163" s="41"/>
      <c r="AN1163" s="41"/>
      <c r="AO1163" s="41"/>
    </row>
    <row r="1164" spans="1:41" ht="14.25" hidden="1" customHeight="1">
      <c r="A1164" s="43"/>
      <c r="B1164" s="28" t="s">
        <v>201</v>
      </c>
      <c r="C1164" s="29" t="s">
        <v>364</v>
      </c>
      <c r="D1164" s="40">
        <v>210</v>
      </c>
      <c r="E1164" s="41"/>
      <c r="F1164" s="288"/>
      <c r="G1164" s="40"/>
      <c r="H1164" s="40"/>
      <c r="I1164" s="40"/>
      <c r="J1164" s="40"/>
      <c r="K1164" s="23">
        <f t="shared" si="4740"/>
        <v>0</v>
      </c>
      <c r="L1164" s="23">
        <f t="shared" si="4741"/>
        <v>0</v>
      </c>
      <c r="M1164" s="40"/>
      <c r="N1164" s="40"/>
      <c r="O1164" s="40"/>
      <c r="P1164" s="41"/>
      <c r="Q1164" s="41"/>
      <c r="R1164" s="41"/>
      <c r="S1164" s="41"/>
      <c r="T1164" s="41"/>
      <c r="U1164" s="41"/>
      <c r="V1164" s="41"/>
      <c r="W1164" s="41"/>
      <c r="X1164" s="41"/>
      <c r="Y1164" s="41"/>
      <c r="Z1164" s="41"/>
      <c r="AA1164" s="41"/>
      <c r="AB1164" s="41"/>
      <c r="AC1164" s="41"/>
      <c r="AD1164" s="292">
        <f t="shared" si="4579"/>
        <v>0</v>
      </c>
      <c r="AE1164" s="41"/>
      <c r="AF1164" s="41"/>
      <c r="AG1164" s="41"/>
      <c r="AH1164" s="41"/>
      <c r="AI1164" s="41"/>
      <c r="AJ1164" s="41"/>
      <c r="AK1164" s="41"/>
      <c r="AL1164" s="41"/>
      <c r="AM1164" s="41"/>
      <c r="AN1164" s="41"/>
      <c r="AO1164" s="41"/>
    </row>
    <row r="1165" spans="1:41" ht="12.75" hidden="1" customHeight="1">
      <c r="A1165" s="43"/>
      <c r="B1165" s="28" t="s">
        <v>365</v>
      </c>
      <c r="C1165" s="29">
        <v>70</v>
      </c>
      <c r="D1165" s="186"/>
      <c r="E1165" s="30"/>
      <c r="F1165" s="93"/>
      <c r="G1165" s="186"/>
      <c r="H1165" s="186"/>
      <c r="I1165" s="186"/>
      <c r="J1165" s="186"/>
      <c r="K1165" s="23">
        <f t="shared" si="4740"/>
        <v>0</v>
      </c>
      <c r="L1165" s="23">
        <f t="shared" si="4741"/>
        <v>0</v>
      </c>
      <c r="M1165" s="186"/>
      <c r="N1165" s="186"/>
      <c r="O1165" s="186"/>
      <c r="P1165" s="30"/>
      <c r="Q1165" s="30"/>
      <c r="R1165" s="30"/>
      <c r="S1165" s="30"/>
      <c r="T1165" s="30"/>
      <c r="U1165" s="30"/>
      <c r="V1165" s="30"/>
      <c r="W1165" s="30"/>
      <c r="X1165" s="30"/>
      <c r="Y1165" s="30"/>
      <c r="Z1165" s="30"/>
      <c r="AA1165" s="30"/>
      <c r="AB1165" s="30"/>
      <c r="AC1165" s="30"/>
      <c r="AD1165" s="292">
        <f t="shared" si="4579"/>
        <v>0</v>
      </c>
      <c r="AE1165" s="30"/>
      <c r="AF1165" s="30"/>
      <c r="AG1165" s="30"/>
      <c r="AH1165" s="30"/>
      <c r="AI1165" s="30"/>
      <c r="AJ1165" s="30"/>
      <c r="AK1165" s="30"/>
      <c r="AL1165" s="30"/>
      <c r="AM1165" s="30"/>
      <c r="AN1165" s="30"/>
      <c r="AO1165" s="30"/>
    </row>
    <row r="1166" spans="1:41" ht="35.25" hidden="1" customHeight="1">
      <c r="A1166" s="43"/>
      <c r="B1166" s="215" t="s">
        <v>687</v>
      </c>
      <c r="C1166" s="129" t="s">
        <v>684</v>
      </c>
      <c r="D1166" s="186">
        <f t="shared" ref="D1166:E1166" si="4742">D1167+D1172</f>
        <v>0</v>
      </c>
      <c r="E1166" s="30">
        <f t="shared" si="4742"/>
        <v>0</v>
      </c>
      <c r="F1166" s="93">
        <f t="shared" ref="F1166:J1166" si="4743">F1167+F1172</f>
        <v>0</v>
      </c>
      <c r="G1166" s="186">
        <f t="shared" si="4743"/>
        <v>0</v>
      </c>
      <c r="H1166" s="186">
        <f t="shared" si="4743"/>
        <v>0</v>
      </c>
      <c r="I1166" s="186">
        <f t="shared" si="4743"/>
        <v>0</v>
      </c>
      <c r="J1166" s="186">
        <f t="shared" si="4743"/>
        <v>0</v>
      </c>
      <c r="K1166" s="23">
        <f t="shared" si="4740"/>
        <v>0</v>
      </c>
      <c r="L1166" s="23">
        <f t="shared" si="4741"/>
        <v>0</v>
      </c>
      <c r="M1166" s="186">
        <f t="shared" ref="M1166:O1166" si="4744">M1167+M1172</f>
        <v>0</v>
      </c>
      <c r="N1166" s="186">
        <f t="shared" si="4744"/>
        <v>0</v>
      </c>
      <c r="O1166" s="186">
        <f t="shared" si="4744"/>
        <v>0</v>
      </c>
      <c r="P1166" s="30">
        <f t="shared" ref="P1166:Q1166" si="4745">P1167+P1172</f>
        <v>0</v>
      </c>
      <c r="Q1166" s="30">
        <f t="shared" si="4745"/>
        <v>0</v>
      </c>
      <c r="R1166" s="30">
        <f t="shared" ref="R1166:Z1166" si="4746">R1167+R1172</f>
        <v>0</v>
      </c>
      <c r="S1166" s="30">
        <f t="shared" si="4746"/>
        <v>0</v>
      </c>
      <c r="T1166" s="30">
        <f t="shared" si="4746"/>
        <v>0</v>
      </c>
      <c r="U1166" s="30">
        <f t="shared" ref="U1166:V1166" si="4747">U1167+U1172</f>
        <v>0</v>
      </c>
      <c r="V1166" s="30">
        <f t="shared" si="4747"/>
        <v>0</v>
      </c>
      <c r="W1166" s="30">
        <f t="shared" ref="W1166:Y1166" si="4748">W1167+W1172</f>
        <v>0</v>
      </c>
      <c r="X1166" s="30">
        <f t="shared" si="4748"/>
        <v>0</v>
      </c>
      <c r="Y1166" s="30">
        <f t="shared" si="4748"/>
        <v>0</v>
      </c>
      <c r="Z1166" s="30">
        <f t="shared" si="4746"/>
        <v>0</v>
      </c>
      <c r="AA1166" s="30">
        <f t="shared" ref="AA1166:AB1166" si="4749">AA1167+AA1172</f>
        <v>0</v>
      </c>
      <c r="AB1166" s="30">
        <f t="shared" si="4749"/>
        <v>0</v>
      </c>
      <c r="AC1166" s="30">
        <f t="shared" ref="AC1166:AE1166" si="4750">AC1167+AC1172</f>
        <v>0</v>
      </c>
      <c r="AD1166" s="292">
        <f t="shared" si="4579"/>
        <v>0</v>
      </c>
      <c r="AE1166" s="30">
        <f t="shared" si="4750"/>
        <v>0</v>
      </c>
      <c r="AF1166" s="30">
        <f t="shared" ref="AF1166:AK1166" si="4751">AF1167+AF1172</f>
        <v>0</v>
      </c>
      <c r="AG1166" s="30">
        <f t="shared" si="4751"/>
        <v>0</v>
      </c>
      <c r="AH1166" s="30">
        <f t="shared" ref="AH1166:AJ1166" si="4752">AH1167+AH1172</f>
        <v>0</v>
      </c>
      <c r="AI1166" s="30">
        <f t="shared" si="4752"/>
        <v>0</v>
      </c>
      <c r="AJ1166" s="30">
        <f t="shared" si="4752"/>
        <v>0</v>
      </c>
      <c r="AK1166" s="30">
        <f t="shared" si="4751"/>
        <v>0</v>
      </c>
      <c r="AL1166" s="30">
        <f t="shared" ref="AL1166:AM1166" si="4753">AL1167+AL1172</f>
        <v>0</v>
      </c>
      <c r="AM1166" s="30">
        <f t="shared" si="4753"/>
        <v>0</v>
      </c>
      <c r="AN1166" s="30">
        <f t="shared" ref="AN1166:AO1166" si="4754">AN1167+AN1172</f>
        <v>0</v>
      </c>
      <c r="AO1166" s="30">
        <f t="shared" si="4754"/>
        <v>0</v>
      </c>
    </row>
    <row r="1167" spans="1:41" ht="14.25" hidden="1" customHeight="1">
      <c r="A1167" s="43"/>
      <c r="B1167" s="25" t="s">
        <v>298</v>
      </c>
      <c r="C1167" s="29"/>
      <c r="D1167" s="186">
        <f t="shared" ref="D1167:E1167" si="4755">D1168+D1171</f>
        <v>0</v>
      </c>
      <c r="E1167" s="30">
        <f t="shared" si="4755"/>
        <v>0</v>
      </c>
      <c r="F1167" s="93">
        <f t="shared" ref="F1167:J1167" si="4756">F1168+F1171</f>
        <v>0</v>
      </c>
      <c r="G1167" s="186">
        <f t="shared" si="4756"/>
        <v>0</v>
      </c>
      <c r="H1167" s="186">
        <f t="shared" si="4756"/>
        <v>0</v>
      </c>
      <c r="I1167" s="186">
        <f t="shared" si="4756"/>
        <v>0</v>
      </c>
      <c r="J1167" s="186">
        <f t="shared" si="4756"/>
        <v>0</v>
      </c>
      <c r="K1167" s="23">
        <f t="shared" si="4740"/>
        <v>0</v>
      </c>
      <c r="L1167" s="23">
        <f t="shared" si="4741"/>
        <v>0</v>
      </c>
      <c r="M1167" s="186">
        <f t="shared" ref="M1167:O1167" si="4757">M1168+M1171</f>
        <v>0</v>
      </c>
      <c r="N1167" s="186">
        <f t="shared" si="4757"/>
        <v>0</v>
      </c>
      <c r="O1167" s="186">
        <f t="shared" si="4757"/>
        <v>0</v>
      </c>
      <c r="P1167" s="30">
        <f t="shared" ref="P1167:Q1167" si="4758">P1168+P1171</f>
        <v>0</v>
      </c>
      <c r="Q1167" s="30">
        <f t="shared" si="4758"/>
        <v>0</v>
      </c>
      <c r="R1167" s="30">
        <f t="shared" ref="R1167:Z1167" si="4759">R1168+R1171</f>
        <v>0</v>
      </c>
      <c r="S1167" s="30">
        <f t="shared" si="4759"/>
        <v>0</v>
      </c>
      <c r="T1167" s="30">
        <f t="shared" si="4759"/>
        <v>0</v>
      </c>
      <c r="U1167" s="30">
        <f t="shared" ref="U1167:V1167" si="4760">U1168+U1171</f>
        <v>0</v>
      </c>
      <c r="V1167" s="30">
        <f t="shared" si="4760"/>
        <v>0</v>
      </c>
      <c r="W1167" s="30">
        <f t="shared" ref="W1167:Y1167" si="4761">W1168+W1171</f>
        <v>0</v>
      </c>
      <c r="X1167" s="30">
        <f t="shared" si="4761"/>
        <v>0</v>
      </c>
      <c r="Y1167" s="30">
        <f t="shared" si="4761"/>
        <v>0</v>
      </c>
      <c r="Z1167" s="30">
        <f t="shared" si="4759"/>
        <v>0</v>
      </c>
      <c r="AA1167" s="30">
        <f t="shared" ref="AA1167:AB1167" si="4762">AA1168+AA1171</f>
        <v>0</v>
      </c>
      <c r="AB1167" s="30">
        <f t="shared" si="4762"/>
        <v>0</v>
      </c>
      <c r="AC1167" s="30">
        <f t="shared" ref="AC1167:AE1167" si="4763">AC1168+AC1171</f>
        <v>0</v>
      </c>
      <c r="AD1167" s="292">
        <f t="shared" si="4579"/>
        <v>0</v>
      </c>
      <c r="AE1167" s="30">
        <f t="shared" si="4763"/>
        <v>0</v>
      </c>
      <c r="AF1167" s="30">
        <f t="shared" ref="AF1167:AK1167" si="4764">AF1168+AF1171</f>
        <v>0</v>
      </c>
      <c r="AG1167" s="30">
        <f t="shared" si="4764"/>
        <v>0</v>
      </c>
      <c r="AH1167" s="30">
        <f t="shared" ref="AH1167:AJ1167" si="4765">AH1168+AH1171</f>
        <v>0</v>
      </c>
      <c r="AI1167" s="30">
        <f t="shared" si="4765"/>
        <v>0</v>
      </c>
      <c r="AJ1167" s="30">
        <f t="shared" si="4765"/>
        <v>0</v>
      </c>
      <c r="AK1167" s="30">
        <f t="shared" si="4764"/>
        <v>0</v>
      </c>
      <c r="AL1167" s="30">
        <f t="shared" ref="AL1167:AM1167" si="4766">AL1168+AL1171</f>
        <v>0</v>
      </c>
      <c r="AM1167" s="30">
        <f t="shared" si="4766"/>
        <v>0</v>
      </c>
      <c r="AN1167" s="30">
        <f t="shared" ref="AN1167:AO1167" si="4767">AN1168+AN1171</f>
        <v>0</v>
      </c>
      <c r="AO1167" s="30">
        <f t="shared" si="4767"/>
        <v>0</v>
      </c>
    </row>
    <row r="1168" spans="1:41" ht="14.25" hidden="1" customHeight="1">
      <c r="A1168" s="43"/>
      <c r="B1168" s="28" t="s">
        <v>299</v>
      </c>
      <c r="C1168" s="29">
        <v>1</v>
      </c>
      <c r="D1168" s="186">
        <f t="shared" ref="D1168:E1168" si="4768">D1169+D1170</f>
        <v>0</v>
      </c>
      <c r="E1168" s="30">
        <f t="shared" si="4768"/>
        <v>0</v>
      </c>
      <c r="F1168" s="93">
        <f t="shared" ref="F1168:J1168" si="4769">F1169+F1170</f>
        <v>0</v>
      </c>
      <c r="G1168" s="186">
        <f t="shared" si="4769"/>
        <v>0</v>
      </c>
      <c r="H1168" s="186">
        <f t="shared" si="4769"/>
        <v>0</v>
      </c>
      <c r="I1168" s="186">
        <f t="shared" si="4769"/>
        <v>0</v>
      </c>
      <c r="J1168" s="186">
        <f t="shared" si="4769"/>
        <v>0</v>
      </c>
      <c r="K1168" s="23">
        <f t="shared" si="4740"/>
        <v>0</v>
      </c>
      <c r="L1168" s="23">
        <f t="shared" si="4741"/>
        <v>0</v>
      </c>
      <c r="M1168" s="186">
        <f t="shared" ref="M1168:O1168" si="4770">M1169+M1170</f>
        <v>0</v>
      </c>
      <c r="N1168" s="186">
        <f t="shared" si="4770"/>
        <v>0</v>
      </c>
      <c r="O1168" s="186">
        <f t="shared" si="4770"/>
        <v>0</v>
      </c>
      <c r="P1168" s="30">
        <f t="shared" ref="P1168:Q1168" si="4771">P1169+P1170</f>
        <v>0</v>
      </c>
      <c r="Q1168" s="30">
        <f t="shared" si="4771"/>
        <v>0</v>
      </c>
      <c r="R1168" s="30">
        <f t="shared" ref="R1168:Z1168" si="4772">R1169+R1170</f>
        <v>0</v>
      </c>
      <c r="S1168" s="30">
        <f t="shared" si="4772"/>
        <v>0</v>
      </c>
      <c r="T1168" s="30">
        <f t="shared" si="4772"/>
        <v>0</v>
      </c>
      <c r="U1168" s="30">
        <f t="shared" ref="U1168:V1168" si="4773">U1169+U1170</f>
        <v>0</v>
      </c>
      <c r="V1168" s="30">
        <f t="shared" si="4773"/>
        <v>0</v>
      </c>
      <c r="W1168" s="30">
        <f t="shared" ref="W1168:Y1168" si="4774">W1169+W1170</f>
        <v>0</v>
      </c>
      <c r="X1168" s="30">
        <f t="shared" si="4774"/>
        <v>0</v>
      </c>
      <c r="Y1168" s="30">
        <f t="shared" si="4774"/>
        <v>0</v>
      </c>
      <c r="Z1168" s="30">
        <f t="shared" si="4772"/>
        <v>0</v>
      </c>
      <c r="AA1168" s="30">
        <f t="shared" ref="AA1168:AB1168" si="4775">AA1169+AA1170</f>
        <v>0</v>
      </c>
      <c r="AB1168" s="30">
        <f t="shared" si="4775"/>
        <v>0</v>
      </c>
      <c r="AC1168" s="30">
        <f t="shared" ref="AC1168:AE1168" si="4776">AC1169+AC1170</f>
        <v>0</v>
      </c>
      <c r="AD1168" s="292">
        <f t="shared" si="4579"/>
        <v>0</v>
      </c>
      <c r="AE1168" s="30">
        <f t="shared" si="4776"/>
        <v>0</v>
      </c>
      <c r="AF1168" s="30">
        <f t="shared" ref="AF1168:AK1168" si="4777">AF1169+AF1170</f>
        <v>0</v>
      </c>
      <c r="AG1168" s="30">
        <f t="shared" si="4777"/>
        <v>0</v>
      </c>
      <c r="AH1168" s="30">
        <f t="shared" ref="AH1168:AJ1168" si="4778">AH1169+AH1170</f>
        <v>0</v>
      </c>
      <c r="AI1168" s="30">
        <f t="shared" si="4778"/>
        <v>0</v>
      </c>
      <c r="AJ1168" s="30">
        <f t="shared" si="4778"/>
        <v>0</v>
      </c>
      <c r="AK1168" s="30">
        <f t="shared" si="4777"/>
        <v>0</v>
      </c>
      <c r="AL1168" s="30">
        <f t="shared" ref="AL1168:AM1168" si="4779">AL1169+AL1170</f>
        <v>0</v>
      </c>
      <c r="AM1168" s="30">
        <f t="shared" si="4779"/>
        <v>0</v>
      </c>
      <c r="AN1168" s="30">
        <f t="shared" ref="AN1168:AO1168" si="4780">AN1169+AN1170</f>
        <v>0</v>
      </c>
      <c r="AO1168" s="30">
        <f t="shared" si="4780"/>
        <v>0</v>
      </c>
    </row>
    <row r="1169" spans="1:41" ht="14.25" hidden="1" customHeight="1">
      <c r="A1169" s="43"/>
      <c r="B1169" s="28" t="s">
        <v>300</v>
      </c>
      <c r="C1169" s="29">
        <v>10</v>
      </c>
      <c r="D1169" s="186"/>
      <c r="E1169" s="30"/>
      <c r="F1169" s="93"/>
      <c r="G1169" s="186"/>
      <c r="H1169" s="186"/>
      <c r="I1169" s="186"/>
      <c r="J1169" s="186"/>
      <c r="K1169" s="23">
        <f t="shared" si="4740"/>
        <v>0</v>
      </c>
      <c r="L1169" s="23">
        <f t="shared" si="4741"/>
        <v>0</v>
      </c>
      <c r="M1169" s="186"/>
      <c r="N1169" s="186"/>
      <c r="O1169" s="186"/>
      <c r="P1169" s="30"/>
      <c r="Q1169" s="30"/>
      <c r="R1169" s="30"/>
      <c r="S1169" s="30"/>
      <c r="T1169" s="30"/>
      <c r="U1169" s="30"/>
      <c r="V1169" s="30"/>
      <c r="W1169" s="30"/>
      <c r="X1169" s="30"/>
      <c r="Y1169" s="30"/>
      <c r="Z1169" s="30"/>
      <c r="AA1169" s="30"/>
      <c r="AB1169" s="30"/>
      <c r="AC1169" s="30"/>
      <c r="AD1169" s="292">
        <f t="shared" si="4579"/>
        <v>0</v>
      </c>
      <c r="AE1169" s="30"/>
      <c r="AF1169" s="30"/>
      <c r="AG1169" s="30"/>
      <c r="AH1169" s="30"/>
      <c r="AI1169" s="30"/>
      <c r="AJ1169" s="30"/>
      <c r="AK1169" s="30"/>
      <c r="AL1169" s="30"/>
      <c r="AM1169" s="30"/>
      <c r="AN1169" s="30"/>
      <c r="AO1169" s="30"/>
    </row>
    <row r="1170" spans="1:41" ht="14.25" hidden="1" customHeight="1">
      <c r="A1170" s="43"/>
      <c r="B1170" s="28" t="s">
        <v>301</v>
      </c>
      <c r="C1170" s="29">
        <v>20</v>
      </c>
      <c r="D1170" s="186"/>
      <c r="E1170" s="30"/>
      <c r="F1170" s="93"/>
      <c r="G1170" s="186"/>
      <c r="H1170" s="186"/>
      <c r="I1170" s="186"/>
      <c r="J1170" s="186"/>
      <c r="K1170" s="23">
        <f t="shared" si="4740"/>
        <v>0</v>
      </c>
      <c r="L1170" s="23">
        <f t="shared" si="4741"/>
        <v>0</v>
      </c>
      <c r="M1170" s="186"/>
      <c r="N1170" s="186"/>
      <c r="O1170" s="186"/>
      <c r="P1170" s="30"/>
      <c r="Q1170" s="30"/>
      <c r="R1170" s="30"/>
      <c r="S1170" s="30"/>
      <c r="T1170" s="30"/>
      <c r="U1170" s="30"/>
      <c r="V1170" s="30"/>
      <c r="W1170" s="30"/>
      <c r="X1170" s="30"/>
      <c r="Y1170" s="30"/>
      <c r="Z1170" s="30"/>
      <c r="AA1170" s="30"/>
      <c r="AB1170" s="30"/>
      <c r="AC1170" s="30"/>
      <c r="AD1170" s="292">
        <f t="shared" si="4579"/>
        <v>0</v>
      </c>
      <c r="AE1170" s="30"/>
      <c r="AF1170" s="30"/>
      <c r="AG1170" s="30"/>
      <c r="AH1170" s="30"/>
      <c r="AI1170" s="30"/>
      <c r="AJ1170" s="30"/>
      <c r="AK1170" s="30"/>
      <c r="AL1170" s="30"/>
      <c r="AM1170" s="30"/>
      <c r="AN1170" s="30"/>
      <c r="AO1170" s="30"/>
    </row>
    <row r="1171" spans="1:41" ht="14.25" hidden="1" customHeight="1">
      <c r="A1171" s="43"/>
      <c r="B1171" s="16" t="s">
        <v>310</v>
      </c>
      <c r="C1171" s="29" t="s">
        <v>421</v>
      </c>
      <c r="D1171" s="186"/>
      <c r="E1171" s="30"/>
      <c r="F1171" s="93"/>
      <c r="G1171" s="186"/>
      <c r="H1171" s="186"/>
      <c r="I1171" s="186"/>
      <c r="J1171" s="186"/>
      <c r="K1171" s="23">
        <f t="shared" si="4740"/>
        <v>0</v>
      </c>
      <c r="L1171" s="23">
        <f t="shared" si="4741"/>
        <v>0</v>
      </c>
      <c r="M1171" s="186"/>
      <c r="N1171" s="186"/>
      <c r="O1171" s="186"/>
      <c r="P1171" s="30"/>
      <c r="Q1171" s="30"/>
      <c r="R1171" s="30"/>
      <c r="S1171" s="30"/>
      <c r="T1171" s="30"/>
      <c r="U1171" s="30"/>
      <c r="V1171" s="30"/>
      <c r="W1171" s="30"/>
      <c r="X1171" s="30"/>
      <c r="Y1171" s="30"/>
      <c r="Z1171" s="30"/>
      <c r="AA1171" s="30"/>
      <c r="AB1171" s="30"/>
      <c r="AC1171" s="30"/>
      <c r="AD1171" s="292">
        <f t="shared" si="4579"/>
        <v>0</v>
      </c>
      <c r="AE1171" s="30"/>
      <c r="AF1171" s="30"/>
      <c r="AG1171" s="30"/>
      <c r="AH1171" s="30"/>
      <c r="AI1171" s="30"/>
      <c r="AJ1171" s="30"/>
      <c r="AK1171" s="30"/>
      <c r="AL1171" s="30"/>
      <c r="AM1171" s="30"/>
      <c r="AN1171" s="30"/>
      <c r="AO1171" s="30"/>
    </row>
    <row r="1172" spans="1:41" ht="14.25" hidden="1" customHeight="1">
      <c r="A1172" s="43"/>
      <c r="B1172" s="25" t="s">
        <v>311</v>
      </c>
      <c r="C1172" s="29"/>
      <c r="D1172" s="186">
        <f t="shared" ref="D1172:E1172" si="4781">D1173</f>
        <v>0</v>
      </c>
      <c r="E1172" s="30">
        <f t="shared" si="4781"/>
        <v>0</v>
      </c>
      <c r="F1172" s="93">
        <f t="shared" ref="F1172:AO1172" si="4782">F1173</f>
        <v>0</v>
      </c>
      <c r="G1172" s="186">
        <f t="shared" si="4782"/>
        <v>0</v>
      </c>
      <c r="H1172" s="186">
        <f t="shared" si="4782"/>
        <v>0</v>
      </c>
      <c r="I1172" s="186">
        <f t="shared" si="4782"/>
        <v>0</v>
      </c>
      <c r="J1172" s="186">
        <f t="shared" si="4782"/>
        <v>0</v>
      </c>
      <c r="K1172" s="23">
        <f t="shared" si="4740"/>
        <v>0</v>
      </c>
      <c r="L1172" s="23">
        <f t="shared" si="4741"/>
        <v>0</v>
      </c>
      <c r="M1172" s="186">
        <f t="shared" si="4782"/>
        <v>0</v>
      </c>
      <c r="N1172" s="186">
        <f t="shared" si="4782"/>
        <v>0</v>
      </c>
      <c r="O1172" s="186">
        <f t="shared" si="4782"/>
        <v>0</v>
      </c>
      <c r="P1172" s="30">
        <f t="shared" si="4782"/>
        <v>0</v>
      </c>
      <c r="Q1172" s="30">
        <f t="shared" si="4782"/>
        <v>0</v>
      </c>
      <c r="R1172" s="30">
        <f t="shared" si="4782"/>
        <v>0</v>
      </c>
      <c r="S1172" s="30">
        <f t="shared" si="4782"/>
        <v>0</v>
      </c>
      <c r="T1172" s="30">
        <f t="shared" si="4782"/>
        <v>0</v>
      </c>
      <c r="U1172" s="30">
        <f t="shared" si="4782"/>
        <v>0</v>
      </c>
      <c r="V1172" s="30">
        <f t="shared" si="4782"/>
        <v>0</v>
      </c>
      <c r="W1172" s="30">
        <f t="shared" si="4782"/>
        <v>0</v>
      </c>
      <c r="X1172" s="30">
        <f t="shared" si="4782"/>
        <v>0</v>
      </c>
      <c r="Y1172" s="30">
        <f t="shared" si="4782"/>
        <v>0</v>
      </c>
      <c r="Z1172" s="30">
        <f t="shared" si="4782"/>
        <v>0</v>
      </c>
      <c r="AA1172" s="30">
        <f t="shared" si="4782"/>
        <v>0</v>
      </c>
      <c r="AB1172" s="30">
        <f t="shared" si="4782"/>
        <v>0</v>
      </c>
      <c r="AC1172" s="30">
        <f t="shared" si="4782"/>
        <v>0</v>
      </c>
      <c r="AD1172" s="292">
        <f t="shared" si="4579"/>
        <v>0</v>
      </c>
      <c r="AE1172" s="30">
        <f t="shared" si="4782"/>
        <v>0</v>
      </c>
      <c r="AF1172" s="30">
        <f t="shared" si="4782"/>
        <v>0</v>
      </c>
      <c r="AG1172" s="30">
        <f t="shared" si="4782"/>
        <v>0</v>
      </c>
      <c r="AH1172" s="30">
        <f t="shared" si="4782"/>
        <v>0</v>
      </c>
      <c r="AI1172" s="30">
        <f t="shared" si="4782"/>
        <v>0</v>
      </c>
      <c r="AJ1172" s="30">
        <f t="shared" si="4782"/>
        <v>0</v>
      </c>
      <c r="AK1172" s="30">
        <f t="shared" si="4782"/>
        <v>0</v>
      </c>
      <c r="AL1172" s="30">
        <f t="shared" si="4782"/>
        <v>0</v>
      </c>
      <c r="AM1172" s="30">
        <f t="shared" si="4782"/>
        <v>0</v>
      </c>
      <c r="AN1172" s="30">
        <f t="shared" si="4782"/>
        <v>0</v>
      </c>
      <c r="AO1172" s="30">
        <f t="shared" si="4782"/>
        <v>0</v>
      </c>
    </row>
    <row r="1173" spans="1:41" ht="14.25" hidden="1" customHeight="1">
      <c r="A1173" s="43"/>
      <c r="B1173" s="28" t="s">
        <v>365</v>
      </c>
      <c r="C1173" s="29">
        <v>70</v>
      </c>
      <c r="D1173" s="186"/>
      <c r="E1173" s="30"/>
      <c r="F1173" s="93"/>
      <c r="G1173" s="186"/>
      <c r="H1173" s="186"/>
      <c r="I1173" s="186"/>
      <c r="J1173" s="186"/>
      <c r="K1173" s="23">
        <f t="shared" si="4740"/>
        <v>0</v>
      </c>
      <c r="L1173" s="23">
        <f t="shared" si="4741"/>
        <v>0</v>
      </c>
      <c r="M1173" s="186"/>
      <c r="N1173" s="186"/>
      <c r="O1173" s="186"/>
      <c r="P1173" s="30"/>
      <c r="Q1173" s="30"/>
      <c r="R1173" s="30"/>
      <c r="S1173" s="30"/>
      <c r="T1173" s="30"/>
      <c r="U1173" s="30"/>
      <c r="V1173" s="30"/>
      <c r="W1173" s="30"/>
      <c r="X1173" s="30"/>
      <c r="Y1173" s="30"/>
      <c r="Z1173" s="30"/>
      <c r="AA1173" s="30"/>
      <c r="AB1173" s="30"/>
      <c r="AC1173" s="30"/>
      <c r="AD1173" s="292">
        <f t="shared" si="4579"/>
        <v>0</v>
      </c>
      <c r="AE1173" s="30"/>
      <c r="AF1173" s="30"/>
      <c r="AG1173" s="30"/>
      <c r="AH1173" s="30"/>
      <c r="AI1173" s="30"/>
      <c r="AJ1173" s="30"/>
      <c r="AK1173" s="30"/>
      <c r="AL1173" s="30"/>
      <c r="AM1173" s="30"/>
      <c r="AN1173" s="30"/>
      <c r="AO1173" s="30"/>
    </row>
    <row r="1174" spans="1:41" ht="21.75" customHeight="1">
      <c r="A1174" s="43" t="s">
        <v>688</v>
      </c>
      <c r="B1174" s="154" t="s">
        <v>689</v>
      </c>
      <c r="C1174" s="129" t="s">
        <v>662</v>
      </c>
      <c r="D1174" s="263">
        <f t="shared" ref="D1174:E1174" si="4783">D1175+D1180</f>
        <v>2481</v>
      </c>
      <c r="E1174" s="156">
        <f t="shared" si="4783"/>
        <v>2963</v>
      </c>
      <c r="F1174" s="300">
        <f t="shared" ref="F1174:J1174" si="4784">F1175+F1180</f>
        <v>2800</v>
      </c>
      <c r="G1174" s="263">
        <f t="shared" si="4784"/>
        <v>700</v>
      </c>
      <c r="H1174" s="263">
        <f t="shared" si="4784"/>
        <v>800</v>
      </c>
      <c r="I1174" s="263">
        <f t="shared" si="4784"/>
        <v>650</v>
      </c>
      <c r="J1174" s="263">
        <f t="shared" si="4784"/>
        <v>650</v>
      </c>
      <c r="K1174" s="23">
        <f t="shared" si="4740"/>
        <v>2800</v>
      </c>
      <c r="L1174" s="23">
        <f t="shared" si="4741"/>
        <v>0</v>
      </c>
      <c r="M1174" s="263">
        <f t="shared" ref="M1174:O1174" si="4785">M1175+M1180</f>
        <v>2800</v>
      </c>
      <c r="N1174" s="263">
        <f t="shared" si="4785"/>
        <v>2800</v>
      </c>
      <c r="O1174" s="263">
        <f t="shared" si="4785"/>
        <v>2800</v>
      </c>
      <c r="P1174" s="156">
        <f t="shared" ref="P1174:Q1174" si="4786">P1175+P1180</f>
        <v>0</v>
      </c>
      <c r="Q1174" s="156">
        <f t="shared" si="4786"/>
        <v>-2800</v>
      </c>
      <c r="R1174" s="156">
        <f t="shared" ref="R1174:Z1174" si="4787">R1175+R1180</f>
        <v>1052</v>
      </c>
      <c r="S1174" s="156">
        <f t="shared" si="4787"/>
        <v>0</v>
      </c>
      <c r="T1174" s="156">
        <f t="shared" si="4787"/>
        <v>0</v>
      </c>
      <c r="U1174" s="156">
        <f t="shared" ref="U1174:V1174" si="4788">U1175+U1180</f>
        <v>0</v>
      </c>
      <c r="V1174" s="156">
        <f t="shared" si="4788"/>
        <v>0</v>
      </c>
      <c r="W1174" s="156">
        <f t="shared" ref="W1174:Y1174" si="4789">W1175+W1180</f>
        <v>0</v>
      </c>
      <c r="X1174" s="156">
        <f t="shared" si="4789"/>
        <v>0</v>
      </c>
      <c r="Y1174" s="156">
        <f t="shared" si="4789"/>
        <v>0</v>
      </c>
      <c r="Z1174" s="156">
        <f t="shared" si="4787"/>
        <v>0</v>
      </c>
      <c r="AA1174" s="156">
        <f t="shared" ref="AA1174:AB1174" si="4790">AA1175+AA1180</f>
        <v>0</v>
      </c>
      <c r="AB1174" s="156">
        <f t="shared" si="4790"/>
        <v>0</v>
      </c>
      <c r="AC1174" s="156">
        <f t="shared" ref="AC1174:AE1174" si="4791">AC1175+AC1180</f>
        <v>0</v>
      </c>
      <c r="AD1174" s="292">
        <f t="shared" si="4579"/>
        <v>1052</v>
      </c>
      <c r="AE1174" s="156">
        <f t="shared" si="4791"/>
        <v>1052</v>
      </c>
      <c r="AF1174" s="156">
        <f t="shared" ref="AF1174:AK1174" si="4792">AF1175+AF1180</f>
        <v>1041</v>
      </c>
      <c r="AG1174" s="156">
        <f t="shared" si="4792"/>
        <v>0</v>
      </c>
      <c r="AH1174" s="156">
        <f t="shared" ref="AH1174:AJ1174" si="4793">AH1175+AH1180</f>
        <v>0</v>
      </c>
      <c r="AI1174" s="156">
        <f t="shared" si="4793"/>
        <v>0</v>
      </c>
      <c r="AJ1174" s="156">
        <f t="shared" si="4793"/>
        <v>0</v>
      </c>
      <c r="AK1174" s="156">
        <f t="shared" si="4792"/>
        <v>0</v>
      </c>
      <c r="AL1174" s="156">
        <f t="shared" ref="AL1174:AM1174" si="4794">AL1175+AL1180</f>
        <v>0</v>
      </c>
      <c r="AM1174" s="156">
        <f t="shared" si="4794"/>
        <v>0</v>
      </c>
      <c r="AN1174" s="156">
        <f t="shared" ref="AN1174:AO1174" si="4795">AN1175+AN1180</f>
        <v>0</v>
      </c>
      <c r="AO1174" s="156">
        <f t="shared" si="4795"/>
        <v>0</v>
      </c>
    </row>
    <row r="1175" spans="1:41" ht="12.75" customHeight="1">
      <c r="A1175" s="43"/>
      <c r="B1175" s="25" t="s">
        <v>298</v>
      </c>
      <c r="C1175" s="29"/>
      <c r="D1175" s="191">
        <f t="shared" ref="D1175:E1175" si="4796">D1176+D1179</f>
        <v>2475</v>
      </c>
      <c r="E1175" s="111">
        <f t="shared" si="4796"/>
        <v>2963</v>
      </c>
      <c r="F1175" s="296">
        <f t="shared" ref="F1175:J1175" si="4797">F1176+F1179</f>
        <v>2800</v>
      </c>
      <c r="G1175" s="191">
        <f t="shared" si="4797"/>
        <v>700</v>
      </c>
      <c r="H1175" s="191">
        <f t="shared" si="4797"/>
        <v>800</v>
      </c>
      <c r="I1175" s="191">
        <f t="shared" si="4797"/>
        <v>650</v>
      </c>
      <c r="J1175" s="191">
        <f t="shared" si="4797"/>
        <v>650</v>
      </c>
      <c r="K1175" s="23">
        <f t="shared" si="4740"/>
        <v>2800</v>
      </c>
      <c r="L1175" s="23">
        <f t="shared" si="4741"/>
        <v>0</v>
      </c>
      <c r="M1175" s="191">
        <f t="shared" ref="M1175:O1175" si="4798">M1176+M1179</f>
        <v>2800</v>
      </c>
      <c r="N1175" s="191">
        <f t="shared" si="4798"/>
        <v>2800</v>
      </c>
      <c r="O1175" s="191">
        <f t="shared" si="4798"/>
        <v>2800</v>
      </c>
      <c r="P1175" s="111">
        <f t="shared" ref="P1175:Q1175" si="4799">P1176+P1179</f>
        <v>0</v>
      </c>
      <c r="Q1175" s="111">
        <f t="shared" si="4799"/>
        <v>-2800</v>
      </c>
      <c r="R1175" s="111">
        <f t="shared" ref="R1175:Z1175" si="4800">R1176+R1179</f>
        <v>1052</v>
      </c>
      <c r="S1175" s="111">
        <f t="shared" si="4800"/>
        <v>0</v>
      </c>
      <c r="T1175" s="111">
        <f t="shared" si="4800"/>
        <v>0</v>
      </c>
      <c r="U1175" s="111">
        <f t="shared" ref="U1175:V1175" si="4801">U1176+U1179</f>
        <v>0</v>
      </c>
      <c r="V1175" s="111">
        <f t="shared" si="4801"/>
        <v>0</v>
      </c>
      <c r="W1175" s="111">
        <f t="shared" ref="W1175:Y1175" si="4802">W1176+W1179</f>
        <v>0</v>
      </c>
      <c r="X1175" s="111">
        <f t="shared" si="4802"/>
        <v>0</v>
      </c>
      <c r="Y1175" s="111">
        <f t="shared" si="4802"/>
        <v>0</v>
      </c>
      <c r="Z1175" s="111">
        <f t="shared" si="4800"/>
        <v>0</v>
      </c>
      <c r="AA1175" s="111">
        <f t="shared" ref="AA1175:AB1175" si="4803">AA1176+AA1179</f>
        <v>0</v>
      </c>
      <c r="AB1175" s="111">
        <f t="shared" si="4803"/>
        <v>0</v>
      </c>
      <c r="AC1175" s="111">
        <f t="shared" ref="AC1175:AE1175" si="4804">AC1176+AC1179</f>
        <v>0</v>
      </c>
      <c r="AD1175" s="292">
        <f t="shared" si="4579"/>
        <v>1052</v>
      </c>
      <c r="AE1175" s="111">
        <f t="shared" si="4804"/>
        <v>1052</v>
      </c>
      <c r="AF1175" s="111">
        <f t="shared" ref="AF1175:AK1175" si="4805">AF1176+AF1179</f>
        <v>1041</v>
      </c>
      <c r="AG1175" s="111">
        <f t="shared" si="4805"/>
        <v>0</v>
      </c>
      <c r="AH1175" s="111">
        <f t="shared" ref="AH1175:AJ1175" si="4806">AH1176+AH1179</f>
        <v>0</v>
      </c>
      <c r="AI1175" s="111">
        <f t="shared" si="4806"/>
        <v>0</v>
      </c>
      <c r="AJ1175" s="111">
        <f t="shared" si="4806"/>
        <v>0</v>
      </c>
      <c r="AK1175" s="111">
        <f t="shared" si="4805"/>
        <v>0</v>
      </c>
      <c r="AL1175" s="111">
        <f t="shared" ref="AL1175:AM1175" si="4807">AL1176+AL1179</f>
        <v>0</v>
      </c>
      <c r="AM1175" s="111">
        <f t="shared" si="4807"/>
        <v>0</v>
      </c>
      <c r="AN1175" s="111">
        <f t="shared" ref="AN1175:AO1175" si="4808">AN1176+AN1179</f>
        <v>0</v>
      </c>
      <c r="AO1175" s="111">
        <f t="shared" si="4808"/>
        <v>0</v>
      </c>
    </row>
    <row r="1176" spans="1:41" ht="12.75" customHeight="1">
      <c r="A1176" s="43"/>
      <c r="B1176" s="28" t="s">
        <v>299</v>
      </c>
      <c r="C1176" s="29">
        <v>1</v>
      </c>
      <c r="D1176" s="248">
        <f t="shared" ref="D1176:E1176" si="4809">D1177+D1178</f>
        <v>2475</v>
      </c>
      <c r="E1176" s="38">
        <f t="shared" si="4809"/>
        <v>2963</v>
      </c>
      <c r="F1176" s="286">
        <f t="shared" ref="F1176:J1176" si="4810">F1177+F1178</f>
        <v>2800</v>
      </c>
      <c r="G1176" s="248">
        <f t="shared" si="4810"/>
        <v>700</v>
      </c>
      <c r="H1176" s="248">
        <f t="shared" si="4810"/>
        <v>800</v>
      </c>
      <c r="I1176" s="248">
        <f t="shared" si="4810"/>
        <v>650</v>
      </c>
      <c r="J1176" s="248">
        <f t="shared" si="4810"/>
        <v>650</v>
      </c>
      <c r="K1176" s="23">
        <f t="shared" si="4740"/>
        <v>2800</v>
      </c>
      <c r="L1176" s="23">
        <f t="shared" si="4741"/>
        <v>0</v>
      </c>
      <c r="M1176" s="248">
        <f t="shared" ref="M1176:O1176" si="4811">M1177+M1178</f>
        <v>2800</v>
      </c>
      <c r="N1176" s="248">
        <f t="shared" si="4811"/>
        <v>2800</v>
      </c>
      <c r="O1176" s="248">
        <f t="shared" si="4811"/>
        <v>2800</v>
      </c>
      <c r="P1176" s="38">
        <f t="shared" ref="P1176:Q1176" si="4812">P1177+P1178</f>
        <v>0</v>
      </c>
      <c r="Q1176" s="38">
        <f t="shared" si="4812"/>
        <v>-2800</v>
      </c>
      <c r="R1176" s="38">
        <f t="shared" ref="R1176:Z1176" si="4813">R1177+R1178</f>
        <v>1052</v>
      </c>
      <c r="S1176" s="38">
        <f t="shared" si="4813"/>
        <v>0</v>
      </c>
      <c r="T1176" s="38">
        <f t="shared" si="4813"/>
        <v>0</v>
      </c>
      <c r="U1176" s="38">
        <f t="shared" ref="U1176:V1176" si="4814">U1177+U1178</f>
        <v>0</v>
      </c>
      <c r="V1176" s="38">
        <f t="shared" si="4814"/>
        <v>0</v>
      </c>
      <c r="W1176" s="38">
        <f t="shared" ref="W1176:Y1176" si="4815">W1177+W1178</f>
        <v>0</v>
      </c>
      <c r="X1176" s="38">
        <f t="shared" si="4815"/>
        <v>0</v>
      </c>
      <c r="Y1176" s="38">
        <f t="shared" si="4815"/>
        <v>0</v>
      </c>
      <c r="Z1176" s="38">
        <f t="shared" si="4813"/>
        <v>0</v>
      </c>
      <c r="AA1176" s="38">
        <f t="shared" ref="AA1176:AB1176" si="4816">AA1177+AA1178</f>
        <v>0</v>
      </c>
      <c r="AB1176" s="38">
        <f t="shared" si="4816"/>
        <v>0</v>
      </c>
      <c r="AC1176" s="38">
        <f t="shared" ref="AC1176:AE1176" si="4817">AC1177+AC1178</f>
        <v>0</v>
      </c>
      <c r="AD1176" s="292">
        <f t="shared" si="4579"/>
        <v>1052</v>
      </c>
      <c r="AE1176" s="38">
        <f t="shared" si="4817"/>
        <v>1052</v>
      </c>
      <c r="AF1176" s="38">
        <f t="shared" ref="AF1176:AK1176" si="4818">AF1177+AF1178</f>
        <v>1041</v>
      </c>
      <c r="AG1176" s="38">
        <f t="shared" si="4818"/>
        <v>0</v>
      </c>
      <c r="AH1176" s="38">
        <f t="shared" ref="AH1176:AJ1176" si="4819">AH1177+AH1178</f>
        <v>0</v>
      </c>
      <c r="AI1176" s="38">
        <f t="shared" si="4819"/>
        <v>0</v>
      </c>
      <c r="AJ1176" s="38">
        <f t="shared" si="4819"/>
        <v>0</v>
      </c>
      <c r="AK1176" s="38">
        <f t="shared" si="4818"/>
        <v>0</v>
      </c>
      <c r="AL1176" s="38">
        <f t="shared" ref="AL1176:AM1176" si="4820">AL1177+AL1178</f>
        <v>0</v>
      </c>
      <c r="AM1176" s="38">
        <f t="shared" si="4820"/>
        <v>0</v>
      </c>
      <c r="AN1176" s="38">
        <f t="shared" ref="AN1176:AO1176" si="4821">AN1177+AN1178</f>
        <v>0</v>
      </c>
      <c r="AO1176" s="38">
        <f t="shared" si="4821"/>
        <v>0</v>
      </c>
    </row>
    <row r="1177" spans="1:41" ht="12.75" customHeight="1">
      <c r="A1177" s="43"/>
      <c r="B1177" s="28" t="s">
        <v>300</v>
      </c>
      <c r="C1177" s="29">
        <v>10</v>
      </c>
      <c r="D1177" s="186">
        <v>1700</v>
      </c>
      <c r="E1177" s="30">
        <v>2111</v>
      </c>
      <c r="F1177" s="93">
        <v>2000</v>
      </c>
      <c r="G1177" s="186">
        <v>500</v>
      </c>
      <c r="H1177" s="186">
        <v>500</v>
      </c>
      <c r="I1177" s="186">
        <v>500</v>
      </c>
      <c r="J1177" s="186">
        <v>500</v>
      </c>
      <c r="K1177" s="23">
        <f t="shared" si="4740"/>
        <v>2000</v>
      </c>
      <c r="L1177" s="23">
        <f t="shared" si="4741"/>
        <v>0</v>
      </c>
      <c r="M1177" s="186">
        <v>2000</v>
      </c>
      <c r="N1177" s="186">
        <v>2000</v>
      </c>
      <c r="O1177" s="186">
        <v>2000</v>
      </c>
      <c r="P1177" s="30"/>
      <c r="Q1177" s="30">
        <v>-2000</v>
      </c>
      <c r="R1177" s="30">
        <v>680</v>
      </c>
      <c r="S1177" s="30"/>
      <c r="T1177" s="30"/>
      <c r="U1177" s="30"/>
      <c r="V1177" s="30"/>
      <c r="W1177" s="30"/>
      <c r="X1177" s="30"/>
      <c r="Y1177" s="30"/>
      <c r="Z1177" s="30"/>
      <c r="AA1177" s="30"/>
      <c r="AB1177" s="30"/>
      <c r="AC1177" s="30"/>
      <c r="AD1177" s="292">
        <f t="shared" si="4579"/>
        <v>680</v>
      </c>
      <c r="AE1177" s="30">
        <v>680</v>
      </c>
      <c r="AF1177" s="30">
        <v>678</v>
      </c>
      <c r="AG1177" s="30"/>
      <c r="AH1177" s="30"/>
      <c r="AI1177" s="30"/>
      <c r="AJ1177" s="30"/>
      <c r="AK1177" s="30"/>
      <c r="AL1177" s="30"/>
      <c r="AM1177" s="30"/>
      <c r="AN1177" s="30"/>
      <c r="AO1177" s="30"/>
    </row>
    <row r="1178" spans="1:41" ht="15.75" customHeight="1">
      <c r="A1178" s="43"/>
      <c r="B1178" s="28" t="s">
        <v>301</v>
      </c>
      <c r="C1178" s="29">
        <v>20</v>
      </c>
      <c r="D1178" s="186">
        <v>775</v>
      </c>
      <c r="E1178" s="30">
        <v>852</v>
      </c>
      <c r="F1178" s="93">
        <v>800</v>
      </c>
      <c r="G1178" s="186">
        <v>200</v>
      </c>
      <c r="H1178" s="186">
        <f>200+100</f>
        <v>300</v>
      </c>
      <c r="I1178" s="186">
        <v>150</v>
      </c>
      <c r="J1178" s="186">
        <v>150</v>
      </c>
      <c r="K1178" s="23">
        <f t="shared" si="4740"/>
        <v>800</v>
      </c>
      <c r="L1178" s="23">
        <f t="shared" si="4741"/>
        <v>0</v>
      </c>
      <c r="M1178" s="186">
        <v>800</v>
      </c>
      <c r="N1178" s="186">
        <v>800</v>
      </c>
      <c r="O1178" s="186">
        <v>800</v>
      </c>
      <c r="P1178" s="30"/>
      <c r="Q1178" s="30">
        <v>-800</v>
      </c>
      <c r="R1178" s="30">
        <v>372</v>
      </c>
      <c r="S1178" s="30"/>
      <c r="T1178" s="30"/>
      <c r="U1178" s="30"/>
      <c r="V1178" s="30"/>
      <c r="W1178" s="30"/>
      <c r="X1178" s="30"/>
      <c r="Y1178" s="30"/>
      <c r="Z1178" s="30"/>
      <c r="AA1178" s="30"/>
      <c r="AB1178" s="30"/>
      <c r="AC1178" s="30"/>
      <c r="AD1178" s="292">
        <f t="shared" si="4579"/>
        <v>372</v>
      </c>
      <c r="AE1178" s="30">
        <v>372</v>
      </c>
      <c r="AF1178" s="30">
        <v>363</v>
      </c>
      <c r="AG1178" s="30"/>
      <c r="AH1178" s="30"/>
      <c r="AI1178" s="30"/>
      <c r="AJ1178" s="30"/>
      <c r="AK1178" s="30"/>
      <c r="AL1178" s="30"/>
      <c r="AM1178" s="30"/>
      <c r="AN1178" s="30"/>
      <c r="AO1178" s="30"/>
    </row>
    <row r="1179" spans="1:41" ht="31.5" hidden="1" customHeight="1">
      <c r="A1179" s="43"/>
      <c r="B1179" s="16" t="s">
        <v>310</v>
      </c>
      <c r="C1179" s="29" t="s">
        <v>421</v>
      </c>
      <c r="D1179" s="186"/>
      <c r="E1179" s="30"/>
      <c r="F1179" s="93"/>
      <c r="G1179" s="186"/>
      <c r="H1179" s="186"/>
      <c r="I1179" s="186"/>
      <c r="J1179" s="186"/>
      <c r="K1179" s="23">
        <f t="shared" si="4740"/>
        <v>0</v>
      </c>
      <c r="L1179" s="23">
        <f t="shared" si="4741"/>
        <v>0</v>
      </c>
      <c r="M1179" s="186"/>
      <c r="N1179" s="186"/>
      <c r="O1179" s="186"/>
      <c r="P1179" s="30"/>
      <c r="Q1179" s="30"/>
      <c r="R1179" s="30"/>
      <c r="S1179" s="30"/>
      <c r="T1179" s="30"/>
      <c r="U1179" s="30"/>
      <c r="V1179" s="30"/>
      <c r="W1179" s="30"/>
      <c r="X1179" s="30"/>
      <c r="Y1179" s="30"/>
      <c r="Z1179" s="30"/>
      <c r="AA1179" s="30"/>
      <c r="AB1179" s="30"/>
      <c r="AC1179" s="30"/>
      <c r="AD1179" s="292">
        <f t="shared" si="4579"/>
        <v>0</v>
      </c>
      <c r="AE1179" s="30"/>
      <c r="AF1179" s="30"/>
      <c r="AG1179" s="30"/>
      <c r="AH1179" s="30"/>
      <c r="AI1179" s="30"/>
      <c r="AJ1179" s="30"/>
      <c r="AK1179" s="30"/>
      <c r="AL1179" s="30"/>
      <c r="AM1179" s="30"/>
      <c r="AN1179" s="30"/>
      <c r="AO1179" s="30"/>
    </row>
    <row r="1180" spans="1:41" ht="17.25" customHeight="1">
      <c r="A1180" s="43"/>
      <c r="B1180" s="25" t="s">
        <v>311</v>
      </c>
      <c r="C1180" s="29"/>
      <c r="D1180" s="60">
        <f t="shared" ref="D1180:E1180" si="4822">D1181</f>
        <v>6</v>
      </c>
      <c r="E1180" s="149">
        <f t="shared" si="4822"/>
        <v>0</v>
      </c>
      <c r="F1180" s="235">
        <f t="shared" ref="F1180:AO1180" si="4823">F1181</f>
        <v>0</v>
      </c>
      <c r="G1180" s="60">
        <f t="shared" si="4823"/>
        <v>0</v>
      </c>
      <c r="H1180" s="60">
        <f t="shared" si="4823"/>
        <v>0</v>
      </c>
      <c r="I1180" s="60">
        <f t="shared" si="4823"/>
        <v>0</v>
      </c>
      <c r="J1180" s="60">
        <f t="shared" si="4823"/>
        <v>0</v>
      </c>
      <c r="K1180" s="23">
        <f t="shared" si="4740"/>
        <v>0</v>
      </c>
      <c r="L1180" s="23">
        <f t="shared" si="4741"/>
        <v>0</v>
      </c>
      <c r="M1180" s="60">
        <f t="shared" si="4823"/>
        <v>0</v>
      </c>
      <c r="N1180" s="60">
        <f t="shared" si="4823"/>
        <v>0</v>
      </c>
      <c r="O1180" s="60">
        <f t="shared" si="4823"/>
        <v>0</v>
      </c>
      <c r="P1180" s="149">
        <f t="shared" si="4823"/>
        <v>0</v>
      </c>
      <c r="Q1180" s="149">
        <f t="shared" si="4823"/>
        <v>0</v>
      </c>
      <c r="R1180" s="149">
        <f t="shared" si="4823"/>
        <v>0</v>
      </c>
      <c r="S1180" s="149">
        <f t="shared" si="4823"/>
        <v>0</v>
      </c>
      <c r="T1180" s="149">
        <f t="shared" si="4823"/>
        <v>0</v>
      </c>
      <c r="U1180" s="149">
        <f t="shared" si="4823"/>
        <v>0</v>
      </c>
      <c r="V1180" s="149">
        <f t="shared" si="4823"/>
        <v>0</v>
      </c>
      <c r="W1180" s="149">
        <f t="shared" si="4823"/>
        <v>0</v>
      </c>
      <c r="X1180" s="149">
        <f t="shared" si="4823"/>
        <v>0</v>
      </c>
      <c r="Y1180" s="149">
        <f t="shared" si="4823"/>
        <v>0</v>
      </c>
      <c r="Z1180" s="149">
        <f t="shared" si="4823"/>
        <v>0</v>
      </c>
      <c r="AA1180" s="149">
        <f t="shared" si="4823"/>
        <v>0</v>
      </c>
      <c r="AB1180" s="149">
        <f t="shared" si="4823"/>
        <v>0</v>
      </c>
      <c r="AC1180" s="149">
        <f t="shared" si="4823"/>
        <v>0</v>
      </c>
      <c r="AD1180" s="292">
        <f t="shared" si="4579"/>
        <v>0</v>
      </c>
      <c r="AE1180" s="149">
        <f t="shared" si="4823"/>
        <v>0</v>
      </c>
      <c r="AF1180" s="149">
        <f t="shared" si="4823"/>
        <v>0</v>
      </c>
      <c r="AG1180" s="149">
        <f t="shared" si="4823"/>
        <v>0</v>
      </c>
      <c r="AH1180" s="149">
        <f t="shared" si="4823"/>
        <v>0</v>
      </c>
      <c r="AI1180" s="149">
        <f t="shared" si="4823"/>
        <v>0</v>
      </c>
      <c r="AJ1180" s="149">
        <f t="shared" si="4823"/>
        <v>0</v>
      </c>
      <c r="AK1180" s="149">
        <f t="shared" si="4823"/>
        <v>0</v>
      </c>
      <c r="AL1180" s="149">
        <f t="shared" si="4823"/>
        <v>0</v>
      </c>
      <c r="AM1180" s="149">
        <f t="shared" si="4823"/>
        <v>0</v>
      </c>
      <c r="AN1180" s="149">
        <f t="shared" si="4823"/>
        <v>0</v>
      </c>
      <c r="AO1180" s="149">
        <f t="shared" si="4823"/>
        <v>0</v>
      </c>
    </row>
    <row r="1181" spans="1:41" ht="13.5" customHeight="1">
      <c r="A1181" s="43"/>
      <c r="B1181" s="28" t="s">
        <v>365</v>
      </c>
      <c r="C1181" s="29">
        <v>70</v>
      </c>
      <c r="D1181" s="186">
        <v>6</v>
      </c>
      <c r="E1181" s="30"/>
      <c r="F1181" s="93"/>
      <c r="G1181" s="186"/>
      <c r="H1181" s="186"/>
      <c r="I1181" s="186"/>
      <c r="J1181" s="186"/>
      <c r="K1181" s="23">
        <f t="shared" si="4740"/>
        <v>0</v>
      </c>
      <c r="L1181" s="23">
        <f t="shared" si="4741"/>
        <v>0</v>
      </c>
      <c r="M1181" s="186"/>
      <c r="N1181" s="186"/>
      <c r="O1181" s="186"/>
      <c r="P1181" s="30"/>
      <c r="Q1181" s="30"/>
      <c r="R1181" s="30"/>
      <c r="S1181" s="30"/>
      <c r="T1181" s="30"/>
      <c r="U1181" s="30"/>
      <c r="V1181" s="30"/>
      <c r="W1181" s="30"/>
      <c r="X1181" s="30"/>
      <c r="Y1181" s="30"/>
      <c r="Z1181" s="30"/>
      <c r="AA1181" s="30"/>
      <c r="AB1181" s="30"/>
      <c r="AC1181" s="30"/>
      <c r="AD1181" s="292">
        <f t="shared" si="4579"/>
        <v>0</v>
      </c>
      <c r="AE1181" s="30"/>
      <c r="AF1181" s="30"/>
      <c r="AG1181" s="30"/>
      <c r="AH1181" s="30"/>
      <c r="AI1181" s="30"/>
      <c r="AJ1181" s="30"/>
      <c r="AK1181" s="30"/>
      <c r="AL1181" s="30"/>
      <c r="AM1181" s="30"/>
      <c r="AN1181" s="30"/>
      <c r="AO1181" s="30"/>
    </row>
    <row r="1182" spans="1:41" ht="21" customHeight="1">
      <c r="A1182" s="43" t="s">
        <v>690</v>
      </c>
      <c r="B1182" s="154" t="s">
        <v>691</v>
      </c>
      <c r="C1182" s="129" t="s">
        <v>692</v>
      </c>
      <c r="D1182" s="263">
        <f t="shared" ref="D1182:E1185" si="4824">D1192+D1201+D1210+D1220+D1229</f>
        <v>20524</v>
      </c>
      <c r="E1182" s="156">
        <f t="shared" si="4824"/>
        <v>18182</v>
      </c>
      <c r="F1182" s="300">
        <f t="shared" ref="F1182:J1185" si="4825">F1192+F1201+F1210+F1220+F1229</f>
        <v>21855</v>
      </c>
      <c r="G1182" s="263">
        <f t="shared" si="4825"/>
        <v>8221</v>
      </c>
      <c r="H1182" s="263">
        <f t="shared" si="4825"/>
        <v>4498</v>
      </c>
      <c r="I1182" s="263">
        <f t="shared" si="4825"/>
        <v>4582</v>
      </c>
      <c r="J1182" s="263">
        <f t="shared" si="4825"/>
        <v>4554</v>
      </c>
      <c r="K1182" s="23">
        <f t="shared" si="4740"/>
        <v>21855</v>
      </c>
      <c r="L1182" s="23">
        <f t="shared" si="4741"/>
        <v>0</v>
      </c>
      <c r="M1182" s="263">
        <f t="shared" ref="M1182:O1182" si="4826">M1192+M1201+M1210+M1220+M1229</f>
        <v>18120</v>
      </c>
      <c r="N1182" s="263">
        <f t="shared" si="4826"/>
        <v>18120</v>
      </c>
      <c r="O1182" s="263">
        <f t="shared" si="4826"/>
        <v>18120</v>
      </c>
      <c r="P1182" s="156">
        <f t="shared" ref="P1182:Q1182" si="4827">P1192+P1201+P1210+P1220+P1229</f>
        <v>0</v>
      </c>
      <c r="Q1182" s="156">
        <f t="shared" si="4827"/>
        <v>2621</v>
      </c>
      <c r="R1182" s="156">
        <f t="shared" ref="R1182:Z1182" si="4828">R1192+R1201+R1210+R1220+R1229</f>
        <v>-1052</v>
      </c>
      <c r="S1182" s="156">
        <f t="shared" si="4828"/>
        <v>0</v>
      </c>
      <c r="T1182" s="156">
        <f t="shared" si="4828"/>
        <v>0</v>
      </c>
      <c r="U1182" s="156">
        <f t="shared" ref="U1182:V1182" si="4829">U1192+U1201+U1210+U1220+U1229</f>
        <v>0</v>
      </c>
      <c r="V1182" s="156">
        <f t="shared" si="4829"/>
        <v>0</v>
      </c>
      <c r="W1182" s="156">
        <f t="shared" ref="W1182:Y1182" si="4830">W1192+W1201+W1210+W1220+W1229</f>
        <v>-680</v>
      </c>
      <c r="X1182" s="156">
        <f t="shared" si="4830"/>
        <v>0</v>
      </c>
      <c r="Y1182" s="156">
        <f t="shared" si="4830"/>
        <v>0</v>
      </c>
      <c r="Z1182" s="156">
        <f t="shared" si="4828"/>
        <v>0</v>
      </c>
      <c r="AA1182" s="156">
        <f t="shared" ref="AA1182:AB1182" si="4831">AA1192+AA1201+AA1210+AA1220+AA1229</f>
        <v>0</v>
      </c>
      <c r="AB1182" s="156">
        <f t="shared" si="4831"/>
        <v>35</v>
      </c>
      <c r="AC1182" s="156">
        <f t="shared" ref="AC1182:AE1182" si="4832">AC1192+AC1201+AC1210+AC1220+AC1229</f>
        <v>0</v>
      </c>
      <c r="AD1182" s="292">
        <f t="shared" si="4579"/>
        <v>22779</v>
      </c>
      <c r="AE1182" s="156">
        <f t="shared" si="4832"/>
        <v>22779</v>
      </c>
      <c r="AF1182" s="156">
        <f t="shared" ref="AF1182:AK1182" si="4833">AF1192+AF1201+AF1210+AF1220+AF1229</f>
        <v>18051</v>
      </c>
      <c r="AG1182" s="156">
        <f t="shared" si="4833"/>
        <v>23501</v>
      </c>
      <c r="AH1182" s="156">
        <f t="shared" ref="AH1182:AJ1182" si="4834">AH1192+AH1201+AH1210+AH1220+AH1229</f>
        <v>0</v>
      </c>
      <c r="AI1182" s="156">
        <f t="shared" si="4834"/>
        <v>0</v>
      </c>
      <c r="AJ1182" s="156">
        <f t="shared" si="4834"/>
        <v>0</v>
      </c>
      <c r="AK1182" s="156">
        <f t="shared" si="4833"/>
        <v>350</v>
      </c>
      <c r="AL1182" s="156">
        <f t="shared" ref="AL1182:AM1182" si="4835">AL1192+AL1201+AL1210+AL1220+AL1229</f>
        <v>0</v>
      </c>
      <c r="AM1182" s="156">
        <f t="shared" si="4835"/>
        <v>0</v>
      </c>
      <c r="AN1182" s="156">
        <f t="shared" ref="AN1182:AO1182" si="4836">AN1192+AN1201+AN1210+AN1220+AN1229</f>
        <v>0</v>
      </c>
      <c r="AO1182" s="156">
        <f t="shared" si="4836"/>
        <v>0</v>
      </c>
    </row>
    <row r="1183" spans="1:41" ht="14.25">
      <c r="A1183" s="43"/>
      <c r="B1183" s="25" t="s">
        <v>298</v>
      </c>
      <c r="C1183" s="29"/>
      <c r="D1183" s="191">
        <f t="shared" si="4824"/>
        <v>16724</v>
      </c>
      <c r="E1183" s="111">
        <f t="shared" si="4824"/>
        <v>18182</v>
      </c>
      <c r="F1183" s="296">
        <f t="shared" si="4825"/>
        <v>18046</v>
      </c>
      <c r="G1183" s="191">
        <f t="shared" si="4825"/>
        <v>4412</v>
      </c>
      <c r="H1183" s="191">
        <f t="shared" si="4825"/>
        <v>4498</v>
      </c>
      <c r="I1183" s="191">
        <f t="shared" si="4825"/>
        <v>4582</v>
      </c>
      <c r="J1183" s="191">
        <f t="shared" si="4825"/>
        <v>4554</v>
      </c>
      <c r="K1183" s="23">
        <f t="shared" si="4740"/>
        <v>18046</v>
      </c>
      <c r="L1183" s="23">
        <f t="shared" si="4741"/>
        <v>0</v>
      </c>
      <c r="M1183" s="191">
        <f t="shared" ref="M1183:O1183" si="4837">M1193+M1202+M1211+M1221+M1230</f>
        <v>18120</v>
      </c>
      <c r="N1183" s="191">
        <f t="shared" si="4837"/>
        <v>18120</v>
      </c>
      <c r="O1183" s="191">
        <f t="shared" si="4837"/>
        <v>18120</v>
      </c>
      <c r="P1183" s="111">
        <f t="shared" ref="P1183:Q1183" si="4838">P1193+P1202+P1211+P1221+P1230</f>
        <v>0</v>
      </c>
      <c r="Q1183" s="111">
        <f t="shared" si="4838"/>
        <v>2621</v>
      </c>
      <c r="R1183" s="111">
        <f t="shared" ref="R1183:Z1183" si="4839">R1193+R1202+R1211+R1221+R1230</f>
        <v>-1052</v>
      </c>
      <c r="S1183" s="111">
        <f t="shared" si="4839"/>
        <v>0</v>
      </c>
      <c r="T1183" s="111">
        <f t="shared" si="4839"/>
        <v>0</v>
      </c>
      <c r="U1183" s="111">
        <f t="shared" ref="U1183:V1183" si="4840">U1193+U1202+U1211+U1221+U1230</f>
        <v>0</v>
      </c>
      <c r="V1183" s="111">
        <f t="shared" si="4840"/>
        <v>0</v>
      </c>
      <c r="W1183" s="111">
        <f t="shared" ref="W1183:Y1183" si="4841">W1193+W1202+W1211+W1221+W1230</f>
        <v>-680</v>
      </c>
      <c r="X1183" s="111">
        <f t="shared" si="4841"/>
        <v>0</v>
      </c>
      <c r="Y1183" s="111">
        <f t="shared" si="4841"/>
        <v>0</v>
      </c>
      <c r="Z1183" s="111">
        <f t="shared" si="4839"/>
        <v>0</v>
      </c>
      <c r="AA1183" s="111">
        <f t="shared" ref="AA1183:AB1183" si="4842">AA1193+AA1202+AA1211+AA1221+AA1230</f>
        <v>0</v>
      </c>
      <c r="AB1183" s="111">
        <f t="shared" si="4842"/>
        <v>0</v>
      </c>
      <c r="AC1183" s="111">
        <f t="shared" ref="AC1183:AE1183" si="4843">AC1193+AC1202+AC1211+AC1221+AC1230</f>
        <v>0</v>
      </c>
      <c r="AD1183" s="292">
        <f t="shared" si="4579"/>
        <v>18935</v>
      </c>
      <c r="AE1183" s="111">
        <f t="shared" si="4843"/>
        <v>18935</v>
      </c>
      <c r="AF1183" s="111">
        <f t="shared" ref="AF1183:AK1183" si="4844">AF1193+AF1202+AF1211+AF1221+AF1230</f>
        <v>18051</v>
      </c>
      <c r="AG1183" s="111">
        <f t="shared" si="4844"/>
        <v>22000</v>
      </c>
      <c r="AH1183" s="111">
        <f t="shared" ref="AH1183:AJ1183" si="4845">AH1193+AH1202+AH1211+AH1221+AH1230</f>
        <v>0</v>
      </c>
      <c r="AI1183" s="111">
        <f t="shared" si="4845"/>
        <v>0</v>
      </c>
      <c r="AJ1183" s="111">
        <f t="shared" si="4845"/>
        <v>0</v>
      </c>
      <c r="AK1183" s="111">
        <f t="shared" si="4844"/>
        <v>0</v>
      </c>
      <c r="AL1183" s="111">
        <f t="shared" ref="AL1183:AM1183" si="4846">AL1193+AL1202+AL1211+AL1221+AL1230</f>
        <v>0</v>
      </c>
      <c r="AM1183" s="111">
        <f t="shared" si="4846"/>
        <v>0</v>
      </c>
      <c r="AN1183" s="111">
        <f t="shared" ref="AN1183:AO1183" si="4847">AN1193+AN1202+AN1211+AN1221+AN1230</f>
        <v>0</v>
      </c>
      <c r="AO1183" s="111">
        <f t="shared" si="4847"/>
        <v>0</v>
      </c>
    </row>
    <row r="1184" spans="1:41" ht="14.25">
      <c r="A1184" s="43"/>
      <c r="B1184" s="25" t="s">
        <v>299</v>
      </c>
      <c r="C1184" s="26">
        <v>1</v>
      </c>
      <c r="D1184" s="191">
        <f t="shared" si="4824"/>
        <v>16724</v>
      </c>
      <c r="E1184" s="111">
        <f t="shared" si="4824"/>
        <v>18182</v>
      </c>
      <c r="F1184" s="296">
        <f t="shared" si="4825"/>
        <v>18046</v>
      </c>
      <c r="G1184" s="191">
        <f t="shared" si="4825"/>
        <v>4412</v>
      </c>
      <c r="H1184" s="191">
        <f t="shared" si="4825"/>
        <v>4498</v>
      </c>
      <c r="I1184" s="191">
        <f t="shared" si="4825"/>
        <v>4582</v>
      </c>
      <c r="J1184" s="191">
        <f t="shared" si="4825"/>
        <v>4554</v>
      </c>
      <c r="K1184" s="23">
        <f t="shared" si="4740"/>
        <v>18046</v>
      </c>
      <c r="L1184" s="23">
        <f t="shared" si="4741"/>
        <v>0</v>
      </c>
      <c r="M1184" s="191">
        <f t="shared" ref="M1184:O1184" si="4848">M1194+M1203+M1212+M1222+M1231</f>
        <v>18120</v>
      </c>
      <c r="N1184" s="191">
        <f t="shared" si="4848"/>
        <v>18120</v>
      </c>
      <c r="O1184" s="191">
        <f t="shared" si="4848"/>
        <v>18120</v>
      </c>
      <c r="P1184" s="111">
        <f t="shared" ref="P1184:Q1184" si="4849">P1194+P1203+P1212+P1222+P1231</f>
        <v>0</v>
      </c>
      <c r="Q1184" s="111">
        <f t="shared" si="4849"/>
        <v>2621</v>
      </c>
      <c r="R1184" s="111">
        <f t="shared" ref="R1184:Z1184" si="4850">R1194+R1203+R1212+R1222+R1231</f>
        <v>-1052</v>
      </c>
      <c r="S1184" s="111">
        <f t="shared" si="4850"/>
        <v>0</v>
      </c>
      <c r="T1184" s="111">
        <f t="shared" si="4850"/>
        <v>0</v>
      </c>
      <c r="U1184" s="111">
        <f t="shared" ref="U1184:V1184" si="4851">U1194+U1203+U1212+U1222+U1231</f>
        <v>0</v>
      </c>
      <c r="V1184" s="111">
        <f t="shared" si="4851"/>
        <v>0</v>
      </c>
      <c r="W1184" s="111">
        <f t="shared" ref="W1184:Y1184" si="4852">W1194+W1203+W1212+W1222+W1231</f>
        <v>-680</v>
      </c>
      <c r="X1184" s="111">
        <f t="shared" si="4852"/>
        <v>0</v>
      </c>
      <c r="Y1184" s="111">
        <f t="shared" si="4852"/>
        <v>0</v>
      </c>
      <c r="Z1184" s="111">
        <f t="shared" si="4850"/>
        <v>0</v>
      </c>
      <c r="AA1184" s="111">
        <f t="shared" ref="AA1184:AB1184" si="4853">AA1194+AA1203+AA1212+AA1222+AA1231</f>
        <v>0</v>
      </c>
      <c r="AB1184" s="111">
        <f t="shared" si="4853"/>
        <v>0</v>
      </c>
      <c r="AC1184" s="111">
        <f t="shared" ref="AC1184:AE1184" si="4854">AC1194+AC1203+AC1212+AC1222+AC1231</f>
        <v>0</v>
      </c>
      <c r="AD1184" s="292">
        <f t="shared" si="4579"/>
        <v>18935</v>
      </c>
      <c r="AE1184" s="111">
        <f t="shared" si="4854"/>
        <v>18935</v>
      </c>
      <c r="AF1184" s="111">
        <f t="shared" ref="AF1184:AK1184" si="4855">AF1194+AF1203+AF1212+AF1222+AF1231</f>
        <v>18051</v>
      </c>
      <c r="AG1184" s="111">
        <f t="shared" si="4855"/>
        <v>22000</v>
      </c>
      <c r="AH1184" s="111">
        <f t="shared" ref="AH1184:AJ1184" si="4856">AH1194+AH1203+AH1212+AH1222+AH1231</f>
        <v>0</v>
      </c>
      <c r="AI1184" s="111">
        <f t="shared" si="4856"/>
        <v>0</v>
      </c>
      <c r="AJ1184" s="111">
        <f t="shared" si="4856"/>
        <v>0</v>
      </c>
      <c r="AK1184" s="111">
        <f t="shared" si="4855"/>
        <v>0</v>
      </c>
      <c r="AL1184" s="111">
        <f t="shared" ref="AL1184:AM1184" si="4857">AL1194+AL1203+AL1212+AL1222+AL1231</f>
        <v>0</v>
      </c>
      <c r="AM1184" s="111">
        <f t="shared" si="4857"/>
        <v>0</v>
      </c>
      <c r="AN1184" s="111">
        <f t="shared" ref="AN1184:AO1184" si="4858">AN1194+AN1203+AN1212+AN1222+AN1231</f>
        <v>0</v>
      </c>
      <c r="AO1184" s="111">
        <f t="shared" si="4858"/>
        <v>0</v>
      </c>
    </row>
    <row r="1185" spans="1:41" ht="25.5">
      <c r="A1185" s="43"/>
      <c r="B1185" s="320" t="s">
        <v>535</v>
      </c>
      <c r="C1185" s="26" t="s">
        <v>536</v>
      </c>
      <c r="D1185" s="191">
        <f t="shared" si="4824"/>
        <v>16724</v>
      </c>
      <c r="E1185" s="111">
        <f t="shared" si="4824"/>
        <v>18182</v>
      </c>
      <c r="F1185" s="296">
        <f t="shared" si="4825"/>
        <v>18046</v>
      </c>
      <c r="G1185" s="191">
        <f t="shared" si="4825"/>
        <v>4412</v>
      </c>
      <c r="H1185" s="191">
        <f t="shared" si="4825"/>
        <v>4498</v>
      </c>
      <c r="I1185" s="191">
        <f t="shared" si="4825"/>
        <v>4582</v>
      </c>
      <c r="J1185" s="191">
        <f t="shared" si="4825"/>
        <v>4554</v>
      </c>
      <c r="K1185" s="23">
        <f t="shared" si="4740"/>
        <v>18046</v>
      </c>
      <c r="L1185" s="23">
        <f t="shared" si="4741"/>
        <v>0</v>
      </c>
      <c r="M1185" s="191">
        <f t="shared" ref="M1185:O1185" si="4859">M1195+M1204+M1213+M1223+M1232</f>
        <v>18120</v>
      </c>
      <c r="N1185" s="191">
        <f t="shared" si="4859"/>
        <v>18120</v>
      </c>
      <c r="O1185" s="191">
        <f t="shared" si="4859"/>
        <v>18120</v>
      </c>
      <c r="P1185" s="111">
        <f t="shared" ref="P1185:Q1185" si="4860">P1195+P1204+P1213+P1223+P1232</f>
        <v>0</v>
      </c>
      <c r="Q1185" s="111">
        <f t="shared" si="4860"/>
        <v>2621</v>
      </c>
      <c r="R1185" s="111">
        <f t="shared" ref="R1185:Z1185" si="4861">R1195+R1204+R1213+R1223+R1232</f>
        <v>-1052</v>
      </c>
      <c r="S1185" s="111">
        <f t="shared" si="4861"/>
        <v>0</v>
      </c>
      <c r="T1185" s="111">
        <f t="shared" si="4861"/>
        <v>0</v>
      </c>
      <c r="U1185" s="111">
        <f t="shared" ref="U1185:V1185" si="4862">U1195+U1204+U1213+U1223+U1232</f>
        <v>0</v>
      </c>
      <c r="V1185" s="111">
        <f t="shared" si="4862"/>
        <v>0</v>
      </c>
      <c r="W1185" s="111">
        <f t="shared" ref="W1185:Y1185" si="4863">W1195+W1204+W1213+W1223+W1232</f>
        <v>-680</v>
      </c>
      <c r="X1185" s="111">
        <f t="shared" si="4863"/>
        <v>0</v>
      </c>
      <c r="Y1185" s="111">
        <f t="shared" si="4863"/>
        <v>0</v>
      </c>
      <c r="Z1185" s="111">
        <f t="shared" si="4861"/>
        <v>0</v>
      </c>
      <c r="AA1185" s="111">
        <f t="shared" ref="AA1185:AB1185" si="4864">AA1195+AA1204+AA1213+AA1223+AA1232</f>
        <v>0</v>
      </c>
      <c r="AB1185" s="111">
        <f t="shared" si="4864"/>
        <v>0</v>
      </c>
      <c r="AC1185" s="111">
        <f t="shared" ref="AC1185:AE1185" si="4865">AC1195+AC1204+AC1213+AC1223+AC1232</f>
        <v>0</v>
      </c>
      <c r="AD1185" s="292">
        <f t="shared" si="4579"/>
        <v>18935</v>
      </c>
      <c r="AE1185" s="111">
        <f t="shared" si="4865"/>
        <v>18935</v>
      </c>
      <c r="AF1185" s="111">
        <f t="shared" ref="AF1185:AK1185" si="4866">AF1195+AF1204+AF1213+AF1223+AF1232</f>
        <v>18051</v>
      </c>
      <c r="AG1185" s="111">
        <f t="shared" si="4866"/>
        <v>22000</v>
      </c>
      <c r="AH1185" s="111">
        <f t="shared" ref="AH1185:AJ1185" si="4867">AH1195+AH1204+AH1213+AH1223+AH1232</f>
        <v>0</v>
      </c>
      <c r="AI1185" s="111">
        <f t="shared" si="4867"/>
        <v>0</v>
      </c>
      <c r="AJ1185" s="111">
        <f t="shared" si="4867"/>
        <v>0</v>
      </c>
      <c r="AK1185" s="111">
        <f t="shared" si="4866"/>
        <v>0</v>
      </c>
      <c r="AL1185" s="111">
        <f t="shared" ref="AL1185:AM1185" si="4868">AL1195+AL1204+AL1213+AL1223+AL1232</f>
        <v>0</v>
      </c>
      <c r="AM1185" s="111">
        <f t="shared" si="4868"/>
        <v>0</v>
      </c>
      <c r="AN1185" s="111">
        <f t="shared" ref="AN1185:AO1185" si="4869">AN1195+AN1204+AN1213+AN1223+AN1232</f>
        <v>0</v>
      </c>
      <c r="AO1185" s="111">
        <f t="shared" si="4869"/>
        <v>0</v>
      </c>
    </row>
    <row r="1186" spans="1:41" ht="14.25">
      <c r="A1186" s="43"/>
      <c r="B1186" s="487" t="s">
        <v>820</v>
      </c>
      <c r="C1186" s="484">
        <v>10</v>
      </c>
      <c r="D1186" s="491"/>
      <c r="E1186" s="492"/>
      <c r="F1186" s="493">
        <f>F1196+F1205+F1214+F1224+F1233</f>
        <v>14026</v>
      </c>
      <c r="G1186" s="493">
        <f t="shared" ref="G1186:AO1186" si="4870">G1196+G1205+G1214+G1224+G1233</f>
        <v>3500</v>
      </c>
      <c r="H1186" s="493">
        <f t="shared" si="4870"/>
        <v>3500</v>
      </c>
      <c r="I1186" s="493">
        <f t="shared" si="4870"/>
        <v>3520</v>
      </c>
      <c r="J1186" s="493">
        <f t="shared" si="4870"/>
        <v>3506</v>
      </c>
      <c r="K1186" s="493">
        <f t="shared" si="4870"/>
        <v>14026</v>
      </c>
      <c r="L1186" s="493">
        <f t="shared" si="4870"/>
        <v>0</v>
      </c>
      <c r="M1186" s="493">
        <f t="shared" si="4870"/>
        <v>14100</v>
      </c>
      <c r="N1186" s="493">
        <f t="shared" si="4870"/>
        <v>14100</v>
      </c>
      <c r="O1186" s="493">
        <f t="shared" si="4870"/>
        <v>14100</v>
      </c>
      <c r="P1186" s="493">
        <f t="shared" si="4870"/>
        <v>0</v>
      </c>
      <c r="Q1186" s="493">
        <f t="shared" si="4870"/>
        <v>1824</v>
      </c>
      <c r="R1186" s="493">
        <f t="shared" si="4870"/>
        <v>-680</v>
      </c>
      <c r="S1186" s="493">
        <f t="shared" si="4870"/>
        <v>0</v>
      </c>
      <c r="T1186" s="493">
        <f t="shared" si="4870"/>
        <v>0</v>
      </c>
      <c r="U1186" s="493">
        <f t="shared" si="4870"/>
        <v>0</v>
      </c>
      <c r="V1186" s="493">
        <f t="shared" si="4870"/>
        <v>0</v>
      </c>
      <c r="W1186" s="493">
        <f t="shared" si="4870"/>
        <v>-680</v>
      </c>
      <c r="X1186" s="493">
        <f t="shared" si="4870"/>
        <v>0</v>
      </c>
      <c r="Y1186" s="493">
        <f t="shared" si="4870"/>
        <v>0</v>
      </c>
      <c r="Z1186" s="493">
        <f t="shared" si="4870"/>
        <v>0</v>
      </c>
      <c r="AA1186" s="493">
        <f t="shared" si="4870"/>
        <v>0</v>
      </c>
      <c r="AB1186" s="493">
        <f t="shared" si="4870"/>
        <v>0</v>
      </c>
      <c r="AC1186" s="493">
        <f t="shared" si="4870"/>
        <v>0</v>
      </c>
      <c r="AD1186" s="493">
        <f t="shared" si="4870"/>
        <v>14490</v>
      </c>
      <c r="AE1186" s="493">
        <f t="shared" si="4870"/>
        <v>14490</v>
      </c>
      <c r="AF1186" s="493">
        <f t="shared" si="4870"/>
        <v>13891</v>
      </c>
      <c r="AG1186" s="493">
        <f t="shared" si="4870"/>
        <v>15530</v>
      </c>
      <c r="AH1186" s="493">
        <f t="shared" si="4870"/>
        <v>0</v>
      </c>
      <c r="AI1186" s="493">
        <f t="shared" si="4870"/>
        <v>0</v>
      </c>
      <c r="AJ1186" s="493">
        <f t="shared" si="4870"/>
        <v>0</v>
      </c>
      <c r="AK1186" s="493">
        <f t="shared" si="4870"/>
        <v>0</v>
      </c>
      <c r="AL1186" s="493">
        <f t="shared" si="4870"/>
        <v>0</v>
      </c>
      <c r="AM1186" s="493">
        <f t="shared" si="4870"/>
        <v>0</v>
      </c>
      <c r="AN1186" s="493">
        <f t="shared" si="4870"/>
        <v>0</v>
      </c>
      <c r="AO1186" s="493">
        <f t="shared" si="4870"/>
        <v>0</v>
      </c>
    </row>
    <row r="1187" spans="1:41" ht="14.25">
      <c r="A1187" s="43"/>
      <c r="B1187" s="487" t="s">
        <v>819</v>
      </c>
      <c r="C1187" s="484">
        <v>20</v>
      </c>
      <c r="D1187" s="491"/>
      <c r="E1187" s="492"/>
      <c r="F1187" s="493">
        <f>F1197+F1206+F1215+F1225+F1234</f>
        <v>3950</v>
      </c>
      <c r="G1187" s="493">
        <f t="shared" ref="G1187:AO1187" si="4871">G1197+G1206+G1215+G1225+G1234</f>
        <v>892</v>
      </c>
      <c r="H1187" s="493">
        <f t="shared" si="4871"/>
        <v>983</v>
      </c>
      <c r="I1187" s="493">
        <f t="shared" si="4871"/>
        <v>1045</v>
      </c>
      <c r="J1187" s="493">
        <f t="shared" si="4871"/>
        <v>1030</v>
      </c>
      <c r="K1187" s="493">
        <f t="shared" si="4871"/>
        <v>3950</v>
      </c>
      <c r="L1187" s="493">
        <f t="shared" si="4871"/>
        <v>0</v>
      </c>
      <c r="M1187" s="493">
        <f t="shared" si="4871"/>
        <v>3950</v>
      </c>
      <c r="N1187" s="493">
        <f t="shared" si="4871"/>
        <v>3950</v>
      </c>
      <c r="O1187" s="493">
        <f t="shared" si="4871"/>
        <v>3950</v>
      </c>
      <c r="P1187" s="493">
        <f t="shared" si="4871"/>
        <v>0</v>
      </c>
      <c r="Q1187" s="493">
        <f t="shared" si="4871"/>
        <v>797</v>
      </c>
      <c r="R1187" s="493">
        <f t="shared" si="4871"/>
        <v>-372</v>
      </c>
      <c r="S1187" s="493">
        <f t="shared" si="4871"/>
        <v>0</v>
      </c>
      <c r="T1187" s="493">
        <f t="shared" si="4871"/>
        <v>0</v>
      </c>
      <c r="U1187" s="493">
        <f t="shared" si="4871"/>
        <v>0</v>
      </c>
      <c r="V1187" s="493">
        <f t="shared" si="4871"/>
        <v>0</v>
      </c>
      <c r="W1187" s="493">
        <f t="shared" si="4871"/>
        <v>0</v>
      </c>
      <c r="X1187" s="493">
        <f t="shared" si="4871"/>
        <v>0</v>
      </c>
      <c r="Y1187" s="493">
        <f t="shared" si="4871"/>
        <v>0</v>
      </c>
      <c r="Z1187" s="493">
        <f t="shared" si="4871"/>
        <v>0</v>
      </c>
      <c r="AA1187" s="493">
        <f t="shared" si="4871"/>
        <v>0</v>
      </c>
      <c r="AB1187" s="493">
        <f t="shared" si="4871"/>
        <v>0</v>
      </c>
      <c r="AC1187" s="493">
        <f t="shared" si="4871"/>
        <v>0</v>
      </c>
      <c r="AD1187" s="493">
        <f t="shared" si="4871"/>
        <v>4375</v>
      </c>
      <c r="AE1187" s="493">
        <f t="shared" si="4871"/>
        <v>4375</v>
      </c>
      <c r="AF1187" s="493">
        <f t="shared" si="4871"/>
        <v>4093</v>
      </c>
      <c r="AG1187" s="493">
        <f t="shared" si="4871"/>
        <v>6400</v>
      </c>
      <c r="AH1187" s="493">
        <f t="shared" si="4871"/>
        <v>0</v>
      </c>
      <c r="AI1187" s="493">
        <f t="shared" si="4871"/>
        <v>0</v>
      </c>
      <c r="AJ1187" s="493">
        <f t="shared" si="4871"/>
        <v>0</v>
      </c>
      <c r="AK1187" s="493">
        <f t="shared" si="4871"/>
        <v>0</v>
      </c>
      <c r="AL1187" s="493">
        <f t="shared" si="4871"/>
        <v>0</v>
      </c>
      <c r="AM1187" s="493">
        <f t="shared" si="4871"/>
        <v>0</v>
      </c>
      <c r="AN1187" s="493">
        <f t="shared" si="4871"/>
        <v>0</v>
      </c>
      <c r="AO1187" s="493">
        <f t="shared" si="4871"/>
        <v>0</v>
      </c>
    </row>
    <row r="1188" spans="1:41" ht="14.25">
      <c r="A1188" s="43"/>
      <c r="B1188" s="487" t="s">
        <v>564</v>
      </c>
      <c r="C1188" s="484">
        <v>59</v>
      </c>
      <c r="D1188" s="491"/>
      <c r="E1188" s="492"/>
      <c r="F1188" s="493">
        <f>F1216</f>
        <v>70</v>
      </c>
      <c r="G1188" s="493">
        <f t="shared" ref="G1188:AO1188" si="4872">G1216</f>
        <v>20</v>
      </c>
      <c r="H1188" s="493">
        <f t="shared" si="4872"/>
        <v>15</v>
      </c>
      <c r="I1188" s="493">
        <f t="shared" si="4872"/>
        <v>17</v>
      </c>
      <c r="J1188" s="493">
        <f t="shared" si="4872"/>
        <v>18</v>
      </c>
      <c r="K1188" s="493">
        <f t="shared" si="4872"/>
        <v>70</v>
      </c>
      <c r="L1188" s="493">
        <f t="shared" si="4872"/>
        <v>0</v>
      </c>
      <c r="M1188" s="493">
        <f t="shared" si="4872"/>
        <v>70</v>
      </c>
      <c r="N1188" s="493">
        <f t="shared" si="4872"/>
        <v>70</v>
      </c>
      <c r="O1188" s="493">
        <f t="shared" si="4872"/>
        <v>70</v>
      </c>
      <c r="P1188" s="493">
        <f t="shared" si="4872"/>
        <v>0</v>
      </c>
      <c r="Q1188" s="493">
        <f t="shared" si="4872"/>
        <v>0</v>
      </c>
      <c r="R1188" s="493">
        <f t="shared" si="4872"/>
        <v>0</v>
      </c>
      <c r="S1188" s="493">
        <f t="shared" si="4872"/>
        <v>0</v>
      </c>
      <c r="T1188" s="493">
        <f t="shared" si="4872"/>
        <v>0</v>
      </c>
      <c r="U1188" s="493">
        <f t="shared" si="4872"/>
        <v>0</v>
      </c>
      <c r="V1188" s="493">
        <f t="shared" si="4872"/>
        <v>0</v>
      </c>
      <c r="W1188" s="493">
        <f t="shared" si="4872"/>
        <v>0</v>
      </c>
      <c r="X1188" s="493">
        <f t="shared" si="4872"/>
        <v>0</v>
      </c>
      <c r="Y1188" s="493">
        <f t="shared" si="4872"/>
        <v>0</v>
      </c>
      <c r="Z1188" s="493">
        <f t="shared" si="4872"/>
        <v>0</v>
      </c>
      <c r="AA1188" s="493">
        <f t="shared" si="4872"/>
        <v>0</v>
      </c>
      <c r="AB1188" s="493">
        <f t="shared" si="4872"/>
        <v>0</v>
      </c>
      <c r="AC1188" s="493">
        <f t="shared" si="4872"/>
        <v>0</v>
      </c>
      <c r="AD1188" s="493">
        <f t="shared" si="4872"/>
        <v>70</v>
      </c>
      <c r="AE1188" s="493">
        <f t="shared" si="4872"/>
        <v>70</v>
      </c>
      <c r="AF1188" s="493">
        <f t="shared" si="4872"/>
        <v>67</v>
      </c>
      <c r="AG1188" s="493">
        <f t="shared" si="4872"/>
        <v>70</v>
      </c>
      <c r="AH1188" s="493">
        <f t="shared" si="4872"/>
        <v>0</v>
      </c>
      <c r="AI1188" s="493">
        <f t="shared" si="4872"/>
        <v>0</v>
      </c>
      <c r="AJ1188" s="493">
        <f t="shared" si="4872"/>
        <v>0</v>
      </c>
      <c r="AK1188" s="493">
        <f t="shared" si="4872"/>
        <v>0</v>
      </c>
      <c r="AL1188" s="493">
        <f t="shared" si="4872"/>
        <v>0</v>
      </c>
      <c r="AM1188" s="493">
        <f t="shared" si="4872"/>
        <v>0</v>
      </c>
      <c r="AN1188" s="493">
        <f t="shared" si="4872"/>
        <v>0</v>
      </c>
      <c r="AO1188" s="493">
        <f t="shared" si="4872"/>
        <v>0</v>
      </c>
    </row>
    <row r="1189" spans="1:41" ht="14.25">
      <c r="A1189" s="43"/>
      <c r="B1189" s="25" t="s">
        <v>693</v>
      </c>
      <c r="C1189" s="26">
        <v>85.01</v>
      </c>
      <c r="D1189" s="191">
        <f t="shared" ref="D1189:E1189" si="4873">D1207+D1198+D1217</f>
        <v>0</v>
      </c>
      <c r="E1189" s="111">
        <f t="shared" si="4873"/>
        <v>0</v>
      </c>
      <c r="F1189" s="296">
        <f t="shared" ref="F1189:J1189" si="4874">F1207+F1198+F1217</f>
        <v>0</v>
      </c>
      <c r="G1189" s="191">
        <f t="shared" si="4874"/>
        <v>0</v>
      </c>
      <c r="H1189" s="191">
        <f t="shared" si="4874"/>
        <v>0</v>
      </c>
      <c r="I1189" s="191">
        <f t="shared" si="4874"/>
        <v>0</v>
      </c>
      <c r="J1189" s="191">
        <f t="shared" si="4874"/>
        <v>0</v>
      </c>
      <c r="K1189" s="23">
        <f t="shared" si="4740"/>
        <v>0</v>
      </c>
      <c r="L1189" s="23">
        <f t="shared" si="4741"/>
        <v>0</v>
      </c>
      <c r="M1189" s="191">
        <f t="shared" ref="M1189:O1189" si="4875">M1207+M1198+M1217</f>
        <v>0</v>
      </c>
      <c r="N1189" s="191">
        <f t="shared" si="4875"/>
        <v>0</v>
      </c>
      <c r="O1189" s="191">
        <f t="shared" si="4875"/>
        <v>0</v>
      </c>
      <c r="P1189" s="111">
        <f t="shared" ref="P1189:Q1189" si="4876">P1207+P1198+P1217</f>
        <v>0</v>
      </c>
      <c r="Q1189" s="111">
        <f t="shared" si="4876"/>
        <v>0</v>
      </c>
      <c r="R1189" s="111">
        <f t="shared" ref="R1189:Z1189" si="4877">R1207+R1198+R1217</f>
        <v>0</v>
      </c>
      <c r="S1189" s="111">
        <f t="shared" si="4877"/>
        <v>0</v>
      </c>
      <c r="T1189" s="111">
        <f t="shared" si="4877"/>
        <v>0</v>
      </c>
      <c r="U1189" s="111">
        <f t="shared" ref="U1189:V1189" si="4878">U1207+U1198+U1217</f>
        <v>0</v>
      </c>
      <c r="V1189" s="111">
        <f t="shared" si="4878"/>
        <v>0</v>
      </c>
      <c r="W1189" s="111">
        <f t="shared" ref="W1189:Y1189" si="4879">W1207+W1198+W1217</f>
        <v>0</v>
      </c>
      <c r="X1189" s="111">
        <f t="shared" si="4879"/>
        <v>0</v>
      </c>
      <c r="Y1189" s="111">
        <f t="shared" si="4879"/>
        <v>0</v>
      </c>
      <c r="Z1189" s="111">
        <f t="shared" si="4877"/>
        <v>0</v>
      </c>
      <c r="AA1189" s="111">
        <f t="shared" ref="AA1189:AB1189" si="4880">AA1207+AA1198+AA1217</f>
        <v>0</v>
      </c>
      <c r="AB1189" s="111">
        <f t="shared" si="4880"/>
        <v>0</v>
      </c>
      <c r="AC1189" s="111">
        <f t="shared" ref="AC1189:AE1189" si="4881">AC1207+AC1198+AC1217</f>
        <v>0</v>
      </c>
      <c r="AD1189" s="292">
        <f t="shared" si="4579"/>
        <v>0</v>
      </c>
      <c r="AE1189" s="111">
        <f t="shared" si="4881"/>
        <v>0</v>
      </c>
      <c r="AF1189" s="111">
        <f t="shared" ref="AF1189:AK1189" si="4882">AF1207+AF1198+AF1217</f>
        <v>0</v>
      </c>
      <c r="AG1189" s="111">
        <f t="shared" si="4882"/>
        <v>0</v>
      </c>
      <c r="AH1189" s="111">
        <f t="shared" ref="AH1189:AJ1189" si="4883">AH1207+AH1198+AH1217</f>
        <v>0</v>
      </c>
      <c r="AI1189" s="111">
        <f t="shared" si="4883"/>
        <v>0</v>
      </c>
      <c r="AJ1189" s="111">
        <f t="shared" si="4883"/>
        <v>0</v>
      </c>
      <c r="AK1189" s="111">
        <f t="shared" si="4882"/>
        <v>0</v>
      </c>
      <c r="AL1189" s="111">
        <f t="shared" ref="AL1189:AM1189" si="4884">AL1207+AL1198+AL1217</f>
        <v>0</v>
      </c>
      <c r="AM1189" s="111">
        <f t="shared" si="4884"/>
        <v>0</v>
      </c>
      <c r="AN1189" s="111">
        <f t="shared" ref="AN1189:AO1189" si="4885">AN1207+AN1198+AN1217</f>
        <v>0</v>
      </c>
      <c r="AO1189" s="111">
        <f t="shared" si="4885"/>
        <v>0</v>
      </c>
    </row>
    <row r="1190" spans="1:41" ht="14.25">
      <c r="A1190" s="43"/>
      <c r="B1190" s="25" t="s">
        <v>311</v>
      </c>
      <c r="C1190" s="29"/>
      <c r="D1190" s="191">
        <f t="shared" ref="D1190:E1190" si="4886">D1199+D1208+D1218+D1227+D1235</f>
        <v>3800</v>
      </c>
      <c r="E1190" s="111">
        <f t="shared" si="4886"/>
        <v>0</v>
      </c>
      <c r="F1190" s="296">
        <f t="shared" ref="F1190:J1190" si="4887">F1199+F1208+F1218+F1227+F1235</f>
        <v>3809</v>
      </c>
      <c r="G1190" s="191">
        <f t="shared" si="4887"/>
        <v>3809</v>
      </c>
      <c r="H1190" s="191">
        <f t="shared" si="4887"/>
        <v>0</v>
      </c>
      <c r="I1190" s="191">
        <f t="shared" si="4887"/>
        <v>0</v>
      </c>
      <c r="J1190" s="191">
        <f t="shared" si="4887"/>
        <v>0</v>
      </c>
      <c r="K1190" s="23">
        <f t="shared" si="4740"/>
        <v>3809</v>
      </c>
      <c r="L1190" s="23">
        <f t="shared" si="4741"/>
        <v>0</v>
      </c>
      <c r="M1190" s="191">
        <f t="shared" ref="M1190:O1190" si="4888">M1199+M1208+M1218+M1227+M1235</f>
        <v>0</v>
      </c>
      <c r="N1190" s="191">
        <f t="shared" si="4888"/>
        <v>0</v>
      </c>
      <c r="O1190" s="191">
        <f t="shared" si="4888"/>
        <v>0</v>
      </c>
      <c r="P1190" s="111">
        <f t="shared" ref="P1190:Q1190" si="4889">P1199+P1208+P1218+P1227+P1235</f>
        <v>0</v>
      </c>
      <c r="Q1190" s="111">
        <f t="shared" si="4889"/>
        <v>0</v>
      </c>
      <c r="R1190" s="111">
        <f>R1199+R1208+R1218+R1227+R1235</f>
        <v>0</v>
      </c>
      <c r="S1190" s="111">
        <f t="shared" ref="S1190:Z1190" si="4890">S1199+S1208+S1218+S1227+S1235</f>
        <v>0</v>
      </c>
      <c r="T1190" s="111">
        <f t="shared" si="4890"/>
        <v>0</v>
      </c>
      <c r="U1190" s="111">
        <f t="shared" ref="U1190:V1190" si="4891">U1199+U1208+U1218+U1227+U1235</f>
        <v>0</v>
      </c>
      <c r="V1190" s="111">
        <f t="shared" si="4891"/>
        <v>0</v>
      </c>
      <c r="W1190" s="111">
        <f t="shared" ref="W1190:Y1190" si="4892">W1199+W1208+W1218+W1227+W1235</f>
        <v>0</v>
      </c>
      <c r="X1190" s="111">
        <f t="shared" si="4892"/>
        <v>0</v>
      </c>
      <c r="Y1190" s="111">
        <f t="shared" si="4892"/>
        <v>0</v>
      </c>
      <c r="Z1190" s="111">
        <f t="shared" si="4890"/>
        <v>0</v>
      </c>
      <c r="AA1190" s="111">
        <f t="shared" ref="AA1190:AB1190" si="4893">AA1199+AA1208+AA1218+AA1227+AA1235</f>
        <v>0</v>
      </c>
      <c r="AB1190" s="111">
        <f t="shared" si="4893"/>
        <v>35</v>
      </c>
      <c r="AC1190" s="111">
        <f t="shared" ref="AC1190:AE1190" si="4894">AC1199+AC1208+AC1218+AC1227+AC1235</f>
        <v>0</v>
      </c>
      <c r="AD1190" s="292">
        <f t="shared" si="4579"/>
        <v>3844</v>
      </c>
      <c r="AE1190" s="111">
        <f t="shared" si="4894"/>
        <v>3844</v>
      </c>
      <c r="AF1190" s="111">
        <f t="shared" ref="AF1190:AK1190" si="4895">AF1199+AF1208+AF1218+AF1227+AF1235</f>
        <v>0</v>
      </c>
      <c r="AG1190" s="111">
        <f t="shared" si="4895"/>
        <v>1501</v>
      </c>
      <c r="AH1190" s="111">
        <f t="shared" ref="AH1190:AJ1190" si="4896">AH1199+AH1208+AH1218+AH1227+AH1235</f>
        <v>0</v>
      </c>
      <c r="AI1190" s="111">
        <f t="shared" si="4896"/>
        <v>0</v>
      </c>
      <c r="AJ1190" s="111">
        <f t="shared" si="4896"/>
        <v>0</v>
      </c>
      <c r="AK1190" s="111">
        <f t="shared" si="4895"/>
        <v>350</v>
      </c>
      <c r="AL1190" s="111">
        <f t="shared" ref="AL1190:AM1190" si="4897">AL1199+AL1208+AL1218+AL1227+AL1235</f>
        <v>0</v>
      </c>
      <c r="AM1190" s="111">
        <f t="shared" si="4897"/>
        <v>0</v>
      </c>
      <c r="AN1190" s="111">
        <f t="shared" ref="AN1190:AO1190" si="4898">AN1199+AN1208+AN1218+AN1227+AN1235</f>
        <v>0</v>
      </c>
      <c r="AO1190" s="111">
        <f t="shared" si="4898"/>
        <v>0</v>
      </c>
    </row>
    <row r="1191" spans="1:41" ht="14.25">
      <c r="A1191" s="43"/>
      <c r="B1191" s="31" t="s">
        <v>317</v>
      </c>
      <c r="C1191" s="26" t="s">
        <v>318</v>
      </c>
      <c r="D1191" s="248">
        <f t="shared" ref="D1191:E1191" si="4899">D1200+D1209+D1219+D1227+D1235</f>
        <v>3800</v>
      </c>
      <c r="E1191" s="38">
        <f t="shared" si="4899"/>
        <v>0</v>
      </c>
      <c r="F1191" s="286">
        <f t="shared" ref="F1191:J1191" si="4900">F1200+F1209+F1219+F1227+F1235</f>
        <v>3809</v>
      </c>
      <c r="G1191" s="248">
        <f t="shared" si="4900"/>
        <v>3809</v>
      </c>
      <c r="H1191" s="248">
        <f t="shared" si="4900"/>
        <v>0</v>
      </c>
      <c r="I1191" s="248">
        <f t="shared" si="4900"/>
        <v>0</v>
      </c>
      <c r="J1191" s="248">
        <f t="shared" si="4900"/>
        <v>0</v>
      </c>
      <c r="K1191" s="23">
        <f t="shared" si="4740"/>
        <v>3809</v>
      </c>
      <c r="L1191" s="23">
        <f t="shared" si="4741"/>
        <v>0</v>
      </c>
      <c r="M1191" s="248">
        <f t="shared" ref="M1191:O1191" si="4901">M1200+M1209+M1219+M1227+M1235</f>
        <v>0</v>
      </c>
      <c r="N1191" s="248">
        <f t="shared" si="4901"/>
        <v>0</v>
      </c>
      <c r="O1191" s="248">
        <f t="shared" si="4901"/>
        <v>0</v>
      </c>
      <c r="P1191" s="38">
        <f t="shared" ref="P1191:Q1191" si="4902">P1200+P1209+P1219+P1227+P1235</f>
        <v>0</v>
      </c>
      <c r="Q1191" s="38">
        <f t="shared" si="4902"/>
        <v>0</v>
      </c>
      <c r="R1191" s="38">
        <f>R1200+R1209+R1219+R1227+R1235</f>
        <v>0</v>
      </c>
      <c r="S1191" s="38">
        <f t="shared" ref="S1191:Z1191" si="4903">S1200+S1209+S1219+S1227+S1235</f>
        <v>0</v>
      </c>
      <c r="T1191" s="38">
        <f t="shared" si="4903"/>
        <v>0</v>
      </c>
      <c r="U1191" s="38">
        <f t="shared" ref="U1191:V1191" si="4904">U1200+U1209+U1219+U1227+U1235</f>
        <v>0</v>
      </c>
      <c r="V1191" s="38">
        <f t="shared" si="4904"/>
        <v>0</v>
      </c>
      <c r="W1191" s="38">
        <f t="shared" ref="W1191:Y1191" si="4905">W1200+W1209+W1219+W1227+W1235</f>
        <v>0</v>
      </c>
      <c r="X1191" s="38">
        <f t="shared" si="4905"/>
        <v>0</v>
      </c>
      <c r="Y1191" s="38">
        <f t="shared" si="4905"/>
        <v>0</v>
      </c>
      <c r="Z1191" s="38">
        <f t="shared" si="4903"/>
        <v>0</v>
      </c>
      <c r="AA1191" s="38">
        <f t="shared" ref="AA1191:AB1191" si="4906">AA1200+AA1209+AA1219+AA1227+AA1235</f>
        <v>0</v>
      </c>
      <c r="AB1191" s="38">
        <f t="shared" si="4906"/>
        <v>35</v>
      </c>
      <c r="AC1191" s="38">
        <f t="shared" ref="AC1191:AE1191" si="4907">AC1200+AC1209+AC1219+AC1227+AC1235</f>
        <v>0</v>
      </c>
      <c r="AD1191" s="292">
        <f t="shared" si="4579"/>
        <v>3844</v>
      </c>
      <c r="AE1191" s="38">
        <f t="shared" si="4907"/>
        <v>3844</v>
      </c>
      <c r="AF1191" s="38">
        <f t="shared" ref="AF1191:AK1191" si="4908">AF1200+AF1209+AF1219+AF1227+AF1235</f>
        <v>0</v>
      </c>
      <c r="AG1191" s="38">
        <f t="shared" si="4908"/>
        <v>1501</v>
      </c>
      <c r="AH1191" s="38">
        <f t="shared" ref="AH1191:AJ1191" si="4909">AH1200+AH1209+AH1219+AH1227+AH1235</f>
        <v>0</v>
      </c>
      <c r="AI1191" s="38">
        <f t="shared" si="4909"/>
        <v>0</v>
      </c>
      <c r="AJ1191" s="38">
        <f t="shared" si="4909"/>
        <v>0</v>
      </c>
      <c r="AK1191" s="38">
        <f t="shared" si="4908"/>
        <v>350</v>
      </c>
      <c r="AL1191" s="38">
        <f t="shared" ref="AL1191:AM1191" si="4910">AL1200+AL1209+AL1219+AL1227+AL1235</f>
        <v>0</v>
      </c>
      <c r="AM1191" s="38">
        <f t="shared" si="4910"/>
        <v>0</v>
      </c>
      <c r="AN1191" s="38">
        <f t="shared" ref="AN1191:AO1191" si="4911">AN1200+AN1209+AN1219+AN1227+AN1235</f>
        <v>0</v>
      </c>
      <c r="AO1191" s="38">
        <f t="shared" si="4911"/>
        <v>0</v>
      </c>
    </row>
    <row r="1192" spans="1:41" ht="26.25" customHeight="1">
      <c r="A1192" s="43" t="s">
        <v>694</v>
      </c>
      <c r="B1192" s="154" t="s">
        <v>538</v>
      </c>
      <c r="C1192" s="129" t="s">
        <v>692</v>
      </c>
      <c r="D1192" s="263">
        <f t="shared" ref="D1192:E1192" si="4912">D1193+D1199</f>
        <v>2189</v>
      </c>
      <c r="E1192" s="156">
        <f t="shared" si="4912"/>
        <v>2475</v>
      </c>
      <c r="F1192" s="300">
        <f t="shared" ref="F1192:J1192" si="4913">F1193+F1199</f>
        <v>2565</v>
      </c>
      <c r="G1192" s="263">
        <f t="shared" si="4913"/>
        <v>735</v>
      </c>
      <c r="H1192" s="263">
        <f t="shared" si="4913"/>
        <v>605</v>
      </c>
      <c r="I1192" s="263">
        <f t="shared" si="4913"/>
        <v>615</v>
      </c>
      <c r="J1192" s="263">
        <f t="shared" si="4913"/>
        <v>610</v>
      </c>
      <c r="K1192" s="23">
        <f t="shared" si="4740"/>
        <v>2565</v>
      </c>
      <c r="L1192" s="23">
        <f t="shared" si="4741"/>
        <v>0</v>
      </c>
      <c r="M1192" s="263">
        <f t="shared" ref="M1192:O1192" si="4914">M1193+M1199</f>
        <v>2500</v>
      </c>
      <c r="N1192" s="263">
        <f t="shared" si="4914"/>
        <v>2500</v>
      </c>
      <c r="O1192" s="263">
        <f t="shared" si="4914"/>
        <v>2500</v>
      </c>
      <c r="P1192" s="156">
        <f t="shared" ref="P1192:Q1192" si="4915">P1193+P1199</f>
        <v>0</v>
      </c>
      <c r="Q1192" s="156">
        <f t="shared" si="4915"/>
        <v>2621</v>
      </c>
      <c r="R1192" s="156">
        <f>R1193+R1199</f>
        <v>-1052</v>
      </c>
      <c r="S1192" s="156">
        <f t="shared" ref="S1192:Z1192" si="4916">S1193+S1199</f>
        <v>0</v>
      </c>
      <c r="T1192" s="156">
        <f t="shared" si="4916"/>
        <v>0</v>
      </c>
      <c r="U1192" s="156">
        <f t="shared" ref="U1192:V1192" si="4917">U1193+U1199</f>
        <v>0</v>
      </c>
      <c r="V1192" s="156">
        <f t="shared" si="4917"/>
        <v>0</v>
      </c>
      <c r="W1192" s="156">
        <f t="shared" ref="W1192:Y1192" si="4918">W1193+W1199</f>
        <v>-430</v>
      </c>
      <c r="X1192" s="156">
        <f t="shared" si="4918"/>
        <v>0</v>
      </c>
      <c r="Y1192" s="156">
        <f t="shared" si="4918"/>
        <v>0</v>
      </c>
      <c r="Z1192" s="156">
        <f t="shared" si="4916"/>
        <v>0</v>
      </c>
      <c r="AA1192" s="156">
        <f t="shared" ref="AA1192:AB1192" si="4919">AA1193+AA1199</f>
        <v>0</v>
      </c>
      <c r="AB1192" s="156">
        <f t="shared" si="4919"/>
        <v>0</v>
      </c>
      <c r="AC1192" s="156">
        <f t="shared" ref="AC1192:AE1192" si="4920">AC1193+AC1199</f>
        <v>0</v>
      </c>
      <c r="AD1192" s="292">
        <f t="shared" si="4579"/>
        <v>3704</v>
      </c>
      <c r="AE1192" s="156">
        <f t="shared" si="4920"/>
        <v>3704</v>
      </c>
      <c r="AF1192" s="156">
        <f t="shared" ref="AF1192:AK1192" si="4921">AF1193+AF1199</f>
        <v>3358</v>
      </c>
      <c r="AG1192" s="156">
        <f t="shared" si="4921"/>
        <v>5390</v>
      </c>
      <c r="AH1192" s="156">
        <f t="shared" ref="AH1192:AJ1192" si="4922">AH1193+AH1199</f>
        <v>0</v>
      </c>
      <c r="AI1192" s="156">
        <f t="shared" si="4922"/>
        <v>0</v>
      </c>
      <c r="AJ1192" s="156">
        <f t="shared" si="4922"/>
        <v>0</v>
      </c>
      <c r="AK1192" s="156">
        <f t="shared" si="4921"/>
        <v>0</v>
      </c>
      <c r="AL1192" s="156">
        <f t="shared" ref="AL1192:AM1192" si="4923">AL1193+AL1199</f>
        <v>0</v>
      </c>
      <c r="AM1192" s="156">
        <f t="shared" si="4923"/>
        <v>0</v>
      </c>
      <c r="AN1192" s="156">
        <f t="shared" ref="AN1192:AO1192" si="4924">AN1193+AN1199</f>
        <v>0</v>
      </c>
      <c r="AO1192" s="156">
        <f t="shared" si="4924"/>
        <v>0</v>
      </c>
    </row>
    <row r="1193" spans="1:41" ht="14.25">
      <c r="A1193" s="43"/>
      <c r="B1193" s="25" t="s">
        <v>298</v>
      </c>
      <c r="C1193" s="29"/>
      <c r="D1193" s="191">
        <f t="shared" ref="D1193:E1193" si="4925">D1194+D1198</f>
        <v>2189</v>
      </c>
      <c r="E1193" s="111">
        <f t="shared" si="4925"/>
        <v>2475</v>
      </c>
      <c r="F1193" s="296">
        <f t="shared" ref="F1193:J1193" si="4926">F1194+F1198</f>
        <v>2455</v>
      </c>
      <c r="G1193" s="191">
        <f t="shared" si="4926"/>
        <v>625</v>
      </c>
      <c r="H1193" s="191">
        <f t="shared" si="4926"/>
        <v>605</v>
      </c>
      <c r="I1193" s="191">
        <f t="shared" si="4926"/>
        <v>615</v>
      </c>
      <c r="J1193" s="191">
        <f t="shared" si="4926"/>
        <v>610</v>
      </c>
      <c r="K1193" s="23">
        <f t="shared" si="4740"/>
        <v>2455</v>
      </c>
      <c r="L1193" s="23">
        <f t="shared" si="4741"/>
        <v>0</v>
      </c>
      <c r="M1193" s="191">
        <f t="shared" ref="M1193:O1193" si="4927">M1194+M1198</f>
        <v>2500</v>
      </c>
      <c r="N1193" s="191">
        <f t="shared" si="4927"/>
        <v>2500</v>
      </c>
      <c r="O1193" s="191">
        <f t="shared" si="4927"/>
        <v>2500</v>
      </c>
      <c r="P1193" s="111">
        <f t="shared" ref="P1193:Q1193" si="4928">P1194+P1198</f>
        <v>0</v>
      </c>
      <c r="Q1193" s="111">
        <f t="shared" si="4928"/>
        <v>2621</v>
      </c>
      <c r="R1193" s="111">
        <f t="shared" ref="R1193:Z1193" si="4929">R1194+R1198</f>
        <v>-1052</v>
      </c>
      <c r="S1193" s="111">
        <f t="shared" si="4929"/>
        <v>0</v>
      </c>
      <c r="T1193" s="111">
        <f t="shared" si="4929"/>
        <v>0</v>
      </c>
      <c r="U1193" s="111">
        <f t="shared" ref="U1193:V1193" si="4930">U1194+U1198</f>
        <v>0</v>
      </c>
      <c r="V1193" s="111">
        <f t="shared" si="4930"/>
        <v>0</v>
      </c>
      <c r="W1193" s="111">
        <f t="shared" ref="W1193:Y1193" si="4931">W1194+W1198</f>
        <v>-430</v>
      </c>
      <c r="X1193" s="111">
        <f t="shared" si="4931"/>
        <v>0</v>
      </c>
      <c r="Y1193" s="111">
        <f t="shared" si="4931"/>
        <v>0</v>
      </c>
      <c r="Z1193" s="111">
        <f t="shared" si="4929"/>
        <v>0</v>
      </c>
      <c r="AA1193" s="111">
        <f t="shared" ref="AA1193:AB1193" si="4932">AA1194+AA1198</f>
        <v>0</v>
      </c>
      <c r="AB1193" s="111">
        <f t="shared" si="4932"/>
        <v>0</v>
      </c>
      <c r="AC1193" s="111">
        <f t="shared" ref="AC1193:AE1193" si="4933">AC1194+AC1198</f>
        <v>0</v>
      </c>
      <c r="AD1193" s="292">
        <f t="shared" si="4579"/>
        <v>3594</v>
      </c>
      <c r="AE1193" s="111">
        <f t="shared" si="4933"/>
        <v>3594</v>
      </c>
      <c r="AF1193" s="111">
        <f t="shared" ref="AF1193:AK1193" si="4934">AF1194+AF1198</f>
        <v>3358</v>
      </c>
      <c r="AG1193" s="111">
        <f t="shared" si="4934"/>
        <v>4730</v>
      </c>
      <c r="AH1193" s="111">
        <f t="shared" ref="AH1193:AJ1193" si="4935">AH1194+AH1198</f>
        <v>0</v>
      </c>
      <c r="AI1193" s="111">
        <f t="shared" si="4935"/>
        <v>0</v>
      </c>
      <c r="AJ1193" s="111">
        <f t="shared" si="4935"/>
        <v>0</v>
      </c>
      <c r="AK1193" s="111">
        <f t="shared" si="4934"/>
        <v>0</v>
      </c>
      <c r="AL1193" s="111">
        <f t="shared" ref="AL1193:AM1193" si="4936">AL1194+AL1198</f>
        <v>0</v>
      </c>
      <c r="AM1193" s="111">
        <f t="shared" si="4936"/>
        <v>0</v>
      </c>
      <c r="AN1193" s="111">
        <f t="shared" ref="AN1193:AO1193" si="4937">AN1194+AN1198</f>
        <v>0</v>
      </c>
      <c r="AO1193" s="111">
        <f t="shared" si="4937"/>
        <v>0</v>
      </c>
    </row>
    <row r="1194" spans="1:41" ht="14.25">
      <c r="A1194" s="43"/>
      <c r="B1194" s="28" t="s">
        <v>299</v>
      </c>
      <c r="C1194" s="29">
        <v>1</v>
      </c>
      <c r="D1194" s="248">
        <f t="shared" ref="D1194:E1194" si="4938">D1195</f>
        <v>2189</v>
      </c>
      <c r="E1194" s="38">
        <f t="shared" si="4938"/>
        <v>2475</v>
      </c>
      <c r="F1194" s="286">
        <f t="shared" ref="F1194:AO1194" si="4939">F1195</f>
        <v>2455</v>
      </c>
      <c r="G1194" s="248">
        <f t="shared" si="4939"/>
        <v>625</v>
      </c>
      <c r="H1194" s="248">
        <f t="shared" si="4939"/>
        <v>605</v>
      </c>
      <c r="I1194" s="248">
        <f t="shared" si="4939"/>
        <v>615</v>
      </c>
      <c r="J1194" s="248">
        <f t="shared" si="4939"/>
        <v>610</v>
      </c>
      <c r="K1194" s="23">
        <f t="shared" si="4740"/>
        <v>2455</v>
      </c>
      <c r="L1194" s="23">
        <f t="shared" si="4741"/>
        <v>0</v>
      </c>
      <c r="M1194" s="248">
        <f t="shared" si="4939"/>
        <v>2500</v>
      </c>
      <c r="N1194" s="248">
        <f t="shared" si="4939"/>
        <v>2500</v>
      </c>
      <c r="O1194" s="248">
        <f t="shared" si="4939"/>
        <v>2500</v>
      </c>
      <c r="P1194" s="38">
        <f t="shared" si="4939"/>
        <v>0</v>
      </c>
      <c r="Q1194" s="38">
        <f t="shared" si="4939"/>
        <v>2621</v>
      </c>
      <c r="R1194" s="38">
        <f t="shared" si="4939"/>
        <v>-1052</v>
      </c>
      <c r="S1194" s="38">
        <f t="shared" si="4939"/>
        <v>0</v>
      </c>
      <c r="T1194" s="38">
        <f t="shared" si="4939"/>
        <v>0</v>
      </c>
      <c r="U1194" s="38">
        <f t="shared" si="4939"/>
        <v>0</v>
      </c>
      <c r="V1194" s="38">
        <f t="shared" si="4939"/>
        <v>0</v>
      </c>
      <c r="W1194" s="38">
        <f t="shared" si="4939"/>
        <v>-430</v>
      </c>
      <c r="X1194" s="38">
        <f t="shared" si="4939"/>
        <v>0</v>
      </c>
      <c r="Y1194" s="38">
        <f t="shared" si="4939"/>
        <v>0</v>
      </c>
      <c r="Z1194" s="38">
        <f t="shared" si="4939"/>
        <v>0</v>
      </c>
      <c r="AA1194" s="38">
        <f t="shared" si="4939"/>
        <v>0</v>
      </c>
      <c r="AB1194" s="38">
        <f t="shared" si="4939"/>
        <v>0</v>
      </c>
      <c r="AC1194" s="38">
        <f t="shared" si="4939"/>
        <v>0</v>
      </c>
      <c r="AD1194" s="292">
        <f t="shared" si="4579"/>
        <v>3594</v>
      </c>
      <c r="AE1194" s="38">
        <f t="shared" si="4939"/>
        <v>3594</v>
      </c>
      <c r="AF1194" s="38">
        <f t="shared" si="4939"/>
        <v>3358</v>
      </c>
      <c r="AG1194" s="38">
        <f t="shared" si="4939"/>
        <v>4730</v>
      </c>
      <c r="AH1194" s="38">
        <f t="shared" si="4939"/>
        <v>0</v>
      </c>
      <c r="AI1194" s="38">
        <f t="shared" si="4939"/>
        <v>0</v>
      </c>
      <c r="AJ1194" s="38">
        <f t="shared" si="4939"/>
        <v>0</v>
      </c>
      <c r="AK1194" s="38">
        <f t="shared" si="4939"/>
        <v>0</v>
      </c>
      <c r="AL1194" s="38">
        <f t="shared" si="4939"/>
        <v>0</v>
      </c>
      <c r="AM1194" s="38">
        <f t="shared" si="4939"/>
        <v>0</v>
      </c>
      <c r="AN1194" s="38">
        <f t="shared" si="4939"/>
        <v>0</v>
      </c>
      <c r="AO1194" s="38">
        <f t="shared" si="4939"/>
        <v>0</v>
      </c>
    </row>
    <row r="1195" spans="1:41" ht="14.25">
      <c r="A1195" s="43"/>
      <c r="B1195" s="28" t="s">
        <v>695</v>
      </c>
      <c r="C1195" s="29" t="s">
        <v>536</v>
      </c>
      <c r="D1195" s="248">
        <f t="shared" ref="D1195:E1195" si="4940">D1196+D1197</f>
        <v>2189</v>
      </c>
      <c r="E1195" s="38">
        <f t="shared" si="4940"/>
        <v>2475</v>
      </c>
      <c r="F1195" s="286">
        <f t="shared" ref="F1195:J1195" si="4941">F1196+F1197</f>
        <v>2455</v>
      </c>
      <c r="G1195" s="248">
        <f t="shared" si="4941"/>
        <v>625</v>
      </c>
      <c r="H1195" s="248">
        <f t="shared" si="4941"/>
        <v>605</v>
      </c>
      <c r="I1195" s="248">
        <f t="shared" si="4941"/>
        <v>615</v>
      </c>
      <c r="J1195" s="248">
        <f t="shared" si="4941"/>
        <v>610</v>
      </c>
      <c r="K1195" s="23">
        <f t="shared" si="4740"/>
        <v>2455</v>
      </c>
      <c r="L1195" s="23">
        <f t="shared" si="4741"/>
        <v>0</v>
      </c>
      <c r="M1195" s="248">
        <f t="shared" ref="M1195:O1195" si="4942">M1196+M1197</f>
        <v>2500</v>
      </c>
      <c r="N1195" s="248">
        <f t="shared" si="4942"/>
        <v>2500</v>
      </c>
      <c r="O1195" s="248">
        <f t="shared" si="4942"/>
        <v>2500</v>
      </c>
      <c r="P1195" s="38">
        <f t="shared" ref="P1195:Q1195" si="4943">P1196+P1197</f>
        <v>0</v>
      </c>
      <c r="Q1195" s="38">
        <f t="shared" si="4943"/>
        <v>2621</v>
      </c>
      <c r="R1195" s="38">
        <f t="shared" ref="R1195:Z1195" si="4944">R1196+R1197</f>
        <v>-1052</v>
      </c>
      <c r="S1195" s="38">
        <f t="shared" si="4944"/>
        <v>0</v>
      </c>
      <c r="T1195" s="38">
        <f t="shared" si="4944"/>
        <v>0</v>
      </c>
      <c r="U1195" s="38">
        <f t="shared" ref="U1195:V1195" si="4945">U1196+U1197</f>
        <v>0</v>
      </c>
      <c r="V1195" s="38">
        <f t="shared" si="4945"/>
        <v>0</v>
      </c>
      <c r="W1195" s="38">
        <f t="shared" ref="W1195:Y1195" si="4946">W1196+W1197</f>
        <v>-430</v>
      </c>
      <c r="X1195" s="38">
        <f t="shared" si="4946"/>
        <v>0</v>
      </c>
      <c r="Y1195" s="38">
        <f t="shared" si="4946"/>
        <v>0</v>
      </c>
      <c r="Z1195" s="38">
        <f t="shared" si="4944"/>
        <v>0</v>
      </c>
      <c r="AA1195" s="38">
        <f t="shared" ref="AA1195:AB1195" si="4947">AA1196+AA1197</f>
        <v>0</v>
      </c>
      <c r="AB1195" s="38">
        <f t="shared" si="4947"/>
        <v>0</v>
      </c>
      <c r="AC1195" s="38">
        <f t="shared" ref="AC1195:AE1195" si="4948">AC1196+AC1197</f>
        <v>0</v>
      </c>
      <c r="AD1195" s="292">
        <f t="shared" si="4579"/>
        <v>3594</v>
      </c>
      <c r="AE1195" s="38">
        <f t="shared" si="4948"/>
        <v>3594</v>
      </c>
      <c r="AF1195" s="38">
        <f t="shared" ref="AF1195:AK1195" si="4949">AF1196+AF1197</f>
        <v>3358</v>
      </c>
      <c r="AG1195" s="38">
        <f t="shared" si="4949"/>
        <v>4730</v>
      </c>
      <c r="AH1195" s="38">
        <f t="shared" ref="AH1195:AJ1195" si="4950">AH1196+AH1197</f>
        <v>0</v>
      </c>
      <c r="AI1195" s="38">
        <f t="shared" si="4950"/>
        <v>0</v>
      </c>
      <c r="AJ1195" s="38">
        <f t="shared" si="4950"/>
        <v>0</v>
      </c>
      <c r="AK1195" s="38">
        <f t="shared" si="4949"/>
        <v>0</v>
      </c>
      <c r="AL1195" s="38">
        <f t="shared" ref="AL1195:AM1195" si="4951">AL1196+AL1197</f>
        <v>0</v>
      </c>
      <c r="AM1195" s="38">
        <f t="shared" si="4951"/>
        <v>0</v>
      </c>
      <c r="AN1195" s="38">
        <f t="shared" ref="AN1195:AO1195" si="4952">AN1196+AN1197</f>
        <v>0</v>
      </c>
      <c r="AO1195" s="38">
        <f t="shared" si="4952"/>
        <v>0</v>
      </c>
    </row>
    <row r="1196" spans="1:41" ht="12.75" customHeight="1">
      <c r="A1196" s="43"/>
      <c r="B1196" s="28" t="s">
        <v>300</v>
      </c>
      <c r="C1196" s="29">
        <v>10</v>
      </c>
      <c r="D1196" s="186">
        <v>1739</v>
      </c>
      <c r="E1196" s="30">
        <v>1955</v>
      </c>
      <c r="F1196" s="93">
        <v>1955</v>
      </c>
      <c r="G1196" s="186">
        <v>500</v>
      </c>
      <c r="H1196" s="186">
        <v>480</v>
      </c>
      <c r="I1196" s="186">
        <v>490</v>
      </c>
      <c r="J1196" s="186">
        <v>485</v>
      </c>
      <c r="K1196" s="23">
        <f t="shared" si="4740"/>
        <v>1955</v>
      </c>
      <c r="L1196" s="23">
        <f t="shared" si="4741"/>
        <v>0</v>
      </c>
      <c r="M1196" s="186">
        <v>2000</v>
      </c>
      <c r="N1196" s="186">
        <v>2000</v>
      </c>
      <c r="O1196" s="186">
        <v>2000</v>
      </c>
      <c r="P1196" s="30"/>
      <c r="Q1196" s="30">
        <v>1824</v>
      </c>
      <c r="R1196" s="30">
        <v>-680</v>
      </c>
      <c r="S1196" s="30"/>
      <c r="T1196" s="30"/>
      <c r="U1196" s="30"/>
      <c r="V1196" s="30"/>
      <c r="W1196" s="30">
        <v>-430</v>
      </c>
      <c r="X1196" s="30"/>
      <c r="Y1196" s="30"/>
      <c r="Z1196" s="30"/>
      <c r="AA1196" s="30"/>
      <c r="AB1196" s="30"/>
      <c r="AC1196" s="30"/>
      <c r="AD1196" s="292">
        <f t="shared" si="4579"/>
        <v>2669</v>
      </c>
      <c r="AE1196" s="30">
        <v>2669</v>
      </c>
      <c r="AF1196" s="30">
        <v>2573</v>
      </c>
      <c r="AG1196" s="30">
        <v>3330</v>
      </c>
      <c r="AH1196" s="30"/>
      <c r="AI1196" s="30"/>
      <c r="AJ1196" s="30"/>
      <c r="AK1196" s="30"/>
      <c r="AL1196" s="30"/>
      <c r="AM1196" s="30"/>
      <c r="AN1196" s="30"/>
      <c r="AO1196" s="30"/>
    </row>
    <row r="1197" spans="1:41" ht="14.25" customHeight="1">
      <c r="A1197" s="43"/>
      <c r="B1197" s="28" t="s">
        <v>301</v>
      </c>
      <c r="C1197" s="29">
        <v>20</v>
      </c>
      <c r="D1197" s="186">
        <v>450</v>
      </c>
      <c r="E1197" s="30">
        <v>520</v>
      </c>
      <c r="F1197" s="93">
        <v>500</v>
      </c>
      <c r="G1197" s="186">
        <v>125</v>
      </c>
      <c r="H1197" s="186">
        <v>125</v>
      </c>
      <c r="I1197" s="186">
        <v>125</v>
      </c>
      <c r="J1197" s="186">
        <v>125</v>
      </c>
      <c r="K1197" s="23">
        <f t="shared" si="4740"/>
        <v>500</v>
      </c>
      <c r="L1197" s="23">
        <f t="shared" si="4741"/>
        <v>0</v>
      </c>
      <c r="M1197" s="186">
        <v>500</v>
      </c>
      <c r="N1197" s="186">
        <v>500</v>
      </c>
      <c r="O1197" s="186">
        <v>500</v>
      </c>
      <c r="P1197" s="30"/>
      <c r="Q1197" s="30">
        <v>797</v>
      </c>
      <c r="R1197" s="30">
        <v>-372</v>
      </c>
      <c r="S1197" s="30"/>
      <c r="T1197" s="30"/>
      <c r="U1197" s="30"/>
      <c r="V1197" s="30"/>
      <c r="W1197" s="30"/>
      <c r="X1197" s="30"/>
      <c r="Y1197" s="30"/>
      <c r="Z1197" s="30"/>
      <c r="AA1197" s="30"/>
      <c r="AB1197" s="30"/>
      <c r="AC1197" s="30"/>
      <c r="AD1197" s="292">
        <f t="shared" si="4579"/>
        <v>925</v>
      </c>
      <c r="AE1197" s="30">
        <v>925</v>
      </c>
      <c r="AF1197" s="30">
        <v>785</v>
      </c>
      <c r="AG1197" s="30">
        <v>1400</v>
      </c>
      <c r="AH1197" s="30"/>
      <c r="AI1197" s="30"/>
      <c r="AJ1197" s="30"/>
      <c r="AK1197" s="30"/>
      <c r="AL1197" s="30"/>
      <c r="AM1197" s="30"/>
      <c r="AN1197" s="30"/>
      <c r="AO1197" s="30"/>
    </row>
    <row r="1198" spans="1:41" ht="14.25" hidden="1" customHeight="1">
      <c r="A1198" s="43"/>
      <c r="B1198" s="25" t="s">
        <v>693</v>
      </c>
      <c r="C1198" s="26">
        <v>85.01</v>
      </c>
      <c r="D1198" s="186"/>
      <c r="E1198" s="30"/>
      <c r="F1198" s="93"/>
      <c r="G1198" s="186"/>
      <c r="H1198" s="186"/>
      <c r="I1198" s="186"/>
      <c r="J1198" s="186"/>
      <c r="K1198" s="23">
        <f t="shared" si="4740"/>
        <v>0</v>
      </c>
      <c r="L1198" s="23">
        <f t="shared" si="4741"/>
        <v>0</v>
      </c>
      <c r="M1198" s="186"/>
      <c r="N1198" s="186"/>
      <c r="O1198" s="186"/>
      <c r="P1198" s="30"/>
      <c r="Q1198" s="30"/>
      <c r="R1198" s="30"/>
      <c r="S1198" s="30"/>
      <c r="T1198" s="30"/>
      <c r="U1198" s="30"/>
      <c r="V1198" s="30"/>
      <c r="W1198" s="30"/>
      <c r="X1198" s="30"/>
      <c r="Y1198" s="30"/>
      <c r="Z1198" s="30"/>
      <c r="AA1198" s="30"/>
      <c r="AB1198" s="30"/>
      <c r="AC1198" s="30"/>
      <c r="AD1198" s="292">
        <f t="shared" si="4579"/>
        <v>0</v>
      </c>
      <c r="AE1198" s="30"/>
      <c r="AF1198" s="30"/>
      <c r="AG1198" s="30"/>
      <c r="AH1198" s="30"/>
      <c r="AI1198" s="30"/>
      <c r="AJ1198" s="30"/>
      <c r="AK1198" s="30"/>
      <c r="AL1198" s="30"/>
      <c r="AM1198" s="30"/>
      <c r="AN1198" s="30"/>
      <c r="AO1198" s="30"/>
    </row>
    <row r="1199" spans="1:41" ht="17.25" customHeight="1">
      <c r="A1199" s="43"/>
      <c r="B1199" s="25" t="s">
        <v>311</v>
      </c>
      <c r="C1199" s="29"/>
      <c r="D1199" s="248">
        <f t="shared" ref="D1199:E1199" si="4953">D1200</f>
        <v>0</v>
      </c>
      <c r="E1199" s="38">
        <f t="shared" si="4953"/>
        <v>0</v>
      </c>
      <c r="F1199" s="286">
        <f t="shared" ref="F1199:AO1199" si="4954">F1200</f>
        <v>110</v>
      </c>
      <c r="G1199" s="248">
        <f t="shared" si="4954"/>
        <v>110</v>
      </c>
      <c r="H1199" s="248">
        <f t="shared" si="4954"/>
        <v>0</v>
      </c>
      <c r="I1199" s="248">
        <f t="shared" si="4954"/>
        <v>0</v>
      </c>
      <c r="J1199" s="248">
        <f t="shared" si="4954"/>
        <v>0</v>
      </c>
      <c r="K1199" s="23">
        <f t="shared" si="4740"/>
        <v>110</v>
      </c>
      <c r="L1199" s="23">
        <f t="shared" si="4741"/>
        <v>0</v>
      </c>
      <c r="M1199" s="248">
        <f t="shared" si="4954"/>
        <v>0</v>
      </c>
      <c r="N1199" s="248">
        <f t="shared" si="4954"/>
        <v>0</v>
      </c>
      <c r="O1199" s="248">
        <f t="shared" si="4954"/>
        <v>0</v>
      </c>
      <c r="P1199" s="38">
        <f t="shared" si="4954"/>
        <v>0</v>
      </c>
      <c r="Q1199" s="38">
        <f t="shared" si="4954"/>
        <v>0</v>
      </c>
      <c r="R1199" s="38">
        <f>R1200</f>
        <v>0</v>
      </c>
      <c r="S1199" s="38">
        <f t="shared" si="4954"/>
        <v>0</v>
      </c>
      <c r="T1199" s="38">
        <f t="shared" si="4954"/>
        <v>0</v>
      </c>
      <c r="U1199" s="38">
        <f t="shared" si="4954"/>
        <v>0</v>
      </c>
      <c r="V1199" s="38">
        <f t="shared" si="4954"/>
        <v>0</v>
      </c>
      <c r="W1199" s="38">
        <f t="shared" si="4954"/>
        <v>0</v>
      </c>
      <c r="X1199" s="38">
        <f t="shared" si="4954"/>
        <v>0</v>
      </c>
      <c r="Y1199" s="38">
        <f t="shared" si="4954"/>
        <v>0</v>
      </c>
      <c r="Z1199" s="38">
        <f t="shared" si="4954"/>
        <v>0</v>
      </c>
      <c r="AA1199" s="38">
        <f t="shared" si="4954"/>
        <v>0</v>
      </c>
      <c r="AB1199" s="38">
        <f t="shared" si="4954"/>
        <v>0</v>
      </c>
      <c r="AC1199" s="38">
        <f t="shared" si="4954"/>
        <v>0</v>
      </c>
      <c r="AD1199" s="292">
        <f t="shared" si="4579"/>
        <v>110</v>
      </c>
      <c r="AE1199" s="38">
        <f t="shared" si="4954"/>
        <v>110</v>
      </c>
      <c r="AF1199" s="38">
        <f t="shared" si="4954"/>
        <v>0</v>
      </c>
      <c r="AG1199" s="38">
        <f t="shared" si="4954"/>
        <v>660</v>
      </c>
      <c r="AH1199" s="38">
        <f t="shared" si="4954"/>
        <v>0</v>
      </c>
      <c r="AI1199" s="38">
        <f t="shared" si="4954"/>
        <v>0</v>
      </c>
      <c r="AJ1199" s="38">
        <f t="shared" si="4954"/>
        <v>0</v>
      </c>
      <c r="AK1199" s="38">
        <f t="shared" si="4954"/>
        <v>0</v>
      </c>
      <c r="AL1199" s="38">
        <f t="shared" si="4954"/>
        <v>0</v>
      </c>
      <c r="AM1199" s="38">
        <f t="shared" si="4954"/>
        <v>0</v>
      </c>
      <c r="AN1199" s="38">
        <f t="shared" si="4954"/>
        <v>0</v>
      </c>
      <c r="AO1199" s="38">
        <f t="shared" si="4954"/>
        <v>0</v>
      </c>
    </row>
    <row r="1200" spans="1:41" ht="23.25" customHeight="1">
      <c r="A1200" s="43"/>
      <c r="B1200" s="28" t="s">
        <v>317</v>
      </c>
      <c r="C1200" s="29" t="s">
        <v>318</v>
      </c>
      <c r="D1200" s="186">
        <v>0</v>
      </c>
      <c r="E1200" s="30"/>
      <c r="F1200" s="93">
        <v>110</v>
      </c>
      <c r="G1200" s="186">
        <v>110</v>
      </c>
      <c r="H1200" s="186"/>
      <c r="I1200" s="186"/>
      <c r="J1200" s="186"/>
      <c r="K1200" s="23">
        <f t="shared" si="4740"/>
        <v>110</v>
      </c>
      <c r="L1200" s="23">
        <f t="shared" si="4741"/>
        <v>0</v>
      </c>
      <c r="M1200" s="186">
        <v>0</v>
      </c>
      <c r="N1200" s="186">
        <v>0</v>
      </c>
      <c r="O1200" s="186">
        <v>0</v>
      </c>
      <c r="P1200" s="30"/>
      <c r="Q1200" s="30"/>
      <c r="R1200" s="30"/>
      <c r="S1200" s="30"/>
      <c r="T1200" s="30"/>
      <c r="U1200" s="30"/>
      <c r="V1200" s="30"/>
      <c r="W1200" s="30"/>
      <c r="X1200" s="30"/>
      <c r="Y1200" s="30"/>
      <c r="Z1200" s="30"/>
      <c r="AA1200" s="30"/>
      <c r="AB1200" s="30"/>
      <c r="AC1200" s="30"/>
      <c r="AD1200" s="292">
        <f t="shared" ref="AD1200:AD1263" si="4955">F1200+P1200+Q1200+R1200+S1200+T1200+Z1200+U1200+V1200+W1200+X1200+Y1200+AA1200+AB1200+AC1200</f>
        <v>110</v>
      </c>
      <c r="AE1200" s="30">
        <v>110</v>
      </c>
      <c r="AF1200" s="30"/>
      <c r="AG1200" s="30">
        <f>600+60</f>
        <v>660</v>
      </c>
      <c r="AH1200" s="30"/>
      <c r="AI1200" s="30"/>
      <c r="AJ1200" s="30"/>
      <c r="AK1200" s="30"/>
      <c r="AL1200" s="30"/>
      <c r="AM1200" s="30"/>
      <c r="AN1200" s="30"/>
      <c r="AO1200" s="30"/>
    </row>
    <row r="1201" spans="1:41" ht="27" customHeight="1">
      <c r="A1201" s="43" t="s">
        <v>696</v>
      </c>
      <c r="B1201" s="154" t="s">
        <v>540</v>
      </c>
      <c r="C1201" s="129" t="s">
        <v>692</v>
      </c>
      <c r="D1201" s="263">
        <f t="shared" ref="D1201:E1201" si="4956">D1202+D1208</f>
        <v>5475</v>
      </c>
      <c r="E1201" s="156">
        <f t="shared" si="4956"/>
        <v>3240</v>
      </c>
      <c r="F1201" s="300">
        <f t="shared" ref="F1201:J1201" si="4957">F1202+F1208</f>
        <v>6879</v>
      </c>
      <c r="G1201" s="263">
        <f t="shared" si="4957"/>
        <v>4379</v>
      </c>
      <c r="H1201" s="263">
        <f t="shared" si="4957"/>
        <v>800</v>
      </c>
      <c r="I1201" s="263">
        <f t="shared" si="4957"/>
        <v>850</v>
      </c>
      <c r="J1201" s="263">
        <f t="shared" si="4957"/>
        <v>850</v>
      </c>
      <c r="K1201" s="23">
        <f t="shared" si="4740"/>
        <v>6879</v>
      </c>
      <c r="L1201" s="23">
        <f t="shared" si="4741"/>
        <v>0</v>
      </c>
      <c r="M1201" s="263">
        <f t="shared" ref="M1201:O1201" si="4958">M1202+M1208</f>
        <v>3200</v>
      </c>
      <c r="N1201" s="263">
        <f t="shared" si="4958"/>
        <v>3200</v>
      </c>
      <c r="O1201" s="263">
        <f t="shared" si="4958"/>
        <v>3200</v>
      </c>
      <c r="P1201" s="156">
        <f t="shared" ref="P1201:Q1201" si="4959">P1202+P1208</f>
        <v>0</v>
      </c>
      <c r="Q1201" s="156">
        <f t="shared" si="4959"/>
        <v>0</v>
      </c>
      <c r="R1201" s="156">
        <f t="shared" ref="R1201:Z1201" si="4960">R1202+R1208</f>
        <v>0</v>
      </c>
      <c r="S1201" s="156">
        <f t="shared" si="4960"/>
        <v>0</v>
      </c>
      <c r="T1201" s="156">
        <f t="shared" si="4960"/>
        <v>0</v>
      </c>
      <c r="U1201" s="156">
        <f t="shared" ref="U1201:V1201" si="4961">U1202+U1208</f>
        <v>0</v>
      </c>
      <c r="V1201" s="156">
        <f t="shared" si="4961"/>
        <v>0</v>
      </c>
      <c r="W1201" s="156">
        <f t="shared" ref="W1201:Y1201" si="4962">W1202+W1208</f>
        <v>0</v>
      </c>
      <c r="X1201" s="156">
        <f t="shared" si="4962"/>
        <v>0</v>
      </c>
      <c r="Y1201" s="156">
        <f t="shared" si="4962"/>
        <v>0</v>
      </c>
      <c r="Z1201" s="156">
        <f t="shared" si="4960"/>
        <v>0</v>
      </c>
      <c r="AA1201" s="156">
        <f t="shared" ref="AA1201:AB1201" si="4963">AA1202+AA1208</f>
        <v>0</v>
      </c>
      <c r="AB1201" s="156">
        <f t="shared" si="4963"/>
        <v>35</v>
      </c>
      <c r="AC1201" s="156">
        <f t="shared" ref="AC1201:AE1201" si="4964">AC1202+AC1208</f>
        <v>0</v>
      </c>
      <c r="AD1201" s="292">
        <f t="shared" si="4955"/>
        <v>6914</v>
      </c>
      <c r="AE1201" s="156">
        <f t="shared" si="4964"/>
        <v>6914</v>
      </c>
      <c r="AF1201" s="156">
        <f t="shared" ref="AF1201:AK1201" si="4965">AF1202+AF1208</f>
        <v>3103</v>
      </c>
      <c r="AG1201" s="156">
        <f t="shared" si="4965"/>
        <v>4462</v>
      </c>
      <c r="AH1201" s="156">
        <f t="shared" ref="AH1201:AJ1201" si="4966">AH1202+AH1208</f>
        <v>0</v>
      </c>
      <c r="AI1201" s="156">
        <f t="shared" si="4966"/>
        <v>0</v>
      </c>
      <c r="AJ1201" s="156">
        <f t="shared" si="4966"/>
        <v>0</v>
      </c>
      <c r="AK1201" s="156">
        <f t="shared" si="4965"/>
        <v>350</v>
      </c>
      <c r="AL1201" s="156">
        <f t="shared" ref="AL1201:AM1201" si="4967">AL1202+AL1208</f>
        <v>0</v>
      </c>
      <c r="AM1201" s="156">
        <f t="shared" si="4967"/>
        <v>0</v>
      </c>
      <c r="AN1201" s="156">
        <f t="shared" ref="AN1201:AO1201" si="4968">AN1202+AN1208</f>
        <v>0</v>
      </c>
      <c r="AO1201" s="156">
        <f t="shared" si="4968"/>
        <v>0</v>
      </c>
    </row>
    <row r="1202" spans="1:41" ht="14.25">
      <c r="A1202" s="43"/>
      <c r="B1202" s="25" t="s">
        <v>298</v>
      </c>
      <c r="C1202" s="29"/>
      <c r="D1202" s="191">
        <f t="shared" ref="D1202:E1202" si="4969">D1203</f>
        <v>2925</v>
      </c>
      <c r="E1202" s="111">
        <f t="shared" si="4969"/>
        <v>3240</v>
      </c>
      <c r="F1202" s="296">
        <f t="shared" ref="F1202:AO1202" si="4970">F1203</f>
        <v>3200</v>
      </c>
      <c r="G1202" s="191">
        <f t="shared" si="4970"/>
        <v>700</v>
      </c>
      <c r="H1202" s="191">
        <f t="shared" si="4970"/>
        <v>800</v>
      </c>
      <c r="I1202" s="191">
        <f t="shared" si="4970"/>
        <v>850</v>
      </c>
      <c r="J1202" s="191">
        <f t="shared" si="4970"/>
        <v>850</v>
      </c>
      <c r="K1202" s="23">
        <f t="shared" si="4740"/>
        <v>3200</v>
      </c>
      <c r="L1202" s="23">
        <f t="shared" si="4741"/>
        <v>0</v>
      </c>
      <c r="M1202" s="191">
        <f t="shared" si="4970"/>
        <v>3200</v>
      </c>
      <c r="N1202" s="191">
        <f t="shared" si="4970"/>
        <v>3200</v>
      </c>
      <c r="O1202" s="191">
        <f t="shared" si="4970"/>
        <v>3200</v>
      </c>
      <c r="P1202" s="111">
        <f t="shared" si="4970"/>
        <v>0</v>
      </c>
      <c r="Q1202" s="111">
        <f t="shared" si="4970"/>
        <v>0</v>
      </c>
      <c r="R1202" s="111">
        <f t="shared" si="4970"/>
        <v>0</v>
      </c>
      <c r="S1202" s="111">
        <f t="shared" si="4970"/>
        <v>0</v>
      </c>
      <c r="T1202" s="111">
        <f t="shared" si="4970"/>
        <v>0</v>
      </c>
      <c r="U1202" s="111">
        <f t="shared" si="4970"/>
        <v>0</v>
      </c>
      <c r="V1202" s="111">
        <f t="shared" si="4970"/>
        <v>0</v>
      </c>
      <c r="W1202" s="111">
        <f t="shared" si="4970"/>
        <v>0</v>
      </c>
      <c r="X1202" s="111">
        <f t="shared" si="4970"/>
        <v>0</v>
      </c>
      <c r="Y1202" s="111">
        <f t="shared" si="4970"/>
        <v>0</v>
      </c>
      <c r="Z1202" s="111">
        <f t="shared" si="4970"/>
        <v>0</v>
      </c>
      <c r="AA1202" s="111">
        <f t="shared" si="4970"/>
        <v>0</v>
      </c>
      <c r="AB1202" s="111">
        <f t="shared" si="4970"/>
        <v>0</v>
      </c>
      <c r="AC1202" s="111">
        <f t="shared" si="4970"/>
        <v>0</v>
      </c>
      <c r="AD1202" s="292">
        <f t="shared" si="4955"/>
        <v>3200</v>
      </c>
      <c r="AE1202" s="111">
        <f t="shared" si="4970"/>
        <v>3200</v>
      </c>
      <c r="AF1202" s="111">
        <f t="shared" si="4970"/>
        <v>3103</v>
      </c>
      <c r="AG1202" s="111">
        <f t="shared" si="4970"/>
        <v>3700</v>
      </c>
      <c r="AH1202" s="111">
        <f t="shared" si="4970"/>
        <v>0</v>
      </c>
      <c r="AI1202" s="111">
        <f t="shared" si="4970"/>
        <v>0</v>
      </c>
      <c r="AJ1202" s="111">
        <f t="shared" si="4970"/>
        <v>0</v>
      </c>
      <c r="AK1202" s="111">
        <f t="shared" si="4970"/>
        <v>0</v>
      </c>
      <c r="AL1202" s="111">
        <f t="shared" si="4970"/>
        <v>0</v>
      </c>
      <c r="AM1202" s="111">
        <f t="shared" si="4970"/>
        <v>0</v>
      </c>
      <c r="AN1202" s="111">
        <f t="shared" si="4970"/>
        <v>0</v>
      </c>
      <c r="AO1202" s="111">
        <f t="shared" si="4970"/>
        <v>0</v>
      </c>
    </row>
    <row r="1203" spans="1:41" ht="14.25">
      <c r="A1203" s="43"/>
      <c r="B1203" s="28" t="s">
        <v>299</v>
      </c>
      <c r="C1203" s="29">
        <v>1</v>
      </c>
      <c r="D1203" s="248">
        <f t="shared" ref="D1203:E1203" si="4971">D1204+D1207</f>
        <v>2925</v>
      </c>
      <c r="E1203" s="38">
        <f t="shared" si="4971"/>
        <v>3240</v>
      </c>
      <c r="F1203" s="286">
        <f t="shared" ref="F1203:J1203" si="4972">F1204+F1207</f>
        <v>3200</v>
      </c>
      <c r="G1203" s="248">
        <f t="shared" si="4972"/>
        <v>700</v>
      </c>
      <c r="H1203" s="248">
        <f t="shared" si="4972"/>
        <v>800</v>
      </c>
      <c r="I1203" s="248">
        <f t="shared" si="4972"/>
        <v>850</v>
      </c>
      <c r="J1203" s="248">
        <f t="shared" si="4972"/>
        <v>850</v>
      </c>
      <c r="K1203" s="23">
        <f t="shared" si="4740"/>
        <v>3200</v>
      </c>
      <c r="L1203" s="23">
        <f t="shared" si="4741"/>
        <v>0</v>
      </c>
      <c r="M1203" s="248">
        <f t="shared" ref="M1203:O1203" si="4973">M1204+M1207</f>
        <v>3200</v>
      </c>
      <c r="N1203" s="248">
        <f t="shared" si="4973"/>
        <v>3200</v>
      </c>
      <c r="O1203" s="248">
        <f t="shared" si="4973"/>
        <v>3200</v>
      </c>
      <c r="P1203" s="38">
        <f t="shared" ref="P1203:Q1203" si="4974">P1204+P1207</f>
        <v>0</v>
      </c>
      <c r="Q1203" s="38">
        <f t="shared" si="4974"/>
        <v>0</v>
      </c>
      <c r="R1203" s="38">
        <f t="shared" ref="R1203:Z1203" si="4975">R1204+R1207</f>
        <v>0</v>
      </c>
      <c r="S1203" s="38">
        <f t="shared" si="4975"/>
        <v>0</v>
      </c>
      <c r="T1203" s="38">
        <f t="shared" si="4975"/>
        <v>0</v>
      </c>
      <c r="U1203" s="38">
        <f t="shared" ref="U1203:V1203" si="4976">U1204+U1207</f>
        <v>0</v>
      </c>
      <c r="V1203" s="38">
        <f t="shared" si="4976"/>
        <v>0</v>
      </c>
      <c r="W1203" s="38">
        <f t="shared" ref="W1203:Y1203" si="4977">W1204+W1207</f>
        <v>0</v>
      </c>
      <c r="X1203" s="38">
        <f t="shared" si="4977"/>
        <v>0</v>
      </c>
      <c r="Y1203" s="38">
        <f t="shared" si="4977"/>
        <v>0</v>
      </c>
      <c r="Z1203" s="38">
        <f t="shared" si="4975"/>
        <v>0</v>
      </c>
      <c r="AA1203" s="38">
        <f t="shared" ref="AA1203:AB1203" si="4978">AA1204+AA1207</f>
        <v>0</v>
      </c>
      <c r="AB1203" s="38">
        <f t="shared" si="4978"/>
        <v>0</v>
      </c>
      <c r="AC1203" s="38">
        <f t="shared" ref="AC1203:AE1203" si="4979">AC1204+AC1207</f>
        <v>0</v>
      </c>
      <c r="AD1203" s="292">
        <f t="shared" si="4955"/>
        <v>3200</v>
      </c>
      <c r="AE1203" s="38">
        <f t="shared" si="4979"/>
        <v>3200</v>
      </c>
      <c r="AF1203" s="38">
        <f t="shared" ref="AF1203:AK1203" si="4980">AF1204+AF1207</f>
        <v>3103</v>
      </c>
      <c r="AG1203" s="38">
        <f t="shared" si="4980"/>
        <v>3700</v>
      </c>
      <c r="AH1203" s="38">
        <f t="shared" ref="AH1203:AJ1203" si="4981">AH1204+AH1207</f>
        <v>0</v>
      </c>
      <c r="AI1203" s="38">
        <f t="shared" si="4981"/>
        <v>0</v>
      </c>
      <c r="AJ1203" s="38">
        <f t="shared" si="4981"/>
        <v>0</v>
      </c>
      <c r="AK1203" s="38">
        <f t="shared" si="4980"/>
        <v>0</v>
      </c>
      <c r="AL1203" s="38">
        <f t="shared" ref="AL1203:AM1203" si="4982">AL1204+AL1207</f>
        <v>0</v>
      </c>
      <c r="AM1203" s="38">
        <f t="shared" si="4982"/>
        <v>0</v>
      </c>
      <c r="AN1203" s="38">
        <f t="shared" ref="AN1203:AO1203" si="4983">AN1204+AN1207</f>
        <v>0</v>
      </c>
      <c r="AO1203" s="38">
        <f t="shared" si="4983"/>
        <v>0</v>
      </c>
    </row>
    <row r="1204" spans="1:41" ht="33.75" customHeight="1">
      <c r="A1204" s="43"/>
      <c r="B1204" s="320" t="s">
        <v>535</v>
      </c>
      <c r="C1204" s="29" t="s">
        <v>536</v>
      </c>
      <c r="D1204" s="248">
        <f t="shared" ref="D1204:E1204" si="4984">D1205+D1206</f>
        <v>2925</v>
      </c>
      <c r="E1204" s="38">
        <f t="shared" si="4984"/>
        <v>3240</v>
      </c>
      <c r="F1204" s="286">
        <f t="shared" ref="F1204:J1204" si="4985">F1205+F1206</f>
        <v>3200</v>
      </c>
      <c r="G1204" s="248">
        <f t="shared" si="4985"/>
        <v>700</v>
      </c>
      <c r="H1204" s="248">
        <f t="shared" si="4985"/>
        <v>800</v>
      </c>
      <c r="I1204" s="248">
        <f t="shared" si="4985"/>
        <v>850</v>
      </c>
      <c r="J1204" s="248">
        <f t="shared" si="4985"/>
        <v>850</v>
      </c>
      <c r="K1204" s="23">
        <f t="shared" si="4740"/>
        <v>3200</v>
      </c>
      <c r="L1204" s="23">
        <f t="shared" si="4741"/>
        <v>0</v>
      </c>
      <c r="M1204" s="248">
        <f t="shared" ref="M1204:O1204" si="4986">M1205+M1206</f>
        <v>3200</v>
      </c>
      <c r="N1204" s="248">
        <f t="shared" si="4986"/>
        <v>3200</v>
      </c>
      <c r="O1204" s="248">
        <f t="shared" si="4986"/>
        <v>3200</v>
      </c>
      <c r="P1204" s="38">
        <f t="shared" ref="P1204:Q1204" si="4987">P1205+P1206</f>
        <v>0</v>
      </c>
      <c r="Q1204" s="38">
        <f t="shared" si="4987"/>
        <v>0</v>
      </c>
      <c r="R1204" s="38">
        <f t="shared" ref="R1204:Z1204" si="4988">R1205+R1206</f>
        <v>0</v>
      </c>
      <c r="S1204" s="38">
        <f t="shared" si="4988"/>
        <v>0</v>
      </c>
      <c r="T1204" s="38">
        <f t="shared" si="4988"/>
        <v>0</v>
      </c>
      <c r="U1204" s="38">
        <f t="shared" ref="U1204:V1204" si="4989">U1205+U1206</f>
        <v>0</v>
      </c>
      <c r="V1204" s="38">
        <f t="shared" si="4989"/>
        <v>0</v>
      </c>
      <c r="W1204" s="38">
        <f t="shared" ref="W1204:Y1204" si="4990">W1205+W1206</f>
        <v>0</v>
      </c>
      <c r="X1204" s="38">
        <f t="shared" si="4990"/>
        <v>0</v>
      </c>
      <c r="Y1204" s="38">
        <f t="shared" si="4990"/>
        <v>0</v>
      </c>
      <c r="Z1204" s="38">
        <f t="shared" si="4988"/>
        <v>0</v>
      </c>
      <c r="AA1204" s="38">
        <f t="shared" ref="AA1204:AB1204" si="4991">AA1205+AA1206</f>
        <v>0</v>
      </c>
      <c r="AB1204" s="38">
        <f t="shared" si="4991"/>
        <v>0</v>
      </c>
      <c r="AC1204" s="38">
        <f t="shared" ref="AC1204:AE1204" si="4992">AC1205+AC1206</f>
        <v>0</v>
      </c>
      <c r="AD1204" s="292">
        <f t="shared" si="4955"/>
        <v>3200</v>
      </c>
      <c r="AE1204" s="38">
        <f t="shared" si="4992"/>
        <v>3200</v>
      </c>
      <c r="AF1204" s="38">
        <f t="shared" ref="AF1204:AK1204" si="4993">AF1205+AF1206</f>
        <v>3103</v>
      </c>
      <c r="AG1204" s="38">
        <f t="shared" si="4993"/>
        <v>3700</v>
      </c>
      <c r="AH1204" s="38">
        <f t="shared" ref="AH1204:AJ1204" si="4994">AH1205+AH1206</f>
        <v>0</v>
      </c>
      <c r="AI1204" s="38">
        <f t="shared" si="4994"/>
        <v>0</v>
      </c>
      <c r="AJ1204" s="38">
        <f t="shared" si="4994"/>
        <v>0</v>
      </c>
      <c r="AK1204" s="38">
        <f t="shared" si="4993"/>
        <v>0</v>
      </c>
      <c r="AL1204" s="38">
        <f t="shared" ref="AL1204:AM1204" si="4995">AL1205+AL1206</f>
        <v>0</v>
      </c>
      <c r="AM1204" s="38">
        <f t="shared" si="4995"/>
        <v>0</v>
      </c>
      <c r="AN1204" s="38">
        <f t="shared" ref="AN1204:AO1204" si="4996">AN1205+AN1206</f>
        <v>0</v>
      </c>
      <c r="AO1204" s="38">
        <f t="shared" si="4996"/>
        <v>0</v>
      </c>
    </row>
    <row r="1205" spans="1:41" ht="15.75" customHeight="1">
      <c r="A1205" s="43"/>
      <c r="B1205" s="28" t="s">
        <v>300</v>
      </c>
      <c r="C1205" s="29">
        <v>10</v>
      </c>
      <c r="D1205" s="186">
        <v>1875</v>
      </c>
      <c r="E1205" s="30">
        <v>1940</v>
      </c>
      <c r="F1205" s="93">
        <v>2000</v>
      </c>
      <c r="G1205" s="186">
        <v>500</v>
      </c>
      <c r="H1205" s="186">
        <v>500</v>
      </c>
      <c r="I1205" s="186">
        <v>500</v>
      </c>
      <c r="J1205" s="186">
        <v>500</v>
      </c>
      <c r="K1205" s="23">
        <f t="shared" si="4740"/>
        <v>2000</v>
      </c>
      <c r="L1205" s="23">
        <f t="shared" si="4741"/>
        <v>0</v>
      </c>
      <c r="M1205" s="186">
        <v>2000</v>
      </c>
      <c r="N1205" s="186">
        <v>2000</v>
      </c>
      <c r="O1205" s="186">
        <v>2000</v>
      </c>
      <c r="P1205" s="30"/>
      <c r="Q1205" s="30"/>
      <c r="R1205" s="30"/>
      <c r="S1205" s="30"/>
      <c r="T1205" s="30"/>
      <c r="U1205" s="30"/>
      <c r="V1205" s="30"/>
      <c r="W1205" s="30"/>
      <c r="X1205" s="30"/>
      <c r="Y1205" s="30"/>
      <c r="Z1205" s="30"/>
      <c r="AA1205" s="30"/>
      <c r="AB1205" s="30"/>
      <c r="AC1205" s="30"/>
      <c r="AD1205" s="292">
        <f t="shared" si="4955"/>
        <v>2000</v>
      </c>
      <c r="AE1205" s="30">
        <v>2000</v>
      </c>
      <c r="AF1205" s="30">
        <v>1903</v>
      </c>
      <c r="AG1205" s="30">
        <v>2100</v>
      </c>
      <c r="AH1205" s="30"/>
      <c r="AI1205" s="30"/>
      <c r="AJ1205" s="30"/>
      <c r="AK1205" s="30"/>
      <c r="AL1205" s="30"/>
      <c r="AM1205" s="30"/>
      <c r="AN1205" s="30"/>
      <c r="AO1205" s="30"/>
    </row>
    <row r="1206" spans="1:41" ht="16.5" customHeight="1">
      <c r="A1206" s="43"/>
      <c r="B1206" s="28" t="s">
        <v>301</v>
      </c>
      <c r="C1206" s="29">
        <v>20</v>
      </c>
      <c r="D1206" s="186">
        <v>1050</v>
      </c>
      <c r="E1206" s="30">
        <v>1300</v>
      </c>
      <c r="F1206" s="93">
        <v>1200</v>
      </c>
      <c r="G1206" s="186">
        <v>200</v>
      </c>
      <c r="H1206" s="186">
        <v>300</v>
      </c>
      <c r="I1206" s="186">
        <v>350</v>
      </c>
      <c r="J1206" s="186">
        <v>350</v>
      </c>
      <c r="K1206" s="23">
        <f t="shared" si="4740"/>
        <v>1200</v>
      </c>
      <c r="L1206" s="23">
        <f t="shared" si="4741"/>
        <v>0</v>
      </c>
      <c r="M1206" s="186">
        <v>1200</v>
      </c>
      <c r="N1206" s="186">
        <v>1200</v>
      </c>
      <c r="O1206" s="186">
        <v>1200</v>
      </c>
      <c r="P1206" s="30"/>
      <c r="Q1206" s="30"/>
      <c r="R1206" s="30"/>
      <c r="S1206" s="30"/>
      <c r="T1206" s="30"/>
      <c r="U1206" s="30"/>
      <c r="V1206" s="30"/>
      <c r="W1206" s="30"/>
      <c r="X1206" s="30"/>
      <c r="Y1206" s="30"/>
      <c r="Z1206" s="30"/>
      <c r="AA1206" s="30"/>
      <c r="AB1206" s="30"/>
      <c r="AC1206" s="30"/>
      <c r="AD1206" s="292">
        <f t="shared" si="4955"/>
        <v>1200</v>
      </c>
      <c r="AE1206" s="30">
        <v>1200</v>
      </c>
      <c r="AF1206" s="30">
        <v>1200</v>
      </c>
      <c r="AG1206" s="30">
        <v>1600</v>
      </c>
      <c r="AH1206" s="30"/>
      <c r="AI1206" s="30"/>
      <c r="AJ1206" s="30"/>
      <c r="AK1206" s="30"/>
      <c r="AL1206" s="30"/>
      <c r="AM1206" s="30"/>
      <c r="AN1206" s="30"/>
      <c r="AO1206" s="30"/>
    </row>
    <row r="1207" spans="1:41" ht="12.75" hidden="1" customHeight="1">
      <c r="A1207" s="43"/>
      <c r="B1207" s="25" t="s">
        <v>693</v>
      </c>
      <c r="C1207" s="26">
        <v>85.01</v>
      </c>
      <c r="D1207" s="186"/>
      <c r="E1207" s="30"/>
      <c r="F1207" s="93"/>
      <c r="G1207" s="186"/>
      <c r="H1207" s="186"/>
      <c r="I1207" s="186"/>
      <c r="J1207" s="186"/>
      <c r="K1207" s="23">
        <f t="shared" si="4740"/>
        <v>0</v>
      </c>
      <c r="L1207" s="23">
        <f t="shared" si="4741"/>
        <v>0</v>
      </c>
      <c r="M1207" s="186"/>
      <c r="N1207" s="186"/>
      <c r="O1207" s="186"/>
      <c r="P1207" s="30"/>
      <c r="Q1207" s="30"/>
      <c r="R1207" s="30"/>
      <c r="S1207" s="30"/>
      <c r="T1207" s="30"/>
      <c r="U1207" s="30"/>
      <c r="V1207" s="30"/>
      <c r="W1207" s="30"/>
      <c r="X1207" s="30"/>
      <c r="Y1207" s="30"/>
      <c r="Z1207" s="30"/>
      <c r="AA1207" s="30"/>
      <c r="AB1207" s="30"/>
      <c r="AC1207" s="30"/>
      <c r="AD1207" s="292">
        <f t="shared" si="4955"/>
        <v>0</v>
      </c>
      <c r="AE1207" s="30"/>
      <c r="AF1207" s="30"/>
      <c r="AG1207" s="30"/>
      <c r="AH1207" s="30"/>
      <c r="AI1207" s="30"/>
      <c r="AJ1207" s="30"/>
      <c r="AK1207" s="30"/>
      <c r="AL1207" s="30"/>
      <c r="AM1207" s="30"/>
      <c r="AN1207" s="30"/>
      <c r="AO1207" s="30"/>
    </row>
    <row r="1208" spans="1:41" ht="15.75" customHeight="1">
      <c r="A1208" s="43"/>
      <c r="B1208" s="25" t="s">
        <v>311</v>
      </c>
      <c r="C1208" s="29"/>
      <c r="D1208" s="191">
        <f t="shared" ref="D1208:E1208" si="4997">D1209</f>
        <v>2550</v>
      </c>
      <c r="E1208" s="111">
        <f t="shared" si="4997"/>
        <v>0</v>
      </c>
      <c r="F1208" s="296">
        <f t="shared" ref="F1208:AO1208" si="4998">F1209</f>
        <v>3679</v>
      </c>
      <c r="G1208" s="191">
        <f t="shared" si="4998"/>
        <v>3679</v>
      </c>
      <c r="H1208" s="191">
        <f t="shared" si="4998"/>
        <v>0</v>
      </c>
      <c r="I1208" s="191">
        <f t="shared" si="4998"/>
        <v>0</v>
      </c>
      <c r="J1208" s="191">
        <f t="shared" si="4998"/>
        <v>0</v>
      </c>
      <c r="K1208" s="23">
        <f t="shared" si="4740"/>
        <v>3679</v>
      </c>
      <c r="L1208" s="23">
        <f t="shared" si="4741"/>
        <v>0</v>
      </c>
      <c r="M1208" s="191">
        <f t="shared" si="4998"/>
        <v>0</v>
      </c>
      <c r="N1208" s="191">
        <f t="shared" si="4998"/>
        <v>0</v>
      </c>
      <c r="O1208" s="191">
        <f t="shared" si="4998"/>
        <v>0</v>
      </c>
      <c r="P1208" s="111">
        <f t="shared" si="4998"/>
        <v>0</v>
      </c>
      <c r="Q1208" s="111">
        <f t="shared" si="4998"/>
        <v>0</v>
      </c>
      <c r="R1208" s="111">
        <f t="shared" si="4998"/>
        <v>0</v>
      </c>
      <c r="S1208" s="111">
        <f t="shared" si="4998"/>
        <v>0</v>
      </c>
      <c r="T1208" s="111">
        <f t="shared" si="4998"/>
        <v>0</v>
      </c>
      <c r="U1208" s="111">
        <f t="shared" si="4998"/>
        <v>0</v>
      </c>
      <c r="V1208" s="111">
        <f t="shared" si="4998"/>
        <v>0</v>
      </c>
      <c r="W1208" s="111">
        <f t="shared" si="4998"/>
        <v>0</v>
      </c>
      <c r="X1208" s="111">
        <f t="shared" si="4998"/>
        <v>0</v>
      </c>
      <c r="Y1208" s="111">
        <f t="shared" si="4998"/>
        <v>0</v>
      </c>
      <c r="Z1208" s="111">
        <f t="shared" si="4998"/>
        <v>0</v>
      </c>
      <c r="AA1208" s="111">
        <f t="shared" si="4998"/>
        <v>0</v>
      </c>
      <c r="AB1208" s="111">
        <f t="shared" si="4998"/>
        <v>35</v>
      </c>
      <c r="AC1208" s="111">
        <f t="shared" si="4998"/>
        <v>0</v>
      </c>
      <c r="AD1208" s="292">
        <f t="shared" si="4955"/>
        <v>3714</v>
      </c>
      <c r="AE1208" s="111">
        <f t="shared" si="4998"/>
        <v>3714</v>
      </c>
      <c r="AF1208" s="111">
        <f t="shared" si="4998"/>
        <v>0</v>
      </c>
      <c r="AG1208" s="111">
        <f t="shared" si="4998"/>
        <v>762</v>
      </c>
      <c r="AH1208" s="111">
        <f t="shared" si="4998"/>
        <v>0</v>
      </c>
      <c r="AI1208" s="111">
        <f t="shared" si="4998"/>
        <v>0</v>
      </c>
      <c r="AJ1208" s="111">
        <f t="shared" si="4998"/>
        <v>0</v>
      </c>
      <c r="AK1208" s="111">
        <f t="shared" si="4998"/>
        <v>350</v>
      </c>
      <c r="AL1208" s="111">
        <f t="shared" si="4998"/>
        <v>0</v>
      </c>
      <c r="AM1208" s="111">
        <f t="shared" si="4998"/>
        <v>0</v>
      </c>
      <c r="AN1208" s="111">
        <f t="shared" si="4998"/>
        <v>0</v>
      </c>
      <c r="AO1208" s="111">
        <f t="shared" si="4998"/>
        <v>0</v>
      </c>
    </row>
    <row r="1209" spans="1:41" ht="14.25">
      <c r="A1209" s="43"/>
      <c r="B1209" s="28" t="s">
        <v>317</v>
      </c>
      <c r="C1209" s="29" t="s">
        <v>318</v>
      </c>
      <c r="D1209" s="186">
        <v>2550</v>
      </c>
      <c r="E1209" s="30"/>
      <c r="F1209" s="93">
        <f>3678+1</f>
        <v>3679</v>
      </c>
      <c r="G1209" s="186">
        <f>3678+1</f>
        <v>3679</v>
      </c>
      <c r="H1209" s="186"/>
      <c r="I1209" s="186"/>
      <c r="J1209" s="186"/>
      <c r="K1209" s="23">
        <f t="shared" si="4740"/>
        <v>3679</v>
      </c>
      <c r="L1209" s="23">
        <f t="shared" si="4741"/>
        <v>0</v>
      </c>
      <c r="M1209" s="186">
        <v>0</v>
      </c>
      <c r="N1209" s="186">
        <v>0</v>
      </c>
      <c r="O1209" s="186">
        <v>0</v>
      </c>
      <c r="P1209" s="30"/>
      <c r="Q1209" s="30"/>
      <c r="R1209" s="30"/>
      <c r="S1209" s="30"/>
      <c r="T1209" s="30"/>
      <c r="U1209" s="30"/>
      <c r="V1209" s="30"/>
      <c r="W1209" s="30"/>
      <c r="X1209" s="30"/>
      <c r="Y1209" s="30"/>
      <c r="Z1209" s="30"/>
      <c r="AA1209" s="30"/>
      <c r="AB1209" s="30">
        <v>35</v>
      </c>
      <c r="AC1209" s="30"/>
      <c r="AD1209" s="292">
        <f t="shared" si="4955"/>
        <v>3714</v>
      </c>
      <c r="AE1209" s="30">
        <v>3714</v>
      </c>
      <c r="AF1209" s="30"/>
      <c r="AG1209" s="30">
        <f>350+412</f>
        <v>762</v>
      </c>
      <c r="AH1209" s="30"/>
      <c r="AI1209" s="30"/>
      <c r="AJ1209" s="30"/>
      <c r="AK1209" s="30">
        <v>350</v>
      </c>
      <c r="AL1209" s="30"/>
      <c r="AM1209" s="30"/>
      <c r="AN1209" s="30"/>
      <c r="AO1209" s="30"/>
    </row>
    <row r="1210" spans="1:41" ht="24.75" customHeight="1">
      <c r="A1210" s="43" t="s">
        <v>697</v>
      </c>
      <c r="B1210" s="154" t="s">
        <v>698</v>
      </c>
      <c r="C1210" s="129" t="s">
        <v>692</v>
      </c>
      <c r="D1210" s="263">
        <f t="shared" ref="D1210:E1210" si="4999">D1211+D1218</f>
        <v>7580</v>
      </c>
      <c r="E1210" s="156">
        <f t="shared" si="4999"/>
        <v>6800</v>
      </c>
      <c r="F1210" s="300">
        <f t="shared" ref="F1210:J1210" si="5000">F1211+F1218</f>
        <v>6790</v>
      </c>
      <c r="G1210" s="263">
        <f t="shared" si="5000"/>
        <v>1687</v>
      </c>
      <c r="H1210" s="263">
        <f t="shared" si="5000"/>
        <v>1688</v>
      </c>
      <c r="I1210" s="263">
        <f t="shared" si="5000"/>
        <v>1707</v>
      </c>
      <c r="J1210" s="263">
        <f t="shared" si="5000"/>
        <v>1708</v>
      </c>
      <c r="K1210" s="23">
        <f t="shared" si="4740"/>
        <v>6790</v>
      </c>
      <c r="L1210" s="23">
        <f t="shared" si="4741"/>
        <v>0</v>
      </c>
      <c r="M1210" s="263">
        <f t="shared" ref="M1210:O1210" si="5001">M1211+M1218</f>
        <v>6770</v>
      </c>
      <c r="N1210" s="263">
        <f t="shared" si="5001"/>
        <v>6770</v>
      </c>
      <c r="O1210" s="263">
        <f t="shared" si="5001"/>
        <v>6770</v>
      </c>
      <c r="P1210" s="156">
        <f t="shared" ref="P1210:Q1210" si="5002">P1211+P1218</f>
        <v>0</v>
      </c>
      <c r="Q1210" s="156">
        <f t="shared" si="5002"/>
        <v>0</v>
      </c>
      <c r="R1210" s="156">
        <f t="shared" ref="R1210:Z1210" si="5003">R1211+R1218</f>
        <v>0</v>
      </c>
      <c r="S1210" s="156">
        <f t="shared" si="5003"/>
        <v>0</v>
      </c>
      <c r="T1210" s="156">
        <f t="shared" si="5003"/>
        <v>0</v>
      </c>
      <c r="U1210" s="156">
        <f t="shared" ref="U1210:V1210" si="5004">U1211+U1218</f>
        <v>0</v>
      </c>
      <c r="V1210" s="156">
        <f t="shared" si="5004"/>
        <v>0</v>
      </c>
      <c r="W1210" s="156">
        <f t="shared" ref="W1210:Y1210" si="5005">W1211+W1218</f>
        <v>-200</v>
      </c>
      <c r="X1210" s="156">
        <f t="shared" si="5005"/>
        <v>0</v>
      </c>
      <c r="Y1210" s="156">
        <f t="shared" si="5005"/>
        <v>0</v>
      </c>
      <c r="Z1210" s="156">
        <f t="shared" si="5003"/>
        <v>0</v>
      </c>
      <c r="AA1210" s="156">
        <f t="shared" ref="AA1210:AB1210" si="5006">AA1211+AA1218</f>
        <v>0</v>
      </c>
      <c r="AB1210" s="156">
        <f t="shared" si="5006"/>
        <v>0</v>
      </c>
      <c r="AC1210" s="156">
        <f t="shared" ref="AC1210:AE1210" si="5007">AC1211+AC1218</f>
        <v>0</v>
      </c>
      <c r="AD1210" s="292">
        <f t="shared" si="4955"/>
        <v>6590</v>
      </c>
      <c r="AE1210" s="156">
        <f t="shared" si="5007"/>
        <v>6590</v>
      </c>
      <c r="AF1210" s="156">
        <f t="shared" ref="AF1210:AK1210" si="5008">AF1211+AF1218</f>
        <v>6426</v>
      </c>
      <c r="AG1210" s="156">
        <f t="shared" si="5008"/>
        <v>7070</v>
      </c>
      <c r="AH1210" s="156">
        <f t="shared" ref="AH1210:AJ1210" si="5009">AH1211+AH1218</f>
        <v>0</v>
      </c>
      <c r="AI1210" s="156">
        <f t="shared" si="5009"/>
        <v>0</v>
      </c>
      <c r="AJ1210" s="156">
        <f t="shared" si="5009"/>
        <v>0</v>
      </c>
      <c r="AK1210" s="156">
        <f t="shared" si="5008"/>
        <v>0</v>
      </c>
      <c r="AL1210" s="156">
        <f t="shared" ref="AL1210:AM1210" si="5010">AL1211+AL1218</f>
        <v>0</v>
      </c>
      <c r="AM1210" s="156">
        <f t="shared" si="5010"/>
        <v>0</v>
      </c>
      <c r="AN1210" s="156">
        <f t="shared" ref="AN1210:AO1210" si="5011">AN1211+AN1218</f>
        <v>0</v>
      </c>
      <c r="AO1210" s="156">
        <f t="shared" si="5011"/>
        <v>0</v>
      </c>
    </row>
    <row r="1211" spans="1:41" ht="14.25">
      <c r="A1211" s="43"/>
      <c r="B1211" s="25" t="s">
        <v>298</v>
      </c>
      <c r="C1211" s="29"/>
      <c r="D1211" s="191">
        <f t="shared" ref="D1211:E1211" si="5012">D1212+D1217</f>
        <v>6330</v>
      </c>
      <c r="E1211" s="111">
        <f t="shared" si="5012"/>
        <v>6800</v>
      </c>
      <c r="F1211" s="296">
        <f t="shared" ref="F1211:J1211" si="5013">F1212+F1217</f>
        <v>6770</v>
      </c>
      <c r="G1211" s="191">
        <f t="shared" si="5013"/>
        <v>1667</v>
      </c>
      <c r="H1211" s="191">
        <f t="shared" si="5013"/>
        <v>1688</v>
      </c>
      <c r="I1211" s="191">
        <f t="shared" si="5013"/>
        <v>1707</v>
      </c>
      <c r="J1211" s="191">
        <f t="shared" si="5013"/>
        <v>1708</v>
      </c>
      <c r="K1211" s="23">
        <f t="shared" si="4740"/>
        <v>6770</v>
      </c>
      <c r="L1211" s="23">
        <f t="shared" si="4741"/>
        <v>0</v>
      </c>
      <c r="M1211" s="191">
        <f t="shared" ref="M1211:O1211" si="5014">M1212+M1217</f>
        <v>6770</v>
      </c>
      <c r="N1211" s="191">
        <f t="shared" si="5014"/>
        <v>6770</v>
      </c>
      <c r="O1211" s="191">
        <f t="shared" si="5014"/>
        <v>6770</v>
      </c>
      <c r="P1211" s="111">
        <f t="shared" ref="P1211:Q1211" si="5015">P1212+P1217</f>
        <v>0</v>
      </c>
      <c r="Q1211" s="111">
        <f t="shared" si="5015"/>
        <v>0</v>
      </c>
      <c r="R1211" s="111">
        <f t="shared" ref="R1211:Z1211" si="5016">R1212+R1217</f>
        <v>0</v>
      </c>
      <c r="S1211" s="111">
        <f t="shared" si="5016"/>
        <v>0</v>
      </c>
      <c r="T1211" s="111">
        <f t="shared" si="5016"/>
        <v>0</v>
      </c>
      <c r="U1211" s="111">
        <f t="shared" ref="U1211:V1211" si="5017">U1212+U1217</f>
        <v>0</v>
      </c>
      <c r="V1211" s="111">
        <f t="shared" si="5017"/>
        <v>0</v>
      </c>
      <c r="W1211" s="111">
        <f t="shared" ref="W1211:Y1211" si="5018">W1212+W1217</f>
        <v>-200</v>
      </c>
      <c r="X1211" s="111">
        <f t="shared" si="5018"/>
        <v>0</v>
      </c>
      <c r="Y1211" s="111">
        <f t="shared" si="5018"/>
        <v>0</v>
      </c>
      <c r="Z1211" s="111">
        <f t="shared" si="5016"/>
        <v>0</v>
      </c>
      <c r="AA1211" s="111">
        <f t="shared" ref="AA1211:AB1211" si="5019">AA1212+AA1217</f>
        <v>0</v>
      </c>
      <c r="AB1211" s="111">
        <f t="shared" si="5019"/>
        <v>0</v>
      </c>
      <c r="AC1211" s="111">
        <f t="shared" ref="AC1211:AE1211" si="5020">AC1212+AC1217</f>
        <v>0</v>
      </c>
      <c r="AD1211" s="292">
        <f t="shared" si="4955"/>
        <v>6570</v>
      </c>
      <c r="AE1211" s="111">
        <f t="shared" si="5020"/>
        <v>6570</v>
      </c>
      <c r="AF1211" s="111">
        <f t="shared" ref="AF1211:AK1211" si="5021">AF1212+AF1217</f>
        <v>6426</v>
      </c>
      <c r="AG1211" s="111">
        <f t="shared" si="5021"/>
        <v>7070</v>
      </c>
      <c r="AH1211" s="111">
        <f t="shared" ref="AH1211:AJ1211" si="5022">AH1212+AH1217</f>
        <v>0</v>
      </c>
      <c r="AI1211" s="111">
        <f t="shared" si="5022"/>
        <v>0</v>
      </c>
      <c r="AJ1211" s="111">
        <f t="shared" si="5022"/>
        <v>0</v>
      </c>
      <c r="AK1211" s="111">
        <f t="shared" si="5021"/>
        <v>0</v>
      </c>
      <c r="AL1211" s="111">
        <f t="shared" ref="AL1211:AM1211" si="5023">AL1212+AL1217</f>
        <v>0</v>
      </c>
      <c r="AM1211" s="111">
        <f t="shared" si="5023"/>
        <v>0</v>
      </c>
      <c r="AN1211" s="111">
        <f t="shared" ref="AN1211:AO1211" si="5024">AN1212+AN1217</f>
        <v>0</v>
      </c>
      <c r="AO1211" s="111">
        <f t="shared" si="5024"/>
        <v>0</v>
      </c>
    </row>
    <row r="1212" spans="1:41" ht="14.25">
      <c r="A1212" s="43"/>
      <c r="B1212" s="28" t="s">
        <v>299</v>
      </c>
      <c r="C1212" s="29">
        <v>1</v>
      </c>
      <c r="D1212" s="248">
        <f t="shared" ref="D1212:E1212" si="5025">D1213</f>
        <v>6330</v>
      </c>
      <c r="E1212" s="38">
        <f t="shared" si="5025"/>
        <v>6800</v>
      </c>
      <c r="F1212" s="286">
        <f t="shared" ref="F1212:AO1212" si="5026">F1213</f>
        <v>6770</v>
      </c>
      <c r="G1212" s="248">
        <f t="shared" si="5026"/>
        <v>1667</v>
      </c>
      <c r="H1212" s="248">
        <f t="shared" si="5026"/>
        <v>1688</v>
      </c>
      <c r="I1212" s="248">
        <f t="shared" si="5026"/>
        <v>1707</v>
      </c>
      <c r="J1212" s="248">
        <f t="shared" si="5026"/>
        <v>1708</v>
      </c>
      <c r="K1212" s="23">
        <f t="shared" si="4740"/>
        <v>6770</v>
      </c>
      <c r="L1212" s="23">
        <f t="shared" si="4741"/>
        <v>0</v>
      </c>
      <c r="M1212" s="248">
        <f t="shared" si="5026"/>
        <v>6770</v>
      </c>
      <c r="N1212" s="248">
        <f t="shared" si="5026"/>
        <v>6770</v>
      </c>
      <c r="O1212" s="248">
        <f t="shared" si="5026"/>
        <v>6770</v>
      </c>
      <c r="P1212" s="38">
        <f t="shared" si="5026"/>
        <v>0</v>
      </c>
      <c r="Q1212" s="38">
        <f t="shared" si="5026"/>
        <v>0</v>
      </c>
      <c r="R1212" s="38">
        <f t="shared" si="5026"/>
        <v>0</v>
      </c>
      <c r="S1212" s="38">
        <f t="shared" si="5026"/>
        <v>0</v>
      </c>
      <c r="T1212" s="38">
        <f t="shared" si="5026"/>
        <v>0</v>
      </c>
      <c r="U1212" s="38">
        <f t="shared" si="5026"/>
        <v>0</v>
      </c>
      <c r="V1212" s="38">
        <f t="shared" si="5026"/>
        <v>0</v>
      </c>
      <c r="W1212" s="38">
        <f t="shared" si="5026"/>
        <v>-200</v>
      </c>
      <c r="X1212" s="38">
        <f t="shared" si="5026"/>
        <v>0</v>
      </c>
      <c r="Y1212" s="38">
        <f t="shared" si="5026"/>
        <v>0</v>
      </c>
      <c r="Z1212" s="38">
        <f t="shared" si="5026"/>
        <v>0</v>
      </c>
      <c r="AA1212" s="38">
        <f t="shared" si="5026"/>
        <v>0</v>
      </c>
      <c r="AB1212" s="38">
        <f t="shared" si="5026"/>
        <v>0</v>
      </c>
      <c r="AC1212" s="38">
        <f t="shared" si="5026"/>
        <v>0</v>
      </c>
      <c r="AD1212" s="292">
        <f t="shared" si="4955"/>
        <v>6570</v>
      </c>
      <c r="AE1212" s="38">
        <f t="shared" si="5026"/>
        <v>6570</v>
      </c>
      <c r="AF1212" s="38">
        <f t="shared" si="5026"/>
        <v>6426</v>
      </c>
      <c r="AG1212" s="38">
        <f t="shared" si="5026"/>
        <v>7070</v>
      </c>
      <c r="AH1212" s="38">
        <f t="shared" si="5026"/>
        <v>0</v>
      </c>
      <c r="AI1212" s="38">
        <f t="shared" si="5026"/>
        <v>0</v>
      </c>
      <c r="AJ1212" s="38">
        <f t="shared" si="5026"/>
        <v>0</v>
      </c>
      <c r="AK1212" s="38">
        <f t="shared" si="5026"/>
        <v>0</v>
      </c>
      <c r="AL1212" s="38">
        <f t="shared" si="5026"/>
        <v>0</v>
      </c>
      <c r="AM1212" s="38">
        <f t="shared" si="5026"/>
        <v>0</v>
      </c>
      <c r="AN1212" s="38">
        <f t="shared" si="5026"/>
        <v>0</v>
      </c>
      <c r="AO1212" s="38">
        <f t="shared" si="5026"/>
        <v>0</v>
      </c>
    </row>
    <row r="1213" spans="1:41" ht="25.5">
      <c r="A1213" s="43"/>
      <c r="B1213" s="320" t="s">
        <v>535</v>
      </c>
      <c r="C1213" s="29" t="s">
        <v>536</v>
      </c>
      <c r="D1213" s="248">
        <f t="shared" ref="D1213:E1213" si="5027">D1214+D1215+D1216</f>
        <v>6330</v>
      </c>
      <c r="E1213" s="38">
        <f t="shared" si="5027"/>
        <v>6800</v>
      </c>
      <c r="F1213" s="286">
        <f t="shared" ref="F1213:J1213" si="5028">F1214+F1215+F1216</f>
        <v>6770</v>
      </c>
      <c r="G1213" s="248">
        <f t="shared" si="5028"/>
        <v>1667</v>
      </c>
      <c r="H1213" s="248">
        <f t="shared" si="5028"/>
        <v>1688</v>
      </c>
      <c r="I1213" s="248">
        <f t="shared" si="5028"/>
        <v>1707</v>
      </c>
      <c r="J1213" s="248">
        <f t="shared" si="5028"/>
        <v>1708</v>
      </c>
      <c r="K1213" s="23">
        <f t="shared" si="4740"/>
        <v>6770</v>
      </c>
      <c r="L1213" s="23">
        <f t="shared" si="4741"/>
        <v>0</v>
      </c>
      <c r="M1213" s="248">
        <f t="shared" ref="M1213:O1213" si="5029">M1214+M1215+M1216</f>
        <v>6770</v>
      </c>
      <c r="N1213" s="248">
        <f t="shared" si="5029"/>
        <v>6770</v>
      </c>
      <c r="O1213" s="248">
        <f t="shared" si="5029"/>
        <v>6770</v>
      </c>
      <c r="P1213" s="38">
        <f t="shared" ref="P1213:Q1213" si="5030">P1214+P1215+P1216</f>
        <v>0</v>
      </c>
      <c r="Q1213" s="38">
        <f t="shared" si="5030"/>
        <v>0</v>
      </c>
      <c r="R1213" s="38">
        <f t="shared" ref="R1213:Z1213" si="5031">R1214+R1215+R1216</f>
        <v>0</v>
      </c>
      <c r="S1213" s="38">
        <f t="shared" si="5031"/>
        <v>0</v>
      </c>
      <c r="T1213" s="38">
        <f t="shared" si="5031"/>
        <v>0</v>
      </c>
      <c r="U1213" s="38">
        <f t="shared" ref="U1213:V1213" si="5032">U1214+U1215+U1216</f>
        <v>0</v>
      </c>
      <c r="V1213" s="38">
        <f t="shared" si="5032"/>
        <v>0</v>
      </c>
      <c r="W1213" s="38">
        <f t="shared" ref="W1213:Y1213" si="5033">W1214+W1215+W1216</f>
        <v>-200</v>
      </c>
      <c r="X1213" s="38">
        <f t="shared" si="5033"/>
        <v>0</v>
      </c>
      <c r="Y1213" s="38">
        <f t="shared" si="5033"/>
        <v>0</v>
      </c>
      <c r="Z1213" s="38">
        <f t="shared" si="5031"/>
        <v>0</v>
      </c>
      <c r="AA1213" s="38">
        <f t="shared" ref="AA1213:AB1213" si="5034">AA1214+AA1215+AA1216</f>
        <v>0</v>
      </c>
      <c r="AB1213" s="38">
        <f t="shared" si="5034"/>
        <v>0</v>
      </c>
      <c r="AC1213" s="38">
        <f t="shared" ref="AC1213:AE1213" si="5035">AC1214+AC1215+AC1216</f>
        <v>0</v>
      </c>
      <c r="AD1213" s="292">
        <f t="shared" si="4955"/>
        <v>6570</v>
      </c>
      <c r="AE1213" s="38">
        <f t="shared" si="5035"/>
        <v>6570</v>
      </c>
      <c r="AF1213" s="38">
        <f t="shared" ref="AF1213:AK1213" si="5036">AF1214+AF1215+AF1216</f>
        <v>6426</v>
      </c>
      <c r="AG1213" s="38">
        <f t="shared" si="5036"/>
        <v>7070</v>
      </c>
      <c r="AH1213" s="38">
        <f t="shared" ref="AH1213:AJ1213" si="5037">AH1214+AH1215+AH1216</f>
        <v>0</v>
      </c>
      <c r="AI1213" s="38">
        <f t="shared" si="5037"/>
        <v>0</v>
      </c>
      <c r="AJ1213" s="38">
        <f t="shared" si="5037"/>
        <v>0</v>
      </c>
      <c r="AK1213" s="38">
        <f t="shared" si="5036"/>
        <v>0</v>
      </c>
      <c r="AL1213" s="38">
        <f t="shared" ref="AL1213:AM1213" si="5038">AL1214+AL1215+AL1216</f>
        <v>0</v>
      </c>
      <c r="AM1213" s="38">
        <f t="shared" si="5038"/>
        <v>0</v>
      </c>
      <c r="AN1213" s="38">
        <f t="shared" ref="AN1213:AO1213" si="5039">AN1214+AN1215+AN1216</f>
        <v>0</v>
      </c>
      <c r="AO1213" s="38">
        <f t="shared" si="5039"/>
        <v>0</v>
      </c>
    </row>
    <row r="1214" spans="1:41" ht="15.75" customHeight="1">
      <c r="A1214" s="43"/>
      <c r="B1214" s="28" t="s">
        <v>300</v>
      </c>
      <c r="C1214" s="29">
        <v>10</v>
      </c>
      <c r="D1214" s="186">
        <v>5360</v>
      </c>
      <c r="E1214" s="30">
        <v>5800</v>
      </c>
      <c r="F1214" s="93">
        <v>5800</v>
      </c>
      <c r="G1214" s="186">
        <v>1450</v>
      </c>
      <c r="H1214" s="186">
        <v>1450</v>
      </c>
      <c r="I1214" s="186">
        <v>1450</v>
      </c>
      <c r="J1214" s="186">
        <v>1450</v>
      </c>
      <c r="K1214" s="23">
        <f t="shared" si="4740"/>
        <v>5800</v>
      </c>
      <c r="L1214" s="23">
        <f t="shared" si="4741"/>
        <v>0</v>
      </c>
      <c r="M1214" s="186">
        <v>5800</v>
      </c>
      <c r="N1214" s="186">
        <v>5800</v>
      </c>
      <c r="O1214" s="186">
        <v>5800</v>
      </c>
      <c r="P1214" s="30"/>
      <c r="Q1214" s="30"/>
      <c r="R1214" s="30"/>
      <c r="S1214" s="30"/>
      <c r="T1214" s="30"/>
      <c r="U1214" s="30"/>
      <c r="V1214" s="30"/>
      <c r="W1214" s="30">
        <v>-200</v>
      </c>
      <c r="X1214" s="30"/>
      <c r="Y1214" s="30"/>
      <c r="Z1214" s="30"/>
      <c r="AA1214" s="30"/>
      <c r="AB1214" s="30"/>
      <c r="AC1214" s="30"/>
      <c r="AD1214" s="292">
        <f t="shared" si="4955"/>
        <v>5600</v>
      </c>
      <c r="AE1214" s="30">
        <v>5600</v>
      </c>
      <c r="AF1214" s="30">
        <v>5440</v>
      </c>
      <c r="AG1214" s="30">
        <v>5900</v>
      </c>
      <c r="AH1214" s="30"/>
      <c r="AI1214" s="30"/>
      <c r="AJ1214" s="30"/>
      <c r="AK1214" s="30"/>
      <c r="AL1214" s="30"/>
      <c r="AM1214" s="30"/>
      <c r="AN1214" s="30"/>
      <c r="AO1214" s="30"/>
    </row>
    <row r="1215" spans="1:41" ht="15" customHeight="1">
      <c r="A1215" s="43"/>
      <c r="B1215" s="28" t="s">
        <v>301</v>
      </c>
      <c r="C1215" s="29">
        <v>20</v>
      </c>
      <c r="D1215" s="186">
        <v>870</v>
      </c>
      <c r="E1215" s="30">
        <v>930</v>
      </c>
      <c r="F1215" s="93">
        <v>900</v>
      </c>
      <c r="G1215" s="186">
        <v>197</v>
      </c>
      <c r="H1215" s="186">
        <v>223</v>
      </c>
      <c r="I1215" s="186">
        <v>240</v>
      </c>
      <c r="J1215" s="186">
        <v>240</v>
      </c>
      <c r="K1215" s="23">
        <f t="shared" si="4740"/>
        <v>900</v>
      </c>
      <c r="L1215" s="23">
        <f t="shared" si="4741"/>
        <v>0</v>
      </c>
      <c r="M1215" s="186">
        <v>900</v>
      </c>
      <c r="N1215" s="186">
        <v>900</v>
      </c>
      <c r="O1215" s="186">
        <v>900</v>
      </c>
      <c r="P1215" s="30"/>
      <c r="Q1215" s="30"/>
      <c r="R1215" s="30"/>
      <c r="S1215" s="30"/>
      <c r="T1215" s="30"/>
      <c r="U1215" s="30"/>
      <c r="V1215" s="30"/>
      <c r="W1215" s="30"/>
      <c r="X1215" s="30"/>
      <c r="Y1215" s="30"/>
      <c r="Z1215" s="30"/>
      <c r="AA1215" s="30"/>
      <c r="AB1215" s="30"/>
      <c r="AC1215" s="30"/>
      <c r="AD1215" s="292">
        <f t="shared" si="4955"/>
        <v>900</v>
      </c>
      <c r="AE1215" s="30">
        <v>900</v>
      </c>
      <c r="AF1215" s="30">
        <v>919</v>
      </c>
      <c r="AG1215" s="30">
        <v>1100</v>
      </c>
      <c r="AH1215" s="30"/>
      <c r="AI1215" s="30"/>
      <c r="AJ1215" s="30"/>
      <c r="AK1215" s="30"/>
      <c r="AL1215" s="30"/>
      <c r="AM1215" s="30"/>
      <c r="AN1215" s="30"/>
      <c r="AO1215" s="30"/>
    </row>
    <row r="1216" spans="1:41" ht="17.25" customHeight="1">
      <c r="A1216" s="43"/>
      <c r="B1216" s="28" t="s">
        <v>582</v>
      </c>
      <c r="C1216" s="29">
        <v>59</v>
      </c>
      <c r="D1216" s="186">
        <v>100</v>
      </c>
      <c r="E1216" s="30">
        <v>70</v>
      </c>
      <c r="F1216" s="93">
        <v>70</v>
      </c>
      <c r="G1216" s="186">
        <v>20</v>
      </c>
      <c r="H1216" s="186">
        <v>15</v>
      </c>
      <c r="I1216" s="186">
        <v>17</v>
      </c>
      <c r="J1216" s="186">
        <v>18</v>
      </c>
      <c r="K1216" s="23">
        <f t="shared" si="4740"/>
        <v>70</v>
      </c>
      <c r="L1216" s="23">
        <f t="shared" si="4741"/>
        <v>0</v>
      </c>
      <c r="M1216" s="186">
        <v>70</v>
      </c>
      <c r="N1216" s="186">
        <v>70</v>
      </c>
      <c r="O1216" s="186">
        <v>70</v>
      </c>
      <c r="P1216" s="30"/>
      <c r="Q1216" s="30"/>
      <c r="R1216" s="30"/>
      <c r="S1216" s="30"/>
      <c r="T1216" s="30"/>
      <c r="U1216" s="30"/>
      <c r="V1216" s="30"/>
      <c r="W1216" s="30"/>
      <c r="X1216" s="30"/>
      <c r="Y1216" s="30"/>
      <c r="Z1216" s="30"/>
      <c r="AA1216" s="30"/>
      <c r="AB1216" s="30"/>
      <c r="AC1216" s="30"/>
      <c r="AD1216" s="292">
        <f t="shared" si="4955"/>
        <v>70</v>
      </c>
      <c r="AE1216" s="30">
        <v>70</v>
      </c>
      <c r="AF1216" s="30">
        <v>67</v>
      </c>
      <c r="AG1216" s="30">
        <v>70</v>
      </c>
      <c r="AH1216" s="30"/>
      <c r="AI1216" s="30"/>
      <c r="AJ1216" s="30"/>
      <c r="AK1216" s="30"/>
      <c r="AL1216" s="30"/>
      <c r="AM1216" s="30"/>
      <c r="AN1216" s="30"/>
      <c r="AO1216" s="30"/>
    </row>
    <row r="1217" spans="1:41" ht="13.5" hidden="1" customHeight="1">
      <c r="A1217" s="43"/>
      <c r="B1217" s="25" t="s">
        <v>693</v>
      </c>
      <c r="C1217" s="26">
        <v>85.01</v>
      </c>
      <c r="D1217" s="186"/>
      <c r="E1217" s="30"/>
      <c r="F1217" s="93"/>
      <c r="G1217" s="186"/>
      <c r="H1217" s="186"/>
      <c r="I1217" s="186"/>
      <c r="J1217" s="186"/>
      <c r="K1217" s="23">
        <f t="shared" si="4740"/>
        <v>0</v>
      </c>
      <c r="L1217" s="23">
        <f t="shared" si="4741"/>
        <v>0</v>
      </c>
      <c r="M1217" s="186"/>
      <c r="N1217" s="186"/>
      <c r="O1217" s="186"/>
      <c r="P1217" s="30"/>
      <c r="Q1217" s="30"/>
      <c r="R1217" s="30"/>
      <c r="S1217" s="30"/>
      <c r="T1217" s="30"/>
      <c r="U1217" s="30"/>
      <c r="V1217" s="30"/>
      <c r="W1217" s="30"/>
      <c r="X1217" s="30"/>
      <c r="Y1217" s="30"/>
      <c r="Z1217" s="30"/>
      <c r="AA1217" s="30"/>
      <c r="AB1217" s="30"/>
      <c r="AC1217" s="30"/>
      <c r="AD1217" s="292">
        <f t="shared" si="4955"/>
        <v>0</v>
      </c>
      <c r="AE1217" s="30"/>
      <c r="AF1217" s="30"/>
      <c r="AG1217" s="30"/>
      <c r="AH1217" s="30"/>
      <c r="AI1217" s="30"/>
      <c r="AJ1217" s="30"/>
      <c r="AK1217" s="30"/>
      <c r="AL1217" s="30"/>
      <c r="AM1217" s="30"/>
      <c r="AN1217" s="30"/>
      <c r="AO1217" s="30"/>
    </row>
    <row r="1218" spans="1:41" ht="13.5" customHeight="1">
      <c r="A1218" s="43"/>
      <c r="B1218" s="25" t="s">
        <v>311</v>
      </c>
      <c r="C1218" s="29"/>
      <c r="D1218" s="191">
        <f t="shared" ref="D1218:E1218" si="5040">D1219</f>
        <v>1250</v>
      </c>
      <c r="E1218" s="111">
        <f t="shared" si="5040"/>
        <v>0</v>
      </c>
      <c r="F1218" s="296">
        <f t="shared" ref="F1218:AO1218" si="5041">F1219</f>
        <v>20</v>
      </c>
      <c r="G1218" s="191">
        <f t="shared" si="5041"/>
        <v>20</v>
      </c>
      <c r="H1218" s="191">
        <f t="shared" si="5041"/>
        <v>0</v>
      </c>
      <c r="I1218" s="191">
        <f t="shared" si="5041"/>
        <v>0</v>
      </c>
      <c r="J1218" s="191">
        <f t="shared" si="5041"/>
        <v>0</v>
      </c>
      <c r="K1218" s="23">
        <f t="shared" si="4740"/>
        <v>20</v>
      </c>
      <c r="L1218" s="23">
        <f t="shared" si="4741"/>
        <v>0</v>
      </c>
      <c r="M1218" s="191">
        <f t="shared" si="5041"/>
        <v>0</v>
      </c>
      <c r="N1218" s="191">
        <f t="shared" si="5041"/>
        <v>0</v>
      </c>
      <c r="O1218" s="191">
        <f t="shared" si="5041"/>
        <v>0</v>
      </c>
      <c r="P1218" s="111">
        <f t="shared" si="5041"/>
        <v>0</v>
      </c>
      <c r="Q1218" s="111">
        <f t="shared" si="5041"/>
        <v>0</v>
      </c>
      <c r="R1218" s="111">
        <f t="shared" si="5041"/>
        <v>0</v>
      </c>
      <c r="S1218" s="111">
        <f t="shared" si="5041"/>
        <v>0</v>
      </c>
      <c r="T1218" s="111">
        <f t="shared" si="5041"/>
        <v>0</v>
      </c>
      <c r="U1218" s="111">
        <f t="shared" si="5041"/>
        <v>0</v>
      </c>
      <c r="V1218" s="111">
        <f t="shared" si="5041"/>
        <v>0</v>
      </c>
      <c r="W1218" s="111">
        <f t="shared" si="5041"/>
        <v>0</v>
      </c>
      <c r="X1218" s="111">
        <f t="shared" si="5041"/>
        <v>0</v>
      </c>
      <c r="Y1218" s="111">
        <f t="shared" si="5041"/>
        <v>0</v>
      </c>
      <c r="Z1218" s="111">
        <f t="shared" si="5041"/>
        <v>0</v>
      </c>
      <c r="AA1218" s="111">
        <f t="shared" si="5041"/>
        <v>0</v>
      </c>
      <c r="AB1218" s="111">
        <f t="shared" si="5041"/>
        <v>0</v>
      </c>
      <c r="AC1218" s="111">
        <f t="shared" si="5041"/>
        <v>0</v>
      </c>
      <c r="AD1218" s="292">
        <f t="shared" si="4955"/>
        <v>20</v>
      </c>
      <c r="AE1218" s="111">
        <f t="shared" si="5041"/>
        <v>20</v>
      </c>
      <c r="AF1218" s="111">
        <f t="shared" si="5041"/>
        <v>0</v>
      </c>
      <c r="AG1218" s="111">
        <f t="shared" si="5041"/>
        <v>0</v>
      </c>
      <c r="AH1218" s="111">
        <f t="shared" si="5041"/>
        <v>0</v>
      </c>
      <c r="AI1218" s="111">
        <f t="shared" si="5041"/>
        <v>0</v>
      </c>
      <c r="AJ1218" s="111">
        <f t="shared" si="5041"/>
        <v>0</v>
      </c>
      <c r="AK1218" s="111">
        <f t="shared" si="5041"/>
        <v>0</v>
      </c>
      <c r="AL1218" s="111">
        <f t="shared" si="5041"/>
        <v>0</v>
      </c>
      <c r="AM1218" s="111">
        <f t="shared" si="5041"/>
        <v>0</v>
      </c>
      <c r="AN1218" s="111">
        <f t="shared" si="5041"/>
        <v>0</v>
      </c>
      <c r="AO1218" s="111">
        <f t="shared" si="5041"/>
        <v>0</v>
      </c>
    </row>
    <row r="1219" spans="1:41" ht="18.75" customHeight="1">
      <c r="A1219" s="43"/>
      <c r="B1219" s="28" t="s">
        <v>317</v>
      </c>
      <c r="C1219" s="29" t="s">
        <v>318</v>
      </c>
      <c r="D1219" s="186">
        <v>1250</v>
      </c>
      <c r="E1219" s="30"/>
      <c r="F1219" s="93">
        <v>20</v>
      </c>
      <c r="G1219" s="186">
        <v>20</v>
      </c>
      <c r="H1219" s="186"/>
      <c r="I1219" s="186"/>
      <c r="J1219" s="186"/>
      <c r="K1219" s="23">
        <f t="shared" si="4740"/>
        <v>20</v>
      </c>
      <c r="L1219" s="23">
        <f t="shared" si="4741"/>
        <v>0</v>
      </c>
      <c r="M1219" s="186">
        <v>0</v>
      </c>
      <c r="N1219" s="186">
        <v>0</v>
      </c>
      <c r="O1219" s="186">
        <v>0</v>
      </c>
      <c r="P1219" s="30"/>
      <c r="Q1219" s="30"/>
      <c r="R1219" s="30"/>
      <c r="S1219" s="30"/>
      <c r="T1219" s="30"/>
      <c r="U1219" s="30"/>
      <c r="V1219" s="30"/>
      <c r="W1219" s="30"/>
      <c r="X1219" s="30"/>
      <c r="Y1219" s="30"/>
      <c r="Z1219" s="30"/>
      <c r="AA1219" s="30"/>
      <c r="AB1219" s="30"/>
      <c r="AC1219" s="30"/>
      <c r="AD1219" s="292">
        <f t="shared" si="4955"/>
        <v>20</v>
      </c>
      <c r="AE1219" s="30">
        <v>20</v>
      </c>
      <c r="AF1219" s="30"/>
      <c r="AG1219" s="30"/>
      <c r="AH1219" s="30"/>
      <c r="AI1219" s="30"/>
      <c r="AJ1219" s="30"/>
      <c r="AK1219" s="30"/>
      <c r="AL1219" s="30"/>
      <c r="AM1219" s="30"/>
      <c r="AN1219" s="30"/>
      <c r="AO1219" s="30"/>
    </row>
    <row r="1220" spans="1:41" ht="26.25" customHeight="1">
      <c r="A1220" s="43" t="s">
        <v>699</v>
      </c>
      <c r="B1220" s="154" t="s">
        <v>700</v>
      </c>
      <c r="C1220" s="129" t="s">
        <v>692</v>
      </c>
      <c r="D1220" s="263">
        <f t="shared" ref="D1220:E1220" si="5042">D1221+D1227</f>
        <v>2600</v>
      </c>
      <c r="E1220" s="156">
        <f t="shared" si="5042"/>
        <v>2812</v>
      </c>
      <c r="F1220" s="300">
        <f t="shared" ref="F1220:J1220" si="5043">F1221+F1227</f>
        <v>2771</v>
      </c>
      <c r="G1220" s="263">
        <f t="shared" si="5043"/>
        <v>700</v>
      </c>
      <c r="H1220" s="263">
        <f t="shared" si="5043"/>
        <v>690</v>
      </c>
      <c r="I1220" s="263">
        <f t="shared" si="5043"/>
        <v>700</v>
      </c>
      <c r="J1220" s="263">
        <f t="shared" si="5043"/>
        <v>681</v>
      </c>
      <c r="K1220" s="23">
        <f t="shared" si="4740"/>
        <v>2771</v>
      </c>
      <c r="L1220" s="23">
        <f t="shared" si="4741"/>
        <v>0</v>
      </c>
      <c r="M1220" s="263">
        <f t="shared" ref="M1220:O1220" si="5044">M1221+M1227</f>
        <v>2800</v>
      </c>
      <c r="N1220" s="263">
        <f t="shared" si="5044"/>
        <v>2800</v>
      </c>
      <c r="O1220" s="263">
        <f t="shared" si="5044"/>
        <v>2800</v>
      </c>
      <c r="P1220" s="156">
        <f t="shared" ref="P1220:Q1220" si="5045">P1221+P1227</f>
        <v>0</v>
      </c>
      <c r="Q1220" s="156">
        <f t="shared" si="5045"/>
        <v>0</v>
      </c>
      <c r="R1220" s="156">
        <f t="shared" ref="R1220:Z1220" si="5046">R1221+R1227</f>
        <v>0</v>
      </c>
      <c r="S1220" s="156">
        <f t="shared" si="5046"/>
        <v>0</v>
      </c>
      <c r="T1220" s="156">
        <f t="shared" si="5046"/>
        <v>0</v>
      </c>
      <c r="U1220" s="156">
        <f t="shared" ref="U1220:V1220" si="5047">U1221+U1227</f>
        <v>0</v>
      </c>
      <c r="V1220" s="156">
        <f t="shared" si="5047"/>
        <v>0</v>
      </c>
      <c r="W1220" s="156">
        <f t="shared" ref="W1220:Y1220" si="5048">W1221+W1227</f>
        <v>0</v>
      </c>
      <c r="X1220" s="156">
        <f t="shared" si="5048"/>
        <v>0</v>
      </c>
      <c r="Y1220" s="156">
        <f t="shared" si="5048"/>
        <v>0</v>
      </c>
      <c r="Z1220" s="156">
        <f t="shared" si="5046"/>
        <v>0</v>
      </c>
      <c r="AA1220" s="156">
        <f t="shared" ref="AA1220:AB1220" si="5049">AA1221+AA1227</f>
        <v>0</v>
      </c>
      <c r="AB1220" s="156">
        <f t="shared" si="5049"/>
        <v>0</v>
      </c>
      <c r="AC1220" s="156">
        <f t="shared" ref="AC1220:AE1220" si="5050">AC1221+AC1227</f>
        <v>0</v>
      </c>
      <c r="AD1220" s="292">
        <f t="shared" si="4955"/>
        <v>2771</v>
      </c>
      <c r="AE1220" s="156">
        <f t="shared" si="5050"/>
        <v>2771</v>
      </c>
      <c r="AF1220" s="156">
        <f t="shared" ref="AF1220:AK1220" si="5051">AF1221+AF1227</f>
        <v>2468</v>
      </c>
      <c r="AG1220" s="156">
        <f t="shared" si="5051"/>
        <v>2954</v>
      </c>
      <c r="AH1220" s="156">
        <f t="shared" ref="AH1220:AJ1220" si="5052">AH1221+AH1227</f>
        <v>0</v>
      </c>
      <c r="AI1220" s="156">
        <f t="shared" si="5052"/>
        <v>0</v>
      </c>
      <c r="AJ1220" s="156">
        <f t="shared" si="5052"/>
        <v>0</v>
      </c>
      <c r="AK1220" s="156">
        <f t="shared" si="5051"/>
        <v>0</v>
      </c>
      <c r="AL1220" s="156">
        <f t="shared" ref="AL1220:AM1220" si="5053">AL1221+AL1227</f>
        <v>0</v>
      </c>
      <c r="AM1220" s="156">
        <f t="shared" si="5053"/>
        <v>0</v>
      </c>
      <c r="AN1220" s="156">
        <f t="shared" ref="AN1220:AO1220" si="5054">AN1221+AN1227</f>
        <v>0</v>
      </c>
      <c r="AO1220" s="156">
        <f t="shared" si="5054"/>
        <v>0</v>
      </c>
    </row>
    <row r="1221" spans="1:41" ht="15" customHeight="1">
      <c r="A1221" s="43"/>
      <c r="B1221" s="25" t="s">
        <v>298</v>
      </c>
      <c r="C1221" s="29"/>
      <c r="D1221" s="248">
        <f t="shared" ref="D1221:E1222" si="5055">D1222</f>
        <v>2600</v>
      </c>
      <c r="E1221" s="38">
        <f t="shared" si="5055"/>
        <v>2812</v>
      </c>
      <c r="F1221" s="286">
        <f t="shared" ref="F1221:AO1222" si="5056">F1222</f>
        <v>2771</v>
      </c>
      <c r="G1221" s="248">
        <f t="shared" si="5056"/>
        <v>700</v>
      </c>
      <c r="H1221" s="248">
        <f t="shared" si="5056"/>
        <v>690</v>
      </c>
      <c r="I1221" s="248">
        <f t="shared" si="5056"/>
        <v>700</v>
      </c>
      <c r="J1221" s="248">
        <f t="shared" si="5056"/>
        <v>681</v>
      </c>
      <c r="K1221" s="23">
        <f t="shared" si="4740"/>
        <v>2771</v>
      </c>
      <c r="L1221" s="23">
        <f t="shared" si="4741"/>
        <v>0</v>
      </c>
      <c r="M1221" s="248">
        <f t="shared" si="5056"/>
        <v>2800</v>
      </c>
      <c r="N1221" s="248">
        <f t="shared" si="5056"/>
        <v>2800</v>
      </c>
      <c r="O1221" s="248">
        <f t="shared" si="5056"/>
        <v>2800</v>
      </c>
      <c r="P1221" s="38">
        <f t="shared" si="5056"/>
        <v>0</v>
      </c>
      <c r="Q1221" s="38">
        <f t="shared" si="5056"/>
        <v>0</v>
      </c>
      <c r="R1221" s="38">
        <f t="shared" si="5056"/>
        <v>0</v>
      </c>
      <c r="S1221" s="38">
        <f t="shared" si="5056"/>
        <v>0</v>
      </c>
      <c r="T1221" s="38">
        <f t="shared" si="5056"/>
        <v>0</v>
      </c>
      <c r="U1221" s="38">
        <f t="shared" si="5056"/>
        <v>0</v>
      </c>
      <c r="V1221" s="38">
        <f t="shared" si="5056"/>
        <v>0</v>
      </c>
      <c r="W1221" s="38">
        <f t="shared" si="5056"/>
        <v>0</v>
      </c>
      <c r="X1221" s="38">
        <f t="shared" si="5056"/>
        <v>0</v>
      </c>
      <c r="Y1221" s="38">
        <f t="shared" si="5056"/>
        <v>0</v>
      </c>
      <c r="Z1221" s="38">
        <f t="shared" si="5056"/>
        <v>0</v>
      </c>
      <c r="AA1221" s="38">
        <f t="shared" si="5056"/>
        <v>0</v>
      </c>
      <c r="AB1221" s="38">
        <f t="shared" si="5056"/>
        <v>0</v>
      </c>
      <c r="AC1221" s="38">
        <f t="shared" si="5056"/>
        <v>0</v>
      </c>
      <c r="AD1221" s="292">
        <f t="shared" si="4955"/>
        <v>2771</v>
      </c>
      <c r="AE1221" s="38">
        <f t="shared" si="5056"/>
        <v>2771</v>
      </c>
      <c r="AF1221" s="38">
        <f t="shared" si="5056"/>
        <v>2468</v>
      </c>
      <c r="AG1221" s="38">
        <f t="shared" si="5056"/>
        <v>2900</v>
      </c>
      <c r="AH1221" s="38">
        <f t="shared" si="5056"/>
        <v>0</v>
      </c>
      <c r="AI1221" s="38">
        <f t="shared" si="5056"/>
        <v>0</v>
      </c>
      <c r="AJ1221" s="38">
        <f t="shared" si="5056"/>
        <v>0</v>
      </c>
      <c r="AK1221" s="38">
        <f t="shared" si="5056"/>
        <v>0</v>
      </c>
      <c r="AL1221" s="38">
        <f t="shared" si="5056"/>
        <v>0</v>
      </c>
      <c r="AM1221" s="38">
        <f t="shared" si="5056"/>
        <v>0</v>
      </c>
      <c r="AN1221" s="38">
        <f t="shared" si="5056"/>
        <v>0</v>
      </c>
      <c r="AO1221" s="38">
        <f t="shared" si="5056"/>
        <v>0</v>
      </c>
    </row>
    <row r="1222" spans="1:41" ht="15" customHeight="1">
      <c r="A1222" s="43"/>
      <c r="B1222" s="28" t="s">
        <v>299</v>
      </c>
      <c r="C1222" s="29">
        <v>1</v>
      </c>
      <c r="D1222" s="248">
        <f t="shared" si="5055"/>
        <v>2600</v>
      </c>
      <c r="E1222" s="38">
        <f t="shared" si="5055"/>
        <v>2812</v>
      </c>
      <c r="F1222" s="286">
        <f t="shared" si="5056"/>
        <v>2771</v>
      </c>
      <c r="G1222" s="248">
        <f t="shared" si="5056"/>
        <v>700</v>
      </c>
      <c r="H1222" s="248">
        <f t="shared" si="5056"/>
        <v>690</v>
      </c>
      <c r="I1222" s="248">
        <f t="shared" si="5056"/>
        <v>700</v>
      </c>
      <c r="J1222" s="248">
        <f t="shared" si="5056"/>
        <v>681</v>
      </c>
      <c r="K1222" s="23">
        <f t="shared" si="4740"/>
        <v>2771</v>
      </c>
      <c r="L1222" s="23">
        <f t="shared" si="4741"/>
        <v>0</v>
      </c>
      <c r="M1222" s="248">
        <f t="shared" si="5056"/>
        <v>2800</v>
      </c>
      <c r="N1222" s="248">
        <f t="shared" si="5056"/>
        <v>2800</v>
      </c>
      <c r="O1222" s="248">
        <f t="shared" si="5056"/>
        <v>2800</v>
      </c>
      <c r="P1222" s="38">
        <f t="shared" si="5056"/>
        <v>0</v>
      </c>
      <c r="Q1222" s="38">
        <f t="shared" si="5056"/>
        <v>0</v>
      </c>
      <c r="R1222" s="38">
        <f t="shared" si="5056"/>
        <v>0</v>
      </c>
      <c r="S1222" s="38">
        <f t="shared" si="5056"/>
        <v>0</v>
      </c>
      <c r="T1222" s="38">
        <f t="shared" si="5056"/>
        <v>0</v>
      </c>
      <c r="U1222" s="38">
        <f t="shared" si="5056"/>
        <v>0</v>
      </c>
      <c r="V1222" s="38">
        <f t="shared" si="5056"/>
        <v>0</v>
      </c>
      <c r="W1222" s="38">
        <f t="shared" si="5056"/>
        <v>0</v>
      </c>
      <c r="X1222" s="38">
        <f t="shared" si="5056"/>
        <v>0</v>
      </c>
      <c r="Y1222" s="38">
        <f t="shared" si="5056"/>
        <v>0</v>
      </c>
      <c r="Z1222" s="38">
        <f t="shared" si="5056"/>
        <v>0</v>
      </c>
      <c r="AA1222" s="38">
        <f t="shared" si="5056"/>
        <v>0</v>
      </c>
      <c r="AB1222" s="38">
        <f t="shared" si="5056"/>
        <v>0</v>
      </c>
      <c r="AC1222" s="38">
        <f t="shared" si="5056"/>
        <v>0</v>
      </c>
      <c r="AD1222" s="292">
        <f t="shared" si="4955"/>
        <v>2771</v>
      </c>
      <c r="AE1222" s="38">
        <f t="shared" si="5056"/>
        <v>2771</v>
      </c>
      <c r="AF1222" s="38">
        <f t="shared" si="5056"/>
        <v>2468</v>
      </c>
      <c r="AG1222" s="38">
        <f t="shared" si="5056"/>
        <v>2900</v>
      </c>
      <c r="AH1222" s="38">
        <f t="shared" si="5056"/>
        <v>0</v>
      </c>
      <c r="AI1222" s="38">
        <f t="shared" si="5056"/>
        <v>0</v>
      </c>
      <c r="AJ1222" s="38">
        <f t="shared" si="5056"/>
        <v>0</v>
      </c>
      <c r="AK1222" s="38">
        <f t="shared" si="5056"/>
        <v>0</v>
      </c>
      <c r="AL1222" s="38">
        <f t="shared" si="5056"/>
        <v>0</v>
      </c>
      <c r="AM1222" s="38">
        <f t="shared" si="5056"/>
        <v>0</v>
      </c>
      <c r="AN1222" s="38">
        <f t="shared" si="5056"/>
        <v>0</v>
      </c>
      <c r="AO1222" s="38">
        <f t="shared" si="5056"/>
        <v>0</v>
      </c>
    </row>
    <row r="1223" spans="1:41" ht="24.75" customHeight="1">
      <c r="A1223" s="43"/>
      <c r="B1223" s="320" t="s">
        <v>535</v>
      </c>
      <c r="C1223" s="29" t="s">
        <v>536</v>
      </c>
      <c r="D1223" s="248">
        <f t="shared" ref="D1223:E1223" si="5057">D1224+D1225</f>
        <v>2600</v>
      </c>
      <c r="E1223" s="38">
        <f t="shared" si="5057"/>
        <v>2812</v>
      </c>
      <c r="F1223" s="286">
        <f t="shared" ref="F1223:J1223" si="5058">F1224+F1225</f>
        <v>2771</v>
      </c>
      <c r="G1223" s="248">
        <f t="shared" si="5058"/>
        <v>700</v>
      </c>
      <c r="H1223" s="248">
        <f t="shared" si="5058"/>
        <v>690</v>
      </c>
      <c r="I1223" s="248">
        <f t="shared" si="5058"/>
        <v>700</v>
      </c>
      <c r="J1223" s="248">
        <f t="shared" si="5058"/>
        <v>681</v>
      </c>
      <c r="K1223" s="23">
        <f t="shared" si="4740"/>
        <v>2771</v>
      </c>
      <c r="L1223" s="23">
        <f t="shared" si="4741"/>
        <v>0</v>
      </c>
      <c r="M1223" s="248">
        <f t="shared" ref="M1223:O1223" si="5059">M1224+M1225</f>
        <v>2800</v>
      </c>
      <c r="N1223" s="248">
        <f t="shared" si="5059"/>
        <v>2800</v>
      </c>
      <c r="O1223" s="248">
        <f t="shared" si="5059"/>
        <v>2800</v>
      </c>
      <c r="P1223" s="38">
        <f t="shared" ref="P1223:Q1223" si="5060">P1224+P1225</f>
        <v>0</v>
      </c>
      <c r="Q1223" s="38">
        <f t="shared" si="5060"/>
        <v>0</v>
      </c>
      <c r="R1223" s="38">
        <f t="shared" ref="R1223:Z1223" si="5061">R1224+R1225</f>
        <v>0</v>
      </c>
      <c r="S1223" s="38">
        <f t="shared" si="5061"/>
        <v>0</v>
      </c>
      <c r="T1223" s="38">
        <f t="shared" si="5061"/>
        <v>0</v>
      </c>
      <c r="U1223" s="38">
        <f t="shared" ref="U1223:V1223" si="5062">U1224+U1225</f>
        <v>0</v>
      </c>
      <c r="V1223" s="38">
        <f t="shared" si="5062"/>
        <v>0</v>
      </c>
      <c r="W1223" s="38">
        <f t="shared" ref="W1223:Y1223" si="5063">W1224+W1225</f>
        <v>0</v>
      </c>
      <c r="X1223" s="38">
        <f t="shared" si="5063"/>
        <v>0</v>
      </c>
      <c r="Y1223" s="38">
        <f t="shared" si="5063"/>
        <v>0</v>
      </c>
      <c r="Z1223" s="38">
        <f t="shared" si="5061"/>
        <v>0</v>
      </c>
      <c r="AA1223" s="38">
        <f t="shared" ref="AA1223:AB1223" si="5064">AA1224+AA1225</f>
        <v>0</v>
      </c>
      <c r="AB1223" s="38">
        <f t="shared" si="5064"/>
        <v>0</v>
      </c>
      <c r="AC1223" s="38">
        <f t="shared" ref="AC1223:AE1223" si="5065">AC1224+AC1225</f>
        <v>0</v>
      </c>
      <c r="AD1223" s="292">
        <f t="shared" si="4955"/>
        <v>2771</v>
      </c>
      <c r="AE1223" s="38">
        <f t="shared" si="5065"/>
        <v>2771</v>
      </c>
      <c r="AF1223" s="38">
        <f t="shared" ref="AF1223:AK1223" si="5066">AF1224+AF1225</f>
        <v>2468</v>
      </c>
      <c r="AG1223" s="38">
        <f t="shared" si="5066"/>
        <v>2900</v>
      </c>
      <c r="AH1223" s="38">
        <f t="shared" ref="AH1223:AJ1223" si="5067">AH1224+AH1225</f>
        <v>0</v>
      </c>
      <c r="AI1223" s="38">
        <f t="shared" si="5067"/>
        <v>0</v>
      </c>
      <c r="AJ1223" s="38">
        <f t="shared" si="5067"/>
        <v>0</v>
      </c>
      <c r="AK1223" s="38">
        <f t="shared" si="5066"/>
        <v>0</v>
      </c>
      <c r="AL1223" s="38">
        <f t="shared" ref="AL1223:AM1223" si="5068">AL1224+AL1225</f>
        <v>0</v>
      </c>
      <c r="AM1223" s="38">
        <f t="shared" si="5068"/>
        <v>0</v>
      </c>
      <c r="AN1223" s="38">
        <f t="shared" ref="AN1223:AO1223" si="5069">AN1224+AN1225</f>
        <v>0</v>
      </c>
      <c r="AO1223" s="38">
        <f t="shared" si="5069"/>
        <v>0</v>
      </c>
    </row>
    <row r="1224" spans="1:41" ht="15" customHeight="1">
      <c r="A1224" s="43"/>
      <c r="B1224" s="28" t="s">
        <v>300</v>
      </c>
      <c r="C1224" s="29">
        <v>10</v>
      </c>
      <c r="D1224" s="186">
        <v>1900</v>
      </c>
      <c r="E1224" s="30">
        <v>2071</v>
      </c>
      <c r="F1224" s="93">
        <v>2071</v>
      </c>
      <c r="G1224" s="186">
        <v>500</v>
      </c>
      <c r="H1224" s="186">
        <v>520</v>
      </c>
      <c r="I1224" s="186">
        <v>530</v>
      </c>
      <c r="J1224" s="186">
        <v>521</v>
      </c>
      <c r="K1224" s="23">
        <f t="shared" si="4740"/>
        <v>2071</v>
      </c>
      <c r="L1224" s="23">
        <f t="shared" si="4741"/>
        <v>0</v>
      </c>
      <c r="M1224" s="186">
        <v>2100</v>
      </c>
      <c r="N1224" s="186">
        <v>2100</v>
      </c>
      <c r="O1224" s="186">
        <v>2100</v>
      </c>
      <c r="P1224" s="30"/>
      <c r="Q1224" s="30"/>
      <c r="R1224" s="30"/>
      <c r="S1224" s="30"/>
      <c r="T1224" s="30"/>
      <c r="U1224" s="30"/>
      <c r="V1224" s="30"/>
      <c r="W1224" s="30"/>
      <c r="X1224" s="30"/>
      <c r="Y1224" s="30"/>
      <c r="Z1224" s="30"/>
      <c r="AA1224" s="30"/>
      <c r="AB1224" s="30"/>
      <c r="AC1224" s="30"/>
      <c r="AD1224" s="292">
        <f t="shared" si="4955"/>
        <v>2071</v>
      </c>
      <c r="AE1224" s="30">
        <v>2071</v>
      </c>
      <c r="AF1224" s="30">
        <v>1894</v>
      </c>
      <c r="AG1224" s="30">
        <v>2100</v>
      </c>
      <c r="AH1224" s="30"/>
      <c r="AI1224" s="30"/>
      <c r="AJ1224" s="30"/>
      <c r="AK1224" s="30"/>
      <c r="AL1224" s="30"/>
      <c r="AM1224" s="30"/>
      <c r="AN1224" s="30"/>
      <c r="AO1224" s="30"/>
    </row>
    <row r="1225" spans="1:41" ht="13.5" customHeight="1">
      <c r="A1225" s="43"/>
      <c r="B1225" s="28" t="s">
        <v>301</v>
      </c>
      <c r="C1225" s="29">
        <v>20</v>
      </c>
      <c r="D1225" s="186">
        <v>700</v>
      </c>
      <c r="E1225" s="30">
        <v>741</v>
      </c>
      <c r="F1225" s="93">
        <v>700</v>
      </c>
      <c r="G1225" s="186">
        <v>200</v>
      </c>
      <c r="H1225" s="186">
        <v>170</v>
      </c>
      <c r="I1225" s="186">
        <v>170</v>
      </c>
      <c r="J1225" s="186">
        <v>160</v>
      </c>
      <c r="K1225" s="23">
        <f t="shared" si="4740"/>
        <v>700</v>
      </c>
      <c r="L1225" s="23">
        <f t="shared" si="4741"/>
        <v>0</v>
      </c>
      <c r="M1225" s="186">
        <v>700</v>
      </c>
      <c r="N1225" s="186">
        <v>700</v>
      </c>
      <c r="O1225" s="186">
        <v>700</v>
      </c>
      <c r="P1225" s="30"/>
      <c r="Q1225" s="30"/>
      <c r="R1225" s="30"/>
      <c r="S1225" s="30"/>
      <c r="T1225" s="30"/>
      <c r="U1225" s="30"/>
      <c r="V1225" s="30"/>
      <c r="W1225" s="30"/>
      <c r="X1225" s="30"/>
      <c r="Y1225" s="30"/>
      <c r="Z1225" s="30"/>
      <c r="AA1225" s="30"/>
      <c r="AB1225" s="30"/>
      <c r="AC1225" s="30"/>
      <c r="AD1225" s="292">
        <f t="shared" si="4955"/>
        <v>700</v>
      </c>
      <c r="AE1225" s="30">
        <v>700</v>
      </c>
      <c r="AF1225" s="30">
        <v>574</v>
      </c>
      <c r="AG1225" s="30">
        <v>800</v>
      </c>
      <c r="AH1225" s="30"/>
      <c r="AI1225" s="30"/>
      <c r="AJ1225" s="30"/>
      <c r="AK1225" s="30"/>
      <c r="AL1225" s="30"/>
      <c r="AM1225" s="30"/>
      <c r="AN1225" s="30"/>
      <c r="AO1225" s="30"/>
    </row>
    <row r="1226" spans="1:41" ht="13.5" customHeight="1">
      <c r="A1226" s="43"/>
      <c r="B1226" s="25" t="s">
        <v>693</v>
      </c>
      <c r="C1226" s="26">
        <v>85.01</v>
      </c>
      <c r="D1226" s="186"/>
      <c r="E1226" s="30"/>
      <c r="F1226" s="93"/>
      <c r="G1226" s="186"/>
      <c r="H1226" s="186"/>
      <c r="I1226" s="186"/>
      <c r="J1226" s="186"/>
      <c r="K1226" s="23">
        <f t="shared" si="4740"/>
        <v>0</v>
      </c>
      <c r="L1226" s="23">
        <f t="shared" si="4741"/>
        <v>0</v>
      </c>
      <c r="M1226" s="186"/>
      <c r="N1226" s="186"/>
      <c r="O1226" s="186"/>
      <c r="P1226" s="30"/>
      <c r="Q1226" s="30"/>
      <c r="R1226" s="30"/>
      <c r="S1226" s="30"/>
      <c r="T1226" s="30"/>
      <c r="U1226" s="30"/>
      <c r="V1226" s="30"/>
      <c r="W1226" s="30"/>
      <c r="X1226" s="30"/>
      <c r="Y1226" s="30"/>
      <c r="Z1226" s="30"/>
      <c r="AA1226" s="30"/>
      <c r="AB1226" s="30"/>
      <c r="AC1226" s="30"/>
      <c r="AD1226" s="292">
        <f t="shared" si="4955"/>
        <v>0</v>
      </c>
      <c r="AE1226" s="30"/>
      <c r="AF1226" s="30"/>
      <c r="AG1226" s="30"/>
      <c r="AH1226" s="30"/>
      <c r="AI1226" s="30"/>
      <c r="AJ1226" s="30"/>
      <c r="AK1226" s="30"/>
      <c r="AL1226" s="30"/>
      <c r="AM1226" s="30"/>
      <c r="AN1226" s="30"/>
      <c r="AO1226" s="30"/>
    </row>
    <row r="1227" spans="1:41" ht="13.5" customHeight="1">
      <c r="A1227" s="43"/>
      <c r="B1227" s="25" t="s">
        <v>311</v>
      </c>
      <c r="C1227" s="29"/>
      <c r="D1227" s="186">
        <f t="shared" ref="D1227:E1227" si="5070">D1228</f>
        <v>0</v>
      </c>
      <c r="E1227" s="30">
        <f t="shared" si="5070"/>
        <v>0</v>
      </c>
      <c r="F1227" s="93">
        <f t="shared" ref="F1227:AO1227" si="5071">F1228</f>
        <v>0</v>
      </c>
      <c r="G1227" s="186">
        <f t="shared" si="5071"/>
        <v>0</v>
      </c>
      <c r="H1227" s="186">
        <f t="shared" si="5071"/>
        <v>0</v>
      </c>
      <c r="I1227" s="186">
        <f t="shared" si="5071"/>
        <v>0</v>
      </c>
      <c r="J1227" s="186">
        <f t="shared" si="5071"/>
        <v>0</v>
      </c>
      <c r="K1227" s="23">
        <f t="shared" si="4740"/>
        <v>0</v>
      </c>
      <c r="L1227" s="23">
        <f t="shared" si="4741"/>
        <v>0</v>
      </c>
      <c r="M1227" s="186">
        <f t="shared" si="5071"/>
        <v>0</v>
      </c>
      <c r="N1227" s="186">
        <f t="shared" si="5071"/>
        <v>0</v>
      </c>
      <c r="O1227" s="186">
        <f t="shared" si="5071"/>
        <v>0</v>
      </c>
      <c r="P1227" s="30">
        <f t="shared" si="5071"/>
        <v>0</v>
      </c>
      <c r="Q1227" s="30">
        <f t="shared" si="5071"/>
        <v>0</v>
      </c>
      <c r="R1227" s="30">
        <f t="shared" si="5071"/>
        <v>0</v>
      </c>
      <c r="S1227" s="30">
        <f t="shared" si="5071"/>
        <v>0</v>
      </c>
      <c r="T1227" s="30">
        <f t="shared" si="5071"/>
        <v>0</v>
      </c>
      <c r="U1227" s="30">
        <f t="shared" si="5071"/>
        <v>0</v>
      </c>
      <c r="V1227" s="30">
        <f t="shared" si="5071"/>
        <v>0</v>
      </c>
      <c r="W1227" s="30">
        <f t="shared" si="5071"/>
        <v>0</v>
      </c>
      <c r="X1227" s="30">
        <f t="shared" si="5071"/>
        <v>0</v>
      </c>
      <c r="Y1227" s="30">
        <f t="shared" si="5071"/>
        <v>0</v>
      </c>
      <c r="Z1227" s="30">
        <f t="shared" si="5071"/>
        <v>0</v>
      </c>
      <c r="AA1227" s="30">
        <f t="shared" si="5071"/>
        <v>0</v>
      </c>
      <c r="AB1227" s="30">
        <f t="shared" si="5071"/>
        <v>0</v>
      </c>
      <c r="AC1227" s="30">
        <f t="shared" si="5071"/>
        <v>0</v>
      </c>
      <c r="AD1227" s="292">
        <f t="shared" si="4955"/>
        <v>0</v>
      </c>
      <c r="AE1227" s="30">
        <f t="shared" si="5071"/>
        <v>0</v>
      </c>
      <c r="AF1227" s="30">
        <f t="shared" si="5071"/>
        <v>0</v>
      </c>
      <c r="AG1227" s="30">
        <f t="shared" si="5071"/>
        <v>54</v>
      </c>
      <c r="AH1227" s="30">
        <f t="shared" si="5071"/>
        <v>0</v>
      </c>
      <c r="AI1227" s="30">
        <f t="shared" si="5071"/>
        <v>0</v>
      </c>
      <c r="AJ1227" s="30">
        <f t="shared" si="5071"/>
        <v>0</v>
      </c>
      <c r="AK1227" s="30">
        <f t="shared" si="5071"/>
        <v>0</v>
      </c>
      <c r="AL1227" s="30">
        <f t="shared" si="5071"/>
        <v>0</v>
      </c>
      <c r="AM1227" s="30">
        <f t="shared" si="5071"/>
        <v>0</v>
      </c>
      <c r="AN1227" s="30">
        <f t="shared" si="5071"/>
        <v>0</v>
      </c>
      <c r="AO1227" s="30">
        <f t="shared" si="5071"/>
        <v>0</v>
      </c>
    </row>
    <row r="1228" spans="1:41" ht="13.5" customHeight="1">
      <c r="A1228" s="43"/>
      <c r="B1228" s="28" t="s">
        <v>317</v>
      </c>
      <c r="C1228" s="29" t="s">
        <v>318</v>
      </c>
      <c r="D1228" s="186">
        <v>0</v>
      </c>
      <c r="E1228" s="30"/>
      <c r="F1228" s="93"/>
      <c r="G1228" s="186"/>
      <c r="H1228" s="186"/>
      <c r="I1228" s="186"/>
      <c r="J1228" s="186"/>
      <c r="K1228" s="23">
        <f t="shared" si="4740"/>
        <v>0</v>
      </c>
      <c r="L1228" s="23">
        <f t="shared" si="4741"/>
        <v>0</v>
      </c>
      <c r="M1228" s="186"/>
      <c r="N1228" s="186"/>
      <c r="O1228" s="186"/>
      <c r="P1228" s="30"/>
      <c r="Q1228" s="30"/>
      <c r="R1228" s="30"/>
      <c r="S1228" s="30"/>
      <c r="T1228" s="30"/>
      <c r="U1228" s="30"/>
      <c r="V1228" s="30"/>
      <c r="W1228" s="30"/>
      <c r="X1228" s="30"/>
      <c r="Y1228" s="30"/>
      <c r="Z1228" s="30"/>
      <c r="AA1228" s="30"/>
      <c r="AB1228" s="30"/>
      <c r="AC1228" s="30"/>
      <c r="AD1228" s="292">
        <f t="shared" si="4955"/>
        <v>0</v>
      </c>
      <c r="AE1228" s="30"/>
      <c r="AF1228" s="30"/>
      <c r="AG1228" s="30">
        <v>54</v>
      </c>
      <c r="AH1228" s="30"/>
      <c r="AI1228" s="30"/>
      <c r="AJ1228" s="30"/>
      <c r="AK1228" s="30"/>
      <c r="AL1228" s="30"/>
      <c r="AM1228" s="30"/>
      <c r="AN1228" s="30"/>
      <c r="AO1228" s="30"/>
    </row>
    <row r="1229" spans="1:41" ht="24" customHeight="1">
      <c r="A1229" s="43" t="s">
        <v>701</v>
      </c>
      <c r="B1229" s="154" t="s">
        <v>702</v>
      </c>
      <c r="C1229" s="129" t="s">
        <v>692</v>
      </c>
      <c r="D1229" s="263">
        <f t="shared" ref="D1229:E1229" si="5072">D1230+D1235</f>
        <v>2680</v>
      </c>
      <c r="E1229" s="156">
        <f t="shared" si="5072"/>
        <v>2855</v>
      </c>
      <c r="F1229" s="300">
        <f t="shared" ref="F1229:J1229" si="5073">F1230+F1235</f>
        <v>2850</v>
      </c>
      <c r="G1229" s="263">
        <f t="shared" si="5073"/>
        <v>720</v>
      </c>
      <c r="H1229" s="263">
        <f t="shared" si="5073"/>
        <v>715</v>
      </c>
      <c r="I1229" s="263">
        <f t="shared" si="5073"/>
        <v>710</v>
      </c>
      <c r="J1229" s="263">
        <f t="shared" si="5073"/>
        <v>705</v>
      </c>
      <c r="K1229" s="23">
        <f t="shared" ref="K1229:K1292" si="5074">G1229+H1229+I1229+J1229</f>
        <v>2850</v>
      </c>
      <c r="L1229" s="23">
        <f t="shared" ref="L1229:L1292" si="5075">F1229-K1229</f>
        <v>0</v>
      </c>
      <c r="M1229" s="263">
        <f t="shared" ref="M1229:O1229" si="5076">M1230+M1235</f>
        <v>2850</v>
      </c>
      <c r="N1229" s="263">
        <f t="shared" si="5076"/>
        <v>2850</v>
      </c>
      <c r="O1229" s="263">
        <f t="shared" si="5076"/>
        <v>2850</v>
      </c>
      <c r="P1229" s="156">
        <f t="shared" ref="P1229:Q1229" si="5077">P1230+P1235</f>
        <v>0</v>
      </c>
      <c r="Q1229" s="156">
        <f t="shared" si="5077"/>
        <v>0</v>
      </c>
      <c r="R1229" s="156">
        <f t="shared" ref="R1229:Z1229" si="5078">R1230+R1235</f>
        <v>0</v>
      </c>
      <c r="S1229" s="156">
        <f t="shared" si="5078"/>
        <v>0</v>
      </c>
      <c r="T1229" s="156">
        <f t="shared" si="5078"/>
        <v>0</v>
      </c>
      <c r="U1229" s="156">
        <f t="shared" ref="U1229:V1229" si="5079">U1230+U1235</f>
        <v>0</v>
      </c>
      <c r="V1229" s="156">
        <f t="shared" si="5079"/>
        <v>0</v>
      </c>
      <c r="W1229" s="156">
        <f t="shared" ref="W1229:Y1229" si="5080">W1230+W1235</f>
        <v>-50</v>
      </c>
      <c r="X1229" s="156">
        <f t="shared" si="5080"/>
        <v>0</v>
      </c>
      <c r="Y1229" s="156">
        <f t="shared" si="5080"/>
        <v>0</v>
      </c>
      <c r="Z1229" s="156">
        <f t="shared" si="5078"/>
        <v>0</v>
      </c>
      <c r="AA1229" s="156">
        <f t="shared" ref="AA1229:AB1229" si="5081">AA1230+AA1235</f>
        <v>0</v>
      </c>
      <c r="AB1229" s="156">
        <f t="shared" si="5081"/>
        <v>0</v>
      </c>
      <c r="AC1229" s="156">
        <f t="shared" ref="AC1229:AE1229" si="5082">AC1230+AC1235</f>
        <v>0</v>
      </c>
      <c r="AD1229" s="292">
        <f t="shared" si="4955"/>
        <v>2800</v>
      </c>
      <c r="AE1229" s="156">
        <f t="shared" si="5082"/>
        <v>2800</v>
      </c>
      <c r="AF1229" s="156">
        <f t="shared" ref="AF1229:AK1229" si="5083">AF1230+AF1235</f>
        <v>2696</v>
      </c>
      <c r="AG1229" s="156">
        <f t="shared" si="5083"/>
        <v>3625</v>
      </c>
      <c r="AH1229" s="156">
        <f t="shared" ref="AH1229:AJ1229" si="5084">AH1230+AH1235</f>
        <v>0</v>
      </c>
      <c r="AI1229" s="156">
        <f t="shared" si="5084"/>
        <v>0</v>
      </c>
      <c r="AJ1229" s="156">
        <f t="shared" si="5084"/>
        <v>0</v>
      </c>
      <c r="AK1229" s="156">
        <f t="shared" si="5083"/>
        <v>0</v>
      </c>
      <c r="AL1229" s="156">
        <f t="shared" ref="AL1229:AM1229" si="5085">AL1230+AL1235</f>
        <v>0</v>
      </c>
      <c r="AM1229" s="156">
        <f t="shared" si="5085"/>
        <v>0</v>
      </c>
      <c r="AN1229" s="156">
        <f t="shared" ref="AN1229:AO1229" si="5086">AN1230+AN1235</f>
        <v>0</v>
      </c>
      <c r="AO1229" s="156">
        <f t="shared" si="5086"/>
        <v>0</v>
      </c>
    </row>
    <row r="1230" spans="1:41" ht="15" customHeight="1">
      <c r="A1230" s="43"/>
      <c r="B1230" s="25" t="s">
        <v>298</v>
      </c>
      <c r="C1230" s="29"/>
      <c r="D1230" s="191">
        <f t="shared" ref="D1230:E1231" si="5087">D1231</f>
        <v>2680</v>
      </c>
      <c r="E1230" s="111">
        <f t="shared" si="5087"/>
        <v>2855</v>
      </c>
      <c r="F1230" s="296">
        <f t="shared" ref="F1230:AO1231" si="5088">F1231</f>
        <v>2850</v>
      </c>
      <c r="G1230" s="191">
        <f t="shared" si="5088"/>
        <v>720</v>
      </c>
      <c r="H1230" s="191">
        <f t="shared" si="5088"/>
        <v>715</v>
      </c>
      <c r="I1230" s="191">
        <f t="shared" si="5088"/>
        <v>710</v>
      </c>
      <c r="J1230" s="191">
        <f t="shared" si="5088"/>
        <v>705</v>
      </c>
      <c r="K1230" s="23">
        <f t="shared" si="5074"/>
        <v>2850</v>
      </c>
      <c r="L1230" s="23">
        <f t="shared" si="5075"/>
        <v>0</v>
      </c>
      <c r="M1230" s="191">
        <f t="shared" si="5088"/>
        <v>2850</v>
      </c>
      <c r="N1230" s="191">
        <f t="shared" si="5088"/>
        <v>2850</v>
      </c>
      <c r="O1230" s="191">
        <f t="shared" si="5088"/>
        <v>2850</v>
      </c>
      <c r="P1230" s="111">
        <f t="shared" si="5088"/>
        <v>0</v>
      </c>
      <c r="Q1230" s="111">
        <f t="shared" si="5088"/>
        <v>0</v>
      </c>
      <c r="R1230" s="111">
        <f t="shared" si="5088"/>
        <v>0</v>
      </c>
      <c r="S1230" s="111">
        <f t="shared" si="5088"/>
        <v>0</v>
      </c>
      <c r="T1230" s="111">
        <f t="shared" si="5088"/>
        <v>0</v>
      </c>
      <c r="U1230" s="111">
        <f t="shared" si="5088"/>
        <v>0</v>
      </c>
      <c r="V1230" s="111">
        <f t="shared" si="5088"/>
        <v>0</v>
      </c>
      <c r="W1230" s="111">
        <f t="shared" si="5088"/>
        <v>-50</v>
      </c>
      <c r="X1230" s="111">
        <f t="shared" si="5088"/>
        <v>0</v>
      </c>
      <c r="Y1230" s="111">
        <f t="shared" si="5088"/>
        <v>0</v>
      </c>
      <c r="Z1230" s="111">
        <f t="shared" si="5088"/>
        <v>0</v>
      </c>
      <c r="AA1230" s="111">
        <f t="shared" si="5088"/>
        <v>0</v>
      </c>
      <c r="AB1230" s="111">
        <f t="shared" si="5088"/>
        <v>0</v>
      </c>
      <c r="AC1230" s="111">
        <f t="shared" si="5088"/>
        <v>0</v>
      </c>
      <c r="AD1230" s="292">
        <f t="shared" si="4955"/>
        <v>2800</v>
      </c>
      <c r="AE1230" s="111">
        <f t="shared" si="5088"/>
        <v>2800</v>
      </c>
      <c r="AF1230" s="111">
        <f t="shared" si="5088"/>
        <v>2696</v>
      </c>
      <c r="AG1230" s="111">
        <f t="shared" si="5088"/>
        <v>3600</v>
      </c>
      <c r="AH1230" s="111">
        <f t="shared" si="5088"/>
        <v>0</v>
      </c>
      <c r="AI1230" s="111">
        <f t="shared" si="5088"/>
        <v>0</v>
      </c>
      <c r="AJ1230" s="111">
        <f t="shared" si="5088"/>
        <v>0</v>
      </c>
      <c r="AK1230" s="111">
        <f t="shared" si="5088"/>
        <v>0</v>
      </c>
      <c r="AL1230" s="111">
        <f t="shared" si="5088"/>
        <v>0</v>
      </c>
      <c r="AM1230" s="111">
        <f t="shared" si="5088"/>
        <v>0</v>
      </c>
      <c r="AN1230" s="111">
        <f t="shared" si="5088"/>
        <v>0</v>
      </c>
      <c r="AO1230" s="111">
        <f t="shared" si="5088"/>
        <v>0</v>
      </c>
    </row>
    <row r="1231" spans="1:41" ht="15" customHeight="1">
      <c r="A1231" s="43"/>
      <c r="B1231" s="28" t="s">
        <v>299</v>
      </c>
      <c r="C1231" s="29">
        <v>1</v>
      </c>
      <c r="D1231" s="248">
        <f t="shared" si="5087"/>
        <v>2680</v>
      </c>
      <c r="E1231" s="38">
        <f t="shared" si="5087"/>
        <v>2855</v>
      </c>
      <c r="F1231" s="286">
        <f t="shared" si="5088"/>
        <v>2850</v>
      </c>
      <c r="G1231" s="248">
        <f t="shared" si="5088"/>
        <v>720</v>
      </c>
      <c r="H1231" s="248">
        <f t="shared" si="5088"/>
        <v>715</v>
      </c>
      <c r="I1231" s="248">
        <f t="shared" si="5088"/>
        <v>710</v>
      </c>
      <c r="J1231" s="248">
        <f t="shared" si="5088"/>
        <v>705</v>
      </c>
      <c r="K1231" s="23">
        <f t="shared" si="5074"/>
        <v>2850</v>
      </c>
      <c r="L1231" s="23">
        <f t="shared" si="5075"/>
        <v>0</v>
      </c>
      <c r="M1231" s="248">
        <f t="shared" si="5088"/>
        <v>2850</v>
      </c>
      <c r="N1231" s="248">
        <f t="shared" si="5088"/>
        <v>2850</v>
      </c>
      <c r="O1231" s="248">
        <f t="shared" si="5088"/>
        <v>2850</v>
      </c>
      <c r="P1231" s="38">
        <f t="shared" si="5088"/>
        <v>0</v>
      </c>
      <c r="Q1231" s="38">
        <f t="shared" si="5088"/>
        <v>0</v>
      </c>
      <c r="R1231" s="38">
        <f t="shared" si="5088"/>
        <v>0</v>
      </c>
      <c r="S1231" s="38">
        <f t="shared" si="5088"/>
        <v>0</v>
      </c>
      <c r="T1231" s="38">
        <f t="shared" si="5088"/>
        <v>0</v>
      </c>
      <c r="U1231" s="38">
        <f t="shared" si="5088"/>
        <v>0</v>
      </c>
      <c r="V1231" s="38">
        <f t="shared" si="5088"/>
        <v>0</v>
      </c>
      <c r="W1231" s="38">
        <f t="shared" si="5088"/>
        <v>-50</v>
      </c>
      <c r="X1231" s="38">
        <f t="shared" si="5088"/>
        <v>0</v>
      </c>
      <c r="Y1231" s="38">
        <f t="shared" si="5088"/>
        <v>0</v>
      </c>
      <c r="Z1231" s="38">
        <f t="shared" si="5088"/>
        <v>0</v>
      </c>
      <c r="AA1231" s="38">
        <f t="shared" si="5088"/>
        <v>0</v>
      </c>
      <c r="AB1231" s="38">
        <f t="shared" si="5088"/>
        <v>0</v>
      </c>
      <c r="AC1231" s="38">
        <f t="shared" si="5088"/>
        <v>0</v>
      </c>
      <c r="AD1231" s="292">
        <f t="shared" si="4955"/>
        <v>2800</v>
      </c>
      <c r="AE1231" s="38">
        <f t="shared" si="5088"/>
        <v>2800</v>
      </c>
      <c r="AF1231" s="38">
        <f t="shared" si="5088"/>
        <v>2696</v>
      </c>
      <c r="AG1231" s="38">
        <f t="shared" si="5088"/>
        <v>3600</v>
      </c>
      <c r="AH1231" s="38">
        <f t="shared" si="5088"/>
        <v>0</v>
      </c>
      <c r="AI1231" s="38">
        <f t="shared" si="5088"/>
        <v>0</v>
      </c>
      <c r="AJ1231" s="38">
        <f t="shared" si="5088"/>
        <v>0</v>
      </c>
      <c r="AK1231" s="38">
        <f t="shared" si="5088"/>
        <v>0</v>
      </c>
      <c r="AL1231" s="38">
        <f t="shared" si="5088"/>
        <v>0</v>
      </c>
      <c r="AM1231" s="38">
        <f t="shared" si="5088"/>
        <v>0</v>
      </c>
      <c r="AN1231" s="38">
        <f t="shared" si="5088"/>
        <v>0</v>
      </c>
      <c r="AO1231" s="38">
        <f t="shared" si="5088"/>
        <v>0</v>
      </c>
    </row>
    <row r="1232" spans="1:41" ht="27" customHeight="1">
      <c r="A1232" s="43"/>
      <c r="B1232" s="320" t="s">
        <v>535</v>
      </c>
      <c r="C1232" s="29" t="s">
        <v>536</v>
      </c>
      <c r="D1232" s="248">
        <f t="shared" ref="D1232:E1232" si="5089">D1233+D1234</f>
        <v>2680</v>
      </c>
      <c r="E1232" s="38">
        <f t="shared" si="5089"/>
        <v>2855</v>
      </c>
      <c r="F1232" s="286">
        <f t="shared" ref="F1232:J1232" si="5090">F1233+F1234</f>
        <v>2850</v>
      </c>
      <c r="G1232" s="248">
        <f t="shared" si="5090"/>
        <v>720</v>
      </c>
      <c r="H1232" s="248">
        <f t="shared" si="5090"/>
        <v>715</v>
      </c>
      <c r="I1232" s="248">
        <f t="shared" si="5090"/>
        <v>710</v>
      </c>
      <c r="J1232" s="248">
        <f t="shared" si="5090"/>
        <v>705</v>
      </c>
      <c r="K1232" s="23">
        <f t="shared" si="5074"/>
        <v>2850</v>
      </c>
      <c r="L1232" s="23">
        <f t="shared" si="5075"/>
        <v>0</v>
      </c>
      <c r="M1232" s="248">
        <f t="shared" ref="M1232:O1232" si="5091">M1233+M1234</f>
        <v>2850</v>
      </c>
      <c r="N1232" s="248">
        <f t="shared" si="5091"/>
        <v>2850</v>
      </c>
      <c r="O1232" s="248">
        <f t="shared" si="5091"/>
        <v>2850</v>
      </c>
      <c r="P1232" s="38">
        <f t="shared" ref="P1232:Q1232" si="5092">P1233+P1234</f>
        <v>0</v>
      </c>
      <c r="Q1232" s="38">
        <f t="shared" si="5092"/>
        <v>0</v>
      </c>
      <c r="R1232" s="38">
        <f t="shared" ref="R1232:Z1232" si="5093">R1233+R1234</f>
        <v>0</v>
      </c>
      <c r="S1232" s="38">
        <f t="shared" si="5093"/>
        <v>0</v>
      </c>
      <c r="T1232" s="38">
        <f t="shared" si="5093"/>
        <v>0</v>
      </c>
      <c r="U1232" s="38">
        <f t="shared" ref="U1232:V1232" si="5094">U1233+U1234</f>
        <v>0</v>
      </c>
      <c r="V1232" s="38">
        <f t="shared" si="5094"/>
        <v>0</v>
      </c>
      <c r="W1232" s="38">
        <f t="shared" ref="W1232:Y1232" si="5095">W1233+W1234</f>
        <v>-50</v>
      </c>
      <c r="X1232" s="38">
        <f t="shared" si="5095"/>
        <v>0</v>
      </c>
      <c r="Y1232" s="38">
        <f t="shared" si="5095"/>
        <v>0</v>
      </c>
      <c r="Z1232" s="38">
        <f t="shared" si="5093"/>
        <v>0</v>
      </c>
      <c r="AA1232" s="38">
        <f t="shared" ref="AA1232:AB1232" si="5096">AA1233+AA1234</f>
        <v>0</v>
      </c>
      <c r="AB1232" s="38">
        <f t="shared" si="5096"/>
        <v>0</v>
      </c>
      <c r="AC1232" s="38">
        <f t="shared" ref="AC1232:AE1232" si="5097">AC1233+AC1234</f>
        <v>0</v>
      </c>
      <c r="AD1232" s="292">
        <f t="shared" si="4955"/>
        <v>2800</v>
      </c>
      <c r="AE1232" s="38">
        <f t="shared" si="5097"/>
        <v>2800</v>
      </c>
      <c r="AF1232" s="38">
        <f t="shared" ref="AF1232:AK1232" si="5098">AF1233+AF1234</f>
        <v>2696</v>
      </c>
      <c r="AG1232" s="38">
        <f t="shared" si="5098"/>
        <v>3600</v>
      </c>
      <c r="AH1232" s="38">
        <f t="shared" ref="AH1232:AJ1232" si="5099">AH1233+AH1234</f>
        <v>0</v>
      </c>
      <c r="AI1232" s="38">
        <f t="shared" si="5099"/>
        <v>0</v>
      </c>
      <c r="AJ1232" s="38">
        <f t="shared" si="5099"/>
        <v>0</v>
      </c>
      <c r="AK1232" s="38">
        <f t="shared" si="5098"/>
        <v>0</v>
      </c>
      <c r="AL1232" s="38">
        <f t="shared" ref="AL1232:AM1232" si="5100">AL1233+AL1234</f>
        <v>0</v>
      </c>
      <c r="AM1232" s="38">
        <f t="shared" si="5100"/>
        <v>0</v>
      </c>
      <c r="AN1232" s="38">
        <f t="shared" ref="AN1232:AO1232" si="5101">AN1233+AN1234</f>
        <v>0</v>
      </c>
      <c r="AO1232" s="38">
        <f t="shared" si="5101"/>
        <v>0</v>
      </c>
    </row>
    <row r="1233" spans="1:41" ht="15" customHeight="1">
      <c r="A1233" s="43"/>
      <c r="B1233" s="28" t="s">
        <v>300</v>
      </c>
      <c r="C1233" s="29">
        <v>10</v>
      </c>
      <c r="D1233" s="186">
        <v>2030</v>
      </c>
      <c r="E1233" s="30">
        <v>2200</v>
      </c>
      <c r="F1233" s="93">
        <v>2200</v>
      </c>
      <c r="G1233" s="186">
        <v>550</v>
      </c>
      <c r="H1233" s="186">
        <v>550</v>
      </c>
      <c r="I1233" s="186">
        <v>550</v>
      </c>
      <c r="J1233" s="186">
        <v>550</v>
      </c>
      <c r="K1233" s="23">
        <f t="shared" si="5074"/>
        <v>2200</v>
      </c>
      <c r="L1233" s="23">
        <f t="shared" si="5075"/>
        <v>0</v>
      </c>
      <c r="M1233" s="186">
        <v>2200</v>
      </c>
      <c r="N1233" s="186">
        <v>2200</v>
      </c>
      <c r="O1233" s="186">
        <v>2200</v>
      </c>
      <c r="P1233" s="30"/>
      <c r="Q1233" s="30"/>
      <c r="R1233" s="30"/>
      <c r="S1233" s="30"/>
      <c r="T1233" s="30"/>
      <c r="U1233" s="30"/>
      <c r="V1233" s="30"/>
      <c r="W1233" s="30">
        <v>-50</v>
      </c>
      <c r="X1233" s="30"/>
      <c r="Y1233" s="30"/>
      <c r="Z1233" s="30"/>
      <c r="AA1233" s="30"/>
      <c r="AB1233" s="30"/>
      <c r="AC1233" s="30"/>
      <c r="AD1233" s="292">
        <f t="shared" si="4955"/>
        <v>2150</v>
      </c>
      <c r="AE1233" s="30">
        <v>2150</v>
      </c>
      <c r="AF1233" s="30">
        <v>2081</v>
      </c>
      <c r="AG1233" s="30">
        <v>2100</v>
      </c>
      <c r="AH1233" s="30"/>
      <c r="AI1233" s="30"/>
      <c r="AJ1233" s="30"/>
      <c r="AK1233" s="30"/>
      <c r="AL1233" s="30"/>
      <c r="AM1233" s="30"/>
      <c r="AN1233" s="30"/>
      <c r="AO1233" s="30"/>
    </row>
    <row r="1234" spans="1:41" ht="17.25" customHeight="1">
      <c r="A1234" s="43"/>
      <c r="B1234" s="28" t="s">
        <v>433</v>
      </c>
      <c r="C1234" s="29">
        <v>20</v>
      </c>
      <c r="D1234" s="186">
        <v>650</v>
      </c>
      <c r="E1234" s="30">
        <v>655</v>
      </c>
      <c r="F1234" s="93">
        <v>650</v>
      </c>
      <c r="G1234" s="186">
        <v>170</v>
      </c>
      <c r="H1234" s="186">
        <v>165</v>
      </c>
      <c r="I1234" s="186">
        <v>160</v>
      </c>
      <c r="J1234" s="186">
        <v>155</v>
      </c>
      <c r="K1234" s="23">
        <f t="shared" si="5074"/>
        <v>650</v>
      </c>
      <c r="L1234" s="23">
        <f t="shared" si="5075"/>
        <v>0</v>
      </c>
      <c r="M1234" s="186">
        <v>650</v>
      </c>
      <c r="N1234" s="186">
        <v>650</v>
      </c>
      <c r="O1234" s="186">
        <v>650</v>
      </c>
      <c r="P1234" s="30"/>
      <c r="Q1234" s="30"/>
      <c r="R1234" s="30"/>
      <c r="S1234" s="30"/>
      <c r="T1234" s="30"/>
      <c r="U1234" s="30"/>
      <c r="V1234" s="30"/>
      <c r="W1234" s="30"/>
      <c r="X1234" s="30"/>
      <c r="Y1234" s="30"/>
      <c r="Z1234" s="30"/>
      <c r="AA1234" s="30"/>
      <c r="AB1234" s="30"/>
      <c r="AC1234" s="30"/>
      <c r="AD1234" s="292">
        <f t="shared" si="4955"/>
        <v>650</v>
      </c>
      <c r="AE1234" s="30">
        <v>650</v>
      </c>
      <c r="AF1234" s="30">
        <v>615</v>
      </c>
      <c r="AG1234" s="30">
        <v>1500</v>
      </c>
      <c r="AH1234" s="30"/>
      <c r="AI1234" s="30"/>
      <c r="AJ1234" s="30"/>
      <c r="AK1234" s="30"/>
      <c r="AL1234" s="30"/>
      <c r="AM1234" s="30"/>
      <c r="AN1234" s="30"/>
      <c r="AO1234" s="30"/>
    </row>
    <row r="1235" spans="1:41" ht="15.75" customHeight="1">
      <c r="A1235" s="43"/>
      <c r="B1235" s="25" t="s">
        <v>311</v>
      </c>
      <c r="C1235" s="29"/>
      <c r="D1235" s="186"/>
      <c r="E1235" s="30"/>
      <c r="F1235" s="93"/>
      <c r="G1235" s="186"/>
      <c r="H1235" s="186"/>
      <c r="I1235" s="186"/>
      <c r="J1235" s="186"/>
      <c r="K1235" s="23">
        <f t="shared" si="5074"/>
        <v>0</v>
      </c>
      <c r="L1235" s="23">
        <f t="shared" si="5075"/>
        <v>0</v>
      </c>
      <c r="M1235" s="186"/>
      <c r="N1235" s="186"/>
      <c r="O1235" s="186"/>
      <c r="P1235" s="30"/>
      <c r="Q1235" s="30"/>
      <c r="R1235" s="30"/>
      <c r="S1235" s="30"/>
      <c r="T1235" s="30"/>
      <c r="U1235" s="30"/>
      <c r="V1235" s="30"/>
      <c r="W1235" s="30"/>
      <c r="X1235" s="30"/>
      <c r="Y1235" s="30"/>
      <c r="Z1235" s="30"/>
      <c r="AA1235" s="30"/>
      <c r="AB1235" s="30"/>
      <c r="AC1235" s="30"/>
      <c r="AD1235" s="292">
        <f t="shared" si="4955"/>
        <v>0</v>
      </c>
      <c r="AE1235" s="30"/>
      <c r="AF1235" s="30"/>
      <c r="AG1235" s="30">
        <f>AG1236</f>
        <v>25</v>
      </c>
      <c r="AH1235" s="30">
        <f t="shared" ref="AH1235:AO1235" si="5102">AH1236</f>
        <v>0</v>
      </c>
      <c r="AI1235" s="30">
        <f t="shared" si="5102"/>
        <v>0</v>
      </c>
      <c r="AJ1235" s="30">
        <f t="shared" si="5102"/>
        <v>0</v>
      </c>
      <c r="AK1235" s="30">
        <f t="shared" si="5102"/>
        <v>0</v>
      </c>
      <c r="AL1235" s="30">
        <f t="shared" si="5102"/>
        <v>0</v>
      </c>
      <c r="AM1235" s="30">
        <f t="shared" si="5102"/>
        <v>0</v>
      </c>
      <c r="AN1235" s="30">
        <f t="shared" si="5102"/>
        <v>0</v>
      </c>
      <c r="AO1235" s="30">
        <f t="shared" si="5102"/>
        <v>0</v>
      </c>
    </row>
    <row r="1236" spans="1:41" ht="14.25" customHeight="1">
      <c r="A1236" s="43"/>
      <c r="B1236" s="28" t="s">
        <v>317</v>
      </c>
      <c r="C1236" s="29" t="s">
        <v>318</v>
      </c>
      <c r="D1236" s="186"/>
      <c r="E1236" s="30"/>
      <c r="F1236" s="93"/>
      <c r="G1236" s="186"/>
      <c r="H1236" s="186"/>
      <c r="I1236" s="186"/>
      <c r="J1236" s="186"/>
      <c r="K1236" s="23">
        <f t="shared" si="5074"/>
        <v>0</v>
      </c>
      <c r="L1236" s="23">
        <f t="shared" si="5075"/>
        <v>0</v>
      </c>
      <c r="M1236" s="186"/>
      <c r="N1236" s="186"/>
      <c r="O1236" s="186"/>
      <c r="P1236" s="30"/>
      <c r="Q1236" s="30"/>
      <c r="R1236" s="30"/>
      <c r="S1236" s="30"/>
      <c r="T1236" s="30"/>
      <c r="U1236" s="30"/>
      <c r="V1236" s="30"/>
      <c r="W1236" s="30"/>
      <c r="X1236" s="30"/>
      <c r="Y1236" s="30"/>
      <c r="Z1236" s="30"/>
      <c r="AA1236" s="30"/>
      <c r="AB1236" s="30"/>
      <c r="AC1236" s="30"/>
      <c r="AD1236" s="292">
        <f t="shared" si="4955"/>
        <v>0</v>
      </c>
      <c r="AE1236" s="30"/>
      <c r="AF1236" s="30"/>
      <c r="AG1236" s="30">
        <v>25</v>
      </c>
      <c r="AH1236" s="30"/>
      <c r="AI1236" s="30"/>
      <c r="AJ1236" s="30"/>
      <c r="AK1236" s="30"/>
      <c r="AL1236" s="30"/>
      <c r="AM1236" s="30"/>
      <c r="AN1236" s="30"/>
      <c r="AO1236" s="30"/>
    </row>
    <row r="1237" spans="1:41" ht="13.5" hidden="1" customHeight="1">
      <c r="A1237" s="43" t="s">
        <v>703</v>
      </c>
      <c r="B1237" s="154" t="s">
        <v>704</v>
      </c>
      <c r="C1237" s="129" t="s">
        <v>705</v>
      </c>
      <c r="D1237" s="263">
        <f t="shared" ref="D1237:E1239" si="5103">D1238</f>
        <v>0</v>
      </c>
      <c r="E1237" s="156">
        <f t="shared" si="5103"/>
        <v>0</v>
      </c>
      <c r="F1237" s="300">
        <f t="shared" ref="F1237:AO1239" si="5104">F1238</f>
        <v>0</v>
      </c>
      <c r="G1237" s="263">
        <f t="shared" si="5104"/>
        <v>0</v>
      </c>
      <c r="H1237" s="263">
        <f t="shared" si="5104"/>
        <v>0</v>
      </c>
      <c r="I1237" s="263">
        <f t="shared" si="5104"/>
        <v>0</v>
      </c>
      <c r="J1237" s="263">
        <f t="shared" si="5104"/>
        <v>0</v>
      </c>
      <c r="K1237" s="23">
        <f t="shared" si="5074"/>
        <v>0</v>
      </c>
      <c r="L1237" s="23">
        <f t="shared" si="5075"/>
        <v>0</v>
      </c>
      <c r="M1237" s="263">
        <f t="shared" si="5104"/>
        <v>0</v>
      </c>
      <c r="N1237" s="263">
        <f t="shared" si="5104"/>
        <v>0</v>
      </c>
      <c r="O1237" s="263">
        <f t="shared" si="5104"/>
        <v>0</v>
      </c>
      <c r="P1237" s="156">
        <f t="shared" si="5104"/>
        <v>0</v>
      </c>
      <c r="Q1237" s="156">
        <f t="shared" si="5104"/>
        <v>0</v>
      </c>
      <c r="R1237" s="156">
        <f t="shared" si="5104"/>
        <v>0</v>
      </c>
      <c r="S1237" s="156">
        <f t="shared" si="5104"/>
        <v>0</v>
      </c>
      <c r="T1237" s="156">
        <f t="shared" si="5104"/>
        <v>0</v>
      </c>
      <c r="U1237" s="156">
        <f t="shared" si="5104"/>
        <v>0</v>
      </c>
      <c r="V1237" s="156">
        <f t="shared" si="5104"/>
        <v>0</v>
      </c>
      <c r="W1237" s="156">
        <f t="shared" si="5104"/>
        <v>0</v>
      </c>
      <c r="X1237" s="156">
        <f t="shared" si="5104"/>
        <v>0</v>
      </c>
      <c r="Y1237" s="156">
        <f t="shared" si="5104"/>
        <v>0</v>
      </c>
      <c r="Z1237" s="156">
        <f t="shared" si="5104"/>
        <v>0</v>
      </c>
      <c r="AA1237" s="156">
        <f t="shared" si="5104"/>
        <v>0</v>
      </c>
      <c r="AB1237" s="156">
        <f t="shared" si="5104"/>
        <v>0</v>
      </c>
      <c r="AC1237" s="156">
        <f t="shared" si="5104"/>
        <v>0</v>
      </c>
      <c r="AD1237" s="292">
        <f t="shared" si="4955"/>
        <v>0</v>
      </c>
      <c r="AE1237" s="156">
        <f t="shared" si="5104"/>
        <v>0</v>
      </c>
      <c r="AF1237" s="156">
        <f t="shared" si="5104"/>
        <v>0</v>
      </c>
      <c r="AG1237" s="156">
        <f t="shared" si="5104"/>
        <v>0</v>
      </c>
      <c r="AH1237" s="156">
        <f t="shared" si="5104"/>
        <v>0</v>
      </c>
      <c r="AI1237" s="156">
        <f t="shared" si="5104"/>
        <v>0</v>
      </c>
      <c r="AJ1237" s="156">
        <f t="shared" si="5104"/>
        <v>0</v>
      </c>
      <c r="AK1237" s="156">
        <f t="shared" si="5104"/>
        <v>0</v>
      </c>
      <c r="AL1237" s="156">
        <f t="shared" si="5104"/>
        <v>0</v>
      </c>
      <c r="AM1237" s="156">
        <f t="shared" si="5104"/>
        <v>0</v>
      </c>
      <c r="AN1237" s="156">
        <f t="shared" si="5104"/>
        <v>0</v>
      </c>
      <c r="AO1237" s="156">
        <f t="shared" si="5104"/>
        <v>0</v>
      </c>
    </row>
    <row r="1238" spans="1:41" ht="14.25" hidden="1">
      <c r="A1238" s="43"/>
      <c r="B1238" s="25" t="s">
        <v>298</v>
      </c>
      <c r="C1238" s="29"/>
      <c r="D1238" s="191">
        <f t="shared" si="5103"/>
        <v>0</v>
      </c>
      <c r="E1238" s="111">
        <f t="shared" si="5103"/>
        <v>0</v>
      </c>
      <c r="F1238" s="296">
        <f t="shared" si="5104"/>
        <v>0</v>
      </c>
      <c r="G1238" s="191">
        <f t="shared" si="5104"/>
        <v>0</v>
      </c>
      <c r="H1238" s="191">
        <f t="shared" si="5104"/>
        <v>0</v>
      </c>
      <c r="I1238" s="191">
        <f t="shared" si="5104"/>
        <v>0</v>
      </c>
      <c r="J1238" s="191">
        <f t="shared" si="5104"/>
        <v>0</v>
      </c>
      <c r="K1238" s="23">
        <f t="shared" si="5074"/>
        <v>0</v>
      </c>
      <c r="L1238" s="23">
        <f t="shared" si="5075"/>
        <v>0</v>
      </c>
      <c r="M1238" s="191">
        <f t="shared" si="5104"/>
        <v>0</v>
      </c>
      <c r="N1238" s="191">
        <f t="shared" si="5104"/>
        <v>0</v>
      </c>
      <c r="O1238" s="191">
        <f t="shared" si="5104"/>
        <v>0</v>
      </c>
      <c r="P1238" s="111">
        <f t="shared" si="5104"/>
        <v>0</v>
      </c>
      <c r="Q1238" s="111">
        <f t="shared" si="5104"/>
        <v>0</v>
      </c>
      <c r="R1238" s="111">
        <f t="shared" si="5104"/>
        <v>0</v>
      </c>
      <c r="S1238" s="111">
        <f t="shared" si="5104"/>
        <v>0</v>
      </c>
      <c r="T1238" s="111">
        <f t="shared" si="5104"/>
        <v>0</v>
      </c>
      <c r="U1238" s="111">
        <f t="shared" si="5104"/>
        <v>0</v>
      </c>
      <c r="V1238" s="111">
        <f t="shared" si="5104"/>
        <v>0</v>
      </c>
      <c r="W1238" s="111">
        <f t="shared" si="5104"/>
        <v>0</v>
      </c>
      <c r="X1238" s="111">
        <f t="shared" si="5104"/>
        <v>0</v>
      </c>
      <c r="Y1238" s="111">
        <f t="shared" si="5104"/>
        <v>0</v>
      </c>
      <c r="Z1238" s="111">
        <f t="shared" si="5104"/>
        <v>0</v>
      </c>
      <c r="AA1238" s="111">
        <f t="shared" si="5104"/>
        <v>0</v>
      </c>
      <c r="AB1238" s="111">
        <f t="shared" si="5104"/>
        <v>0</v>
      </c>
      <c r="AC1238" s="111">
        <f t="shared" si="5104"/>
        <v>0</v>
      </c>
      <c r="AD1238" s="292">
        <f t="shared" si="4955"/>
        <v>0</v>
      </c>
      <c r="AE1238" s="111">
        <f t="shared" si="5104"/>
        <v>0</v>
      </c>
      <c r="AF1238" s="111">
        <f t="shared" si="5104"/>
        <v>0</v>
      </c>
      <c r="AG1238" s="111">
        <f t="shared" si="5104"/>
        <v>0</v>
      </c>
      <c r="AH1238" s="111">
        <f t="shared" si="5104"/>
        <v>0</v>
      </c>
      <c r="AI1238" s="111">
        <f t="shared" si="5104"/>
        <v>0</v>
      </c>
      <c r="AJ1238" s="111">
        <f t="shared" si="5104"/>
        <v>0</v>
      </c>
      <c r="AK1238" s="111">
        <f t="shared" si="5104"/>
        <v>0</v>
      </c>
      <c r="AL1238" s="111">
        <f t="shared" si="5104"/>
        <v>0</v>
      </c>
      <c r="AM1238" s="111">
        <f t="shared" si="5104"/>
        <v>0</v>
      </c>
      <c r="AN1238" s="111">
        <f t="shared" si="5104"/>
        <v>0</v>
      </c>
      <c r="AO1238" s="111">
        <f t="shared" si="5104"/>
        <v>0</v>
      </c>
    </row>
    <row r="1239" spans="1:41" ht="14.25" hidden="1">
      <c r="A1239" s="43"/>
      <c r="B1239" s="28" t="s">
        <v>299</v>
      </c>
      <c r="C1239" s="29">
        <v>1</v>
      </c>
      <c r="D1239" s="248">
        <f t="shared" si="5103"/>
        <v>0</v>
      </c>
      <c r="E1239" s="38">
        <f t="shared" si="5103"/>
        <v>0</v>
      </c>
      <c r="F1239" s="286">
        <f t="shared" si="5104"/>
        <v>0</v>
      </c>
      <c r="G1239" s="248">
        <f t="shared" si="5104"/>
        <v>0</v>
      </c>
      <c r="H1239" s="248">
        <f t="shared" si="5104"/>
        <v>0</v>
      </c>
      <c r="I1239" s="248">
        <f t="shared" si="5104"/>
        <v>0</v>
      </c>
      <c r="J1239" s="248">
        <f t="shared" si="5104"/>
        <v>0</v>
      </c>
      <c r="K1239" s="23">
        <f t="shared" si="5074"/>
        <v>0</v>
      </c>
      <c r="L1239" s="23">
        <f t="shared" si="5075"/>
        <v>0</v>
      </c>
      <c r="M1239" s="248">
        <f t="shared" si="5104"/>
        <v>0</v>
      </c>
      <c r="N1239" s="248">
        <f t="shared" si="5104"/>
        <v>0</v>
      </c>
      <c r="O1239" s="248">
        <f t="shared" si="5104"/>
        <v>0</v>
      </c>
      <c r="P1239" s="38">
        <f t="shared" si="5104"/>
        <v>0</v>
      </c>
      <c r="Q1239" s="38">
        <f t="shared" si="5104"/>
        <v>0</v>
      </c>
      <c r="R1239" s="38">
        <f t="shared" si="5104"/>
        <v>0</v>
      </c>
      <c r="S1239" s="38">
        <f t="shared" si="5104"/>
        <v>0</v>
      </c>
      <c r="T1239" s="38">
        <f t="shared" si="5104"/>
        <v>0</v>
      </c>
      <c r="U1239" s="38">
        <f t="shared" si="5104"/>
        <v>0</v>
      </c>
      <c r="V1239" s="38">
        <f t="shared" si="5104"/>
        <v>0</v>
      </c>
      <c r="W1239" s="38">
        <f t="shared" si="5104"/>
        <v>0</v>
      </c>
      <c r="X1239" s="38">
        <f t="shared" si="5104"/>
        <v>0</v>
      </c>
      <c r="Y1239" s="38">
        <f t="shared" si="5104"/>
        <v>0</v>
      </c>
      <c r="Z1239" s="38">
        <f t="shared" si="5104"/>
        <v>0</v>
      </c>
      <c r="AA1239" s="38">
        <f t="shared" si="5104"/>
        <v>0</v>
      </c>
      <c r="AB1239" s="38">
        <f t="shared" si="5104"/>
        <v>0</v>
      </c>
      <c r="AC1239" s="38">
        <f t="shared" si="5104"/>
        <v>0</v>
      </c>
      <c r="AD1239" s="292">
        <f t="shared" si="4955"/>
        <v>0</v>
      </c>
      <c r="AE1239" s="38">
        <f t="shared" si="5104"/>
        <v>0</v>
      </c>
      <c r="AF1239" s="38">
        <f t="shared" si="5104"/>
        <v>0</v>
      </c>
      <c r="AG1239" s="38">
        <f t="shared" si="5104"/>
        <v>0</v>
      </c>
      <c r="AH1239" s="38">
        <f t="shared" si="5104"/>
        <v>0</v>
      </c>
      <c r="AI1239" s="38">
        <f t="shared" si="5104"/>
        <v>0</v>
      </c>
      <c r="AJ1239" s="38">
        <f t="shared" si="5104"/>
        <v>0</v>
      </c>
      <c r="AK1239" s="38">
        <f t="shared" si="5104"/>
        <v>0</v>
      </c>
      <c r="AL1239" s="38">
        <f t="shared" si="5104"/>
        <v>0</v>
      </c>
      <c r="AM1239" s="38">
        <f t="shared" si="5104"/>
        <v>0</v>
      </c>
      <c r="AN1239" s="38">
        <f t="shared" si="5104"/>
        <v>0</v>
      </c>
      <c r="AO1239" s="38">
        <f t="shared" si="5104"/>
        <v>0</v>
      </c>
    </row>
    <row r="1240" spans="1:41" ht="20.25" hidden="1" customHeight="1">
      <c r="A1240" s="43"/>
      <c r="B1240" s="28" t="s">
        <v>621</v>
      </c>
      <c r="C1240" s="29" t="s">
        <v>479</v>
      </c>
      <c r="D1240" s="186"/>
      <c r="E1240" s="30"/>
      <c r="F1240" s="93"/>
      <c r="G1240" s="186"/>
      <c r="H1240" s="186"/>
      <c r="I1240" s="186"/>
      <c r="J1240" s="186"/>
      <c r="K1240" s="23">
        <f t="shared" si="5074"/>
        <v>0</v>
      </c>
      <c r="L1240" s="23">
        <f t="shared" si="5075"/>
        <v>0</v>
      </c>
      <c r="M1240" s="186"/>
      <c r="N1240" s="186"/>
      <c r="O1240" s="186"/>
      <c r="P1240" s="30"/>
      <c r="Q1240" s="30"/>
      <c r="R1240" s="30"/>
      <c r="S1240" s="30"/>
      <c r="T1240" s="30"/>
      <c r="U1240" s="30"/>
      <c r="V1240" s="30"/>
      <c r="W1240" s="30"/>
      <c r="X1240" s="30"/>
      <c r="Y1240" s="30"/>
      <c r="Z1240" s="30"/>
      <c r="AA1240" s="30"/>
      <c r="AB1240" s="30"/>
      <c r="AC1240" s="30"/>
      <c r="AD1240" s="292">
        <f t="shared" si="4955"/>
        <v>0</v>
      </c>
      <c r="AE1240" s="30"/>
      <c r="AF1240" s="30"/>
      <c r="AG1240" s="30"/>
      <c r="AH1240" s="30"/>
      <c r="AI1240" s="30"/>
      <c r="AJ1240" s="30"/>
      <c r="AK1240" s="30"/>
      <c r="AL1240" s="30"/>
      <c r="AM1240" s="30"/>
      <c r="AN1240" s="30"/>
      <c r="AO1240" s="30"/>
    </row>
    <row r="1241" spans="1:41" ht="17.25" hidden="1" customHeight="1">
      <c r="A1241" s="43"/>
      <c r="B1241" s="25" t="s">
        <v>706</v>
      </c>
      <c r="C1241" s="29" t="s">
        <v>705</v>
      </c>
      <c r="D1241" s="186"/>
      <c r="E1241" s="30"/>
      <c r="F1241" s="93"/>
      <c r="G1241" s="186"/>
      <c r="H1241" s="186"/>
      <c r="I1241" s="186"/>
      <c r="J1241" s="186"/>
      <c r="K1241" s="23">
        <f t="shared" si="5074"/>
        <v>0</v>
      </c>
      <c r="L1241" s="23">
        <f t="shared" si="5075"/>
        <v>0</v>
      </c>
      <c r="M1241" s="186"/>
      <c r="N1241" s="186"/>
      <c r="O1241" s="186"/>
      <c r="P1241" s="30"/>
      <c r="Q1241" s="30"/>
      <c r="R1241" s="30"/>
      <c r="S1241" s="30"/>
      <c r="T1241" s="30"/>
      <c r="U1241" s="30"/>
      <c r="V1241" s="30"/>
      <c r="W1241" s="30"/>
      <c r="X1241" s="30"/>
      <c r="Y1241" s="30"/>
      <c r="Z1241" s="30"/>
      <c r="AA1241" s="30"/>
      <c r="AB1241" s="30"/>
      <c r="AC1241" s="30"/>
      <c r="AD1241" s="292">
        <f t="shared" si="4955"/>
        <v>0</v>
      </c>
      <c r="AE1241" s="30"/>
      <c r="AF1241" s="30"/>
      <c r="AG1241" s="30"/>
      <c r="AH1241" s="30"/>
      <c r="AI1241" s="30"/>
      <c r="AJ1241" s="30"/>
      <c r="AK1241" s="30"/>
      <c r="AL1241" s="30"/>
      <c r="AM1241" s="30"/>
      <c r="AN1241" s="30"/>
      <c r="AO1241" s="30"/>
    </row>
    <row r="1242" spans="1:41" ht="17.25" hidden="1" customHeight="1">
      <c r="A1242" s="43"/>
      <c r="B1242" s="25" t="s">
        <v>298</v>
      </c>
      <c r="C1242" s="29"/>
      <c r="D1242" s="186"/>
      <c r="E1242" s="30"/>
      <c r="F1242" s="93"/>
      <c r="G1242" s="186"/>
      <c r="H1242" s="186"/>
      <c r="I1242" s="186"/>
      <c r="J1242" s="186"/>
      <c r="K1242" s="23">
        <f t="shared" si="5074"/>
        <v>0</v>
      </c>
      <c r="L1242" s="23">
        <f t="shared" si="5075"/>
        <v>0</v>
      </c>
      <c r="M1242" s="186"/>
      <c r="N1242" s="186"/>
      <c r="O1242" s="186"/>
      <c r="P1242" s="30"/>
      <c r="Q1242" s="30"/>
      <c r="R1242" s="30"/>
      <c r="S1242" s="30"/>
      <c r="T1242" s="30"/>
      <c r="U1242" s="30"/>
      <c r="V1242" s="30"/>
      <c r="W1242" s="30"/>
      <c r="X1242" s="30"/>
      <c r="Y1242" s="30"/>
      <c r="Z1242" s="30"/>
      <c r="AA1242" s="30"/>
      <c r="AB1242" s="30"/>
      <c r="AC1242" s="30"/>
      <c r="AD1242" s="292">
        <f t="shared" si="4955"/>
        <v>0</v>
      </c>
      <c r="AE1242" s="30"/>
      <c r="AF1242" s="30"/>
      <c r="AG1242" s="30"/>
      <c r="AH1242" s="30"/>
      <c r="AI1242" s="30"/>
      <c r="AJ1242" s="30"/>
      <c r="AK1242" s="30"/>
      <c r="AL1242" s="30"/>
      <c r="AM1242" s="30"/>
      <c r="AN1242" s="30"/>
      <c r="AO1242" s="30"/>
    </row>
    <row r="1243" spans="1:41" ht="18" hidden="1" customHeight="1">
      <c r="A1243" s="43"/>
      <c r="B1243" s="28" t="s">
        <v>299</v>
      </c>
      <c r="C1243" s="29">
        <v>1</v>
      </c>
      <c r="D1243" s="186"/>
      <c r="E1243" s="30"/>
      <c r="F1243" s="93"/>
      <c r="G1243" s="186"/>
      <c r="H1243" s="186"/>
      <c r="I1243" s="186"/>
      <c r="J1243" s="186"/>
      <c r="K1243" s="23">
        <f t="shared" si="5074"/>
        <v>0</v>
      </c>
      <c r="L1243" s="23">
        <f t="shared" si="5075"/>
        <v>0</v>
      </c>
      <c r="M1243" s="186"/>
      <c r="N1243" s="186"/>
      <c r="O1243" s="186"/>
      <c r="P1243" s="30"/>
      <c r="Q1243" s="30"/>
      <c r="R1243" s="30"/>
      <c r="S1243" s="30"/>
      <c r="T1243" s="30"/>
      <c r="U1243" s="30"/>
      <c r="V1243" s="30"/>
      <c r="W1243" s="30"/>
      <c r="X1243" s="30"/>
      <c r="Y1243" s="30"/>
      <c r="Z1243" s="30"/>
      <c r="AA1243" s="30"/>
      <c r="AB1243" s="30"/>
      <c r="AC1243" s="30"/>
      <c r="AD1243" s="292">
        <f t="shared" si="4955"/>
        <v>0</v>
      </c>
      <c r="AE1243" s="30"/>
      <c r="AF1243" s="30"/>
      <c r="AG1243" s="30"/>
      <c r="AH1243" s="30"/>
      <c r="AI1243" s="30"/>
      <c r="AJ1243" s="30"/>
      <c r="AK1243" s="30"/>
      <c r="AL1243" s="30"/>
      <c r="AM1243" s="30"/>
      <c r="AN1243" s="30"/>
      <c r="AO1243" s="30"/>
    </row>
    <row r="1244" spans="1:41" ht="46.5" hidden="1" customHeight="1">
      <c r="A1244" s="43"/>
      <c r="B1244" s="219" t="s">
        <v>707</v>
      </c>
      <c r="C1244" s="220" t="s">
        <v>708</v>
      </c>
      <c r="D1244" s="186"/>
      <c r="E1244" s="30"/>
      <c r="F1244" s="93"/>
      <c r="G1244" s="186"/>
      <c r="H1244" s="186"/>
      <c r="I1244" s="186"/>
      <c r="J1244" s="186"/>
      <c r="K1244" s="23">
        <f t="shared" si="5074"/>
        <v>0</v>
      </c>
      <c r="L1244" s="23">
        <f t="shared" si="5075"/>
        <v>0</v>
      </c>
      <c r="M1244" s="186"/>
      <c r="N1244" s="186"/>
      <c r="O1244" s="186"/>
      <c r="P1244" s="30"/>
      <c r="Q1244" s="30"/>
      <c r="R1244" s="30"/>
      <c r="S1244" s="30"/>
      <c r="T1244" s="30"/>
      <c r="U1244" s="30"/>
      <c r="V1244" s="30"/>
      <c r="W1244" s="30"/>
      <c r="X1244" s="30"/>
      <c r="Y1244" s="30"/>
      <c r="Z1244" s="30"/>
      <c r="AA1244" s="30"/>
      <c r="AB1244" s="30"/>
      <c r="AC1244" s="30"/>
      <c r="AD1244" s="292">
        <f t="shared" si="4955"/>
        <v>0</v>
      </c>
      <c r="AE1244" s="30"/>
      <c r="AF1244" s="30"/>
      <c r="AG1244" s="30"/>
      <c r="AH1244" s="30"/>
      <c r="AI1244" s="30"/>
      <c r="AJ1244" s="30"/>
      <c r="AK1244" s="30"/>
      <c r="AL1244" s="30"/>
      <c r="AM1244" s="30"/>
      <c r="AN1244" s="30"/>
      <c r="AO1244" s="30"/>
    </row>
    <row r="1245" spans="1:41" ht="18" hidden="1" customHeight="1">
      <c r="A1245" s="43"/>
      <c r="B1245" s="219" t="s">
        <v>709</v>
      </c>
      <c r="C1245" s="220" t="s">
        <v>710</v>
      </c>
      <c r="D1245" s="186"/>
      <c r="E1245" s="30"/>
      <c r="F1245" s="93"/>
      <c r="G1245" s="186"/>
      <c r="H1245" s="186"/>
      <c r="I1245" s="186"/>
      <c r="J1245" s="186"/>
      <c r="K1245" s="23">
        <f t="shared" si="5074"/>
        <v>0</v>
      </c>
      <c r="L1245" s="23">
        <f t="shared" si="5075"/>
        <v>0</v>
      </c>
      <c r="M1245" s="186"/>
      <c r="N1245" s="186"/>
      <c r="O1245" s="186"/>
      <c r="P1245" s="30"/>
      <c r="Q1245" s="30"/>
      <c r="R1245" s="30"/>
      <c r="S1245" s="30"/>
      <c r="T1245" s="30"/>
      <c r="U1245" s="30"/>
      <c r="V1245" s="30"/>
      <c r="W1245" s="30"/>
      <c r="X1245" s="30"/>
      <c r="Y1245" s="30"/>
      <c r="Z1245" s="30"/>
      <c r="AA1245" s="30"/>
      <c r="AB1245" s="30"/>
      <c r="AC1245" s="30"/>
      <c r="AD1245" s="292">
        <f t="shared" si="4955"/>
        <v>0</v>
      </c>
      <c r="AE1245" s="30"/>
      <c r="AF1245" s="30"/>
      <c r="AG1245" s="30"/>
      <c r="AH1245" s="30"/>
      <c r="AI1245" s="30"/>
      <c r="AJ1245" s="30"/>
      <c r="AK1245" s="30"/>
      <c r="AL1245" s="30"/>
      <c r="AM1245" s="30"/>
      <c r="AN1245" s="30"/>
      <c r="AO1245" s="30"/>
    </row>
    <row r="1246" spans="1:41" ht="26.25" customHeight="1">
      <c r="A1246" s="110" t="s">
        <v>711</v>
      </c>
      <c r="B1246" s="221" t="s">
        <v>712</v>
      </c>
      <c r="C1246" s="22">
        <v>69.02</v>
      </c>
      <c r="D1246" s="269">
        <f t="shared" ref="D1246:J1248" si="5105">D1258+D1306</f>
        <v>481</v>
      </c>
      <c r="E1246" s="190">
        <f t="shared" si="5105"/>
        <v>336</v>
      </c>
      <c r="F1246" s="307">
        <f t="shared" si="5105"/>
        <v>1323</v>
      </c>
      <c r="G1246" s="269">
        <f t="shared" si="5105"/>
        <v>1071</v>
      </c>
      <c r="H1246" s="269">
        <f t="shared" si="5105"/>
        <v>84</v>
      </c>
      <c r="I1246" s="269">
        <f t="shared" si="5105"/>
        <v>84</v>
      </c>
      <c r="J1246" s="269">
        <f t="shared" si="5105"/>
        <v>84</v>
      </c>
      <c r="K1246" s="23">
        <f t="shared" si="5074"/>
        <v>1323</v>
      </c>
      <c r="L1246" s="23">
        <f t="shared" si="5075"/>
        <v>0</v>
      </c>
      <c r="M1246" s="269">
        <f t="shared" ref="M1246:O1246" si="5106">M1258+M1306</f>
        <v>336</v>
      </c>
      <c r="N1246" s="269">
        <f t="shared" si="5106"/>
        <v>336</v>
      </c>
      <c r="O1246" s="269">
        <f t="shared" si="5106"/>
        <v>336</v>
      </c>
      <c r="P1246" s="190">
        <f t="shared" ref="P1246:Q1246" si="5107">P1258+P1306</f>
        <v>0</v>
      </c>
      <c r="Q1246" s="190">
        <f t="shared" si="5107"/>
        <v>0</v>
      </c>
      <c r="R1246" s="190">
        <f t="shared" ref="R1246:Z1246" si="5108">R1258+R1306</f>
        <v>1095</v>
      </c>
      <c r="S1246" s="190">
        <f t="shared" si="5108"/>
        <v>0</v>
      </c>
      <c r="T1246" s="190">
        <f t="shared" si="5108"/>
        <v>0</v>
      </c>
      <c r="U1246" s="190">
        <f t="shared" ref="U1246:V1246" si="5109">U1258+U1306</f>
        <v>0</v>
      </c>
      <c r="V1246" s="190">
        <f t="shared" si="5109"/>
        <v>0</v>
      </c>
      <c r="W1246" s="190">
        <f t="shared" ref="W1246:Y1246" si="5110">W1258+W1306</f>
        <v>0</v>
      </c>
      <c r="X1246" s="190">
        <f t="shared" si="5110"/>
        <v>0</v>
      </c>
      <c r="Y1246" s="190">
        <f t="shared" si="5110"/>
        <v>0</v>
      </c>
      <c r="Z1246" s="190">
        <f t="shared" si="5108"/>
        <v>0</v>
      </c>
      <c r="AA1246" s="190">
        <f t="shared" ref="AA1246:AB1246" si="5111">AA1258+AA1306</f>
        <v>0</v>
      </c>
      <c r="AB1246" s="190">
        <f t="shared" si="5111"/>
        <v>0</v>
      </c>
      <c r="AC1246" s="190">
        <f t="shared" ref="AC1246:AE1246" si="5112">AC1258+AC1306</f>
        <v>0</v>
      </c>
      <c r="AD1246" s="292">
        <f t="shared" si="4955"/>
        <v>2418</v>
      </c>
      <c r="AE1246" s="190">
        <f t="shared" si="5112"/>
        <v>2418</v>
      </c>
      <c r="AF1246" s="190">
        <f t="shared" ref="AF1246:AK1246" si="5113">AF1258+AF1306</f>
        <v>4</v>
      </c>
      <c r="AG1246" s="190">
        <f t="shared" si="5113"/>
        <v>379</v>
      </c>
      <c r="AH1246" s="190">
        <f t="shared" ref="AH1246:AJ1246" si="5114">AH1258+AH1306</f>
        <v>0</v>
      </c>
      <c r="AI1246" s="190">
        <f t="shared" si="5114"/>
        <v>0</v>
      </c>
      <c r="AJ1246" s="190">
        <f t="shared" si="5114"/>
        <v>0</v>
      </c>
      <c r="AK1246" s="190">
        <f t="shared" si="5113"/>
        <v>866</v>
      </c>
      <c r="AL1246" s="190">
        <f t="shared" ref="AL1246:AM1246" si="5115">AL1258+AL1306</f>
        <v>366</v>
      </c>
      <c r="AM1246" s="190">
        <f t="shared" si="5115"/>
        <v>366</v>
      </c>
      <c r="AN1246" s="190">
        <f t="shared" ref="AN1246:AO1246" si="5116">AN1258+AN1306</f>
        <v>366</v>
      </c>
      <c r="AO1246" s="190">
        <f t="shared" si="5116"/>
        <v>0</v>
      </c>
    </row>
    <row r="1247" spans="1:41" ht="18" customHeight="1">
      <c r="A1247" s="43"/>
      <c r="B1247" s="25" t="s">
        <v>298</v>
      </c>
      <c r="C1247" s="26"/>
      <c r="D1247" s="269">
        <f t="shared" si="5105"/>
        <v>181</v>
      </c>
      <c r="E1247" s="190">
        <f t="shared" si="5105"/>
        <v>336</v>
      </c>
      <c r="F1247" s="307">
        <f t="shared" si="5105"/>
        <v>336</v>
      </c>
      <c r="G1247" s="269">
        <f t="shared" si="5105"/>
        <v>84</v>
      </c>
      <c r="H1247" s="269">
        <f t="shared" si="5105"/>
        <v>84</v>
      </c>
      <c r="I1247" s="269">
        <f t="shared" si="5105"/>
        <v>84</v>
      </c>
      <c r="J1247" s="269">
        <f t="shared" si="5105"/>
        <v>84</v>
      </c>
      <c r="K1247" s="23">
        <f t="shared" si="5074"/>
        <v>336</v>
      </c>
      <c r="L1247" s="23">
        <f t="shared" si="5075"/>
        <v>0</v>
      </c>
      <c r="M1247" s="269">
        <f t="shared" ref="M1247:O1247" si="5117">M1259+M1307</f>
        <v>336</v>
      </c>
      <c r="N1247" s="269">
        <f t="shared" si="5117"/>
        <v>336</v>
      </c>
      <c r="O1247" s="269">
        <f t="shared" si="5117"/>
        <v>336</v>
      </c>
      <c r="P1247" s="190">
        <f t="shared" ref="P1247:Q1247" si="5118">P1259+P1307</f>
        <v>0</v>
      </c>
      <c r="Q1247" s="190">
        <f t="shared" si="5118"/>
        <v>0</v>
      </c>
      <c r="R1247" s="190">
        <f t="shared" ref="R1247:Z1247" si="5119">R1259+R1307</f>
        <v>1095</v>
      </c>
      <c r="S1247" s="190">
        <f t="shared" si="5119"/>
        <v>0</v>
      </c>
      <c r="T1247" s="190">
        <f t="shared" si="5119"/>
        <v>0</v>
      </c>
      <c r="U1247" s="190">
        <f t="shared" ref="U1247:V1247" si="5120">U1259+U1307</f>
        <v>0</v>
      </c>
      <c r="V1247" s="190">
        <f t="shared" si="5120"/>
        <v>0</v>
      </c>
      <c r="W1247" s="190">
        <f t="shared" ref="W1247:Y1247" si="5121">W1259+W1307</f>
        <v>0</v>
      </c>
      <c r="X1247" s="190">
        <f t="shared" si="5121"/>
        <v>0</v>
      </c>
      <c r="Y1247" s="190">
        <f t="shared" si="5121"/>
        <v>0</v>
      </c>
      <c r="Z1247" s="190">
        <f t="shared" si="5119"/>
        <v>0</v>
      </c>
      <c r="AA1247" s="190">
        <f t="shared" ref="AA1247:AB1247" si="5122">AA1259+AA1307</f>
        <v>0</v>
      </c>
      <c r="AB1247" s="190">
        <f t="shared" si="5122"/>
        <v>0</v>
      </c>
      <c r="AC1247" s="190">
        <f t="shared" ref="AC1247:AE1247" si="5123">AC1259+AC1307</f>
        <v>0</v>
      </c>
      <c r="AD1247" s="292">
        <f t="shared" si="4955"/>
        <v>1431</v>
      </c>
      <c r="AE1247" s="190">
        <f t="shared" si="5123"/>
        <v>1431</v>
      </c>
      <c r="AF1247" s="190">
        <f t="shared" ref="AF1247:AK1247" si="5124">AF1259+AF1307</f>
        <v>0</v>
      </c>
      <c r="AG1247" s="190">
        <f t="shared" si="5124"/>
        <v>366</v>
      </c>
      <c r="AH1247" s="190">
        <f t="shared" ref="AH1247:AJ1247" si="5125">AH1259+AH1307</f>
        <v>0</v>
      </c>
      <c r="AI1247" s="190">
        <f t="shared" si="5125"/>
        <v>0</v>
      </c>
      <c r="AJ1247" s="190">
        <f t="shared" si="5125"/>
        <v>0</v>
      </c>
      <c r="AK1247" s="190">
        <f t="shared" si="5124"/>
        <v>366</v>
      </c>
      <c r="AL1247" s="190">
        <f t="shared" ref="AL1247:AM1247" si="5126">AL1259+AL1307</f>
        <v>366</v>
      </c>
      <c r="AM1247" s="190">
        <f t="shared" si="5126"/>
        <v>366</v>
      </c>
      <c r="AN1247" s="190">
        <f t="shared" ref="AN1247:AO1247" si="5127">AN1259+AN1307</f>
        <v>366</v>
      </c>
      <c r="AO1247" s="190">
        <f t="shared" si="5127"/>
        <v>0</v>
      </c>
    </row>
    <row r="1248" spans="1:41" ht="14.25">
      <c r="A1248" s="43"/>
      <c r="B1248" s="28" t="s">
        <v>299</v>
      </c>
      <c r="C1248" s="29">
        <v>1</v>
      </c>
      <c r="D1248" s="248">
        <f t="shared" si="5105"/>
        <v>181</v>
      </c>
      <c r="E1248" s="38">
        <f t="shared" si="5105"/>
        <v>336</v>
      </c>
      <c r="F1248" s="286">
        <f t="shared" si="5105"/>
        <v>336</v>
      </c>
      <c r="G1248" s="248">
        <f t="shared" si="5105"/>
        <v>84</v>
      </c>
      <c r="H1248" s="248">
        <f t="shared" si="5105"/>
        <v>84</v>
      </c>
      <c r="I1248" s="248">
        <f t="shared" si="5105"/>
        <v>84</v>
      </c>
      <c r="J1248" s="248">
        <f t="shared" si="5105"/>
        <v>84</v>
      </c>
      <c r="K1248" s="23">
        <f t="shared" si="5074"/>
        <v>336</v>
      </c>
      <c r="L1248" s="23">
        <f t="shared" si="5075"/>
        <v>0</v>
      </c>
      <c r="M1248" s="248">
        <f t="shared" ref="M1248:O1248" si="5128">M1260+M1308</f>
        <v>336</v>
      </c>
      <c r="N1248" s="248">
        <f t="shared" si="5128"/>
        <v>336</v>
      </c>
      <c r="O1248" s="248">
        <f t="shared" si="5128"/>
        <v>336</v>
      </c>
      <c r="P1248" s="38">
        <f t="shared" ref="P1248:Q1248" si="5129">P1260+P1308</f>
        <v>0</v>
      </c>
      <c r="Q1248" s="38">
        <f t="shared" si="5129"/>
        <v>0</v>
      </c>
      <c r="R1248" s="38">
        <f t="shared" ref="R1248:Z1248" si="5130">R1260+R1308</f>
        <v>1095</v>
      </c>
      <c r="S1248" s="38">
        <f t="shared" si="5130"/>
        <v>0</v>
      </c>
      <c r="T1248" s="38">
        <f t="shared" si="5130"/>
        <v>0</v>
      </c>
      <c r="U1248" s="38">
        <f t="shared" ref="U1248:V1248" si="5131">U1260+U1308</f>
        <v>0</v>
      </c>
      <c r="V1248" s="38">
        <f t="shared" si="5131"/>
        <v>0</v>
      </c>
      <c r="W1248" s="38">
        <f t="shared" ref="W1248:Y1248" si="5132">W1260+W1308</f>
        <v>0</v>
      </c>
      <c r="X1248" s="38">
        <f t="shared" si="5132"/>
        <v>0</v>
      </c>
      <c r="Y1248" s="38">
        <f t="shared" si="5132"/>
        <v>0</v>
      </c>
      <c r="Z1248" s="38">
        <f t="shared" si="5130"/>
        <v>0</v>
      </c>
      <c r="AA1248" s="38">
        <f t="shared" ref="AA1248:AB1248" si="5133">AA1260+AA1308</f>
        <v>0</v>
      </c>
      <c r="AB1248" s="38">
        <f t="shared" si="5133"/>
        <v>0</v>
      </c>
      <c r="AC1248" s="38">
        <f t="shared" ref="AC1248:AE1248" si="5134">AC1260+AC1308</f>
        <v>0</v>
      </c>
      <c r="AD1248" s="292">
        <f t="shared" si="4955"/>
        <v>1431</v>
      </c>
      <c r="AE1248" s="38">
        <f t="shared" si="5134"/>
        <v>1431</v>
      </c>
      <c r="AF1248" s="38">
        <f t="shared" ref="AF1248:AK1248" si="5135">AF1260+AF1308</f>
        <v>0</v>
      </c>
      <c r="AG1248" s="38">
        <f t="shared" si="5135"/>
        <v>366</v>
      </c>
      <c r="AH1248" s="38">
        <f t="shared" ref="AH1248:AJ1248" si="5136">AH1260+AH1308</f>
        <v>0</v>
      </c>
      <c r="AI1248" s="38">
        <f t="shared" si="5136"/>
        <v>0</v>
      </c>
      <c r="AJ1248" s="38">
        <f t="shared" si="5136"/>
        <v>0</v>
      </c>
      <c r="AK1248" s="38">
        <f t="shared" si="5135"/>
        <v>366</v>
      </c>
      <c r="AL1248" s="38">
        <f t="shared" ref="AL1248:AM1248" si="5137">AL1260+AL1308</f>
        <v>366</v>
      </c>
      <c r="AM1248" s="38">
        <f t="shared" si="5137"/>
        <v>366</v>
      </c>
      <c r="AN1248" s="38">
        <f t="shared" ref="AN1248:AO1248" si="5138">AN1260+AN1308</f>
        <v>366</v>
      </c>
      <c r="AO1248" s="38">
        <f t="shared" si="5138"/>
        <v>0</v>
      </c>
    </row>
    <row r="1249" spans="1:41" ht="14.25">
      <c r="A1249" s="43"/>
      <c r="B1249" s="28" t="s">
        <v>300</v>
      </c>
      <c r="C1249" s="29">
        <v>10</v>
      </c>
      <c r="D1249" s="248">
        <f t="shared" ref="D1249:E1249" si="5139">D1261</f>
        <v>0</v>
      </c>
      <c r="E1249" s="38">
        <f t="shared" si="5139"/>
        <v>0</v>
      </c>
      <c r="F1249" s="286">
        <f t="shared" ref="F1249:J1249" si="5140">F1261</f>
        <v>0</v>
      </c>
      <c r="G1249" s="248">
        <f t="shared" si="5140"/>
        <v>0</v>
      </c>
      <c r="H1249" s="248">
        <f t="shared" si="5140"/>
        <v>0</v>
      </c>
      <c r="I1249" s="248">
        <f t="shared" si="5140"/>
        <v>0</v>
      </c>
      <c r="J1249" s="248">
        <f t="shared" si="5140"/>
        <v>0</v>
      </c>
      <c r="K1249" s="23">
        <f t="shared" si="5074"/>
        <v>0</v>
      </c>
      <c r="L1249" s="23">
        <f t="shared" si="5075"/>
        <v>0</v>
      </c>
      <c r="M1249" s="248">
        <f t="shared" ref="M1249:O1249" si="5141">M1261</f>
        <v>0</v>
      </c>
      <c r="N1249" s="248">
        <f t="shared" si="5141"/>
        <v>0</v>
      </c>
      <c r="O1249" s="248">
        <f t="shared" si="5141"/>
        <v>0</v>
      </c>
      <c r="P1249" s="38">
        <f t="shared" ref="P1249:Q1249" si="5142">P1261</f>
        <v>0</v>
      </c>
      <c r="Q1249" s="38">
        <f t="shared" si="5142"/>
        <v>0</v>
      </c>
      <c r="R1249" s="38">
        <f t="shared" ref="R1249:Z1249" si="5143">R1261</f>
        <v>0</v>
      </c>
      <c r="S1249" s="38">
        <f t="shared" si="5143"/>
        <v>0</v>
      </c>
      <c r="T1249" s="38">
        <f t="shared" si="5143"/>
        <v>0</v>
      </c>
      <c r="U1249" s="38">
        <f t="shared" ref="U1249:V1249" si="5144">U1261</f>
        <v>0</v>
      </c>
      <c r="V1249" s="38">
        <f t="shared" si="5144"/>
        <v>0</v>
      </c>
      <c r="W1249" s="38">
        <f t="shared" ref="W1249:Y1249" si="5145">W1261</f>
        <v>0</v>
      </c>
      <c r="X1249" s="38">
        <f t="shared" si="5145"/>
        <v>0</v>
      </c>
      <c r="Y1249" s="38">
        <f t="shared" si="5145"/>
        <v>0</v>
      </c>
      <c r="Z1249" s="38">
        <f t="shared" si="5143"/>
        <v>0</v>
      </c>
      <c r="AA1249" s="38">
        <f t="shared" ref="AA1249:AB1249" si="5146">AA1261</f>
        <v>0</v>
      </c>
      <c r="AB1249" s="38">
        <f t="shared" si="5146"/>
        <v>0</v>
      </c>
      <c r="AC1249" s="38">
        <f t="shared" ref="AC1249:AE1249" si="5147">AC1261</f>
        <v>0</v>
      </c>
      <c r="AD1249" s="292">
        <f t="shared" si="4955"/>
        <v>0</v>
      </c>
      <c r="AE1249" s="38">
        <f t="shared" si="5147"/>
        <v>0</v>
      </c>
      <c r="AF1249" s="38">
        <f t="shared" ref="AF1249:AK1249" si="5148">AF1261</f>
        <v>0</v>
      </c>
      <c r="AG1249" s="38">
        <f t="shared" si="5148"/>
        <v>0</v>
      </c>
      <c r="AH1249" s="38">
        <f t="shared" ref="AH1249:AJ1249" si="5149">AH1261</f>
        <v>0</v>
      </c>
      <c r="AI1249" s="38">
        <f t="shared" si="5149"/>
        <v>0</v>
      </c>
      <c r="AJ1249" s="38">
        <f t="shared" si="5149"/>
        <v>0</v>
      </c>
      <c r="AK1249" s="38">
        <f t="shared" si="5148"/>
        <v>0</v>
      </c>
      <c r="AL1249" s="38">
        <f t="shared" ref="AL1249:AM1249" si="5150">AL1261</f>
        <v>0</v>
      </c>
      <c r="AM1249" s="38">
        <f t="shared" si="5150"/>
        <v>0</v>
      </c>
      <c r="AN1249" s="38">
        <f t="shared" ref="AN1249:AO1249" si="5151">AN1261</f>
        <v>0</v>
      </c>
      <c r="AO1249" s="38">
        <f t="shared" si="5151"/>
        <v>0</v>
      </c>
    </row>
    <row r="1250" spans="1:41" ht="13.5" customHeight="1">
      <c r="A1250" s="43"/>
      <c r="B1250" s="28" t="s">
        <v>301</v>
      </c>
      <c r="C1250" s="29">
        <v>20</v>
      </c>
      <c r="D1250" s="248">
        <f t="shared" ref="D1250:E1250" si="5152">D1262+D1309</f>
        <v>181</v>
      </c>
      <c r="E1250" s="38">
        <f t="shared" si="5152"/>
        <v>336</v>
      </c>
      <c r="F1250" s="286">
        <f t="shared" ref="F1250:J1250" si="5153">F1262+F1309</f>
        <v>336</v>
      </c>
      <c r="G1250" s="248">
        <f t="shared" si="5153"/>
        <v>84</v>
      </c>
      <c r="H1250" s="248">
        <f t="shared" si="5153"/>
        <v>84</v>
      </c>
      <c r="I1250" s="248">
        <f t="shared" si="5153"/>
        <v>84</v>
      </c>
      <c r="J1250" s="248">
        <f t="shared" si="5153"/>
        <v>84</v>
      </c>
      <c r="K1250" s="23">
        <f t="shared" si="5074"/>
        <v>336</v>
      </c>
      <c r="L1250" s="23">
        <f t="shared" si="5075"/>
        <v>0</v>
      </c>
      <c r="M1250" s="248">
        <f t="shared" ref="M1250:O1250" si="5154">M1262+M1309</f>
        <v>336</v>
      </c>
      <c r="N1250" s="248">
        <f t="shared" si="5154"/>
        <v>336</v>
      </c>
      <c r="O1250" s="248">
        <f t="shared" si="5154"/>
        <v>336</v>
      </c>
      <c r="P1250" s="38">
        <f t="shared" ref="P1250:Q1250" si="5155">P1262+P1309</f>
        <v>0</v>
      </c>
      <c r="Q1250" s="38">
        <f t="shared" si="5155"/>
        <v>0</v>
      </c>
      <c r="R1250" s="38">
        <f t="shared" ref="R1250:Z1250" si="5156">R1262+R1309</f>
        <v>1095</v>
      </c>
      <c r="S1250" s="38">
        <f t="shared" si="5156"/>
        <v>0</v>
      </c>
      <c r="T1250" s="38">
        <f t="shared" si="5156"/>
        <v>0</v>
      </c>
      <c r="U1250" s="38">
        <f t="shared" ref="U1250:V1250" si="5157">U1262+U1309</f>
        <v>0</v>
      </c>
      <c r="V1250" s="38">
        <f t="shared" si="5157"/>
        <v>0</v>
      </c>
      <c r="W1250" s="38">
        <f t="shared" ref="W1250:Y1250" si="5158">W1262+W1309</f>
        <v>0</v>
      </c>
      <c r="X1250" s="38">
        <f t="shared" si="5158"/>
        <v>0</v>
      </c>
      <c r="Y1250" s="38">
        <f t="shared" si="5158"/>
        <v>0</v>
      </c>
      <c r="Z1250" s="38">
        <f t="shared" si="5156"/>
        <v>0</v>
      </c>
      <c r="AA1250" s="38">
        <f t="shared" ref="AA1250:AB1250" si="5159">AA1262+AA1309</f>
        <v>0</v>
      </c>
      <c r="AB1250" s="38">
        <f t="shared" si="5159"/>
        <v>0</v>
      </c>
      <c r="AC1250" s="38">
        <f t="shared" ref="AC1250:AE1250" si="5160">AC1262+AC1309</f>
        <v>0</v>
      </c>
      <c r="AD1250" s="292">
        <f t="shared" si="4955"/>
        <v>1431</v>
      </c>
      <c r="AE1250" s="38">
        <f t="shared" si="5160"/>
        <v>1431</v>
      </c>
      <c r="AF1250" s="38">
        <f t="shared" ref="AF1250:AK1250" si="5161">AF1262+AF1309</f>
        <v>0</v>
      </c>
      <c r="AG1250" s="38">
        <f t="shared" si="5161"/>
        <v>366</v>
      </c>
      <c r="AH1250" s="38">
        <f t="shared" ref="AH1250:AJ1250" si="5162">AH1262+AH1309</f>
        <v>0</v>
      </c>
      <c r="AI1250" s="38">
        <f t="shared" si="5162"/>
        <v>0</v>
      </c>
      <c r="AJ1250" s="38">
        <f t="shared" si="5162"/>
        <v>0</v>
      </c>
      <c r="AK1250" s="38">
        <f t="shared" si="5161"/>
        <v>366</v>
      </c>
      <c r="AL1250" s="38">
        <f t="shared" ref="AL1250:AM1250" si="5163">AL1262+AL1309</f>
        <v>366</v>
      </c>
      <c r="AM1250" s="38">
        <f t="shared" si="5163"/>
        <v>366</v>
      </c>
      <c r="AN1250" s="38">
        <f t="shared" ref="AN1250:AO1250" si="5164">AN1262+AN1309</f>
        <v>366</v>
      </c>
      <c r="AO1250" s="38">
        <f t="shared" si="5164"/>
        <v>0</v>
      </c>
    </row>
    <row r="1251" spans="1:41" ht="30" hidden="1" customHeight="1">
      <c r="A1251" s="43"/>
      <c r="B1251" s="51" t="s">
        <v>310</v>
      </c>
      <c r="C1251" s="29" t="s">
        <v>421</v>
      </c>
      <c r="D1251" s="248">
        <f t="shared" ref="D1251:E1251" si="5165">D1275</f>
        <v>0</v>
      </c>
      <c r="E1251" s="38">
        <f t="shared" si="5165"/>
        <v>0</v>
      </c>
      <c r="F1251" s="286">
        <f t="shared" ref="F1251:J1251" si="5166">F1275</f>
        <v>0</v>
      </c>
      <c r="G1251" s="248">
        <f t="shared" si="5166"/>
        <v>0</v>
      </c>
      <c r="H1251" s="248">
        <f t="shared" si="5166"/>
        <v>0</v>
      </c>
      <c r="I1251" s="248">
        <f t="shared" si="5166"/>
        <v>0</v>
      </c>
      <c r="J1251" s="248">
        <f t="shared" si="5166"/>
        <v>0</v>
      </c>
      <c r="K1251" s="23">
        <f t="shared" si="5074"/>
        <v>0</v>
      </c>
      <c r="L1251" s="23">
        <f t="shared" si="5075"/>
        <v>0</v>
      </c>
      <c r="M1251" s="248">
        <f t="shared" ref="M1251:O1251" si="5167">M1275</f>
        <v>0</v>
      </c>
      <c r="N1251" s="248">
        <f t="shared" si="5167"/>
        <v>0</v>
      </c>
      <c r="O1251" s="248">
        <f t="shared" si="5167"/>
        <v>0</v>
      </c>
      <c r="P1251" s="38">
        <f t="shared" ref="P1251:Q1251" si="5168">P1275</f>
        <v>0</v>
      </c>
      <c r="Q1251" s="38">
        <f t="shared" si="5168"/>
        <v>0</v>
      </c>
      <c r="R1251" s="38">
        <f t="shared" ref="R1251:Z1251" si="5169">R1275</f>
        <v>0</v>
      </c>
      <c r="S1251" s="38">
        <f t="shared" si="5169"/>
        <v>0</v>
      </c>
      <c r="T1251" s="38">
        <f t="shared" si="5169"/>
        <v>0</v>
      </c>
      <c r="U1251" s="38">
        <f t="shared" ref="U1251:V1251" si="5170">U1275</f>
        <v>0</v>
      </c>
      <c r="V1251" s="38">
        <f t="shared" si="5170"/>
        <v>0</v>
      </c>
      <c r="W1251" s="38">
        <f t="shared" ref="W1251:Y1251" si="5171">W1275</f>
        <v>0</v>
      </c>
      <c r="X1251" s="38">
        <f t="shared" si="5171"/>
        <v>0</v>
      </c>
      <c r="Y1251" s="38">
        <f t="shared" si="5171"/>
        <v>0</v>
      </c>
      <c r="Z1251" s="38">
        <f t="shared" si="5169"/>
        <v>0</v>
      </c>
      <c r="AA1251" s="38">
        <f t="shared" ref="AA1251:AB1251" si="5172">AA1275</f>
        <v>0</v>
      </c>
      <c r="AB1251" s="38">
        <f t="shared" si="5172"/>
        <v>0</v>
      </c>
      <c r="AC1251" s="38">
        <f t="shared" ref="AC1251:AE1251" si="5173">AC1275</f>
        <v>0</v>
      </c>
      <c r="AD1251" s="292">
        <f t="shared" si="4955"/>
        <v>0</v>
      </c>
      <c r="AE1251" s="38">
        <f t="shared" si="5173"/>
        <v>0</v>
      </c>
      <c r="AF1251" s="38">
        <f t="shared" ref="AF1251:AK1251" si="5174">AF1275</f>
        <v>0</v>
      </c>
      <c r="AG1251" s="38">
        <f t="shared" si="5174"/>
        <v>0</v>
      </c>
      <c r="AH1251" s="38">
        <f t="shared" ref="AH1251:AJ1251" si="5175">AH1275</f>
        <v>0</v>
      </c>
      <c r="AI1251" s="38">
        <f t="shared" si="5175"/>
        <v>0</v>
      </c>
      <c r="AJ1251" s="38">
        <f t="shared" si="5175"/>
        <v>0</v>
      </c>
      <c r="AK1251" s="38">
        <f t="shared" si="5174"/>
        <v>0</v>
      </c>
      <c r="AL1251" s="38">
        <f t="shared" ref="AL1251:AM1251" si="5176">AL1275</f>
        <v>0</v>
      </c>
      <c r="AM1251" s="38">
        <f t="shared" si="5176"/>
        <v>0</v>
      </c>
      <c r="AN1251" s="38">
        <f t="shared" ref="AN1251:AO1251" si="5177">AN1275</f>
        <v>0</v>
      </c>
      <c r="AO1251" s="38">
        <f t="shared" si="5177"/>
        <v>0</v>
      </c>
    </row>
    <row r="1252" spans="1:41" ht="14.25" customHeight="1">
      <c r="A1252" s="43"/>
      <c r="B1252" s="25" t="s">
        <v>311</v>
      </c>
      <c r="C1252" s="29"/>
      <c r="D1252" s="191">
        <f t="shared" ref="D1252:E1252" si="5178">D1264+D1310</f>
        <v>300</v>
      </c>
      <c r="E1252" s="111">
        <f t="shared" si="5178"/>
        <v>0</v>
      </c>
      <c r="F1252" s="296">
        <f t="shared" ref="F1252:J1252" si="5179">F1264+F1310</f>
        <v>987</v>
      </c>
      <c r="G1252" s="191">
        <f t="shared" si="5179"/>
        <v>987</v>
      </c>
      <c r="H1252" s="191">
        <f t="shared" si="5179"/>
        <v>0</v>
      </c>
      <c r="I1252" s="191">
        <f t="shared" si="5179"/>
        <v>0</v>
      </c>
      <c r="J1252" s="191">
        <f t="shared" si="5179"/>
        <v>0</v>
      </c>
      <c r="K1252" s="23">
        <f t="shared" si="5074"/>
        <v>987</v>
      </c>
      <c r="L1252" s="23">
        <f t="shared" si="5075"/>
        <v>0</v>
      </c>
      <c r="M1252" s="191">
        <f t="shared" ref="M1252:O1252" si="5180">M1264+M1310</f>
        <v>0</v>
      </c>
      <c r="N1252" s="191">
        <f t="shared" si="5180"/>
        <v>0</v>
      </c>
      <c r="O1252" s="191">
        <f t="shared" si="5180"/>
        <v>0</v>
      </c>
      <c r="P1252" s="111">
        <f t="shared" ref="P1252:Q1252" si="5181">P1264+P1310</f>
        <v>0</v>
      </c>
      <c r="Q1252" s="111">
        <f t="shared" si="5181"/>
        <v>0</v>
      </c>
      <c r="R1252" s="111">
        <f t="shared" ref="R1252:Z1252" si="5182">R1264+R1310</f>
        <v>0</v>
      </c>
      <c r="S1252" s="111">
        <f t="shared" si="5182"/>
        <v>0</v>
      </c>
      <c r="T1252" s="111">
        <f t="shared" si="5182"/>
        <v>0</v>
      </c>
      <c r="U1252" s="111">
        <f t="shared" ref="U1252:V1252" si="5183">U1264+U1310</f>
        <v>0</v>
      </c>
      <c r="V1252" s="111">
        <f t="shared" si="5183"/>
        <v>0</v>
      </c>
      <c r="W1252" s="111">
        <f t="shared" ref="W1252:Y1252" si="5184">W1264+W1310</f>
        <v>0</v>
      </c>
      <c r="X1252" s="111">
        <f t="shared" si="5184"/>
        <v>0</v>
      </c>
      <c r="Y1252" s="111">
        <f t="shared" si="5184"/>
        <v>0</v>
      </c>
      <c r="Z1252" s="111">
        <f t="shared" si="5182"/>
        <v>0</v>
      </c>
      <c r="AA1252" s="111">
        <f t="shared" ref="AA1252:AB1252" si="5185">AA1264+AA1310</f>
        <v>0</v>
      </c>
      <c r="AB1252" s="111">
        <f t="shared" si="5185"/>
        <v>0</v>
      </c>
      <c r="AC1252" s="111">
        <f t="shared" ref="AC1252:AE1252" si="5186">AC1264+AC1310</f>
        <v>0</v>
      </c>
      <c r="AD1252" s="292">
        <f t="shared" si="4955"/>
        <v>987</v>
      </c>
      <c r="AE1252" s="111">
        <f t="shared" si="5186"/>
        <v>987</v>
      </c>
      <c r="AF1252" s="111">
        <f t="shared" ref="AF1252:AK1252" si="5187">AF1264+AF1310</f>
        <v>4</v>
      </c>
      <c r="AG1252" s="111">
        <f t="shared" si="5187"/>
        <v>13</v>
      </c>
      <c r="AH1252" s="111">
        <f t="shared" ref="AH1252:AJ1252" si="5188">AH1264+AH1310</f>
        <v>0</v>
      </c>
      <c r="AI1252" s="111">
        <f t="shared" si="5188"/>
        <v>0</v>
      </c>
      <c r="AJ1252" s="111">
        <f t="shared" si="5188"/>
        <v>0</v>
      </c>
      <c r="AK1252" s="111">
        <f t="shared" si="5187"/>
        <v>500</v>
      </c>
      <c r="AL1252" s="111">
        <f t="shared" ref="AL1252:AM1252" si="5189">AL1264+AL1310</f>
        <v>0</v>
      </c>
      <c r="AM1252" s="111">
        <f t="shared" si="5189"/>
        <v>0</v>
      </c>
      <c r="AN1252" s="111">
        <f t="shared" ref="AN1252:AO1252" si="5190">AN1264+AN1310</f>
        <v>0</v>
      </c>
      <c r="AO1252" s="111">
        <f t="shared" si="5190"/>
        <v>0</v>
      </c>
    </row>
    <row r="1253" spans="1:41" ht="14.25" hidden="1" customHeight="1">
      <c r="A1253" s="43"/>
      <c r="B1253" s="25"/>
      <c r="C1253" s="29"/>
      <c r="D1253" s="186"/>
      <c r="E1253" s="30"/>
      <c r="F1253" s="93"/>
      <c r="G1253" s="186"/>
      <c r="H1253" s="186"/>
      <c r="I1253" s="186"/>
      <c r="J1253" s="186"/>
      <c r="K1253" s="23">
        <f t="shared" si="5074"/>
        <v>0</v>
      </c>
      <c r="L1253" s="23">
        <f t="shared" si="5075"/>
        <v>0</v>
      </c>
      <c r="M1253" s="186"/>
      <c r="N1253" s="186"/>
      <c r="O1253" s="186"/>
      <c r="P1253" s="30"/>
      <c r="Q1253" s="30"/>
      <c r="R1253" s="30"/>
      <c r="S1253" s="30"/>
      <c r="T1253" s="30"/>
      <c r="U1253" s="30"/>
      <c r="V1253" s="30"/>
      <c r="W1253" s="30"/>
      <c r="X1253" s="30"/>
      <c r="Y1253" s="30"/>
      <c r="Z1253" s="30"/>
      <c r="AA1253" s="30"/>
      <c r="AB1253" s="30"/>
      <c r="AC1253" s="30"/>
      <c r="AD1253" s="292">
        <f t="shared" si="4955"/>
        <v>0</v>
      </c>
      <c r="AE1253" s="30"/>
      <c r="AF1253" s="30"/>
      <c r="AG1253" s="30"/>
      <c r="AH1253" s="30"/>
      <c r="AI1253" s="30"/>
      <c r="AJ1253" s="30"/>
      <c r="AK1253" s="30"/>
      <c r="AL1253" s="30"/>
      <c r="AM1253" s="30"/>
      <c r="AN1253" s="30"/>
      <c r="AO1253" s="30"/>
    </row>
    <row r="1254" spans="1:41" ht="15" customHeight="1">
      <c r="A1254" s="43"/>
      <c r="B1254" s="25" t="s">
        <v>320</v>
      </c>
      <c r="C1254" s="29">
        <v>56</v>
      </c>
      <c r="D1254" s="40">
        <f t="shared" ref="D1254:E1254" si="5191">D1267</f>
        <v>0</v>
      </c>
      <c r="E1254" s="41">
        <f t="shared" si="5191"/>
        <v>0</v>
      </c>
      <c r="F1254" s="288">
        <f t="shared" ref="F1254:J1254" si="5192">F1267</f>
        <v>487</v>
      </c>
      <c r="G1254" s="40">
        <f t="shared" si="5192"/>
        <v>487</v>
      </c>
      <c r="H1254" s="40">
        <f t="shared" si="5192"/>
        <v>0</v>
      </c>
      <c r="I1254" s="40">
        <f t="shared" si="5192"/>
        <v>0</v>
      </c>
      <c r="J1254" s="40">
        <f t="shared" si="5192"/>
        <v>0</v>
      </c>
      <c r="K1254" s="23">
        <f t="shared" si="5074"/>
        <v>487</v>
      </c>
      <c r="L1254" s="23">
        <f t="shared" si="5075"/>
        <v>0</v>
      </c>
      <c r="M1254" s="40">
        <f t="shared" ref="M1254:O1254" si="5193">M1267</f>
        <v>0</v>
      </c>
      <c r="N1254" s="40">
        <f t="shared" si="5193"/>
        <v>0</v>
      </c>
      <c r="O1254" s="40">
        <f t="shared" si="5193"/>
        <v>0</v>
      </c>
      <c r="P1254" s="41">
        <f t="shared" ref="P1254:Q1254" si="5194">P1267</f>
        <v>0</v>
      </c>
      <c r="Q1254" s="41">
        <f t="shared" si="5194"/>
        <v>0</v>
      </c>
      <c r="R1254" s="41">
        <f t="shared" ref="R1254:Z1254" si="5195">R1267</f>
        <v>0</v>
      </c>
      <c r="S1254" s="41">
        <f t="shared" si="5195"/>
        <v>0</v>
      </c>
      <c r="T1254" s="41">
        <f t="shared" si="5195"/>
        <v>0</v>
      </c>
      <c r="U1254" s="41">
        <f t="shared" ref="U1254:V1254" si="5196">U1267</f>
        <v>0</v>
      </c>
      <c r="V1254" s="41">
        <f t="shared" si="5196"/>
        <v>0</v>
      </c>
      <c r="W1254" s="41">
        <f t="shared" ref="W1254:Y1254" si="5197">W1267</f>
        <v>0</v>
      </c>
      <c r="X1254" s="41">
        <f t="shared" si="5197"/>
        <v>0</v>
      </c>
      <c r="Y1254" s="41">
        <f t="shared" si="5197"/>
        <v>0</v>
      </c>
      <c r="Z1254" s="41">
        <f t="shared" si="5195"/>
        <v>0</v>
      </c>
      <c r="AA1254" s="41">
        <f t="shared" ref="AA1254:AB1254" si="5198">AA1267</f>
        <v>0</v>
      </c>
      <c r="AB1254" s="41">
        <f t="shared" si="5198"/>
        <v>0</v>
      </c>
      <c r="AC1254" s="41">
        <f t="shared" ref="AC1254:AE1254" si="5199">AC1267</f>
        <v>0</v>
      </c>
      <c r="AD1254" s="292">
        <f t="shared" si="4955"/>
        <v>487</v>
      </c>
      <c r="AE1254" s="41">
        <f t="shared" si="5199"/>
        <v>487</v>
      </c>
      <c r="AF1254" s="41">
        <f t="shared" ref="AF1254:AK1254" si="5200">AF1267</f>
        <v>4</v>
      </c>
      <c r="AG1254" s="41">
        <f t="shared" si="5200"/>
        <v>0</v>
      </c>
      <c r="AH1254" s="41">
        <f t="shared" ref="AH1254:AJ1254" si="5201">AH1267</f>
        <v>0</v>
      </c>
      <c r="AI1254" s="41">
        <f t="shared" si="5201"/>
        <v>0</v>
      </c>
      <c r="AJ1254" s="41">
        <f t="shared" si="5201"/>
        <v>0</v>
      </c>
      <c r="AK1254" s="41">
        <f t="shared" si="5200"/>
        <v>487</v>
      </c>
      <c r="AL1254" s="41">
        <f t="shared" ref="AL1254:AM1254" si="5202">AL1267</f>
        <v>0</v>
      </c>
      <c r="AM1254" s="41">
        <f t="shared" si="5202"/>
        <v>0</v>
      </c>
      <c r="AN1254" s="41">
        <f t="shared" ref="AN1254:AO1254" si="5203">AN1267</f>
        <v>0</v>
      </c>
      <c r="AO1254" s="41">
        <f t="shared" si="5203"/>
        <v>0</v>
      </c>
    </row>
    <row r="1255" spans="1:41" ht="29.25" hidden="1" customHeight="1">
      <c r="A1255" s="43"/>
      <c r="B1255" s="25" t="s">
        <v>320</v>
      </c>
      <c r="C1255" s="29">
        <v>58</v>
      </c>
      <c r="D1255" s="186"/>
      <c r="E1255" s="30"/>
      <c r="F1255" s="93"/>
      <c r="G1255" s="186"/>
      <c r="H1255" s="186"/>
      <c r="I1255" s="186"/>
      <c r="J1255" s="186"/>
      <c r="K1255" s="23">
        <f t="shared" si="5074"/>
        <v>0</v>
      </c>
      <c r="L1255" s="23">
        <f t="shared" si="5075"/>
        <v>0</v>
      </c>
      <c r="M1255" s="186"/>
      <c r="N1255" s="186"/>
      <c r="O1255" s="186"/>
      <c r="P1255" s="30"/>
      <c r="Q1255" s="30"/>
      <c r="R1255" s="30"/>
      <c r="S1255" s="30"/>
      <c r="T1255" s="30"/>
      <c r="U1255" s="30"/>
      <c r="V1255" s="30"/>
      <c r="W1255" s="30"/>
      <c r="X1255" s="30"/>
      <c r="Y1255" s="30"/>
      <c r="Z1255" s="30"/>
      <c r="AA1255" s="30"/>
      <c r="AB1255" s="30"/>
      <c r="AC1255" s="30"/>
      <c r="AD1255" s="292">
        <f t="shared" si="4955"/>
        <v>0</v>
      </c>
      <c r="AE1255" s="30"/>
      <c r="AF1255" s="30"/>
      <c r="AG1255" s="30"/>
      <c r="AH1255" s="30"/>
      <c r="AI1255" s="30"/>
      <c r="AJ1255" s="30"/>
      <c r="AK1255" s="30"/>
      <c r="AL1255" s="30"/>
      <c r="AM1255" s="30"/>
      <c r="AN1255" s="30"/>
      <c r="AO1255" s="30"/>
    </row>
    <row r="1256" spans="1:41" ht="15.75" customHeight="1">
      <c r="A1256" s="43"/>
      <c r="B1256" s="28" t="s">
        <v>365</v>
      </c>
      <c r="C1256" s="29">
        <v>70</v>
      </c>
      <c r="D1256" s="248">
        <f t="shared" ref="D1256:E1257" si="5204">D1268</f>
        <v>300</v>
      </c>
      <c r="E1256" s="38">
        <f t="shared" si="5204"/>
        <v>0</v>
      </c>
      <c r="F1256" s="286">
        <f t="shared" ref="F1256:J1257" si="5205">F1268</f>
        <v>500</v>
      </c>
      <c r="G1256" s="248">
        <f t="shared" si="5205"/>
        <v>500</v>
      </c>
      <c r="H1256" s="248">
        <f t="shared" si="5205"/>
        <v>0</v>
      </c>
      <c r="I1256" s="248">
        <f t="shared" si="5205"/>
        <v>0</v>
      </c>
      <c r="J1256" s="248">
        <f t="shared" si="5205"/>
        <v>0</v>
      </c>
      <c r="K1256" s="23">
        <f t="shared" si="5074"/>
        <v>500</v>
      </c>
      <c r="L1256" s="23">
        <f t="shared" si="5075"/>
        <v>0</v>
      </c>
      <c r="M1256" s="248">
        <f t="shared" ref="M1256:O1256" si="5206">M1268</f>
        <v>0</v>
      </c>
      <c r="N1256" s="248">
        <f t="shared" si="5206"/>
        <v>0</v>
      </c>
      <c r="O1256" s="248">
        <f t="shared" si="5206"/>
        <v>0</v>
      </c>
      <c r="P1256" s="38">
        <f t="shared" ref="P1256:Q1256" si="5207">P1268</f>
        <v>0</v>
      </c>
      <c r="Q1256" s="38">
        <f t="shared" si="5207"/>
        <v>0</v>
      </c>
      <c r="R1256" s="38">
        <f t="shared" ref="R1256:Z1256" si="5208">R1268</f>
        <v>0</v>
      </c>
      <c r="S1256" s="38">
        <f t="shared" si="5208"/>
        <v>0</v>
      </c>
      <c r="T1256" s="38">
        <f t="shared" si="5208"/>
        <v>0</v>
      </c>
      <c r="U1256" s="38">
        <f t="shared" ref="U1256:V1256" si="5209">U1268</f>
        <v>0</v>
      </c>
      <c r="V1256" s="38">
        <f t="shared" si="5209"/>
        <v>0</v>
      </c>
      <c r="W1256" s="38">
        <f t="shared" ref="W1256:Y1256" si="5210">W1268</f>
        <v>0</v>
      </c>
      <c r="X1256" s="38">
        <f t="shared" si="5210"/>
        <v>0</v>
      </c>
      <c r="Y1256" s="38">
        <f t="shared" si="5210"/>
        <v>0</v>
      </c>
      <c r="Z1256" s="38">
        <f t="shared" si="5208"/>
        <v>0</v>
      </c>
      <c r="AA1256" s="38">
        <f t="shared" ref="AA1256:AB1256" si="5211">AA1268</f>
        <v>0</v>
      </c>
      <c r="AB1256" s="38">
        <f t="shared" si="5211"/>
        <v>0</v>
      </c>
      <c r="AC1256" s="38">
        <f t="shared" ref="AC1256:AE1256" si="5212">AC1268</f>
        <v>0</v>
      </c>
      <c r="AD1256" s="292">
        <f t="shared" si="4955"/>
        <v>500</v>
      </c>
      <c r="AE1256" s="38">
        <f t="shared" si="5212"/>
        <v>500</v>
      </c>
      <c r="AF1256" s="38">
        <f t="shared" ref="AF1256:AK1256" si="5213">AF1268</f>
        <v>0</v>
      </c>
      <c r="AG1256" s="38">
        <f t="shared" si="5213"/>
        <v>13</v>
      </c>
      <c r="AH1256" s="38">
        <f t="shared" ref="AH1256:AJ1256" si="5214">AH1268</f>
        <v>0</v>
      </c>
      <c r="AI1256" s="38">
        <f t="shared" si="5214"/>
        <v>0</v>
      </c>
      <c r="AJ1256" s="38">
        <f t="shared" si="5214"/>
        <v>0</v>
      </c>
      <c r="AK1256" s="38">
        <f t="shared" si="5213"/>
        <v>13</v>
      </c>
      <c r="AL1256" s="38">
        <f t="shared" ref="AL1256:AM1256" si="5215">AL1268</f>
        <v>0</v>
      </c>
      <c r="AM1256" s="38">
        <f t="shared" si="5215"/>
        <v>0</v>
      </c>
      <c r="AN1256" s="38">
        <f t="shared" ref="AN1256:AO1256" si="5216">AN1268</f>
        <v>0</v>
      </c>
      <c r="AO1256" s="38">
        <f t="shared" si="5216"/>
        <v>0</v>
      </c>
    </row>
    <row r="1257" spans="1:41" ht="38.25" hidden="1" customHeight="1">
      <c r="A1257" s="43"/>
      <c r="B1257" s="51" t="s">
        <v>332</v>
      </c>
      <c r="C1257" s="29" t="s">
        <v>713</v>
      </c>
      <c r="D1257" s="248">
        <f t="shared" si="5204"/>
        <v>0</v>
      </c>
      <c r="E1257" s="38">
        <f t="shared" si="5204"/>
        <v>0</v>
      </c>
      <c r="F1257" s="286">
        <f t="shared" si="5205"/>
        <v>0</v>
      </c>
      <c r="G1257" s="248">
        <f t="shared" si="5205"/>
        <v>0</v>
      </c>
      <c r="H1257" s="248">
        <f t="shared" si="5205"/>
        <v>0</v>
      </c>
      <c r="I1257" s="248">
        <f t="shared" si="5205"/>
        <v>0</v>
      </c>
      <c r="J1257" s="248">
        <f t="shared" si="5205"/>
        <v>0</v>
      </c>
      <c r="K1257" s="23">
        <f t="shared" si="5074"/>
        <v>0</v>
      </c>
      <c r="L1257" s="23">
        <f t="shared" si="5075"/>
        <v>0</v>
      </c>
      <c r="M1257" s="248">
        <f t="shared" ref="M1257:O1257" si="5217">M1269</f>
        <v>0</v>
      </c>
      <c r="N1257" s="248">
        <f t="shared" si="5217"/>
        <v>0</v>
      </c>
      <c r="O1257" s="248">
        <f t="shared" si="5217"/>
        <v>0</v>
      </c>
      <c r="P1257" s="38">
        <f t="shared" ref="P1257:Q1257" si="5218">P1269</f>
        <v>0</v>
      </c>
      <c r="Q1257" s="38">
        <f t="shared" si="5218"/>
        <v>0</v>
      </c>
      <c r="R1257" s="38">
        <f t="shared" ref="R1257:Z1257" si="5219">R1269</f>
        <v>0</v>
      </c>
      <c r="S1257" s="38">
        <f t="shared" si="5219"/>
        <v>0</v>
      </c>
      <c r="T1257" s="38">
        <f t="shared" si="5219"/>
        <v>0</v>
      </c>
      <c r="U1257" s="38">
        <f t="shared" ref="U1257:V1257" si="5220">U1269</f>
        <v>0</v>
      </c>
      <c r="V1257" s="38">
        <f t="shared" si="5220"/>
        <v>0</v>
      </c>
      <c r="W1257" s="38">
        <f t="shared" ref="W1257:Y1257" si="5221">W1269</f>
        <v>0</v>
      </c>
      <c r="X1257" s="38">
        <f t="shared" si="5221"/>
        <v>0</v>
      </c>
      <c r="Y1257" s="38">
        <f t="shared" si="5221"/>
        <v>0</v>
      </c>
      <c r="Z1257" s="38">
        <f t="shared" si="5219"/>
        <v>0</v>
      </c>
      <c r="AA1257" s="38">
        <f t="shared" ref="AA1257:AB1257" si="5222">AA1269</f>
        <v>0</v>
      </c>
      <c r="AB1257" s="38">
        <f t="shared" si="5222"/>
        <v>0</v>
      </c>
      <c r="AC1257" s="38">
        <f t="shared" ref="AC1257:AE1257" si="5223">AC1269</f>
        <v>0</v>
      </c>
      <c r="AD1257" s="292">
        <f t="shared" si="4955"/>
        <v>0</v>
      </c>
      <c r="AE1257" s="38">
        <f t="shared" si="5223"/>
        <v>0</v>
      </c>
      <c r="AF1257" s="38">
        <f t="shared" ref="AF1257:AK1257" si="5224">AF1269</f>
        <v>0</v>
      </c>
      <c r="AG1257" s="38">
        <f t="shared" si="5224"/>
        <v>0</v>
      </c>
      <c r="AH1257" s="38">
        <f t="shared" ref="AH1257:AJ1257" si="5225">AH1269</f>
        <v>0</v>
      </c>
      <c r="AI1257" s="38">
        <f t="shared" si="5225"/>
        <v>0</v>
      </c>
      <c r="AJ1257" s="38">
        <f t="shared" si="5225"/>
        <v>0</v>
      </c>
      <c r="AK1257" s="38">
        <f t="shared" si="5224"/>
        <v>0</v>
      </c>
      <c r="AL1257" s="38">
        <f t="shared" ref="AL1257:AM1257" si="5226">AL1269</f>
        <v>0</v>
      </c>
      <c r="AM1257" s="38">
        <f t="shared" si="5226"/>
        <v>0</v>
      </c>
      <c r="AN1257" s="38">
        <f t="shared" ref="AN1257:AO1257" si="5227">AN1269</f>
        <v>0</v>
      </c>
      <c r="AO1257" s="38">
        <f t="shared" si="5227"/>
        <v>0</v>
      </c>
    </row>
    <row r="1258" spans="1:41" ht="19.5" customHeight="1">
      <c r="A1258" s="110">
        <v>1</v>
      </c>
      <c r="B1258" s="187" t="s">
        <v>714</v>
      </c>
      <c r="C1258" s="122" t="s">
        <v>715</v>
      </c>
      <c r="D1258" s="260">
        <f t="shared" ref="D1258:E1258" si="5228">D1270+D1281+D1287+D1291+D1278</f>
        <v>300</v>
      </c>
      <c r="E1258" s="123">
        <f t="shared" si="5228"/>
        <v>0</v>
      </c>
      <c r="F1258" s="225">
        <f>F1270+F1281+F1287+F1291+F1278+F1302</f>
        <v>987</v>
      </c>
      <c r="G1258" s="225">
        <f t="shared" ref="G1258:AB1258" si="5229">G1270+G1281+G1287+G1291+G1278+G1302</f>
        <v>987</v>
      </c>
      <c r="H1258" s="225">
        <f t="shared" si="5229"/>
        <v>0</v>
      </c>
      <c r="I1258" s="225">
        <f t="shared" si="5229"/>
        <v>0</v>
      </c>
      <c r="J1258" s="225">
        <f t="shared" si="5229"/>
        <v>0</v>
      </c>
      <c r="K1258" s="225">
        <f t="shared" si="5229"/>
        <v>987</v>
      </c>
      <c r="L1258" s="225">
        <f t="shared" si="5229"/>
        <v>0</v>
      </c>
      <c r="M1258" s="225">
        <f t="shared" si="5229"/>
        <v>0</v>
      </c>
      <c r="N1258" s="225">
        <f t="shared" si="5229"/>
        <v>0</v>
      </c>
      <c r="O1258" s="225">
        <f t="shared" si="5229"/>
        <v>0</v>
      </c>
      <c r="P1258" s="225">
        <f t="shared" si="5229"/>
        <v>0</v>
      </c>
      <c r="Q1258" s="225">
        <f t="shared" si="5229"/>
        <v>0</v>
      </c>
      <c r="R1258" s="225">
        <f t="shared" si="5229"/>
        <v>0</v>
      </c>
      <c r="S1258" s="225">
        <f t="shared" si="5229"/>
        <v>0</v>
      </c>
      <c r="T1258" s="225">
        <f t="shared" si="5229"/>
        <v>0</v>
      </c>
      <c r="U1258" s="225">
        <f t="shared" si="5229"/>
        <v>0</v>
      </c>
      <c r="V1258" s="225">
        <f t="shared" si="5229"/>
        <v>0</v>
      </c>
      <c r="W1258" s="225">
        <f t="shared" si="5229"/>
        <v>0</v>
      </c>
      <c r="X1258" s="225">
        <f t="shared" si="5229"/>
        <v>0</v>
      </c>
      <c r="Y1258" s="225">
        <f t="shared" si="5229"/>
        <v>0</v>
      </c>
      <c r="Z1258" s="225">
        <f t="shared" si="5229"/>
        <v>0</v>
      </c>
      <c r="AA1258" s="225">
        <f t="shared" si="5229"/>
        <v>0</v>
      </c>
      <c r="AB1258" s="225">
        <f t="shared" si="5229"/>
        <v>0</v>
      </c>
      <c r="AC1258" s="225">
        <f t="shared" ref="AC1258:AE1258" si="5230">AC1270+AC1281+AC1287+AC1291+AC1278+AC1302</f>
        <v>0</v>
      </c>
      <c r="AD1258" s="292">
        <f t="shared" si="4955"/>
        <v>987</v>
      </c>
      <c r="AE1258" s="225">
        <f t="shared" si="5230"/>
        <v>987</v>
      </c>
      <c r="AF1258" s="225">
        <f t="shared" ref="AF1258:AK1258" si="5231">AF1270+AF1281+AF1287+AF1291+AF1278+AF1302</f>
        <v>4</v>
      </c>
      <c r="AG1258" s="225">
        <f t="shared" si="5231"/>
        <v>13</v>
      </c>
      <c r="AH1258" s="225">
        <f t="shared" ref="AH1258:AJ1258" si="5232">AH1270+AH1281+AH1287+AH1291+AH1278+AH1302</f>
        <v>0</v>
      </c>
      <c r="AI1258" s="225">
        <f t="shared" si="5232"/>
        <v>0</v>
      </c>
      <c r="AJ1258" s="225">
        <f t="shared" si="5232"/>
        <v>0</v>
      </c>
      <c r="AK1258" s="225">
        <f t="shared" si="5231"/>
        <v>500</v>
      </c>
      <c r="AL1258" s="225">
        <f t="shared" ref="AL1258:AM1258" si="5233">AL1270+AL1281+AL1287+AL1291+AL1278+AL1302</f>
        <v>0</v>
      </c>
      <c r="AM1258" s="225">
        <f t="shared" si="5233"/>
        <v>0</v>
      </c>
      <c r="AN1258" s="225">
        <f t="shared" ref="AN1258:AO1258" si="5234">AN1270+AN1281+AN1287+AN1291+AN1278+AN1302</f>
        <v>0</v>
      </c>
      <c r="AO1258" s="225">
        <f t="shared" si="5234"/>
        <v>0</v>
      </c>
    </row>
    <row r="1259" spans="1:41" ht="14.25" hidden="1">
      <c r="A1259" s="43"/>
      <c r="B1259" s="25" t="s">
        <v>298</v>
      </c>
      <c r="C1259" s="26"/>
      <c r="D1259" s="191">
        <f t="shared" ref="D1259:E1260" si="5235">D1271+D1292</f>
        <v>0</v>
      </c>
      <c r="E1259" s="111">
        <f t="shared" si="5235"/>
        <v>0</v>
      </c>
      <c r="F1259" s="296">
        <f t="shared" ref="F1259:J1260" si="5236">F1271+F1292</f>
        <v>0</v>
      </c>
      <c r="G1259" s="191">
        <f t="shared" si="5236"/>
        <v>0</v>
      </c>
      <c r="H1259" s="191">
        <f t="shared" si="5236"/>
        <v>0</v>
      </c>
      <c r="I1259" s="191">
        <f t="shared" si="5236"/>
        <v>0</v>
      </c>
      <c r="J1259" s="191">
        <f t="shared" si="5236"/>
        <v>0</v>
      </c>
      <c r="K1259" s="23">
        <f t="shared" si="5074"/>
        <v>0</v>
      </c>
      <c r="L1259" s="23">
        <f t="shared" si="5075"/>
        <v>0</v>
      </c>
      <c r="M1259" s="191">
        <f t="shared" ref="M1259:O1259" si="5237">M1271+M1292</f>
        <v>0</v>
      </c>
      <c r="N1259" s="191">
        <f t="shared" si="5237"/>
        <v>0</v>
      </c>
      <c r="O1259" s="191">
        <f t="shared" si="5237"/>
        <v>0</v>
      </c>
      <c r="P1259" s="111">
        <f t="shared" ref="P1259:Q1259" si="5238">P1271+P1292</f>
        <v>0</v>
      </c>
      <c r="Q1259" s="111">
        <f t="shared" si="5238"/>
        <v>0</v>
      </c>
      <c r="R1259" s="111">
        <f t="shared" ref="R1259:Z1259" si="5239">R1271+R1292</f>
        <v>0</v>
      </c>
      <c r="S1259" s="111">
        <f t="shared" si="5239"/>
        <v>0</v>
      </c>
      <c r="T1259" s="111">
        <f t="shared" si="5239"/>
        <v>0</v>
      </c>
      <c r="U1259" s="111">
        <f t="shared" ref="U1259:V1259" si="5240">U1271+U1292</f>
        <v>0</v>
      </c>
      <c r="V1259" s="111">
        <f t="shared" si="5240"/>
        <v>0</v>
      </c>
      <c r="W1259" s="111">
        <f t="shared" ref="W1259:Y1259" si="5241">W1271+W1292</f>
        <v>0</v>
      </c>
      <c r="X1259" s="111">
        <f t="shared" si="5241"/>
        <v>0</v>
      </c>
      <c r="Y1259" s="111">
        <f t="shared" si="5241"/>
        <v>0</v>
      </c>
      <c r="Z1259" s="111">
        <f t="shared" si="5239"/>
        <v>0</v>
      </c>
      <c r="AA1259" s="111">
        <f t="shared" ref="AA1259:AB1259" si="5242">AA1271+AA1292</f>
        <v>0</v>
      </c>
      <c r="AB1259" s="111">
        <f t="shared" si="5242"/>
        <v>0</v>
      </c>
      <c r="AC1259" s="111">
        <f t="shared" ref="AC1259:AE1259" si="5243">AC1271+AC1292</f>
        <v>0</v>
      </c>
      <c r="AD1259" s="292">
        <f t="shared" si="4955"/>
        <v>0</v>
      </c>
      <c r="AE1259" s="111">
        <f t="shared" si="5243"/>
        <v>0</v>
      </c>
      <c r="AF1259" s="111">
        <f t="shared" ref="AF1259:AK1259" si="5244">AF1271+AF1292</f>
        <v>0</v>
      </c>
      <c r="AG1259" s="111">
        <f t="shared" si="5244"/>
        <v>0</v>
      </c>
      <c r="AH1259" s="111">
        <f t="shared" ref="AH1259:AJ1259" si="5245">AH1271+AH1292</f>
        <v>0</v>
      </c>
      <c r="AI1259" s="111">
        <f t="shared" si="5245"/>
        <v>0</v>
      </c>
      <c r="AJ1259" s="111">
        <f t="shared" si="5245"/>
        <v>0</v>
      </c>
      <c r="AK1259" s="111">
        <f t="shared" si="5244"/>
        <v>0</v>
      </c>
      <c r="AL1259" s="111">
        <f t="shared" ref="AL1259:AM1259" si="5246">AL1271+AL1292</f>
        <v>0</v>
      </c>
      <c r="AM1259" s="111">
        <f t="shared" si="5246"/>
        <v>0</v>
      </c>
      <c r="AN1259" s="111">
        <f t="shared" ref="AN1259:AO1259" si="5247">AN1271+AN1292</f>
        <v>0</v>
      </c>
      <c r="AO1259" s="111">
        <f t="shared" si="5247"/>
        <v>0</v>
      </c>
    </row>
    <row r="1260" spans="1:41" ht="14.25" hidden="1">
      <c r="A1260" s="43"/>
      <c r="B1260" s="28" t="s">
        <v>299</v>
      </c>
      <c r="C1260" s="26">
        <v>1</v>
      </c>
      <c r="D1260" s="191">
        <f t="shared" si="5235"/>
        <v>0</v>
      </c>
      <c r="E1260" s="111">
        <f t="shared" si="5235"/>
        <v>0</v>
      </c>
      <c r="F1260" s="296">
        <f t="shared" si="5236"/>
        <v>0</v>
      </c>
      <c r="G1260" s="191">
        <f t="shared" si="5236"/>
        <v>0</v>
      </c>
      <c r="H1260" s="191">
        <f t="shared" si="5236"/>
        <v>0</v>
      </c>
      <c r="I1260" s="191">
        <f t="shared" si="5236"/>
        <v>0</v>
      </c>
      <c r="J1260" s="191">
        <f t="shared" si="5236"/>
        <v>0</v>
      </c>
      <c r="K1260" s="23">
        <f t="shared" si="5074"/>
        <v>0</v>
      </c>
      <c r="L1260" s="23">
        <f t="shared" si="5075"/>
        <v>0</v>
      </c>
      <c r="M1260" s="191">
        <f t="shared" ref="M1260:O1260" si="5248">M1272+M1293</f>
        <v>0</v>
      </c>
      <c r="N1260" s="191">
        <f t="shared" si="5248"/>
        <v>0</v>
      </c>
      <c r="O1260" s="191">
        <f t="shared" si="5248"/>
        <v>0</v>
      </c>
      <c r="P1260" s="111">
        <f t="shared" ref="P1260:Q1260" si="5249">P1272+P1293</f>
        <v>0</v>
      </c>
      <c r="Q1260" s="111">
        <f t="shared" si="5249"/>
        <v>0</v>
      </c>
      <c r="R1260" s="111">
        <f t="shared" ref="R1260:Z1260" si="5250">R1272+R1293</f>
        <v>0</v>
      </c>
      <c r="S1260" s="111">
        <f t="shared" si="5250"/>
        <v>0</v>
      </c>
      <c r="T1260" s="111">
        <f t="shared" si="5250"/>
        <v>0</v>
      </c>
      <c r="U1260" s="111">
        <f t="shared" ref="U1260:V1260" si="5251">U1272+U1293</f>
        <v>0</v>
      </c>
      <c r="V1260" s="111">
        <f t="shared" si="5251"/>
        <v>0</v>
      </c>
      <c r="W1260" s="111">
        <f t="shared" ref="W1260:Y1260" si="5252">W1272+W1293</f>
        <v>0</v>
      </c>
      <c r="X1260" s="111">
        <f t="shared" si="5252"/>
        <v>0</v>
      </c>
      <c r="Y1260" s="111">
        <f t="shared" si="5252"/>
        <v>0</v>
      </c>
      <c r="Z1260" s="111">
        <f t="shared" si="5250"/>
        <v>0</v>
      </c>
      <c r="AA1260" s="111">
        <f t="shared" ref="AA1260:AB1260" si="5253">AA1272+AA1293</f>
        <v>0</v>
      </c>
      <c r="AB1260" s="111">
        <f t="shared" si="5253"/>
        <v>0</v>
      </c>
      <c r="AC1260" s="111">
        <f t="shared" ref="AC1260:AE1260" si="5254">AC1272+AC1293</f>
        <v>0</v>
      </c>
      <c r="AD1260" s="292">
        <f t="shared" si="4955"/>
        <v>0</v>
      </c>
      <c r="AE1260" s="111">
        <f t="shared" si="5254"/>
        <v>0</v>
      </c>
      <c r="AF1260" s="111">
        <f t="shared" ref="AF1260:AK1260" si="5255">AF1272+AF1293</f>
        <v>0</v>
      </c>
      <c r="AG1260" s="111">
        <f t="shared" si="5255"/>
        <v>0</v>
      </c>
      <c r="AH1260" s="111">
        <f t="shared" ref="AH1260:AJ1260" si="5256">AH1272+AH1293</f>
        <v>0</v>
      </c>
      <c r="AI1260" s="111">
        <f t="shared" si="5256"/>
        <v>0</v>
      </c>
      <c r="AJ1260" s="111">
        <f t="shared" si="5256"/>
        <v>0</v>
      </c>
      <c r="AK1260" s="111">
        <f t="shared" si="5255"/>
        <v>0</v>
      </c>
      <c r="AL1260" s="111">
        <f t="shared" ref="AL1260:AM1260" si="5257">AL1272+AL1293</f>
        <v>0</v>
      </c>
      <c r="AM1260" s="111">
        <f t="shared" si="5257"/>
        <v>0</v>
      </c>
      <c r="AN1260" s="111">
        <f t="shared" ref="AN1260:AO1260" si="5258">AN1272+AN1293</f>
        <v>0</v>
      </c>
      <c r="AO1260" s="111">
        <f t="shared" si="5258"/>
        <v>0</v>
      </c>
    </row>
    <row r="1261" spans="1:41" ht="14.25" hidden="1">
      <c r="A1261" s="43"/>
      <c r="B1261" s="28" t="s">
        <v>300</v>
      </c>
      <c r="C1261" s="26">
        <v>10</v>
      </c>
      <c r="D1261" s="191">
        <f t="shared" ref="D1261:E1261" si="5259">D1273</f>
        <v>0</v>
      </c>
      <c r="E1261" s="111">
        <f t="shared" si="5259"/>
        <v>0</v>
      </c>
      <c r="F1261" s="296">
        <f t="shared" ref="F1261:J1261" si="5260">F1273</f>
        <v>0</v>
      </c>
      <c r="G1261" s="191">
        <f t="shared" si="5260"/>
        <v>0</v>
      </c>
      <c r="H1261" s="191">
        <f t="shared" si="5260"/>
        <v>0</v>
      </c>
      <c r="I1261" s="191">
        <f t="shared" si="5260"/>
        <v>0</v>
      </c>
      <c r="J1261" s="191">
        <f t="shared" si="5260"/>
        <v>0</v>
      </c>
      <c r="K1261" s="23">
        <f t="shared" si="5074"/>
        <v>0</v>
      </c>
      <c r="L1261" s="23">
        <f t="shared" si="5075"/>
        <v>0</v>
      </c>
      <c r="M1261" s="191">
        <f t="shared" ref="M1261:O1261" si="5261">M1273</f>
        <v>0</v>
      </c>
      <c r="N1261" s="191">
        <f t="shared" si="5261"/>
        <v>0</v>
      </c>
      <c r="O1261" s="191">
        <f t="shared" si="5261"/>
        <v>0</v>
      </c>
      <c r="P1261" s="111">
        <f t="shared" ref="P1261:Q1261" si="5262">P1273</f>
        <v>0</v>
      </c>
      <c r="Q1261" s="111">
        <f t="shared" si="5262"/>
        <v>0</v>
      </c>
      <c r="R1261" s="111">
        <f t="shared" ref="R1261:Z1261" si="5263">R1273</f>
        <v>0</v>
      </c>
      <c r="S1261" s="111">
        <f t="shared" si="5263"/>
        <v>0</v>
      </c>
      <c r="T1261" s="111">
        <f t="shared" si="5263"/>
        <v>0</v>
      </c>
      <c r="U1261" s="111">
        <f t="shared" ref="U1261:V1261" si="5264">U1273</f>
        <v>0</v>
      </c>
      <c r="V1261" s="111">
        <f t="shared" si="5264"/>
        <v>0</v>
      </c>
      <c r="W1261" s="111">
        <f t="shared" ref="W1261:Y1261" si="5265">W1273</f>
        <v>0</v>
      </c>
      <c r="X1261" s="111">
        <f t="shared" si="5265"/>
        <v>0</v>
      </c>
      <c r="Y1261" s="111">
        <f t="shared" si="5265"/>
        <v>0</v>
      </c>
      <c r="Z1261" s="111">
        <f t="shared" si="5263"/>
        <v>0</v>
      </c>
      <c r="AA1261" s="111">
        <f t="shared" ref="AA1261:AB1261" si="5266">AA1273</f>
        <v>0</v>
      </c>
      <c r="AB1261" s="111">
        <f t="shared" si="5266"/>
        <v>0</v>
      </c>
      <c r="AC1261" s="111">
        <f t="shared" ref="AC1261:AE1261" si="5267">AC1273</f>
        <v>0</v>
      </c>
      <c r="AD1261" s="292">
        <f t="shared" si="4955"/>
        <v>0</v>
      </c>
      <c r="AE1261" s="111">
        <f t="shared" si="5267"/>
        <v>0</v>
      </c>
      <c r="AF1261" s="111">
        <f t="shared" ref="AF1261:AK1261" si="5268">AF1273</f>
        <v>0</v>
      </c>
      <c r="AG1261" s="111">
        <f t="shared" si="5268"/>
        <v>0</v>
      </c>
      <c r="AH1261" s="111">
        <f t="shared" ref="AH1261:AJ1261" si="5269">AH1273</f>
        <v>0</v>
      </c>
      <c r="AI1261" s="111">
        <f t="shared" si="5269"/>
        <v>0</v>
      </c>
      <c r="AJ1261" s="111">
        <f t="shared" si="5269"/>
        <v>0</v>
      </c>
      <c r="AK1261" s="111">
        <f t="shared" si="5268"/>
        <v>0</v>
      </c>
      <c r="AL1261" s="111">
        <f t="shared" ref="AL1261:AM1261" si="5270">AL1273</f>
        <v>0</v>
      </c>
      <c r="AM1261" s="111">
        <f t="shared" si="5270"/>
        <v>0</v>
      </c>
      <c r="AN1261" s="111">
        <f t="shared" ref="AN1261:AO1261" si="5271">AN1273</f>
        <v>0</v>
      </c>
      <c r="AO1261" s="111">
        <f t="shared" si="5271"/>
        <v>0</v>
      </c>
    </row>
    <row r="1262" spans="1:41" ht="14.25" hidden="1">
      <c r="A1262" s="43"/>
      <c r="B1262" s="28" t="s">
        <v>301</v>
      </c>
      <c r="C1262" s="26">
        <v>20</v>
      </c>
      <c r="D1262" s="191">
        <f t="shared" ref="D1262:E1262" si="5272">D1274+D1294</f>
        <v>0</v>
      </c>
      <c r="E1262" s="111">
        <f t="shared" si="5272"/>
        <v>0</v>
      </c>
      <c r="F1262" s="296">
        <f t="shared" ref="F1262:J1262" si="5273">F1274+F1294</f>
        <v>0</v>
      </c>
      <c r="G1262" s="191">
        <f t="shared" si="5273"/>
        <v>0</v>
      </c>
      <c r="H1262" s="191">
        <f t="shared" si="5273"/>
        <v>0</v>
      </c>
      <c r="I1262" s="191">
        <f t="shared" si="5273"/>
        <v>0</v>
      </c>
      <c r="J1262" s="191">
        <f t="shared" si="5273"/>
        <v>0</v>
      </c>
      <c r="K1262" s="23">
        <f t="shared" si="5074"/>
        <v>0</v>
      </c>
      <c r="L1262" s="23">
        <f t="shared" si="5075"/>
        <v>0</v>
      </c>
      <c r="M1262" s="191">
        <f t="shared" ref="M1262:O1262" si="5274">M1274+M1294</f>
        <v>0</v>
      </c>
      <c r="N1262" s="191">
        <f t="shared" si="5274"/>
        <v>0</v>
      </c>
      <c r="O1262" s="191">
        <f t="shared" si="5274"/>
        <v>0</v>
      </c>
      <c r="P1262" s="111">
        <f t="shared" ref="P1262:Q1262" si="5275">P1274+P1294</f>
        <v>0</v>
      </c>
      <c r="Q1262" s="111">
        <f t="shared" si="5275"/>
        <v>0</v>
      </c>
      <c r="R1262" s="111">
        <f t="shared" ref="R1262:Z1262" si="5276">R1274+R1294</f>
        <v>0</v>
      </c>
      <c r="S1262" s="111">
        <f t="shared" si="5276"/>
        <v>0</v>
      </c>
      <c r="T1262" s="111">
        <f t="shared" si="5276"/>
        <v>0</v>
      </c>
      <c r="U1262" s="111">
        <f t="shared" ref="U1262:V1262" si="5277">U1274+U1294</f>
        <v>0</v>
      </c>
      <c r="V1262" s="111">
        <f t="shared" si="5277"/>
        <v>0</v>
      </c>
      <c r="W1262" s="111">
        <f t="shared" ref="W1262:Y1262" si="5278">W1274+W1294</f>
        <v>0</v>
      </c>
      <c r="X1262" s="111">
        <f t="shared" si="5278"/>
        <v>0</v>
      </c>
      <c r="Y1262" s="111">
        <f t="shared" si="5278"/>
        <v>0</v>
      </c>
      <c r="Z1262" s="111">
        <f t="shared" si="5276"/>
        <v>0</v>
      </c>
      <c r="AA1262" s="111">
        <f t="shared" ref="AA1262:AB1262" si="5279">AA1274+AA1294</f>
        <v>0</v>
      </c>
      <c r="AB1262" s="111">
        <f t="shared" si="5279"/>
        <v>0</v>
      </c>
      <c r="AC1262" s="111">
        <f t="shared" ref="AC1262:AE1262" si="5280">AC1274+AC1294</f>
        <v>0</v>
      </c>
      <c r="AD1262" s="292">
        <f t="shared" si="4955"/>
        <v>0</v>
      </c>
      <c r="AE1262" s="111">
        <f t="shared" si="5280"/>
        <v>0</v>
      </c>
      <c r="AF1262" s="111">
        <f t="shared" ref="AF1262:AK1262" si="5281">AF1274+AF1294</f>
        <v>0</v>
      </c>
      <c r="AG1262" s="111">
        <f t="shared" si="5281"/>
        <v>0</v>
      </c>
      <c r="AH1262" s="111">
        <f t="shared" ref="AH1262:AJ1262" si="5282">AH1274+AH1294</f>
        <v>0</v>
      </c>
      <c r="AI1262" s="111">
        <f t="shared" si="5282"/>
        <v>0</v>
      </c>
      <c r="AJ1262" s="111">
        <f t="shared" si="5282"/>
        <v>0</v>
      </c>
      <c r="AK1262" s="111">
        <f t="shared" si="5281"/>
        <v>0</v>
      </c>
      <c r="AL1262" s="111">
        <f t="shared" ref="AL1262:AM1262" si="5283">AL1274+AL1294</f>
        <v>0</v>
      </c>
      <c r="AM1262" s="111">
        <f t="shared" si="5283"/>
        <v>0</v>
      </c>
      <c r="AN1262" s="111">
        <f t="shared" ref="AN1262:AO1262" si="5284">AN1274+AN1294</f>
        <v>0</v>
      </c>
      <c r="AO1262" s="111">
        <f t="shared" si="5284"/>
        <v>0</v>
      </c>
    </row>
    <row r="1263" spans="1:41" ht="20.25" hidden="1" customHeight="1">
      <c r="A1263" s="43"/>
      <c r="B1263" s="28" t="s">
        <v>310</v>
      </c>
      <c r="C1263" s="29" t="s">
        <v>421</v>
      </c>
      <c r="D1263" s="191">
        <f t="shared" ref="D1263:E1263" si="5285">D1275</f>
        <v>0</v>
      </c>
      <c r="E1263" s="111">
        <f t="shared" si="5285"/>
        <v>0</v>
      </c>
      <c r="F1263" s="296">
        <f t="shared" ref="F1263:J1263" si="5286">F1275</f>
        <v>0</v>
      </c>
      <c r="G1263" s="191">
        <f t="shared" si="5286"/>
        <v>0</v>
      </c>
      <c r="H1263" s="191">
        <f t="shared" si="5286"/>
        <v>0</v>
      </c>
      <c r="I1263" s="191">
        <f t="shared" si="5286"/>
        <v>0</v>
      </c>
      <c r="J1263" s="191">
        <f t="shared" si="5286"/>
        <v>0</v>
      </c>
      <c r="K1263" s="23">
        <f t="shared" si="5074"/>
        <v>0</v>
      </c>
      <c r="L1263" s="23">
        <f t="shared" si="5075"/>
        <v>0</v>
      </c>
      <c r="M1263" s="191">
        <f t="shared" ref="M1263:O1263" si="5287">M1275</f>
        <v>0</v>
      </c>
      <c r="N1263" s="191">
        <f t="shared" si="5287"/>
        <v>0</v>
      </c>
      <c r="O1263" s="191">
        <f t="shared" si="5287"/>
        <v>0</v>
      </c>
      <c r="P1263" s="111">
        <f t="shared" ref="P1263:Q1263" si="5288">P1275</f>
        <v>0</v>
      </c>
      <c r="Q1263" s="111">
        <f t="shared" si="5288"/>
        <v>0</v>
      </c>
      <c r="R1263" s="111">
        <f t="shared" ref="R1263:Z1263" si="5289">R1275</f>
        <v>0</v>
      </c>
      <c r="S1263" s="111">
        <f t="shared" si="5289"/>
        <v>0</v>
      </c>
      <c r="T1263" s="111">
        <f t="shared" si="5289"/>
        <v>0</v>
      </c>
      <c r="U1263" s="111">
        <f t="shared" ref="U1263:V1263" si="5290">U1275</f>
        <v>0</v>
      </c>
      <c r="V1263" s="111">
        <f t="shared" si="5290"/>
        <v>0</v>
      </c>
      <c r="W1263" s="111">
        <f t="shared" ref="W1263:Y1263" si="5291">W1275</f>
        <v>0</v>
      </c>
      <c r="X1263" s="111">
        <f t="shared" si="5291"/>
        <v>0</v>
      </c>
      <c r="Y1263" s="111">
        <f t="shared" si="5291"/>
        <v>0</v>
      </c>
      <c r="Z1263" s="111">
        <f t="shared" si="5289"/>
        <v>0</v>
      </c>
      <c r="AA1263" s="111">
        <f t="shared" ref="AA1263:AB1263" si="5292">AA1275</f>
        <v>0</v>
      </c>
      <c r="AB1263" s="111">
        <f t="shared" si="5292"/>
        <v>0</v>
      </c>
      <c r="AC1263" s="111">
        <f t="shared" ref="AC1263:AE1263" si="5293">AC1275</f>
        <v>0</v>
      </c>
      <c r="AD1263" s="292">
        <f t="shared" si="4955"/>
        <v>0</v>
      </c>
      <c r="AE1263" s="111">
        <f t="shared" si="5293"/>
        <v>0</v>
      </c>
      <c r="AF1263" s="111">
        <f t="shared" ref="AF1263:AK1263" si="5294">AF1275</f>
        <v>0</v>
      </c>
      <c r="AG1263" s="111">
        <f t="shared" si="5294"/>
        <v>0</v>
      </c>
      <c r="AH1263" s="111">
        <f t="shared" ref="AH1263:AJ1263" si="5295">AH1275</f>
        <v>0</v>
      </c>
      <c r="AI1263" s="111">
        <f t="shared" si="5295"/>
        <v>0</v>
      </c>
      <c r="AJ1263" s="111">
        <f t="shared" si="5295"/>
        <v>0</v>
      </c>
      <c r="AK1263" s="111">
        <f t="shared" si="5294"/>
        <v>0</v>
      </c>
      <c r="AL1263" s="111">
        <f t="shared" ref="AL1263:AM1263" si="5296">AL1275</f>
        <v>0</v>
      </c>
      <c r="AM1263" s="111">
        <f t="shared" si="5296"/>
        <v>0</v>
      </c>
      <c r="AN1263" s="111">
        <f t="shared" ref="AN1263:AO1263" si="5297">AN1275</f>
        <v>0</v>
      </c>
      <c r="AO1263" s="111">
        <f t="shared" si="5297"/>
        <v>0</v>
      </c>
    </row>
    <row r="1264" spans="1:41" ht="19.5" customHeight="1">
      <c r="A1264" s="43"/>
      <c r="B1264" s="25" t="s">
        <v>311</v>
      </c>
      <c r="C1264" s="26"/>
      <c r="D1264" s="191">
        <f t="shared" ref="D1264:E1264" si="5298">D1276+D1282+D1288+D1295+D1279</f>
        <v>300</v>
      </c>
      <c r="E1264" s="111">
        <f t="shared" si="5298"/>
        <v>0</v>
      </c>
      <c r="F1264" s="111">
        <f t="shared" ref="F1264:AA1264" si="5299">F1276+F1282+F1288+F1295+F1279+F1303</f>
        <v>987</v>
      </c>
      <c r="G1264" s="111">
        <f t="shared" si="5299"/>
        <v>987</v>
      </c>
      <c r="H1264" s="111">
        <f t="shared" si="5299"/>
        <v>0</v>
      </c>
      <c r="I1264" s="111">
        <f t="shared" si="5299"/>
        <v>0</v>
      </c>
      <c r="J1264" s="111">
        <f t="shared" si="5299"/>
        <v>0</v>
      </c>
      <c r="K1264" s="111">
        <f t="shared" si="5299"/>
        <v>987</v>
      </c>
      <c r="L1264" s="111">
        <f t="shared" si="5299"/>
        <v>0</v>
      </c>
      <c r="M1264" s="111">
        <f t="shared" si="5299"/>
        <v>0</v>
      </c>
      <c r="N1264" s="111">
        <f t="shared" si="5299"/>
        <v>0</v>
      </c>
      <c r="O1264" s="111">
        <f t="shared" si="5299"/>
        <v>0</v>
      </c>
      <c r="P1264" s="111">
        <f t="shared" si="5299"/>
        <v>0</v>
      </c>
      <c r="Q1264" s="111">
        <f t="shared" si="5299"/>
        <v>0</v>
      </c>
      <c r="R1264" s="111">
        <f t="shared" si="5299"/>
        <v>0</v>
      </c>
      <c r="S1264" s="111">
        <f t="shared" si="5299"/>
        <v>0</v>
      </c>
      <c r="T1264" s="111">
        <f t="shared" si="5299"/>
        <v>0</v>
      </c>
      <c r="U1264" s="111">
        <f t="shared" si="5299"/>
        <v>0</v>
      </c>
      <c r="V1264" s="111">
        <f t="shared" si="5299"/>
        <v>0</v>
      </c>
      <c r="W1264" s="111">
        <f t="shared" si="5299"/>
        <v>0</v>
      </c>
      <c r="X1264" s="111">
        <f t="shared" si="5299"/>
        <v>0</v>
      </c>
      <c r="Y1264" s="111">
        <f t="shared" si="5299"/>
        <v>0</v>
      </c>
      <c r="Z1264" s="111">
        <f t="shared" si="5299"/>
        <v>0</v>
      </c>
      <c r="AA1264" s="111">
        <f t="shared" si="5299"/>
        <v>0</v>
      </c>
      <c r="AB1264" s="111">
        <f t="shared" ref="AB1264:AC1264" si="5300">AB1276+AB1282+AB1288+AB1295+AB1279+AB1303</f>
        <v>0</v>
      </c>
      <c r="AC1264" s="111">
        <f t="shared" si="5300"/>
        <v>0</v>
      </c>
      <c r="AD1264" s="292">
        <f t="shared" ref="AD1264:AD1327" si="5301">F1264+P1264+Q1264+R1264+S1264+T1264+Z1264+U1264+V1264+W1264+X1264+Y1264+AA1264+AB1264+AC1264</f>
        <v>987</v>
      </c>
      <c r="AE1264" s="111">
        <f t="shared" ref="AE1264:AG1264" si="5302">AE1276+AE1282+AE1288+AE1295+AE1279+AE1303</f>
        <v>987</v>
      </c>
      <c r="AF1264" s="111">
        <f t="shared" si="5302"/>
        <v>4</v>
      </c>
      <c r="AG1264" s="111">
        <f t="shared" si="5302"/>
        <v>13</v>
      </c>
      <c r="AH1264" s="111">
        <f t="shared" ref="AH1264:AJ1264" si="5303">AH1276+AH1282+AH1288+AH1295+AH1279+AH1303</f>
        <v>0</v>
      </c>
      <c r="AI1264" s="111">
        <f t="shared" si="5303"/>
        <v>0</v>
      </c>
      <c r="AJ1264" s="111">
        <f t="shared" si="5303"/>
        <v>0</v>
      </c>
      <c r="AK1264" s="111">
        <f t="shared" ref="AK1264:AL1264" si="5304">AK1276+AK1282+AK1288+AK1295+AK1279+AK1303</f>
        <v>500</v>
      </c>
      <c r="AL1264" s="111">
        <f t="shared" si="5304"/>
        <v>0</v>
      </c>
      <c r="AM1264" s="111">
        <f t="shared" ref="AM1264:AN1264" si="5305">AM1276+AM1282+AM1288+AM1295+AM1279+AM1303</f>
        <v>0</v>
      </c>
      <c r="AN1264" s="111">
        <f t="shared" si="5305"/>
        <v>0</v>
      </c>
      <c r="AO1264" s="111">
        <f t="shared" ref="AO1264" si="5306">AO1276+AO1282+AO1288+AO1295+AO1279+AO1303</f>
        <v>0</v>
      </c>
    </row>
    <row r="1265" spans="1:41" ht="0.75" hidden="1" customHeight="1">
      <c r="A1265" s="43"/>
      <c r="B1265" s="25" t="s">
        <v>320</v>
      </c>
      <c r="C1265" s="26">
        <v>56</v>
      </c>
      <c r="D1265" s="186"/>
      <c r="E1265" s="30"/>
      <c r="F1265" s="93"/>
      <c r="G1265" s="186"/>
      <c r="H1265" s="186"/>
      <c r="I1265" s="186"/>
      <c r="J1265" s="186"/>
      <c r="K1265" s="23">
        <f t="shared" si="5074"/>
        <v>0</v>
      </c>
      <c r="L1265" s="23">
        <f t="shared" si="5075"/>
        <v>0</v>
      </c>
      <c r="M1265" s="186"/>
      <c r="N1265" s="186"/>
      <c r="O1265" s="186"/>
      <c r="P1265" s="30"/>
      <c r="Q1265" s="30"/>
      <c r="R1265" s="30"/>
      <c r="S1265" s="30"/>
      <c r="T1265" s="30"/>
      <c r="U1265" s="30"/>
      <c r="V1265" s="30"/>
      <c r="W1265" s="30"/>
      <c r="X1265" s="30"/>
      <c r="Y1265" s="30"/>
      <c r="Z1265" s="30"/>
      <c r="AA1265" s="30"/>
      <c r="AB1265" s="30"/>
      <c r="AC1265" s="30"/>
      <c r="AD1265" s="292">
        <f t="shared" si="5301"/>
        <v>0</v>
      </c>
      <c r="AE1265" s="30"/>
      <c r="AF1265" s="30"/>
      <c r="AG1265" s="30"/>
      <c r="AH1265" s="30"/>
      <c r="AI1265" s="30"/>
      <c r="AJ1265" s="30"/>
      <c r="AK1265" s="30"/>
      <c r="AL1265" s="30"/>
      <c r="AM1265" s="30"/>
      <c r="AN1265" s="30"/>
      <c r="AO1265" s="30"/>
    </row>
    <row r="1266" spans="1:41" ht="14.25" hidden="1" customHeight="1">
      <c r="A1266" s="43"/>
      <c r="B1266" s="25" t="s">
        <v>320</v>
      </c>
      <c r="C1266" s="26">
        <v>58</v>
      </c>
      <c r="D1266" s="186"/>
      <c r="E1266" s="30"/>
      <c r="F1266" s="93"/>
      <c r="G1266" s="186"/>
      <c r="H1266" s="186"/>
      <c r="I1266" s="186"/>
      <c r="J1266" s="186"/>
      <c r="K1266" s="23">
        <f t="shared" si="5074"/>
        <v>0</v>
      </c>
      <c r="L1266" s="23">
        <f t="shared" si="5075"/>
        <v>0</v>
      </c>
      <c r="M1266" s="186"/>
      <c r="N1266" s="186"/>
      <c r="O1266" s="186"/>
      <c r="P1266" s="30"/>
      <c r="Q1266" s="30"/>
      <c r="R1266" s="30"/>
      <c r="S1266" s="30"/>
      <c r="T1266" s="30"/>
      <c r="U1266" s="30"/>
      <c r="V1266" s="30"/>
      <c r="W1266" s="30"/>
      <c r="X1266" s="30"/>
      <c r="Y1266" s="30"/>
      <c r="Z1266" s="30"/>
      <c r="AA1266" s="30"/>
      <c r="AB1266" s="30"/>
      <c r="AC1266" s="30"/>
      <c r="AD1266" s="292">
        <f t="shared" si="5301"/>
        <v>0</v>
      </c>
      <c r="AE1266" s="30"/>
      <c r="AF1266" s="30"/>
      <c r="AG1266" s="30"/>
      <c r="AH1266" s="30"/>
      <c r="AI1266" s="30"/>
      <c r="AJ1266" s="30"/>
      <c r="AK1266" s="30"/>
      <c r="AL1266" s="30"/>
      <c r="AM1266" s="30"/>
      <c r="AN1266" s="30"/>
      <c r="AO1266" s="30"/>
    </row>
    <row r="1267" spans="1:41" ht="14.25" customHeight="1">
      <c r="A1267" s="43"/>
      <c r="B1267" s="25" t="s">
        <v>320</v>
      </c>
      <c r="C1267" s="29">
        <v>56</v>
      </c>
      <c r="D1267" s="186">
        <f t="shared" ref="D1267:E1267" si="5307">D1290</f>
        <v>0</v>
      </c>
      <c r="E1267" s="30">
        <f t="shared" si="5307"/>
        <v>0</v>
      </c>
      <c r="F1267" s="93">
        <f>F1290+F1304</f>
        <v>487</v>
      </c>
      <c r="G1267" s="93">
        <f t="shared" ref="G1267:AB1267" si="5308">G1290+G1304</f>
        <v>487</v>
      </c>
      <c r="H1267" s="93">
        <f t="shared" si="5308"/>
        <v>0</v>
      </c>
      <c r="I1267" s="93">
        <f t="shared" si="5308"/>
        <v>0</v>
      </c>
      <c r="J1267" s="93">
        <f t="shared" si="5308"/>
        <v>0</v>
      </c>
      <c r="K1267" s="93">
        <f t="shared" si="5308"/>
        <v>487</v>
      </c>
      <c r="L1267" s="93">
        <f t="shared" si="5308"/>
        <v>0</v>
      </c>
      <c r="M1267" s="93">
        <f t="shared" si="5308"/>
        <v>0</v>
      </c>
      <c r="N1267" s="93">
        <f t="shared" si="5308"/>
        <v>0</v>
      </c>
      <c r="O1267" s="93">
        <f t="shared" si="5308"/>
        <v>0</v>
      </c>
      <c r="P1267" s="93">
        <f t="shared" si="5308"/>
        <v>0</v>
      </c>
      <c r="Q1267" s="93">
        <f t="shared" si="5308"/>
        <v>0</v>
      </c>
      <c r="R1267" s="93">
        <f t="shared" si="5308"/>
        <v>0</v>
      </c>
      <c r="S1267" s="93">
        <f t="shared" si="5308"/>
        <v>0</v>
      </c>
      <c r="T1267" s="93">
        <f t="shared" si="5308"/>
        <v>0</v>
      </c>
      <c r="U1267" s="93">
        <f t="shared" si="5308"/>
        <v>0</v>
      </c>
      <c r="V1267" s="93">
        <f t="shared" si="5308"/>
        <v>0</v>
      </c>
      <c r="W1267" s="93">
        <f t="shared" si="5308"/>
        <v>0</v>
      </c>
      <c r="X1267" s="93">
        <f t="shared" si="5308"/>
        <v>0</v>
      </c>
      <c r="Y1267" s="93">
        <f t="shared" si="5308"/>
        <v>0</v>
      </c>
      <c r="Z1267" s="93">
        <f t="shared" si="5308"/>
        <v>0</v>
      </c>
      <c r="AA1267" s="93">
        <f t="shared" si="5308"/>
        <v>0</v>
      </c>
      <c r="AB1267" s="93">
        <f t="shared" si="5308"/>
        <v>0</v>
      </c>
      <c r="AC1267" s="93">
        <f t="shared" ref="AC1267:AE1267" si="5309">AC1290+AC1304</f>
        <v>0</v>
      </c>
      <c r="AD1267" s="292">
        <f t="shared" si="5301"/>
        <v>487</v>
      </c>
      <c r="AE1267" s="93">
        <f t="shared" si="5309"/>
        <v>487</v>
      </c>
      <c r="AF1267" s="93">
        <f t="shared" ref="AF1267:AK1267" si="5310">AF1290+AF1304</f>
        <v>4</v>
      </c>
      <c r="AG1267" s="93">
        <f t="shared" si="5310"/>
        <v>0</v>
      </c>
      <c r="AH1267" s="93">
        <f t="shared" ref="AH1267:AJ1267" si="5311">AH1290+AH1304</f>
        <v>0</v>
      </c>
      <c r="AI1267" s="93">
        <f t="shared" si="5311"/>
        <v>0</v>
      </c>
      <c r="AJ1267" s="93">
        <f t="shared" si="5311"/>
        <v>0</v>
      </c>
      <c r="AK1267" s="93">
        <f t="shared" si="5310"/>
        <v>487</v>
      </c>
      <c r="AL1267" s="93">
        <f t="shared" ref="AL1267:AM1267" si="5312">AL1290+AL1304</f>
        <v>0</v>
      </c>
      <c r="AM1267" s="93">
        <f t="shared" si="5312"/>
        <v>0</v>
      </c>
      <c r="AN1267" s="93">
        <f t="shared" ref="AN1267:AO1267" si="5313">AN1290+AN1304</f>
        <v>0</v>
      </c>
      <c r="AO1267" s="93">
        <f t="shared" si="5313"/>
        <v>0</v>
      </c>
    </row>
    <row r="1268" spans="1:41" ht="12.75" customHeight="1">
      <c r="A1268" s="43"/>
      <c r="B1268" s="28" t="s">
        <v>365</v>
      </c>
      <c r="C1268" s="26">
        <v>70</v>
      </c>
      <c r="D1268" s="191">
        <f t="shared" ref="D1268:E1268" si="5314">D1277+D1280</f>
        <v>300</v>
      </c>
      <c r="E1268" s="111">
        <f t="shared" si="5314"/>
        <v>0</v>
      </c>
      <c r="F1268" s="296">
        <f t="shared" ref="F1268:J1268" si="5315">F1277+F1280</f>
        <v>500</v>
      </c>
      <c r="G1268" s="191">
        <f t="shared" si="5315"/>
        <v>500</v>
      </c>
      <c r="H1268" s="191">
        <f t="shared" si="5315"/>
        <v>0</v>
      </c>
      <c r="I1268" s="191">
        <f t="shared" si="5315"/>
        <v>0</v>
      </c>
      <c r="J1268" s="191">
        <f t="shared" si="5315"/>
        <v>0</v>
      </c>
      <c r="K1268" s="23">
        <f t="shared" si="5074"/>
        <v>500</v>
      </c>
      <c r="L1268" s="23">
        <f t="shared" si="5075"/>
        <v>0</v>
      </c>
      <c r="M1268" s="191">
        <f t="shared" ref="M1268:O1268" si="5316">M1277+M1280</f>
        <v>0</v>
      </c>
      <c r="N1268" s="191">
        <f t="shared" si="5316"/>
        <v>0</v>
      </c>
      <c r="O1268" s="191">
        <f t="shared" si="5316"/>
        <v>0</v>
      </c>
      <c r="P1268" s="111">
        <f t="shared" ref="P1268:Q1268" si="5317">P1277+P1280</f>
        <v>0</v>
      </c>
      <c r="Q1268" s="111">
        <f t="shared" si="5317"/>
        <v>0</v>
      </c>
      <c r="R1268" s="111">
        <f t="shared" ref="R1268:Z1268" si="5318">R1277+R1280</f>
        <v>0</v>
      </c>
      <c r="S1268" s="111">
        <f t="shared" si="5318"/>
        <v>0</v>
      </c>
      <c r="T1268" s="111">
        <f t="shared" si="5318"/>
        <v>0</v>
      </c>
      <c r="U1268" s="111">
        <f t="shared" ref="U1268:V1268" si="5319">U1277+U1280</f>
        <v>0</v>
      </c>
      <c r="V1268" s="111">
        <f t="shared" si="5319"/>
        <v>0</v>
      </c>
      <c r="W1268" s="111">
        <f t="shared" ref="W1268:Y1268" si="5320">W1277+W1280</f>
        <v>0</v>
      </c>
      <c r="X1268" s="111">
        <f t="shared" si="5320"/>
        <v>0</v>
      </c>
      <c r="Y1268" s="111">
        <f t="shared" si="5320"/>
        <v>0</v>
      </c>
      <c r="Z1268" s="111">
        <f t="shared" si="5318"/>
        <v>0</v>
      </c>
      <c r="AA1268" s="111">
        <f t="shared" ref="AA1268:AB1268" si="5321">AA1277+AA1280</f>
        <v>0</v>
      </c>
      <c r="AB1268" s="111">
        <f t="shared" si="5321"/>
        <v>0</v>
      </c>
      <c r="AC1268" s="111">
        <f t="shared" ref="AC1268:AE1268" si="5322">AC1277+AC1280</f>
        <v>0</v>
      </c>
      <c r="AD1268" s="292">
        <f t="shared" si="5301"/>
        <v>500</v>
      </c>
      <c r="AE1268" s="111">
        <f t="shared" si="5322"/>
        <v>500</v>
      </c>
      <c r="AF1268" s="111">
        <f t="shared" ref="AF1268:AK1268" si="5323">AF1277+AF1280</f>
        <v>0</v>
      </c>
      <c r="AG1268" s="111">
        <f t="shared" si="5323"/>
        <v>13</v>
      </c>
      <c r="AH1268" s="111">
        <f t="shared" ref="AH1268:AJ1268" si="5324">AH1277+AH1280</f>
        <v>0</v>
      </c>
      <c r="AI1268" s="111">
        <f t="shared" si="5324"/>
        <v>0</v>
      </c>
      <c r="AJ1268" s="111">
        <f t="shared" si="5324"/>
        <v>0</v>
      </c>
      <c r="AK1268" s="111">
        <f t="shared" si="5323"/>
        <v>13</v>
      </c>
      <c r="AL1268" s="111">
        <f t="shared" ref="AL1268:AM1268" si="5325">AL1277+AL1280</f>
        <v>0</v>
      </c>
      <c r="AM1268" s="111">
        <f t="shared" si="5325"/>
        <v>0</v>
      </c>
      <c r="AN1268" s="111">
        <f t="shared" ref="AN1268:AO1268" si="5326">AN1277+AN1280</f>
        <v>0</v>
      </c>
      <c r="AO1268" s="111">
        <f t="shared" si="5326"/>
        <v>0</v>
      </c>
    </row>
    <row r="1269" spans="1:41" ht="29.25" hidden="1" customHeight="1">
      <c r="A1269" s="43"/>
      <c r="B1269" s="51" t="s">
        <v>332</v>
      </c>
      <c r="C1269" s="29" t="s">
        <v>713</v>
      </c>
      <c r="D1269" s="191">
        <f t="shared" ref="D1269:E1269" si="5327">D1301</f>
        <v>0</v>
      </c>
      <c r="E1269" s="111">
        <f t="shared" si="5327"/>
        <v>0</v>
      </c>
      <c r="F1269" s="296">
        <f t="shared" ref="F1269:J1269" si="5328">F1301</f>
        <v>0</v>
      </c>
      <c r="G1269" s="191">
        <f t="shared" si="5328"/>
        <v>0</v>
      </c>
      <c r="H1269" s="191">
        <f t="shared" si="5328"/>
        <v>0</v>
      </c>
      <c r="I1269" s="191">
        <f t="shared" si="5328"/>
        <v>0</v>
      </c>
      <c r="J1269" s="191">
        <f t="shared" si="5328"/>
        <v>0</v>
      </c>
      <c r="K1269" s="23">
        <f t="shared" si="5074"/>
        <v>0</v>
      </c>
      <c r="L1269" s="23">
        <f t="shared" si="5075"/>
        <v>0</v>
      </c>
      <c r="M1269" s="191">
        <f t="shared" ref="M1269:O1269" si="5329">M1301</f>
        <v>0</v>
      </c>
      <c r="N1269" s="191">
        <f t="shared" si="5329"/>
        <v>0</v>
      </c>
      <c r="O1269" s="191">
        <f t="shared" si="5329"/>
        <v>0</v>
      </c>
      <c r="P1269" s="111">
        <f t="shared" ref="P1269:Q1269" si="5330">P1301</f>
        <v>0</v>
      </c>
      <c r="Q1269" s="111">
        <f t="shared" si="5330"/>
        <v>0</v>
      </c>
      <c r="R1269" s="111">
        <f t="shared" ref="R1269:Z1269" si="5331">R1301</f>
        <v>0</v>
      </c>
      <c r="S1269" s="111">
        <f t="shared" si="5331"/>
        <v>0</v>
      </c>
      <c r="T1269" s="111">
        <f t="shared" si="5331"/>
        <v>0</v>
      </c>
      <c r="U1269" s="111">
        <f t="shared" ref="U1269:V1269" si="5332">U1301</f>
        <v>0</v>
      </c>
      <c r="V1269" s="111">
        <f t="shared" si="5332"/>
        <v>0</v>
      </c>
      <c r="W1269" s="111">
        <f t="shared" ref="W1269:Y1269" si="5333">W1301</f>
        <v>0</v>
      </c>
      <c r="X1269" s="111">
        <f t="shared" si="5333"/>
        <v>0</v>
      </c>
      <c r="Y1269" s="111">
        <f t="shared" si="5333"/>
        <v>0</v>
      </c>
      <c r="Z1269" s="111">
        <f t="shared" si="5331"/>
        <v>0</v>
      </c>
      <c r="AA1269" s="111">
        <f t="shared" ref="AA1269:AB1269" si="5334">AA1301</f>
        <v>0</v>
      </c>
      <c r="AB1269" s="111">
        <f t="shared" si="5334"/>
        <v>0</v>
      </c>
      <c r="AC1269" s="111">
        <f t="shared" ref="AC1269:AE1269" si="5335">AC1301</f>
        <v>0</v>
      </c>
      <c r="AD1269" s="292">
        <f t="shared" si="5301"/>
        <v>0</v>
      </c>
      <c r="AE1269" s="111">
        <f t="shared" si="5335"/>
        <v>0</v>
      </c>
      <c r="AF1269" s="111">
        <f t="shared" ref="AF1269:AK1269" si="5336">AF1301</f>
        <v>0</v>
      </c>
      <c r="AG1269" s="111">
        <f t="shared" si="5336"/>
        <v>0</v>
      </c>
      <c r="AH1269" s="111">
        <f t="shared" ref="AH1269:AJ1269" si="5337">AH1301</f>
        <v>0</v>
      </c>
      <c r="AI1269" s="111">
        <f t="shared" si="5337"/>
        <v>0</v>
      </c>
      <c r="AJ1269" s="111">
        <f t="shared" si="5337"/>
        <v>0</v>
      </c>
      <c r="AK1269" s="111">
        <f t="shared" si="5336"/>
        <v>0</v>
      </c>
      <c r="AL1269" s="111">
        <f t="shared" ref="AL1269:AM1269" si="5338">AL1301</f>
        <v>0</v>
      </c>
      <c r="AM1269" s="111">
        <f t="shared" si="5338"/>
        <v>0</v>
      </c>
      <c r="AN1269" s="111">
        <f t="shared" ref="AN1269:AO1269" si="5339">AN1301</f>
        <v>0</v>
      </c>
      <c r="AO1269" s="111">
        <f t="shared" si="5339"/>
        <v>0</v>
      </c>
    </row>
    <row r="1270" spans="1:41" ht="14.25" hidden="1">
      <c r="A1270" s="43" t="s">
        <v>473</v>
      </c>
      <c r="B1270" s="154" t="s">
        <v>463</v>
      </c>
      <c r="C1270" s="155" t="s">
        <v>716</v>
      </c>
      <c r="D1270" s="263">
        <f t="shared" ref="D1270:E1270" si="5340">D1271+D1276</f>
        <v>0</v>
      </c>
      <c r="E1270" s="156">
        <f t="shared" si="5340"/>
        <v>0</v>
      </c>
      <c r="F1270" s="300">
        <f t="shared" ref="F1270:J1270" si="5341">F1271+F1276</f>
        <v>0</v>
      </c>
      <c r="G1270" s="263">
        <f t="shared" si="5341"/>
        <v>0</v>
      </c>
      <c r="H1270" s="263">
        <f t="shared" si="5341"/>
        <v>0</v>
      </c>
      <c r="I1270" s="263">
        <f t="shared" si="5341"/>
        <v>0</v>
      </c>
      <c r="J1270" s="263">
        <f t="shared" si="5341"/>
        <v>0</v>
      </c>
      <c r="K1270" s="23">
        <f t="shared" si="5074"/>
        <v>0</v>
      </c>
      <c r="L1270" s="23">
        <f t="shared" si="5075"/>
        <v>0</v>
      </c>
      <c r="M1270" s="263">
        <f t="shared" ref="M1270:O1270" si="5342">M1271+M1276</f>
        <v>0</v>
      </c>
      <c r="N1270" s="263">
        <f t="shared" si="5342"/>
        <v>0</v>
      </c>
      <c r="O1270" s="263">
        <f t="shared" si="5342"/>
        <v>0</v>
      </c>
      <c r="P1270" s="156">
        <f t="shared" ref="P1270:Q1270" si="5343">P1271+P1276</f>
        <v>0</v>
      </c>
      <c r="Q1270" s="156">
        <f t="shared" si="5343"/>
        <v>0</v>
      </c>
      <c r="R1270" s="156">
        <f t="shared" ref="R1270:Z1270" si="5344">R1271+R1276</f>
        <v>0</v>
      </c>
      <c r="S1270" s="156">
        <f t="shared" si="5344"/>
        <v>0</v>
      </c>
      <c r="T1270" s="156">
        <f t="shared" si="5344"/>
        <v>0</v>
      </c>
      <c r="U1270" s="156">
        <f t="shared" ref="U1270:V1270" si="5345">U1271+U1276</f>
        <v>0</v>
      </c>
      <c r="V1270" s="156">
        <f t="shared" si="5345"/>
        <v>0</v>
      </c>
      <c r="W1270" s="156">
        <f t="shared" ref="W1270:Y1270" si="5346">W1271+W1276</f>
        <v>0</v>
      </c>
      <c r="X1270" s="156">
        <f t="shared" si="5346"/>
        <v>0</v>
      </c>
      <c r="Y1270" s="156">
        <f t="shared" si="5346"/>
        <v>0</v>
      </c>
      <c r="Z1270" s="156">
        <f t="shared" si="5344"/>
        <v>0</v>
      </c>
      <c r="AA1270" s="156">
        <f t="shared" ref="AA1270:AB1270" si="5347">AA1271+AA1276</f>
        <v>0</v>
      </c>
      <c r="AB1270" s="156">
        <f t="shared" si="5347"/>
        <v>0</v>
      </c>
      <c r="AC1270" s="156">
        <f t="shared" ref="AC1270:AE1270" si="5348">AC1271+AC1276</f>
        <v>0</v>
      </c>
      <c r="AD1270" s="292">
        <f t="shared" si="5301"/>
        <v>0</v>
      </c>
      <c r="AE1270" s="156">
        <f t="shared" si="5348"/>
        <v>0</v>
      </c>
      <c r="AF1270" s="156">
        <f t="shared" ref="AF1270:AK1270" si="5349">AF1271+AF1276</f>
        <v>0</v>
      </c>
      <c r="AG1270" s="156">
        <f t="shared" si="5349"/>
        <v>0</v>
      </c>
      <c r="AH1270" s="156">
        <f t="shared" ref="AH1270:AJ1270" si="5350">AH1271+AH1276</f>
        <v>0</v>
      </c>
      <c r="AI1270" s="156">
        <f t="shared" si="5350"/>
        <v>0</v>
      </c>
      <c r="AJ1270" s="156">
        <f t="shared" si="5350"/>
        <v>0</v>
      </c>
      <c r="AK1270" s="156">
        <f t="shared" si="5349"/>
        <v>0</v>
      </c>
      <c r="AL1270" s="156">
        <f t="shared" ref="AL1270:AM1270" si="5351">AL1271+AL1276</f>
        <v>0</v>
      </c>
      <c r="AM1270" s="156">
        <f t="shared" si="5351"/>
        <v>0</v>
      </c>
      <c r="AN1270" s="156">
        <f t="shared" ref="AN1270:AO1270" si="5352">AN1271+AN1276</f>
        <v>0</v>
      </c>
      <c r="AO1270" s="156">
        <f t="shared" si="5352"/>
        <v>0</v>
      </c>
    </row>
    <row r="1271" spans="1:41" ht="14.25" hidden="1">
      <c r="A1271" s="43"/>
      <c r="B1271" s="25" t="s">
        <v>298</v>
      </c>
      <c r="C1271" s="29"/>
      <c r="D1271" s="191">
        <f t="shared" ref="D1271:E1271" si="5353">D1272+D1275</f>
        <v>0</v>
      </c>
      <c r="E1271" s="111">
        <f t="shared" si="5353"/>
        <v>0</v>
      </c>
      <c r="F1271" s="296">
        <f t="shared" ref="F1271:J1271" si="5354">F1272+F1275</f>
        <v>0</v>
      </c>
      <c r="G1271" s="191">
        <f t="shared" si="5354"/>
        <v>0</v>
      </c>
      <c r="H1271" s="191">
        <f t="shared" si="5354"/>
        <v>0</v>
      </c>
      <c r="I1271" s="191">
        <f t="shared" si="5354"/>
        <v>0</v>
      </c>
      <c r="J1271" s="191">
        <f t="shared" si="5354"/>
        <v>0</v>
      </c>
      <c r="K1271" s="23">
        <f t="shared" si="5074"/>
        <v>0</v>
      </c>
      <c r="L1271" s="23">
        <f t="shared" si="5075"/>
        <v>0</v>
      </c>
      <c r="M1271" s="191">
        <f t="shared" ref="M1271:O1271" si="5355">M1272+M1275</f>
        <v>0</v>
      </c>
      <c r="N1271" s="191">
        <f t="shared" si="5355"/>
        <v>0</v>
      </c>
      <c r="O1271" s="191">
        <f t="shared" si="5355"/>
        <v>0</v>
      </c>
      <c r="P1271" s="111">
        <f t="shared" ref="P1271:Q1271" si="5356">P1272+P1275</f>
        <v>0</v>
      </c>
      <c r="Q1271" s="111">
        <f t="shared" si="5356"/>
        <v>0</v>
      </c>
      <c r="R1271" s="111">
        <f t="shared" ref="R1271:Z1271" si="5357">R1272+R1275</f>
        <v>0</v>
      </c>
      <c r="S1271" s="111">
        <f t="shared" si="5357"/>
        <v>0</v>
      </c>
      <c r="T1271" s="111">
        <f t="shared" si="5357"/>
        <v>0</v>
      </c>
      <c r="U1271" s="111">
        <f t="shared" ref="U1271:V1271" si="5358">U1272+U1275</f>
        <v>0</v>
      </c>
      <c r="V1271" s="111">
        <f t="shared" si="5358"/>
        <v>0</v>
      </c>
      <c r="W1271" s="111">
        <f t="shared" ref="W1271:Y1271" si="5359">W1272+W1275</f>
        <v>0</v>
      </c>
      <c r="X1271" s="111">
        <f t="shared" si="5359"/>
        <v>0</v>
      </c>
      <c r="Y1271" s="111">
        <f t="shared" si="5359"/>
        <v>0</v>
      </c>
      <c r="Z1271" s="111">
        <f t="shared" si="5357"/>
        <v>0</v>
      </c>
      <c r="AA1271" s="111">
        <f t="shared" ref="AA1271:AB1271" si="5360">AA1272+AA1275</f>
        <v>0</v>
      </c>
      <c r="AB1271" s="111">
        <f t="shared" si="5360"/>
        <v>0</v>
      </c>
      <c r="AC1271" s="111">
        <f t="shared" ref="AC1271:AE1271" si="5361">AC1272+AC1275</f>
        <v>0</v>
      </c>
      <c r="AD1271" s="292">
        <f t="shared" si="5301"/>
        <v>0</v>
      </c>
      <c r="AE1271" s="111">
        <f t="shared" si="5361"/>
        <v>0</v>
      </c>
      <c r="AF1271" s="111">
        <f t="shared" ref="AF1271:AK1271" si="5362">AF1272+AF1275</f>
        <v>0</v>
      </c>
      <c r="AG1271" s="111">
        <f t="shared" si="5362"/>
        <v>0</v>
      </c>
      <c r="AH1271" s="111">
        <f t="shared" ref="AH1271:AJ1271" si="5363">AH1272+AH1275</f>
        <v>0</v>
      </c>
      <c r="AI1271" s="111">
        <f t="shared" si="5363"/>
        <v>0</v>
      </c>
      <c r="AJ1271" s="111">
        <f t="shared" si="5363"/>
        <v>0</v>
      </c>
      <c r="AK1271" s="111">
        <f t="shared" si="5362"/>
        <v>0</v>
      </c>
      <c r="AL1271" s="111">
        <f t="shared" ref="AL1271:AM1271" si="5364">AL1272+AL1275</f>
        <v>0</v>
      </c>
      <c r="AM1271" s="111">
        <f t="shared" si="5364"/>
        <v>0</v>
      </c>
      <c r="AN1271" s="111">
        <f t="shared" ref="AN1271:AO1271" si="5365">AN1272+AN1275</f>
        <v>0</v>
      </c>
      <c r="AO1271" s="111">
        <f t="shared" si="5365"/>
        <v>0</v>
      </c>
    </row>
    <row r="1272" spans="1:41" ht="14.25" hidden="1">
      <c r="A1272" s="43"/>
      <c r="B1272" s="28" t="s">
        <v>299</v>
      </c>
      <c r="C1272" s="29">
        <v>1</v>
      </c>
      <c r="D1272" s="248">
        <f t="shared" ref="D1272:E1272" si="5366">D1273+D1274</f>
        <v>0</v>
      </c>
      <c r="E1272" s="38">
        <f t="shared" si="5366"/>
        <v>0</v>
      </c>
      <c r="F1272" s="286">
        <f t="shared" ref="F1272:J1272" si="5367">F1273+F1274</f>
        <v>0</v>
      </c>
      <c r="G1272" s="248">
        <f t="shared" si="5367"/>
        <v>0</v>
      </c>
      <c r="H1272" s="248">
        <f t="shared" si="5367"/>
        <v>0</v>
      </c>
      <c r="I1272" s="248">
        <f t="shared" si="5367"/>
        <v>0</v>
      </c>
      <c r="J1272" s="248">
        <f t="shared" si="5367"/>
        <v>0</v>
      </c>
      <c r="K1272" s="23">
        <f t="shared" si="5074"/>
        <v>0</v>
      </c>
      <c r="L1272" s="23">
        <f t="shared" si="5075"/>
        <v>0</v>
      </c>
      <c r="M1272" s="248">
        <f t="shared" ref="M1272:O1272" si="5368">M1273+M1274</f>
        <v>0</v>
      </c>
      <c r="N1272" s="248">
        <f t="shared" si="5368"/>
        <v>0</v>
      </c>
      <c r="O1272" s="248">
        <f t="shared" si="5368"/>
        <v>0</v>
      </c>
      <c r="P1272" s="38">
        <f t="shared" ref="P1272:Q1272" si="5369">P1273+P1274</f>
        <v>0</v>
      </c>
      <c r="Q1272" s="38">
        <f t="shared" si="5369"/>
        <v>0</v>
      </c>
      <c r="R1272" s="38">
        <f t="shared" ref="R1272:Z1272" si="5370">R1273+R1274</f>
        <v>0</v>
      </c>
      <c r="S1272" s="38">
        <f t="shared" si="5370"/>
        <v>0</v>
      </c>
      <c r="T1272" s="38">
        <f t="shared" si="5370"/>
        <v>0</v>
      </c>
      <c r="U1272" s="38">
        <f t="shared" ref="U1272:V1272" si="5371">U1273+U1274</f>
        <v>0</v>
      </c>
      <c r="V1272" s="38">
        <f t="shared" si="5371"/>
        <v>0</v>
      </c>
      <c r="W1272" s="38">
        <f t="shared" ref="W1272:Y1272" si="5372">W1273+W1274</f>
        <v>0</v>
      </c>
      <c r="X1272" s="38">
        <f t="shared" si="5372"/>
        <v>0</v>
      </c>
      <c r="Y1272" s="38">
        <f t="shared" si="5372"/>
        <v>0</v>
      </c>
      <c r="Z1272" s="38">
        <f t="shared" si="5370"/>
        <v>0</v>
      </c>
      <c r="AA1272" s="38">
        <f t="shared" ref="AA1272:AB1272" si="5373">AA1273+AA1274</f>
        <v>0</v>
      </c>
      <c r="AB1272" s="38">
        <f t="shared" si="5373"/>
        <v>0</v>
      </c>
      <c r="AC1272" s="38">
        <f t="shared" ref="AC1272:AE1272" si="5374">AC1273+AC1274</f>
        <v>0</v>
      </c>
      <c r="AD1272" s="292">
        <f t="shared" si="5301"/>
        <v>0</v>
      </c>
      <c r="AE1272" s="38">
        <f t="shared" si="5374"/>
        <v>0</v>
      </c>
      <c r="AF1272" s="38">
        <f t="shared" ref="AF1272:AK1272" si="5375">AF1273+AF1274</f>
        <v>0</v>
      </c>
      <c r="AG1272" s="38">
        <f t="shared" si="5375"/>
        <v>0</v>
      </c>
      <c r="AH1272" s="38">
        <f t="shared" ref="AH1272:AJ1272" si="5376">AH1273+AH1274</f>
        <v>0</v>
      </c>
      <c r="AI1272" s="38">
        <f t="shared" si="5376"/>
        <v>0</v>
      </c>
      <c r="AJ1272" s="38">
        <f t="shared" si="5376"/>
        <v>0</v>
      </c>
      <c r="AK1272" s="38">
        <f t="shared" si="5375"/>
        <v>0</v>
      </c>
      <c r="AL1272" s="38">
        <f t="shared" ref="AL1272:AM1272" si="5377">AL1273+AL1274</f>
        <v>0</v>
      </c>
      <c r="AM1272" s="38">
        <f t="shared" si="5377"/>
        <v>0</v>
      </c>
      <c r="AN1272" s="38">
        <f t="shared" ref="AN1272:AO1272" si="5378">AN1273+AN1274</f>
        <v>0</v>
      </c>
      <c r="AO1272" s="38">
        <f t="shared" si="5378"/>
        <v>0</v>
      </c>
    </row>
    <row r="1273" spans="1:41" ht="14.25" hidden="1">
      <c r="A1273" s="43"/>
      <c r="B1273" s="28" t="s">
        <v>300</v>
      </c>
      <c r="C1273" s="29">
        <v>10</v>
      </c>
      <c r="D1273" s="186"/>
      <c r="E1273" s="30"/>
      <c r="F1273" s="93"/>
      <c r="G1273" s="186"/>
      <c r="H1273" s="186"/>
      <c r="I1273" s="186"/>
      <c r="J1273" s="186"/>
      <c r="K1273" s="23">
        <f t="shared" si="5074"/>
        <v>0</v>
      </c>
      <c r="L1273" s="23">
        <f t="shared" si="5075"/>
        <v>0</v>
      </c>
      <c r="M1273" s="186"/>
      <c r="N1273" s="186"/>
      <c r="O1273" s="186"/>
      <c r="P1273" s="30"/>
      <c r="Q1273" s="30"/>
      <c r="R1273" s="30"/>
      <c r="S1273" s="30"/>
      <c r="T1273" s="30"/>
      <c r="U1273" s="30"/>
      <c r="V1273" s="30"/>
      <c r="W1273" s="30"/>
      <c r="X1273" s="30"/>
      <c r="Y1273" s="30"/>
      <c r="Z1273" s="30"/>
      <c r="AA1273" s="30"/>
      <c r="AB1273" s="30"/>
      <c r="AC1273" s="30"/>
      <c r="AD1273" s="292">
        <f t="shared" si="5301"/>
        <v>0</v>
      </c>
      <c r="AE1273" s="30"/>
      <c r="AF1273" s="30"/>
      <c r="AG1273" s="30"/>
      <c r="AH1273" s="30"/>
      <c r="AI1273" s="30"/>
      <c r="AJ1273" s="30"/>
      <c r="AK1273" s="30"/>
      <c r="AL1273" s="30"/>
      <c r="AM1273" s="30"/>
      <c r="AN1273" s="30"/>
      <c r="AO1273" s="30"/>
    </row>
    <row r="1274" spans="1:41" ht="17.25" hidden="1" customHeight="1">
      <c r="A1274" s="43"/>
      <c r="B1274" s="28" t="s">
        <v>301</v>
      </c>
      <c r="C1274" s="29">
        <v>20</v>
      </c>
      <c r="D1274" s="186"/>
      <c r="E1274" s="30"/>
      <c r="F1274" s="93"/>
      <c r="G1274" s="186"/>
      <c r="H1274" s="186"/>
      <c r="I1274" s="186"/>
      <c r="J1274" s="186"/>
      <c r="K1274" s="23">
        <f t="shared" si="5074"/>
        <v>0</v>
      </c>
      <c r="L1274" s="23">
        <f t="shared" si="5075"/>
        <v>0</v>
      </c>
      <c r="M1274" s="186"/>
      <c r="N1274" s="186"/>
      <c r="O1274" s="186"/>
      <c r="P1274" s="30"/>
      <c r="Q1274" s="30"/>
      <c r="R1274" s="30"/>
      <c r="S1274" s="30"/>
      <c r="T1274" s="30"/>
      <c r="U1274" s="30"/>
      <c r="V1274" s="30"/>
      <c r="W1274" s="30"/>
      <c r="X1274" s="30"/>
      <c r="Y1274" s="30"/>
      <c r="Z1274" s="30"/>
      <c r="AA1274" s="30"/>
      <c r="AB1274" s="30"/>
      <c r="AC1274" s="30"/>
      <c r="AD1274" s="292">
        <f t="shared" si="5301"/>
        <v>0</v>
      </c>
      <c r="AE1274" s="30"/>
      <c r="AF1274" s="30"/>
      <c r="AG1274" s="30"/>
      <c r="AH1274" s="30"/>
      <c r="AI1274" s="30"/>
      <c r="AJ1274" s="30"/>
      <c r="AK1274" s="30"/>
      <c r="AL1274" s="30"/>
      <c r="AM1274" s="30"/>
      <c r="AN1274" s="30"/>
      <c r="AO1274" s="30"/>
    </row>
    <row r="1275" spans="1:41" ht="15" hidden="1" customHeight="1">
      <c r="A1275" s="43"/>
      <c r="B1275" s="28" t="s">
        <v>310</v>
      </c>
      <c r="C1275" s="29" t="s">
        <v>421</v>
      </c>
      <c r="D1275" s="186"/>
      <c r="E1275" s="30"/>
      <c r="F1275" s="93"/>
      <c r="G1275" s="186"/>
      <c r="H1275" s="186"/>
      <c r="I1275" s="186"/>
      <c r="J1275" s="186"/>
      <c r="K1275" s="23">
        <f t="shared" si="5074"/>
        <v>0</v>
      </c>
      <c r="L1275" s="23">
        <f t="shared" si="5075"/>
        <v>0</v>
      </c>
      <c r="M1275" s="186"/>
      <c r="N1275" s="186"/>
      <c r="O1275" s="186"/>
      <c r="P1275" s="30"/>
      <c r="Q1275" s="30"/>
      <c r="R1275" s="30"/>
      <c r="S1275" s="30"/>
      <c r="T1275" s="30"/>
      <c r="U1275" s="30"/>
      <c r="V1275" s="30"/>
      <c r="W1275" s="30"/>
      <c r="X1275" s="30"/>
      <c r="Y1275" s="30"/>
      <c r="Z1275" s="30"/>
      <c r="AA1275" s="30"/>
      <c r="AB1275" s="30"/>
      <c r="AC1275" s="30"/>
      <c r="AD1275" s="292">
        <f t="shared" si="5301"/>
        <v>0</v>
      </c>
      <c r="AE1275" s="30"/>
      <c r="AF1275" s="30"/>
      <c r="AG1275" s="30"/>
      <c r="AH1275" s="30"/>
      <c r="AI1275" s="30"/>
      <c r="AJ1275" s="30"/>
      <c r="AK1275" s="30"/>
      <c r="AL1275" s="30"/>
      <c r="AM1275" s="30"/>
      <c r="AN1275" s="30"/>
      <c r="AO1275" s="30"/>
    </row>
    <row r="1276" spans="1:41" ht="18.75" customHeight="1">
      <c r="A1276" s="43"/>
      <c r="B1276" s="25" t="s">
        <v>311</v>
      </c>
      <c r="C1276" s="29"/>
      <c r="D1276" s="191">
        <f t="shared" ref="D1276:E1276" si="5379">D1277</f>
        <v>0</v>
      </c>
      <c r="E1276" s="111">
        <f t="shared" si="5379"/>
        <v>0</v>
      </c>
      <c r="F1276" s="296">
        <f t="shared" ref="F1276:AO1276" si="5380">F1277</f>
        <v>0</v>
      </c>
      <c r="G1276" s="191">
        <f t="shared" si="5380"/>
        <v>0</v>
      </c>
      <c r="H1276" s="191">
        <f t="shared" si="5380"/>
        <v>0</v>
      </c>
      <c r="I1276" s="191">
        <f t="shared" si="5380"/>
        <v>0</v>
      </c>
      <c r="J1276" s="191">
        <f t="shared" si="5380"/>
        <v>0</v>
      </c>
      <c r="K1276" s="23">
        <f t="shared" si="5074"/>
        <v>0</v>
      </c>
      <c r="L1276" s="23">
        <f t="shared" si="5075"/>
        <v>0</v>
      </c>
      <c r="M1276" s="191">
        <f t="shared" si="5380"/>
        <v>0</v>
      </c>
      <c r="N1276" s="191">
        <f t="shared" si="5380"/>
        <v>0</v>
      </c>
      <c r="O1276" s="191">
        <f t="shared" si="5380"/>
        <v>0</v>
      </c>
      <c r="P1276" s="111">
        <f t="shared" si="5380"/>
        <v>0</v>
      </c>
      <c r="Q1276" s="111">
        <f t="shared" si="5380"/>
        <v>0</v>
      </c>
      <c r="R1276" s="111">
        <f t="shared" si="5380"/>
        <v>0</v>
      </c>
      <c r="S1276" s="111">
        <f t="shared" si="5380"/>
        <v>0</v>
      </c>
      <c r="T1276" s="111">
        <f t="shared" si="5380"/>
        <v>0</v>
      </c>
      <c r="U1276" s="111">
        <f t="shared" si="5380"/>
        <v>0</v>
      </c>
      <c r="V1276" s="111">
        <f t="shared" si="5380"/>
        <v>0</v>
      </c>
      <c r="W1276" s="111">
        <f t="shared" si="5380"/>
        <v>0</v>
      </c>
      <c r="X1276" s="111">
        <f t="shared" si="5380"/>
        <v>0</v>
      </c>
      <c r="Y1276" s="111">
        <f t="shared" si="5380"/>
        <v>0</v>
      </c>
      <c r="Z1276" s="111">
        <f t="shared" si="5380"/>
        <v>0</v>
      </c>
      <c r="AA1276" s="111">
        <f t="shared" si="5380"/>
        <v>0</v>
      </c>
      <c r="AB1276" s="111">
        <f t="shared" si="5380"/>
        <v>0</v>
      </c>
      <c r="AC1276" s="111">
        <f t="shared" si="5380"/>
        <v>0</v>
      </c>
      <c r="AD1276" s="292">
        <f t="shared" si="5301"/>
        <v>0</v>
      </c>
      <c r="AE1276" s="111">
        <f t="shared" si="5380"/>
        <v>0</v>
      </c>
      <c r="AF1276" s="111">
        <f t="shared" si="5380"/>
        <v>0</v>
      </c>
      <c r="AG1276" s="111">
        <f t="shared" si="5380"/>
        <v>0</v>
      </c>
      <c r="AH1276" s="111">
        <f t="shared" si="5380"/>
        <v>0</v>
      </c>
      <c r="AI1276" s="111">
        <f t="shared" si="5380"/>
        <v>0</v>
      </c>
      <c r="AJ1276" s="111">
        <f t="shared" si="5380"/>
        <v>0</v>
      </c>
      <c r="AK1276" s="111">
        <f t="shared" si="5380"/>
        <v>0</v>
      </c>
      <c r="AL1276" s="111">
        <f t="shared" si="5380"/>
        <v>0</v>
      </c>
      <c r="AM1276" s="111">
        <f t="shared" si="5380"/>
        <v>0</v>
      </c>
      <c r="AN1276" s="111">
        <f t="shared" si="5380"/>
        <v>0</v>
      </c>
      <c r="AO1276" s="111">
        <f t="shared" si="5380"/>
        <v>0</v>
      </c>
    </row>
    <row r="1277" spans="1:41" ht="0.75" customHeight="1">
      <c r="A1277" s="43"/>
      <c r="B1277" s="28" t="s">
        <v>365</v>
      </c>
      <c r="C1277" s="29">
        <v>70</v>
      </c>
      <c r="D1277" s="186"/>
      <c r="E1277" s="30"/>
      <c r="F1277" s="93"/>
      <c r="G1277" s="186"/>
      <c r="H1277" s="186"/>
      <c r="I1277" s="186"/>
      <c r="J1277" s="186"/>
      <c r="K1277" s="23">
        <f t="shared" si="5074"/>
        <v>0</v>
      </c>
      <c r="L1277" s="23">
        <f t="shared" si="5075"/>
        <v>0</v>
      </c>
      <c r="M1277" s="186"/>
      <c r="N1277" s="186"/>
      <c r="O1277" s="186"/>
      <c r="P1277" s="30"/>
      <c r="Q1277" s="30"/>
      <c r="R1277" s="30"/>
      <c r="S1277" s="30"/>
      <c r="T1277" s="30"/>
      <c r="U1277" s="30"/>
      <c r="V1277" s="30"/>
      <c r="W1277" s="30"/>
      <c r="X1277" s="30"/>
      <c r="Y1277" s="30"/>
      <c r="Z1277" s="30"/>
      <c r="AA1277" s="30"/>
      <c r="AB1277" s="30"/>
      <c r="AC1277" s="30"/>
      <c r="AD1277" s="292">
        <f t="shared" si="5301"/>
        <v>0</v>
      </c>
      <c r="AE1277" s="30"/>
      <c r="AF1277" s="30"/>
      <c r="AG1277" s="30"/>
      <c r="AH1277" s="30"/>
      <c r="AI1277" s="30"/>
      <c r="AJ1277" s="30"/>
      <c r="AK1277" s="30"/>
      <c r="AL1277" s="30"/>
      <c r="AM1277" s="30"/>
      <c r="AN1277" s="30"/>
      <c r="AO1277" s="30"/>
    </row>
    <row r="1278" spans="1:41" ht="17.25" customHeight="1">
      <c r="A1278" s="43"/>
      <c r="B1278" s="201" t="s">
        <v>717</v>
      </c>
      <c r="C1278" s="202" t="s">
        <v>716</v>
      </c>
      <c r="D1278" s="272">
        <f t="shared" ref="D1278:E1279" si="5381">D1279</f>
        <v>300</v>
      </c>
      <c r="E1278" s="222">
        <f t="shared" si="5381"/>
        <v>0</v>
      </c>
      <c r="F1278" s="312">
        <f t="shared" ref="F1278:AO1279" si="5382">F1279</f>
        <v>500</v>
      </c>
      <c r="G1278" s="272">
        <f t="shared" si="5382"/>
        <v>500</v>
      </c>
      <c r="H1278" s="272">
        <f t="shared" si="5382"/>
        <v>0</v>
      </c>
      <c r="I1278" s="272">
        <f t="shared" si="5382"/>
        <v>0</v>
      </c>
      <c r="J1278" s="272">
        <f t="shared" si="5382"/>
        <v>0</v>
      </c>
      <c r="K1278" s="23">
        <f t="shared" si="5074"/>
        <v>500</v>
      </c>
      <c r="L1278" s="23">
        <f t="shared" si="5075"/>
        <v>0</v>
      </c>
      <c r="M1278" s="272">
        <f t="shared" si="5382"/>
        <v>0</v>
      </c>
      <c r="N1278" s="272">
        <f t="shared" si="5382"/>
        <v>0</v>
      </c>
      <c r="O1278" s="272">
        <f t="shared" si="5382"/>
        <v>0</v>
      </c>
      <c r="P1278" s="222">
        <f t="shared" si="5382"/>
        <v>0</v>
      </c>
      <c r="Q1278" s="222">
        <f t="shared" si="5382"/>
        <v>0</v>
      </c>
      <c r="R1278" s="222">
        <f t="shared" si="5382"/>
        <v>0</v>
      </c>
      <c r="S1278" s="222">
        <f t="shared" si="5382"/>
        <v>0</v>
      </c>
      <c r="T1278" s="222">
        <f t="shared" si="5382"/>
        <v>0</v>
      </c>
      <c r="U1278" s="222">
        <f t="shared" si="5382"/>
        <v>0</v>
      </c>
      <c r="V1278" s="222">
        <f t="shared" si="5382"/>
        <v>0</v>
      </c>
      <c r="W1278" s="222">
        <f t="shared" si="5382"/>
        <v>0</v>
      </c>
      <c r="X1278" s="222">
        <f t="shared" si="5382"/>
        <v>0</v>
      </c>
      <c r="Y1278" s="222">
        <f t="shared" si="5382"/>
        <v>0</v>
      </c>
      <c r="Z1278" s="222">
        <f t="shared" si="5382"/>
        <v>0</v>
      </c>
      <c r="AA1278" s="222">
        <f t="shared" si="5382"/>
        <v>0</v>
      </c>
      <c r="AB1278" s="222">
        <f t="shared" si="5382"/>
        <v>0</v>
      </c>
      <c r="AC1278" s="222">
        <f t="shared" si="5382"/>
        <v>0</v>
      </c>
      <c r="AD1278" s="292">
        <f t="shared" si="5301"/>
        <v>500</v>
      </c>
      <c r="AE1278" s="222">
        <f t="shared" si="5382"/>
        <v>500</v>
      </c>
      <c r="AF1278" s="222">
        <f t="shared" si="5382"/>
        <v>0</v>
      </c>
      <c r="AG1278" s="222">
        <f t="shared" si="5382"/>
        <v>13</v>
      </c>
      <c r="AH1278" s="222">
        <f t="shared" si="5382"/>
        <v>0</v>
      </c>
      <c r="AI1278" s="222">
        <f t="shared" si="5382"/>
        <v>0</v>
      </c>
      <c r="AJ1278" s="222">
        <f t="shared" si="5382"/>
        <v>0</v>
      </c>
      <c r="AK1278" s="222">
        <f t="shared" si="5382"/>
        <v>13</v>
      </c>
      <c r="AL1278" s="222">
        <f t="shared" si="5382"/>
        <v>0</v>
      </c>
      <c r="AM1278" s="222">
        <f t="shared" si="5382"/>
        <v>0</v>
      </c>
      <c r="AN1278" s="222">
        <f t="shared" si="5382"/>
        <v>0</v>
      </c>
      <c r="AO1278" s="222">
        <f t="shared" si="5382"/>
        <v>0</v>
      </c>
    </row>
    <row r="1279" spans="1:41" ht="17.25" customHeight="1">
      <c r="A1279" s="43"/>
      <c r="B1279" s="25" t="s">
        <v>311</v>
      </c>
      <c r="C1279" s="29"/>
      <c r="D1279" s="186">
        <f t="shared" si="5381"/>
        <v>300</v>
      </c>
      <c r="E1279" s="30">
        <f t="shared" si="5381"/>
        <v>0</v>
      </c>
      <c r="F1279" s="93">
        <f t="shared" si="5382"/>
        <v>500</v>
      </c>
      <c r="G1279" s="186">
        <f t="shared" si="5382"/>
        <v>500</v>
      </c>
      <c r="H1279" s="186">
        <f t="shared" si="5382"/>
        <v>0</v>
      </c>
      <c r="I1279" s="186">
        <f t="shared" si="5382"/>
        <v>0</v>
      </c>
      <c r="J1279" s="186">
        <f t="shared" si="5382"/>
        <v>0</v>
      </c>
      <c r="K1279" s="23">
        <f t="shared" si="5074"/>
        <v>500</v>
      </c>
      <c r="L1279" s="23">
        <f t="shared" si="5075"/>
        <v>0</v>
      </c>
      <c r="M1279" s="186">
        <f t="shared" si="5382"/>
        <v>0</v>
      </c>
      <c r="N1279" s="186">
        <f t="shared" si="5382"/>
        <v>0</v>
      </c>
      <c r="O1279" s="186">
        <f t="shared" si="5382"/>
        <v>0</v>
      </c>
      <c r="P1279" s="30">
        <f t="shared" si="5382"/>
        <v>0</v>
      </c>
      <c r="Q1279" s="30">
        <f t="shared" si="5382"/>
        <v>0</v>
      </c>
      <c r="R1279" s="30">
        <f t="shared" si="5382"/>
        <v>0</v>
      </c>
      <c r="S1279" s="30">
        <f t="shared" si="5382"/>
        <v>0</v>
      </c>
      <c r="T1279" s="30">
        <f t="shared" si="5382"/>
        <v>0</v>
      </c>
      <c r="U1279" s="30">
        <f t="shared" si="5382"/>
        <v>0</v>
      </c>
      <c r="V1279" s="30">
        <f t="shared" si="5382"/>
        <v>0</v>
      </c>
      <c r="W1279" s="30">
        <f t="shared" si="5382"/>
        <v>0</v>
      </c>
      <c r="X1279" s="30">
        <f t="shared" si="5382"/>
        <v>0</v>
      </c>
      <c r="Y1279" s="30">
        <f t="shared" si="5382"/>
        <v>0</v>
      </c>
      <c r="Z1279" s="30">
        <f t="shared" si="5382"/>
        <v>0</v>
      </c>
      <c r="AA1279" s="30">
        <f t="shared" si="5382"/>
        <v>0</v>
      </c>
      <c r="AB1279" s="30">
        <f t="shared" si="5382"/>
        <v>0</v>
      </c>
      <c r="AC1279" s="30">
        <f t="shared" si="5382"/>
        <v>0</v>
      </c>
      <c r="AD1279" s="292">
        <f t="shared" si="5301"/>
        <v>500</v>
      </c>
      <c r="AE1279" s="30">
        <f t="shared" si="5382"/>
        <v>500</v>
      </c>
      <c r="AF1279" s="30">
        <f t="shared" si="5382"/>
        <v>0</v>
      </c>
      <c r="AG1279" s="30">
        <f t="shared" si="5382"/>
        <v>13</v>
      </c>
      <c r="AH1279" s="30">
        <f t="shared" si="5382"/>
        <v>0</v>
      </c>
      <c r="AI1279" s="30">
        <f t="shared" si="5382"/>
        <v>0</v>
      </c>
      <c r="AJ1279" s="30">
        <f t="shared" si="5382"/>
        <v>0</v>
      </c>
      <c r="AK1279" s="30">
        <f t="shared" si="5382"/>
        <v>13</v>
      </c>
      <c r="AL1279" s="30">
        <f t="shared" si="5382"/>
        <v>0</v>
      </c>
      <c r="AM1279" s="30">
        <f t="shared" si="5382"/>
        <v>0</v>
      </c>
      <c r="AN1279" s="30">
        <f t="shared" si="5382"/>
        <v>0</v>
      </c>
      <c r="AO1279" s="30">
        <f t="shared" si="5382"/>
        <v>0</v>
      </c>
    </row>
    <row r="1280" spans="1:41" ht="15.75" customHeight="1">
      <c r="A1280" s="43"/>
      <c r="B1280" s="28" t="s">
        <v>365</v>
      </c>
      <c r="C1280" s="29">
        <v>70</v>
      </c>
      <c r="D1280" s="186">
        <v>300</v>
      </c>
      <c r="E1280" s="30"/>
      <c r="F1280" s="93">
        <v>500</v>
      </c>
      <c r="G1280" s="186">
        <v>500</v>
      </c>
      <c r="H1280" s="186"/>
      <c r="I1280" s="186"/>
      <c r="J1280" s="186"/>
      <c r="K1280" s="23">
        <f t="shared" si="5074"/>
        <v>500</v>
      </c>
      <c r="L1280" s="23">
        <f t="shared" si="5075"/>
        <v>0</v>
      </c>
      <c r="M1280" s="186">
        <v>0</v>
      </c>
      <c r="N1280" s="186">
        <v>0</v>
      </c>
      <c r="O1280" s="186">
        <v>0</v>
      </c>
      <c r="P1280" s="30"/>
      <c r="Q1280" s="30"/>
      <c r="R1280" s="30"/>
      <c r="S1280" s="30"/>
      <c r="T1280" s="30"/>
      <c r="U1280" s="30"/>
      <c r="V1280" s="30"/>
      <c r="W1280" s="30"/>
      <c r="X1280" s="30"/>
      <c r="Y1280" s="30"/>
      <c r="Z1280" s="30"/>
      <c r="AA1280" s="30"/>
      <c r="AB1280" s="30"/>
      <c r="AC1280" s="30"/>
      <c r="AD1280" s="292">
        <f t="shared" si="5301"/>
        <v>500</v>
      </c>
      <c r="AE1280" s="30">
        <v>500</v>
      </c>
      <c r="AF1280" s="30"/>
      <c r="AG1280" s="30">
        <v>13</v>
      </c>
      <c r="AH1280" s="30"/>
      <c r="AI1280" s="30"/>
      <c r="AJ1280" s="30"/>
      <c r="AK1280" s="30">
        <v>13</v>
      </c>
      <c r="AL1280" s="30"/>
      <c r="AM1280" s="30"/>
      <c r="AN1280" s="30"/>
      <c r="AO1280" s="30"/>
    </row>
    <row r="1281" spans="1:41" ht="27" hidden="1" customHeight="1">
      <c r="A1281" s="43" t="s">
        <v>508</v>
      </c>
      <c r="B1281" s="31" t="s">
        <v>718</v>
      </c>
      <c r="C1281" s="26" t="s">
        <v>716</v>
      </c>
      <c r="D1281" s="186"/>
      <c r="E1281" s="30"/>
      <c r="F1281" s="93"/>
      <c r="G1281" s="186"/>
      <c r="H1281" s="186"/>
      <c r="I1281" s="186"/>
      <c r="J1281" s="186"/>
      <c r="K1281" s="23">
        <f t="shared" si="5074"/>
        <v>0</v>
      </c>
      <c r="L1281" s="23">
        <f t="shared" si="5075"/>
        <v>0</v>
      </c>
      <c r="M1281" s="186"/>
      <c r="N1281" s="186"/>
      <c r="O1281" s="186"/>
      <c r="P1281" s="30"/>
      <c r="Q1281" s="30"/>
      <c r="R1281" s="30"/>
      <c r="S1281" s="30"/>
      <c r="T1281" s="30"/>
      <c r="U1281" s="30"/>
      <c r="V1281" s="30"/>
      <c r="W1281" s="30"/>
      <c r="X1281" s="30"/>
      <c r="Y1281" s="30"/>
      <c r="Z1281" s="30"/>
      <c r="AA1281" s="30"/>
      <c r="AB1281" s="30"/>
      <c r="AC1281" s="30"/>
      <c r="AD1281" s="292">
        <f t="shared" si="5301"/>
        <v>0</v>
      </c>
      <c r="AE1281" s="30"/>
      <c r="AF1281" s="30"/>
      <c r="AG1281" s="30"/>
      <c r="AH1281" s="30"/>
      <c r="AI1281" s="30"/>
      <c r="AJ1281" s="30"/>
      <c r="AK1281" s="30"/>
      <c r="AL1281" s="30"/>
      <c r="AM1281" s="30"/>
      <c r="AN1281" s="30"/>
      <c r="AO1281" s="30"/>
    </row>
    <row r="1282" spans="1:41" ht="19.5" hidden="1" customHeight="1">
      <c r="A1282" s="43"/>
      <c r="B1282" s="25" t="s">
        <v>311</v>
      </c>
      <c r="C1282" s="29"/>
      <c r="D1282" s="186"/>
      <c r="E1282" s="30"/>
      <c r="F1282" s="93"/>
      <c r="G1282" s="186"/>
      <c r="H1282" s="186"/>
      <c r="I1282" s="186"/>
      <c r="J1282" s="186"/>
      <c r="K1282" s="23">
        <f t="shared" si="5074"/>
        <v>0</v>
      </c>
      <c r="L1282" s="23">
        <f t="shared" si="5075"/>
        <v>0</v>
      </c>
      <c r="M1282" s="186"/>
      <c r="N1282" s="186"/>
      <c r="O1282" s="186"/>
      <c r="P1282" s="30"/>
      <c r="Q1282" s="30"/>
      <c r="R1282" s="30"/>
      <c r="S1282" s="30"/>
      <c r="T1282" s="30"/>
      <c r="U1282" s="30"/>
      <c r="V1282" s="30"/>
      <c r="W1282" s="30"/>
      <c r="X1282" s="30"/>
      <c r="Y1282" s="30"/>
      <c r="Z1282" s="30"/>
      <c r="AA1282" s="30"/>
      <c r="AB1282" s="30"/>
      <c r="AC1282" s="30"/>
      <c r="AD1282" s="292">
        <f t="shared" si="5301"/>
        <v>0</v>
      </c>
      <c r="AE1282" s="30"/>
      <c r="AF1282" s="30"/>
      <c r="AG1282" s="30"/>
      <c r="AH1282" s="30"/>
      <c r="AI1282" s="30"/>
      <c r="AJ1282" s="30"/>
      <c r="AK1282" s="30"/>
      <c r="AL1282" s="30"/>
      <c r="AM1282" s="30"/>
      <c r="AN1282" s="30"/>
      <c r="AO1282" s="30"/>
    </row>
    <row r="1283" spans="1:41" ht="18" hidden="1" customHeight="1">
      <c r="A1283" s="43"/>
      <c r="B1283" s="28" t="s">
        <v>320</v>
      </c>
      <c r="C1283" s="29">
        <v>56</v>
      </c>
      <c r="D1283" s="186"/>
      <c r="E1283" s="30"/>
      <c r="F1283" s="93"/>
      <c r="G1283" s="186"/>
      <c r="H1283" s="186"/>
      <c r="I1283" s="186"/>
      <c r="J1283" s="186"/>
      <c r="K1283" s="23">
        <f t="shared" si="5074"/>
        <v>0</v>
      </c>
      <c r="L1283" s="23">
        <f t="shared" si="5075"/>
        <v>0</v>
      </c>
      <c r="M1283" s="186"/>
      <c r="N1283" s="186"/>
      <c r="O1283" s="186"/>
      <c r="P1283" s="30"/>
      <c r="Q1283" s="30"/>
      <c r="R1283" s="30"/>
      <c r="S1283" s="30"/>
      <c r="T1283" s="30"/>
      <c r="U1283" s="30"/>
      <c r="V1283" s="30"/>
      <c r="W1283" s="30"/>
      <c r="X1283" s="30"/>
      <c r="Y1283" s="30"/>
      <c r="Z1283" s="30"/>
      <c r="AA1283" s="30"/>
      <c r="AB1283" s="30"/>
      <c r="AC1283" s="30"/>
      <c r="AD1283" s="292">
        <f t="shared" si="5301"/>
        <v>0</v>
      </c>
      <c r="AE1283" s="30"/>
      <c r="AF1283" s="30"/>
      <c r="AG1283" s="30"/>
      <c r="AH1283" s="30"/>
      <c r="AI1283" s="30"/>
      <c r="AJ1283" s="30"/>
      <c r="AK1283" s="30"/>
      <c r="AL1283" s="30"/>
      <c r="AM1283" s="30"/>
      <c r="AN1283" s="30"/>
      <c r="AO1283" s="30"/>
    </row>
    <row r="1284" spans="1:41" ht="24" hidden="1" customHeight="1">
      <c r="A1284" s="43"/>
      <c r="B1284" s="28" t="s">
        <v>488</v>
      </c>
      <c r="C1284" s="29" t="s">
        <v>489</v>
      </c>
      <c r="D1284" s="186"/>
      <c r="E1284" s="30"/>
      <c r="F1284" s="93"/>
      <c r="G1284" s="186"/>
      <c r="H1284" s="186"/>
      <c r="I1284" s="186"/>
      <c r="J1284" s="186"/>
      <c r="K1284" s="23">
        <f t="shared" si="5074"/>
        <v>0</v>
      </c>
      <c r="L1284" s="23">
        <f t="shared" si="5075"/>
        <v>0</v>
      </c>
      <c r="M1284" s="186"/>
      <c r="N1284" s="186"/>
      <c r="O1284" s="186"/>
      <c r="P1284" s="30"/>
      <c r="Q1284" s="30"/>
      <c r="R1284" s="30"/>
      <c r="S1284" s="30"/>
      <c r="T1284" s="30"/>
      <c r="U1284" s="30"/>
      <c r="V1284" s="30"/>
      <c r="W1284" s="30"/>
      <c r="X1284" s="30"/>
      <c r="Y1284" s="30"/>
      <c r="Z1284" s="30"/>
      <c r="AA1284" s="30"/>
      <c r="AB1284" s="30"/>
      <c r="AC1284" s="30"/>
      <c r="AD1284" s="292">
        <f t="shared" si="5301"/>
        <v>0</v>
      </c>
      <c r="AE1284" s="30"/>
      <c r="AF1284" s="30"/>
      <c r="AG1284" s="30"/>
      <c r="AH1284" s="30"/>
      <c r="AI1284" s="30"/>
      <c r="AJ1284" s="30"/>
      <c r="AK1284" s="30"/>
      <c r="AL1284" s="30"/>
      <c r="AM1284" s="30"/>
      <c r="AN1284" s="30"/>
      <c r="AO1284" s="30"/>
    </row>
    <row r="1285" spans="1:41" ht="24" hidden="1" customHeight="1">
      <c r="A1285" s="43"/>
      <c r="B1285" s="28" t="s">
        <v>490</v>
      </c>
      <c r="C1285" s="29" t="s">
        <v>491</v>
      </c>
      <c r="D1285" s="186"/>
      <c r="E1285" s="30"/>
      <c r="F1285" s="93"/>
      <c r="G1285" s="186"/>
      <c r="H1285" s="186"/>
      <c r="I1285" s="186"/>
      <c r="J1285" s="186"/>
      <c r="K1285" s="23">
        <f t="shared" si="5074"/>
        <v>0</v>
      </c>
      <c r="L1285" s="23">
        <f t="shared" si="5075"/>
        <v>0</v>
      </c>
      <c r="M1285" s="186"/>
      <c r="N1285" s="186"/>
      <c r="O1285" s="186"/>
      <c r="P1285" s="30"/>
      <c r="Q1285" s="30"/>
      <c r="R1285" s="30"/>
      <c r="S1285" s="30"/>
      <c r="T1285" s="30"/>
      <c r="U1285" s="30"/>
      <c r="V1285" s="30"/>
      <c r="W1285" s="30"/>
      <c r="X1285" s="30"/>
      <c r="Y1285" s="30"/>
      <c r="Z1285" s="30"/>
      <c r="AA1285" s="30"/>
      <c r="AB1285" s="30"/>
      <c r="AC1285" s="30"/>
      <c r="AD1285" s="292">
        <f t="shared" si="5301"/>
        <v>0</v>
      </c>
      <c r="AE1285" s="30"/>
      <c r="AF1285" s="30"/>
      <c r="AG1285" s="30"/>
      <c r="AH1285" s="30"/>
      <c r="AI1285" s="30"/>
      <c r="AJ1285" s="30"/>
      <c r="AK1285" s="30"/>
      <c r="AL1285" s="30"/>
      <c r="AM1285" s="30"/>
      <c r="AN1285" s="30"/>
      <c r="AO1285" s="30"/>
    </row>
    <row r="1286" spans="1:41" ht="13.5" hidden="1" customHeight="1">
      <c r="A1286" s="43"/>
      <c r="B1286" s="28" t="s">
        <v>382</v>
      </c>
      <c r="C1286" s="29" t="s">
        <v>492</v>
      </c>
      <c r="D1286" s="186"/>
      <c r="E1286" s="30"/>
      <c r="F1286" s="93"/>
      <c r="G1286" s="186"/>
      <c r="H1286" s="186"/>
      <c r="I1286" s="186"/>
      <c r="J1286" s="186"/>
      <c r="K1286" s="23">
        <f t="shared" si="5074"/>
        <v>0</v>
      </c>
      <c r="L1286" s="23">
        <f t="shared" si="5075"/>
        <v>0</v>
      </c>
      <c r="M1286" s="186"/>
      <c r="N1286" s="186"/>
      <c r="O1286" s="186"/>
      <c r="P1286" s="30"/>
      <c r="Q1286" s="30"/>
      <c r="R1286" s="30"/>
      <c r="S1286" s="30"/>
      <c r="T1286" s="30"/>
      <c r="U1286" s="30"/>
      <c r="V1286" s="30"/>
      <c r="W1286" s="30"/>
      <c r="X1286" s="30"/>
      <c r="Y1286" s="30"/>
      <c r="Z1286" s="30"/>
      <c r="AA1286" s="30"/>
      <c r="AB1286" s="30"/>
      <c r="AC1286" s="30"/>
      <c r="AD1286" s="292">
        <f t="shared" si="5301"/>
        <v>0</v>
      </c>
      <c r="AE1286" s="30"/>
      <c r="AF1286" s="30"/>
      <c r="AG1286" s="30"/>
      <c r="AH1286" s="30"/>
      <c r="AI1286" s="30"/>
      <c r="AJ1286" s="30"/>
      <c r="AK1286" s="30"/>
      <c r="AL1286" s="30"/>
      <c r="AM1286" s="30"/>
      <c r="AN1286" s="30"/>
      <c r="AO1286" s="30"/>
    </row>
    <row r="1287" spans="1:41" ht="39.75" customHeight="1">
      <c r="A1287" s="43" t="s">
        <v>719</v>
      </c>
      <c r="B1287" s="154" t="s">
        <v>720</v>
      </c>
      <c r="C1287" s="155" t="s">
        <v>721</v>
      </c>
      <c r="D1287" s="263">
        <f t="shared" ref="D1287:E1287" si="5383">D1289+D1301</f>
        <v>0</v>
      </c>
      <c r="E1287" s="156">
        <f t="shared" si="5383"/>
        <v>0</v>
      </c>
      <c r="F1287" s="300">
        <f t="shared" ref="F1287:J1287" si="5384">F1289+F1301</f>
        <v>487</v>
      </c>
      <c r="G1287" s="263">
        <f t="shared" si="5384"/>
        <v>487</v>
      </c>
      <c r="H1287" s="263">
        <f t="shared" si="5384"/>
        <v>0</v>
      </c>
      <c r="I1287" s="263">
        <f t="shared" si="5384"/>
        <v>0</v>
      </c>
      <c r="J1287" s="263">
        <f t="shared" si="5384"/>
        <v>0</v>
      </c>
      <c r="K1287" s="23">
        <f t="shared" si="5074"/>
        <v>487</v>
      </c>
      <c r="L1287" s="23">
        <f t="shared" si="5075"/>
        <v>0</v>
      </c>
      <c r="M1287" s="263">
        <f t="shared" ref="M1287:O1287" si="5385">M1289+M1301</f>
        <v>0</v>
      </c>
      <c r="N1287" s="263">
        <f t="shared" si="5385"/>
        <v>0</v>
      </c>
      <c r="O1287" s="263">
        <f t="shared" si="5385"/>
        <v>0</v>
      </c>
      <c r="P1287" s="156">
        <f t="shared" ref="P1287:Q1287" si="5386">P1289+P1301</f>
        <v>0</v>
      </c>
      <c r="Q1287" s="156">
        <f t="shared" si="5386"/>
        <v>0</v>
      </c>
      <c r="R1287" s="156">
        <f t="shared" ref="R1287:Z1287" si="5387">R1289+R1301</f>
        <v>0</v>
      </c>
      <c r="S1287" s="156">
        <f t="shared" si="5387"/>
        <v>0</v>
      </c>
      <c r="T1287" s="156">
        <f t="shared" si="5387"/>
        <v>0</v>
      </c>
      <c r="U1287" s="156">
        <f t="shared" ref="U1287:V1287" si="5388">U1289+U1301</f>
        <v>0</v>
      </c>
      <c r="V1287" s="156">
        <f t="shared" si="5388"/>
        <v>0</v>
      </c>
      <c r="W1287" s="156">
        <f t="shared" ref="W1287:Y1287" si="5389">W1289+W1301</f>
        <v>-487</v>
      </c>
      <c r="X1287" s="156">
        <f t="shared" si="5389"/>
        <v>0</v>
      </c>
      <c r="Y1287" s="156">
        <f t="shared" si="5389"/>
        <v>0</v>
      </c>
      <c r="Z1287" s="156">
        <f t="shared" si="5387"/>
        <v>0</v>
      </c>
      <c r="AA1287" s="156">
        <f t="shared" ref="AA1287:AB1287" si="5390">AA1289+AA1301</f>
        <v>0</v>
      </c>
      <c r="AB1287" s="156">
        <f t="shared" si="5390"/>
        <v>0</v>
      </c>
      <c r="AC1287" s="156">
        <f t="shared" ref="AC1287:AE1287" si="5391">AC1289+AC1301</f>
        <v>0</v>
      </c>
      <c r="AD1287" s="292">
        <f t="shared" si="5301"/>
        <v>0</v>
      </c>
      <c r="AE1287" s="156">
        <f t="shared" si="5391"/>
        <v>0</v>
      </c>
      <c r="AF1287" s="156">
        <f t="shared" ref="AF1287:AK1287" si="5392">AF1289+AF1301</f>
        <v>0</v>
      </c>
      <c r="AG1287" s="156">
        <f t="shared" si="5392"/>
        <v>0</v>
      </c>
      <c r="AH1287" s="156">
        <f t="shared" ref="AH1287:AJ1287" si="5393">AH1289+AH1301</f>
        <v>0</v>
      </c>
      <c r="AI1287" s="156">
        <f t="shared" si="5393"/>
        <v>0</v>
      </c>
      <c r="AJ1287" s="156">
        <f t="shared" si="5393"/>
        <v>0</v>
      </c>
      <c r="AK1287" s="156">
        <f t="shared" si="5392"/>
        <v>0</v>
      </c>
      <c r="AL1287" s="156">
        <f t="shared" ref="AL1287:AM1287" si="5394">AL1289+AL1301</f>
        <v>0</v>
      </c>
      <c r="AM1287" s="156">
        <f t="shared" si="5394"/>
        <v>0</v>
      </c>
      <c r="AN1287" s="156">
        <f t="shared" ref="AN1287:AO1287" si="5395">AN1289+AN1301</f>
        <v>0</v>
      </c>
      <c r="AO1287" s="156">
        <f t="shared" si="5395"/>
        <v>0</v>
      </c>
    </row>
    <row r="1288" spans="1:41" ht="19.5" customHeight="1">
      <c r="A1288" s="43"/>
      <c r="B1288" s="25" t="s">
        <v>311</v>
      </c>
      <c r="C1288" s="29"/>
      <c r="D1288" s="248">
        <f t="shared" ref="D1288:E1288" si="5396">D1289+D1301</f>
        <v>0</v>
      </c>
      <c r="E1288" s="38">
        <f t="shared" si="5396"/>
        <v>0</v>
      </c>
      <c r="F1288" s="286">
        <f t="shared" ref="F1288:J1288" si="5397">F1289+F1301</f>
        <v>487</v>
      </c>
      <c r="G1288" s="248">
        <f t="shared" si="5397"/>
        <v>487</v>
      </c>
      <c r="H1288" s="248">
        <f t="shared" si="5397"/>
        <v>0</v>
      </c>
      <c r="I1288" s="248">
        <f t="shared" si="5397"/>
        <v>0</v>
      </c>
      <c r="J1288" s="248">
        <f t="shared" si="5397"/>
        <v>0</v>
      </c>
      <c r="K1288" s="23">
        <f t="shared" si="5074"/>
        <v>487</v>
      </c>
      <c r="L1288" s="23">
        <f t="shared" si="5075"/>
        <v>0</v>
      </c>
      <c r="M1288" s="248">
        <f t="shared" ref="M1288:O1288" si="5398">M1289+M1301</f>
        <v>0</v>
      </c>
      <c r="N1288" s="248">
        <f t="shared" si="5398"/>
        <v>0</v>
      </c>
      <c r="O1288" s="248">
        <f t="shared" si="5398"/>
        <v>0</v>
      </c>
      <c r="P1288" s="38">
        <f t="shared" ref="P1288:Q1288" si="5399">P1289+P1301</f>
        <v>0</v>
      </c>
      <c r="Q1288" s="38">
        <f t="shared" si="5399"/>
        <v>0</v>
      </c>
      <c r="R1288" s="38">
        <f t="shared" ref="R1288:Z1288" si="5400">R1289+R1301</f>
        <v>0</v>
      </c>
      <c r="S1288" s="38">
        <f t="shared" si="5400"/>
        <v>0</v>
      </c>
      <c r="T1288" s="38">
        <f t="shared" si="5400"/>
        <v>0</v>
      </c>
      <c r="U1288" s="38">
        <f t="shared" ref="U1288:V1288" si="5401">U1289+U1301</f>
        <v>0</v>
      </c>
      <c r="V1288" s="38">
        <f t="shared" si="5401"/>
        <v>0</v>
      </c>
      <c r="W1288" s="38">
        <f t="shared" ref="W1288:Y1288" si="5402">W1289+W1301</f>
        <v>-487</v>
      </c>
      <c r="X1288" s="38">
        <f t="shared" si="5402"/>
        <v>0</v>
      </c>
      <c r="Y1288" s="38">
        <f t="shared" si="5402"/>
        <v>0</v>
      </c>
      <c r="Z1288" s="38">
        <f t="shared" si="5400"/>
        <v>0</v>
      </c>
      <c r="AA1288" s="38">
        <f t="shared" ref="AA1288:AB1288" si="5403">AA1289+AA1301</f>
        <v>0</v>
      </c>
      <c r="AB1288" s="38">
        <f t="shared" si="5403"/>
        <v>0</v>
      </c>
      <c r="AC1288" s="38">
        <f t="shared" ref="AC1288:AE1288" si="5404">AC1289+AC1301</f>
        <v>0</v>
      </c>
      <c r="AD1288" s="292">
        <f t="shared" si="5301"/>
        <v>0</v>
      </c>
      <c r="AE1288" s="38">
        <f t="shared" si="5404"/>
        <v>0</v>
      </c>
      <c r="AF1288" s="38">
        <f t="shared" ref="AF1288:AK1288" si="5405">AF1289+AF1301</f>
        <v>0</v>
      </c>
      <c r="AG1288" s="38">
        <f t="shared" si="5405"/>
        <v>0</v>
      </c>
      <c r="AH1288" s="38">
        <f t="shared" ref="AH1288:AJ1288" si="5406">AH1289+AH1301</f>
        <v>0</v>
      </c>
      <c r="AI1288" s="38">
        <f t="shared" si="5406"/>
        <v>0</v>
      </c>
      <c r="AJ1288" s="38">
        <f t="shared" si="5406"/>
        <v>0</v>
      </c>
      <c r="AK1288" s="38">
        <f t="shared" si="5405"/>
        <v>0</v>
      </c>
      <c r="AL1288" s="38">
        <f t="shared" ref="AL1288:AM1288" si="5407">AL1289+AL1301</f>
        <v>0</v>
      </c>
      <c r="AM1288" s="38">
        <f t="shared" si="5407"/>
        <v>0</v>
      </c>
      <c r="AN1288" s="38">
        <f t="shared" ref="AN1288:AO1288" si="5408">AN1289+AN1301</f>
        <v>0</v>
      </c>
      <c r="AO1288" s="38">
        <f t="shared" si="5408"/>
        <v>0</v>
      </c>
    </row>
    <row r="1289" spans="1:41" ht="14.25" customHeight="1">
      <c r="A1289" s="43"/>
      <c r="B1289" s="28" t="s">
        <v>320</v>
      </c>
      <c r="C1289" s="29">
        <v>56</v>
      </c>
      <c r="D1289" s="248">
        <f t="shared" ref="D1289:E1289" si="5409">D1290</f>
        <v>0</v>
      </c>
      <c r="E1289" s="38">
        <f t="shared" si="5409"/>
        <v>0</v>
      </c>
      <c r="F1289" s="286">
        <f t="shared" ref="F1289:AO1289" si="5410">F1290</f>
        <v>487</v>
      </c>
      <c r="G1289" s="248">
        <f t="shared" si="5410"/>
        <v>487</v>
      </c>
      <c r="H1289" s="248">
        <f t="shared" si="5410"/>
        <v>0</v>
      </c>
      <c r="I1289" s="248">
        <f t="shared" si="5410"/>
        <v>0</v>
      </c>
      <c r="J1289" s="248">
        <f t="shared" si="5410"/>
        <v>0</v>
      </c>
      <c r="K1289" s="23">
        <f t="shared" si="5074"/>
        <v>487</v>
      </c>
      <c r="L1289" s="23">
        <f t="shared" si="5075"/>
        <v>0</v>
      </c>
      <c r="M1289" s="248">
        <f t="shared" si="5410"/>
        <v>0</v>
      </c>
      <c r="N1289" s="248">
        <f t="shared" si="5410"/>
        <v>0</v>
      </c>
      <c r="O1289" s="248">
        <f t="shared" si="5410"/>
        <v>0</v>
      </c>
      <c r="P1289" s="38">
        <f t="shared" si="5410"/>
        <v>0</v>
      </c>
      <c r="Q1289" s="38">
        <f t="shared" si="5410"/>
        <v>0</v>
      </c>
      <c r="R1289" s="38">
        <f t="shared" si="5410"/>
        <v>0</v>
      </c>
      <c r="S1289" s="38">
        <f t="shared" si="5410"/>
        <v>0</v>
      </c>
      <c r="T1289" s="38">
        <f t="shared" si="5410"/>
        <v>0</v>
      </c>
      <c r="U1289" s="38">
        <f t="shared" si="5410"/>
        <v>0</v>
      </c>
      <c r="V1289" s="38">
        <f t="shared" si="5410"/>
        <v>0</v>
      </c>
      <c r="W1289" s="38">
        <f t="shared" si="5410"/>
        <v>-487</v>
      </c>
      <c r="X1289" s="38">
        <f t="shared" si="5410"/>
        <v>0</v>
      </c>
      <c r="Y1289" s="38">
        <f t="shared" si="5410"/>
        <v>0</v>
      </c>
      <c r="Z1289" s="38">
        <f t="shared" si="5410"/>
        <v>0</v>
      </c>
      <c r="AA1289" s="38">
        <f t="shared" si="5410"/>
        <v>0</v>
      </c>
      <c r="AB1289" s="38">
        <f t="shared" si="5410"/>
        <v>0</v>
      </c>
      <c r="AC1289" s="38">
        <f t="shared" si="5410"/>
        <v>0</v>
      </c>
      <c r="AD1289" s="292">
        <f t="shared" si="5301"/>
        <v>0</v>
      </c>
      <c r="AE1289" s="38">
        <f t="shared" si="5410"/>
        <v>0</v>
      </c>
      <c r="AF1289" s="38">
        <f t="shared" si="5410"/>
        <v>0</v>
      </c>
      <c r="AG1289" s="38">
        <f t="shared" si="5410"/>
        <v>0</v>
      </c>
      <c r="AH1289" s="38">
        <f t="shared" si="5410"/>
        <v>0</v>
      </c>
      <c r="AI1289" s="38">
        <f t="shared" si="5410"/>
        <v>0</v>
      </c>
      <c r="AJ1289" s="38">
        <f t="shared" si="5410"/>
        <v>0</v>
      </c>
      <c r="AK1289" s="38">
        <f t="shared" si="5410"/>
        <v>0</v>
      </c>
      <c r="AL1289" s="38">
        <f t="shared" si="5410"/>
        <v>0</v>
      </c>
      <c r="AM1289" s="38">
        <f t="shared" si="5410"/>
        <v>0</v>
      </c>
      <c r="AN1289" s="38">
        <f t="shared" si="5410"/>
        <v>0</v>
      </c>
      <c r="AO1289" s="38">
        <f t="shared" si="5410"/>
        <v>0</v>
      </c>
    </row>
    <row r="1290" spans="1:41" ht="16.5" customHeight="1">
      <c r="A1290" s="43"/>
      <c r="B1290" s="28" t="s">
        <v>382</v>
      </c>
      <c r="C1290" s="29" t="s">
        <v>722</v>
      </c>
      <c r="D1290" s="186"/>
      <c r="E1290" s="30"/>
      <c r="F1290" s="93">
        <v>487</v>
      </c>
      <c r="G1290" s="186">
        <v>487</v>
      </c>
      <c r="H1290" s="186"/>
      <c r="I1290" s="186"/>
      <c r="J1290" s="186"/>
      <c r="K1290" s="23">
        <f t="shared" si="5074"/>
        <v>487</v>
      </c>
      <c r="L1290" s="23">
        <f t="shared" si="5075"/>
        <v>0</v>
      </c>
      <c r="M1290" s="186">
        <v>0</v>
      </c>
      <c r="N1290" s="186">
        <v>0</v>
      </c>
      <c r="O1290" s="186">
        <v>0</v>
      </c>
      <c r="P1290" s="30"/>
      <c r="Q1290" s="30"/>
      <c r="R1290" s="30"/>
      <c r="S1290" s="30"/>
      <c r="T1290" s="30"/>
      <c r="U1290" s="30"/>
      <c r="V1290" s="30"/>
      <c r="W1290" s="30">
        <v>-487</v>
      </c>
      <c r="X1290" s="30"/>
      <c r="Y1290" s="30"/>
      <c r="Z1290" s="30"/>
      <c r="AA1290" s="30"/>
      <c r="AB1290" s="30"/>
      <c r="AC1290" s="30"/>
      <c r="AD1290" s="292">
        <f t="shared" si="5301"/>
        <v>0</v>
      </c>
      <c r="AE1290" s="30"/>
      <c r="AF1290" s="30"/>
      <c r="AG1290" s="30"/>
      <c r="AH1290" s="30"/>
      <c r="AI1290" s="30"/>
      <c r="AJ1290" s="30"/>
      <c r="AK1290" s="30"/>
      <c r="AL1290" s="30"/>
      <c r="AM1290" s="30"/>
      <c r="AN1290" s="30"/>
      <c r="AO1290" s="30"/>
    </row>
    <row r="1291" spans="1:41" ht="72" hidden="1" customHeight="1">
      <c r="A1291" s="43" t="s">
        <v>723</v>
      </c>
      <c r="B1291" s="31" t="s">
        <v>724</v>
      </c>
      <c r="C1291" s="26" t="s">
        <v>721</v>
      </c>
      <c r="D1291" s="186"/>
      <c r="E1291" s="30"/>
      <c r="F1291" s="93"/>
      <c r="G1291" s="186"/>
      <c r="H1291" s="186"/>
      <c r="I1291" s="186"/>
      <c r="J1291" s="186"/>
      <c r="K1291" s="23">
        <f t="shared" si="5074"/>
        <v>0</v>
      </c>
      <c r="L1291" s="23">
        <f t="shared" si="5075"/>
        <v>0</v>
      </c>
      <c r="M1291" s="186"/>
      <c r="N1291" s="186"/>
      <c r="O1291" s="186"/>
      <c r="P1291" s="30"/>
      <c r="Q1291" s="30"/>
      <c r="R1291" s="30"/>
      <c r="S1291" s="30"/>
      <c r="T1291" s="30"/>
      <c r="U1291" s="30"/>
      <c r="V1291" s="30"/>
      <c r="W1291" s="30"/>
      <c r="X1291" s="30"/>
      <c r="Y1291" s="30"/>
      <c r="Z1291" s="30"/>
      <c r="AA1291" s="30"/>
      <c r="AB1291" s="30"/>
      <c r="AC1291" s="30"/>
      <c r="AD1291" s="292">
        <f t="shared" si="5301"/>
        <v>0</v>
      </c>
      <c r="AE1291" s="30"/>
      <c r="AF1291" s="30"/>
      <c r="AG1291" s="30"/>
      <c r="AH1291" s="30"/>
      <c r="AI1291" s="30"/>
      <c r="AJ1291" s="30"/>
      <c r="AK1291" s="30"/>
      <c r="AL1291" s="30"/>
      <c r="AM1291" s="30"/>
      <c r="AN1291" s="30"/>
      <c r="AO1291" s="30"/>
    </row>
    <row r="1292" spans="1:41" ht="24.75" hidden="1" customHeight="1">
      <c r="A1292" s="43"/>
      <c r="B1292" s="25" t="s">
        <v>298</v>
      </c>
      <c r="C1292" s="26"/>
      <c r="D1292" s="186"/>
      <c r="E1292" s="30"/>
      <c r="F1292" s="93"/>
      <c r="G1292" s="186"/>
      <c r="H1292" s="186"/>
      <c r="I1292" s="186"/>
      <c r="J1292" s="186"/>
      <c r="K1292" s="23">
        <f t="shared" si="5074"/>
        <v>0</v>
      </c>
      <c r="L1292" s="23">
        <f t="shared" si="5075"/>
        <v>0</v>
      </c>
      <c r="M1292" s="186"/>
      <c r="N1292" s="186"/>
      <c r="O1292" s="186"/>
      <c r="P1292" s="30"/>
      <c r="Q1292" s="30"/>
      <c r="R1292" s="30"/>
      <c r="S1292" s="30"/>
      <c r="T1292" s="30"/>
      <c r="U1292" s="30"/>
      <c r="V1292" s="30"/>
      <c r="W1292" s="30"/>
      <c r="X1292" s="30"/>
      <c r="Y1292" s="30"/>
      <c r="Z1292" s="30"/>
      <c r="AA1292" s="30"/>
      <c r="AB1292" s="30"/>
      <c r="AC1292" s="30"/>
      <c r="AD1292" s="292">
        <f t="shared" si="5301"/>
        <v>0</v>
      </c>
      <c r="AE1292" s="30"/>
      <c r="AF1292" s="30"/>
      <c r="AG1292" s="30"/>
      <c r="AH1292" s="30"/>
      <c r="AI1292" s="30"/>
      <c r="AJ1292" s="30"/>
      <c r="AK1292" s="30"/>
      <c r="AL1292" s="30"/>
      <c r="AM1292" s="30"/>
      <c r="AN1292" s="30"/>
      <c r="AO1292" s="30"/>
    </row>
    <row r="1293" spans="1:41" s="4" customFormat="1" ht="24.75" hidden="1" customHeight="1">
      <c r="A1293" s="43"/>
      <c r="B1293" s="28" t="s">
        <v>299</v>
      </c>
      <c r="C1293" s="26">
        <v>1</v>
      </c>
      <c r="D1293" s="258"/>
      <c r="E1293" s="97"/>
      <c r="F1293" s="98"/>
      <c r="G1293" s="258"/>
      <c r="H1293" s="258"/>
      <c r="I1293" s="258"/>
      <c r="J1293" s="258"/>
      <c r="K1293" s="23">
        <f t="shared" ref="K1293:K1360" si="5411">G1293+H1293+I1293+J1293</f>
        <v>0</v>
      </c>
      <c r="L1293" s="23">
        <f t="shared" ref="L1293:L1360" si="5412">F1293-K1293</f>
        <v>0</v>
      </c>
      <c r="M1293" s="258"/>
      <c r="N1293" s="258"/>
      <c r="O1293" s="258"/>
      <c r="P1293" s="97"/>
      <c r="Q1293" s="97"/>
      <c r="R1293" s="97"/>
      <c r="S1293" s="97"/>
      <c r="T1293" s="97"/>
      <c r="U1293" s="97"/>
      <c r="V1293" s="97"/>
      <c r="W1293" s="97"/>
      <c r="X1293" s="97"/>
      <c r="Y1293" s="97"/>
      <c r="Z1293" s="97"/>
      <c r="AA1293" s="97"/>
      <c r="AB1293" s="97"/>
      <c r="AC1293" s="97"/>
      <c r="AD1293" s="292">
        <f t="shared" si="5301"/>
        <v>0</v>
      </c>
      <c r="AE1293" s="97"/>
      <c r="AF1293" s="97"/>
      <c r="AG1293" s="97"/>
      <c r="AH1293" s="97"/>
      <c r="AI1293" s="97"/>
      <c r="AJ1293" s="97"/>
      <c r="AK1293" s="97"/>
      <c r="AL1293" s="97"/>
      <c r="AM1293" s="97"/>
      <c r="AN1293" s="97"/>
      <c r="AO1293" s="97"/>
    </row>
    <row r="1294" spans="1:41" s="4" customFormat="1" ht="24.75" hidden="1" customHeight="1">
      <c r="A1294" s="43"/>
      <c r="B1294" s="28" t="s">
        <v>433</v>
      </c>
      <c r="C1294" s="26" t="s">
        <v>725</v>
      </c>
      <c r="D1294" s="258"/>
      <c r="E1294" s="97"/>
      <c r="F1294" s="98"/>
      <c r="G1294" s="258"/>
      <c r="H1294" s="258"/>
      <c r="I1294" s="258"/>
      <c r="J1294" s="258"/>
      <c r="K1294" s="23">
        <f t="shared" si="5411"/>
        <v>0</v>
      </c>
      <c r="L1294" s="23">
        <f t="shared" si="5412"/>
        <v>0</v>
      </c>
      <c r="M1294" s="258"/>
      <c r="N1294" s="258"/>
      <c r="O1294" s="258"/>
      <c r="P1294" s="97"/>
      <c r="Q1294" s="97"/>
      <c r="R1294" s="97"/>
      <c r="S1294" s="97"/>
      <c r="T1294" s="97"/>
      <c r="U1294" s="97"/>
      <c r="V1294" s="97"/>
      <c r="W1294" s="97"/>
      <c r="X1294" s="97"/>
      <c r="Y1294" s="97"/>
      <c r="Z1294" s="97"/>
      <c r="AA1294" s="97"/>
      <c r="AB1294" s="97"/>
      <c r="AC1294" s="97"/>
      <c r="AD1294" s="292">
        <f t="shared" si="5301"/>
        <v>0</v>
      </c>
      <c r="AE1294" s="97"/>
      <c r="AF1294" s="97"/>
      <c r="AG1294" s="97"/>
      <c r="AH1294" s="97"/>
      <c r="AI1294" s="97"/>
      <c r="AJ1294" s="97"/>
      <c r="AK1294" s="97"/>
      <c r="AL1294" s="97"/>
      <c r="AM1294" s="97"/>
      <c r="AN1294" s="97"/>
      <c r="AO1294" s="97"/>
    </row>
    <row r="1295" spans="1:41" s="4" customFormat="1" ht="24.75" hidden="1" customHeight="1">
      <c r="A1295" s="43"/>
      <c r="B1295" s="25" t="s">
        <v>311</v>
      </c>
      <c r="C1295" s="26"/>
      <c r="D1295" s="258"/>
      <c r="E1295" s="97"/>
      <c r="F1295" s="98"/>
      <c r="G1295" s="258"/>
      <c r="H1295" s="258"/>
      <c r="I1295" s="258"/>
      <c r="J1295" s="258"/>
      <c r="K1295" s="23">
        <f t="shared" si="5411"/>
        <v>0</v>
      </c>
      <c r="L1295" s="23">
        <f t="shared" si="5412"/>
        <v>0</v>
      </c>
      <c r="M1295" s="258"/>
      <c r="N1295" s="258"/>
      <c r="O1295" s="258"/>
      <c r="P1295" s="97"/>
      <c r="Q1295" s="97"/>
      <c r="R1295" s="97"/>
      <c r="S1295" s="97"/>
      <c r="T1295" s="97"/>
      <c r="U1295" s="97"/>
      <c r="V1295" s="97"/>
      <c r="W1295" s="97"/>
      <c r="X1295" s="97"/>
      <c r="Y1295" s="97"/>
      <c r="Z1295" s="97"/>
      <c r="AA1295" s="97"/>
      <c r="AB1295" s="97"/>
      <c r="AC1295" s="97"/>
      <c r="AD1295" s="292">
        <f t="shared" si="5301"/>
        <v>0</v>
      </c>
      <c r="AE1295" s="97"/>
      <c r="AF1295" s="97"/>
      <c r="AG1295" s="97"/>
      <c r="AH1295" s="97"/>
      <c r="AI1295" s="97"/>
      <c r="AJ1295" s="97"/>
      <c r="AK1295" s="97"/>
      <c r="AL1295" s="97"/>
      <c r="AM1295" s="97"/>
      <c r="AN1295" s="97"/>
      <c r="AO1295" s="97"/>
    </row>
    <row r="1296" spans="1:41" s="4" customFormat="1" ht="24.75" hidden="1" customHeight="1">
      <c r="A1296" s="43"/>
      <c r="B1296" s="28" t="s">
        <v>726</v>
      </c>
      <c r="C1296" s="26" t="s">
        <v>727</v>
      </c>
      <c r="D1296" s="258"/>
      <c r="E1296" s="97"/>
      <c r="F1296" s="98"/>
      <c r="G1296" s="258"/>
      <c r="H1296" s="258"/>
      <c r="I1296" s="258"/>
      <c r="J1296" s="258"/>
      <c r="K1296" s="23">
        <f t="shared" si="5411"/>
        <v>0</v>
      </c>
      <c r="L1296" s="23">
        <f t="shared" si="5412"/>
        <v>0</v>
      </c>
      <c r="M1296" s="258"/>
      <c r="N1296" s="258"/>
      <c r="O1296" s="258"/>
      <c r="P1296" s="97"/>
      <c r="Q1296" s="97"/>
      <c r="R1296" s="97"/>
      <c r="S1296" s="97"/>
      <c r="T1296" s="97"/>
      <c r="U1296" s="97"/>
      <c r="V1296" s="97"/>
      <c r="W1296" s="97"/>
      <c r="X1296" s="97"/>
      <c r="Y1296" s="97"/>
      <c r="Z1296" s="97"/>
      <c r="AA1296" s="97"/>
      <c r="AB1296" s="97"/>
      <c r="AC1296" s="97"/>
      <c r="AD1296" s="292">
        <f t="shared" si="5301"/>
        <v>0</v>
      </c>
      <c r="AE1296" s="97"/>
      <c r="AF1296" s="97"/>
      <c r="AG1296" s="97"/>
      <c r="AH1296" s="97"/>
      <c r="AI1296" s="97"/>
      <c r="AJ1296" s="97"/>
      <c r="AK1296" s="97"/>
      <c r="AL1296" s="97"/>
      <c r="AM1296" s="97"/>
      <c r="AN1296" s="97"/>
      <c r="AO1296" s="97"/>
    </row>
    <row r="1297" spans="1:41" s="4" customFormat="1" ht="2.25" hidden="1" customHeight="1">
      <c r="A1297" s="43"/>
      <c r="B1297" s="31" t="s">
        <v>728</v>
      </c>
      <c r="C1297" s="26" t="s">
        <v>721</v>
      </c>
      <c r="D1297" s="258">
        <f t="shared" ref="D1297:E1297" si="5413">D1298</f>
        <v>0</v>
      </c>
      <c r="E1297" s="97">
        <f t="shared" si="5413"/>
        <v>0</v>
      </c>
      <c r="F1297" s="98">
        <f t="shared" ref="F1297:AO1297" si="5414">F1298</f>
        <v>0</v>
      </c>
      <c r="G1297" s="258">
        <f t="shared" si="5414"/>
        <v>0</v>
      </c>
      <c r="H1297" s="258">
        <f t="shared" si="5414"/>
        <v>0</v>
      </c>
      <c r="I1297" s="258">
        <f t="shared" si="5414"/>
        <v>0</v>
      </c>
      <c r="J1297" s="258">
        <f t="shared" si="5414"/>
        <v>0</v>
      </c>
      <c r="K1297" s="23">
        <f t="shared" si="5411"/>
        <v>0</v>
      </c>
      <c r="L1297" s="23">
        <f t="shared" si="5412"/>
        <v>0</v>
      </c>
      <c r="M1297" s="258">
        <f t="shared" si="5414"/>
        <v>0</v>
      </c>
      <c r="N1297" s="258">
        <f t="shared" si="5414"/>
        <v>0</v>
      </c>
      <c r="O1297" s="258">
        <f t="shared" si="5414"/>
        <v>0</v>
      </c>
      <c r="P1297" s="97">
        <f t="shared" si="5414"/>
        <v>0</v>
      </c>
      <c r="Q1297" s="97">
        <f t="shared" si="5414"/>
        <v>0</v>
      </c>
      <c r="R1297" s="97">
        <f t="shared" si="5414"/>
        <v>0</v>
      </c>
      <c r="S1297" s="97">
        <f t="shared" si="5414"/>
        <v>0</v>
      </c>
      <c r="T1297" s="97">
        <f t="shared" si="5414"/>
        <v>0</v>
      </c>
      <c r="U1297" s="97">
        <f t="shared" si="5414"/>
        <v>0</v>
      </c>
      <c r="V1297" s="97">
        <f t="shared" si="5414"/>
        <v>0</v>
      </c>
      <c r="W1297" s="97">
        <f t="shared" si="5414"/>
        <v>0</v>
      </c>
      <c r="X1297" s="97">
        <f t="shared" si="5414"/>
        <v>0</v>
      </c>
      <c r="Y1297" s="97">
        <f t="shared" si="5414"/>
        <v>0</v>
      </c>
      <c r="Z1297" s="97">
        <f t="shared" si="5414"/>
        <v>0</v>
      </c>
      <c r="AA1297" s="97">
        <f t="shared" si="5414"/>
        <v>0</v>
      </c>
      <c r="AB1297" s="97">
        <f t="shared" si="5414"/>
        <v>0</v>
      </c>
      <c r="AC1297" s="97">
        <f t="shared" si="5414"/>
        <v>0</v>
      </c>
      <c r="AD1297" s="292">
        <f t="shared" si="5301"/>
        <v>0</v>
      </c>
      <c r="AE1297" s="97">
        <f t="shared" si="5414"/>
        <v>0</v>
      </c>
      <c r="AF1297" s="97">
        <f t="shared" si="5414"/>
        <v>0</v>
      </c>
      <c r="AG1297" s="97">
        <f t="shared" si="5414"/>
        <v>0</v>
      </c>
      <c r="AH1297" s="97">
        <f t="shared" si="5414"/>
        <v>0</v>
      </c>
      <c r="AI1297" s="97">
        <f t="shared" si="5414"/>
        <v>0</v>
      </c>
      <c r="AJ1297" s="97">
        <f t="shared" si="5414"/>
        <v>0</v>
      </c>
      <c r="AK1297" s="97">
        <f t="shared" si="5414"/>
        <v>0</v>
      </c>
      <c r="AL1297" s="97">
        <f t="shared" si="5414"/>
        <v>0</v>
      </c>
      <c r="AM1297" s="97">
        <f t="shared" si="5414"/>
        <v>0</v>
      </c>
      <c r="AN1297" s="97">
        <f t="shared" si="5414"/>
        <v>0</v>
      </c>
      <c r="AO1297" s="97">
        <f t="shared" si="5414"/>
        <v>0</v>
      </c>
    </row>
    <row r="1298" spans="1:41" s="4" customFormat="1" ht="24.75" hidden="1" customHeight="1">
      <c r="A1298" s="43"/>
      <c r="B1298" s="28" t="s">
        <v>729</v>
      </c>
      <c r="C1298" s="26"/>
      <c r="D1298" s="258"/>
      <c r="E1298" s="97"/>
      <c r="F1298" s="98"/>
      <c r="G1298" s="258"/>
      <c r="H1298" s="258"/>
      <c r="I1298" s="258"/>
      <c r="J1298" s="258"/>
      <c r="K1298" s="23">
        <f t="shared" si="5411"/>
        <v>0</v>
      </c>
      <c r="L1298" s="23">
        <f t="shared" si="5412"/>
        <v>0</v>
      </c>
      <c r="M1298" s="258"/>
      <c r="N1298" s="258"/>
      <c r="O1298" s="258"/>
      <c r="P1298" s="97"/>
      <c r="Q1298" s="97"/>
      <c r="R1298" s="97"/>
      <c r="S1298" s="97"/>
      <c r="T1298" s="97"/>
      <c r="U1298" s="97"/>
      <c r="V1298" s="97"/>
      <c r="W1298" s="97"/>
      <c r="X1298" s="97"/>
      <c r="Y1298" s="97"/>
      <c r="Z1298" s="97"/>
      <c r="AA1298" s="97"/>
      <c r="AB1298" s="97"/>
      <c r="AC1298" s="97"/>
      <c r="AD1298" s="292">
        <f t="shared" si="5301"/>
        <v>0</v>
      </c>
      <c r="AE1298" s="97"/>
      <c r="AF1298" s="97"/>
      <c r="AG1298" s="97"/>
      <c r="AH1298" s="97"/>
      <c r="AI1298" s="97"/>
      <c r="AJ1298" s="97"/>
      <c r="AK1298" s="97"/>
      <c r="AL1298" s="97"/>
      <c r="AM1298" s="97"/>
      <c r="AN1298" s="97"/>
      <c r="AO1298" s="97"/>
    </row>
    <row r="1299" spans="1:41" s="4" customFormat="1" ht="22.5" hidden="1" customHeight="1">
      <c r="A1299" s="43"/>
      <c r="B1299" s="28" t="s">
        <v>730</v>
      </c>
      <c r="C1299" s="26" t="s">
        <v>731</v>
      </c>
      <c r="D1299" s="258"/>
      <c r="E1299" s="97"/>
      <c r="F1299" s="98"/>
      <c r="G1299" s="258"/>
      <c r="H1299" s="258"/>
      <c r="I1299" s="258"/>
      <c r="J1299" s="258"/>
      <c r="K1299" s="23">
        <f t="shared" si="5411"/>
        <v>0</v>
      </c>
      <c r="L1299" s="23">
        <f t="shared" si="5412"/>
        <v>0</v>
      </c>
      <c r="M1299" s="258"/>
      <c r="N1299" s="258"/>
      <c r="O1299" s="258"/>
      <c r="P1299" s="97"/>
      <c r="Q1299" s="97"/>
      <c r="R1299" s="97"/>
      <c r="S1299" s="97"/>
      <c r="T1299" s="97"/>
      <c r="U1299" s="97"/>
      <c r="V1299" s="97"/>
      <c r="W1299" s="97"/>
      <c r="X1299" s="97"/>
      <c r="Y1299" s="97"/>
      <c r="Z1299" s="97"/>
      <c r="AA1299" s="97"/>
      <c r="AB1299" s="97"/>
      <c r="AC1299" s="97"/>
      <c r="AD1299" s="292">
        <f t="shared" si="5301"/>
        <v>0</v>
      </c>
      <c r="AE1299" s="97"/>
      <c r="AF1299" s="97"/>
      <c r="AG1299" s="97"/>
      <c r="AH1299" s="97"/>
      <c r="AI1299" s="97"/>
      <c r="AJ1299" s="97"/>
      <c r="AK1299" s="97"/>
      <c r="AL1299" s="97"/>
      <c r="AM1299" s="97"/>
      <c r="AN1299" s="97"/>
      <c r="AO1299" s="97"/>
    </row>
    <row r="1300" spans="1:41" s="4" customFormat="1" ht="7.5" hidden="1" customHeight="1">
      <c r="A1300" s="43"/>
      <c r="B1300" s="28" t="s">
        <v>732</v>
      </c>
      <c r="C1300" s="26" t="s">
        <v>733</v>
      </c>
      <c r="D1300" s="258"/>
      <c r="E1300" s="97"/>
      <c r="F1300" s="98"/>
      <c r="G1300" s="258"/>
      <c r="H1300" s="258"/>
      <c r="I1300" s="258"/>
      <c r="J1300" s="258"/>
      <c r="K1300" s="23">
        <f t="shared" si="5411"/>
        <v>0</v>
      </c>
      <c r="L1300" s="23">
        <f t="shared" si="5412"/>
        <v>0</v>
      </c>
      <c r="M1300" s="258"/>
      <c r="N1300" s="258"/>
      <c r="O1300" s="258"/>
      <c r="P1300" s="97"/>
      <c r="Q1300" s="97"/>
      <c r="R1300" s="97"/>
      <c r="S1300" s="97"/>
      <c r="T1300" s="97"/>
      <c r="U1300" s="97"/>
      <c r="V1300" s="97"/>
      <c r="W1300" s="97"/>
      <c r="X1300" s="97"/>
      <c r="Y1300" s="97"/>
      <c r="Z1300" s="97"/>
      <c r="AA1300" s="97"/>
      <c r="AB1300" s="97"/>
      <c r="AC1300" s="97"/>
      <c r="AD1300" s="292">
        <f t="shared" si="5301"/>
        <v>0</v>
      </c>
      <c r="AE1300" s="97"/>
      <c r="AF1300" s="97"/>
      <c r="AG1300" s="97"/>
      <c r="AH1300" s="97"/>
      <c r="AI1300" s="97"/>
      <c r="AJ1300" s="97"/>
      <c r="AK1300" s="97"/>
      <c r="AL1300" s="97"/>
      <c r="AM1300" s="97"/>
      <c r="AN1300" s="97"/>
      <c r="AO1300" s="97"/>
    </row>
    <row r="1301" spans="1:41" s="4" customFormat="1" ht="26.25" hidden="1" customHeight="1">
      <c r="A1301" s="43"/>
      <c r="B1301" s="51" t="s">
        <v>332</v>
      </c>
      <c r="C1301" s="29" t="s">
        <v>713</v>
      </c>
      <c r="D1301" s="258"/>
      <c r="E1301" s="97"/>
      <c r="F1301" s="98"/>
      <c r="G1301" s="258"/>
      <c r="H1301" s="258"/>
      <c r="I1301" s="258"/>
      <c r="J1301" s="258"/>
      <c r="K1301" s="23">
        <f t="shared" si="5411"/>
        <v>0</v>
      </c>
      <c r="L1301" s="23">
        <f t="shared" si="5412"/>
        <v>0</v>
      </c>
      <c r="M1301" s="258"/>
      <c r="N1301" s="258"/>
      <c r="O1301" s="258"/>
      <c r="P1301" s="97"/>
      <c r="Q1301" s="97"/>
      <c r="R1301" s="97"/>
      <c r="S1301" s="97"/>
      <c r="T1301" s="97"/>
      <c r="U1301" s="97"/>
      <c r="V1301" s="97"/>
      <c r="W1301" s="97"/>
      <c r="X1301" s="97"/>
      <c r="Y1301" s="97"/>
      <c r="Z1301" s="97"/>
      <c r="AA1301" s="97"/>
      <c r="AB1301" s="97"/>
      <c r="AC1301" s="97"/>
      <c r="AD1301" s="292">
        <f t="shared" si="5301"/>
        <v>0</v>
      </c>
      <c r="AE1301" s="97"/>
      <c r="AF1301" s="97"/>
      <c r="AG1301" s="97"/>
      <c r="AH1301" s="97"/>
      <c r="AI1301" s="97"/>
      <c r="AJ1301" s="97"/>
      <c r="AK1301" s="97"/>
      <c r="AL1301" s="97"/>
      <c r="AM1301" s="97"/>
      <c r="AN1301" s="97"/>
      <c r="AO1301" s="97"/>
    </row>
    <row r="1302" spans="1:41" s="4" customFormat="1" ht="26.25" customHeight="1">
      <c r="A1302" s="43"/>
      <c r="B1302" s="342" t="s">
        <v>734</v>
      </c>
      <c r="C1302" s="343" t="s">
        <v>721</v>
      </c>
      <c r="D1302" s="349"/>
      <c r="E1302" s="350"/>
      <c r="F1302" s="351">
        <f>F1303</f>
        <v>0</v>
      </c>
      <c r="G1302" s="351">
        <f t="shared" ref="G1302:AO1304" si="5415">G1303</f>
        <v>0</v>
      </c>
      <c r="H1302" s="351">
        <f t="shared" si="5415"/>
        <v>0</v>
      </c>
      <c r="I1302" s="351">
        <f t="shared" si="5415"/>
        <v>0</v>
      </c>
      <c r="J1302" s="351">
        <f t="shared" si="5415"/>
        <v>0</v>
      </c>
      <c r="K1302" s="351">
        <f t="shared" si="5415"/>
        <v>0</v>
      </c>
      <c r="L1302" s="351">
        <f t="shared" si="5415"/>
        <v>0</v>
      </c>
      <c r="M1302" s="351">
        <f t="shared" si="5415"/>
        <v>0</v>
      </c>
      <c r="N1302" s="351">
        <f t="shared" si="5415"/>
        <v>0</v>
      </c>
      <c r="O1302" s="351">
        <f t="shared" si="5415"/>
        <v>0</v>
      </c>
      <c r="P1302" s="351">
        <f t="shared" si="5415"/>
        <v>0</v>
      </c>
      <c r="Q1302" s="351">
        <f t="shared" si="5415"/>
        <v>0</v>
      </c>
      <c r="R1302" s="351">
        <f t="shared" si="5415"/>
        <v>0</v>
      </c>
      <c r="S1302" s="351">
        <f t="shared" si="5415"/>
        <v>0</v>
      </c>
      <c r="T1302" s="351">
        <f t="shared" si="5415"/>
        <v>0</v>
      </c>
      <c r="U1302" s="351">
        <f t="shared" si="5415"/>
        <v>0</v>
      </c>
      <c r="V1302" s="351">
        <f t="shared" si="5415"/>
        <v>0</v>
      </c>
      <c r="W1302" s="351">
        <f t="shared" si="5415"/>
        <v>487</v>
      </c>
      <c r="X1302" s="351">
        <f t="shared" si="5415"/>
        <v>0</v>
      </c>
      <c r="Y1302" s="351">
        <f t="shared" si="5415"/>
        <v>0</v>
      </c>
      <c r="Z1302" s="351">
        <f t="shared" si="5415"/>
        <v>0</v>
      </c>
      <c r="AA1302" s="351">
        <f t="shared" si="5415"/>
        <v>0</v>
      </c>
      <c r="AB1302" s="351">
        <f t="shared" si="5415"/>
        <v>0</v>
      </c>
      <c r="AC1302" s="351">
        <f t="shared" si="5415"/>
        <v>0</v>
      </c>
      <c r="AD1302" s="292">
        <f t="shared" si="5301"/>
        <v>487</v>
      </c>
      <c r="AE1302" s="351">
        <f t="shared" si="5415"/>
        <v>487</v>
      </c>
      <c r="AF1302" s="351">
        <f t="shared" si="5415"/>
        <v>4</v>
      </c>
      <c r="AG1302" s="351">
        <f t="shared" si="5415"/>
        <v>0</v>
      </c>
      <c r="AH1302" s="351">
        <f t="shared" si="5415"/>
        <v>0</v>
      </c>
      <c r="AI1302" s="351">
        <f t="shared" si="5415"/>
        <v>0</v>
      </c>
      <c r="AJ1302" s="351">
        <f t="shared" si="5415"/>
        <v>0</v>
      </c>
      <c r="AK1302" s="351">
        <f t="shared" si="5415"/>
        <v>487</v>
      </c>
      <c r="AL1302" s="351">
        <f t="shared" si="5415"/>
        <v>0</v>
      </c>
      <c r="AM1302" s="351">
        <f t="shared" si="5415"/>
        <v>0</v>
      </c>
      <c r="AN1302" s="351">
        <f t="shared" si="5415"/>
        <v>0</v>
      </c>
      <c r="AO1302" s="351">
        <f t="shared" si="5415"/>
        <v>0</v>
      </c>
    </row>
    <row r="1303" spans="1:41" s="4" customFormat="1" ht="26.25" customHeight="1">
      <c r="A1303" s="43"/>
      <c r="B1303" s="352" t="s">
        <v>311</v>
      </c>
      <c r="C1303" s="353"/>
      <c r="D1303" s="349"/>
      <c r="E1303" s="350"/>
      <c r="F1303" s="351">
        <f>F1304</f>
        <v>0</v>
      </c>
      <c r="G1303" s="351">
        <f t="shared" si="5415"/>
        <v>0</v>
      </c>
      <c r="H1303" s="351">
        <f t="shared" si="5415"/>
        <v>0</v>
      </c>
      <c r="I1303" s="351">
        <f t="shared" si="5415"/>
        <v>0</v>
      </c>
      <c r="J1303" s="351">
        <f t="shared" si="5415"/>
        <v>0</v>
      </c>
      <c r="K1303" s="351">
        <f t="shared" si="5415"/>
        <v>0</v>
      </c>
      <c r="L1303" s="351">
        <f t="shared" si="5415"/>
        <v>0</v>
      </c>
      <c r="M1303" s="351">
        <f t="shared" si="5415"/>
        <v>0</v>
      </c>
      <c r="N1303" s="351">
        <f t="shared" si="5415"/>
        <v>0</v>
      </c>
      <c r="O1303" s="351">
        <f t="shared" si="5415"/>
        <v>0</v>
      </c>
      <c r="P1303" s="351">
        <f t="shared" si="5415"/>
        <v>0</v>
      </c>
      <c r="Q1303" s="351">
        <f t="shared" si="5415"/>
        <v>0</v>
      </c>
      <c r="R1303" s="351">
        <f t="shared" si="5415"/>
        <v>0</v>
      </c>
      <c r="S1303" s="351">
        <f t="shared" si="5415"/>
        <v>0</v>
      </c>
      <c r="T1303" s="351">
        <f t="shared" si="5415"/>
        <v>0</v>
      </c>
      <c r="U1303" s="351">
        <f t="shared" si="5415"/>
        <v>0</v>
      </c>
      <c r="V1303" s="351">
        <f t="shared" si="5415"/>
        <v>0</v>
      </c>
      <c r="W1303" s="351">
        <f t="shared" si="5415"/>
        <v>487</v>
      </c>
      <c r="X1303" s="351">
        <f t="shared" si="5415"/>
        <v>0</v>
      </c>
      <c r="Y1303" s="351">
        <f t="shared" si="5415"/>
        <v>0</v>
      </c>
      <c r="Z1303" s="351">
        <f t="shared" si="5415"/>
        <v>0</v>
      </c>
      <c r="AA1303" s="351">
        <f t="shared" si="5415"/>
        <v>0</v>
      </c>
      <c r="AB1303" s="351">
        <f t="shared" si="5415"/>
        <v>0</v>
      </c>
      <c r="AC1303" s="351">
        <f t="shared" si="5415"/>
        <v>0</v>
      </c>
      <c r="AD1303" s="292">
        <f t="shared" si="5301"/>
        <v>487</v>
      </c>
      <c r="AE1303" s="351">
        <f t="shared" si="5415"/>
        <v>487</v>
      </c>
      <c r="AF1303" s="351">
        <f t="shared" si="5415"/>
        <v>4</v>
      </c>
      <c r="AG1303" s="351">
        <f t="shared" si="5415"/>
        <v>0</v>
      </c>
      <c r="AH1303" s="351">
        <f t="shared" si="5415"/>
        <v>0</v>
      </c>
      <c r="AI1303" s="351">
        <f t="shared" si="5415"/>
        <v>0</v>
      </c>
      <c r="AJ1303" s="351">
        <f t="shared" si="5415"/>
        <v>0</v>
      </c>
      <c r="AK1303" s="351">
        <f t="shared" si="5415"/>
        <v>487</v>
      </c>
      <c r="AL1303" s="351">
        <f t="shared" si="5415"/>
        <v>0</v>
      </c>
      <c r="AM1303" s="351">
        <f t="shared" si="5415"/>
        <v>0</v>
      </c>
      <c r="AN1303" s="351">
        <f t="shared" si="5415"/>
        <v>0</v>
      </c>
      <c r="AO1303" s="351">
        <f t="shared" si="5415"/>
        <v>0</v>
      </c>
    </row>
    <row r="1304" spans="1:41" s="4" customFormat="1" ht="26.25" customHeight="1">
      <c r="A1304" s="43"/>
      <c r="B1304" s="346" t="s">
        <v>735</v>
      </c>
      <c r="C1304" s="347" t="s">
        <v>736</v>
      </c>
      <c r="D1304" s="349"/>
      <c r="E1304" s="350"/>
      <c r="F1304" s="351">
        <f>F1305</f>
        <v>0</v>
      </c>
      <c r="G1304" s="351">
        <f t="shared" si="5415"/>
        <v>0</v>
      </c>
      <c r="H1304" s="351">
        <f t="shared" si="5415"/>
        <v>0</v>
      </c>
      <c r="I1304" s="351">
        <f t="shared" si="5415"/>
        <v>0</v>
      </c>
      <c r="J1304" s="351">
        <f t="shared" si="5415"/>
        <v>0</v>
      </c>
      <c r="K1304" s="351">
        <f t="shared" si="5415"/>
        <v>0</v>
      </c>
      <c r="L1304" s="351">
        <f t="shared" si="5415"/>
        <v>0</v>
      </c>
      <c r="M1304" s="351">
        <f t="shared" si="5415"/>
        <v>0</v>
      </c>
      <c r="N1304" s="351">
        <f t="shared" si="5415"/>
        <v>0</v>
      </c>
      <c r="O1304" s="351">
        <f t="shared" si="5415"/>
        <v>0</v>
      </c>
      <c r="P1304" s="351">
        <f t="shared" si="5415"/>
        <v>0</v>
      </c>
      <c r="Q1304" s="351">
        <f t="shared" si="5415"/>
        <v>0</v>
      </c>
      <c r="R1304" s="351">
        <f t="shared" si="5415"/>
        <v>0</v>
      </c>
      <c r="S1304" s="351">
        <f t="shared" si="5415"/>
        <v>0</v>
      </c>
      <c r="T1304" s="351">
        <f t="shared" si="5415"/>
        <v>0</v>
      </c>
      <c r="U1304" s="351">
        <f t="shared" si="5415"/>
        <v>0</v>
      </c>
      <c r="V1304" s="351">
        <f t="shared" si="5415"/>
        <v>0</v>
      </c>
      <c r="W1304" s="351">
        <f t="shared" si="5415"/>
        <v>487</v>
      </c>
      <c r="X1304" s="351">
        <f t="shared" si="5415"/>
        <v>0</v>
      </c>
      <c r="Y1304" s="351">
        <f t="shared" si="5415"/>
        <v>0</v>
      </c>
      <c r="Z1304" s="351">
        <f t="shared" si="5415"/>
        <v>0</v>
      </c>
      <c r="AA1304" s="351">
        <f t="shared" si="5415"/>
        <v>0</v>
      </c>
      <c r="AB1304" s="351">
        <f t="shared" si="5415"/>
        <v>0</v>
      </c>
      <c r="AC1304" s="351">
        <f t="shared" si="5415"/>
        <v>0</v>
      </c>
      <c r="AD1304" s="292">
        <f t="shared" si="5301"/>
        <v>487</v>
      </c>
      <c r="AE1304" s="351">
        <f t="shared" si="5415"/>
        <v>487</v>
      </c>
      <c r="AF1304" s="351">
        <f t="shared" si="5415"/>
        <v>4</v>
      </c>
      <c r="AG1304" s="351">
        <f t="shared" si="5415"/>
        <v>0</v>
      </c>
      <c r="AH1304" s="351">
        <f t="shared" si="5415"/>
        <v>0</v>
      </c>
      <c r="AI1304" s="351">
        <f t="shared" si="5415"/>
        <v>0</v>
      </c>
      <c r="AJ1304" s="351">
        <f t="shared" si="5415"/>
        <v>0</v>
      </c>
      <c r="AK1304" s="351">
        <f t="shared" si="5415"/>
        <v>487</v>
      </c>
      <c r="AL1304" s="351">
        <f t="shared" si="5415"/>
        <v>0</v>
      </c>
      <c r="AM1304" s="351">
        <f t="shared" si="5415"/>
        <v>0</v>
      </c>
      <c r="AN1304" s="351">
        <f t="shared" si="5415"/>
        <v>0</v>
      </c>
      <c r="AO1304" s="351">
        <f t="shared" si="5415"/>
        <v>0</v>
      </c>
    </row>
    <row r="1305" spans="1:41" s="4" customFormat="1" ht="26.25" customHeight="1">
      <c r="A1305" s="43"/>
      <c r="B1305" s="354" t="s">
        <v>737</v>
      </c>
      <c r="C1305" s="345" t="s">
        <v>738</v>
      </c>
      <c r="D1305" s="349"/>
      <c r="E1305" s="350"/>
      <c r="F1305" s="351"/>
      <c r="G1305" s="349"/>
      <c r="H1305" s="349"/>
      <c r="I1305" s="349"/>
      <c r="J1305" s="349"/>
      <c r="K1305" s="355"/>
      <c r="L1305" s="355"/>
      <c r="M1305" s="349"/>
      <c r="N1305" s="349"/>
      <c r="O1305" s="349"/>
      <c r="P1305" s="350"/>
      <c r="Q1305" s="350"/>
      <c r="R1305" s="350"/>
      <c r="S1305" s="350"/>
      <c r="T1305" s="350"/>
      <c r="U1305" s="350"/>
      <c r="V1305" s="350"/>
      <c r="W1305" s="350">
        <v>487</v>
      </c>
      <c r="X1305" s="350"/>
      <c r="Y1305" s="350"/>
      <c r="Z1305" s="350"/>
      <c r="AA1305" s="350"/>
      <c r="AB1305" s="350"/>
      <c r="AC1305" s="350"/>
      <c r="AD1305" s="292">
        <f t="shared" si="5301"/>
        <v>487</v>
      </c>
      <c r="AE1305" s="350">
        <v>487</v>
      </c>
      <c r="AF1305" s="350">
        <v>4</v>
      </c>
      <c r="AG1305" s="350">
        <v>0</v>
      </c>
      <c r="AH1305" s="350"/>
      <c r="AI1305" s="350"/>
      <c r="AJ1305" s="350"/>
      <c r="AK1305" s="350">
        <v>487</v>
      </c>
      <c r="AL1305" s="350"/>
      <c r="AM1305" s="350"/>
      <c r="AN1305" s="350"/>
      <c r="AO1305" s="350"/>
    </row>
    <row r="1306" spans="1:41" ht="18" customHeight="1">
      <c r="A1306" s="110">
        <v>2</v>
      </c>
      <c r="B1306" s="121" t="s">
        <v>739</v>
      </c>
      <c r="C1306" s="122" t="s">
        <v>740</v>
      </c>
      <c r="D1306" s="260">
        <f t="shared" ref="D1306:E1306" si="5416">D1312+D1316+D1322</f>
        <v>181</v>
      </c>
      <c r="E1306" s="123">
        <f t="shared" si="5416"/>
        <v>336</v>
      </c>
      <c r="F1306" s="225">
        <f t="shared" ref="F1306:J1306" si="5417">F1312+F1316+F1322</f>
        <v>336</v>
      </c>
      <c r="G1306" s="260">
        <f t="shared" si="5417"/>
        <v>84</v>
      </c>
      <c r="H1306" s="260">
        <f t="shared" si="5417"/>
        <v>84</v>
      </c>
      <c r="I1306" s="260">
        <f t="shared" si="5417"/>
        <v>84</v>
      </c>
      <c r="J1306" s="260">
        <f t="shared" si="5417"/>
        <v>84</v>
      </c>
      <c r="K1306" s="23">
        <f t="shared" si="5411"/>
        <v>336</v>
      </c>
      <c r="L1306" s="23">
        <f t="shared" si="5412"/>
        <v>0</v>
      </c>
      <c r="M1306" s="260">
        <f t="shared" ref="M1306:O1306" si="5418">M1312+M1316+M1322</f>
        <v>336</v>
      </c>
      <c r="N1306" s="260">
        <f t="shared" si="5418"/>
        <v>336</v>
      </c>
      <c r="O1306" s="260">
        <f t="shared" si="5418"/>
        <v>336</v>
      </c>
      <c r="P1306" s="123">
        <f t="shared" ref="P1306:Q1306" si="5419">P1312+P1316+P1322</f>
        <v>0</v>
      </c>
      <c r="Q1306" s="123">
        <f t="shared" si="5419"/>
        <v>0</v>
      </c>
      <c r="R1306" s="123">
        <f t="shared" ref="R1306:Z1306" si="5420">R1312+R1316+R1322</f>
        <v>1095</v>
      </c>
      <c r="S1306" s="123">
        <f t="shared" si="5420"/>
        <v>0</v>
      </c>
      <c r="T1306" s="123">
        <f t="shared" si="5420"/>
        <v>0</v>
      </c>
      <c r="U1306" s="123">
        <f t="shared" ref="U1306:V1306" si="5421">U1312+U1316+U1322</f>
        <v>0</v>
      </c>
      <c r="V1306" s="123">
        <f t="shared" si="5421"/>
        <v>0</v>
      </c>
      <c r="W1306" s="123">
        <f t="shared" ref="W1306:Y1306" si="5422">W1312+W1316+W1322</f>
        <v>0</v>
      </c>
      <c r="X1306" s="123">
        <f t="shared" si="5422"/>
        <v>0</v>
      </c>
      <c r="Y1306" s="123">
        <f t="shared" si="5422"/>
        <v>0</v>
      </c>
      <c r="Z1306" s="123">
        <f t="shared" si="5420"/>
        <v>0</v>
      </c>
      <c r="AA1306" s="123">
        <f t="shared" ref="AA1306:AB1306" si="5423">AA1312+AA1316+AA1322</f>
        <v>0</v>
      </c>
      <c r="AB1306" s="123">
        <f t="shared" si="5423"/>
        <v>0</v>
      </c>
      <c r="AC1306" s="123">
        <f t="shared" ref="AC1306:AE1306" si="5424">AC1312+AC1316+AC1322</f>
        <v>0</v>
      </c>
      <c r="AD1306" s="292">
        <f t="shared" si="5301"/>
        <v>1431</v>
      </c>
      <c r="AE1306" s="123">
        <f t="shared" si="5424"/>
        <v>1431</v>
      </c>
      <c r="AF1306" s="123">
        <f t="shared" ref="AF1306:AK1306" si="5425">AF1312+AF1316+AF1322</f>
        <v>0</v>
      </c>
      <c r="AG1306" s="123">
        <f t="shared" si="5425"/>
        <v>366</v>
      </c>
      <c r="AH1306" s="123">
        <f t="shared" ref="AH1306:AJ1306" si="5426">AH1312+AH1316+AH1322</f>
        <v>0</v>
      </c>
      <c r="AI1306" s="123">
        <f t="shared" si="5426"/>
        <v>0</v>
      </c>
      <c r="AJ1306" s="123">
        <f t="shared" si="5426"/>
        <v>0</v>
      </c>
      <c r="AK1306" s="123">
        <f t="shared" si="5425"/>
        <v>366</v>
      </c>
      <c r="AL1306" s="123">
        <f t="shared" ref="AL1306:AM1306" si="5427">AL1312+AL1316+AL1322</f>
        <v>366</v>
      </c>
      <c r="AM1306" s="123">
        <f t="shared" si="5427"/>
        <v>366</v>
      </c>
      <c r="AN1306" s="123">
        <f t="shared" ref="AN1306:AO1306" si="5428">AN1312+AN1316+AN1322</f>
        <v>366</v>
      </c>
      <c r="AO1306" s="123">
        <f t="shared" si="5428"/>
        <v>0</v>
      </c>
    </row>
    <row r="1307" spans="1:41" ht="20.25" customHeight="1">
      <c r="A1307" s="43"/>
      <c r="B1307" s="25" t="s">
        <v>298</v>
      </c>
      <c r="C1307" s="26"/>
      <c r="D1307" s="191">
        <f t="shared" ref="D1307:E1309" si="5429">D1323</f>
        <v>181</v>
      </c>
      <c r="E1307" s="111">
        <f t="shared" si="5429"/>
        <v>336</v>
      </c>
      <c r="F1307" s="296">
        <f t="shared" ref="F1307:J1309" si="5430">F1323</f>
        <v>336</v>
      </c>
      <c r="G1307" s="191">
        <f t="shared" si="5430"/>
        <v>84</v>
      </c>
      <c r="H1307" s="191">
        <f t="shared" si="5430"/>
        <v>84</v>
      </c>
      <c r="I1307" s="191">
        <f t="shared" si="5430"/>
        <v>84</v>
      </c>
      <c r="J1307" s="191">
        <f t="shared" si="5430"/>
        <v>84</v>
      </c>
      <c r="K1307" s="23">
        <f t="shared" si="5411"/>
        <v>336</v>
      </c>
      <c r="L1307" s="23">
        <f t="shared" si="5412"/>
        <v>0</v>
      </c>
      <c r="M1307" s="191">
        <f t="shared" ref="M1307:O1307" si="5431">M1323</f>
        <v>336</v>
      </c>
      <c r="N1307" s="191">
        <f t="shared" si="5431"/>
        <v>336</v>
      </c>
      <c r="O1307" s="191">
        <f t="shared" si="5431"/>
        <v>336</v>
      </c>
      <c r="P1307" s="111">
        <f t="shared" ref="P1307:Q1307" si="5432">P1323</f>
        <v>0</v>
      </c>
      <c r="Q1307" s="111">
        <f t="shared" si="5432"/>
        <v>0</v>
      </c>
      <c r="R1307" s="111">
        <f t="shared" ref="R1307:Z1307" si="5433">R1323</f>
        <v>1095</v>
      </c>
      <c r="S1307" s="111">
        <f t="shared" si="5433"/>
        <v>0</v>
      </c>
      <c r="T1307" s="111">
        <f t="shared" si="5433"/>
        <v>0</v>
      </c>
      <c r="U1307" s="111">
        <f t="shared" ref="U1307:V1307" si="5434">U1323</f>
        <v>0</v>
      </c>
      <c r="V1307" s="111">
        <f t="shared" si="5434"/>
        <v>0</v>
      </c>
      <c r="W1307" s="111">
        <f t="shared" ref="W1307:Y1307" si="5435">W1323</f>
        <v>0</v>
      </c>
      <c r="X1307" s="111">
        <f t="shared" si="5435"/>
        <v>0</v>
      </c>
      <c r="Y1307" s="111">
        <f t="shared" si="5435"/>
        <v>0</v>
      </c>
      <c r="Z1307" s="111">
        <f t="shared" si="5433"/>
        <v>0</v>
      </c>
      <c r="AA1307" s="111">
        <f t="shared" ref="AA1307:AB1307" si="5436">AA1323</f>
        <v>0</v>
      </c>
      <c r="AB1307" s="111">
        <f t="shared" si="5436"/>
        <v>0</v>
      </c>
      <c r="AC1307" s="111">
        <f t="shared" ref="AC1307:AE1307" si="5437">AC1323</f>
        <v>0</v>
      </c>
      <c r="AD1307" s="292">
        <f t="shared" si="5301"/>
        <v>1431</v>
      </c>
      <c r="AE1307" s="111">
        <f t="shared" si="5437"/>
        <v>1431</v>
      </c>
      <c r="AF1307" s="111">
        <f t="shared" ref="AF1307:AK1307" si="5438">AF1323</f>
        <v>0</v>
      </c>
      <c r="AG1307" s="111">
        <f t="shared" si="5438"/>
        <v>366</v>
      </c>
      <c r="AH1307" s="111">
        <f t="shared" ref="AH1307:AJ1307" si="5439">AH1323</f>
        <v>0</v>
      </c>
      <c r="AI1307" s="111">
        <f t="shared" si="5439"/>
        <v>0</v>
      </c>
      <c r="AJ1307" s="111">
        <f t="shared" si="5439"/>
        <v>0</v>
      </c>
      <c r="AK1307" s="111">
        <f t="shared" si="5438"/>
        <v>366</v>
      </c>
      <c r="AL1307" s="111">
        <f t="shared" ref="AL1307:AM1307" si="5440">AL1323</f>
        <v>366</v>
      </c>
      <c r="AM1307" s="111">
        <f t="shared" si="5440"/>
        <v>366</v>
      </c>
      <c r="AN1307" s="111">
        <f t="shared" ref="AN1307:AO1307" si="5441">AN1323</f>
        <v>366</v>
      </c>
      <c r="AO1307" s="111">
        <f t="shared" si="5441"/>
        <v>0</v>
      </c>
    </row>
    <row r="1308" spans="1:41" ht="21" customHeight="1">
      <c r="A1308" s="43"/>
      <c r="B1308" s="28" t="s">
        <v>299</v>
      </c>
      <c r="C1308" s="26">
        <v>1</v>
      </c>
      <c r="D1308" s="191">
        <f t="shared" si="5429"/>
        <v>181</v>
      </c>
      <c r="E1308" s="111">
        <f t="shared" si="5429"/>
        <v>336</v>
      </c>
      <c r="F1308" s="296">
        <f t="shared" si="5430"/>
        <v>336</v>
      </c>
      <c r="G1308" s="191">
        <f t="shared" si="5430"/>
        <v>84</v>
      </c>
      <c r="H1308" s="191">
        <f t="shared" si="5430"/>
        <v>84</v>
      </c>
      <c r="I1308" s="191">
        <f t="shared" si="5430"/>
        <v>84</v>
      </c>
      <c r="J1308" s="191">
        <f t="shared" si="5430"/>
        <v>84</v>
      </c>
      <c r="K1308" s="23">
        <f t="shared" si="5411"/>
        <v>336</v>
      </c>
      <c r="L1308" s="23">
        <f t="shared" si="5412"/>
        <v>0</v>
      </c>
      <c r="M1308" s="191">
        <f t="shared" ref="M1308:O1308" si="5442">M1324</f>
        <v>336</v>
      </c>
      <c r="N1308" s="191">
        <f t="shared" si="5442"/>
        <v>336</v>
      </c>
      <c r="O1308" s="191">
        <f t="shared" si="5442"/>
        <v>336</v>
      </c>
      <c r="P1308" s="111">
        <f t="shared" ref="P1308:Q1308" si="5443">P1324</f>
        <v>0</v>
      </c>
      <c r="Q1308" s="111">
        <f t="shared" si="5443"/>
        <v>0</v>
      </c>
      <c r="R1308" s="111">
        <f t="shared" ref="R1308:Z1308" si="5444">R1324</f>
        <v>1095</v>
      </c>
      <c r="S1308" s="111">
        <f t="shared" si="5444"/>
        <v>0</v>
      </c>
      <c r="T1308" s="111">
        <f t="shared" si="5444"/>
        <v>0</v>
      </c>
      <c r="U1308" s="111">
        <f t="shared" ref="U1308:V1308" si="5445">U1324</f>
        <v>0</v>
      </c>
      <c r="V1308" s="111">
        <f t="shared" si="5445"/>
        <v>0</v>
      </c>
      <c r="W1308" s="111">
        <f t="shared" ref="W1308:Y1308" si="5446">W1324</f>
        <v>0</v>
      </c>
      <c r="X1308" s="111">
        <f t="shared" si="5446"/>
        <v>0</v>
      </c>
      <c r="Y1308" s="111">
        <f t="shared" si="5446"/>
        <v>0</v>
      </c>
      <c r="Z1308" s="111">
        <f t="shared" si="5444"/>
        <v>0</v>
      </c>
      <c r="AA1308" s="111">
        <f t="shared" ref="AA1308:AB1308" si="5447">AA1324</f>
        <v>0</v>
      </c>
      <c r="AB1308" s="111">
        <f t="shared" si="5447"/>
        <v>0</v>
      </c>
      <c r="AC1308" s="111">
        <f t="shared" ref="AC1308:AE1308" si="5448">AC1324</f>
        <v>0</v>
      </c>
      <c r="AD1308" s="292">
        <f t="shared" si="5301"/>
        <v>1431</v>
      </c>
      <c r="AE1308" s="111">
        <f t="shared" si="5448"/>
        <v>1431</v>
      </c>
      <c r="AF1308" s="111">
        <f t="shared" ref="AF1308:AK1308" si="5449">AF1324</f>
        <v>0</v>
      </c>
      <c r="AG1308" s="111">
        <f t="shared" si="5449"/>
        <v>366</v>
      </c>
      <c r="AH1308" s="111">
        <f t="shared" ref="AH1308:AJ1308" si="5450">AH1324</f>
        <v>0</v>
      </c>
      <c r="AI1308" s="111">
        <f t="shared" si="5450"/>
        <v>0</v>
      </c>
      <c r="AJ1308" s="111">
        <f t="shared" si="5450"/>
        <v>0</v>
      </c>
      <c r="AK1308" s="111">
        <f t="shared" si="5449"/>
        <v>366</v>
      </c>
      <c r="AL1308" s="111">
        <f t="shared" ref="AL1308:AM1308" si="5451">AL1324</f>
        <v>366</v>
      </c>
      <c r="AM1308" s="111">
        <f t="shared" si="5451"/>
        <v>366</v>
      </c>
      <c r="AN1308" s="111">
        <f t="shared" ref="AN1308:AO1308" si="5452">AN1324</f>
        <v>366</v>
      </c>
      <c r="AO1308" s="111">
        <f t="shared" si="5452"/>
        <v>0</v>
      </c>
    </row>
    <row r="1309" spans="1:41" ht="20.25" customHeight="1">
      <c r="A1309" s="43"/>
      <c r="B1309" s="28" t="s">
        <v>741</v>
      </c>
      <c r="C1309" s="26">
        <v>20</v>
      </c>
      <c r="D1309" s="191">
        <f t="shared" si="5429"/>
        <v>181</v>
      </c>
      <c r="E1309" s="111">
        <f t="shared" si="5429"/>
        <v>336</v>
      </c>
      <c r="F1309" s="296">
        <f t="shared" si="5430"/>
        <v>336</v>
      </c>
      <c r="G1309" s="191">
        <f t="shared" si="5430"/>
        <v>84</v>
      </c>
      <c r="H1309" s="191">
        <f t="shared" si="5430"/>
        <v>84</v>
      </c>
      <c r="I1309" s="191">
        <f t="shared" si="5430"/>
        <v>84</v>
      </c>
      <c r="J1309" s="191">
        <f t="shared" si="5430"/>
        <v>84</v>
      </c>
      <c r="K1309" s="23">
        <f t="shared" si="5411"/>
        <v>336</v>
      </c>
      <c r="L1309" s="23">
        <f t="shared" si="5412"/>
        <v>0</v>
      </c>
      <c r="M1309" s="191">
        <f t="shared" ref="M1309:O1309" si="5453">M1325</f>
        <v>336</v>
      </c>
      <c r="N1309" s="191">
        <f t="shared" si="5453"/>
        <v>336</v>
      </c>
      <c r="O1309" s="191">
        <f t="shared" si="5453"/>
        <v>336</v>
      </c>
      <c r="P1309" s="111">
        <f t="shared" ref="P1309:Q1309" si="5454">P1325</f>
        <v>0</v>
      </c>
      <c r="Q1309" s="111">
        <f t="shared" si="5454"/>
        <v>0</v>
      </c>
      <c r="R1309" s="111">
        <f t="shared" ref="R1309:Z1309" si="5455">R1325</f>
        <v>1095</v>
      </c>
      <c r="S1309" s="111">
        <f t="shared" si="5455"/>
        <v>0</v>
      </c>
      <c r="T1309" s="111">
        <f t="shared" si="5455"/>
        <v>0</v>
      </c>
      <c r="U1309" s="111">
        <f t="shared" ref="U1309:V1309" si="5456">U1325</f>
        <v>0</v>
      </c>
      <c r="V1309" s="111">
        <f t="shared" si="5456"/>
        <v>0</v>
      </c>
      <c r="W1309" s="111">
        <f t="shared" ref="W1309:Y1309" si="5457">W1325</f>
        <v>0</v>
      </c>
      <c r="X1309" s="111">
        <f t="shared" si="5457"/>
        <v>0</v>
      </c>
      <c r="Y1309" s="111">
        <f t="shared" si="5457"/>
        <v>0</v>
      </c>
      <c r="Z1309" s="111">
        <f t="shared" si="5455"/>
        <v>0</v>
      </c>
      <c r="AA1309" s="111">
        <f t="shared" ref="AA1309:AB1309" si="5458">AA1325</f>
        <v>0</v>
      </c>
      <c r="AB1309" s="111">
        <f t="shared" si="5458"/>
        <v>0</v>
      </c>
      <c r="AC1309" s="111">
        <f t="shared" ref="AC1309:AE1309" si="5459">AC1325</f>
        <v>0</v>
      </c>
      <c r="AD1309" s="292">
        <f t="shared" si="5301"/>
        <v>1431</v>
      </c>
      <c r="AE1309" s="111">
        <f t="shared" si="5459"/>
        <v>1431</v>
      </c>
      <c r="AF1309" s="111">
        <f t="shared" ref="AF1309:AK1309" si="5460">AF1325</f>
        <v>0</v>
      </c>
      <c r="AG1309" s="111">
        <f t="shared" si="5460"/>
        <v>366</v>
      </c>
      <c r="AH1309" s="111">
        <f t="shared" ref="AH1309:AJ1309" si="5461">AH1325</f>
        <v>0</v>
      </c>
      <c r="AI1309" s="111">
        <f t="shared" si="5461"/>
        <v>0</v>
      </c>
      <c r="AJ1309" s="111">
        <f t="shared" si="5461"/>
        <v>0</v>
      </c>
      <c r="AK1309" s="111">
        <f t="shared" si="5460"/>
        <v>366</v>
      </c>
      <c r="AL1309" s="111">
        <f t="shared" ref="AL1309:AM1309" si="5462">AL1325</f>
        <v>366</v>
      </c>
      <c r="AM1309" s="111">
        <f t="shared" si="5462"/>
        <v>366</v>
      </c>
      <c r="AN1309" s="111">
        <f t="shared" ref="AN1309:AO1309" si="5463">AN1325</f>
        <v>366</v>
      </c>
      <c r="AO1309" s="111">
        <f t="shared" si="5463"/>
        <v>0</v>
      </c>
    </row>
    <row r="1310" spans="1:41" ht="24.75" hidden="1" customHeight="1">
      <c r="A1310" s="43"/>
      <c r="B1310" s="25" t="s">
        <v>311</v>
      </c>
      <c r="C1310" s="26"/>
      <c r="D1310" s="186"/>
      <c r="E1310" s="30"/>
      <c r="F1310" s="93"/>
      <c r="G1310" s="186"/>
      <c r="H1310" s="186"/>
      <c r="I1310" s="186"/>
      <c r="J1310" s="186"/>
      <c r="K1310" s="23">
        <f t="shared" si="5411"/>
        <v>0</v>
      </c>
      <c r="L1310" s="23">
        <f t="shared" si="5412"/>
        <v>0</v>
      </c>
      <c r="M1310" s="186"/>
      <c r="N1310" s="186"/>
      <c r="O1310" s="186"/>
      <c r="P1310" s="30"/>
      <c r="Q1310" s="30"/>
      <c r="R1310" s="30"/>
      <c r="S1310" s="30"/>
      <c r="T1310" s="30"/>
      <c r="U1310" s="30"/>
      <c r="V1310" s="30"/>
      <c r="W1310" s="30"/>
      <c r="X1310" s="30"/>
      <c r="Y1310" s="30"/>
      <c r="Z1310" s="30"/>
      <c r="AA1310" s="30"/>
      <c r="AB1310" s="30"/>
      <c r="AC1310" s="30"/>
      <c r="AD1310" s="292">
        <f t="shared" si="5301"/>
        <v>0</v>
      </c>
      <c r="AE1310" s="30"/>
      <c r="AF1310" s="30"/>
      <c r="AG1310" s="30"/>
      <c r="AH1310" s="30"/>
      <c r="AI1310" s="30"/>
      <c r="AJ1310" s="30"/>
      <c r="AK1310" s="30"/>
      <c r="AL1310" s="30"/>
      <c r="AM1310" s="30"/>
      <c r="AN1310" s="30"/>
      <c r="AO1310" s="30"/>
    </row>
    <row r="1311" spans="1:41" ht="24.75" hidden="1" customHeight="1">
      <c r="A1311" s="43"/>
      <c r="B1311" s="28" t="s">
        <v>742</v>
      </c>
      <c r="C1311" s="26">
        <v>56</v>
      </c>
      <c r="D1311" s="186"/>
      <c r="E1311" s="30"/>
      <c r="F1311" s="93"/>
      <c r="G1311" s="186"/>
      <c r="H1311" s="186"/>
      <c r="I1311" s="186"/>
      <c r="J1311" s="186"/>
      <c r="K1311" s="23">
        <f t="shared" si="5411"/>
        <v>0</v>
      </c>
      <c r="L1311" s="23">
        <f t="shared" si="5412"/>
        <v>0</v>
      </c>
      <c r="M1311" s="186"/>
      <c r="N1311" s="186"/>
      <c r="O1311" s="186"/>
      <c r="P1311" s="30"/>
      <c r="Q1311" s="30"/>
      <c r="R1311" s="30"/>
      <c r="S1311" s="30"/>
      <c r="T1311" s="30"/>
      <c r="U1311" s="30"/>
      <c r="V1311" s="30"/>
      <c r="W1311" s="30"/>
      <c r="X1311" s="30"/>
      <c r="Y1311" s="30"/>
      <c r="Z1311" s="30"/>
      <c r="AA1311" s="30"/>
      <c r="AB1311" s="30"/>
      <c r="AC1311" s="30"/>
      <c r="AD1311" s="292">
        <f t="shared" si="5301"/>
        <v>0</v>
      </c>
      <c r="AE1311" s="30"/>
      <c r="AF1311" s="30"/>
      <c r="AG1311" s="30"/>
      <c r="AH1311" s="30"/>
      <c r="AI1311" s="30"/>
      <c r="AJ1311" s="30"/>
      <c r="AK1311" s="30"/>
      <c r="AL1311" s="30"/>
      <c r="AM1311" s="30"/>
      <c r="AN1311" s="30"/>
      <c r="AO1311" s="30"/>
    </row>
    <row r="1312" spans="1:41" ht="18.75" hidden="1" customHeight="1">
      <c r="A1312" s="43" t="s">
        <v>525</v>
      </c>
      <c r="B1312" s="25" t="s">
        <v>743</v>
      </c>
      <c r="C1312" s="26" t="s">
        <v>744</v>
      </c>
      <c r="D1312" s="186"/>
      <c r="E1312" s="30"/>
      <c r="F1312" s="93"/>
      <c r="G1312" s="186"/>
      <c r="H1312" s="186"/>
      <c r="I1312" s="186"/>
      <c r="J1312" s="186"/>
      <c r="K1312" s="23">
        <f t="shared" si="5411"/>
        <v>0</v>
      </c>
      <c r="L1312" s="23">
        <f t="shared" si="5412"/>
        <v>0</v>
      </c>
      <c r="M1312" s="186"/>
      <c r="N1312" s="186"/>
      <c r="O1312" s="186"/>
      <c r="P1312" s="30"/>
      <c r="Q1312" s="30"/>
      <c r="R1312" s="30"/>
      <c r="S1312" s="30"/>
      <c r="T1312" s="30"/>
      <c r="U1312" s="30"/>
      <c r="V1312" s="30"/>
      <c r="W1312" s="30"/>
      <c r="X1312" s="30"/>
      <c r="Y1312" s="30"/>
      <c r="Z1312" s="30"/>
      <c r="AA1312" s="30"/>
      <c r="AB1312" s="30"/>
      <c r="AC1312" s="30"/>
      <c r="AD1312" s="292">
        <f t="shared" si="5301"/>
        <v>0</v>
      </c>
      <c r="AE1312" s="30"/>
      <c r="AF1312" s="30"/>
      <c r="AG1312" s="30"/>
      <c r="AH1312" s="30"/>
      <c r="AI1312" s="30"/>
      <c r="AJ1312" s="30"/>
      <c r="AK1312" s="30"/>
      <c r="AL1312" s="30"/>
      <c r="AM1312" s="30"/>
      <c r="AN1312" s="30"/>
      <c r="AO1312" s="30"/>
    </row>
    <row r="1313" spans="1:41" ht="24.75" hidden="1" customHeight="1">
      <c r="A1313" s="43"/>
      <c r="B1313" s="25" t="s">
        <v>311</v>
      </c>
      <c r="C1313" s="26"/>
      <c r="D1313" s="186"/>
      <c r="E1313" s="30"/>
      <c r="F1313" s="93"/>
      <c r="G1313" s="186"/>
      <c r="H1313" s="186"/>
      <c r="I1313" s="186"/>
      <c r="J1313" s="186"/>
      <c r="K1313" s="23">
        <f t="shared" si="5411"/>
        <v>0</v>
      </c>
      <c r="L1313" s="23">
        <f t="shared" si="5412"/>
        <v>0</v>
      </c>
      <c r="M1313" s="186"/>
      <c r="N1313" s="186"/>
      <c r="O1313" s="186"/>
      <c r="P1313" s="30"/>
      <c r="Q1313" s="30"/>
      <c r="R1313" s="30"/>
      <c r="S1313" s="30"/>
      <c r="T1313" s="30"/>
      <c r="U1313" s="30"/>
      <c r="V1313" s="30"/>
      <c r="W1313" s="30"/>
      <c r="X1313" s="30"/>
      <c r="Y1313" s="30"/>
      <c r="Z1313" s="30"/>
      <c r="AA1313" s="30"/>
      <c r="AB1313" s="30"/>
      <c r="AC1313" s="30"/>
      <c r="AD1313" s="292">
        <f t="shared" si="5301"/>
        <v>0</v>
      </c>
      <c r="AE1313" s="30"/>
      <c r="AF1313" s="30"/>
      <c r="AG1313" s="30"/>
      <c r="AH1313" s="30"/>
      <c r="AI1313" s="30"/>
      <c r="AJ1313" s="30"/>
      <c r="AK1313" s="30"/>
      <c r="AL1313" s="30"/>
      <c r="AM1313" s="30"/>
      <c r="AN1313" s="30"/>
      <c r="AO1313" s="30"/>
    </row>
    <row r="1314" spans="1:41" ht="24" hidden="1" customHeight="1">
      <c r="A1314" s="43"/>
      <c r="B1314" s="28" t="s">
        <v>742</v>
      </c>
      <c r="C1314" s="29">
        <v>56.01</v>
      </c>
      <c r="D1314" s="186"/>
      <c r="E1314" s="30"/>
      <c r="F1314" s="93"/>
      <c r="G1314" s="186"/>
      <c r="H1314" s="186"/>
      <c r="I1314" s="186"/>
      <c r="J1314" s="186"/>
      <c r="K1314" s="23">
        <f t="shared" si="5411"/>
        <v>0</v>
      </c>
      <c r="L1314" s="23">
        <f t="shared" si="5412"/>
        <v>0</v>
      </c>
      <c r="M1314" s="186"/>
      <c r="N1314" s="186"/>
      <c r="O1314" s="186"/>
      <c r="P1314" s="30"/>
      <c r="Q1314" s="30"/>
      <c r="R1314" s="30"/>
      <c r="S1314" s="30"/>
      <c r="T1314" s="30"/>
      <c r="U1314" s="30"/>
      <c r="V1314" s="30"/>
      <c r="W1314" s="30"/>
      <c r="X1314" s="30"/>
      <c r="Y1314" s="30"/>
      <c r="Z1314" s="30"/>
      <c r="AA1314" s="30"/>
      <c r="AB1314" s="30"/>
      <c r="AC1314" s="30"/>
      <c r="AD1314" s="292">
        <f t="shared" si="5301"/>
        <v>0</v>
      </c>
      <c r="AE1314" s="30"/>
      <c r="AF1314" s="30"/>
      <c r="AG1314" s="30"/>
      <c r="AH1314" s="30"/>
      <c r="AI1314" s="30"/>
      <c r="AJ1314" s="30"/>
      <c r="AK1314" s="30"/>
      <c r="AL1314" s="30"/>
      <c r="AM1314" s="30"/>
      <c r="AN1314" s="30"/>
      <c r="AO1314" s="30"/>
    </row>
    <row r="1315" spans="1:41" ht="24.75" hidden="1" customHeight="1">
      <c r="A1315" s="43"/>
      <c r="B1315" s="28" t="s">
        <v>382</v>
      </c>
      <c r="C1315" s="29" t="s">
        <v>492</v>
      </c>
      <c r="D1315" s="186"/>
      <c r="E1315" s="30"/>
      <c r="F1315" s="93"/>
      <c r="G1315" s="186"/>
      <c r="H1315" s="186"/>
      <c r="I1315" s="186"/>
      <c r="J1315" s="186"/>
      <c r="K1315" s="23">
        <f t="shared" si="5411"/>
        <v>0</v>
      </c>
      <c r="L1315" s="23">
        <f t="shared" si="5412"/>
        <v>0</v>
      </c>
      <c r="M1315" s="186"/>
      <c r="N1315" s="186"/>
      <c r="O1315" s="186"/>
      <c r="P1315" s="30"/>
      <c r="Q1315" s="30"/>
      <c r="R1315" s="30"/>
      <c r="S1315" s="30"/>
      <c r="T1315" s="30"/>
      <c r="U1315" s="30"/>
      <c r="V1315" s="30"/>
      <c r="W1315" s="30"/>
      <c r="X1315" s="30"/>
      <c r="Y1315" s="30"/>
      <c r="Z1315" s="30"/>
      <c r="AA1315" s="30"/>
      <c r="AB1315" s="30"/>
      <c r="AC1315" s="30"/>
      <c r="AD1315" s="292">
        <f t="shared" si="5301"/>
        <v>0</v>
      </c>
      <c r="AE1315" s="30"/>
      <c r="AF1315" s="30"/>
      <c r="AG1315" s="30"/>
      <c r="AH1315" s="30"/>
      <c r="AI1315" s="30"/>
      <c r="AJ1315" s="30"/>
      <c r="AK1315" s="30"/>
      <c r="AL1315" s="30"/>
      <c r="AM1315" s="30"/>
      <c r="AN1315" s="30"/>
      <c r="AO1315" s="30"/>
    </row>
    <row r="1316" spans="1:41" ht="24.75" hidden="1" customHeight="1">
      <c r="A1316" s="43" t="s">
        <v>532</v>
      </c>
      <c r="B1316" s="31" t="s">
        <v>745</v>
      </c>
      <c r="C1316" s="26" t="s">
        <v>744</v>
      </c>
      <c r="D1316" s="186"/>
      <c r="E1316" s="30"/>
      <c r="F1316" s="93"/>
      <c r="G1316" s="186"/>
      <c r="H1316" s="186"/>
      <c r="I1316" s="186"/>
      <c r="J1316" s="186"/>
      <c r="K1316" s="23">
        <f t="shared" si="5411"/>
        <v>0</v>
      </c>
      <c r="L1316" s="23">
        <f t="shared" si="5412"/>
        <v>0</v>
      </c>
      <c r="M1316" s="186"/>
      <c r="N1316" s="186"/>
      <c r="O1316" s="186"/>
      <c r="P1316" s="30"/>
      <c r="Q1316" s="30"/>
      <c r="R1316" s="30"/>
      <c r="S1316" s="30"/>
      <c r="T1316" s="30"/>
      <c r="U1316" s="30"/>
      <c r="V1316" s="30"/>
      <c r="W1316" s="30"/>
      <c r="X1316" s="30"/>
      <c r="Y1316" s="30"/>
      <c r="Z1316" s="30"/>
      <c r="AA1316" s="30"/>
      <c r="AB1316" s="30"/>
      <c r="AC1316" s="30"/>
      <c r="AD1316" s="292">
        <f t="shared" si="5301"/>
        <v>0</v>
      </c>
      <c r="AE1316" s="30"/>
      <c r="AF1316" s="30"/>
      <c r="AG1316" s="30"/>
      <c r="AH1316" s="30"/>
      <c r="AI1316" s="30"/>
      <c r="AJ1316" s="30"/>
      <c r="AK1316" s="30"/>
      <c r="AL1316" s="30"/>
      <c r="AM1316" s="30"/>
      <c r="AN1316" s="30"/>
      <c r="AO1316" s="30"/>
    </row>
    <row r="1317" spans="1:41" ht="24.75" hidden="1" customHeight="1">
      <c r="A1317" s="43"/>
      <c r="B1317" s="25" t="s">
        <v>311</v>
      </c>
      <c r="C1317" s="29">
        <v>0</v>
      </c>
      <c r="D1317" s="186"/>
      <c r="E1317" s="30"/>
      <c r="F1317" s="93"/>
      <c r="G1317" s="186"/>
      <c r="H1317" s="186"/>
      <c r="I1317" s="186"/>
      <c r="J1317" s="186"/>
      <c r="K1317" s="23">
        <f t="shared" si="5411"/>
        <v>0</v>
      </c>
      <c r="L1317" s="23">
        <f t="shared" si="5412"/>
        <v>0</v>
      </c>
      <c r="M1317" s="186"/>
      <c r="N1317" s="186"/>
      <c r="O1317" s="186"/>
      <c r="P1317" s="30"/>
      <c r="Q1317" s="30"/>
      <c r="R1317" s="30"/>
      <c r="S1317" s="30"/>
      <c r="T1317" s="30"/>
      <c r="U1317" s="30"/>
      <c r="V1317" s="30"/>
      <c r="W1317" s="30"/>
      <c r="X1317" s="30"/>
      <c r="Y1317" s="30"/>
      <c r="Z1317" s="30"/>
      <c r="AA1317" s="30"/>
      <c r="AB1317" s="30"/>
      <c r="AC1317" s="30"/>
      <c r="AD1317" s="292">
        <f t="shared" si="5301"/>
        <v>0</v>
      </c>
      <c r="AE1317" s="30"/>
      <c r="AF1317" s="30"/>
      <c r="AG1317" s="30"/>
      <c r="AH1317" s="30"/>
      <c r="AI1317" s="30"/>
      <c r="AJ1317" s="30"/>
      <c r="AK1317" s="30"/>
      <c r="AL1317" s="30"/>
      <c r="AM1317" s="30"/>
      <c r="AN1317" s="30"/>
      <c r="AO1317" s="30"/>
    </row>
    <row r="1318" spans="1:41" ht="24.75" hidden="1" customHeight="1">
      <c r="A1318" s="43"/>
      <c r="B1318" s="28" t="s">
        <v>742</v>
      </c>
      <c r="C1318" s="29">
        <v>56.01</v>
      </c>
      <c r="D1318" s="186"/>
      <c r="E1318" s="30"/>
      <c r="F1318" s="93"/>
      <c r="G1318" s="186"/>
      <c r="H1318" s="186"/>
      <c r="I1318" s="186"/>
      <c r="J1318" s="186"/>
      <c r="K1318" s="23">
        <f t="shared" si="5411"/>
        <v>0</v>
      </c>
      <c r="L1318" s="23">
        <f t="shared" si="5412"/>
        <v>0</v>
      </c>
      <c r="M1318" s="186"/>
      <c r="N1318" s="186"/>
      <c r="O1318" s="186"/>
      <c r="P1318" s="30"/>
      <c r="Q1318" s="30"/>
      <c r="R1318" s="30"/>
      <c r="S1318" s="30"/>
      <c r="T1318" s="30"/>
      <c r="U1318" s="30"/>
      <c r="V1318" s="30"/>
      <c r="W1318" s="30"/>
      <c r="X1318" s="30"/>
      <c r="Y1318" s="30"/>
      <c r="Z1318" s="30"/>
      <c r="AA1318" s="30"/>
      <c r="AB1318" s="30"/>
      <c r="AC1318" s="30"/>
      <c r="AD1318" s="292">
        <f t="shared" si="5301"/>
        <v>0</v>
      </c>
      <c r="AE1318" s="30"/>
      <c r="AF1318" s="30"/>
      <c r="AG1318" s="30"/>
      <c r="AH1318" s="30"/>
      <c r="AI1318" s="30"/>
      <c r="AJ1318" s="30"/>
      <c r="AK1318" s="30"/>
      <c r="AL1318" s="30"/>
      <c r="AM1318" s="30"/>
      <c r="AN1318" s="30"/>
      <c r="AO1318" s="30"/>
    </row>
    <row r="1319" spans="1:41" ht="24.75" hidden="1" customHeight="1">
      <c r="A1319" s="43"/>
      <c r="B1319" s="28" t="s">
        <v>518</v>
      </c>
      <c r="C1319" s="29" t="s">
        <v>489</v>
      </c>
      <c r="D1319" s="186"/>
      <c r="E1319" s="30"/>
      <c r="F1319" s="93"/>
      <c r="G1319" s="186"/>
      <c r="H1319" s="186"/>
      <c r="I1319" s="186"/>
      <c r="J1319" s="186"/>
      <c r="K1319" s="23">
        <f t="shared" si="5411"/>
        <v>0</v>
      </c>
      <c r="L1319" s="23">
        <f t="shared" si="5412"/>
        <v>0</v>
      </c>
      <c r="M1319" s="186"/>
      <c r="N1319" s="186"/>
      <c r="O1319" s="186"/>
      <c r="P1319" s="30"/>
      <c r="Q1319" s="30"/>
      <c r="R1319" s="30"/>
      <c r="S1319" s="30"/>
      <c r="T1319" s="30"/>
      <c r="U1319" s="30"/>
      <c r="V1319" s="30"/>
      <c r="W1319" s="30"/>
      <c r="X1319" s="30"/>
      <c r="Y1319" s="30"/>
      <c r="Z1319" s="30"/>
      <c r="AA1319" s="30"/>
      <c r="AB1319" s="30"/>
      <c r="AC1319" s="30"/>
      <c r="AD1319" s="292">
        <f t="shared" si="5301"/>
        <v>0</v>
      </c>
      <c r="AE1319" s="30"/>
      <c r="AF1319" s="30"/>
      <c r="AG1319" s="30"/>
      <c r="AH1319" s="30"/>
      <c r="AI1319" s="30"/>
      <c r="AJ1319" s="30"/>
      <c r="AK1319" s="30"/>
      <c r="AL1319" s="30"/>
      <c r="AM1319" s="30"/>
      <c r="AN1319" s="30"/>
      <c r="AO1319" s="30"/>
    </row>
    <row r="1320" spans="1:41" ht="24.75" hidden="1" customHeight="1">
      <c r="A1320" s="43"/>
      <c r="B1320" s="28" t="s">
        <v>746</v>
      </c>
      <c r="C1320" s="29" t="s">
        <v>491</v>
      </c>
      <c r="D1320" s="186"/>
      <c r="E1320" s="30"/>
      <c r="F1320" s="93"/>
      <c r="G1320" s="186"/>
      <c r="H1320" s="186"/>
      <c r="I1320" s="186"/>
      <c r="J1320" s="186"/>
      <c r="K1320" s="23">
        <f t="shared" si="5411"/>
        <v>0</v>
      </c>
      <c r="L1320" s="23">
        <f t="shared" si="5412"/>
        <v>0</v>
      </c>
      <c r="M1320" s="186"/>
      <c r="N1320" s="186"/>
      <c r="O1320" s="186"/>
      <c r="P1320" s="30"/>
      <c r="Q1320" s="30"/>
      <c r="R1320" s="30"/>
      <c r="S1320" s="30"/>
      <c r="T1320" s="30"/>
      <c r="U1320" s="30"/>
      <c r="V1320" s="30"/>
      <c r="W1320" s="30"/>
      <c r="X1320" s="30"/>
      <c r="Y1320" s="30"/>
      <c r="Z1320" s="30"/>
      <c r="AA1320" s="30"/>
      <c r="AB1320" s="30"/>
      <c r="AC1320" s="30"/>
      <c r="AD1320" s="292">
        <f t="shared" si="5301"/>
        <v>0</v>
      </c>
      <c r="AE1320" s="30"/>
      <c r="AF1320" s="30"/>
      <c r="AG1320" s="30"/>
      <c r="AH1320" s="30"/>
      <c r="AI1320" s="30"/>
      <c r="AJ1320" s="30"/>
      <c r="AK1320" s="30"/>
      <c r="AL1320" s="30"/>
      <c r="AM1320" s="30"/>
      <c r="AN1320" s="30"/>
      <c r="AO1320" s="30"/>
    </row>
    <row r="1321" spans="1:41" ht="24.75" hidden="1" customHeight="1">
      <c r="A1321" s="43"/>
      <c r="B1321" s="28" t="s">
        <v>737</v>
      </c>
      <c r="C1321" s="29" t="s">
        <v>492</v>
      </c>
      <c r="D1321" s="186"/>
      <c r="E1321" s="30"/>
      <c r="F1321" s="93"/>
      <c r="G1321" s="186"/>
      <c r="H1321" s="186"/>
      <c r="I1321" s="186"/>
      <c r="J1321" s="186"/>
      <c r="K1321" s="23">
        <f t="shared" si="5411"/>
        <v>0</v>
      </c>
      <c r="L1321" s="23">
        <f t="shared" si="5412"/>
        <v>0</v>
      </c>
      <c r="M1321" s="186"/>
      <c r="N1321" s="186"/>
      <c r="O1321" s="186"/>
      <c r="P1321" s="30"/>
      <c r="Q1321" s="30"/>
      <c r="R1321" s="30"/>
      <c r="S1321" s="30"/>
      <c r="T1321" s="30"/>
      <c r="U1321" s="30"/>
      <c r="V1321" s="30"/>
      <c r="W1321" s="30"/>
      <c r="X1321" s="30"/>
      <c r="Y1321" s="30"/>
      <c r="Z1321" s="30"/>
      <c r="AA1321" s="30"/>
      <c r="AB1321" s="30"/>
      <c r="AC1321" s="30"/>
      <c r="AD1321" s="292">
        <f t="shared" si="5301"/>
        <v>0</v>
      </c>
      <c r="AE1321" s="30"/>
      <c r="AF1321" s="30"/>
      <c r="AG1321" s="30"/>
      <c r="AH1321" s="30"/>
      <c r="AI1321" s="30"/>
      <c r="AJ1321" s="30"/>
      <c r="AK1321" s="30"/>
      <c r="AL1321" s="30"/>
      <c r="AM1321" s="30"/>
      <c r="AN1321" s="30"/>
      <c r="AO1321" s="30"/>
    </row>
    <row r="1322" spans="1:41" ht="27" customHeight="1">
      <c r="A1322" s="43"/>
      <c r="B1322" s="154" t="s">
        <v>747</v>
      </c>
      <c r="C1322" s="129"/>
      <c r="D1322" s="261">
        <f t="shared" ref="D1322:E1324" si="5464">D1323</f>
        <v>181</v>
      </c>
      <c r="E1322" s="130">
        <f t="shared" si="5464"/>
        <v>336</v>
      </c>
      <c r="F1322" s="158">
        <f t="shared" ref="F1322:AO1324" si="5465">F1323</f>
        <v>336</v>
      </c>
      <c r="G1322" s="261">
        <f t="shared" si="5465"/>
        <v>84</v>
      </c>
      <c r="H1322" s="261">
        <f t="shared" si="5465"/>
        <v>84</v>
      </c>
      <c r="I1322" s="261">
        <f t="shared" si="5465"/>
        <v>84</v>
      </c>
      <c r="J1322" s="261">
        <f t="shared" si="5465"/>
        <v>84</v>
      </c>
      <c r="K1322" s="23">
        <f t="shared" si="5411"/>
        <v>336</v>
      </c>
      <c r="L1322" s="23">
        <f t="shared" si="5412"/>
        <v>0</v>
      </c>
      <c r="M1322" s="261">
        <f t="shared" si="5465"/>
        <v>336</v>
      </c>
      <c r="N1322" s="261">
        <f t="shared" si="5465"/>
        <v>336</v>
      </c>
      <c r="O1322" s="261">
        <f t="shared" si="5465"/>
        <v>336</v>
      </c>
      <c r="P1322" s="130">
        <f t="shared" si="5465"/>
        <v>0</v>
      </c>
      <c r="Q1322" s="130">
        <f t="shared" si="5465"/>
        <v>0</v>
      </c>
      <c r="R1322" s="130">
        <f t="shared" si="5465"/>
        <v>1095</v>
      </c>
      <c r="S1322" s="130">
        <f t="shared" si="5465"/>
        <v>0</v>
      </c>
      <c r="T1322" s="130">
        <f t="shared" si="5465"/>
        <v>0</v>
      </c>
      <c r="U1322" s="130">
        <f t="shared" si="5465"/>
        <v>0</v>
      </c>
      <c r="V1322" s="130">
        <f t="shared" si="5465"/>
        <v>0</v>
      </c>
      <c r="W1322" s="130">
        <f t="shared" si="5465"/>
        <v>0</v>
      </c>
      <c r="X1322" s="130">
        <f t="shared" si="5465"/>
        <v>0</v>
      </c>
      <c r="Y1322" s="130">
        <f t="shared" si="5465"/>
        <v>0</v>
      </c>
      <c r="Z1322" s="130">
        <f t="shared" si="5465"/>
        <v>0</v>
      </c>
      <c r="AA1322" s="130">
        <f t="shared" si="5465"/>
        <v>0</v>
      </c>
      <c r="AB1322" s="130">
        <f t="shared" si="5465"/>
        <v>0</v>
      </c>
      <c r="AC1322" s="130">
        <f t="shared" si="5465"/>
        <v>0</v>
      </c>
      <c r="AD1322" s="292">
        <f t="shared" si="5301"/>
        <v>1431</v>
      </c>
      <c r="AE1322" s="130">
        <f t="shared" si="5465"/>
        <v>1431</v>
      </c>
      <c r="AF1322" s="130">
        <f t="shared" si="5465"/>
        <v>0</v>
      </c>
      <c r="AG1322" s="130">
        <f t="shared" si="5465"/>
        <v>366</v>
      </c>
      <c r="AH1322" s="130">
        <f t="shared" si="5465"/>
        <v>0</v>
      </c>
      <c r="AI1322" s="130">
        <f t="shared" si="5465"/>
        <v>0</v>
      </c>
      <c r="AJ1322" s="130">
        <f t="shared" si="5465"/>
        <v>0</v>
      </c>
      <c r="AK1322" s="130">
        <f t="shared" si="5465"/>
        <v>366</v>
      </c>
      <c r="AL1322" s="130">
        <f t="shared" si="5465"/>
        <v>366</v>
      </c>
      <c r="AM1322" s="130">
        <f t="shared" si="5465"/>
        <v>366</v>
      </c>
      <c r="AN1322" s="130">
        <f t="shared" si="5465"/>
        <v>366</v>
      </c>
      <c r="AO1322" s="130">
        <f t="shared" si="5465"/>
        <v>0</v>
      </c>
    </row>
    <row r="1323" spans="1:41" ht="18.75" customHeight="1">
      <c r="A1323" s="43"/>
      <c r="B1323" s="25" t="s">
        <v>298</v>
      </c>
      <c r="C1323" s="29"/>
      <c r="D1323" s="253">
        <f t="shared" si="5464"/>
        <v>181</v>
      </c>
      <c r="E1323" s="45">
        <f t="shared" si="5464"/>
        <v>336</v>
      </c>
      <c r="F1323" s="289">
        <f t="shared" si="5465"/>
        <v>336</v>
      </c>
      <c r="G1323" s="253">
        <f t="shared" si="5465"/>
        <v>84</v>
      </c>
      <c r="H1323" s="253">
        <f t="shared" si="5465"/>
        <v>84</v>
      </c>
      <c r="I1323" s="253">
        <f t="shared" si="5465"/>
        <v>84</v>
      </c>
      <c r="J1323" s="253">
        <f t="shared" si="5465"/>
        <v>84</v>
      </c>
      <c r="K1323" s="23">
        <f t="shared" si="5411"/>
        <v>336</v>
      </c>
      <c r="L1323" s="23">
        <f t="shared" si="5412"/>
        <v>0</v>
      </c>
      <c r="M1323" s="253">
        <f t="shared" si="5465"/>
        <v>336</v>
      </c>
      <c r="N1323" s="253">
        <f t="shared" si="5465"/>
        <v>336</v>
      </c>
      <c r="O1323" s="253">
        <f t="shared" si="5465"/>
        <v>336</v>
      </c>
      <c r="P1323" s="45">
        <f t="shared" si="5465"/>
        <v>0</v>
      </c>
      <c r="Q1323" s="45">
        <f t="shared" si="5465"/>
        <v>0</v>
      </c>
      <c r="R1323" s="45">
        <f t="shared" si="5465"/>
        <v>1095</v>
      </c>
      <c r="S1323" s="45">
        <f t="shared" si="5465"/>
        <v>0</v>
      </c>
      <c r="T1323" s="45">
        <f t="shared" si="5465"/>
        <v>0</v>
      </c>
      <c r="U1323" s="45">
        <f t="shared" si="5465"/>
        <v>0</v>
      </c>
      <c r="V1323" s="45">
        <f t="shared" si="5465"/>
        <v>0</v>
      </c>
      <c r="W1323" s="45">
        <f t="shared" si="5465"/>
        <v>0</v>
      </c>
      <c r="X1323" s="45">
        <f t="shared" si="5465"/>
        <v>0</v>
      </c>
      <c r="Y1323" s="45">
        <f t="shared" si="5465"/>
        <v>0</v>
      </c>
      <c r="Z1323" s="45">
        <f t="shared" si="5465"/>
        <v>0</v>
      </c>
      <c r="AA1323" s="45">
        <f t="shared" si="5465"/>
        <v>0</v>
      </c>
      <c r="AB1323" s="45">
        <f t="shared" si="5465"/>
        <v>0</v>
      </c>
      <c r="AC1323" s="45">
        <f t="shared" si="5465"/>
        <v>0</v>
      </c>
      <c r="AD1323" s="292">
        <f t="shared" si="5301"/>
        <v>1431</v>
      </c>
      <c r="AE1323" s="45">
        <f t="shared" si="5465"/>
        <v>1431</v>
      </c>
      <c r="AF1323" s="45">
        <f t="shared" si="5465"/>
        <v>0</v>
      </c>
      <c r="AG1323" s="45">
        <f t="shared" si="5465"/>
        <v>366</v>
      </c>
      <c r="AH1323" s="45">
        <f t="shared" si="5465"/>
        <v>0</v>
      </c>
      <c r="AI1323" s="45">
        <f t="shared" si="5465"/>
        <v>0</v>
      </c>
      <c r="AJ1323" s="45">
        <f t="shared" si="5465"/>
        <v>0</v>
      </c>
      <c r="AK1323" s="45">
        <f t="shared" si="5465"/>
        <v>366</v>
      </c>
      <c r="AL1323" s="45">
        <f t="shared" si="5465"/>
        <v>366</v>
      </c>
      <c r="AM1323" s="45">
        <f t="shared" si="5465"/>
        <v>366</v>
      </c>
      <c r="AN1323" s="45">
        <f t="shared" si="5465"/>
        <v>366</v>
      </c>
      <c r="AO1323" s="45">
        <f t="shared" si="5465"/>
        <v>0</v>
      </c>
    </row>
    <row r="1324" spans="1:41" ht="17.25" customHeight="1">
      <c r="A1324" s="43"/>
      <c r="B1324" s="28" t="s">
        <v>299</v>
      </c>
      <c r="C1324" s="29"/>
      <c r="D1324" s="253">
        <f t="shared" si="5464"/>
        <v>181</v>
      </c>
      <c r="E1324" s="45">
        <f t="shared" si="5464"/>
        <v>336</v>
      </c>
      <c r="F1324" s="289">
        <f t="shared" si="5465"/>
        <v>336</v>
      </c>
      <c r="G1324" s="253">
        <f t="shared" si="5465"/>
        <v>84</v>
      </c>
      <c r="H1324" s="253">
        <f t="shared" si="5465"/>
        <v>84</v>
      </c>
      <c r="I1324" s="253">
        <f t="shared" si="5465"/>
        <v>84</v>
      </c>
      <c r="J1324" s="253">
        <f t="shared" si="5465"/>
        <v>84</v>
      </c>
      <c r="K1324" s="23">
        <f t="shared" si="5411"/>
        <v>336</v>
      </c>
      <c r="L1324" s="23">
        <f t="shared" si="5412"/>
        <v>0</v>
      </c>
      <c r="M1324" s="253">
        <f t="shared" si="5465"/>
        <v>336</v>
      </c>
      <c r="N1324" s="253">
        <f t="shared" si="5465"/>
        <v>336</v>
      </c>
      <c r="O1324" s="253">
        <f t="shared" si="5465"/>
        <v>336</v>
      </c>
      <c r="P1324" s="45">
        <f t="shared" si="5465"/>
        <v>0</v>
      </c>
      <c r="Q1324" s="45">
        <f t="shared" si="5465"/>
        <v>0</v>
      </c>
      <c r="R1324" s="45">
        <f t="shared" si="5465"/>
        <v>1095</v>
      </c>
      <c r="S1324" s="45">
        <f t="shared" si="5465"/>
        <v>0</v>
      </c>
      <c r="T1324" s="45">
        <f t="shared" si="5465"/>
        <v>0</v>
      </c>
      <c r="U1324" s="45">
        <f t="shared" si="5465"/>
        <v>0</v>
      </c>
      <c r="V1324" s="45">
        <f t="shared" si="5465"/>
        <v>0</v>
      </c>
      <c r="W1324" s="45">
        <f t="shared" si="5465"/>
        <v>0</v>
      </c>
      <c r="X1324" s="45">
        <f t="shared" si="5465"/>
        <v>0</v>
      </c>
      <c r="Y1324" s="45">
        <f t="shared" si="5465"/>
        <v>0</v>
      </c>
      <c r="Z1324" s="45">
        <f t="shared" si="5465"/>
        <v>0</v>
      </c>
      <c r="AA1324" s="45">
        <f t="shared" si="5465"/>
        <v>0</v>
      </c>
      <c r="AB1324" s="45">
        <f t="shared" si="5465"/>
        <v>0</v>
      </c>
      <c r="AC1324" s="45">
        <f t="shared" si="5465"/>
        <v>0</v>
      </c>
      <c r="AD1324" s="292">
        <f t="shared" si="5301"/>
        <v>1431</v>
      </c>
      <c r="AE1324" s="45">
        <f t="shared" si="5465"/>
        <v>1431</v>
      </c>
      <c r="AF1324" s="45">
        <f t="shared" si="5465"/>
        <v>0</v>
      </c>
      <c r="AG1324" s="45">
        <f t="shared" si="5465"/>
        <v>366</v>
      </c>
      <c r="AH1324" s="45">
        <f t="shared" si="5465"/>
        <v>0</v>
      </c>
      <c r="AI1324" s="45">
        <f t="shared" si="5465"/>
        <v>0</v>
      </c>
      <c r="AJ1324" s="45">
        <f t="shared" si="5465"/>
        <v>0</v>
      </c>
      <c r="AK1324" s="45">
        <f t="shared" si="5465"/>
        <v>366</v>
      </c>
      <c r="AL1324" s="45">
        <f t="shared" si="5465"/>
        <v>366</v>
      </c>
      <c r="AM1324" s="45">
        <f t="shared" si="5465"/>
        <v>366</v>
      </c>
      <c r="AN1324" s="45">
        <f t="shared" si="5465"/>
        <v>366</v>
      </c>
      <c r="AO1324" s="45">
        <f t="shared" si="5465"/>
        <v>0</v>
      </c>
    </row>
    <row r="1325" spans="1:41" ht="19.5" customHeight="1">
      <c r="A1325" s="43"/>
      <c r="B1325" s="28" t="s">
        <v>301</v>
      </c>
      <c r="C1325" s="29">
        <v>20</v>
      </c>
      <c r="D1325" s="186">
        <v>181</v>
      </c>
      <c r="E1325" s="30">
        <v>336</v>
      </c>
      <c r="F1325" s="93">
        <v>336</v>
      </c>
      <c r="G1325" s="186">
        <v>84</v>
      </c>
      <c r="H1325" s="186">
        <v>84</v>
      </c>
      <c r="I1325" s="186">
        <v>84</v>
      </c>
      <c r="J1325" s="186">
        <v>84</v>
      </c>
      <c r="K1325" s="23">
        <f t="shared" si="5411"/>
        <v>336</v>
      </c>
      <c r="L1325" s="23">
        <f t="shared" si="5412"/>
        <v>0</v>
      </c>
      <c r="M1325" s="186">
        <v>336</v>
      </c>
      <c r="N1325" s="186">
        <v>336</v>
      </c>
      <c r="O1325" s="186">
        <v>336</v>
      </c>
      <c r="P1325" s="30"/>
      <c r="Q1325" s="30"/>
      <c r="R1325" s="30">
        <v>1095</v>
      </c>
      <c r="S1325" s="30"/>
      <c r="T1325" s="30"/>
      <c r="U1325" s="30"/>
      <c r="V1325" s="30"/>
      <c r="W1325" s="30"/>
      <c r="X1325" s="30"/>
      <c r="Y1325" s="30"/>
      <c r="Z1325" s="30"/>
      <c r="AA1325" s="30"/>
      <c r="AB1325" s="30"/>
      <c r="AC1325" s="30"/>
      <c r="AD1325" s="292">
        <f t="shared" si="5301"/>
        <v>1431</v>
      </c>
      <c r="AE1325" s="30">
        <v>1431</v>
      </c>
      <c r="AF1325" s="30">
        <v>0</v>
      </c>
      <c r="AG1325" s="30">
        <v>366</v>
      </c>
      <c r="AH1325" s="30"/>
      <c r="AI1325" s="30"/>
      <c r="AJ1325" s="30"/>
      <c r="AK1325" s="30">
        <v>366</v>
      </c>
      <c r="AL1325" s="30">
        <v>366</v>
      </c>
      <c r="AM1325" s="30">
        <v>366</v>
      </c>
      <c r="AN1325" s="30">
        <v>366</v>
      </c>
      <c r="AO1325" s="30"/>
    </row>
    <row r="1326" spans="1:41" ht="24.75" customHeight="1">
      <c r="A1326" s="110" t="s">
        <v>748</v>
      </c>
      <c r="B1326" s="114" t="s">
        <v>749</v>
      </c>
      <c r="C1326" s="22">
        <v>79.02</v>
      </c>
      <c r="D1326" s="269">
        <f t="shared" ref="D1326:E1326" si="5466">D1341+D1359+D1372+D1444</f>
        <v>159260</v>
      </c>
      <c r="E1326" s="190">
        <f t="shared" si="5466"/>
        <v>241335</v>
      </c>
      <c r="F1326" s="307">
        <f t="shared" ref="F1326:J1326" si="5467">F1341+F1359+F1372+F1444</f>
        <v>269149</v>
      </c>
      <c r="G1326" s="269">
        <f t="shared" si="5467"/>
        <v>63874</v>
      </c>
      <c r="H1326" s="269">
        <f t="shared" si="5467"/>
        <v>57840</v>
      </c>
      <c r="I1326" s="269">
        <f t="shared" si="5467"/>
        <v>72462</v>
      </c>
      <c r="J1326" s="269">
        <f t="shared" si="5467"/>
        <v>74973</v>
      </c>
      <c r="K1326" s="23">
        <f t="shared" si="5411"/>
        <v>269149</v>
      </c>
      <c r="L1326" s="23">
        <f t="shared" si="5412"/>
        <v>0</v>
      </c>
      <c r="M1326" s="269">
        <f t="shared" ref="M1326:O1326" si="5468">M1341+M1359+M1372+M1444</f>
        <v>269303</v>
      </c>
      <c r="N1326" s="269">
        <f t="shared" si="5468"/>
        <v>242132</v>
      </c>
      <c r="O1326" s="269">
        <f t="shared" si="5468"/>
        <v>103831</v>
      </c>
      <c r="P1326" s="190">
        <f t="shared" ref="P1326:Q1326" si="5469">P1341+P1359+P1372+P1444</f>
        <v>1638</v>
      </c>
      <c r="Q1326" s="190">
        <f t="shared" si="5469"/>
        <v>0</v>
      </c>
      <c r="R1326" s="190">
        <f t="shared" ref="R1326:Z1326" si="5470">R1341+R1359+R1372+R1444</f>
        <v>0</v>
      </c>
      <c r="S1326" s="190">
        <f t="shared" si="5470"/>
        <v>0</v>
      </c>
      <c r="T1326" s="190">
        <f t="shared" si="5470"/>
        <v>0</v>
      </c>
      <c r="U1326" s="190">
        <f t="shared" ref="U1326:V1326" si="5471">U1341+U1359+U1372+U1444</f>
        <v>1306</v>
      </c>
      <c r="V1326" s="190">
        <f t="shared" si="5471"/>
        <v>0</v>
      </c>
      <c r="W1326" s="190">
        <f t="shared" ref="W1326:Y1326" si="5472">W1341+W1359+W1372+W1444</f>
        <v>2143</v>
      </c>
      <c r="X1326" s="190">
        <f t="shared" si="5472"/>
        <v>0</v>
      </c>
      <c r="Y1326" s="190">
        <f t="shared" si="5472"/>
        <v>0</v>
      </c>
      <c r="Z1326" s="190">
        <f t="shared" si="5470"/>
        <v>6194</v>
      </c>
      <c r="AA1326" s="190">
        <f t="shared" ref="AA1326:AB1326" si="5473">AA1341+AA1359+AA1372+AA1444</f>
        <v>265</v>
      </c>
      <c r="AB1326" s="190">
        <f t="shared" si="5473"/>
        <v>3017</v>
      </c>
      <c r="AC1326" s="190">
        <f t="shared" ref="AC1326:AE1326" si="5474">AC1341+AC1359+AC1372+AC1444</f>
        <v>0</v>
      </c>
      <c r="AD1326" s="292">
        <f t="shared" si="5301"/>
        <v>283712</v>
      </c>
      <c r="AE1326" s="190">
        <f t="shared" si="5474"/>
        <v>283712</v>
      </c>
      <c r="AF1326" s="190">
        <f t="shared" ref="AF1326:AK1326" si="5475">AF1341+AF1359+AF1372+AF1444</f>
        <v>135678</v>
      </c>
      <c r="AG1326" s="190">
        <f t="shared" si="5475"/>
        <v>322609</v>
      </c>
      <c r="AH1326" s="190">
        <f t="shared" ref="AH1326:AJ1326" si="5476">AH1341+AH1359+AH1372+AH1444</f>
        <v>0</v>
      </c>
      <c r="AI1326" s="190">
        <f t="shared" si="5476"/>
        <v>0</v>
      </c>
      <c r="AJ1326" s="190">
        <f t="shared" si="5476"/>
        <v>0</v>
      </c>
      <c r="AK1326" s="190">
        <f t="shared" si="5475"/>
        <v>323648</v>
      </c>
      <c r="AL1326" s="190">
        <f t="shared" ref="AL1326:AM1326" si="5477">AL1341+AL1359+AL1372+AL1444</f>
        <v>258525</v>
      </c>
      <c r="AM1326" s="190">
        <f t="shared" si="5477"/>
        <v>199791</v>
      </c>
      <c r="AN1326" s="190">
        <f t="shared" ref="AN1326:AO1326" si="5478">AN1341+AN1359+AN1372+AN1444</f>
        <v>41754</v>
      </c>
      <c r="AO1326" s="190">
        <f t="shared" si="5478"/>
        <v>0</v>
      </c>
    </row>
    <row r="1327" spans="1:41" ht="20.25" customHeight="1">
      <c r="A1327" s="43"/>
      <c r="B1327" s="25" t="s">
        <v>298</v>
      </c>
      <c r="C1327" s="26"/>
      <c r="D1327" s="269">
        <f t="shared" ref="D1327:E1328" si="5479">D1342+D1365+D1373+D1361</f>
        <v>26542</v>
      </c>
      <c r="E1327" s="190">
        <f t="shared" si="5479"/>
        <v>27400</v>
      </c>
      <c r="F1327" s="307">
        <f t="shared" ref="F1327:J1328" si="5480">F1342+F1365+F1373+F1361</f>
        <v>25300</v>
      </c>
      <c r="G1327" s="269">
        <f t="shared" si="5480"/>
        <v>9075</v>
      </c>
      <c r="H1327" s="269">
        <f t="shared" si="5480"/>
        <v>8075</v>
      </c>
      <c r="I1327" s="269">
        <f t="shared" si="5480"/>
        <v>5075</v>
      </c>
      <c r="J1327" s="269">
        <f t="shared" si="5480"/>
        <v>3075</v>
      </c>
      <c r="K1327" s="23">
        <f t="shared" si="5411"/>
        <v>25300</v>
      </c>
      <c r="L1327" s="23">
        <f t="shared" si="5412"/>
        <v>0</v>
      </c>
      <c r="M1327" s="269">
        <f t="shared" ref="M1327:O1327" si="5481">M1342+M1365+M1373+M1361</f>
        <v>21996</v>
      </c>
      <c r="N1327" s="269">
        <f t="shared" si="5481"/>
        <v>22489</v>
      </c>
      <c r="O1327" s="269">
        <f t="shared" si="5481"/>
        <v>23721</v>
      </c>
      <c r="P1327" s="190">
        <f t="shared" ref="P1327:Q1327" si="5482">P1342+P1365+P1373+P1361</f>
        <v>0</v>
      </c>
      <c r="Q1327" s="190">
        <f t="shared" si="5482"/>
        <v>0</v>
      </c>
      <c r="R1327" s="190">
        <f t="shared" ref="R1327:Z1327" si="5483">R1342+R1365+R1373+R1361</f>
        <v>0</v>
      </c>
      <c r="S1327" s="190">
        <f t="shared" si="5483"/>
        <v>0</v>
      </c>
      <c r="T1327" s="190">
        <f t="shared" si="5483"/>
        <v>0</v>
      </c>
      <c r="U1327" s="190">
        <f t="shared" ref="U1327:V1327" si="5484">U1342+U1365+U1373+U1361</f>
        <v>1000</v>
      </c>
      <c r="V1327" s="190">
        <f t="shared" si="5484"/>
        <v>0</v>
      </c>
      <c r="W1327" s="190">
        <f t="shared" ref="W1327:Y1327" si="5485">W1342+W1365+W1373+W1361</f>
        <v>2143</v>
      </c>
      <c r="X1327" s="190">
        <f t="shared" si="5485"/>
        <v>0</v>
      </c>
      <c r="Y1327" s="190">
        <f t="shared" si="5485"/>
        <v>0</v>
      </c>
      <c r="Z1327" s="190">
        <f t="shared" si="5483"/>
        <v>6188</v>
      </c>
      <c r="AA1327" s="190">
        <f t="shared" ref="AA1327:AB1327" si="5486">AA1342+AA1365+AA1373+AA1361</f>
        <v>265</v>
      </c>
      <c r="AB1327" s="190">
        <f t="shared" si="5486"/>
        <v>221</v>
      </c>
      <c r="AC1327" s="190">
        <f t="shared" ref="AC1327:AE1327" si="5487">AC1342+AC1365+AC1373+AC1361</f>
        <v>0</v>
      </c>
      <c r="AD1327" s="292">
        <f t="shared" si="5301"/>
        <v>35117</v>
      </c>
      <c r="AE1327" s="190">
        <f t="shared" si="5487"/>
        <v>35117</v>
      </c>
      <c r="AF1327" s="190">
        <f t="shared" ref="AF1327:AK1327" si="5488">AF1342+AF1365+AF1373+AF1361</f>
        <v>34913</v>
      </c>
      <c r="AG1327" s="190">
        <f t="shared" si="5488"/>
        <v>35996</v>
      </c>
      <c r="AH1327" s="190">
        <f t="shared" ref="AH1327:AJ1327" si="5489">AH1342+AH1365+AH1373+AH1361</f>
        <v>0</v>
      </c>
      <c r="AI1327" s="190">
        <f t="shared" si="5489"/>
        <v>0</v>
      </c>
      <c r="AJ1327" s="190">
        <f t="shared" si="5489"/>
        <v>0</v>
      </c>
      <c r="AK1327" s="190">
        <f t="shared" si="5488"/>
        <v>35046</v>
      </c>
      <c r="AL1327" s="190">
        <f t="shared" ref="AL1327:AM1327" si="5490">AL1342+AL1365+AL1373+AL1361</f>
        <v>35843</v>
      </c>
      <c r="AM1327" s="190">
        <f t="shared" si="5490"/>
        <v>37834</v>
      </c>
      <c r="AN1327" s="190">
        <f t="shared" ref="AN1327:AO1327" si="5491">AN1342+AN1365+AN1373+AN1361</f>
        <v>37834</v>
      </c>
      <c r="AO1327" s="190">
        <f t="shared" si="5491"/>
        <v>0</v>
      </c>
    </row>
    <row r="1328" spans="1:41" ht="14.25">
      <c r="A1328" s="43"/>
      <c r="B1328" s="28" t="s">
        <v>299</v>
      </c>
      <c r="C1328" s="29">
        <v>1</v>
      </c>
      <c r="D1328" s="248">
        <f t="shared" si="5479"/>
        <v>26542</v>
      </c>
      <c r="E1328" s="38">
        <f t="shared" si="5479"/>
        <v>27400</v>
      </c>
      <c r="F1328" s="286">
        <f t="shared" si="5480"/>
        <v>25300</v>
      </c>
      <c r="G1328" s="248">
        <f t="shared" si="5480"/>
        <v>9075</v>
      </c>
      <c r="H1328" s="248">
        <f t="shared" si="5480"/>
        <v>8075</v>
      </c>
      <c r="I1328" s="248">
        <f t="shared" si="5480"/>
        <v>5075</v>
      </c>
      <c r="J1328" s="248">
        <f t="shared" si="5480"/>
        <v>3075</v>
      </c>
      <c r="K1328" s="23">
        <f t="shared" si="5411"/>
        <v>25300</v>
      </c>
      <c r="L1328" s="23">
        <f t="shared" si="5412"/>
        <v>0</v>
      </c>
      <c r="M1328" s="248">
        <f t="shared" ref="M1328:O1328" si="5492">M1343+M1366+M1374+M1362</f>
        <v>21996</v>
      </c>
      <c r="N1328" s="248">
        <f t="shared" si="5492"/>
        <v>22489</v>
      </c>
      <c r="O1328" s="248">
        <f t="shared" si="5492"/>
        <v>23721</v>
      </c>
      <c r="P1328" s="38">
        <f t="shared" ref="P1328:Q1328" si="5493">P1343+P1366+P1374+P1362</f>
        <v>0</v>
      </c>
      <c r="Q1328" s="38">
        <f t="shared" si="5493"/>
        <v>0</v>
      </c>
      <c r="R1328" s="38">
        <f t="shared" ref="R1328:Z1328" si="5494">R1343+R1366+R1374+R1362</f>
        <v>0</v>
      </c>
      <c r="S1328" s="38">
        <f t="shared" si="5494"/>
        <v>0</v>
      </c>
      <c r="T1328" s="38">
        <f t="shared" si="5494"/>
        <v>0</v>
      </c>
      <c r="U1328" s="38">
        <f t="shared" ref="U1328:V1328" si="5495">U1343+U1366+U1374+U1362</f>
        <v>1000</v>
      </c>
      <c r="V1328" s="38">
        <f t="shared" si="5495"/>
        <v>0</v>
      </c>
      <c r="W1328" s="38">
        <f t="shared" ref="W1328:Y1328" si="5496">W1343+W1366+W1374+W1362</f>
        <v>2143</v>
      </c>
      <c r="X1328" s="38">
        <f t="shared" si="5496"/>
        <v>0</v>
      </c>
      <c r="Y1328" s="38">
        <f t="shared" si="5496"/>
        <v>0</v>
      </c>
      <c r="Z1328" s="38">
        <f t="shared" si="5494"/>
        <v>6188</v>
      </c>
      <c r="AA1328" s="38">
        <f t="shared" ref="AA1328:AB1328" si="5497">AA1343+AA1366+AA1374+AA1362</f>
        <v>265</v>
      </c>
      <c r="AB1328" s="38">
        <f t="shared" si="5497"/>
        <v>221</v>
      </c>
      <c r="AC1328" s="38">
        <f t="shared" ref="AC1328:AE1328" si="5498">AC1343+AC1366+AC1374+AC1362</f>
        <v>0</v>
      </c>
      <c r="AD1328" s="292">
        <f t="shared" ref="AD1328:AD1391" si="5499">F1328+P1328+Q1328+R1328+S1328+T1328+Z1328+U1328+V1328+W1328+X1328+Y1328+AA1328+AB1328+AC1328</f>
        <v>35117</v>
      </c>
      <c r="AE1328" s="38">
        <f t="shared" si="5498"/>
        <v>35117</v>
      </c>
      <c r="AF1328" s="38">
        <f t="shared" ref="AF1328:AK1328" si="5500">AF1343+AF1366+AF1374+AF1362</f>
        <v>34913</v>
      </c>
      <c r="AG1328" s="38">
        <f t="shared" si="5500"/>
        <v>35996</v>
      </c>
      <c r="AH1328" s="38">
        <f t="shared" ref="AH1328:AJ1328" si="5501">AH1343+AH1366+AH1374+AH1362</f>
        <v>0</v>
      </c>
      <c r="AI1328" s="38">
        <f t="shared" si="5501"/>
        <v>0</v>
      </c>
      <c r="AJ1328" s="38">
        <f t="shared" si="5501"/>
        <v>0</v>
      </c>
      <c r="AK1328" s="38">
        <f t="shared" si="5500"/>
        <v>35046</v>
      </c>
      <c r="AL1328" s="38">
        <f t="shared" ref="AL1328:AM1328" si="5502">AL1343+AL1366+AL1374+AL1362</f>
        <v>35843</v>
      </c>
      <c r="AM1328" s="38">
        <f t="shared" si="5502"/>
        <v>37834</v>
      </c>
      <c r="AN1328" s="38">
        <f t="shared" ref="AN1328:AO1328" si="5503">AN1343+AN1366+AN1374+AN1362</f>
        <v>37834</v>
      </c>
      <c r="AO1328" s="38">
        <f t="shared" si="5503"/>
        <v>0</v>
      </c>
    </row>
    <row r="1329" spans="1:41" ht="15" customHeight="1">
      <c r="A1329" s="43"/>
      <c r="B1329" s="28" t="s">
        <v>300</v>
      </c>
      <c r="C1329" s="29">
        <v>10</v>
      </c>
      <c r="D1329" s="186"/>
      <c r="E1329" s="30"/>
      <c r="F1329" s="93"/>
      <c r="G1329" s="186"/>
      <c r="H1329" s="186"/>
      <c r="I1329" s="186"/>
      <c r="J1329" s="186"/>
      <c r="K1329" s="23">
        <f t="shared" si="5411"/>
        <v>0</v>
      </c>
      <c r="L1329" s="23">
        <f t="shared" si="5412"/>
        <v>0</v>
      </c>
      <c r="M1329" s="186"/>
      <c r="N1329" s="186"/>
      <c r="O1329" s="186"/>
      <c r="P1329" s="30"/>
      <c r="Q1329" s="30"/>
      <c r="R1329" s="30"/>
      <c r="S1329" s="30"/>
      <c r="T1329" s="30"/>
      <c r="U1329" s="30"/>
      <c r="V1329" s="30"/>
      <c r="W1329" s="30"/>
      <c r="X1329" s="30"/>
      <c r="Y1329" s="30"/>
      <c r="Z1329" s="30"/>
      <c r="AA1329" s="30"/>
      <c r="AB1329" s="30"/>
      <c r="AC1329" s="30"/>
      <c r="AD1329" s="292">
        <f t="shared" si="5499"/>
        <v>0</v>
      </c>
      <c r="AE1329" s="30"/>
      <c r="AF1329" s="30"/>
      <c r="AG1329" s="30"/>
      <c r="AH1329" s="30"/>
      <c r="AI1329" s="30"/>
      <c r="AJ1329" s="30"/>
      <c r="AK1329" s="30"/>
      <c r="AL1329" s="30"/>
      <c r="AM1329" s="30"/>
      <c r="AN1329" s="30"/>
      <c r="AO1329" s="30"/>
    </row>
    <row r="1330" spans="1:41" ht="13.5" customHeight="1">
      <c r="A1330" s="43"/>
      <c r="B1330" s="28" t="s">
        <v>301</v>
      </c>
      <c r="C1330" s="29">
        <v>20</v>
      </c>
      <c r="D1330" s="248">
        <f t="shared" ref="D1330:E1330" si="5504">D1344+D1376+D1363</f>
        <v>26542</v>
      </c>
      <c r="E1330" s="38">
        <f t="shared" si="5504"/>
        <v>27400</v>
      </c>
      <c r="F1330" s="286">
        <f t="shared" ref="F1330:J1330" si="5505">F1344+F1376+F1363</f>
        <v>25300</v>
      </c>
      <c r="G1330" s="248">
        <f t="shared" si="5505"/>
        <v>9075</v>
      </c>
      <c r="H1330" s="248">
        <f t="shared" si="5505"/>
        <v>8075</v>
      </c>
      <c r="I1330" s="248">
        <f t="shared" si="5505"/>
        <v>5075</v>
      </c>
      <c r="J1330" s="248">
        <f t="shared" si="5505"/>
        <v>3075</v>
      </c>
      <c r="K1330" s="23">
        <f t="shared" si="5411"/>
        <v>25300</v>
      </c>
      <c r="L1330" s="23">
        <f t="shared" si="5412"/>
        <v>0</v>
      </c>
      <c r="M1330" s="248">
        <f t="shared" ref="M1330:O1330" si="5506">M1344+M1376+M1363</f>
        <v>21996</v>
      </c>
      <c r="N1330" s="248">
        <f t="shared" si="5506"/>
        <v>22489</v>
      </c>
      <c r="O1330" s="248">
        <f t="shared" si="5506"/>
        <v>23721</v>
      </c>
      <c r="P1330" s="38">
        <f t="shared" ref="P1330:Q1330" si="5507">P1344+P1376+P1363</f>
        <v>0</v>
      </c>
      <c r="Q1330" s="38">
        <f t="shared" si="5507"/>
        <v>0</v>
      </c>
      <c r="R1330" s="38">
        <f t="shared" ref="R1330:Z1330" si="5508">R1344+R1376+R1363</f>
        <v>0</v>
      </c>
      <c r="S1330" s="38">
        <f t="shared" si="5508"/>
        <v>0</v>
      </c>
      <c r="T1330" s="38">
        <f t="shared" si="5508"/>
        <v>0</v>
      </c>
      <c r="U1330" s="38">
        <f t="shared" ref="U1330:V1330" si="5509">U1344+U1376+U1363</f>
        <v>1000</v>
      </c>
      <c r="V1330" s="38">
        <f t="shared" si="5509"/>
        <v>0</v>
      </c>
      <c r="W1330" s="38">
        <f t="shared" ref="W1330:Y1330" si="5510">W1344+W1376+W1363</f>
        <v>2143</v>
      </c>
      <c r="X1330" s="38">
        <f t="shared" si="5510"/>
        <v>0</v>
      </c>
      <c r="Y1330" s="38">
        <f t="shared" si="5510"/>
        <v>0</v>
      </c>
      <c r="Z1330" s="38">
        <f t="shared" si="5508"/>
        <v>6188</v>
      </c>
      <c r="AA1330" s="38">
        <f t="shared" ref="AA1330:AB1330" si="5511">AA1344+AA1376+AA1363</f>
        <v>265</v>
      </c>
      <c r="AB1330" s="38">
        <f t="shared" si="5511"/>
        <v>221</v>
      </c>
      <c r="AC1330" s="38">
        <f t="shared" ref="AC1330:AE1330" si="5512">AC1344+AC1376+AC1363</f>
        <v>0</v>
      </c>
      <c r="AD1330" s="292">
        <f t="shared" si="5499"/>
        <v>35117</v>
      </c>
      <c r="AE1330" s="38">
        <f t="shared" si="5512"/>
        <v>35117</v>
      </c>
      <c r="AF1330" s="38">
        <f t="shared" ref="AF1330:AK1330" si="5513">AF1344+AF1376+AF1363</f>
        <v>34913</v>
      </c>
      <c r="AG1330" s="38">
        <f t="shared" si="5513"/>
        <v>35996</v>
      </c>
      <c r="AH1330" s="38">
        <f t="shared" ref="AH1330:AJ1330" si="5514">AH1344+AH1376+AH1363</f>
        <v>0</v>
      </c>
      <c r="AI1330" s="38">
        <f t="shared" si="5514"/>
        <v>0</v>
      </c>
      <c r="AJ1330" s="38">
        <f t="shared" si="5514"/>
        <v>0</v>
      </c>
      <c r="AK1330" s="38">
        <f t="shared" si="5513"/>
        <v>35046</v>
      </c>
      <c r="AL1330" s="38">
        <f t="shared" ref="AL1330:AM1330" si="5515">AL1344+AL1376+AL1363</f>
        <v>35843</v>
      </c>
      <c r="AM1330" s="38">
        <f t="shared" si="5515"/>
        <v>37834</v>
      </c>
      <c r="AN1330" s="38">
        <f t="shared" ref="AN1330:AO1330" si="5516">AN1344+AN1376+AN1363</f>
        <v>37834</v>
      </c>
      <c r="AO1330" s="38">
        <f t="shared" si="5516"/>
        <v>0</v>
      </c>
    </row>
    <row r="1331" spans="1:41" ht="15" hidden="1" customHeight="1">
      <c r="A1331" s="43"/>
      <c r="B1331" s="28" t="s">
        <v>750</v>
      </c>
      <c r="C1331" s="29">
        <v>51</v>
      </c>
      <c r="D1331" s="186"/>
      <c r="E1331" s="30"/>
      <c r="F1331" s="93"/>
      <c r="G1331" s="186"/>
      <c r="H1331" s="186"/>
      <c r="I1331" s="186"/>
      <c r="J1331" s="186"/>
      <c r="K1331" s="23">
        <f t="shared" si="5411"/>
        <v>0</v>
      </c>
      <c r="L1331" s="23">
        <f t="shared" si="5412"/>
        <v>0</v>
      </c>
      <c r="M1331" s="186"/>
      <c r="N1331" s="186"/>
      <c r="O1331" s="186"/>
      <c r="P1331" s="30"/>
      <c r="Q1331" s="30"/>
      <c r="R1331" s="30"/>
      <c r="S1331" s="30"/>
      <c r="T1331" s="30"/>
      <c r="U1331" s="30"/>
      <c r="V1331" s="30"/>
      <c r="W1331" s="30"/>
      <c r="X1331" s="30"/>
      <c r="Y1331" s="30"/>
      <c r="Z1331" s="30"/>
      <c r="AA1331" s="30"/>
      <c r="AB1331" s="30"/>
      <c r="AC1331" s="30"/>
      <c r="AD1331" s="292">
        <f t="shared" si="5499"/>
        <v>0</v>
      </c>
      <c r="AE1331" s="30"/>
      <c r="AF1331" s="30"/>
      <c r="AG1331" s="30"/>
      <c r="AH1331" s="30"/>
      <c r="AI1331" s="30"/>
      <c r="AJ1331" s="30"/>
      <c r="AK1331" s="30"/>
      <c r="AL1331" s="30"/>
      <c r="AM1331" s="30"/>
      <c r="AN1331" s="30"/>
      <c r="AO1331" s="30"/>
    </row>
    <row r="1332" spans="1:41" ht="13.5" hidden="1" customHeight="1">
      <c r="A1332" s="43"/>
      <c r="B1332" s="28" t="s">
        <v>623</v>
      </c>
      <c r="C1332" s="29">
        <v>59.02</v>
      </c>
      <c r="D1332" s="186"/>
      <c r="E1332" s="30"/>
      <c r="F1332" s="93"/>
      <c r="G1332" s="186"/>
      <c r="H1332" s="186"/>
      <c r="I1332" s="186"/>
      <c r="J1332" s="186"/>
      <c r="K1332" s="23">
        <f t="shared" si="5411"/>
        <v>0</v>
      </c>
      <c r="L1332" s="23">
        <f t="shared" si="5412"/>
        <v>0</v>
      </c>
      <c r="M1332" s="186"/>
      <c r="N1332" s="186"/>
      <c r="O1332" s="186"/>
      <c r="P1332" s="30"/>
      <c r="Q1332" s="30"/>
      <c r="R1332" s="30"/>
      <c r="S1332" s="30"/>
      <c r="T1332" s="30"/>
      <c r="U1332" s="30"/>
      <c r="V1332" s="30"/>
      <c r="W1332" s="30"/>
      <c r="X1332" s="30"/>
      <c r="Y1332" s="30"/>
      <c r="Z1332" s="30"/>
      <c r="AA1332" s="30"/>
      <c r="AB1332" s="30"/>
      <c r="AC1332" s="30"/>
      <c r="AD1332" s="292">
        <f t="shared" si="5499"/>
        <v>0</v>
      </c>
      <c r="AE1332" s="30"/>
      <c r="AF1332" s="30"/>
      <c r="AG1332" s="30"/>
      <c r="AH1332" s="30"/>
      <c r="AI1332" s="30"/>
      <c r="AJ1332" s="30"/>
      <c r="AK1332" s="30"/>
      <c r="AL1332" s="30"/>
      <c r="AM1332" s="30"/>
      <c r="AN1332" s="30"/>
      <c r="AO1332" s="30"/>
    </row>
    <row r="1333" spans="1:41" ht="13.5" hidden="1" customHeight="1">
      <c r="A1333" s="43"/>
      <c r="B1333" s="28" t="s">
        <v>751</v>
      </c>
      <c r="C1333" s="29"/>
      <c r="D1333" s="186"/>
      <c r="E1333" s="30"/>
      <c r="F1333" s="93"/>
      <c r="G1333" s="186"/>
      <c r="H1333" s="186"/>
      <c r="I1333" s="186"/>
      <c r="J1333" s="186"/>
      <c r="K1333" s="23">
        <f t="shared" si="5411"/>
        <v>0</v>
      </c>
      <c r="L1333" s="23">
        <f t="shared" si="5412"/>
        <v>0</v>
      </c>
      <c r="M1333" s="186"/>
      <c r="N1333" s="186"/>
      <c r="O1333" s="186"/>
      <c r="P1333" s="30"/>
      <c r="Q1333" s="30"/>
      <c r="R1333" s="30"/>
      <c r="S1333" s="30"/>
      <c r="T1333" s="30"/>
      <c r="U1333" s="30"/>
      <c r="V1333" s="30"/>
      <c r="W1333" s="30"/>
      <c r="X1333" s="30"/>
      <c r="Y1333" s="30"/>
      <c r="Z1333" s="30"/>
      <c r="AA1333" s="30"/>
      <c r="AB1333" s="30"/>
      <c r="AC1333" s="30"/>
      <c r="AD1333" s="292">
        <f t="shared" si="5499"/>
        <v>0</v>
      </c>
      <c r="AE1333" s="30"/>
      <c r="AF1333" s="30"/>
      <c r="AG1333" s="30"/>
      <c r="AH1333" s="30"/>
      <c r="AI1333" s="30"/>
      <c r="AJ1333" s="30"/>
      <c r="AK1333" s="30"/>
      <c r="AL1333" s="30"/>
      <c r="AM1333" s="30"/>
      <c r="AN1333" s="30"/>
      <c r="AO1333" s="30"/>
    </row>
    <row r="1334" spans="1:41" ht="14.25">
      <c r="A1334" s="43"/>
      <c r="B1334" s="25" t="s">
        <v>311</v>
      </c>
      <c r="C1334" s="29"/>
      <c r="D1334" s="248">
        <f t="shared" ref="D1334:E1334" si="5517">D1346+D1378+D1446</f>
        <v>132718</v>
      </c>
      <c r="E1334" s="38">
        <f t="shared" si="5517"/>
        <v>213935</v>
      </c>
      <c r="F1334" s="286">
        <f t="shared" ref="F1334:J1334" si="5518">F1346+F1378+F1446</f>
        <v>243849</v>
      </c>
      <c r="G1334" s="248">
        <f t="shared" si="5518"/>
        <v>54799</v>
      </c>
      <c r="H1334" s="248">
        <f t="shared" si="5518"/>
        <v>49765</v>
      </c>
      <c r="I1334" s="248">
        <f t="shared" si="5518"/>
        <v>67387</v>
      </c>
      <c r="J1334" s="248">
        <f t="shared" si="5518"/>
        <v>71898</v>
      </c>
      <c r="K1334" s="23">
        <f t="shared" si="5411"/>
        <v>243849</v>
      </c>
      <c r="L1334" s="23">
        <f t="shared" si="5412"/>
        <v>0</v>
      </c>
      <c r="M1334" s="248">
        <f t="shared" ref="M1334:O1334" si="5519">M1346+M1378+M1446</f>
        <v>247307</v>
      </c>
      <c r="N1334" s="248">
        <f t="shared" si="5519"/>
        <v>219643</v>
      </c>
      <c r="O1334" s="248">
        <f t="shared" si="5519"/>
        <v>80110</v>
      </c>
      <c r="P1334" s="38">
        <f t="shared" ref="P1334:Q1334" si="5520">P1346+P1378+P1446</f>
        <v>1638</v>
      </c>
      <c r="Q1334" s="38">
        <f t="shared" si="5520"/>
        <v>0</v>
      </c>
      <c r="R1334" s="38">
        <f t="shared" ref="R1334:Z1334" si="5521">R1346+R1378+R1446</f>
        <v>0</v>
      </c>
      <c r="S1334" s="38">
        <f t="shared" si="5521"/>
        <v>0</v>
      </c>
      <c r="T1334" s="38">
        <f t="shared" si="5521"/>
        <v>0</v>
      </c>
      <c r="U1334" s="38">
        <f t="shared" ref="U1334:V1334" si="5522">U1346+U1378+U1446</f>
        <v>306</v>
      </c>
      <c r="V1334" s="38">
        <f t="shared" si="5522"/>
        <v>0</v>
      </c>
      <c r="W1334" s="38">
        <f t="shared" ref="W1334:Y1334" si="5523">W1346+W1378+W1446</f>
        <v>0</v>
      </c>
      <c r="X1334" s="38">
        <f t="shared" si="5523"/>
        <v>0</v>
      </c>
      <c r="Y1334" s="38">
        <f t="shared" si="5523"/>
        <v>0</v>
      </c>
      <c r="Z1334" s="38">
        <f t="shared" si="5521"/>
        <v>6</v>
      </c>
      <c r="AA1334" s="38">
        <f t="shared" ref="AA1334:AB1334" si="5524">AA1346+AA1378+AA1446</f>
        <v>0</v>
      </c>
      <c r="AB1334" s="38">
        <f t="shared" si="5524"/>
        <v>2796</v>
      </c>
      <c r="AC1334" s="38">
        <f t="shared" ref="AC1334:AE1334" si="5525">AC1346+AC1378+AC1446</f>
        <v>0</v>
      </c>
      <c r="AD1334" s="292">
        <f t="shared" si="5499"/>
        <v>248595</v>
      </c>
      <c r="AE1334" s="38">
        <f t="shared" si="5525"/>
        <v>248595</v>
      </c>
      <c r="AF1334" s="38">
        <f t="shared" ref="AF1334:AK1334" si="5526">AF1346+AF1378+AF1446</f>
        <v>100765</v>
      </c>
      <c r="AG1334" s="38">
        <f t="shared" si="5526"/>
        <v>286613</v>
      </c>
      <c r="AH1334" s="38">
        <f t="shared" ref="AH1334:AJ1334" si="5527">AH1346+AH1378+AH1446</f>
        <v>0</v>
      </c>
      <c r="AI1334" s="38">
        <f t="shared" si="5527"/>
        <v>0</v>
      </c>
      <c r="AJ1334" s="38">
        <f t="shared" si="5527"/>
        <v>0</v>
      </c>
      <c r="AK1334" s="38">
        <f t="shared" si="5526"/>
        <v>288602</v>
      </c>
      <c r="AL1334" s="38">
        <f t="shared" ref="AL1334:AM1334" si="5528">AL1346+AL1378+AL1446</f>
        <v>222682</v>
      </c>
      <c r="AM1334" s="38">
        <f t="shared" si="5528"/>
        <v>161957</v>
      </c>
      <c r="AN1334" s="38">
        <f t="shared" ref="AN1334:AO1334" si="5529">AN1346+AN1378+AN1446</f>
        <v>3920</v>
      </c>
      <c r="AO1334" s="38">
        <f t="shared" si="5529"/>
        <v>0</v>
      </c>
    </row>
    <row r="1335" spans="1:41" ht="14.25">
      <c r="A1335" s="43"/>
      <c r="B1335" s="28" t="s">
        <v>752</v>
      </c>
      <c r="C1335" s="29">
        <v>55</v>
      </c>
      <c r="D1335" s="248">
        <f t="shared" ref="D1335:E1335" si="5530">D1347+D1447</f>
        <v>633</v>
      </c>
      <c r="E1335" s="38">
        <f t="shared" si="5530"/>
        <v>917</v>
      </c>
      <c r="F1335" s="286">
        <f t="shared" ref="F1335:J1335" si="5531">F1347+F1447</f>
        <v>917</v>
      </c>
      <c r="G1335" s="248">
        <f t="shared" si="5531"/>
        <v>917</v>
      </c>
      <c r="H1335" s="248">
        <f t="shared" si="5531"/>
        <v>0</v>
      </c>
      <c r="I1335" s="248">
        <f t="shared" si="5531"/>
        <v>0</v>
      </c>
      <c r="J1335" s="248">
        <f t="shared" si="5531"/>
        <v>0</v>
      </c>
      <c r="K1335" s="23">
        <f t="shared" si="5411"/>
        <v>917</v>
      </c>
      <c r="L1335" s="23">
        <f t="shared" si="5412"/>
        <v>0</v>
      </c>
      <c r="M1335" s="248">
        <f t="shared" ref="M1335:O1335" si="5532">M1347+M1447</f>
        <v>0</v>
      </c>
      <c r="N1335" s="248">
        <f t="shared" si="5532"/>
        <v>0</v>
      </c>
      <c r="O1335" s="248">
        <f t="shared" si="5532"/>
        <v>0</v>
      </c>
      <c r="P1335" s="38">
        <f t="shared" ref="P1335:Q1335" si="5533">P1347+P1447</f>
        <v>0</v>
      </c>
      <c r="Q1335" s="38">
        <f t="shared" si="5533"/>
        <v>0</v>
      </c>
      <c r="R1335" s="38">
        <f t="shared" ref="R1335:Z1335" si="5534">R1347+R1447</f>
        <v>0</v>
      </c>
      <c r="S1335" s="38">
        <f t="shared" si="5534"/>
        <v>0</v>
      </c>
      <c r="T1335" s="38">
        <f t="shared" si="5534"/>
        <v>0</v>
      </c>
      <c r="U1335" s="38">
        <f t="shared" ref="U1335:V1335" si="5535">U1347+U1447</f>
        <v>0</v>
      </c>
      <c r="V1335" s="38">
        <f t="shared" si="5535"/>
        <v>0</v>
      </c>
      <c r="W1335" s="38">
        <f t="shared" ref="W1335:Y1335" si="5536">W1347+W1447</f>
        <v>0</v>
      </c>
      <c r="X1335" s="38">
        <f t="shared" si="5536"/>
        <v>0</v>
      </c>
      <c r="Y1335" s="38">
        <f t="shared" si="5536"/>
        <v>0</v>
      </c>
      <c r="Z1335" s="38">
        <f t="shared" si="5534"/>
        <v>0</v>
      </c>
      <c r="AA1335" s="38">
        <f t="shared" ref="AA1335:AB1335" si="5537">AA1347+AA1447</f>
        <v>0</v>
      </c>
      <c r="AB1335" s="38">
        <f t="shared" si="5537"/>
        <v>0</v>
      </c>
      <c r="AC1335" s="38">
        <f t="shared" ref="AC1335:AE1335" si="5538">AC1347+AC1447</f>
        <v>0</v>
      </c>
      <c r="AD1335" s="292">
        <f t="shared" si="5499"/>
        <v>917</v>
      </c>
      <c r="AE1335" s="38">
        <f t="shared" si="5538"/>
        <v>917</v>
      </c>
      <c r="AF1335" s="38">
        <f t="shared" ref="AF1335:AK1335" si="5539">AF1347+AF1447</f>
        <v>916</v>
      </c>
      <c r="AG1335" s="38">
        <f t="shared" si="5539"/>
        <v>0</v>
      </c>
      <c r="AH1335" s="38">
        <f t="shared" ref="AH1335:AJ1335" si="5540">AH1347+AH1447</f>
        <v>0</v>
      </c>
      <c r="AI1335" s="38">
        <f t="shared" si="5540"/>
        <v>0</v>
      </c>
      <c r="AJ1335" s="38">
        <f t="shared" si="5540"/>
        <v>0</v>
      </c>
      <c r="AK1335" s="38">
        <f t="shared" si="5539"/>
        <v>0</v>
      </c>
      <c r="AL1335" s="38">
        <f t="shared" ref="AL1335:AM1335" si="5541">AL1347+AL1447</f>
        <v>0</v>
      </c>
      <c r="AM1335" s="38">
        <f t="shared" si="5541"/>
        <v>0</v>
      </c>
      <c r="AN1335" s="38">
        <f t="shared" ref="AN1335:AO1335" si="5542">AN1347+AN1447</f>
        <v>0</v>
      </c>
      <c r="AO1335" s="38">
        <f t="shared" si="5542"/>
        <v>0</v>
      </c>
    </row>
    <row r="1336" spans="1:41" ht="0.75" customHeight="1">
      <c r="A1336" s="43"/>
      <c r="B1336" s="223" t="s">
        <v>753</v>
      </c>
      <c r="C1336" s="224" t="s">
        <v>754</v>
      </c>
      <c r="D1336" s="186"/>
      <c r="E1336" s="30"/>
      <c r="F1336" s="93"/>
      <c r="G1336" s="186"/>
      <c r="H1336" s="186"/>
      <c r="I1336" s="186"/>
      <c r="J1336" s="186"/>
      <c r="K1336" s="23">
        <f t="shared" si="5411"/>
        <v>0</v>
      </c>
      <c r="L1336" s="23">
        <f t="shared" si="5412"/>
        <v>0</v>
      </c>
      <c r="M1336" s="186"/>
      <c r="N1336" s="186"/>
      <c r="O1336" s="186"/>
      <c r="P1336" s="30"/>
      <c r="Q1336" s="30"/>
      <c r="R1336" s="30"/>
      <c r="S1336" s="30"/>
      <c r="T1336" s="30"/>
      <c r="U1336" s="30"/>
      <c r="V1336" s="30"/>
      <c r="W1336" s="30"/>
      <c r="X1336" s="30"/>
      <c r="Y1336" s="30"/>
      <c r="Z1336" s="30"/>
      <c r="AA1336" s="30"/>
      <c r="AB1336" s="30"/>
      <c r="AC1336" s="30"/>
      <c r="AD1336" s="292">
        <f t="shared" si="5499"/>
        <v>0</v>
      </c>
      <c r="AE1336" s="30"/>
      <c r="AF1336" s="30"/>
      <c r="AG1336" s="30"/>
      <c r="AH1336" s="30"/>
      <c r="AI1336" s="30"/>
      <c r="AJ1336" s="30"/>
      <c r="AK1336" s="30"/>
      <c r="AL1336" s="30"/>
      <c r="AM1336" s="30"/>
      <c r="AN1336" s="30"/>
      <c r="AO1336" s="30"/>
    </row>
    <row r="1337" spans="1:41" ht="17.25" customHeight="1">
      <c r="A1337" s="43"/>
      <c r="B1337" s="25" t="s">
        <v>320</v>
      </c>
      <c r="C1337" s="29">
        <v>56</v>
      </c>
      <c r="D1337" s="30">
        <f t="shared" ref="D1337:E1337" si="5543">D1379</f>
        <v>16146</v>
      </c>
      <c r="E1337" s="30">
        <f t="shared" si="5543"/>
        <v>162120</v>
      </c>
      <c r="F1337" s="93">
        <f t="shared" ref="F1337:J1337" si="5544">F1379</f>
        <v>184429</v>
      </c>
      <c r="G1337" s="186">
        <f t="shared" si="5544"/>
        <v>25249</v>
      </c>
      <c r="H1337" s="186">
        <f t="shared" si="5544"/>
        <v>41265</v>
      </c>
      <c r="I1337" s="186">
        <f t="shared" si="5544"/>
        <v>57487</v>
      </c>
      <c r="J1337" s="186">
        <f t="shared" si="5544"/>
        <v>60428</v>
      </c>
      <c r="K1337" s="23">
        <f t="shared" si="5411"/>
        <v>184429</v>
      </c>
      <c r="L1337" s="23">
        <f t="shared" si="5412"/>
        <v>0</v>
      </c>
      <c r="M1337" s="186">
        <f t="shared" ref="M1337:O1337" si="5545">M1379</f>
        <v>195440</v>
      </c>
      <c r="N1337" s="186">
        <f t="shared" si="5545"/>
        <v>195440</v>
      </c>
      <c r="O1337" s="186">
        <f t="shared" si="5545"/>
        <v>80110</v>
      </c>
      <c r="P1337" s="30">
        <f t="shared" ref="P1337:Q1337" si="5546">P1379</f>
        <v>0</v>
      </c>
      <c r="Q1337" s="30">
        <f t="shared" si="5546"/>
        <v>0</v>
      </c>
      <c r="R1337" s="30">
        <f t="shared" ref="R1337:Z1337" si="5547">R1379</f>
        <v>0</v>
      </c>
      <c r="S1337" s="30">
        <f t="shared" si="5547"/>
        <v>0</v>
      </c>
      <c r="T1337" s="30">
        <f t="shared" si="5547"/>
        <v>0</v>
      </c>
      <c r="U1337" s="30">
        <f t="shared" ref="U1337:V1337" si="5548">U1379</f>
        <v>0</v>
      </c>
      <c r="V1337" s="30">
        <f t="shared" si="5548"/>
        <v>0</v>
      </c>
      <c r="W1337" s="30">
        <f t="shared" ref="W1337:Y1337" si="5549">W1379</f>
        <v>0</v>
      </c>
      <c r="X1337" s="30">
        <f t="shared" si="5549"/>
        <v>0</v>
      </c>
      <c r="Y1337" s="30">
        <f t="shared" si="5549"/>
        <v>0</v>
      </c>
      <c r="Z1337" s="30">
        <f t="shared" si="5547"/>
        <v>0</v>
      </c>
      <c r="AA1337" s="30">
        <f t="shared" ref="AA1337:AB1337" si="5550">AA1379</f>
        <v>0</v>
      </c>
      <c r="AB1337" s="30">
        <f t="shared" si="5550"/>
        <v>0</v>
      </c>
      <c r="AC1337" s="30">
        <f t="shared" ref="AC1337:AE1337" si="5551">AC1379</f>
        <v>0</v>
      </c>
      <c r="AD1337" s="292">
        <f t="shared" si="5499"/>
        <v>184429</v>
      </c>
      <c r="AE1337" s="30">
        <f t="shared" si="5551"/>
        <v>184429</v>
      </c>
      <c r="AF1337" s="30">
        <f t="shared" ref="AF1337:AK1337" si="5552">AF1379</f>
        <v>99849</v>
      </c>
      <c r="AG1337" s="30">
        <f t="shared" si="5552"/>
        <v>243037</v>
      </c>
      <c r="AH1337" s="30">
        <f t="shared" ref="AH1337:AJ1337" si="5553">AH1379</f>
        <v>0</v>
      </c>
      <c r="AI1337" s="30">
        <f t="shared" si="5553"/>
        <v>0</v>
      </c>
      <c r="AJ1337" s="30">
        <f t="shared" si="5553"/>
        <v>0</v>
      </c>
      <c r="AK1337" s="30">
        <f t="shared" si="5552"/>
        <v>243037</v>
      </c>
      <c r="AL1337" s="30">
        <f t="shared" ref="AL1337:AM1337" si="5554">AL1379</f>
        <v>196910</v>
      </c>
      <c r="AM1337" s="30">
        <f t="shared" si="5554"/>
        <v>140244</v>
      </c>
      <c r="AN1337" s="30">
        <f t="shared" ref="AN1337:AO1337" si="5555">AN1379</f>
        <v>3920</v>
      </c>
      <c r="AO1337" s="30">
        <f t="shared" si="5555"/>
        <v>0</v>
      </c>
    </row>
    <row r="1338" spans="1:41" ht="15.75" customHeight="1">
      <c r="A1338" s="43"/>
      <c r="B1338" s="25" t="s">
        <v>320</v>
      </c>
      <c r="C1338" s="29">
        <v>58</v>
      </c>
      <c r="D1338" s="248">
        <f t="shared" ref="D1338:E1338" si="5556">D1411+D1417+D1424</f>
        <v>318</v>
      </c>
      <c r="E1338" s="38">
        <f t="shared" si="5556"/>
        <v>0</v>
      </c>
      <c r="F1338" s="286">
        <f t="shared" ref="F1338:J1338" si="5557">F1411+F1417+F1424</f>
        <v>0</v>
      </c>
      <c r="G1338" s="248">
        <f t="shared" si="5557"/>
        <v>0</v>
      </c>
      <c r="H1338" s="248">
        <f t="shared" si="5557"/>
        <v>0</v>
      </c>
      <c r="I1338" s="248">
        <f t="shared" si="5557"/>
        <v>0</v>
      </c>
      <c r="J1338" s="248">
        <f t="shared" si="5557"/>
        <v>0</v>
      </c>
      <c r="K1338" s="23">
        <f t="shared" si="5411"/>
        <v>0</v>
      </c>
      <c r="L1338" s="23">
        <f t="shared" si="5412"/>
        <v>0</v>
      </c>
      <c r="M1338" s="248">
        <f t="shared" ref="M1338:O1338" si="5558">M1411+M1417+M1424</f>
        <v>0</v>
      </c>
      <c r="N1338" s="248">
        <f t="shared" si="5558"/>
        <v>0</v>
      </c>
      <c r="O1338" s="248">
        <f t="shared" si="5558"/>
        <v>0</v>
      </c>
      <c r="P1338" s="38">
        <f t="shared" ref="P1338:Q1338" si="5559">P1411+P1417+P1424</f>
        <v>0</v>
      </c>
      <c r="Q1338" s="38">
        <f t="shared" si="5559"/>
        <v>0</v>
      </c>
      <c r="R1338" s="38">
        <f t="shared" ref="R1338:Z1338" si="5560">R1411+R1417+R1424</f>
        <v>0</v>
      </c>
      <c r="S1338" s="38">
        <f t="shared" si="5560"/>
        <v>0</v>
      </c>
      <c r="T1338" s="38">
        <f t="shared" si="5560"/>
        <v>0</v>
      </c>
      <c r="U1338" s="38">
        <f t="shared" ref="U1338:V1338" si="5561">U1411+U1417+U1424</f>
        <v>0</v>
      </c>
      <c r="V1338" s="38">
        <f t="shared" si="5561"/>
        <v>0</v>
      </c>
      <c r="W1338" s="38">
        <f t="shared" ref="W1338:Y1338" si="5562">W1411+W1417+W1424</f>
        <v>0</v>
      </c>
      <c r="X1338" s="38">
        <f t="shared" si="5562"/>
        <v>0</v>
      </c>
      <c r="Y1338" s="38">
        <f t="shared" si="5562"/>
        <v>0</v>
      </c>
      <c r="Z1338" s="38">
        <f t="shared" si="5560"/>
        <v>0</v>
      </c>
      <c r="AA1338" s="38">
        <f t="shared" ref="AA1338:AB1338" si="5563">AA1411+AA1417+AA1424</f>
        <v>0</v>
      </c>
      <c r="AB1338" s="38">
        <f t="shared" si="5563"/>
        <v>0</v>
      </c>
      <c r="AC1338" s="38">
        <f t="shared" ref="AC1338:AE1338" si="5564">AC1411+AC1417+AC1424</f>
        <v>0</v>
      </c>
      <c r="AD1338" s="292">
        <f t="shared" si="5499"/>
        <v>0</v>
      </c>
      <c r="AE1338" s="38">
        <f t="shared" si="5564"/>
        <v>0</v>
      </c>
      <c r="AF1338" s="38">
        <f t="shared" ref="AF1338:AK1338" si="5565">AF1411+AF1417+AF1424</f>
        <v>0</v>
      </c>
      <c r="AG1338" s="38">
        <f t="shared" si="5565"/>
        <v>0</v>
      </c>
      <c r="AH1338" s="38">
        <f t="shared" ref="AH1338:AJ1338" si="5566">AH1411+AH1417+AH1424</f>
        <v>0</v>
      </c>
      <c r="AI1338" s="38">
        <f t="shared" si="5566"/>
        <v>0</v>
      </c>
      <c r="AJ1338" s="38">
        <f t="shared" si="5566"/>
        <v>0</v>
      </c>
      <c r="AK1338" s="38">
        <f t="shared" si="5565"/>
        <v>0</v>
      </c>
      <c r="AL1338" s="38">
        <f t="shared" ref="AL1338:AM1338" si="5567">AL1411+AL1417+AL1424</f>
        <v>0</v>
      </c>
      <c r="AM1338" s="38">
        <f t="shared" si="5567"/>
        <v>0</v>
      </c>
      <c r="AN1338" s="38">
        <f t="shared" ref="AN1338:AO1338" si="5568">AN1411+AN1417+AN1424</f>
        <v>0</v>
      </c>
      <c r="AO1338" s="38">
        <f t="shared" si="5568"/>
        <v>0</v>
      </c>
    </row>
    <row r="1339" spans="1:41" ht="13.5" customHeight="1">
      <c r="A1339" s="43"/>
      <c r="B1339" s="28" t="s">
        <v>365</v>
      </c>
      <c r="C1339" s="29">
        <v>70</v>
      </c>
      <c r="D1339" s="248">
        <f t="shared" ref="D1339:E1340" si="5569">D1381</f>
        <v>115621</v>
      </c>
      <c r="E1339" s="38">
        <f t="shared" si="5569"/>
        <v>50898</v>
      </c>
      <c r="F1339" s="286">
        <f t="shared" ref="F1339:J1340" si="5570">F1381</f>
        <v>58503</v>
      </c>
      <c r="G1339" s="248">
        <f t="shared" si="5570"/>
        <v>28633</v>
      </c>
      <c r="H1339" s="248">
        <f t="shared" si="5570"/>
        <v>8500</v>
      </c>
      <c r="I1339" s="248">
        <f t="shared" si="5570"/>
        <v>9900</v>
      </c>
      <c r="J1339" s="248">
        <f t="shared" si="5570"/>
        <v>11470</v>
      </c>
      <c r="K1339" s="23">
        <f t="shared" si="5411"/>
        <v>58503</v>
      </c>
      <c r="L1339" s="23">
        <f t="shared" si="5412"/>
        <v>0</v>
      </c>
      <c r="M1339" s="248">
        <f t="shared" ref="M1339:O1339" si="5571">M1381</f>
        <v>51867</v>
      </c>
      <c r="N1339" s="248">
        <f t="shared" si="5571"/>
        <v>24203</v>
      </c>
      <c r="O1339" s="248">
        <f t="shared" si="5571"/>
        <v>0</v>
      </c>
      <c r="P1339" s="38">
        <f t="shared" ref="P1339:Q1339" si="5572">P1381</f>
        <v>1638</v>
      </c>
      <c r="Q1339" s="38">
        <f t="shared" si="5572"/>
        <v>0</v>
      </c>
      <c r="R1339" s="38">
        <f t="shared" ref="R1339:Z1339" si="5573">R1381</f>
        <v>0</v>
      </c>
      <c r="S1339" s="38">
        <f t="shared" si="5573"/>
        <v>0</v>
      </c>
      <c r="T1339" s="38">
        <f t="shared" si="5573"/>
        <v>0</v>
      </c>
      <c r="U1339" s="38">
        <f t="shared" ref="U1339:V1339" si="5574">U1381</f>
        <v>306</v>
      </c>
      <c r="V1339" s="38">
        <f t="shared" si="5574"/>
        <v>0</v>
      </c>
      <c r="W1339" s="38">
        <f t="shared" ref="W1339:Y1339" si="5575">W1381</f>
        <v>0</v>
      </c>
      <c r="X1339" s="38">
        <f t="shared" si="5575"/>
        <v>0</v>
      </c>
      <c r="Y1339" s="38">
        <f t="shared" si="5575"/>
        <v>0</v>
      </c>
      <c r="Z1339" s="38">
        <f t="shared" si="5573"/>
        <v>6</v>
      </c>
      <c r="AA1339" s="38">
        <f t="shared" ref="AA1339:AB1339" si="5576">AA1381</f>
        <v>0</v>
      </c>
      <c r="AB1339" s="38">
        <f t="shared" si="5576"/>
        <v>2796</v>
      </c>
      <c r="AC1339" s="38">
        <f t="shared" ref="AC1339:AE1339" si="5577">AC1381</f>
        <v>0</v>
      </c>
      <c r="AD1339" s="292">
        <f t="shared" si="5499"/>
        <v>63249</v>
      </c>
      <c r="AE1339" s="38">
        <f t="shared" si="5577"/>
        <v>63249</v>
      </c>
      <c r="AF1339" s="38">
        <f t="shared" ref="AF1339:AK1339" si="5578">AF1381</f>
        <v>0</v>
      </c>
      <c r="AG1339" s="38">
        <f t="shared" si="5578"/>
        <v>43576</v>
      </c>
      <c r="AH1339" s="38">
        <f t="shared" ref="AH1339:AJ1339" si="5579">AH1381</f>
        <v>0</v>
      </c>
      <c r="AI1339" s="38">
        <f t="shared" si="5579"/>
        <v>0</v>
      </c>
      <c r="AJ1339" s="38">
        <f t="shared" si="5579"/>
        <v>0</v>
      </c>
      <c r="AK1339" s="38">
        <f t="shared" si="5578"/>
        <v>45565</v>
      </c>
      <c r="AL1339" s="38">
        <f t="shared" ref="AL1339:AM1339" si="5580">AL1381</f>
        <v>25772</v>
      </c>
      <c r="AM1339" s="38">
        <f t="shared" si="5580"/>
        <v>21713</v>
      </c>
      <c r="AN1339" s="38">
        <f t="shared" ref="AN1339:AO1339" si="5581">AN1381</f>
        <v>0</v>
      </c>
      <c r="AO1339" s="38">
        <f t="shared" si="5581"/>
        <v>0</v>
      </c>
    </row>
    <row r="1340" spans="1:41" ht="15" hidden="1" customHeight="1">
      <c r="A1340" s="43"/>
      <c r="B1340" s="25" t="s">
        <v>310</v>
      </c>
      <c r="C1340" s="26">
        <v>85.01</v>
      </c>
      <c r="D1340" s="40">
        <f t="shared" si="5569"/>
        <v>0</v>
      </c>
      <c r="E1340" s="41">
        <f t="shared" si="5569"/>
        <v>0</v>
      </c>
      <c r="F1340" s="288">
        <f t="shared" si="5570"/>
        <v>0</v>
      </c>
      <c r="G1340" s="40">
        <f t="shared" si="5570"/>
        <v>0</v>
      </c>
      <c r="H1340" s="40">
        <f t="shared" si="5570"/>
        <v>0</v>
      </c>
      <c r="I1340" s="40">
        <f t="shared" si="5570"/>
        <v>0</v>
      </c>
      <c r="J1340" s="40">
        <f t="shared" si="5570"/>
        <v>0</v>
      </c>
      <c r="K1340" s="23">
        <f t="shared" si="5411"/>
        <v>0</v>
      </c>
      <c r="L1340" s="23">
        <f t="shared" si="5412"/>
        <v>0</v>
      </c>
      <c r="M1340" s="40">
        <f t="shared" ref="M1340:O1340" si="5582">M1382</f>
        <v>0</v>
      </c>
      <c r="N1340" s="40">
        <f t="shared" si="5582"/>
        <v>0</v>
      </c>
      <c r="O1340" s="40">
        <f t="shared" si="5582"/>
        <v>0</v>
      </c>
      <c r="P1340" s="41">
        <f t="shared" ref="P1340:Q1340" si="5583">P1382</f>
        <v>0</v>
      </c>
      <c r="Q1340" s="41">
        <f t="shared" si="5583"/>
        <v>0</v>
      </c>
      <c r="R1340" s="41">
        <f t="shared" ref="R1340:Z1340" si="5584">R1382</f>
        <v>0</v>
      </c>
      <c r="S1340" s="41">
        <f t="shared" si="5584"/>
        <v>0</v>
      </c>
      <c r="T1340" s="41">
        <f t="shared" si="5584"/>
        <v>0</v>
      </c>
      <c r="U1340" s="41">
        <f t="shared" ref="U1340:V1340" si="5585">U1382</f>
        <v>0</v>
      </c>
      <c r="V1340" s="41">
        <f t="shared" si="5585"/>
        <v>0</v>
      </c>
      <c r="W1340" s="41">
        <f t="shared" ref="W1340:Y1340" si="5586">W1382</f>
        <v>0</v>
      </c>
      <c r="X1340" s="41">
        <f t="shared" si="5586"/>
        <v>0</v>
      </c>
      <c r="Y1340" s="41">
        <f t="shared" si="5586"/>
        <v>0</v>
      </c>
      <c r="Z1340" s="41">
        <f t="shared" si="5584"/>
        <v>0</v>
      </c>
      <c r="AA1340" s="41">
        <f t="shared" ref="AA1340:AB1340" si="5587">AA1382</f>
        <v>0</v>
      </c>
      <c r="AB1340" s="41">
        <f t="shared" si="5587"/>
        <v>0</v>
      </c>
      <c r="AC1340" s="41">
        <f t="shared" ref="AC1340:AE1340" si="5588">AC1382</f>
        <v>0</v>
      </c>
      <c r="AD1340" s="292">
        <f t="shared" si="5499"/>
        <v>0</v>
      </c>
      <c r="AE1340" s="41">
        <f t="shared" si="5588"/>
        <v>0</v>
      </c>
      <c r="AF1340" s="41">
        <f t="shared" ref="AF1340:AK1340" si="5589">AF1382</f>
        <v>0</v>
      </c>
      <c r="AG1340" s="41">
        <f t="shared" si="5589"/>
        <v>0</v>
      </c>
      <c r="AH1340" s="41">
        <f t="shared" ref="AH1340:AJ1340" si="5590">AH1382</f>
        <v>0</v>
      </c>
      <c r="AI1340" s="41">
        <f t="shared" si="5590"/>
        <v>0</v>
      </c>
      <c r="AJ1340" s="41">
        <f t="shared" si="5590"/>
        <v>0</v>
      </c>
      <c r="AK1340" s="41">
        <f t="shared" si="5589"/>
        <v>0</v>
      </c>
      <c r="AL1340" s="41">
        <f t="shared" ref="AL1340:AM1340" si="5591">AL1382</f>
        <v>0</v>
      </c>
      <c r="AM1340" s="41">
        <f t="shared" si="5591"/>
        <v>0</v>
      </c>
      <c r="AN1340" s="41">
        <f t="shared" ref="AN1340:AO1340" si="5592">AN1382</f>
        <v>0</v>
      </c>
      <c r="AO1340" s="41">
        <f t="shared" si="5592"/>
        <v>0</v>
      </c>
    </row>
    <row r="1341" spans="1:41" ht="22.5" customHeight="1">
      <c r="A1341" s="110">
        <v>1</v>
      </c>
      <c r="B1341" s="121" t="s">
        <v>755</v>
      </c>
      <c r="C1341" s="122" t="s">
        <v>756</v>
      </c>
      <c r="D1341" s="260">
        <f t="shared" ref="D1341:E1341" si="5593">D1348+D1351</f>
        <v>933</v>
      </c>
      <c r="E1341" s="123">
        <f t="shared" si="5593"/>
        <v>1317</v>
      </c>
      <c r="F1341" s="225">
        <f t="shared" ref="F1341:J1341" si="5594">F1348+F1351</f>
        <v>1217</v>
      </c>
      <c r="G1341" s="260">
        <f t="shared" si="5594"/>
        <v>992</v>
      </c>
      <c r="H1341" s="260">
        <f t="shared" si="5594"/>
        <v>75</v>
      </c>
      <c r="I1341" s="260">
        <f t="shared" si="5594"/>
        <v>75</v>
      </c>
      <c r="J1341" s="260">
        <f t="shared" si="5594"/>
        <v>75</v>
      </c>
      <c r="K1341" s="23">
        <f t="shared" si="5411"/>
        <v>1217</v>
      </c>
      <c r="L1341" s="23">
        <f t="shared" si="5412"/>
        <v>0</v>
      </c>
      <c r="M1341" s="260">
        <f t="shared" ref="M1341:O1341" si="5595">M1348+M1351</f>
        <v>300</v>
      </c>
      <c r="N1341" s="260">
        <f t="shared" si="5595"/>
        <v>300</v>
      </c>
      <c r="O1341" s="260">
        <f t="shared" si="5595"/>
        <v>300</v>
      </c>
      <c r="P1341" s="123">
        <f t="shared" ref="P1341:Q1341" si="5596">P1348+P1351</f>
        <v>0</v>
      </c>
      <c r="Q1341" s="123">
        <f t="shared" si="5596"/>
        <v>0</v>
      </c>
      <c r="R1341" s="123">
        <f t="shared" ref="R1341:Z1341" si="5597">R1348+R1351</f>
        <v>0</v>
      </c>
      <c r="S1341" s="123">
        <f t="shared" si="5597"/>
        <v>0</v>
      </c>
      <c r="T1341" s="123">
        <f t="shared" si="5597"/>
        <v>0</v>
      </c>
      <c r="U1341" s="123">
        <f t="shared" ref="U1341:V1341" si="5598">U1348+U1351</f>
        <v>0</v>
      </c>
      <c r="V1341" s="123">
        <f t="shared" si="5598"/>
        <v>0</v>
      </c>
      <c r="W1341" s="123">
        <f t="shared" ref="W1341:Y1341" si="5599">W1348+W1351</f>
        <v>0</v>
      </c>
      <c r="X1341" s="123">
        <f t="shared" si="5599"/>
        <v>0</v>
      </c>
      <c r="Y1341" s="123">
        <f t="shared" si="5599"/>
        <v>0</v>
      </c>
      <c r="Z1341" s="123">
        <f t="shared" si="5597"/>
        <v>0</v>
      </c>
      <c r="AA1341" s="123">
        <f t="shared" ref="AA1341:AB1341" si="5600">AA1348+AA1351</f>
        <v>0</v>
      </c>
      <c r="AB1341" s="123">
        <f t="shared" si="5600"/>
        <v>0</v>
      </c>
      <c r="AC1341" s="123">
        <f t="shared" ref="AC1341:AE1341" si="5601">AC1348+AC1351</f>
        <v>0</v>
      </c>
      <c r="AD1341" s="292">
        <f t="shared" si="5499"/>
        <v>1217</v>
      </c>
      <c r="AE1341" s="123">
        <f t="shared" si="5601"/>
        <v>1217</v>
      </c>
      <c r="AF1341" s="123">
        <f t="shared" ref="AF1341:AK1341" si="5602">AF1348+AF1351</f>
        <v>1027</v>
      </c>
      <c r="AG1341" s="123">
        <f t="shared" si="5602"/>
        <v>300</v>
      </c>
      <c r="AH1341" s="123">
        <f t="shared" ref="AH1341:AJ1341" si="5603">AH1348+AH1351</f>
        <v>0</v>
      </c>
      <c r="AI1341" s="123">
        <f t="shared" si="5603"/>
        <v>0</v>
      </c>
      <c r="AJ1341" s="123">
        <f t="shared" si="5603"/>
        <v>0</v>
      </c>
      <c r="AK1341" s="123">
        <f t="shared" si="5602"/>
        <v>0</v>
      </c>
      <c r="AL1341" s="123">
        <f t="shared" ref="AL1341:AM1341" si="5604">AL1348+AL1351</f>
        <v>0</v>
      </c>
      <c r="AM1341" s="123">
        <f t="shared" si="5604"/>
        <v>0</v>
      </c>
      <c r="AN1341" s="123">
        <f t="shared" ref="AN1341:AO1341" si="5605">AN1348+AN1351</f>
        <v>0</v>
      </c>
      <c r="AO1341" s="123">
        <f t="shared" si="5605"/>
        <v>0</v>
      </c>
    </row>
    <row r="1342" spans="1:41" ht="14.25">
      <c r="A1342" s="43"/>
      <c r="B1342" s="25" t="s">
        <v>298</v>
      </c>
      <c r="C1342" s="26"/>
      <c r="D1342" s="191">
        <f t="shared" ref="D1342:E1343" si="5606">D1352+D1356</f>
        <v>300</v>
      </c>
      <c r="E1342" s="111">
        <f t="shared" si="5606"/>
        <v>400</v>
      </c>
      <c r="F1342" s="296">
        <f t="shared" ref="F1342:J1343" si="5607">F1352+F1356</f>
        <v>300</v>
      </c>
      <c r="G1342" s="191">
        <f t="shared" si="5607"/>
        <v>75</v>
      </c>
      <c r="H1342" s="191">
        <f t="shared" si="5607"/>
        <v>75</v>
      </c>
      <c r="I1342" s="191">
        <f t="shared" si="5607"/>
        <v>75</v>
      </c>
      <c r="J1342" s="191">
        <f t="shared" si="5607"/>
        <v>75</v>
      </c>
      <c r="K1342" s="23">
        <f t="shared" si="5411"/>
        <v>300</v>
      </c>
      <c r="L1342" s="23">
        <f t="shared" si="5412"/>
        <v>0</v>
      </c>
      <c r="M1342" s="191">
        <f t="shared" ref="M1342:O1342" si="5608">M1352+M1356</f>
        <v>300</v>
      </c>
      <c r="N1342" s="191">
        <f t="shared" si="5608"/>
        <v>300</v>
      </c>
      <c r="O1342" s="191">
        <f t="shared" si="5608"/>
        <v>300</v>
      </c>
      <c r="P1342" s="111">
        <f t="shared" ref="P1342:Q1342" si="5609">P1352+P1356</f>
        <v>0</v>
      </c>
      <c r="Q1342" s="111">
        <f t="shared" si="5609"/>
        <v>0</v>
      </c>
      <c r="R1342" s="111">
        <f t="shared" ref="R1342:Z1342" si="5610">R1352+R1356</f>
        <v>0</v>
      </c>
      <c r="S1342" s="111">
        <f t="shared" si="5610"/>
        <v>0</v>
      </c>
      <c r="T1342" s="111">
        <f t="shared" si="5610"/>
        <v>0</v>
      </c>
      <c r="U1342" s="111">
        <f t="shared" ref="U1342:V1342" si="5611">U1352+U1356</f>
        <v>0</v>
      </c>
      <c r="V1342" s="111">
        <f t="shared" si="5611"/>
        <v>0</v>
      </c>
      <c r="W1342" s="111">
        <f t="shared" ref="W1342:Y1342" si="5612">W1352+W1356</f>
        <v>0</v>
      </c>
      <c r="X1342" s="111">
        <f t="shared" si="5612"/>
        <v>0</v>
      </c>
      <c r="Y1342" s="111">
        <f t="shared" si="5612"/>
        <v>0</v>
      </c>
      <c r="Z1342" s="111">
        <f t="shared" si="5610"/>
        <v>0</v>
      </c>
      <c r="AA1342" s="111">
        <f t="shared" ref="AA1342:AB1342" si="5613">AA1352+AA1356</f>
        <v>0</v>
      </c>
      <c r="AB1342" s="111">
        <f t="shared" si="5613"/>
        <v>0</v>
      </c>
      <c r="AC1342" s="111">
        <f t="shared" ref="AC1342:AE1342" si="5614">AC1352+AC1356</f>
        <v>0</v>
      </c>
      <c r="AD1342" s="292">
        <f t="shared" si="5499"/>
        <v>300</v>
      </c>
      <c r="AE1342" s="111">
        <f t="shared" si="5614"/>
        <v>300</v>
      </c>
      <c r="AF1342" s="111">
        <f t="shared" ref="AF1342:AK1342" si="5615">AF1352+AF1356</f>
        <v>111</v>
      </c>
      <c r="AG1342" s="111">
        <f t="shared" si="5615"/>
        <v>300</v>
      </c>
      <c r="AH1342" s="111">
        <f t="shared" ref="AH1342:AJ1342" si="5616">AH1352+AH1356</f>
        <v>0</v>
      </c>
      <c r="AI1342" s="111">
        <f t="shared" si="5616"/>
        <v>0</v>
      </c>
      <c r="AJ1342" s="111">
        <f t="shared" si="5616"/>
        <v>0</v>
      </c>
      <c r="AK1342" s="111">
        <f t="shared" si="5615"/>
        <v>0</v>
      </c>
      <c r="AL1342" s="111">
        <f t="shared" ref="AL1342:AM1342" si="5617">AL1352+AL1356</f>
        <v>0</v>
      </c>
      <c r="AM1342" s="111">
        <f t="shared" si="5617"/>
        <v>0</v>
      </c>
      <c r="AN1342" s="111">
        <f t="shared" ref="AN1342:AO1342" si="5618">AN1352+AN1356</f>
        <v>0</v>
      </c>
      <c r="AO1342" s="111">
        <f t="shared" si="5618"/>
        <v>0</v>
      </c>
    </row>
    <row r="1343" spans="1:41" ht="14.25">
      <c r="A1343" s="43"/>
      <c r="B1343" s="28" t="s">
        <v>299</v>
      </c>
      <c r="C1343" s="29">
        <v>1</v>
      </c>
      <c r="D1343" s="248">
        <f t="shared" si="5606"/>
        <v>300</v>
      </c>
      <c r="E1343" s="38">
        <f t="shared" si="5606"/>
        <v>400</v>
      </c>
      <c r="F1343" s="286">
        <f t="shared" si="5607"/>
        <v>300</v>
      </c>
      <c r="G1343" s="248">
        <f t="shared" si="5607"/>
        <v>75</v>
      </c>
      <c r="H1343" s="248">
        <f t="shared" si="5607"/>
        <v>75</v>
      </c>
      <c r="I1343" s="248">
        <f t="shared" si="5607"/>
        <v>75</v>
      </c>
      <c r="J1343" s="248">
        <f t="shared" si="5607"/>
        <v>75</v>
      </c>
      <c r="K1343" s="23">
        <f t="shared" si="5411"/>
        <v>300</v>
      </c>
      <c r="L1343" s="23">
        <f t="shared" si="5412"/>
        <v>0</v>
      </c>
      <c r="M1343" s="248">
        <f t="shared" ref="M1343:O1343" si="5619">M1353+M1357</f>
        <v>300</v>
      </c>
      <c r="N1343" s="248">
        <f t="shared" si="5619"/>
        <v>300</v>
      </c>
      <c r="O1343" s="248">
        <f t="shared" si="5619"/>
        <v>300</v>
      </c>
      <c r="P1343" s="38">
        <f t="shared" ref="P1343:Q1343" si="5620">P1353+P1357</f>
        <v>0</v>
      </c>
      <c r="Q1343" s="38">
        <f t="shared" si="5620"/>
        <v>0</v>
      </c>
      <c r="R1343" s="38">
        <f t="shared" ref="R1343:Z1343" si="5621">R1353+R1357</f>
        <v>0</v>
      </c>
      <c r="S1343" s="38">
        <f t="shared" si="5621"/>
        <v>0</v>
      </c>
      <c r="T1343" s="38">
        <f t="shared" si="5621"/>
        <v>0</v>
      </c>
      <c r="U1343" s="38">
        <f t="shared" ref="U1343:V1343" si="5622">U1353+U1357</f>
        <v>0</v>
      </c>
      <c r="V1343" s="38">
        <f t="shared" si="5622"/>
        <v>0</v>
      </c>
      <c r="W1343" s="38">
        <f t="shared" ref="W1343:Y1343" si="5623">W1353+W1357</f>
        <v>0</v>
      </c>
      <c r="X1343" s="38">
        <f t="shared" si="5623"/>
        <v>0</v>
      </c>
      <c r="Y1343" s="38">
        <f t="shared" si="5623"/>
        <v>0</v>
      </c>
      <c r="Z1343" s="38">
        <f t="shared" si="5621"/>
        <v>0</v>
      </c>
      <c r="AA1343" s="38">
        <f t="shared" ref="AA1343:AB1343" si="5624">AA1353+AA1357</f>
        <v>0</v>
      </c>
      <c r="AB1343" s="38">
        <f t="shared" si="5624"/>
        <v>0</v>
      </c>
      <c r="AC1343" s="38">
        <f t="shared" ref="AC1343:AE1343" si="5625">AC1353+AC1357</f>
        <v>0</v>
      </c>
      <c r="AD1343" s="292">
        <f t="shared" si="5499"/>
        <v>300</v>
      </c>
      <c r="AE1343" s="38">
        <f t="shared" si="5625"/>
        <v>300</v>
      </c>
      <c r="AF1343" s="38">
        <f t="shared" ref="AF1343:AK1343" si="5626">AF1353+AF1357</f>
        <v>111</v>
      </c>
      <c r="AG1343" s="38">
        <f t="shared" si="5626"/>
        <v>300</v>
      </c>
      <c r="AH1343" s="38">
        <f t="shared" ref="AH1343:AJ1343" si="5627">AH1353+AH1357</f>
        <v>0</v>
      </c>
      <c r="AI1343" s="38">
        <f t="shared" si="5627"/>
        <v>0</v>
      </c>
      <c r="AJ1343" s="38">
        <f t="shared" si="5627"/>
        <v>0</v>
      </c>
      <c r="AK1343" s="38">
        <f t="shared" si="5626"/>
        <v>0</v>
      </c>
      <c r="AL1343" s="38">
        <f t="shared" ref="AL1343:AM1343" si="5628">AL1353+AL1357</f>
        <v>0</v>
      </c>
      <c r="AM1343" s="38">
        <f t="shared" si="5628"/>
        <v>0</v>
      </c>
      <c r="AN1343" s="38">
        <f t="shared" ref="AN1343:AO1343" si="5629">AN1353+AN1357</f>
        <v>0</v>
      </c>
      <c r="AO1343" s="38">
        <f t="shared" si="5629"/>
        <v>0</v>
      </c>
    </row>
    <row r="1344" spans="1:41" ht="14.25">
      <c r="A1344" s="43"/>
      <c r="B1344" s="28" t="s">
        <v>757</v>
      </c>
      <c r="C1344" s="29">
        <v>20</v>
      </c>
      <c r="D1344" s="248">
        <f t="shared" ref="D1344:E1344" si="5630">D1354</f>
        <v>300</v>
      </c>
      <c r="E1344" s="38">
        <f t="shared" si="5630"/>
        <v>400</v>
      </c>
      <c r="F1344" s="286">
        <f t="shared" ref="F1344:J1344" si="5631">F1354</f>
        <v>300</v>
      </c>
      <c r="G1344" s="248">
        <f t="shared" si="5631"/>
        <v>75</v>
      </c>
      <c r="H1344" s="248">
        <f t="shared" si="5631"/>
        <v>75</v>
      </c>
      <c r="I1344" s="248">
        <f t="shared" si="5631"/>
        <v>75</v>
      </c>
      <c r="J1344" s="248">
        <f t="shared" si="5631"/>
        <v>75</v>
      </c>
      <c r="K1344" s="23">
        <f t="shared" si="5411"/>
        <v>300</v>
      </c>
      <c r="L1344" s="23">
        <f t="shared" si="5412"/>
        <v>0</v>
      </c>
      <c r="M1344" s="248">
        <f t="shared" ref="M1344:O1344" si="5632">M1354</f>
        <v>300</v>
      </c>
      <c r="N1344" s="248">
        <f t="shared" si="5632"/>
        <v>300</v>
      </c>
      <c r="O1344" s="248">
        <f t="shared" si="5632"/>
        <v>300</v>
      </c>
      <c r="P1344" s="38">
        <f t="shared" ref="P1344:Q1344" si="5633">P1354</f>
        <v>0</v>
      </c>
      <c r="Q1344" s="38">
        <f t="shared" si="5633"/>
        <v>0</v>
      </c>
      <c r="R1344" s="38">
        <f t="shared" ref="R1344:Z1344" si="5634">R1354</f>
        <v>0</v>
      </c>
      <c r="S1344" s="38">
        <f t="shared" si="5634"/>
        <v>0</v>
      </c>
      <c r="T1344" s="38">
        <f t="shared" si="5634"/>
        <v>0</v>
      </c>
      <c r="U1344" s="38">
        <f t="shared" ref="U1344:V1344" si="5635">U1354</f>
        <v>0</v>
      </c>
      <c r="V1344" s="38">
        <f t="shared" si="5635"/>
        <v>0</v>
      </c>
      <c r="W1344" s="38">
        <f t="shared" ref="W1344:Y1344" si="5636">W1354</f>
        <v>0</v>
      </c>
      <c r="X1344" s="38">
        <f t="shared" si="5636"/>
        <v>0</v>
      </c>
      <c r="Y1344" s="38">
        <f t="shared" si="5636"/>
        <v>0</v>
      </c>
      <c r="Z1344" s="38">
        <f t="shared" si="5634"/>
        <v>0</v>
      </c>
      <c r="AA1344" s="38">
        <f t="shared" ref="AA1344:AB1344" si="5637">AA1354</f>
        <v>0</v>
      </c>
      <c r="AB1344" s="38">
        <f t="shared" si="5637"/>
        <v>0</v>
      </c>
      <c r="AC1344" s="38">
        <f t="shared" ref="AC1344:AE1344" si="5638">AC1354</f>
        <v>0</v>
      </c>
      <c r="AD1344" s="292">
        <f t="shared" si="5499"/>
        <v>300</v>
      </c>
      <c r="AE1344" s="38">
        <f t="shared" si="5638"/>
        <v>300</v>
      </c>
      <c r="AF1344" s="38">
        <f t="shared" ref="AF1344:AK1344" si="5639">AF1354</f>
        <v>111</v>
      </c>
      <c r="AG1344" s="38">
        <f t="shared" si="5639"/>
        <v>300</v>
      </c>
      <c r="AH1344" s="38">
        <f t="shared" ref="AH1344:AJ1344" si="5640">AH1354</f>
        <v>0</v>
      </c>
      <c r="AI1344" s="38">
        <f t="shared" si="5640"/>
        <v>0</v>
      </c>
      <c r="AJ1344" s="38">
        <f t="shared" si="5640"/>
        <v>0</v>
      </c>
      <c r="AK1344" s="38">
        <f t="shared" si="5639"/>
        <v>0</v>
      </c>
      <c r="AL1344" s="38">
        <f t="shared" ref="AL1344:AM1344" si="5641">AL1354</f>
        <v>0</v>
      </c>
      <c r="AM1344" s="38">
        <f t="shared" si="5641"/>
        <v>0</v>
      </c>
      <c r="AN1344" s="38">
        <f t="shared" ref="AN1344:AO1344" si="5642">AN1354</f>
        <v>0</v>
      </c>
      <c r="AO1344" s="38">
        <f t="shared" si="5642"/>
        <v>0</v>
      </c>
    </row>
    <row r="1345" spans="1:41" ht="0.75" customHeight="1">
      <c r="A1345" s="43"/>
      <c r="B1345" s="28" t="s">
        <v>623</v>
      </c>
      <c r="C1345" s="29">
        <v>59.02</v>
      </c>
      <c r="D1345" s="186"/>
      <c r="E1345" s="30"/>
      <c r="F1345" s="93"/>
      <c r="G1345" s="186"/>
      <c r="H1345" s="186"/>
      <c r="I1345" s="186"/>
      <c r="J1345" s="186"/>
      <c r="K1345" s="23">
        <f t="shared" si="5411"/>
        <v>0</v>
      </c>
      <c r="L1345" s="23">
        <f t="shared" si="5412"/>
        <v>0</v>
      </c>
      <c r="M1345" s="186"/>
      <c r="N1345" s="186"/>
      <c r="O1345" s="186"/>
      <c r="P1345" s="30"/>
      <c r="Q1345" s="30"/>
      <c r="R1345" s="30"/>
      <c r="S1345" s="30"/>
      <c r="T1345" s="30"/>
      <c r="U1345" s="30"/>
      <c r="V1345" s="30"/>
      <c r="W1345" s="30"/>
      <c r="X1345" s="30"/>
      <c r="Y1345" s="30"/>
      <c r="Z1345" s="30"/>
      <c r="AA1345" s="30"/>
      <c r="AB1345" s="30"/>
      <c r="AC1345" s="30"/>
      <c r="AD1345" s="292">
        <f t="shared" si="5499"/>
        <v>0</v>
      </c>
      <c r="AE1345" s="30"/>
      <c r="AF1345" s="30"/>
      <c r="AG1345" s="30"/>
      <c r="AH1345" s="30"/>
      <c r="AI1345" s="30"/>
      <c r="AJ1345" s="30"/>
      <c r="AK1345" s="30"/>
      <c r="AL1345" s="30"/>
      <c r="AM1345" s="30"/>
      <c r="AN1345" s="30"/>
      <c r="AO1345" s="30"/>
    </row>
    <row r="1346" spans="1:41" ht="14.25" customHeight="1">
      <c r="A1346" s="43"/>
      <c r="B1346" s="28" t="s">
        <v>311</v>
      </c>
      <c r="C1346" s="29"/>
      <c r="D1346" s="248">
        <f t="shared" ref="D1346:E1347" si="5643">D1349</f>
        <v>633</v>
      </c>
      <c r="E1346" s="38">
        <f t="shared" si="5643"/>
        <v>917</v>
      </c>
      <c r="F1346" s="286">
        <f t="shared" ref="F1346:J1347" si="5644">F1349</f>
        <v>917</v>
      </c>
      <c r="G1346" s="248">
        <f t="shared" si="5644"/>
        <v>917</v>
      </c>
      <c r="H1346" s="248">
        <f t="shared" si="5644"/>
        <v>0</v>
      </c>
      <c r="I1346" s="248">
        <f t="shared" si="5644"/>
        <v>0</v>
      </c>
      <c r="J1346" s="248">
        <f t="shared" si="5644"/>
        <v>0</v>
      </c>
      <c r="K1346" s="23">
        <f t="shared" si="5411"/>
        <v>917</v>
      </c>
      <c r="L1346" s="23">
        <f t="shared" si="5412"/>
        <v>0</v>
      </c>
      <c r="M1346" s="248">
        <f t="shared" ref="M1346:O1346" si="5645">M1349</f>
        <v>0</v>
      </c>
      <c r="N1346" s="248">
        <f t="shared" si="5645"/>
        <v>0</v>
      </c>
      <c r="O1346" s="248">
        <f t="shared" si="5645"/>
        <v>0</v>
      </c>
      <c r="P1346" s="38">
        <f t="shared" ref="P1346:Q1346" si="5646">P1349</f>
        <v>0</v>
      </c>
      <c r="Q1346" s="38">
        <f t="shared" si="5646"/>
        <v>0</v>
      </c>
      <c r="R1346" s="38">
        <f t="shared" ref="R1346:Z1346" si="5647">R1349</f>
        <v>0</v>
      </c>
      <c r="S1346" s="38">
        <f t="shared" si="5647"/>
        <v>0</v>
      </c>
      <c r="T1346" s="38">
        <f t="shared" si="5647"/>
        <v>0</v>
      </c>
      <c r="U1346" s="38">
        <f t="shared" ref="U1346:V1346" si="5648">U1349</f>
        <v>0</v>
      </c>
      <c r="V1346" s="38">
        <f t="shared" si="5648"/>
        <v>0</v>
      </c>
      <c r="W1346" s="38">
        <f t="shared" ref="W1346:Y1346" si="5649">W1349</f>
        <v>0</v>
      </c>
      <c r="X1346" s="38">
        <f t="shared" si="5649"/>
        <v>0</v>
      </c>
      <c r="Y1346" s="38">
        <f t="shared" si="5649"/>
        <v>0</v>
      </c>
      <c r="Z1346" s="38">
        <f t="shared" si="5647"/>
        <v>0</v>
      </c>
      <c r="AA1346" s="38">
        <f t="shared" ref="AA1346:AB1346" si="5650">AA1349</f>
        <v>0</v>
      </c>
      <c r="AB1346" s="38">
        <f t="shared" si="5650"/>
        <v>0</v>
      </c>
      <c r="AC1346" s="38">
        <f t="shared" ref="AC1346:AE1346" si="5651">AC1349</f>
        <v>0</v>
      </c>
      <c r="AD1346" s="292">
        <f t="shared" si="5499"/>
        <v>917</v>
      </c>
      <c r="AE1346" s="38">
        <f t="shared" si="5651"/>
        <v>917</v>
      </c>
      <c r="AF1346" s="38">
        <f t="shared" ref="AF1346:AK1346" si="5652">AF1349</f>
        <v>916</v>
      </c>
      <c r="AG1346" s="38">
        <f t="shared" si="5652"/>
        <v>0</v>
      </c>
      <c r="AH1346" s="38">
        <f t="shared" ref="AH1346:AJ1346" si="5653">AH1349</f>
        <v>0</v>
      </c>
      <c r="AI1346" s="38">
        <f t="shared" si="5653"/>
        <v>0</v>
      </c>
      <c r="AJ1346" s="38">
        <f t="shared" si="5653"/>
        <v>0</v>
      </c>
      <c r="AK1346" s="38">
        <f t="shared" si="5652"/>
        <v>0</v>
      </c>
      <c r="AL1346" s="38">
        <f t="shared" ref="AL1346:AM1346" si="5654">AL1349</f>
        <v>0</v>
      </c>
      <c r="AM1346" s="38">
        <f t="shared" si="5654"/>
        <v>0</v>
      </c>
      <c r="AN1346" s="38">
        <f t="shared" ref="AN1346:AO1346" si="5655">AN1349</f>
        <v>0</v>
      </c>
      <c r="AO1346" s="38">
        <f t="shared" si="5655"/>
        <v>0</v>
      </c>
    </row>
    <row r="1347" spans="1:41" ht="14.25">
      <c r="A1347" s="43"/>
      <c r="B1347" s="28" t="s">
        <v>752</v>
      </c>
      <c r="C1347" s="29">
        <v>55</v>
      </c>
      <c r="D1347" s="248">
        <f t="shared" si="5643"/>
        <v>633</v>
      </c>
      <c r="E1347" s="38">
        <f t="shared" si="5643"/>
        <v>917</v>
      </c>
      <c r="F1347" s="286">
        <f t="shared" si="5644"/>
        <v>917</v>
      </c>
      <c r="G1347" s="248">
        <f t="shared" si="5644"/>
        <v>917</v>
      </c>
      <c r="H1347" s="248">
        <f t="shared" si="5644"/>
        <v>0</v>
      </c>
      <c r="I1347" s="248">
        <f t="shared" si="5644"/>
        <v>0</v>
      </c>
      <c r="J1347" s="248">
        <f t="shared" si="5644"/>
        <v>0</v>
      </c>
      <c r="K1347" s="23">
        <f t="shared" si="5411"/>
        <v>917</v>
      </c>
      <c r="L1347" s="23">
        <f t="shared" si="5412"/>
        <v>0</v>
      </c>
      <c r="M1347" s="248">
        <f t="shared" ref="M1347:O1347" si="5656">M1350</f>
        <v>0</v>
      </c>
      <c r="N1347" s="248">
        <f t="shared" si="5656"/>
        <v>0</v>
      </c>
      <c r="O1347" s="248">
        <f t="shared" si="5656"/>
        <v>0</v>
      </c>
      <c r="P1347" s="38">
        <f t="shared" ref="P1347:Q1347" si="5657">P1350</f>
        <v>0</v>
      </c>
      <c r="Q1347" s="38">
        <f t="shared" si="5657"/>
        <v>0</v>
      </c>
      <c r="R1347" s="38">
        <f t="shared" ref="R1347:Z1347" si="5658">R1350</f>
        <v>0</v>
      </c>
      <c r="S1347" s="38">
        <f t="shared" si="5658"/>
        <v>0</v>
      </c>
      <c r="T1347" s="38">
        <f t="shared" si="5658"/>
        <v>0</v>
      </c>
      <c r="U1347" s="38">
        <f t="shared" ref="U1347:V1347" si="5659">U1350</f>
        <v>0</v>
      </c>
      <c r="V1347" s="38">
        <f t="shared" si="5659"/>
        <v>0</v>
      </c>
      <c r="W1347" s="38">
        <f t="shared" ref="W1347:Y1347" si="5660">W1350</f>
        <v>0</v>
      </c>
      <c r="X1347" s="38">
        <f t="shared" si="5660"/>
        <v>0</v>
      </c>
      <c r="Y1347" s="38">
        <f t="shared" si="5660"/>
        <v>0</v>
      </c>
      <c r="Z1347" s="38">
        <f t="shared" si="5658"/>
        <v>0</v>
      </c>
      <c r="AA1347" s="38">
        <f t="shared" ref="AA1347:AB1347" si="5661">AA1350</f>
        <v>0</v>
      </c>
      <c r="AB1347" s="38">
        <f t="shared" si="5661"/>
        <v>0</v>
      </c>
      <c r="AC1347" s="38">
        <f t="shared" ref="AC1347:AE1347" si="5662">AC1350</f>
        <v>0</v>
      </c>
      <c r="AD1347" s="292">
        <f t="shared" si="5499"/>
        <v>917</v>
      </c>
      <c r="AE1347" s="38">
        <f t="shared" si="5662"/>
        <v>917</v>
      </c>
      <c r="AF1347" s="38">
        <f t="shared" ref="AF1347:AK1347" si="5663">AF1350</f>
        <v>916</v>
      </c>
      <c r="AG1347" s="38">
        <f t="shared" si="5663"/>
        <v>0</v>
      </c>
      <c r="AH1347" s="38">
        <f t="shared" ref="AH1347:AJ1347" si="5664">AH1350</f>
        <v>0</v>
      </c>
      <c r="AI1347" s="38">
        <f t="shared" si="5664"/>
        <v>0</v>
      </c>
      <c r="AJ1347" s="38">
        <f t="shared" si="5664"/>
        <v>0</v>
      </c>
      <c r="AK1347" s="38">
        <f t="shared" si="5663"/>
        <v>0</v>
      </c>
      <c r="AL1347" s="38">
        <f t="shared" ref="AL1347:AM1347" si="5665">AL1350</f>
        <v>0</v>
      </c>
      <c r="AM1347" s="38">
        <f t="shared" si="5665"/>
        <v>0</v>
      </c>
      <c r="AN1347" s="38">
        <f t="shared" ref="AN1347:AO1347" si="5666">AN1350</f>
        <v>0</v>
      </c>
      <c r="AO1347" s="38">
        <f t="shared" si="5666"/>
        <v>0</v>
      </c>
    </row>
    <row r="1348" spans="1:41" ht="14.25">
      <c r="A1348" s="43" t="s">
        <v>473</v>
      </c>
      <c r="B1348" s="188" t="s">
        <v>758</v>
      </c>
      <c r="C1348" s="129" t="s">
        <v>759</v>
      </c>
      <c r="D1348" s="263">
        <f t="shared" ref="D1348:E1349" si="5667">D1349</f>
        <v>633</v>
      </c>
      <c r="E1348" s="156">
        <f t="shared" si="5667"/>
        <v>917</v>
      </c>
      <c r="F1348" s="300">
        <f t="shared" ref="F1348:AO1349" si="5668">F1349</f>
        <v>917</v>
      </c>
      <c r="G1348" s="263">
        <f t="shared" si="5668"/>
        <v>917</v>
      </c>
      <c r="H1348" s="263">
        <f t="shared" si="5668"/>
        <v>0</v>
      </c>
      <c r="I1348" s="263">
        <f t="shared" si="5668"/>
        <v>0</v>
      </c>
      <c r="J1348" s="263">
        <f t="shared" si="5668"/>
        <v>0</v>
      </c>
      <c r="K1348" s="23">
        <f t="shared" si="5411"/>
        <v>917</v>
      </c>
      <c r="L1348" s="23">
        <f t="shared" si="5412"/>
        <v>0</v>
      </c>
      <c r="M1348" s="263">
        <f t="shared" si="5668"/>
        <v>0</v>
      </c>
      <c r="N1348" s="263">
        <f t="shared" si="5668"/>
        <v>0</v>
      </c>
      <c r="O1348" s="263">
        <f t="shared" si="5668"/>
        <v>0</v>
      </c>
      <c r="P1348" s="156">
        <f t="shared" si="5668"/>
        <v>0</v>
      </c>
      <c r="Q1348" s="156">
        <f t="shared" si="5668"/>
        <v>0</v>
      </c>
      <c r="R1348" s="156">
        <f t="shared" si="5668"/>
        <v>0</v>
      </c>
      <c r="S1348" s="156">
        <f t="shared" si="5668"/>
        <v>0</v>
      </c>
      <c r="T1348" s="156">
        <f t="shared" si="5668"/>
        <v>0</v>
      </c>
      <c r="U1348" s="156">
        <f t="shared" si="5668"/>
        <v>0</v>
      </c>
      <c r="V1348" s="156">
        <f t="shared" si="5668"/>
        <v>0</v>
      </c>
      <c r="W1348" s="156">
        <f t="shared" si="5668"/>
        <v>0</v>
      </c>
      <c r="X1348" s="156">
        <f t="shared" si="5668"/>
        <v>0</v>
      </c>
      <c r="Y1348" s="156">
        <f t="shared" si="5668"/>
        <v>0</v>
      </c>
      <c r="Z1348" s="156">
        <f t="shared" si="5668"/>
        <v>0</v>
      </c>
      <c r="AA1348" s="156">
        <f t="shared" si="5668"/>
        <v>0</v>
      </c>
      <c r="AB1348" s="156">
        <f t="shared" si="5668"/>
        <v>0</v>
      </c>
      <c r="AC1348" s="156">
        <f t="shared" si="5668"/>
        <v>0</v>
      </c>
      <c r="AD1348" s="292">
        <f t="shared" si="5499"/>
        <v>917</v>
      </c>
      <c r="AE1348" s="156">
        <f t="shared" si="5668"/>
        <v>917</v>
      </c>
      <c r="AF1348" s="156">
        <f t="shared" si="5668"/>
        <v>916</v>
      </c>
      <c r="AG1348" s="156">
        <f t="shared" si="5668"/>
        <v>0</v>
      </c>
      <c r="AH1348" s="156">
        <f t="shared" si="5668"/>
        <v>0</v>
      </c>
      <c r="AI1348" s="156">
        <f t="shared" si="5668"/>
        <v>0</v>
      </c>
      <c r="AJ1348" s="156">
        <f t="shared" si="5668"/>
        <v>0</v>
      </c>
      <c r="AK1348" s="156">
        <f t="shared" si="5668"/>
        <v>0</v>
      </c>
      <c r="AL1348" s="156">
        <f t="shared" si="5668"/>
        <v>0</v>
      </c>
      <c r="AM1348" s="156">
        <f t="shared" si="5668"/>
        <v>0</v>
      </c>
      <c r="AN1348" s="156">
        <f t="shared" si="5668"/>
        <v>0</v>
      </c>
      <c r="AO1348" s="156">
        <f t="shared" si="5668"/>
        <v>0</v>
      </c>
    </row>
    <row r="1349" spans="1:41" ht="14.25">
      <c r="A1349" s="43"/>
      <c r="B1349" s="25" t="s">
        <v>311</v>
      </c>
      <c r="C1349" s="26"/>
      <c r="D1349" s="191">
        <f t="shared" si="5667"/>
        <v>633</v>
      </c>
      <c r="E1349" s="111">
        <f t="shared" si="5667"/>
        <v>917</v>
      </c>
      <c r="F1349" s="296">
        <f t="shared" si="5668"/>
        <v>917</v>
      </c>
      <c r="G1349" s="191">
        <f t="shared" si="5668"/>
        <v>917</v>
      </c>
      <c r="H1349" s="191">
        <f t="shared" si="5668"/>
        <v>0</v>
      </c>
      <c r="I1349" s="191">
        <f t="shared" si="5668"/>
        <v>0</v>
      </c>
      <c r="J1349" s="191">
        <f t="shared" si="5668"/>
        <v>0</v>
      </c>
      <c r="K1349" s="23">
        <f t="shared" si="5411"/>
        <v>917</v>
      </c>
      <c r="L1349" s="23">
        <f t="shared" si="5412"/>
        <v>0</v>
      </c>
      <c r="M1349" s="191">
        <f t="shared" si="5668"/>
        <v>0</v>
      </c>
      <c r="N1349" s="191">
        <f t="shared" si="5668"/>
        <v>0</v>
      </c>
      <c r="O1349" s="191">
        <f t="shared" si="5668"/>
        <v>0</v>
      </c>
      <c r="P1349" s="111">
        <f t="shared" si="5668"/>
        <v>0</v>
      </c>
      <c r="Q1349" s="111">
        <f t="shared" si="5668"/>
        <v>0</v>
      </c>
      <c r="R1349" s="111">
        <f t="shared" si="5668"/>
        <v>0</v>
      </c>
      <c r="S1349" s="111">
        <f t="shared" si="5668"/>
        <v>0</v>
      </c>
      <c r="T1349" s="111">
        <f t="shared" si="5668"/>
        <v>0</v>
      </c>
      <c r="U1349" s="111">
        <f t="shared" si="5668"/>
        <v>0</v>
      </c>
      <c r="V1349" s="111">
        <f t="shared" si="5668"/>
        <v>0</v>
      </c>
      <c r="W1349" s="111">
        <f t="shared" si="5668"/>
        <v>0</v>
      </c>
      <c r="X1349" s="111">
        <f t="shared" si="5668"/>
        <v>0</v>
      </c>
      <c r="Y1349" s="111">
        <f t="shared" si="5668"/>
        <v>0</v>
      </c>
      <c r="Z1349" s="111">
        <f t="shared" si="5668"/>
        <v>0</v>
      </c>
      <c r="AA1349" s="111">
        <f t="shared" si="5668"/>
        <v>0</v>
      </c>
      <c r="AB1349" s="111">
        <f t="shared" si="5668"/>
        <v>0</v>
      </c>
      <c r="AC1349" s="111">
        <f t="shared" si="5668"/>
        <v>0</v>
      </c>
      <c r="AD1349" s="292">
        <f t="shared" si="5499"/>
        <v>917</v>
      </c>
      <c r="AE1349" s="111">
        <f t="shared" si="5668"/>
        <v>917</v>
      </c>
      <c r="AF1349" s="111">
        <f t="shared" si="5668"/>
        <v>916</v>
      </c>
      <c r="AG1349" s="111">
        <f t="shared" si="5668"/>
        <v>0</v>
      </c>
      <c r="AH1349" s="111">
        <f t="shared" si="5668"/>
        <v>0</v>
      </c>
      <c r="AI1349" s="111">
        <f t="shared" si="5668"/>
        <v>0</v>
      </c>
      <c r="AJ1349" s="111">
        <f t="shared" si="5668"/>
        <v>0</v>
      </c>
      <c r="AK1349" s="111">
        <f t="shared" si="5668"/>
        <v>0</v>
      </c>
      <c r="AL1349" s="111">
        <f t="shared" si="5668"/>
        <v>0</v>
      </c>
      <c r="AM1349" s="111">
        <f t="shared" si="5668"/>
        <v>0</v>
      </c>
      <c r="AN1349" s="111">
        <f t="shared" si="5668"/>
        <v>0</v>
      </c>
      <c r="AO1349" s="111">
        <f t="shared" si="5668"/>
        <v>0</v>
      </c>
    </row>
    <row r="1350" spans="1:41" ht="14.25">
      <c r="A1350" s="43"/>
      <c r="B1350" s="28" t="s">
        <v>752</v>
      </c>
      <c r="C1350" s="29" t="s">
        <v>348</v>
      </c>
      <c r="D1350" s="186">
        <v>633</v>
      </c>
      <c r="E1350" s="30">
        <v>917</v>
      </c>
      <c r="F1350" s="93">
        <v>917</v>
      </c>
      <c r="G1350" s="186">
        <v>917</v>
      </c>
      <c r="H1350" s="186"/>
      <c r="I1350" s="186"/>
      <c r="J1350" s="186"/>
      <c r="K1350" s="23">
        <f t="shared" si="5411"/>
        <v>917</v>
      </c>
      <c r="L1350" s="23">
        <f t="shared" si="5412"/>
        <v>0</v>
      </c>
      <c r="M1350" s="186"/>
      <c r="N1350" s="186"/>
      <c r="O1350" s="186"/>
      <c r="P1350" s="30"/>
      <c r="Q1350" s="30"/>
      <c r="R1350" s="30"/>
      <c r="S1350" s="30"/>
      <c r="T1350" s="30"/>
      <c r="U1350" s="30"/>
      <c r="V1350" s="30"/>
      <c r="W1350" s="30"/>
      <c r="X1350" s="30"/>
      <c r="Y1350" s="30"/>
      <c r="Z1350" s="30"/>
      <c r="AA1350" s="30"/>
      <c r="AB1350" s="30"/>
      <c r="AC1350" s="30"/>
      <c r="AD1350" s="292">
        <f t="shared" si="5499"/>
        <v>917</v>
      </c>
      <c r="AE1350" s="30">
        <v>917</v>
      </c>
      <c r="AF1350" s="30">
        <v>916</v>
      </c>
      <c r="AG1350" s="30"/>
      <c r="AH1350" s="30"/>
      <c r="AI1350" s="30"/>
      <c r="AJ1350" s="30"/>
      <c r="AK1350" s="30"/>
      <c r="AL1350" s="30"/>
      <c r="AM1350" s="30"/>
      <c r="AN1350" s="30"/>
      <c r="AO1350" s="30"/>
    </row>
    <row r="1351" spans="1:41" ht="29.25" customHeight="1">
      <c r="A1351" s="43" t="s">
        <v>508</v>
      </c>
      <c r="B1351" s="154" t="s">
        <v>760</v>
      </c>
      <c r="C1351" s="129" t="s">
        <v>761</v>
      </c>
      <c r="D1351" s="263">
        <f t="shared" ref="D1351:E1353" si="5669">D1352</f>
        <v>300</v>
      </c>
      <c r="E1351" s="156">
        <f t="shared" si="5669"/>
        <v>400</v>
      </c>
      <c r="F1351" s="300">
        <f t="shared" ref="F1351:AO1353" si="5670">F1352</f>
        <v>300</v>
      </c>
      <c r="G1351" s="263">
        <f t="shared" si="5670"/>
        <v>75</v>
      </c>
      <c r="H1351" s="263">
        <f t="shared" si="5670"/>
        <v>75</v>
      </c>
      <c r="I1351" s="263">
        <f t="shared" si="5670"/>
        <v>75</v>
      </c>
      <c r="J1351" s="263">
        <f t="shared" si="5670"/>
        <v>75</v>
      </c>
      <c r="K1351" s="23">
        <f t="shared" si="5411"/>
        <v>300</v>
      </c>
      <c r="L1351" s="23">
        <f t="shared" si="5412"/>
        <v>0</v>
      </c>
      <c r="M1351" s="263">
        <f t="shared" si="5670"/>
        <v>300</v>
      </c>
      <c r="N1351" s="263">
        <f t="shared" si="5670"/>
        <v>300</v>
      </c>
      <c r="O1351" s="263">
        <f t="shared" si="5670"/>
        <v>300</v>
      </c>
      <c r="P1351" s="156">
        <f t="shared" si="5670"/>
        <v>0</v>
      </c>
      <c r="Q1351" s="156">
        <f t="shared" si="5670"/>
        <v>0</v>
      </c>
      <c r="R1351" s="156">
        <f t="shared" si="5670"/>
        <v>0</v>
      </c>
      <c r="S1351" s="156">
        <f t="shared" si="5670"/>
        <v>0</v>
      </c>
      <c r="T1351" s="156">
        <f t="shared" si="5670"/>
        <v>0</v>
      </c>
      <c r="U1351" s="156">
        <f t="shared" si="5670"/>
        <v>0</v>
      </c>
      <c r="V1351" s="156">
        <f t="shared" si="5670"/>
        <v>0</v>
      </c>
      <c r="W1351" s="156">
        <f t="shared" si="5670"/>
        <v>0</v>
      </c>
      <c r="X1351" s="156">
        <f t="shared" si="5670"/>
        <v>0</v>
      </c>
      <c r="Y1351" s="156">
        <f t="shared" si="5670"/>
        <v>0</v>
      </c>
      <c r="Z1351" s="156">
        <f t="shared" si="5670"/>
        <v>0</v>
      </c>
      <c r="AA1351" s="156">
        <f t="shared" si="5670"/>
        <v>0</v>
      </c>
      <c r="AB1351" s="156">
        <f t="shared" si="5670"/>
        <v>0</v>
      </c>
      <c r="AC1351" s="156">
        <f t="shared" si="5670"/>
        <v>0</v>
      </c>
      <c r="AD1351" s="292">
        <f t="shared" si="5499"/>
        <v>300</v>
      </c>
      <c r="AE1351" s="156">
        <f t="shared" si="5670"/>
        <v>300</v>
      </c>
      <c r="AF1351" s="156">
        <f t="shared" si="5670"/>
        <v>111</v>
      </c>
      <c r="AG1351" s="156">
        <f t="shared" si="5670"/>
        <v>300</v>
      </c>
      <c r="AH1351" s="156">
        <f t="shared" si="5670"/>
        <v>0</v>
      </c>
      <c r="AI1351" s="156">
        <f t="shared" si="5670"/>
        <v>0</v>
      </c>
      <c r="AJ1351" s="156">
        <f t="shared" si="5670"/>
        <v>0</v>
      </c>
      <c r="AK1351" s="156">
        <f t="shared" si="5670"/>
        <v>0</v>
      </c>
      <c r="AL1351" s="156">
        <f t="shared" si="5670"/>
        <v>0</v>
      </c>
      <c r="AM1351" s="156">
        <f t="shared" si="5670"/>
        <v>0</v>
      </c>
      <c r="AN1351" s="156">
        <f t="shared" si="5670"/>
        <v>0</v>
      </c>
      <c r="AO1351" s="156">
        <f t="shared" si="5670"/>
        <v>0</v>
      </c>
    </row>
    <row r="1352" spans="1:41" ht="14.25">
      <c r="A1352" s="43"/>
      <c r="B1352" s="25" t="s">
        <v>298</v>
      </c>
      <c r="C1352" s="29"/>
      <c r="D1352" s="191">
        <f t="shared" si="5669"/>
        <v>300</v>
      </c>
      <c r="E1352" s="111">
        <f t="shared" si="5669"/>
        <v>400</v>
      </c>
      <c r="F1352" s="296">
        <f t="shared" si="5670"/>
        <v>300</v>
      </c>
      <c r="G1352" s="191">
        <f t="shared" si="5670"/>
        <v>75</v>
      </c>
      <c r="H1352" s="191">
        <f t="shared" si="5670"/>
        <v>75</v>
      </c>
      <c r="I1352" s="191">
        <f t="shared" si="5670"/>
        <v>75</v>
      </c>
      <c r="J1352" s="191">
        <f t="shared" si="5670"/>
        <v>75</v>
      </c>
      <c r="K1352" s="23">
        <f t="shared" si="5411"/>
        <v>300</v>
      </c>
      <c r="L1352" s="23">
        <f t="shared" si="5412"/>
        <v>0</v>
      </c>
      <c r="M1352" s="191">
        <f t="shared" si="5670"/>
        <v>300</v>
      </c>
      <c r="N1352" s="191">
        <f t="shared" si="5670"/>
        <v>300</v>
      </c>
      <c r="O1352" s="191">
        <f t="shared" si="5670"/>
        <v>300</v>
      </c>
      <c r="P1352" s="111">
        <f t="shared" si="5670"/>
        <v>0</v>
      </c>
      <c r="Q1352" s="111">
        <f t="shared" si="5670"/>
        <v>0</v>
      </c>
      <c r="R1352" s="111">
        <f t="shared" si="5670"/>
        <v>0</v>
      </c>
      <c r="S1352" s="111">
        <f t="shared" si="5670"/>
        <v>0</v>
      </c>
      <c r="T1352" s="111">
        <f t="shared" si="5670"/>
        <v>0</v>
      </c>
      <c r="U1352" s="111">
        <f t="shared" si="5670"/>
        <v>0</v>
      </c>
      <c r="V1352" s="111">
        <f t="shared" si="5670"/>
        <v>0</v>
      </c>
      <c r="W1352" s="111">
        <f t="shared" si="5670"/>
        <v>0</v>
      </c>
      <c r="X1352" s="111">
        <f t="shared" si="5670"/>
        <v>0</v>
      </c>
      <c r="Y1352" s="111">
        <f t="shared" si="5670"/>
        <v>0</v>
      </c>
      <c r="Z1352" s="111">
        <f t="shared" si="5670"/>
        <v>0</v>
      </c>
      <c r="AA1352" s="111">
        <f t="shared" si="5670"/>
        <v>0</v>
      </c>
      <c r="AB1352" s="111">
        <f t="shared" si="5670"/>
        <v>0</v>
      </c>
      <c r="AC1352" s="111">
        <f t="shared" si="5670"/>
        <v>0</v>
      </c>
      <c r="AD1352" s="292">
        <f t="shared" si="5499"/>
        <v>300</v>
      </c>
      <c r="AE1352" s="111">
        <f t="shared" si="5670"/>
        <v>300</v>
      </c>
      <c r="AF1352" s="111">
        <f t="shared" si="5670"/>
        <v>111</v>
      </c>
      <c r="AG1352" s="111">
        <f t="shared" si="5670"/>
        <v>300</v>
      </c>
      <c r="AH1352" s="111">
        <f t="shared" si="5670"/>
        <v>0</v>
      </c>
      <c r="AI1352" s="111">
        <f t="shared" si="5670"/>
        <v>0</v>
      </c>
      <c r="AJ1352" s="111">
        <f t="shared" si="5670"/>
        <v>0</v>
      </c>
      <c r="AK1352" s="111">
        <f t="shared" si="5670"/>
        <v>0</v>
      </c>
      <c r="AL1352" s="111">
        <f t="shared" si="5670"/>
        <v>0</v>
      </c>
      <c r="AM1352" s="111">
        <f t="shared" si="5670"/>
        <v>0</v>
      </c>
      <c r="AN1352" s="111">
        <f t="shared" si="5670"/>
        <v>0</v>
      </c>
      <c r="AO1352" s="111">
        <f t="shared" si="5670"/>
        <v>0</v>
      </c>
    </row>
    <row r="1353" spans="1:41" ht="17.25" customHeight="1">
      <c r="A1353" s="43"/>
      <c r="B1353" s="28" t="s">
        <v>299</v>
      </c>
      <c r="C1353" s="29">
        <v>1</v>
      </c>
      <c r="D1353" s="248">
        <f t="shared" si="5669"/>
        <v>300</v>
      </c>
      <c r="E1353" s="38">
        <f t="shared" si="5669"/>
        <v>400</v>
      </c>
      <c r="F1353" s="286">
        <f t="shared" si="5670"/>
        <v>300</v>
      </c>
      <c r="G1353" s="248">
        <f t="shared" si="5670"/>
        <v>75</v>
      </c>
      <c r="H1353" s="248">
        <f t="shared" si="5670"/>
        <v>75</v>
      </c>
      <c r="I1353" s="248">
        <f t="shared" si="5670"/>
        <v>75</v>
      </c>
      <c r="J1353" s="248">
        <f t="shared" si="5670"/>
        <v>75</v>
      </c>
      <c r="K1353" s="23">
        <f t="shared" si="5411"/>
        <v>300</v>
      </c>
      <c r="L1353" s="23">
        <f t="shared" si="5412"/>
        <v>0</v>
      </c>
      <c r="M1353" s="248">
        <f t="shared" si="5670"/>
        <v>300</v>
      </c>
      <c r="N1353" s="248">
        <f t="shared" si="5670"/>
        <v>300</v>
      </c>
      <c r="O1353" s="248">
        <f t="shared" si="5670"/>
        <v>300</v>
      </c>
      <c r="P1353" s="38">
        <f t="shared" si="5670"/>
        <v>0</v>
      </c>
      <c r="Q1353" s="38">
        <f t="shared" si="5670"/>
        <v>0</v>
      </c>
      <c r="R1353" s="38">
        <f t="shared" si="5670"/>
        <v>0</v>
      </c>
      <c r="S1353" s="38">
        <f t="shared" si="5670"/>
        <v>0</v>
      </c>
      <c r="T1353" s="38">
        <f t="shared" si="5670"/>
        <v>0</v>
      </c>
      <c r="U1353" s="38">
        <f t="shared" si="5670"/>
        <v>0</v>
      </c>
      <c r="V1353" s="38">
        <f t="shared" si="5670"/>
        <v>0</v>
      </c>
      <c r="W1353" s="38">
        <f t="shared" si="5670"/>
        <v>0</v>
      </c>
      <c r="X1353" s="38">
        <f t="shared" si="5670"/>
        <v>0</v>
      </c>
      <c r="Y1353" s="38">
        <f t="shared" si="5670"/>
        <v>0</v>
      </c>
      <c r="Z1353" s="38">
        <f t="shared" si="5670"/>
        <v>0</v>
      </c>
      <c r="AA1353" s="38">
        <f t="shared" si="5670"/>
        <v>0</v>
      </c>
      <c r="AB1353" s="38">
        <f t="shared" si="5670"/>
        <v>0</v>
      </c>
      <c r="AC1353" s="38">
        <f t="shared" si="5670"/>
        <v>0</v>
      </c>
      <c r="AD1353" s="292">
        <f t="shared" si="5499"/>
        <v>300</v>
      </c>
      <c r="AE1353" s="38">
        <f t="shared" si="5670"/>
        <v>300</v>
      </c>
      <c r="AF1353" s="38">
        <f t="shared" si="5670"/>
        <v>111</v>
      </c>
      <c r="AG1353" s="38">
        <f t="shared" si="5670"/>
        <v>300</v>
      </c>
      <c r="AH1353" s="38">
        <f t="shared" si="5670"/>
        <v>0</v>
      </c>
      <c r="AI1353" s="38">
        <f t="shared" si="5670"/>
        <v>0</v>
      </c>
      <c r="AJ1353" s="38">
        <f t="shared" si="5670"/>
        <v>0</v>
      </c>
      <c r="AK1353" s="38">
        <f t="shared" si="5670"/>
        <v>0</v>
      </c>
      <c r="AL1353" s="38">
        <f t="shared" si="5670"/>
        <v>0</v>
      </c>
      <c r="AM1353" s="38">
        <f t="shared" si="5670"/>
        <v>0</v>
      </c>
      <c r="AN1353" s="38">
        <f t="shared" si="5670"/>
        <v>0</v>
      </c>
      <c r="AO1353" s="38">
        <f t="shared" si="5670"/>
        <v>0</v>
      </c>
    </row>
    <row r="1354" spans="1:41" ht="14.25" customHeight="1">
      <c r="A1354" s="43"/>
      <c r="B1354" s="28" t="s">
        <v>301</v>
      </c>
      <c r="C1354" s="29" t="s">
        <v>762</v>
      </c>
      <c r="D1354" s="186">
        <v>300</v>
      </c>
      <c r="E1354" s="30">
        <v>400</v>
      </c>
      <c r="F1354" s="93">
        <v>300</v>
      </c>
      <c r="G1354" s="186">
        <v>75</v>
      </c>
      <c r="H1354" s="186">
        <v>75</v>
      </c>
      <c r="I1354" s="186">
        <v>75</v>
      </c>
      <c r="J1354" s="186">
        <v>75</v>
      </c>
      <c r="K1354" s="23">
        <f t="shared" si="5411"/>
        <v>300</v>
      </c>
      <c r="L1354" s="23">
        <f t="shared" si="5412"/>
        <v>0</v>
      </c>
      <c r="M1354" s="186">
        <v>300</v>
      </c>
      <c r="N1354" s="186">
        <v>300</v>
      </c>
      <c r="O1354" s="186">
        <v>300</v>
      </c>
      <c r="P1354" s="30"/>
      <c r="Q1354" s="30"/>
      <c r="R1354" s="30"/>
      <c r="S1354" s="30"/>
      <c r="T1354" s="30"/>
      <c r="U1354" s="30"/>
      <c r="V1354" s="30"/>
      <c r="W1354" s="30"/>
      <c r="X1354" s="30"/>
      <c r="Y1354" s="30"/>
      <c r="Z1354" s="30"/>
      <c r="AA1354" s="30"/>
      <c r="AB1354" s="30"/>
      <c r="AC1354" s="30"/>
      <c r="AD1354" s="292">
        <f t="shared" si="5499"/>
        <v>300</v>
      </c>
      <c r="AE1354" s="30">
        <v>300</v>
      </c>
      <c r="AF1354" s="30">
        <v>111</v>
      </c>
      <c r="AG1354" s="30">
        <v>300</v>
      </c>
      <c r="AH1354" s="30"/>
      <c r="AI1354" s="30"/>
      <c r="AJ1354" s="30"/>
      <c r="AK1354" s="30"/>
      <c r="AL1354" s="30"/>
      <c r="AM1354" s="30"/>
      <c r="AN1354" s="30"/>
      <c r="AO1354" s="30"/>
    </row>
    <row r="1355" spans="1:41" ht="15" hidden="1" customHeight="1">
      <c r="A1355" s="43" t="s">
        <v>719</v>
      </c>
      <c r="B1355" s="25" t="s">
        <v>763</v>
      </c>
      <c r="C1355" s="26" t="s">
        <v>764</v>
      </c>
      <c r="D1355" s="186"/>
      <c r="E1355" s="30"/>
      <c r="F1355" s="93"/>
      <c r="G1355" s="186"/>
      <c r="H1355" s="186"/>
      <c r="I1355" s="186"/>
      <c r="J1355" s="186"/>
      <c r="K1355" s="23">
        <f t="shared" si="5411"/>
        <v>0</v>
      </c>
      <c r="L1355" s="23">
        <f t="shared" si="5412"/>
        <v>0</v>
      </c>
      <c r="M1355" s="186"/>
      <c r="N1355" s="186"/>
      <c r="O1355" s="186"/>
      <c r="P1355" s="30"/>
      <c r="Q1355" s="30"/>
      <c r="R1355" s="30"/>
      <c r="S1355" s="30"/>
      <c r="T1355" s="30"/>
      <c r="U1355" s="30"/>
      <c r="V1355" s="30"/>
      <c r="W1355" s="30"/>
      <c r="X1355" s="30"/>
      <c r="Y1355" s="30"/>
      <c r="Z1355" s="30"/>
      <c r="AA1355" s="30"/>
      <c r="AB1355" s="30"/>
      <c r="AC1355" s="30"/>
      <c r="AD1355" s="292">
        <f t="shared" si="5499"/>
        <v>0</v>
      </c>
      <c r="AE1355" s="30"/>
      <c r="AF1355" s="30"/>
      <c r="AG1355" s="30"/>
      <c r="AH1355" s="30"/>
      <c r="AI1355" s="30"/>
      <c r="AJ1355" s="30"/>
      <c r="AK1355" s="30"/>
      <c r="AL1355" s="30"/>
      <c r="AM1355" s="30"/>
      <c r="AN1355" s="30"/>
      <c r="AO1355" s="30"/>
    </row>
    <row r="1356" spans="1:41" ht="15" hidden="1" customHeight="1">
      <c r="A1356" s="43"/>
      <c r="B1356" s="25" t="s">
        <v>298</v>
      </c>
      <c r="C1356" s="26"/>
      <c r="D1356" s="186"/>
      <c r="E1356" s="30"/>
      <c r="F1356" s="93"/>
      <c r="G1356" s="186"/>
      <c r="H1356" s="186"/>
      <c r="I1356" s="186"/>
      <c r="J1356" s="186"/>
      <c r="K1356" s="23">
        <f t="shared" si="5411"/>
        <v>0</v>
      </c>
      <c r="L1356" s="23">
        <f t="shared" si="5412"/>
        <v>0</v>
      </c>
      <c r="M1356" s="186"/>
      <c r="N1356" s="186"/>
      <c r="O1356" s="186"/>
      <c r="P1356" s="30"/>
      <c r="Q1356" s="30"/>
      <c r="R1356" s="30"/>
      <c r="S1356" s="30"/>
      <c r="T1356" s="30"/>
      <c r="U1356" s="30"/>
      <c r="V1356" s="30"/>
      <c r="W1356" s="30"/>
      <c r="X1356" s="30"/>
      <c r="Y1356" s="30"/>
      <c r="Z1356" s="30"/>
      <c r="AA1356" s="30"/>
      <c r="AB1356" s="30"/>
      <c r="AC1356" s="30"/>
      <c r="AD1356" s="292">
        <f t="shared" si="5499"/>
        <v>0</v>
      </c>
      <c r="AE1356" s="30"/>
      <c r="AF1356" s="30"/>
      <c r="AG1356" s="30"/>
      <c r="AH1356" s="30"/>
      <c r="AI1356" s="30"/>
      <c r="AJ1356" s="30"/>
      <c r="AK1356" s="30"/>
      <c r="AL1356" s="30"/>
      <c r="AM1356" s="30"/>
      <c r="AN1356" s="30"/>
      <c r="AO1356" s="30"/>
    </row>
    <row r="1357" spans="1:41" ht="15" hidden="1" customHeight="1">
      <c r="A1357" s="43"/>
      <c r="B1357" s="28" t="s">
        <v>299</v>
      </c>
      <c r="C1357" s="29">
        <v>1</v>
      </c>
      <c r="D1357" s="186"/>
      <c r="E1357" s="30"/>
      <c r="F1357" s="93"/>
      <c r="G1357" s="186"/>
      <c r="H1357" s="186"/>
      <c r="I1357" s="186"/>
      <c r="J1357" s="186"/>
      <c r="K1357" s="23">
        <f t="shared" si="5411"/>
        <v>0</v>
      </c>
      <c r="L1357" s="23">
        <f t="shared" si="5412"/>
        <v>0</v>
      </c>
      <c r="M1357" s="186"/>
      <c r="N1357" s="186"/>
      <c r="O1357" s="186"/>
      <c r="P1357" s="30"/>
      <c r="Q1357" s="30"/>
      <c r="R1357" s="30"/>
      <c r="S1357" s="30"/>
      <c r="T1357" s="30"/>
      <c r="U1357" s="30"/>
      <c r="V1357" s="30"/>
      <c r="W1357" s="30"/>
      <c r="X1357" s="30"/>
      <c r="Y1357" s="30"/>
      <c r="Z1357" s="30"/>
      <c r="AA1357" s="30"/>
      <c r="AB1357" s="30"/>
      <c r="AC1357" s="30"/>
      <c r="AD1357" s="292">
        <f t="shared" si="5499"/>
        <v>0</v>
      </c>
      <c r="AE1357" s="30"/>
      <c r="AF1357" s="30"/>
      <c r="AG1357" s="30"/>
      <c r="AH1357" s="30"/>
      <c r="AI1357" s="30"/>
      <c r="AJ1357" s="30"/>
      <c r="AK1357" s="30"/>
      <c r="AL1357" s="30"/>
      <c r="AM1357" s="30"/>
      <c r="AN1357" s="30"/>
      <c r="AO1357" s="30"/>
    </row>
    <row r="1358" spans="1:41" ht="15" hidden="1" customHeight="1">
      <c r="A1358" s="43"/>
      <c r="B1358" s="28" t="s">
        <v>765</v>
      </c>
      <c r="C1358" s="29">
        <v>59.02</v>
      </c>
      <c r="D1358" s="186"/>
      <c r="E1358" s="30"/>
      <c r="F1358" s="93"/>
      <c r="G1358" s="186"/>
      <c r="H1358" s="186"/>
      <c r="I1358" s="186"/>
      <c r="J1358" s="186"/>
      <c r="K1358" s="23">
        <f t="shared" si="5411"/>
        <v>0</v>
      </c>
      <c r="L1358" s="23">
        <f t="shared" si="5412"/>
        <v>0</v>
      </c>
      <c r="M1358" s="186"/>
      <c r="N1358" s="186"/>
      <c r="O1358" s="186"/>
      <c r="P1358" s="30"/>
      <c r="Q1358" s="30"/>
      <c r="R1358" s="30"/>
      <c r="S1358" s="30"/>
      <c r="T1358" s="30"/>
      <c r="U1358" s="30"/>
      <c r="V1358" s="30"/>
      <c r="W1358" s="30"/>
      <c r="X1358" s="30"/>
      <c r="Y1358" s="30"/>
      <c r="Z1358" s="30"/>
      <c r="AA1358" s="30"/>
      <c r="AB1358" s="30"/>
      <c r="AC1358" s="30"/>
      <c r="AD1358" s="292">
        <f t="shared" si="5499"/>
        <v>0</v>
      </c>
      <c r="AE1358" s="30"/>
      <c r="AF1358" s="30"/>
      <c r="AG1358" s="30"/>
      <c r="AH1358" s="30"/>
      <c r="AI1358" s="30"/>
      <c r="AJ1358" s="30"/>
      <c r="AK1358" s="30"/>
      <c r="AL1358" s="30"/>
      <c r="AM1358" s="30"/>
      <c r="AN1358" s="30"/>
      <c r="AO1358" s="30"/>
    </row>
    <row r="1359" spans="1:41" ht="15" hidden="1" customHeight="1">
      <c r="A1359" s="110">
        <v>2</v>
      </c>
      <c r="B1359" s="21" t="s">
        <v>766</v>
      </c>
      <c r="C1359" s="22">
        <v>83.02</v>
      </c>
      <c r="D1359" s="186"/>
      <c r="E1359" s="30"/>
      <c r="F1359" s="93"/>
      <c r="G1359" s="186"/>
      <c r="H1359" s="186"/>
      <c r="I1359" s="186"/>
      <c r="J1359" s="186"/>
      <c r="K1359" s="23">
        <f t="shared" si="5411"/>
        <v>0</v>
      </c>
      <c r="L1359" s="23">
        <f t="shared" si="5412"/>
        <v>0</v>
      </c>
      <c r="M1359" s="186"/>
      <c r="N1359" s="186"/>
      <c r="O1359" s="186"/>
      <c r="P1359" s="30"/>
      <c r="Q1359" s="30"/>
      <c r="R1359" s="30"/>
      <c r="S1359" s="30"/>
      <c r="T1359" s="30"/>
      <c r="U1359" s="30"/>
      <c r="V1359" s="30"/>
      <c r="W1359" s="30"/>
      <c r="X1359" s="30"/>
      <c r="Y1359" s="30"/>
      <c r="Z1359" s="30"/>
      <c r="AA1359" s="30"/>
      <c r="AB1359" s="30"/>
      <c r="AC1359" s="30"/>
      <c r="AD1359" s="292">
        <f t="shared" si="5499"/>
        <v>0</v>
      </c>
      <c r="AE1359" s="30"/>
      <c r="AF1359" s="30"/>
      <c r="AG1359" s="30"/>
      <c r="AH1359" s="30"/>
      <c r="AI1359" s="30"/>
      <c r="AJ1359" s="30"/>
      <c r="AK1359" s="30"/>
      <c r="AL1359" s="30"/>
      <c r="AM1359" s="30"/>
      <c r="AN1359" s="30"/>
      <c r="AO1359" s="30"/>
    </row>
    <row r="1360" spans="1:41" ht="15" hidden="1" customHeight="1">
      <c r="A1360" s="43"/>
      <c r="B1360" s="25" t="s">
        <v>767</v>
      </c>
      <c r="C1360" s="29" t="s">
        <v>768</v>
      </c>
      <c r="D1360" s="186"/>
      <c r="E1360" s="30"/>
      <c r="F1360" s="93"/>
      <c r="G1360" s="186"/>
      <c r="H1360" s="186"/>
      <c r="I1360" s="186"/>
      <c r="J1360" s="186"/>
      <c r="K1360" s="23">
        <f t="shared" si="5411"/>
        <v>0</v>
      </c>
      <c r="L1360" s="23">
        <f t="shared" si="5412"/>
        <v>0</v>
      </c>
      <c r="M1360" s="186"/>
      <c r="N1360" s="186"/>
      <c r="O1360" s="186"/>
      <c r="P1360" s="30"/>
      <c r="Q1360" s="30"/>
      <c r="R1360" s="30"/>
      <c r="S1360" s="30"/>
      <c r="T1360" s="30"/>
      <c r="U1360" s="30"/>
      <c r="V1360" s="30"/>
      <c r="W1360" s="30"/>
      <c r="X1360" s="30"/>
      <c r="Y1360" s="30"/>
      <c r="Z1360" s="30"/>
      <c r="AA1360" s="30"/>
      <c r="AB1360" s="30"/>
      <c r="AC1360" s="30"/>
      <c r="AD1360" s="292">
        <f t="shared" si="5499"/>
        <v>0</v>
      </c>
      <c r="AE1360" s="30"/>
      <c r="AF1360" s="30"/>
      <c r="AG1360" s="30"/>
      <c r="AH1360" s="30"/>
      <c r="AI1360" s="30"/>
      <c r="AJ1360" s="30"/>
      <c r="AK1360" s="30"/>
      <c r="AL1360" s="30"/>
      <c r="AM1360" s="30"/>
      <c r="AN1360" s="30"/>
      <c r="AO1360" s="30"/>
    </row>
    <row r="1361" spans="1:41" ht="15" hidden="1" customHeight="1">
      <c r="A1361" s="43"/>
      <c r="B1361" s="25" t="s">
        <v>298</v>
      </c>
      <c r="C1361" s="29"/>
      <c r="D1361" s="186"/>
      <c r="E1361" s="30"/>
      <c r="F1361" s="93"/>
      <c r="G1361" s="186"/>
      <c r="H1361" s="186"/>
      <c r="I1361" s="186"/>
      <c r="J1361" s="186"/>
      <c r="K1361" s="23">
        <f t="shared" ref="K1361:K1424" si="5671">G1361+H1361+I1361+J1361</f>
        <v>0</v>
      </c>
      <c r="L1361" s="23">
        <f t="shared" ref="L1361:L1424" si="5672">F1361-K1361</f>
        <v>0</v>
      </c>
      <c r="M1361" s="186"/>
      <c r="N1361" s="186"/>
      <c r="O1361" s="186"/>
      <c r="P1361" s="30"/>
      <c r="Q1361" s="30"/>
      <c r="R1361" s="30"/>
      <c r="S1361" s="30"/>
      <c r="T1361" s="30"/>
      <c r="U1361" s="30"/>
      <c r="V1361" s="30"/>
      <c r="W1361" s="30"/>
      <c r="X1361" s="30"/>
      <c r="Y1361" s="30"/>
      <c r="Z1361" s="30"/>
      <c r="AA1361" s="30"/>
      <c r="AB1361" s="30"/>
      <c r="AC1361" s="30"/>
      <c r="AD1361" s="292">
        <f t="shared" si="5499"/>
        <v>0</v>
      </c>
      <c r="AE1361" s="30"/>
      <c r="AF1361" s="30"/>
      <c r="AG1361" s="30"/>
      <c r="AH1361" s="30"/>
      <c r="AI1361" s="30"/>
      <c r="AJ1361" s="30"/>
      <c r="AK1361" s="30"/>
      <c r="AL1361" s="30"/>
      <c r="AM1361" s="30"/>
      <c r="AN1361" s="30"/>
      <c r="AO1361" s="30"/>
    </row>
    <row r="1362" spans="1:41" ht="15" hidden="1" customHeight="1">
      <c r="A1362" s="43"/>
      <c r="B1362" s="28" t="s">
        <v>299</v>
      </c>
      <c r="C1362" s="29"/>
      <c r="D1362" s="186"/>
      <c r="E1362" s="30"/>
      <c r="F1362" s="93"/>
      <c r="G1362" s="186"/>
      <c r="H1362" s="186"/>
      <c r="I1362" s="186"/>
      <c r="J1362" s="186"/>
      <c r="K1362" s="23">
        <f t="shared" si="5671"/>
        <v>0</v>
      </c>
      <c r="L1362" s="23">
        <f t="shared" si="5672"/>
        <v>0</v>
      </c>
      <c r="M1362" s="186"/>
      <c r="N1362" s="186"/>
      <c r="O1362" s="186"/>
      <c r="P1362" s="30"/>
      <c r="Q1362" s="30"/>
      <c r="R1362" s="30"/>
      <c r="S1362" s="30"/>
      <c r="T1362" s="30"/>
      <c r="U1362" s="30"/>
      <c r="V1362" s="30"/>
      <c r="W1362" s="30"/>
      <c r="X1362" s="30"/>
      <c r="Y1362" s="30"/>
      <c r="Z1362" s="30"/>
      <c r="AA1362" s="30"/>
      <c r="AB1362" s="30"/>
      <c r="AC1362" s="30"/>
      <c r="AD1362" s="292">
        <f t="shared" si="5499"/>
        <v>0</v>
      </c>
      <c r="AE1362" s="30"/>
      <c r="AF1362" s="30"/>
      <c r="AG1362" s="30"/>
      <c r="AH1362" s="30"/>
      <c r="AI1362" s="30"/>
      <c r="AJ1362" s="30"/>
      <c r="AK1362" s="30"/>
      <c r="AL1362" s="30"/>
      <c r="AM1362" s="30"/>
      <c r="AN1362" s="30"/>
      <c r="AO1362" s="30"/>
    </row>
    <row r="1363" spans="1:41" ht="14.25" hidden="1" customHeight="1">
      <c r="A1363" s="43"/>
      <c r="B1363" s="28" t="s">
        <v>433</v>
      </c>
      <c r="C1363" s="29"/>
      <c r="D1363" s="186"/>
      <c r="E1363" s="30"/>
      <c r="F1363" s="93"/>
      <c r="G1363" s="186"/>
      <c r="H1363" s="186"/>
      <c r="I1363" s="186"/>
      <c r="J1363" s="186"/>
      <c r="K1363" s="23">
        <f t="shared" si="5671"/>
        <v>0</v>
      </c>
      <c r="L1363" s="23">
        <f t="shared" si="5672"/>
        <v>0</v>
      </c>
      <c r="M1363" s="186"/>
      <c r="N1363" s="186"/>
      <c r="O1363" s="186"/>
      <c r="P1363" s="30"/>
      <c r="Q1363" s="30"/>
      <c r="R1363" s="30"/>
      <c r="S1363" s="30"/>
      <c r="T1363" s="30"/>
      <c r="U1363" s="30"/>
      <c r="V1363" s="30"/>
      <c r="W1363" s="30"/>
      <c r="X1363" s="30"/>
      <c r="Y1363" s="30"/>
      <c r="Z1363" s="30"/>
      <c r="AA1363" s="30"/>
      <c r="AB1363" s="30"/>
      <c r="AC1363" s="30"/>
      <c r="AD1363" s="292">
        <f t="shared" si="5499"/>
        <v>0</v>
      </c>
      <c r="AE1363" s="30"/>
      <c r="AF1363" s="30"/>
      <c r="AG1363" s="30"/>
      <c r="AH1363" s="30"/>
      <c r="AI1363" s="30"/>
      <c r="AJ1363" s="30"/>
      <c r="AK1363" s="30"/>
      <c r="AL1363" s="30"/>
      <c r="AM1363" s="30"/>
      <c r="AN1363" s="30"/>
      <c r="AO1363" s="30"/>
    </row>
    <row r="1364" spans="1:41" ht="0.75" hidden="1" customHeight="1">
      <c r="A1364" s="43"/>
      <c r="B1364" s="25" t="s">
        <v>769</v>
      </c>
      <c r="C1364" s="29" t="s">
        <v>770</v>
      </c>
      <c r="D1364" s="186"/>
      <c r="E1364" s="30"/>
      <c r="F1364" s="93"/>
      <c r="G1364" s="186"/>
      <c r="H1364" s="186"/>
      <c r="I1364" s="186"/>
      <c r="J1364" s="186"/>
      <c r="K1364" s="23">
        <f t="shared" si="5671"/>
        <v>0</v>
      </c>
      <c r="L1364" s="23">
        <f t="shared" si="5672"/>
        <v>0</v>
      </c>
      <c r="M1364" s="186"/>
      <c r="N1364" s="186"/>
      <c r="O1364" s="186"/>
      <c r="P1364" s="30"/>
      <c r="Q1364" s="30"/>
      <c r="R1364" s="30"/>
      <c r="S1364" s="30"/>
      <c r="T1364" s="30"/>
      <c r="U1364" s="30"/>
      <c r="V1364" s="30"/>
      <c r="W1364" s="30"/>
      <c r="X1364" s="30"/>
      <c r="Y1364" s="30"/>
      <c r="Z1364" s="30"/>
      <c r="AA1364" s="30"/>
      <c r="AB1364" s="30"/>
      <c r="AC1364" s="30"/>
      <c r="AD1364" s="292">
        <f t="shared" si="5499"/>
        <v>0</v>
      </c>
      <c r="AE1364" s="30"/>
      <c r="AF1364" s="30"/>
      <c r="AG1364" s="30"/>
      <c r="AH1364" s="30"/>
      <c r="AI1364" s="30"/>
      <c r="AJ1364" s="30"/>
      <c r="AK1364" s="30"/>
      <c r="AL1364" s="30"/>
      <c r="AM1364" s="30"/>
      <c r="AN1364" s="30"/>
      <c r="AO1364" s="30"/>
    </row>
    <row r="1365" spans="1:41" ht="15" hidden="1" customHeight="1">
      <c r="A1365" s="43"/>
      <c r="B1365" s="25" t="s">
        <v>298</v>
      </c>
      <c r="C1365" s="29"/>
      <c r="D1365" s="186"/>
      <c r="E1365" s="30"/>
      <c r="F1365" s="93"/>
      <c r="G1365" s="186"/>
      <c r="H1365" s="186"/>
      <c r="I1365" s="186"/>
      <c r="J1365" s="186"/>
      <c r="K1365" s="23">
        <f t="shared" si="5671"/>
        <v>0</v>
      </c>
      <c r="L1365" s="23">
        <f t="shared" si="5672"/>
        <v>0</v>
      </c>
      <c r="M1365" s="186"/>
      <c r="N1365" s="186"/>
      <c r="O1365" s="186"/>
      <c r="P1365" s="30"/>
      <c r="Q1365" s="30"/>
      <c r="R1365" s="30"/>
      <c r="S1365" s="30"/>
      <c r="T1365" s="30"/>
      <c r="U1365" s="30"/>
      <c r="V1365" s="30"/>
      <c r="W1365" s="30"/>
      <c r="X1365" s="30"/>
      <c r="Y1365" s="30"/>
      <c r="Z1365" s="30"/>
      <c r="AA1365" s="30"/>
      <c r="AB1365" s="30"/>
      <c r="AC1365" s="30"/>
      <c r="AD1365" s="292">
        <f t="shared" si="5499"/>
        <v>0</v>
      </c>
      <c r="AE1365" s="30"/>
      <c r="AF1365" s="30"/>
      <c r="AG1365" s="30"/>
      <c r="AH1365" s="30"/>
      <c r="AI1365" s="30"/>
      <c r="AJ1365" s="30"/>
      <c r="AK1365" s="30"/>
      <c r="AL1365" s="30"/>
      <c r="AM1365" s="30"/>
      <c r="AN1365" s="30"/>
      <c r="AO1365" s="30"/>
    </row>
    <row r="1366" spans="1:41" ht="15" hidden="1" customHeight="1">
      <c r="A1366" s="43"/>
      <c r="B1366" s="28" t="s">
        <v>299</v>
      </c>
      <c r="C1366" s="29">
        <v>1</v>
      </c>
      <c r="D1366" s="186"/>
      <c r="E1366" s="30"/>
      <c r="F1366" s="93"/>
      <c r="G1366" s="186"/>
      <c r="H1366" s="186"/>
      <c r="I1366" s="186"/>
      <c r="J1366" s="186"/>
      <c r="K1366" s="23">
        <f t="shared" si="5671"/>
        <v>0</v>
      </c>
      <c r="L1366" s="23">
        <f t="shared" si="5672"/>
        <v>0</v>
      </c>
      <c r="M1366" s="186"/>
      <c r="N1366" s="186"/>
      <c r="O1366" s="186"/>
      <c r="P1366" s="30"/>
      <c r="Q1366" s="30"/>
      <c r="R1366" s="30"/>
      <c r="S1366" s="30"/>
      <c r="T1366" s="30"/>
      <c r="U1366" s="30"/>
      <c r="V1366" s="30"/>
      <c r="W1366" s="30"/>
      <c r="X1366" s="30"/>
      <c r="Y1366" s="30"/>
      <c r="Z1366" s="30"/>
      <c r="AA1366" s="30"/>
      <c r="AB1366" s="30"/>
      <c r="AC1366" s="30"/>
      <c r="AD1366" s="292">
        <f t="shared" si="5499"/>
        <v>0</v>
      </c>
      <c r="AE1366" s="30"/>
      <c r="AF1366" s="30"/>
      <c r="AG1366" s="30"/>
      <c r="AH1366" s="30"/>
      <c r="AI1366" s="30"/>
      <c r="AJ1366" s="30"/>
      <c r="AK1366" s="30"/>
      <c r="AL1366" s="30"/>
      <c r="AM1366" s="30"/>
      <c r="AN1366" s="30"/>
      <c r="AO1366" s="30"/>
    </row>
    <row r="1367" spans="1:41" ht="15" hidden="1" customHeight="1">
      <c r="A1367" s="43"/>
      <c r="B1367" s="16" t="s">
        <v>771</v>
      </c>
      <c r="C1367" s="29" t="s">
        <v>772</v>
      </c>
      <c r="D1367" s="186"/>
      <c r="E1367" s="30"/>
      <c r="F1367" s="93"/>
      <c r="G1367" s="186"/>
      <c r="H1367" s="186"/>
      <c r="I1367" s="186"/>
      <c r="J1367" s="186"/>
      <c r="K1367" s="23">
        <f t="shared" si="5671"/>
        <v>0</v>
      </c>
      <c r="L1367" s="23">
        <f t="shared" si="5672"/>
        <v>0</v>
      </c>
      <c r="M1367" s="186"/>
      <c r="N1367" s="186"/>
      <c r="O1367" s="186"/>
      <c r="P1367" s="30"/>
      <c r="Q1367" s="30"/>
      <c r="R1367" s="30"/>
      <c r="S1367" s="30"/>
      <c r="T1367" s="30"/>
      <c r="U1367" s="30"/>
      <c r="V1367" s="30"/>
      <c r="W1367" s="30"/>
      <c r="X1367" s="30"/>
      <c r="Y1367" s="30"/>
      <c r="Z1367" s="30"/>
      <c r="AA1367" s="30"/>
      <c r="AB1367" s="30"/>
      <c r="AC1367" s="30"/>
      <c r="AD1367" s="292">
        <f t="shared" si="5499"/>
        <v>0</v>
      </c>
      <c r="AE1367" s="30"/>
      <c r="AF1367" s="30"/>
      <c r="AG1367" s="30"/>
      <c r="AH1367" s="30"/>
      <c r="AI1367" s="30"/>
      <c r="AJ1367" s="30"/>
      <c r="AK1367" s="30"/>
      <c r="AL1367" s="30"/>
      <c r="AM1367" s="30"/>
      <c r="AN1367" s="30"/>
      <c r="AO1367" s="30"/>
    </row>
    <row r="1368" spans="1:41" ht="15" hidden="1" customHeight="1">
      <c r="A1368" s="43"/>
      <c r="B1368" s="28" t="s">
        <v>300</v>
      </c>
      <c r="C1368" s="29">
        <v>10</v>
      </c>
      <c r="D1368" s="186"/>
      <c r="E1368" s="30"/>
      <c r="F1368" s="93"/>
      <c r="G1368" s="186"/>
      <c r="H1368" s="186"/>
      <c r="I1368" s="186"/>
      <c r="J1368" s="186"/>
      <c r="K1368" s="23">
        <f t="shared" si="5671"/>
        <v>0</v>
      </c>
      <c r="L1368" s="23">
        <f t="shared" si="5672"/>
        <v>0</v>
      </c>
      <c r="M1368" s="186"/>
      <c r="N1368" s="186"/>
      <c r="O1368" s="186"/>
      <c r="P1368" s="30"/>
      <c r="Q1368" s="30"/>
      <c r="R1368" s="30"/>
      <c r="S1368" s="30"/>
      <c r="T1368" s="30"/>
      <c r="U1368" s="30"/>
      <c r="V1368" s="30"/>
      <c r="W1368" s="30"/>
      <c r="X1368" s="30"/>
      <c r="Y1368" s="30"/>
      <c r="Z1368" s="30"/>
      <c r="AA1368" s="30"/>
      <c r="AB1368" s="30"/>
      <c r="AC1368" s="30"/>
      <c r="AD1368" s="292">
        <f t="shared" si="5499"/>
        <v>0</v>
      </c>
      <c r="AE1368" s="30"/>
      <c r="AF1368" s="30"/>
      <c r="AG1368" s="30"/>
      <c r="AH1368" s="30"/>
      <c r="AI1368" s="30"/>
      <c r="AJ1368" s="30"/>
      <c r="AK1368" s="30"/>
      <c r="AL1368" s="30"/>
      <c r="AM1368" s="30"/>
      <c r="AN1368" s="30"/>
      <c r="AO1368" s="30"/>
    </row>
    <row r="1369" spans="1:41" ht="15" hidden="1" customHeight="1">
      <c r="A1369" s="43"/>
      <c r="B1369" s="28" t="s">
        <v>433</v>
      </c>
      <c r="C1369" s="29">
        <v>20</v>
      </c>
      <c r="D1369" s="186"/>
      <c r="E1369" s="30"/>
      <c r="F1369" s="93"/>
      <c r="G1369" s="186"/>
      <c r="H1369" s="186"/>
      <c r="I1369" s="186"/>
      <c r="J1369" s="186"/>
      <c r="K1369" s="23">
        <f t="shared" si="5671"/>
        <v>0</v>
      </c>
      <c r="L1369" s="23">
        <f t="shared" si="5672"/>
        <v>0</v>
      </c>
      <c r="M1369" s="186"/>
      <c r="N1369" s="186"/>
      <c r="O1369" s="186"/>
      <c r="P1369" s="30"/>
      <c r="Q1369" s="30"/>
      <c r="R1369" s="30"/>
      <c r="S1369" s="30"/>
      <c r="T1369" s="30"/>
      <c r="U1369" s="30"/>
      <c r="V1369" s="30"/>
      <c r="W1369" s="30"/>
      <c r="X1369" s="30"/>
      <c r="Y1369" s="30"/>
      <c r="Z1369" s="30"/>
      <c r="AA1369" s="30"/>
      <c r="AB1369" s="30"/>
      <c r="AC1369" s="30"/>
      <c r="AD1369" s="292">
        <f t="shared" si="5499"/>
        <v>0</v>
      </c>
      <c r="AE1369" s="30"/>
      <c r="AF1369" s="30"/>
      <c r="AG1369" s="30"/>
      <c r="AH1369" s="30"/>
      <c r="AI1369" s="30"/>
      <c r="AJ1369" s="30"/>
      <c r="AK1369" s="30"/>
      <c r="AL1369" s="30"/>
      <c r="AM1369" s="30"/>
      <c r="AN1369" s="30"/>
      <c r="AO1369" s="30"/>
    </row>
    <row r="1370" spans="1:41" ht="15" hidden="1" customHeight="1">
      <c r="A1370" s="43"/>
      <c r="B1370" s="28" t="s">
        <v>311</v>
      </c>
      <c r="C1370" s="29"/>
      <c r="D1370" s="186"/>
      <c r="E1370" s="30"/>
      <c r="F1370" s="93"/>
      <c r="G1370" s="186"/>
      <c r="H1370" s="186"/>
      <c r="I1370" s="186"/>
      <c r="J1370" s="186"/>
      <c r="K1370" s="23">
        <f t="shared" si="5671"/>
        <v>0</v>
      </c>
      <c r="L1370" s="23">
        <f t="shared" si="5672"/>
        <v>0</v>
      </c>
      <c r="M1370" s="186"/>
      <c r="N1370" s="186"/>
      <c r="O1370" s="186"/>
      <c r="P1370" s="30"/>
      <c r="Q1370" s="30"/>
      <c r="R1370" s="30"/>
      <c r="S1370" s="30"/>
      <c r="T1370" s="30"/>
      <c r="U1370" s="30"/>
      <c r="V1370" s="30"/>
      <c r="W1370" s="30"/>
      <c r="X1370" s="30"/>
      <c r="Y1370" s="30"/>
      <c r="Z1370" s="30"/>
      <c r="AA1370" s="30"/>
      <c r="AB1370" s="30"/>
      <c r="AC1370" s="30"/>
      <c r="AD1370" s="292">
        <f t="shared" si="5499"/>
        <v>0</v>
      </c>
      <c r="AE1370" s="30"/>
      <c r="AF1370" s="30"/>
      <c r="AG1370" s="30"/>
      <c r="AH1370" s="30"/>
      <c r="AI1370" s="30"/>
      <c r="AJ1370" s="30"/>
      <c r="AK1370" s="30"/>
      <c r="AL1370" s="30"/>
      <c r="AM1370" s="30"/>
      <c r="AN1370" s="30"/>
      <c r="AO1370" s="30"/>
    </row>
    <row r="1371" spans="1:41" ht="15" hidden="1" customHeight="1">
      <c r="A1371" s="43"/>
      <c r="B1371" s="28" t="s">
        <v>365</v>
      </c>
      <c r="C1371" s="29">
        <v>70</v>
      </c>
      <c r="D1371" s="186"/>
      <c r="E1371" s="30"/>
      <c r="F1371" s="93"/>
      <c r="G1371" s="186"/>
      <c r="H1371" s="186"/>
      <c r="I1371" s="186"/>
      <c r="J1371" s="186"/>
      <c r="K1371" s="23">
        <f t="shared" si="5671"/>
        <v>0</v>
      </c>
      <c r="L1371" s="23">
        <f t="shared" si="5672"/>
        <v>0</v>
      </c>
      <c r="M1371" s="186"/>
      <c r="N1371" s="186"/>
      <c r="O1371" s="186"/>
      <c r="P1371" s="30"/>
      <c r="Q1371" s="30"/>
      <c r="R1371" s="30"/>
      <c r="S1371" s="30"/>
      <c r="T1371" s="30"/>
      <c r="U1371" s="30"/>
      <c r="V1371" s="30"/>
      <c r="W1371" s="30"/>
      <c r="X1371" s="30"/>
      <c r="Y1371" s="30"/>
      <c r="Z1371" s="30"/>
      <c r="AA1371" s="30"/>
      <c r="AB1371" s="30"/>
      <c r="AC1371" s="30"/>
      <c r="AD1371" s="292">
        <f t="shared" si="5499"/>
        <v>0</v>
      </c>
      <c r="AE1371" s="30"/>
      <c r="AF1371" s="30"/>
      <c r="AG1371" s="30"/>
      <c r="AH1371" s="30"/>
      <c r="AI1371" s="30"/>
      <c r="AJ1371" s="30"/>
      <c r="AK1371" s="30"/>
      <c r="AL1371" s="30"/>
      <c r="AM1371" s="30"/>
      <c r="AN1371" s="30"/>
      <c r="AO1371" s="30"/>
    </row>
    <row r="1372" spans="1:41" ht="15" customHeight="1">
      <c r="A1372" s="110">
        <v>2</v>
      </c>
      <c r="B1372" s="121" t="s">
        <v>773</v>
      </c>
      <c r="C1372" s="122">
        <v>84.02</v>
      </c>
      <c r="D1372" s="225">
        <f t="shared" ref="D1372:E1372" si="5673">D1383+D1411+D1417+D1424+D1406+D1430+D1436</f>
        <v>158327</v>
      </c>
      <c r="E1372" s="225">
        <f t="shared" si="5673"/>
        <v>240018</v>
      </c>
      <c r="F1372" s="225">
        <f t="shared" ref="F1372:J1372" si="5674">F1383+F1411+F1417+F1424+F1406+F1430+F1436</f>
        <v>267932</v>
      </c>
      <c r="G1372" s="260">
        <f t="shared" si="5674"/>
        <v>62882</v>
      </c>
      <c r="H1372" s="260">
        <f t="shared" si="5674"/>
        <v>57765</v>
      </c>
      <c r="I1372" s="260">
        <f t="shared" si="5674"/>
        <v>72387</v>
      </c>
      <c r="J1372" s="260">
        <f t="shared" si="5674"/>
        <v>74898</v>
      </c>
      <c r="K1372" s="23">
        <f t="shared" si="5671"/>
        <v>267932</v>
      </c>
      <c r="L1372" s="23">
        <f t="shared" si="5672"/>
        <v>0</v>
      </c>
      <c r="M1372" s="260">
        <f t="shared" ref="M1372:O1372" si="5675">M1383+M1411+M1417+M1424+M1406+M1430+M1436</f>
        <v>269003</v>
      </c>
      <c r="N1372" s="260">
        <f t="shared" si="5675"/>
        <v>241832</v>
      </c>
      <c r="O1372" s="260">
        <f t="shared" si="5675"/>
        <v>103531</v>
      </c>
      <c r="P1372" s="225">
        <f t="shared" ref="P1372:Q1372" si="5676">P1383+P1411+P1417+P1424+P1406+P1430+P1436</f>
        <v>1638</v>
      </c>
      <c r="Q1372" s="225">
        <f t="shared" si="5676"/>
        <v>0</v>
      </c>
      <c r="R1372" s="225">
        <f t="shared" ref="R1372:Z1372" si="5677">R1383+R1411+R1417+R1424+R1406+R1430+R1436</f>
        <v>0</v>
      </c>
      <c r="S1372" s="225">
        <f t="shared" si="5677"/>
        <v>0</v>
      </c>
      <c r="T1372" s="225">
        <f t="shared" si="5677"/>
        <v>0</v>
      </c>
      <c r="U1372" s="225">
        <f t="shared" ref="U1372:V1372" si="5678">U1383+U1411+U1417+U1424+U1406+U1430+U1436</f>
        <v>1306</v>
      </c>
      <c r="V1372" s="225">
        <f t="shared" si="5678"/>
        <v>0</v>
      </c>
      <c r="W1372" s="225">
        <f t="shared" ref="W1372:Y1372" si="5679">W1383+W1411+W1417+W1424+W1406+W1430+W1436</f>
        <v>2143</v>
      </c>
      <c r="X1372" s="225">
        <f t="shared" si="5679"/>
        <v>0</v>
      </c>
      <c r="Y1372" s="225">
        <f t="shared" si="5679"/>
        <v>0</v>
      </c>
      <c r="Z1372" s="225">
        <f t="shared" si="5677"/>
        <v>6194</v>
      </c>
      <c r="AA1372" s="225">
        <f t="shared" ref="AA1372:AB1372" si="5680">AA1383+AA1411+AA1417+AA1424+AA1406+AA1430+AA1436</f>
        <v>265</v>
      </c>
      <c r="AB1372" s="225">
        <f t="shared" si="5680"/>
        <v>3017</v>
      </c>
      <c r="AC1372" s="225">
        <f t="shared" ref="AC1372:AE1372" si="5681">AC1383+AC1411+AC1417+AC1424+AC1406+AC1430+AC1436</f>
        <v>0</v>
      </c>
      <c r="AD1372" s="292">
        <f t="shared" si="5499"/>
        <v>282495</v>
      </c>
      <c r="AE1372" s="225">
        <f t="shared" si="5681"/>
        <v>282495</v>
      </c>
      <c r="AF1372" s="225">
        <f t="shared" ref="AF1372:AK1372" si="5682">AF1383+AF1411+AF1417+AF1424+AF1406+AF1430+AF1436</f>
        <v>134651</v>
      </c>
      <c r="AG1372" s="225">
        <f t="shared" si="5682"/>
        <v>322309</v>
      </c>
      <c r="AH1372" s="225">
        <f t="shared" ref="AH1372:AJ1372" si="5683">AH1383+AH1411+AH1417+AH1424+AH1406+AH1430+AH1436</f>
        <v>0</v>
      </c>
      <c r="AI1372" s="225">
        <f t="shared" si="5683"/>
        <v>0</v>
      </c>
      <c r="AJ1372" s="225">
        <f t="shared" si="5683"/>
        <v>0</v>
      </c>
      <c r="AK1372" s="225">
        <f t="shared" si="5682"/>
        <v>323648</v>
      </c>
      <c r="AL1372" s="225">
        <f t="shared" ref="AL1372:AM1372" si="5684">AL1383+AL1411+AL1417+AL1424+AL1406+AL1430+AL1436</f>
        <v>258525</v>
      </c>
      <c r="AM1372" s="225">
        <f t="shared" si="5684"/>
        <v>199791</v>
      </c>
      <c r="AN1372" s="225">
        <f t="shared" ref="AN1372:AO1372" si="5685">AN1383+AN1411+AN1417+AN1424+AN1406+AN1430+AN1436</f>
        <v>41754</v>
      </c>
      <c r="AO1372" s="225">
        <f t="shared" si="5685"/>
        <v>0</v>
      </c>
    </row>
    <row r="1373" spans="1:41" ht="14.25">
      <c r="A1373" s="43"/>
      <c r="B1373" s="25" t="s">
        <v>298</v>
      </c>
      <c r="C1373" s="29"/>
      <c r="D1373" s="191">
        <f t="shared" ref="D1373:E1374" si="5686">D1384</f>
        <v>26242</v>
      </c>
      <c r="E1373" s="111">
        <f t="shared" si="5686"/>
        <v>27000</v>
      </c>
      <c r="F1373" s="296">
        <f t="shared" ref="F1373:J1374" si="5687">F1384</f>
        <v>25000</v>
      </c>
      <c r="G1373" s="191">
        <f t="shared" si="5687"/>
        <v>9000</v>
      </c>
      <c r="H1373" s="191">
        <f t="shared" si="5687"/>
        <v>8000</v>
      </c>
      <c r="I1373" s="191">
        <f t="shared" si="5687"/>
        <v>5000</v>
      </c>
      <c r="J1373" s="191">
        <f t="shared" si="5687"/>
        <v>3000</v>
      </c>
      <c r="K1373" s="23">
        <f t="shared" si="5671"/>
        <v>25000</v>
      </c>
      <c r="L1373" s="23">
        <f t="shared" si="5672"/>
        <v>0</v>
      </c>
      <c r="M1373" s="191">
        <f t="shared" ref="M1373:O1373" si="5688">M1384</f>
        <v>21696</v>
      </c>
      <c r="N1373" s="191">
        <f t="shared" si="5688"/>
        <v>22189</v>
      </c>
      <c r="O1373" s="191">
        <f t="shared" si="5688"/>
        <v>23421</v>
      </c>
      <c r="P1373" s="111">
        <f t="shared" ref="P1373:Q1373" si="5689">P1384</f>
        <v>0</v>
      </c>
      <c r="Q1373" s="111">
        <f t="shared" si="5689"/>
        <v>0</v>
      </c>
      <c r="R1373" s="111">
        <f t="shared" ref="R1373:Z1373" si="5690">R1384</f>
        <v>0</v>
      </c>
      <c r="S1373" s="111">
        <f t="shared" si="5690"/>
        <v>0</v>
      </c>
      <c r="T1373" s="111">
        <f t="shared" si="5690"/>
        <v>0</v>
      </c>
      <c r="U1373" s="111">
        <f t="shared" ref="U1373:V1373" si="5691">U1384</f>
        <v>1000</v>
      </c>
      <c r="V1373" s="111">
        <f t="shared" si="5691"/>
        <v>0</v>
      </c>
      <c r="W1373" s="111">
        <f t="shared" ref="W1373:Y1373" si="5692">W1384</f>
        <v>2143</v>
      </c>
      <c r="X1373" s="111">
        <f t="shared" si="5692"/>
        <v>0</v>
      </c>
      <c r="Y1373" s="111">
        <f t="shared" si="5692"/>
        <v>0</v>
      </c>
      <c r="Z1373" s="111">
        <f t="shared" si="5690"/>
        <v>6188</v>
      </c>
      <c r="AA1373" s="111">
        <f t="shared" ref="AA1373:AB1373" si="5693">AA1384</f>
        <v>265</v>
      </c>
      <c r="AB1373" s="111">
        <f t="shared" si="5693"/>
        <v>221</v>
      </c>
      <c r="AC1373" s="111">
        <f t="shared" ref="AC1373:AE1373" si="5694">AC1384</f>
        <v>0</v>
      </c>
      <c r="AD1373" s="292">
        <f t="shared" si="5499"/>
        <v>34817</v>
      </c>
      <c r="AE1373" s="111">
        <f t="shared" si="5694"/>
        <v>34817</v>
      </c>
      <c r="AF1373" s="111">
        <f t="shared" ref="AF1373:AK1373" si="5695">AF1384</f>
        <v>34802</v>
      </c>
      <c r="AG1373" s="111">
        <f t="shared" si="5695"/>
        <v>35696</v>
      </c>
      <c r="AH1373" s="111">
        <f t="shared" ref="AH1373:AJ1373" si="5696">AH1384</f>
        <v>0</v>
      </c>
      <c r="AI1373" s="111">
        <f t="shared" si="5696"/>
        <v>0</v>
      </c>
      <c r="AJ1373" s="111">
        <f t="shared" si="5696"/>
        <v>0</v>
      </c>
      <c r="AK1373" s="111">
        <f t="shared" si="5695"/>
        <v>35046</v>
      </c>
      <c r="AL1373" s="111">
        <f t="shared" ref="AL1373:AM1373" si="5697">AL1384</f>
        <v>35843</v>
      </c>
      <c r="AM1373" s="111">
        <f t="shared" si="5697"/>
        <v>37834</v>
      </c>
      <c r="AN1373" s="111">
        <f t="shared" ref="AN1373:AO1373" si="5698">AN1384</f>
        <v>37834</v>
      </c>
      <c r="AO1373" s="111">
        <f t="shared" si="5698"/>
        <v>0</v>
      </c>
    </row>
    <row r="1374" spans="1:41" ht="16.5" customHeight="1">
      <c r="A1374" s="43"/>
      <c r="B1374" s="28" t="s">
        <v>299</v>
      </c>
      <c r="C1374" s="29">
        <v>1</v>
      </c>
      <c r="D1374" s="191">
        <f t="shared" si="5686"/>
        <v>26242</v>
      </c>
      <c r="E1374" s="111">
        <f t="shared" si="5686"/>
        <v>27000</v>
      </c>
      <c r="F1374" s="296">
        <f t="shared" si="5687"/>
        <v>25000</v>
      </c>
      <c r="G1374" s="191">
        <f t="shared" si="5687"/>
        <v>9000</v>
      </c>
      <c r="H1374" s="191">
        <f t="shared" si="5687"/>
        <v>8000</v>
      </c>
      <c r="I1374" s="191">
        <f t="shared" si="5687"/>
        <v>5000</v>
      </c>
      <c r="J1374" s="191">
        <f t="shared" si="5687"/>
        <v>3000</v>
      </c>
      <c r="K1374" s="23">
        <f t="shared" si="5671"/>
        <v>25000</v>
      </c>
      <c r="L1374" s="23">
        <f t="shared" si="5672"/>
        <v>0</v>
      </c>
      <c r="M1374" s="191">
        <f t="shared" ref="M1374:O1374" si="5699">M1385</f>
        <v>21696</v>
      </c>
      <c r="N1374" s="191">
        <f t="shared" si="5699"/>
        <v>22189</v>
      </c>
      <c r="O1374" s="191">
        <f t="shared" si="5699"/>
        <v>23421</v>
      </c>
      <c r="P1374" s="111">
        <f t="shared" ref="P1374:Q1374" si="5700">P1385</f>
        <v>0</v>
      </c>
      <c r="Q1374" s="111">
        <f t="shared" si="5700"/>
        <v>0</v>
      </c>
      <c r="R1374" s="111">
        <f t="shared" ref="R1374:Z1374" si="5701">R1385</f>
        <v>0</v>
      </c>
      <c r="S1374" s="111">
        <f t="shared" si="5701"/>
        <v>0</v>
      </c>
      <c r="T1374" s="111">
        <f t="shared" si="5701"/>
        <v>0</v>
      </c>
      <c r="U1374" s="111">
        <f t="shared" ref="U1374:V1374" si="5702">U1385</f>
        <v>1000</v>
      </c>
      <c r="V1374" s="111">
        <f t="shared" si="5702"/>
        <v>0</v>
      </c>
      <c r="W1374" s="111">
        <f t="shared" ref="W1374:Y1374" si="5703">W1385</f>
        <v>2143</v>
      </c>
      <c r="X1374" s="111">
        <f t="shared" si="5703"/>
        <v>0</v>
      </c>
      <c r="Y1374" s="111">
        <f t="shared" si="5703"/>
        <v>0</v>
      </c>
      <c r="Z1374" s="111">
        <f t="shared" si="5701"/>
        <v>6188</v>
      </c>
      <c r="AA1374" s="111">
        <f t="shared" ref="AA1374:AB1374" si="5704">AA1385</f>
        <v>265</v>
      </c>
      <c r="AB1374" s="111">
        <f t="shared" si="5704"/>
        <v>221</v>
      </c>
      <c r="AC1374" s="111">
        <f t="shared" ref="AC1374:AE1374" si="5705">AC1385</f>
        <v>0</v>
      </c>
      <c r="AD1374" s="292">
        <f t="shared" si="5499"/>
        <v>34817</v>
      </c>
      <c r="AE1374" s="111">
        <f t="shared" si="5705"/>
        <v>34817</v>
      </c>
      <c r="AF1374" s="111">
        <f t="shared" ref="AF1374:AK1374" si="5706">AF1385</f>
        <v>34802</v>
      </c>
      <c r="AG1374" s="111">
        <f t="shared" si="5706"/>
        <v>35696</v>
      </c>
      <c r="AH1374" s="111">
        <f t="shared" ref="AH1374:AJ1374" si="5707">AH1385</f>
        <v>0</v>
      </c>
      <c r="AI1374" s="111">
        <f t="shared" si="5707"/>
        <v>0</v>
      </c>
      <c r="AJ1374" s="111">
        <f t="shared" si="5707"/>
        <v>0</v>
      </c>
      <c r="AK1374" s="111">
        <f t="shared" si="5706"/>
        <v>35046</v>
      </c>
      <c r="AL1374" s="111">
        <f t="shared" ref="AL1374:AM1374" si="5708">AL1385</f>
        <v>35843</v>
      </c>
      <c r="AM1374" s="111">
        <f t="shared" si="5708"/>
        <v>37834</v>
      </c>
      <c r="AN1374" s="111">
        <f t="shared" ref="AN1374:AO1374" si="5709">AN1385</f>
        <v>37834</v>
      </c>
      <c r="AO1374" s="111">
        <f t="shared" si="5709"/>
        <v>0</v>
      </c>
    </row>
    <row r="1375" spans="1:41" ht="15" hidden="1" customHeight="1">
      <c r="A1375" s="43"/>
      <c r="B1375" s="28" t="s">
        <v>300</v>
      </c>
      <c r="C1375" s="29">
        <v>10</v>
      </c>
      <c r="D1375" s="186"/>
      <c r="E1375" s="30"/>
      <c r="F1375" s="93"/>
      <c r="G1375" s="186"/>
      <c r="H1375" s="186"/>
      <c r="I1375" s="186"/>
      <c r="J1375" s="186"/>
      <c r="K1375" s="23">
        <f t="shared" si="5671"/>
        <v>0</v>
      </c>
      <c r="L1375" s="23">
        <f t="shared" si="5672"/>
        <v>0</v>
      </c>
      <c r="M1375" s="186"/>
      <c r="N1375" s="186"/>
      <c r="O1375" s="186"/>
      <c r="P1375" s="30"/>
      <c r="Q1375" s="30"/>
      <c r="R1375" s="30"/>
      <c r="S1375" s="30"/>
      <c r="T1375" s="30"/>
      <c r="U1375" s="30"/>
      <c r="V1375" s="30"/>
      <c r="W1375" s="30"/>
      <c r="X1375" s="30"/>
      <c r="Y1375" s="30"/>
      <c r="Z1375" s="30"/>
      <c r="AA1375" s="30"/>
      <c r="AB1375" s="30"/>
      <c r="AC1375" s="30"/>
      <c r="AD1375" s="292">
        <f t="shared" si="5499"/>
        <v>0</v>
      </c>
      <c r="AE1375" s="30"/>
      <c r="AF1375" s="30"/>
      <c r="AG1375" s="30"/>
      <c r="AH1375" s="30"/>
      <c r="AI1375" s="30"/>
      <c r="AJ1375" s="30"/>
      <c r="AK1375" s="30"/>
      <c r="AL1375" s="30"/>
      <c r="AM1375" s="30"/>
      <c r="AN1375" s="30"/>
      <c r="AO1375" s="30"/>
    </row>
    <row r="1376" spans="1:41" ht="14.25">
      <c r="A1376" s="43"/>
      <c r="B1376" s="28" t="s">
        <v>301</v>
      </c>
      <c r="C1376" s="29">
        <v>20</v>
      </c>
      <c r="D1376" s="191">
        <f t="shared" ref="D1376:E1376" si="5710">D1387</f>
        <v>26242</v>
      </c>
      <c r="E1376" s="111">
        <f t="shared" si="5710"/>
        <v>27000</v>
      </c>
      <c r="F1376" s="296">
        <f t="shared" ref="F1376:J1376" si="5711">F1387</f>
        <v>25000</v>
      </c>
      <c r="G1376" s="191">
        <f t="shared" si="5711"/>
        <v>9000</v>
      </c>
      <c r="H1376" s="191">
        <f t="shared" si="5711"/>
        <v>8000</v>
      </c>
      <c r="I1376" s="191">
        <f t="shared" si="5711"/>
        <v>5000</v>
      </c>
      <c r="J1376" s="191">
        <f t="shared" si="5711"/>
        <v>3000</v>
      </c>
      <c r="K1376" s="23">
        <f t="shared" si="5671"/>
        <v>25000</v>
      </c>
      <c r="L1376" s="23">
        <f t="shared" si="5672"/>
        <v>0</v>
      </c>
      <c r="M1376" s="191">
        <f t="shared" ref="M1376:O1376" si="5712">M1387</f>
        <v>21696</v>
      </c>
      <c r="N1376" s="191">
        <f t="shared" si="5712"/>
        <v>22189</v>
      </c>
      <c r="O1376" s="191">
        <f t="shared" si="5712"/>
        <v>23421</v>
      </c>
      <c r="P1376" s="111">
        <f t="shared" ref="P1376:Q1376" si="5713">P1387</f>
        <v>0</v>
      </c>
      <c r="Q1376" s="111">
        <f t="shared" si="5713"/>
        <v>0</v>
      </c>
      <c r="R1376" s="111">
        <f t="shared" ref="R1376:Z1376" si="5714">R1387</f>
        <v>0</v>
      </c>
      <c r="S1376" s="111">
        <f t="shared" si="5714"/>
        <v>0</v>
      </c>
      <c r="T1376" s="111">
        <f t="shared" si="5714"/>
        <v>0</v>
      </c>
      <c r="U1376" s="111">
        <f t="shared" ref="U1376:V1376" si="5715">U1387</f>
        <v>1000</v>
      </c>
      <c r="V1376" s="111">
        <f t="shared" si="5715"/>
        <v>0</v>
      </c>
      <c r="W1376" s="111">
        <f t="shared" ref="W1376:Y1376" si="5716">W1387</f>
        <v>2143</v>
      </c>
      <c r="X1376" s="111">
        <f t="shared" si="5716"/>
        <v>0</v>
      </c>
      <c r="Y1376" s="111">
        <f t="shared" si="5716"/>
        <v>0</v>
      </c>
      <c r="Z1376" s="111">
        <f t="shared" si="5714"/>
        <v>6188</v>
      </c>
      <c r="AA1376" s="111">
        <f t="shared" ref="AA1376:AB1376" si="5717">AA1387</f>
        <v>265</v>
      </c>
      <c r="AB1376" s="111">
        <f t="shared" si="5717"/>
        <v>221</v>
      </c>
      <c r="AC1376" s="111">
        <f t="shared" ref="AC1376:AE1376" si="5718">AC1387</f>
        <v>0</v>
      </c>
      <c r="AD1376" s="292">
        <f t="shared" si="5499"/>
        <v>34817</v>
      </c>
      <c r="AE1376" s="111">
        <f t="shared" si="5718"/>
        <v>34817</v>
      </c>
      <c r="AF1376" s="111">
        <f t="shared" ref="AF1376:AK1376" si="5719">AF1387</f>
        <v>34802</v>
      </c>
      <c r="AG1376" s="111">
        <f t="shared" si="5719"/>
        <v>35696</v>
      </c>
      <c r="AH1376" s="111">
        <f t="shared" ref="AH1376:AJ1376" si="5720">AH1387</f>
        <v>0</v>
      </c>
      <c r="AI1376" s="111">
        <f t="shared" si="5720"/>
        <v>0</v>
      </c>
      <c r="AJ1376" s="111">
        <f t="shared" si="5720"/>
        <v>0</v>
      </c>
      <c r="AK1376" s="111">
        <f t="shared" si="5719"/>
        <v>35046</v>
      </c>
      <c r="AL1376" s="111">
        <f t="shared" ref="AL1376:AM1376" si="5721">AL1387</f>
        <v>35843</v>
      </c>
      <c r="AM1376" s="111">
        <f t="shared" si="5721"/>
        <v>37834</v>
      </c>
      <c r="AN1376" s="111">
        <f t="shared" ref="AN1376:AO1376" si="5722">AN1387</f>
        <v>37834</v>
      </c>
      <c r="AO1376" s="111">
        <f t="shared" si="5722"/>
        <v>0</v>
      </c>
    </row>
    <row r="1377" spans="1:41" ht="14.25">
      <c r="A1377" s="43"/>
      <c r="B1377" s="28" t="s">
        <v>751</v>
      </c>
      <c r="C1377" s="29">
        <v>40</v>
      </c>
      <c r="D1377" s="191">
        <f t="shared" ref="D1377:E1377" si="5723">D1390</f>
        <v>0</v>
      </c>
      <c r="E1377" s="111">
        <f t="shared" si="5723"/>
        <v>0</v>
      </c>
      <c r="F1377" s="296">
        <f t="shared" ref="F1377:J1377" si="5724">F1390</f>
        <v>0</v>
      </c>
      <c r="G1377" s="191">
        <f t="shared" si="5724"/>
        <v>0</v>
      </c>
      <c r="H1377" s="191">
        <f t="shared" si="5724"/>
        <v>0</v>
      </c>
      <c r="I1377" s="191">
        <f t="shared" si="5724"/>
        <v>0</v>
      </c>
      <c r="J1377" s="191">
        <f t="shared" si="5724"/>
        <v>0</v>
      </c>
      <c r="K1377" s="23">
        <f t="shared" si="5671"/>
        <v>0</v>
      </c>
      <c r="L1377" s="23">
        <f t="shared" si="5672"/>
        <v>0</v>
      </c>
      <c r="M1377" s="191">
        <f t="shared" ref="M1377:O1377" si="5725">M1390</f>
        <v>0</v>
      </c>
      <c r="N1377" s="191">
        <f t="shared" si="5725"/>
        <v>0</v>
      </c>
      <c r="O1377" s="191">
        <f t="shared" si="5725"/>
        <v>0</v>
      </c>
      <c r="P1377" s="111">
        <f t="shared" ref="P1377:Q1377" si="5726">P1390</f>
        <v>0</v>
      </c>
      <c r="Q1377" s="111">
        <f t="shared" si="5726"/>
        <v>0</v>
      </c>
      <c r="R1377" s="111">
        <f t="shared" ref="R1377:Z1377" si="5727">R1390</f>
        <v>0</v>
      </c>
      <c r="S1377" s="111">
        <f t="shared" si="5727"/>
        <v>0</v>
      </c>
      <c r="T1377" s="111">
        <f t="shared" si="5727"/>
        <v>0</v>
      </c>
      <c r="U1377" s="111">
        <f t="shared" ref="U1377:V1377" si="5728">U1390</f>
        <v>0</v>
      </c>
      <c r="V1377" s="111">
        <f t="shared" si="5728"/>
        <v>0</v>
      </c>
      <c r="W1377" s="111">
        <f t="shared" ref="W1377:Y1377" si="5729">W1390</f>
        <v>0</v>
      </c>
      <c r="X1377" s="111">
        <f t="shared" si="5729"/>
        <v>0</v>
      </c>
      <c r="Y1377" s="111">
        <f t="shared" si="5729"/>
        <v>0</v>
      </c>
      <c r="Z1377" s="111">
        <f t="shared" si="5727"/>
        <v>0</v>
      </c>
      <c r="AA1377" s="111">
        <f t="shared" ref="AA1377:AB1377" si="5730">AA1390</f>
        <v>0</v>
      </c>
      <c r="AB1377" s="111">
        <f t="shared" si="5730"/>
        <v>0</v>
      </c>
      <c r="AC1377" s="111">
        <f t="shared" ref="AC1377:AE1377" si="5731">AC1390</f>
        <v>0</v>
      </c>
      <c r="AD1377" s="292">
        <f t="shared" si="5499"/>
        <v>0</v>
      </c>
      <c r="AE1377" s="111">
        <f t="shared" si="5731"/>
        <v>0</v>
      </c>
      <c r="AF1377" s="111">
        <f t="shared" ref="AF1377:AK1377" si="5732">AF1390</f>
        <v>0</v>
      </c>
      <c r="AG1377" s="111">
        <f t="shared" si="5732"/>
        <v>0</v>
      </c>
      <c r="AH1377" s="111">
        <f t="shared" ref="AH1377:AJ1377" si="5733">AH1390</f>
        <v>0</v>
      </c>
      <c r="AI1377" s="111">
        <f t="shared" si="5733"/>
        <v>0</v>
      </c>
      <c r="AJ1377" s="111">
        <f t="shared" si="5733"/>
        <v>0</v>
      </c>
      <c r="AK1377" s="111">
        <f t="shared" si="5732"/>
        <v>0</v>
      </c>
      <c r="AL1377" s="111">
        <f t="shared" ref="AL1377:AM1377" si="5734">AL1390</f>
        <v>0</v>
      </c>
      <c r="AM1377" s="111">
        <f t="shared" si="5734"/>
        <v>0</v>
      </c>
      <c r="AN1377" s="111">
        <f t="shared" ref="AN1377:AO1377" si="5735">AN1390</f>
        <v>0</v>
      </c>
      <c r="AO1377" s="111">
        <f t="shared" si="5735"/>
        <v>0</v>
      </c>
    </row>
    <row r="1378" spans="1:41" ht="17.25" customHeight="1">
      <c r="A1378" s="43"/>
      <c r="B1378" s="25" t="s">
        <v>311</v>
      </c>
      <c r="C1378" s="29"/>
      <c r="D1378" s="191">
        <f t="shared" ref="D1378:E1378" si="5736">D1379+D1380+D1381+D1382</f>
        <v>132085</v>
      </c>
      <c r="E1378" s="111">
        <f t="shared" si="5736"/>
        <v>213018</v>
      </c>
      <c r="F1378" s="296">
        <f t="shared" ref="F1378:J1378" si="5737">F1379+F1380+F1381+F1382</f>
        <v>242932</v>
      </c>
      <c r="G1378" s="191">
        <f t="shared" si="5737"/>
        <v>53882</v>
      </c>
      <c r="H1378" s="191">
        <f t="shared" si="5737"/>
        <v>49765</v>
      </c>
      <c r="I1378" s="191">
        <f t="shared" si="5737"/>
        <v>67387</v>
      </c>
      <c r="J1378" s="191">
        <f t="shared" si="5737"/>
        <v>71898</v>
      </c>
      <c r="K1378" s="23">
        <f t="shared" si="5671"/>
        <v>242932</v>
      </c>
      <c r="L1378" s="23">
        <f t="shared" si="5672"/>
        <v>0</v>
      </c>
      <c r="M1378" s="191">
        <f t="shared" ref="M1378:O1378" si="5738">M1379+M1380+M1381+M1382</f>
        <v>247307</v>
      </c>
      <c r="N1378" s="191">
        <f t="shared" si="5738"/>
        <v>219643</v>
      </c>
      <c r="O1378" s="191">
        <f t="shared" si="5738"/>
        <v>80110</v>
      </c>
      <c r="P1378" s="111">
        <f t="shared" ref="P1378:Q1378" si="5739">P1379+P1380+P1381+P1382</f>
        <v>1638</v>
      </c>
      <c r="Q1378" s="111">
        <f t="shared" si="5739"/>
        <v>0</v>
      </c>
      <c r="R1378" s="111">
        <f t="shared" ref="R1378:Z1378" si="5740">R1379+R1380+R1381+R1382</f>
        <v>0</v>
      </c>
      <c r="S1378" s="111">
        <f t="shared" si="5740"/>
        <v>0</v>
      </c>
      <c r="T1378" s="111">
        <f t="shared" si="5740"/>
        <v>0</v>
      </c>
      <c r="U1378" s="111">
        <f t="shared" ref="U1378:V1378" si="5741">U1379+U1380+U1381+U1382</f>
        <v>306</v>
      </c>
      <c r="V1378" s="111">
        <f t="shared" si="5741"/>
        <v>0</v>
      </c>
      <c r="W1378" s="111">
        <f t="shared" ref="W1378:Y1378" si="5742">W1379+W1380+W1381+W1382</f>
        <v>0</v>
      </c>
      <c r="X1378" s="111">
        <f t="shared" si="5742"/>
        <v>0</v>
      </c>
      <c r="Y1378" s="111">
        <f t="shared" si="5742"/>
        <v>0</v>
      </c>
      <c r="Z1378" s="111">
        <f t="shared" si="5740"/>
        <v>6</v>
      </c>
      <c r="AA1378" s="111">
        <f t="shared" ref="AA1378:AB1378" si="5743">AA1379+AA1380+AA1381+AA1382</f>
        <v>0</v>
      </c>
      <c r="AB1378" s="111">
        <f t="shared" si="5743"/>
        <v>2796</v>
      </c>
      <c r="AC1378" s="111">
        <f t="shared" ref="AC1378:AE1378" si="5744">AC1379+AC1380+AC1381+AC1382</f>
        <v>0</v>
      </c>
      <c r="AD1378" s="292">
        <f t="shared" si="5499"/>
        <v>247678</v>
      </c>
      <c r="AE1378" s="111">
        <f t="shared" si="5744"/>
        <v>247678</v>
      </c>
      <c r="AF1378" s="111">
        <f t="shared" ref="AF1378:AK1378" si="5745">AF1379+AF1380+AF1381+AF1382</f>
        <v>99849</v>
      </c>
      <c r="AG1378" s="111">
        <f t="shared" si="5745"/>
        <v>286613</v>
      </c>
      <c r="AH1378" s="111">
        <f t="shared" ref="AH1378:AJ1378" si="5746">AH1379+AH1380+AH1381+AH1382</f>
        <v>0</v>
      </c>
      <c r="AI1378" s="111">
        <f t="shared" si="5746"/>
        <v>0</v>
      </c>
      <c r="AJ1378" s="111">
        <f t="shared" si="5746"/>
        <v>0</v>
      </c>
      <c r="AK1378" s="111">
        <f t="shared" si="5745"/>
        <v>288602</v>
      </c>
      <c r="AL1378" s="111">
        <f t="shared" ref="AL1378:AM1378" si="5747">AL1379+AL1380+AL1381+AL1382</f>
        <v>222682</v>
      </c>
      <c r="AM1378" s="111">
        <f t="shared" si="5747"/>
        <v>161957</v>
      </c>
      <c r="AN1378" s="111">
        <f t="shared" ref="AN1378:AO1378" si="5748">AN1379+AN1380+AN1381+AN1382</f>
        <v>3920</v>
      </c>
      <c r="AO1378" s="111">
        <f t="shared" si="5748"/>
        <v>0</v>
      </c>
    </row>
    <row r="1379" spans="1:41" ht="18" customHeight="1">
      <c r="A1379" s="43"/>
      <c r="B1379" s="28" t="s">
        <v>320</v>
      </c>
      <c r="C1379" s="29">
        <v>56</v>
      </c>
      <c r="D1379" s="93">
        <f t="shared" ref="D1379:E1379" si="5749">D1432+D1438</f>
        <v>16146</v>
      </c>
      <c r="E1379" s="93">
        <f t="shared" si="5749"/>
        <v>162120</v>
      </c>
      <c r="F1379" s="93">
        <f t="shared" ref="F1379:J1379" si="5750">F1432+F1438</f>
        <v>184429</v>
      </c>
      <c r="G1379" s="186">
        <f t="shared" si="5750"/>
        <v>25249</v>
      </c>
      <c r="H1379" s="186">
        <f t="shared" si="5750"/>
        <v>41265</v>
      </c>
      <c r="I1379" s="186">
        <f t="shared" si="5750"/>
        <v>57487</v>
      </c>
      <c r="J1379" s="186">
        <f t="shared" si="5750"/>
        <v>60428</v>
      </c>
      <c r="K1379" s="23">
        <f t="shared" si="5671"/>
        <v>184429</v>
      </c>
      <c r="L1379" s="23">
        <f t="shared" si="5672"/>
        <v>0</v>
      </c>
      <c r="M1379" s="186">
        <f t="shared" ref="M1379:O1379" si="5751">M1432+M1438</f>
        <v>195440</v>
      </c>
      <c r="N1379" s="186">
        <f t="shared" si="5751"/>
        <v>195440</v>
      </c>
      <c r="O1379" s="186">
        <f t="shared" si="5751"/>
        <v>80110</v>
      </c>
      <c r="P1379" s="93">
        <f t="shared" ref="P1379:Q1379" si="5752">P1432+P1438</f>
        <v>0</v>
      </c>
      <c r="Q1379" s="93">
        <f t="shared" si="5752"/>
        <v>0</v>
      </c>
      <c r="R1379" s="93">
        <f t="shared" ref="R1379:Z1379" si="5753">R1432+R1438</f>
        <v>0</v>
      </c>
      <c r="S1379" s="93">
        <f t="shared" si="5753"/>
        <v>0</v>
      </c>
      <c r="T1379" s="93">
        <f t="shared" si="5753"/>
        <v>0</v>
      </c>
      <c r="U1379" s="93">
        <f t="shared" ref="U1379:V1379" si="5754">U1432+U1438</f>
        <v>0</v>
      </c>
      <c r="V1379" s="93">
        <f t="shared" si="5754"/>
        <v>0</v>
      </c>
      <c r="W1379" s="93">
        <f t="shared" ref="W1379:Y1379" si="5755">W1432+W1438</f>
        <v>0</v>
      </c>
      <c r="X1379" s="93">
        <f t="shared" si="5755"/>
        <v>0</v>
      </c>
      <c r="Y1379" s="93">
        <f t="shared" si="5755"/>
        <v>0</v>
      </c>
      <c r="Z1379" s="93">
        <f t="shared" si="5753"/>
        <v>0</v>
      </c>
      <c r="AA1379" s="93">
        <f t="shared" ref="AA1379:AB1379" si="5756">AA1432+AA1438</f>
        <v>0</v>
      </c>
      <c r="AB1379" s="93">
        <f t="shared" si="5756"/>
        <v>0</v>
      </c>
      <c r="AC1379" s="93">
        <f t="shared" ref="AC1379:AE1379" si="5757">AC1432+AC1438</f>
        <v>0</v>
      </c>
      <c r="AD1379" s="292">
        <f t="shared" si="5499"/>
        <v>184429</v>
      </c>
      <c r="AE1379" s="93">
        <f t="shared" si="5757"/>
        <v>184429</v>
      </c>
      <c r="AF1379" s="93">
        <f t="shared" ref="AF1379:AK1379" si="5758">AF1432+AF1438</f>
        <v>99849</v>
      </c>
      <c r="AG1379" s="93">
        <f t="shared" si="5758"/>
        <v>243037</v>
      </c>
      <c r="AH1379" s="93">
        <f t="shared" ref="AH1379:AJ1379" si="5759">AH1432+AH1438</f>
        <v>0</v>
      </c>
      <c r="AI1379" s="93">
        <f t="shared" si="5759"/>
        <v>0</v>
      </c>
      <c r="AJ1379" s="93">
        <f t="shared" si="5759"/>
        <v>0</v>
      </c>
      <c r="AK1379" s="93">
        <f t="shared" si="5758"/>
        <v>243037</v>
      </c>
      <c r="AL1379" s="93">
        <f t="shared" ref="AL1379:AM1379" si="5760">AL1432+AL1438</f>
        <v>196910</v>
      </c>
      <c r="AM1379" s="93">
        <f t="shared" si="5760"/>
        <v>140244</v>
      </c>
      <c r="AN1379" s="93">
        <f t="shared" ref="AN1379:AO1379" si="5761">AN1432+AN1438</f>
        <v>3920</v>
      </c>
      <c r="AO1379" s="93">
        <f t="shared" si="5761"/>
        <v>0</v>
      </c>
    </row>
    <row r="1380" spans="1:41" ht="13.5" customHeight="1">
      <c r="A1380" s="43"/>
      <c r="B1380" s="28" t="s">
        <v>320</v>
      </c>
      <c r="C1380" s="29">
        <v>58</v>
      </c>
      <c r="D1380" s="191">
        <f t="shared" ref="D1380:E1380" si="5762">D1413+D1419+D1426</f>
        <v>318</v>
      </c>
      <c r="E1380" s="111">
        <f t="shared" si="5762"/>
        <v>0</v>
      </c>
      <c r="F1380" s="296">
        <f t="shared" ref="F1380:J1380" si="5763">F1413+F1419+F1426</f>
        <v>0</v>
      </c>
      <c r="G1380" s="191">
        <f t="shared" si="5763"/>
        <v>0</v>
      </c>
      <c r="H1380" s="191">
        <f t="shared" si="5763"/>
        <v>0</v>
      </c>
      <c r="I1380" s="191">
        <f t="shared" si="5763"/>
        <v>0</v>
      </c>
      <c r="J1380" s="191">
        <f t="shared" si="5763"/>
        <v>0</v>
      </c>
      <c r="K1380" s="23">
        <f t="shared" si="5671"/>
        <v>0</v>
      </c>
      <c r="L1380" s="23">
        <f t="shared" si="5672"/>
        <v>0</v>
      </c>
      <c r="M1380" s="191">
        <f t="shared" ref="M1380:O1380" si="5764">M1413+M1419+M1426</f>
        <v>0</v>
      </c>
      <c r="N1380" s="191">
        <f t="shared" si="5764"/>
        <v>0</v>
      </c>
      <c r="O1380" s="191">
        <f t="shared" si="5764"/>
        <v>0</v>
      </c>
      <c r="P1380" s="111">
        <f t="shared" ref="P1380:Q1380" si="5765">P1413+P1419+P1426</f>
        <v>0</v>
      </c>
      <c r="Q1380" s="111">
        <f t="shared" si="5765"/>
        <v>0</v>
      </c>
      <c r="R1380" s="111">
        <f t="shared" ref="R1380:Z1380" si="5766">R1413+R1419+R1426</f>
        <v>0</v>
      </c>
      <c r="S1380" s="111">
        <f t="shared" si="5766"/>
        <v>0</v>
      </c>
      <c r="T1380" s="111">
        <f t="shared" si="5766"/>
        <v>0</v>
      </c>
      <c r="U1380" s="111">
        <f t="shared" ref="U1380:V1380" si="5767">U1413+U1419+U1426</f>
        <v>0</v>
      </c>
      <c r="V1380" s="111">
        <f t="shared" si="5767"/>
        <v>0</v>
      </c>
      <c r="W1380" s="111">
        <f t="shared" ref="W1380:Y1380" si="5768">W1413+W1419+W1426</f>
        <v>0</v>
      </c>
      <c r="X1380" s="111">
        <f t="shared" si="5768"/>
        <v>0</v>
      </c>
      <c r="Y1380" s="111">
        <f t="shared" si="5768"/>
        <v>0</v>
      </c>
      <c r="Z1380" s="111">
        <f t="shared" si="5766"/>
        <v>0</v>
      </c>
      <c r="AA1380" s="111">
        <f t="shared" ref="AA1380:AB1380" si="5769">AA1413+AA1419+AA1426</f>
        <v>0</v>
      </c>
      <c r="AB1380" s="111">
        <f t="shared" si="5769"/>
        <v>0</v>
      </c>
      <c r="AC1380" s="111">
        <f t="shared" ref="AC1380:AE1380" si="5770">AC1413+AC1419+AC1426</f>
        <v>0</v>
      </c>
      <c r="AD1380" s="292">
        <f t="shared" si="5499"/>
        <v>0</v>
      </c>
      <c r="AE1380" s="111">
        <f t="shared" si="5770"/>
        <v>0</v>
      </c>
      <c r="AF1380" s="111">
        <f t="shared" ref="AF1380:AK1380" si="5771">AF1413+AF1419+AF1426</f>
        <v>0</v>
      </c>
      <c r="AG1380" s="111">
        <f t="shared" si="5771"/>
        <v>0</v>
      </c>
      <c r="AH1380" s="111">
        <f t="shared" ref="AH1380:AJ1380" si="5772">AH1413+AH1419+AH1426</f>
        <v>0</v>
      </c>
      <c r="AI1380" s="111">
        <f t="shared" si="5772"/>
        <v>0</v>
      </c>
      <c r="AJ1380" s="111">
        <f t="shared" si="5772"/>
        <v>0</v>
      </c>
      <c r="AK1380" s="111">
        <f t="shared" si="5771"/>
        <v>0</v>
      </c>
      <c r="AL1380" s="111">
        <f t="shared" ref="AL1380:AM1380" si="5773">AL1413+AL1419+AL1426</f>
        <v>0</v>
      </c>
      <c r="AM1380" s="111">
        <f t="shared" si="5773"/>
        <v>0</v>
      </c>
      <c r="AN1380" s="111">
        <f t="shared" ref="AN1380:AO1380" si="5774">AN1413+AN1419+AN1426</f>
        <v>0</v>
      </c>
      <c r="AO1380" s="111">
        <f t="shared" si="5774"/>
        <v>0</v>
      </c>
    </row>
    <row r="1381" spans="1:41" ht="18" customHeight="1">
      <c r="A1381" s="43"/>
      <c r="B1381" s="28" t="s">
        <v>365</v>
      </c>
      <c r="C1381" s="29">
        <v>70</v>
      </c>
      <c r="D1381" s="191">
        <f t="shared" ref="D1381:E1381" si="5775">D1392+D1407</f>
        <v>115621</v>
      </c>
      <c r="E1381" s="111">
        <f t="shared" si="5775"/>
        <v>50898</v>
      </c>
      <c r="F1381" s="296">
        <f t="shared" ref="F1381:J1381" si="5776">F1392+F1407</f>
        <v>58503</v>
      </c>
      <c r="G1381" s="191">
        <f t="shared" si="5776"/>
        <v>28633</v>
      </c>
      <c r="H1381" s="191">
        <f t="shared" si="5776"/>
        <v>8500</v>
      </c>
      <c r="I1381" s="191">
        <f t="shared" si="5776"/>
        <v>9900</v>
      </c>
      <c r="J1381" s="191">
        <f t="shared" si="5776"/>
        <v>11470</v>
      </c>
      <c r="K1381" s="23">
        <f t="shared" si="5671"/>
        <v>58503</v>
      </c>
      <c r="L1381" s="23">
        <f t="shared" si="5672"/>
        <v>0</v>
      </c>
      <c r="M1381" s="191">
        <f t="shared" ref="M1381:O1381" si="5777">M1392+M1407</f>
        <v>51867</v>
      </c>
      <c r="N1381" s="191">
        <f t="shared" si="5777"/>
        <v>24203</v>
      </c>
      <c r="O1381" s="191">
        <f t="shared" si="5777"/>
        <v>0</v>
      </c>
      <c r="P1381" s="111">
        <f t="shared" ref="P1381:Q1381" si="5778">P1392+P1407</f>
        <v>1638</v>
      </c>
      <c r="Q1381" s="111">
        <f t="shared" si="5778"/>
        <v>0</v>
      </c>
      <c r="R1381" s="111">
        <f t="shared" ref="R1381:Z1381" si="5779">R1392+R1407</f>
        <v>0</v>
      </c>
      <c r="S1381" s="111">
        <f t="shared" si="5779"/>
        <v>0</v>
      </c>
      <c r="T1381" s="111">
        <f t="shared" si="5779"/>
        <v>0</v>
      </c>
      <c r="U1381" s="111">
        <f t="shared" ref="U1381:V1381" si="5780">U1392+U1407</f>
        <v>306</v>
      </c>
      <c r="V1381" s="111">
        <f t="shared" si="5780"/>
        <v>0</v>
      </c>
      <c r="W1381" s="111">
        <f t="shared" ref="W1381:Y1381" si="5781">W1392+W1407</f>
        <v>0</v>
      </c>
      <c r="X1381" s="111">
        <f t="shared" si="5781"/>
        <v>0</v>
      </c>
      <c r="Y1381" s="111">
        <f t="shared" si="5781"/>
        <v>0</v>
      </c>
      <c r="Z1381" s="111">
        <f t="shared" si="5779"/>
        <v>6</v>
      </c>
      <c r="AA1381" s="111">
        <f t="shared" ref="AA1381:AB1381" si="5782">AA1392+AA1407</f>
        <v>0</v>
      </c>
      <c r="AB1381" s="111">
        <f t="shared" si="5782"/>
        <v>2796</v>
      </c>
      <c r="AC1381" s="111">
        <f t="shared" ref="AC1381:AE1381" si="5783">AC1392+AC1407</f>
        <v>0</v>
      </c>
      <c r="AD1381" s="292">
        <f t="shared" si="5499"/>
        <v>63249</v>
      </c>
      <c r="AE1381" s="111">
        <f t="shared" si="5783"/>
        <v>63249</v>
      </c>
      <c r="AF1381" s="111">
        <f t="shared" ref="AF1381:AK1381" si="5784">AF1392+AF1407</f>
        <v>0</v>
      </c>
      <c r="AG1381" s="111">
        <f t="shared" si="5784"/>
        <v>43576</v>
      </c>
      <c r="AH1381" s="111">
        <f t="shared" ref="AH1381:AJ1381" si="5785">AH1392+AH1407</f>
        <v>0</v>
      </c>
      <c r="AI1381" s="111">
        <f t="shared" si="5785"/>
        <v>0</v>
      </c>
      <c r="AJ1381" s="111">
        <f t="shared" si="5785"/>
        <v>0</v>
      </c>
      <c r="AK1381" s="111">
        <f t="shared" si="5784"/>
        <v>45565</v>
      </c>
      <c r="AL1381" s="111">
        <f t="shared" ref="AL1381:AM1381" si="5786">AL1392+AL1407</f>
        <v>25772</v>
      </c>
      <c r="AM1381" s="111">
        <f t="shared" si="5786"/>
        <v>21713</v>
      </c>
      <c r="AN1381" s="111">
        <f t="shared" ref="AN1381:AO1381" si="5787">AN1392+AN1407</f>
        <v>0</v>
      </c>
      <c r="AO1381" s="111">
        <f t="shared" si="5787"/>
        <v>0</v>
      </c>
    </row>
    <row r="1382" spans="1:41" ht="18.75" hidden="1" customHeight="1">
      <c r="A1382" s="43"/>
      <c r="B1382" s="28" t="s">
        <v>310</v>
      </c>
      <c r="C1382" s="29">
        <v>85.01</v>
      </c>
      <c r="D1382" s="186">
        <f t="shared" ref="D1382:E1382" si="5788">D1423</f>
        <v>0</v>
      </c>
      <c r="E1382" s="30">
        <f t="shared" si="5788"/>
        <v>0</v>
      </c>
      <c r="F1382" s="93">
        <f t="shared" ref="F1382:J1382" si="5789">F1423</f>
        <v>0</v>
      </c>
      <c r="G1382" s="186">
        <f t="shared" si="5789"/>
        <v>0</v>
      </c>
      <c r="H1382" s="186">
        <f t="shared" si="5789"/>
        <v>0</v>
      </c>
      <c r="I1382" s="186">
        <f t="shared" si="5789"/>
        <v>0</v>
      </c>
      <c r="J1382" s="186">
        <f t="shared" si="5789"/>
        <v>0</v>
      </c>
      <c r="K1382" s="23">
        <f t="shared" si="5671"/>
        <v>0</v>
      </c>
      <c r="L1382" s="23">
        <f t="shared" si="5672"/>
        <v>0</v>
      </c>
      <c r="M1382" s="186">
        <f t="shared" ref="M1382:O1382" si="5790">M1423</f>
        <v>0</v>
      </c>
      <c r="N1382" s="186">
        <f t="shared" si="5790"/>
        <v>0</v>
      </c>
      <c r="O1382" s="186">
        <f t="shared" si="5790"/>
        <v>0</v>
      </c>
      <c r="P1382" s="30">
        <f t="shared" ref="P1382:Q1382" si="5791">P1423</f>
        <v>0</v>
      </c>
      <c r="Q1382" s="30">
        <f t="shared" si="5791"/>
        <v>0</v>
      </c>
      <c r="R1382" s="30">
        <f t="shared" ref="R1382:Z1382" si="5792">R1423</f>
        <v>0</v>
      </c>
      <c r="S1382" s="30">
        <f t="shared" si="5792"/>
        <v>0</v>
      </c>
      <c r="T1382" s="30">
        <f t="shared" si="5792"/>
        <v>0</v>
      </c>
      <c r="U1382" s="30">
        <f t="shared" ref="U1382:V1382" si="5793">U1423</f>
        <v>0</v>
      </c>
      <c r="V1382" s="30">
        <f t="shared" si="5793"/>
        <v>0</v>
      </c>
      <c r="W1382" s="30">
        <f t="shared" ref="W1382:Y1382" si="5794">W1423</f>
        <v>0</v>
      </c>
      <c r="X1382" s="30">
        <f t="shared" si="5794"/>
        <v>0</v>
      </c>
      <c r="Y1382" s="30">
        <f t="shared" si="5794"/>
        <v>0</v>
      </c>
      <c r="Z1382" s="30">
        <f t="shared" si="5792"/>
        <v>0</v>
      </c>
      <c r="AA1382" s="30">
        <f t="shared" ref="AA1382:AB1382" si="5795">AA1423</f>
        <v>0</v>
      </c>
      <c r="AB1382" s="30">
        <f t="shared" si="5795"/>
        <v>0</v>
      </c>
      <c r="AC1382" s="30">
        <f t="shared" ref="AC1382:AE1382" si="5796">AC1423</f>
        <v>0</v>
      </c>
      <c r="AD1382" s="292">
        <f t="shared" si="5499"/>
        <v>0</v>
      </c>
      <c r="AE1382" s="30">
        <f t="shared" si="5796"/>
        <v>0</v>
      </c>
      <c r="AF1382" s="30">
        <f t="shared" ref="AF1382:AK1382" si="5797">AF1423</f>
        <v>0</v>
      </c>
      <c r="AG1382" s="30">
        <f t="shared" si="5797"/>
        <v>0</v>
      </c>
      <c r="AH1382" s="30">
        <f t="shared" ref="AH1382:AJ1382" si="5798">AH1423</f>
        <v>0</v>
      </c>
      <c r="AI1382" s="30">
        <f t="shared" si="5798"/>
        <v>0</v>
      </c>
      <c r="AJ1382" s="30">
        <f t="shared" si="5798"/>
        <v>0</v>
      </c>
      <c r="AK1382" s="30">
        <f t="shared" si="5797"/>
        <v>0</v>
      </c>
      <c r="AL1382" s="30">
        <f t="shared" ref="AL1382:AM1382" si="5799">AL1423</f>
        <v>0</v>
      </c>
      <c r="AM1382" s="30">
        <f t="shared" si="5799"/>
        <v>0</v>
      </c>
      <c r="AN1382" s="30">
        <f t="shared" ref="AN1382:AO1382" si="5800">AN1423</f>
        <v>0</v>
      </c>
      <c r="AO1382" s="30">
        <f t="shared" si="5800"/>
        <v>0</v>
      </c>
    </row>
    <row r="1383" spans="1:41" ht="18.75" customHeight="1">
      <c r="A1383" s="195" t="s">
        <v>774</v>
      </c>
      <c r="B1383" s="188" t="s">
        <v>775</v>
      </c>
      <c r="C1383" s="129" t="s">
        <v>776</v>
      </c>
      <c r="D1383" s="263">
        <f t="shared" ref="D1383:E1383" si="5801">D1384+D1391</f>
        <v>141863</v>
      </c>
      <c r="E1383" s="156">
        <f t="shared" si="5801"/>
        <v>77898</v>
      </c>
      <c r="F1383" s="300">
        <f t="shared" ref="F1383:J1383" si="5802">F1384+F1391</f>
        <v>83503</v>
      </c>
      <c r="G1383" s="263">
        <f t="shared" si="5802"/>
        <v>37633</v>
      </c>
      <c r="H1383" s="263">
        <f t="shared" si="5802"/>
        <v>16500</v>
      </c>
      <c r="I1383" s="263">
        <f t="shared" si="5802"/>
        <v>14900</v>
      </c>
      <c r="J1383" s="263">
        <f t="shared" si="5802"/>
        <v>14470</v>
      </c>
      <c r="K1383" s="23">
        <f t="shared" si="5671"/>
        <v>83503</v>
      </c>
      <c r="L1383" s="23">
        <f t="shared" si="5672"/>
        <v>0</v>
      </c>
      <c r="M1383" s="263">
        <f t="shared" ref="M1383:O1383" si="5803">M1384+M1391</f>
        <v>73563</v>
      </c>
      <c r="N1383" s="263">
        <f t="shared" si="5803"/>
        <v>46392</v>
      </c>
      <c r="O1383" s="263">
        <f t="shared" si="5803"/>
        <v>23421</v>
      </c>
      <c r="P1383" s="156">
        <f t="shared" ref="P1383:Q1383" si="5804">P1384+P1391</f>
        <v>1638</v>
      </c>
      <c r="Q1383" s="156">
        <f t="shared" si="5804"/>
        <v>0</v>
      </c>
      <c r="R1383" s="156">
        <f t="shared" ref="R1383:Z1383" si="5805">R1384+R1391</f>
        <v>0</v>
      </c>
      <c r="S1383" s="156">
        <f t="shared" si="5805"/>
        <v>0</v>
      </c>
      <c r="T1383" s="156">
        <f t="shared" si="5805"/>
        <v>0</v>
      </c>
      <c r="U1383" s="156">
        <f t="shared" ref="U1383:V1383" si="5806">U1384+U1391</f>
        <v>1306</v>
      </c>
      <c r="V1383" s="156">
        <f t="shared" si="5806"/>
        <v>0</v>
      </c>
      <c r="W1383" s="156">
        <f t="shared" ref="W1383:Y1383" si="5807">W1384+W1391</f>
        <v>2143</v>
      </c>
      <c r="X1383" s="156">
        <f t="shared" si="5807"/>
        <v>0</v>
      </c>
      <c r="Y1383" s="156">
        <f t="shared" si="5807"/>
        <v>0</v>
      </c>
      <c r="Z1383" s="156">
        <f t="shared" si="5805"/>
        <v>6194</v>
      </c>
      <c r="AA1383" s="156">
        <f t="shared" ref="AA1383:AB1383" si="5808">AA1384+AA1391</f>
        <v>265</v>
      </c>
      <c r="AB1383" s="156">
        <f t="shared" si="5808"/>
        <v>3017</v>
      </c>
      <c r="AC1383" s="156">
        <f t="shared" ref="AC1383:AE1383" si="5809">AC1384+AC1391</f>
        <v>0</v>
      </c>
      <c r="AD1383" s="292">
        <f t="shared" si="5499"/>
        <v>98066</v>
      </c>
      <c r="AE1383" s="156">
        <f t="shared" si="5809"/>
        <v>98066</v>
      </c>
      <c r="AF1383" s="156">
        <f t="shared" ref="AF1383:AK1383" si="5810">AF1384+AF1391</f>
        <v>34802</v>
      </c>
      <c r="AG1383" s="156">
        <f t="shared" si="5810"/>
        <v>79272</v>
      </c>
      <c r="AH1383" s="156">
        <f t="shared" ref="AH1383:AJ1383" si="5811">AH1384+AH1391</f>
        <v>0</v>
      </c>
      <c r="AI1383" s="156">
        <f t="shared" si="5811"/>
        <v>0</v>
      </c>
      <c r="AJ1383" s="156">
        <f t="shared" si="5811"/>
        <v>0</v>
      </c>
      <c r="AK1383" s="156">
        <f t="shared" si="5810"/>
        <v>80611</v>
      </c>
      <c r="AL1383" s="156">
        <f t="shared" ref="AL1383:AM1383" si="5812">AL1384+AL1391</f>
        <v>61615</v>
      </c>
      <c r="AM1383" s="156">
        <f t="shared" si="5812"/>
        <v>59547</v>
      </c>
      <c r="AN1383" s="156">
        <f t="shared" ref="AN1383:AO1383" si="5813">AN1384+AN1391</f>
        <v>37834</v>
      </c>
      <c r="AO1383" s="156">
        <f t="shared" si="5813"/>
        <v>0</v>
      </c>
    </row>
    <row r="1384" spans="1:41" ht="14.25">
      <c r="A1384" s="43"/>
      <c r="B1384" s="25" t="s">
        <v>298</v>
      </c>
      <c r="C1384" s="29"/>
      <c r="D1384" s="191">
        <f t="shared" ref="D1384:E1384" si="5814">D1385</f>
        <v>26242</v>
      </c>
      <c r="E1384" s="111">
        <f t="shared" si="5814"/>
        <v>27000</v>
      </c>
      <c r="F1384" s="296">
        <f t="shared" ref="F1384:AO1384" si="5815">F1385</f>
        <v>25000</v>
      </c>
      <c r="G1384" s="191">
        <f t="shared" si="5815"/>
        <v>9000</v>
      </c>
      <c r="H1384" s="191">
        <f t="shared" si="5815"/>
        <v>8000</v>
      </c>
      <c r="I1384" s="191">
        <f t="shared" si="5815"/>
        <v>5000</v>
      </c>
      <c r="J1384" s="191">
        <f t="shared" si="5815"/>
        <v>3000</v>
      </c>
      <c r="K1384" s="23">
        <f t="shared" si="5671"/>
        <v>25000</v>
      </c>
      <c r="L1384" s="23">
        <f t="shared" si="5672"/>
        <v>0</v>
      </c>
      <c r="M1384" s="191">
        <f t="shared" si="5815"/>
        <v>21696</v>
      </c>
      <c r="N1384" s="191">
        <f t="shared" si="5815"/>
        <v>22189</v>
      </c>
      <c r="O1384" s="191">
        <f t="shared" si="5815"/>
        <v>23421</v>
      </c>
      <c r="P1384" s="111">
        <f t="shared" si="5815"/>
        <v>0</v>
      </c>
      <c r="Q1384" s="111">
        <f t="shared" si="5815"/>
        <v>0</v>
      </c>
      <c r="R1384" s="111">
        <f t="shared" si="5815"/>
        <v>0</v>
      </c>
      <c r="S1384" s="111">
        <f t="shared" si="5815"/>
        <v>0</v>
      </c>
      <c r="T1384" s="111">
        <f t="shared" si="5815"/>
        <v>0</v>
      </c>
      <c r="U1384" s="111">
        <f t="shared" si="5815"/>
        <v>1000</v>
      </c>
      <c r="V1384" s="111">
        <f t="shared" si="5815"/>
        <v>0</v>
      </c>
      <c r="W1384" s="111">
        <f t="shared" si="5815"/>
        <v>2143</v>
      </c>
      <c r="X1384" s="111">
        <f t="shared" si="5815"/>
        <v>0</v>
      </c>
      <c r="Y1384" s="111">
        <f t="shared" si="5815"/>
        <v>0</v>
      </c>
      <c r="Z1384" s="111">
        <f t="shared" si="5815"/>
        <v>6188</v>
      </c>
      <c r="AA1384" s="111">
        <f t="shared" si="5815"/>
        <v>265</v>
      </c>
      <c r="AB1384" s="111">
        <f t="shared" si="5815"/>
        <v>221</v>
      </c>
      <c r="AC1384" s="111">
        <f t="shared" si="5815"/>
        <v>0</v>
      </c>
      <c r="AD1384" s="292">
        <f t="shared" si="5499"/>
        <v>34817</v>
      </c>
      <c r="AE1384" s="111">
        <f t="shared" si="5815"/>
        <v>34817</v>
      </c>
      <c r="AF1384" s="111">
        <f t="shared" si="5815"/>
        <v>34802</v>
      </c>
      <c r="AG1384" s="111">
        <f t="shared" si="5815"/>
        <v>35696</v>
      </c>
      <c r="AH1384" s="111">
        <f t="shared" si="5815"/>
        <v>0</v>
      </c>
      <c r="AI1384" s="111">
        <f t="shared" si="5815"/>
        <v>0</v>
      </c>
      <c r="AJ1384" s="111">
        <f t="shared" si="5815"/>
        <v>0</v>
      </c>
      <c r="AK1384" s="111">
        <f t="shared" si="5815"/>
        <v>35046</v>
      </c>
      <c r="AL1384" s="111">
        <f t="shared" si="5815"/>
        <v>35843</v>
      </c>
      <c r="AM1384" s="111">
        <f t="shared" si="5815"/>
        <v>37834</v>
      </c>
      <c r="AN1384" s="111">
        <f t="shared" si="5815"/>
        <v>37834</v>
      </c>
      <c r="AO1384" s="111">
        <f t="shared" si="5815"/>
        <v>0</v>
      </c>
    </row>
    <row r="1385" spans="1:41" ht="14.25" customHeight="1">
      <c r="A1385" s="43"/>
      <c r="B1385" s="28" t="s">
        <v>299</v>
      </c>
      <c r="C1385" s="29">
        <v>1</v>
      </c>
      <c r="D1385" s="248">
        <f t="shared" ref="D1385:E1385" si="5816">D1386+D1387+D1388+D1389+D1390</f>
        <v>26242</v>
      </c>
      <c r="E1385" s="38">
        <f t="shared" si="5816"/>
        <v>27000</v>
      </c>
      <c r="F1385" s="286">
        <f t="shared" ref="F1385:J1385" si="5817">F1386+F1387+F1388+F1389+F1390</f>
        <v>25000</v>
      </c>
      <c r="G1385" s="248">
        <f t="shared" si="5817"/>
        <v>9000</v>
      </c>
      <c r="H1385" s="248">
        <f t="shared" si="5817"/>
        <v>8000</v>
      </c>
      <c r="I1385" s="248">
        <f t="shared" si="5817"/>
        <v>5000</v>
      </c>
      <c r="J1385" s="248">
        <f t="shared" si="5817"/>
        <v>3000</v>
      </c>
      <c r="K1385" s="23">
        <f t="shared" si="5671"/>
        <v>25000</v>
      </c>
      <c r="L1385" s="23">
        <f t="shared" si="5672"/>
        <v>0</v>
      </c>
      <c r="M1385" s="248">
        <f t="shared" ref="M1385:O1385" si="5818">M1386+M1387+M1388+M1389+M1390</f>
        <v>21696</v>
      </c>
      <c r="N1385" s="248">
        <f t="shared" si="5818"/>
        <v>22189</v>
      </c>
      <c r="O1385" s="248">
        <f t="shared" si="5818"/>
        <v>23421</v>
      </c>
      <c r="P1385" s="38">
        <f t="shared" ref="P1385:Q1385" si="5819">P1386+P1387+P1388+P1389+P1390</f>
        <v>0</v>
      </c>
      <c r="Q1385" s="38">
        <f t="shared" si="5819"/>
        <v>0</v>
      </c>
      <c r="R1385" s="38">
        <f t="shared" ref="R1385:Z1385" si="5820">R1386+R1387+R1388+R1389+R1390</f>
        <v>0</v>
      </c>
      <c r="S1385" s="38">
        <f t="shared" si="5820"/>
        <v>0</v>
      </c>
      <c r="T1385" s="38">
        <f t="shared" si="5820"/>
        <v>0</v>
      </c>
      <c r="U1385" s="38">
        <f t="shared" ref="U1385:V1385" si="5821">U1386+U1387+U1388+U1389+U1390</f>
        <v>1000</v>
      </c>
      <c r="V1385" s="38">
        <f t="shared" si="5821"/>
        <v>0</v>
      </c>
      <c r="W1385" s="38">
        <f t="shared" ref="W1385:Y1385" si="5822">W1386+W1387+W1388+W1389+W1390</f>
        <v>2143</v>
      </c>
      <c r="X1385" s="38">
        <f t="shared" si="5822"/>
        <v>0</v>
      </c>
      <c r="Y1385" s="38">
        <f t="shared" si="5822"/>
        <v>0</v>
      </c>
      <c r="Z1385" s="38">
        <f t="shared" si="5820"/>
        <v>6188</v>
      </c>
      <c r="AA1385" s="38">
        <f t="shared" ref="AA1385:AB1385" si="5823">AA1386+AA1387+AA1388+AA1389+AA1390</f>
        <v>265</v>
      </c>
      <c r="AB1385" s="38">
        <f t="shared" si="5823"/>
        <v>221</v>
      </c>
      <c r="AC1385" s="38">
        <f t="shared" ref="AC1385:AE1385" si="5824">AC1386+AC1387+AC1388+AC1389+AC1390</f>
        <v>0</v>
      </c>
      <c r="AD1385" s="292">
        <f t="shared" si="5499"/>
        <v>34817</v>
      </c>
      <c r="AE1385" s="38">
        <f t="shared" si="5824"/>
        <v>34817</v>
      </c>
      <c r="AF1385" s="38">
        <f t="shared" ref="AF1385:AK1385" si="5825">AF1386+AF1387+AF1388+AF1389+AF1390</f>
        <v>34802</v>
      </c>
      <c r="AG1385" s="38">
        <f t="shared" si="5825"/>
        <v>35696</v>
      </c>
      <c r="AH1385" s="38">
        <f t="shared" ref="AH1385:AJ1385" si="5826">AH1386+AH1387+AH1388+AH1389+AH1390</f>
        <v>0</v>
      </c>
      <c r="AI1385" s="38">
        <f t="shared" si="5826"/>
        <v>0</v>
      </c>
      <c r="AJ1385" s="38">
        <f t="shared" si="5826"/>
        <v>0</v>
      </c>
      <c r="AK1385" s="38">
        <f t="shared" si="5825"/>
        <v>35046</v>
      </c>
      <c r="AL1385" s="38">
        <f t="shared" ref="AL1385:AM1385" si="5827">AL1386+AL1387+AL1388+AL1389+AL1390</f>
        <v>35843</v>
      </c>
      <c r="AM1385" s="38">
        <f t="shared" si="5827"/>
        <v>37834</v>
      </c>
      <c r="AN1385" s="38">
        <f t="shared" ref="AN1385:AO1385" si="5828">AN1386+AN1387+AN1388+AN1389+AN1390</f>
        <v>37834</v>
      </c>
      <c r="AO1385" s="38">
        <f t="shared" si="5828"/>
        <v>0</v>
      </c>
    </row>
    <row r="1386" spans="1:41" ht="16.5" hidden="1" customHeight="1">
      <c r="A1386" s="43"/>
      <c r="B1386" s="28" t="s">
        <v>300</v>
      </c>
      <c r="C1386" s="29">
        <v>10</v>
      </c>
      <c r="D1386" s="186"/>
      <c r="E1386" s="30"/>
      <c r="F1386" s="93"/>
      <c r="G1386" s="186"/>
      <c r="H1386" s="186"/>
      <c r="I1386" s="186"/>
      <c r="J1386" s="186"/>
      <c r="K1386" s="23">
        <f t="shared" si="5671"/>
        <v>0</v>
      </c>
      <c r="L1386" s="23">
        <f t="shared" si="5672"/>
        <v>0</v>
      </c>
      <c r="M1386" s="186"/>
      <c r="N1386" s="186"/>
      <c r="O1386" s="186"/>
      <c r="P1386" s="30"/>
      <c r="Q1386" s="30"/>
      <c r="R1386" s="30"/>
      <c r="S1386" s="30"/>
      <c r="T1386" s="30"/>
      <c r="U1386" s="30"/>
      <c r="V1386" s="30"/>
      <c r="W1386" s="30"/>
      <c r="X1386" s="30"/>
      <c r="Y1386" s="30"/>
      <c r="Z1386" s="30"/>
      <c r="AA1386" s="30"/>
      <c r="AB1386" s="30"/>
      <c r="AC1386" s="30"/>
      <c r="AD1386" s="292">
        <f t="shared" si="5499"/>
        <v>0</v>
      </c>
      <c r="AE1386" s="30"/>
      <c r="AF1386" s="30"/>
      <c r="AG1386" s="30"/>
      <c r="AH1386" s="30"/>
      <c r="AI1386" s="30"/>
      <c r="AJ1386" s="30"/>
      <c r="AK1386" s="30"/>
      <c r="AL1386" s="30"/>
      <c r="AM1386" s="30"/>
      <c r="AN1386" s="30"/>
      <c r="AO1386" s="30"/>
    </row>
    <row r="1387" spans="1:41" ht="13.5" customHeight="1">
      <c r="A1387" s="43"/>
      <c r="B1387" s="28" t="s">
        <v>301</v>
      </c>
      <c r="C1387" s="29">
        <v>20</v>
      </c>
      <c r="D1387" s="252">
        <v>26242</v>
      </c>
      <c r="E1387" s="47">
        <v>27000</v>
      </c>
      <c r="F1387" s="291">
        <f>34313-7000-2313</f>
        <v>25000</v>
      </c>
      <c r="G1387" s="252">
        <v>9000</v>
      </c>
      <c r="H1387" s="252">
        <v>8000</v>
      </c>
      <c r="I1387" s="252">
        <v>5000</v>
      </c>
      <c r="J1387" s="252">
        <v>3000</v>
      </c>
      <c r="K1387" s="23">
        <f t="shared" si="5671"/>
        <v>25000</v>
      </c>
      <c r="L1387" s="23">
        <f t="shared" si="5672"/>
        <v>0</v>
      </c>
      <c r="M1387" s="252">
        <v>21696</v>
      </c>
      <c r="N1387" s="252">
        <v>22189</v>
      </c>
      <c r="O1387" s="252">
        <v>23421</v>
      </c>
      <c r="P1387" s="47"/>
      <c r="Q1387" s="47"/>
      <c r="R1387" s="47"/>
      <c r="S1387" s="47"/>
      <c r="T1387" s="47"/>
      <c r="U1387" s="47">
        <f>2000-1000</f>
        <v>1000</v>
      </c>
      <c r="V1387" s="47"/>
      <c r="W1387" s="47">
        <v>2143</v>
      </c>
      <c r="X1387" s="47"/>
      <c r="Y1387" s="47"/>
      <c r="Z1387" s="47">
        <f>76+6112</f>
        <v>6188</v>
      </c>
      <c r="AA1387" s="47">
        <v>265</v>
      </c>
      <c r="AB1387" s="47">
        <v>221</v>
      </c>
      <c r="AC1387" s="47"/>
      <c r="AD1387" s="292">
        <f t="shared" si="5499"/>
        <v>34817</v>
      </c>
      <c r="AE1387" s="47">
        <v>34817</v>
      </c>
      <c r="AF1387" s="47">
        <v>34802</v>
      </c>
      <c r="AG1387" s="47">
        <f>35046+650</f>
        <v>35696</v>
      </c>
      <c r="AH1387" s="47"/>
      <c r="AI1387" s="47"/>
      <c r="AJ1387" s="47"/>
      <c r="AK1387" s="47">
        <v>35046</v>
      </c>
      <c r="AL1387" s="47">
        <v>35843</v>
      </c>
      <c r="AM1387" s="47">
        <v>37834</v>
      </c>
      <c r="AN1387" s="47">
        <v>37834</v>
      </c>
      <c r="AO1387" s="47"/>
    </row>
    <row r="1388" spans="1:41" ht="13.5" hidden="1" customHeight="1">
      <c r="A1388" s="43"/>
      <c r="B1388" s="28" t="s">
        <v>777</v>
      </c>
      <c r="C1388" s="29">
        <v>59</v>
      </c>
      <c r="D1388" s="186"/>
      <c r="E1388" s="30"/>
      <c r="F1388" s="93"/>
      <c r="G1388" s="186"/>
      <c r="H1388" s="186"/>
      <c r="I1388" s="186"/>
      <c r="J1388" s="186"/>
      <c r="K1388" s="23">
        <f t="shared" si="5671"/>
        <v>0</v>
      </c>
      <c r="L1388" s="23">
        <f t="shared" si="5672"/>
        <v>0</v>
      </c>
      <c r="M1388" s="186"/>
      <c r="N1388" s="186"/>
      <c r="O1388" s="186"/>
      <c r="P1388" s="30"/>
      <c r="Q1388" s="30"/>
      <c r="R1388" s="30"/>
      <c r="S1388" s="30"/>
      <c r="T1388" s="30"/>
      <c r="U1388" s="30"/>
      <c r="V1388" s="30"/>
      <c r="W1388" s="30"/>
      <c r="X1388" s="30"/>
      <c r="Y1388" s="30"/>
      <c r="Z1388" s="30"/>
      <c r="AA1388" s="30"/>
      <c r="AB1388" s="30"/>
      <c r="AC1388" s="30"/>
      <c r="AD1388" s="292">
        <f t="shared" si="5499"/>
        <v>0</v>
      </c>
      <c r="AE1388" s="30"/>
      <c r="AF1388" s="30"/>
      <c r="AG1388" s="30"/>
      <c r="AH1388" s="30"/>
      <c r="AI1388" s="30"/>
      <c r="AJ1388" s="30"/>
      <c r="AK1388" s="30"/>
      <c r="AL1388" s="30"/>
      <c r="AM1388" s="30"/>
      <c r="AN1388" s="30"/>
      <c r="AO1388" s="30"/>
    </row>
    <row r="1389" spans="1:41" ht="13.5" hidden="1" customHeight="1">
      <c r="A1389" s="43"/>
      <c r="B1389" s="28" t="s">
        <v>310</v>
      </c>
      <c r="C1389" s="29">
        <v>85</v>
      </c>
      <c r="D1389" s="186"/>
      <c r="E1389" s="30"/>
      <c r="F1389" s="93"/>
      <c r="G1389" s="186"/>
      <c r="H1389" s="186"/>
      <c r="I1389" s="186"/>
      <c r="J1389" s="186"/>
      <c r="K1389" s="23">
        <f t="shared" si="5671"/>
        <v>0</v>
      </c>
      <c r="L1389" s="23">
        <f t="shared" si="5672"/>
        <v>0</v>
      </c>
      <c r="M1389" s="186"/>
      <c r="N1389" s="186"/>
      <c r="O1389" s="186"/>
      <c r="P1389" s="30"/>
      <c r="Q1389" s="30"/>
      <c r="R1389" s="30"/>
      <c r="S1389" s="30"/>
      <c r="T1389" s="30"/>
      <c r="U1389" s="30"/>
      <c r="V1389" s="30"/>
      <c r="W1389" s="30"/>
      <c r="X1389" s="30"/>
      <c r="Y1389" s="30"/>
      <c r="Z1389" s="30"/>
      <c r="AA1389" s="30"/>
      <c r="AB1389" s="30"/>
      <c r="AC1389" s="30"/>
      <c r="AD1389" s="292">
        <f t="shared" si="5499"/>
        <v>0</v>
      </c>
      <c r="AE1389" s="30"/>
      <c r="AF1389" s="30"/>
      <c r="AG1389" s="30"/>
      <c r="AH1389" s="30"/>
      <c r="AI1389" s="30"/>
      <c r="AJ1389" s="30"/>
      <c r="AK1389" s="30"/>
      <c r="AL1389" s="30"/>
      <c r="AM1389" s="30"/>
      <c r="AN1389" s="30"/>
      <c r="AO1389" s="30"/>
    </row>
    <row r="1390" spans="1:41" ht="13.5" hidden="1" customHeight="1">
      <c r="A1390" s="43"/>
      <c r="B1390" s="28" t="s">
        <v>751</v>
      </c>
      <c r="C1390" s="29">
        <v>40.299999999999997</v>
      </c>
      <c r="D1390" s="186"/>
      <c r="E1390" s="30"/>
      <c r="F1390" s="93"/>
      <c r="G1390" s="186"/>
      <c r="H1390" s="186"/>
      <c r="I1390" s="186"/>
      <c r="J1390" s="186"/>
      <c r="K1390" s="23">
        <f t="shared" si="5671"/>
        <v>0</v>
      </c>
      <c r="L1390" s="23">
        <f t="shared" si="5672"/>
        <v>0</v>
      </c>
      <c r="M1390" s="186"/>
      <c r="N1390" s="186"/>
      <c r="O1390" s="186"/>
      <c r="P1390" s="30"/>
      <c r="Q1390" s="30"/>
      <c r="R1390" s="30"/>
      <c r="S1390" s="30"/>
      <c r="T1390" s="30"/>
      <c r="U1390" s="30"/>
      <c r="V1390" s="30"/>
      <c r="W1390" s="30"/>
      <c r="X1390" s="30"/>
      <c r="Y1390" s="30"/>
      <c r="Z1390" s="30"/>
      <c r="AA1390" s="30"/>
      <c r="AB1390" s="30"/>
      <c r="AC1390" s="30"/>
      <c r="AD1390" s="292">
        <f t="shared" si="5499"/>
        <v>0</v>
      </c>
      <c r="AE1390" s="30"/>
      <c r="AF1390" s="30"/>
      <c r="AG1390" s="30"/>
      <c r="AH1390" s="30"/>
      <c r="AI1390" s="30"/>
      <c r="AJ1390" s="30"/>
      <c r="AK1390" s="30"/>
      <c r="AL1390" s="30"/>
      <c r="AM1390" s="30"/>
      <c r="AN1390" s="30"/>
      <c r="AO1390" s="30"/>
    </row>
    <row r="1391" spans="1:41" ht="15" customHeight="1">
      <c r="A1391" s="43"/>
      <c r="B1391" s="25" t="s">
        <v>311</v>
      </c>
      <c r="C1391" s="26"/>
      <c r="D1391" s="191">
        <f t="shared" ref="D1391:E1391" si="5829">D1392</f>
        <v>115621</v>
      </c>
      <c r="E1391" s="111">
        <f t="shared" si="5829"/>
        <v>50898</v>
      </c>
      <c r="F1391" s="296">
        <f t="shared" ref="F1391:AO1391" si="5830">F1392</f>
        <v>58503</v>
      </c>
      <c r="G1391" s="191">
        <f t="shared" si="5830"/>
        <v>28633</v>
      </c>
      <c r="H1391" s="191">
        <f t="shared" si="5830"/>
        <v>8500</v>
      </c>
      <c r="I1391" s="191">
        <f t="shared" si="5830"/>
        <v>9900</v>
      </c>
      <c r="J1391" s="191">
        <f t="shared" si="5830"/>
        <v>11470</v>
      </c>
      <c r="K1391" s="23">
        <f t="shared" si="5671"/>
        <v>58503</v>
      </c>
      <c r="L1391" s="23">
        <f t="shared" si="5672"/>
        <v>0</v>
      </c>
      <c r="M1391" s="191">
        <f t="shared" si="5830"/>
        <v>51867</v>
      </c>
      <c r="N1391" s="191">
        <f t="shared" si="5830"/>
        <v>24203</v>
      </c>
      <c r="O1391" s="191">
        <f t="shared" si="5830"/>
        <v>0</v>
      </c>
      <c r="P1391" s="111">
        <f t="shared" si="5830"/>
        <v>1638</v>
      </c>
      <c r="Q1391" s="111">
        <f t="shared" si="5830"/>
        <v>0</v>
      </c>
      <c r="R1391" s="111">
        <f t="shared" si="5830"/>
        <v>0</v>
      </c>
      <c r="S1391" s="111">
        <f t="shared" si="5830"/>
        <v>0</v>
      </c>
      <c r="T1391" s="111">
        <f t="shared" si="5830"/>
        <v>0</v>
      </c>
      <c r="U1391" s="111">
        <f t="shared" si="5830"/>
        <v>306</v>
      </c>
      <c r="V1391" s="111">
        <f t="shared" si="5830"/>
        <v>0</v>
      </c>
      <c r="W1391" s="111">
        <f t="shared" si="5830"/>
        <v>0</v>
      </c>
      <c r="X1391" s="111">
        <f t="shared" si="5830"/>
        <v>0</v>
      </c>
      <c r="Y1391" s="111">
        <f t="shared" si="5830"/>
        <v>0</v>
      </c>
      <c r="Z1391" s="111">
        <f t="shared" si="5830"/>
        <v>6</v>
      </c>
      <c r="AA1391" s="111">
        <f t="shared" si="5830"/>
        <v>0</v>
      </c>
      <c r="AB1391" s="111">
        <f t="shared" si="5830"/>
        <v>2796</v>
      </c>
      <c r="AC1391" s="111">
        <f t="shared" si="5830"/>
        <v>0</v>
      </c>
      <c r="AD1391" s="292">
        <f t="shared" si="5499"/>
        <v>63249</v>
      </c>
      <c r="AE1391" s="111">
        <f t="shared" si="5830"/>
        <v>63249</v>
      </c>
      <c r="AF1391" s="111">
        <f t="shared" si="5830"/>
        <v>0</v>
      </c>
      <c r="AG1391" s="111">
        <f t="shared" si="5830"/>
        <v>43576</v>
      </c>
      <c r="AH1391" s="111">
        <f t="shared" si="5830"/>
        <v>0</v>
      </c>
      <c r="AI1391" s="111">
        <f t="shared" si="5830"/>
        <v>0</v>
      </c>
      <c r="AJ1391" s="111">
        <f t="shared" si="5830"/>
        <v>0</v>
      </c>
      <c r="AK1391" s="111">
        <f t="shared" si="5830"/>
        <v>45565</v>
      </c>
      <c r="AL1391" s="111">
        <f t="shared" si="5830"/>
        <v>25772</v>
      </c>
      <c r="AM1391" s="111">
        <f t="shared" si="5830"/>
        <v>21713</v>
      </c>
      <c r="AN1391" s="111">
        <f t="shared" si="5830"/>
        <v>0</v>
      </c>
      <c r="AO1391" s="111">
        <f t="shared" si="5830"/>
        <v>0</v>
      </c>
    </row>
    <row r="1392" spans="1:41" ht="15" customHeight="1">
      <c r="A1392" s="43"/>
      <c r="B1392" s="28" t="s">
        <v>778</v>
      </c>
      <c r="C1392" s="29">
        <v>70</v>
      </c>
      <c r="D1392" s="252">
        <f t="shared" ref="D1392:E1392" si="5831">D1394+D1397+D1400+D1401+D1410</f>
        <v>115621</v>
      </c>
      <c r="E1392" s="47">
        <f t="shared" si="5831"/>
        <v>50898</v>
      </c>
      <c r="F1392" s="291">
        <f t="shared" ref="F1392:J1392" si="5832">F1394+F1397+F1400+F1401+F1410</f>
        <v>58503</v>
      </c>
      <c r="G1392" s="252">
        <f t="shared" si="5832"/>
        <v>28633</v>
      </c>
      <c r="H1392" s="252">
        <f t="shared" si="5832"/>
        <v>8500</v>
      </c>
      <c r="I1392" s="252">
        <f t="shared" si="5832"/>
        <v>9900</v>
      </c>
      <c r="J1392" s="252">
        <f t="shared" si="5832"/>
        <v>11470</v>
      </c>
      <c r="K1392" s="23">
        <f t="shared" si="5671"/>
        <v>58503</v>
      </c>
      <c r="L1392" s="23">
        <f t="shared" si="5672"/>
        <v>0</v>
      </c>
      <c r="M1392" s="252">
        <f t="shared" ref="M1392:O1392" si="5833">M1394+M1397+M1400+M1401+M1410</f>
        <v>51867</v>
      </c>
      <c r="N1392" s="252">
        <f t="shared" si="5833"/>
        <v>24203</v>
      </c>
      <c r="O1392" s="252">
        <f t="shared" si="5833"/>
        <v>0</v>
      </c>
      <c r="P1392" s="47">
        <f t="shared" ref="P1392:Q1392" si="5834">P1394+P1397+P1400+P1401+P1410</f>
        <v>1638</v>
      </c>
      <c r="Q1392" s="47">
        <f t="shared" si="5834"/>
        <v>0</v>
      </c>
      <c r="R1392" s="47">
        <f t="shared" ref="R1392:Z1392" si="5835">R1394+R1397+R1400+R1401+R1410</f>
        <v>0</v>
      </c>
      <c r="S1392" s="47">
        <f t="shared" si="5835"/>
        <v>0</v>
      </c>
      <c r="T1392" s="47">
        <f t="shared" si="5835"/>
        <v>0</v>
      </c>
      <c r="U1392" s="47">
        <f t="shared" ref="U1392:V1392" si="5836">U1394+U1397+U1400+U1401+U1410</f>
        <v>306</v>
      </c>
      <c r="V1392" s="47">
        <f t="shared" si="5836"/>
        <v>0</v>
      </c>
      <c r="W1392" s="47">
        <f t="shared" ref="W1392:Y1392" si="5837">W1394+W1397+W1400+W1401+W1410</f>
        <v>0</v>
      </c>
      <c r="X1392" s="47">
        <f t="shared" si="5837"/>
        <v>0</v>
      </c>
      <c r="Y1392" s="47">
        <f t="shared" si="5837"/>
        <v>0</v>
      </c>
      <c r="Z1392" s="47">
        <f t="shared" si="5835"/>
        <v>6</v>
      </c>
      <c r="AA1392" s="47">
        <f t="shared" ref="AA1392:AB1392" si="5838">AA1394+AA1397+AA1400+AA1401+AA1410</f>
        <v>0</v>
      </c>
      <c r="AB1392" s="47">
        <f t="shared" si="5838"/>
        <v>2796</v>
      </c>
      <c r="AC1392" s="47">
        <f t="shared" ref="AC1392:AE1392" si="5839">AC1394+AC1397+AC1400+AC1401+AC1410</f>
        <v>0</v>
      </c>
      <c r="AD1392" s="292">
        <f t="shared" ref="AD1392:AD1449" si="5840">F1392+P1392+Q1392+R1392+S1392+T1392+Z1392+U1392+V1392+W1392+X1392+Y1392+AA1392+AB1392+AC1392</f>
        <v>63249</v>
      </c>
      <c r="AE1392" s="47">
        <f t="shared" si="5839"/>
        <v>63249</v>
      </c>
      <c r="AF1392" s="47">
        <f t="shared" ref="AF1392:AK1392" si="5841">AF1394+AF1397+AF1400+AF1401+AF1410</f>
        <v>0</v>
      </c>
      <c r="AG1392" s="47">
        <f t="shared" si="5841"/>
        <v>43576</v>
      </c>
      <c r="AH1392" s="47">
        <f t="shared" ref="AH1392:AJ1392" si="5842">AH1394+AH1397+AH1400+AH1401+AH1410</f>
        <v>0</v>
      </c>
      <c r="AI1392" s="47">
        <f t="shared" si="5842"/>
        <v>0</v>
      </c>
      <c r="AJ1392" s="47">
        <f t="shared" si="5842"/>
        <v>0</v>
      </c>
      <c r="AK1392" s="47">
        <f t="shared" si="5841"/>
        <v>45565</v>
      </c>
      <c r="AL1392" s="47">
        <f t="shared" ref="AL1392:AM1392" si="5843">AL1394+AL1397+AL1400+AL1401+AL1410</f>
        <v>25772</v>
      </c>
      <c r="AM1392" s="47">
        <f t="shared" si="5843"/>
        <v>21713</v>
      </c>
      <c r="AN1392" s="47">
        <f t="shared" ref="AN1392:AO1392" si="5844">AN1394+AN1397+AN1400+AN1401+AN1410</f>
        <v>0</v>
      </c>
      <c r="AO1392" s="47">
        <f t="shared" si="5844"/>
        <v>0</v>
      </c>
    </row>
    <row r="1393" spans="1:41" ht="15" customHeight="1">
      <c r="A1393" s="43"/>
      <c r="B1393" s="226" t="s">
        <v>779</v>
      </c>
      <c r="C1393" s="227"/>
      <c r="D1393" s="273">
        <f t="shared" ref="D1393:E1393" si="5845">D1394+D1397+D1400+D1401+D1410</f>
        <v>115621</v>
      </c>
      <c r="E1393" s="228">
        <f t="shared" si="5845"/>
        <v>50898</v>
      </c>
      <c r="F1393" s="313">
        <f t="shared" ref="F1393:J1393" si="5846">F1394+F1397+F1400+F1401+F1410</f>
        <v>58503</v>
      </c>
      <c r="G1393" s="273">
        <f t="shared" si="5846"/>
        <v>28633</v>
      </c>
      <c r="H1393" s="273">
        <f t="shared" si="5846"/>
        <v>8500</v>
      </c>
      <c r="I1393" s="273">
        <f t="shared" si="5846"/>
        <v>9900</v>
      </c>
      <c r="J1393" s="273">
        <f t="shared" si="5846"/>
        <v>11470</v>
      </c>
      <c r="K1393" s="23">
        <f t="shared" si="5671"/>
        <v>58503</v>
      </c>
      <c r="L1393" s="23">
        <f t="shared" si="5672"/>
        <v>0</v>
      </c>
      <c r="M1393" s="273">
        <f t="shared" ref="M1393:O1393" si="5847">M1394+M1397+M1400+M1401+M1410</f>
        <v>51867</v>
      </c>
      <c r="N1393" s="273">
        <f t="shared" si="5847"/>
        <v>24203</v>
      </c>
      <c r="O1393" s="273">
        <f t="shared" si="5847"/>
        <v>0</v>
      </c>
      <c r="P1393" s="228">
        <f t="shared" ref="P1393:Q1393" si="5848">P1394+P1397+P1400+P1401+P1410</f>
        <v>1638</v>
      </c>
      <c r="Q1393" s="228">
        <f t="shared" si="5848"/>
        <v>0</v>
      </c>
      <c r="R1393" s="228">
        <f t="shared" ref="R1393:Z1393" si="5849">R1394+R1397+R1400+R1401+R1410</f>
        <v>0</v>
      </c>
      <c r="S1393" s="228">
        <f t="shared" si="5849"/>
        <v>0</v>
      </c>
      <c r="T1393" s="228">
        <f t="shared" si="5849"/>
        <v>0</v>
      </c>
      <c r="U1393" s="228">
        <f t="shared" ref="U1393:V1393" si="5850">U1394+U1397+U1400+U1401+U1410</f>
        <v>306</v>
      </c>
      <c r="V1393" s="228">
        <f t="shared" si="5850"/>
        <v>0</v>
      </c>
      <c r="W1393" s="228">
        <f t="shared" ref="W1393:Y1393" si="5851">W1394+W1397+W1400+W1401+W1410</f>
        <v>0</v>
      </c>
      <c r="X1393" s="228">
        <f t="shared" si="5851"/>
        <v>0</v>
      </c>
      <c r="Y1393" s="228">
        <f t="shared" si="5851"/>
        <v>0</v>
      </c>
      <c r="Z1393" s="228">
        <f t="shared" si="5849"/>
        <v>6</v>
      </c>
      <c r="AA1393" s="228">
        <f t="shared" ref="AA1393:AB1393" si="5852">AA1394+AA1397+AA1400+AA1401+AA1410</f>
        <v>0</v>
      </c>
      <c r="AB1393" s="228">
        <f t="shared" si="5852"/>
        <v>2796</v>
      </c>
      <c r="AC1393" s="228">
        <f t="shared" ref="AC1393:AE1393" si="5853">AC1394+AC1397+AC1400+AC1401+AC1410</f>
        <v>0</v>
      </c>
      <c r="AD1393" s="292">
        <f t="shared" si="5840"/>
        <v>63249</v>
      </c>
      <c r="AE1393" s="228">
        <f t="shared" si="5853"/>
        <v>63249</v>
      </c>
      <c r="AF1393" s="228">
        <f t="shared" ref="AF1393:AK1393" si="5854">AF1394+AF1397+AF1400+AF1401+AF1410</f>
        <v>0</v>
      </c>
      <c r="AG1393" s="228">
        <f t="shared" si="5854"/>
        <v>43576</v>
      </c>
      <c r="AH1393" s="228">
        <f t="shared" ref="AH1393:AJ1393" si="5855">AH1394+AH1397+AH1400+AH1401+AH1410</f>
        <v>0</v>
      </c>
      <c r="AI1393" s="228">
        <f t="shared" si="5855"/>
        <v>0</v>
      </c>
      <c r="AJ1393" s="228">
        <f t="shared" si="5855"/>
        <v>0</v>
      </c>
      <c r="AK1393" s="228">
        <f t="shared" si="5854"/>
        <v>45565</v>
      </c>
      <c r="AL1393" s="228">
        <f t="shared" ref="AL1393:AM1393" si="5856">AL1394+AL1397+AL1400+AL1401+AL1410</f>
        <v>25772</v>
      </c>
      <c r="AM1393" s="228">
        <f t="shared" si="5856"/>
        <v>21713</v>
      </c>
      <c r="AN1393" s="228">
        <f t="shared" ref="AN1393:AO1393" si="5857">AN1394+AN1397+AN1400+AN1401+AN1410</f>
        <v>0</v>
      </c>
      <c r="AO1393" s="228">
        <f t="shared" si="5857"/>
        <v>0</v>
      </c>
    </row>
    <row r="1394" spans="1:41" ht="15" customHeight="1">
      <c r="A1394" s="43"/>
      <c r="B1394" s="83" t="s">
        <v>780</v>
      </c>
      <c r="C1394" s="87"/>
      <c r="D1394" s="185">
        <f t="shared" ref="D1394" si="5858">D1395+D1396</f>
        <v>54757</v>
      </c>
      <c r="E1394" s="229">
        <f t="shared" ref="E1394:P1394" si="5859">E1395+E1396</f>
        <v>25500</v>
      </c>
      <c r="F1394" s="306">
        <f t="shared" si="5859"/>
        <v>28350</v>
      </c>
      <c r="G1394" s="185">
        <f t="shared" ref="G1394:J1394" si="5860">G1395+G1396</f>
        <v>2850</v>
      </c>
      <c r="H1394" s="185">
        <f t="shared" si="5860"/>
        <v>8500</v>
      </c>
      <c r="I1394" s="185">
        <f t="shared" si="5860"/>
        <v>8500</v>
      </c>
      <c r="J1394" s="185">
        <f t="shared" si="5860"/>
        <v>8500</v>
      </c>
      <c r="K1394" s="23">
        <f t="shared" si="5671"/>
        <v>28350</v>
      </c>
      <c r="L1394" s="23">
        <f t="shared" si="5672"/>
        <v>0</v>
      </c>
      <c r="M1394" s="185">
        <f t="shared" si="5859"/>
        <v>51867</v>
      </c>
      <c r="N1394" s="185">
        <f t="shared" si="5859"/>
        <v>24203</v>
      </c>
      <c r="O1394" s="185">
        <f t="shared" si="5859"/>
        <v>0</v>
      </c>
      <c r="P1394" s="229">
        <f t="shared" si="5859"/>
        <v>0</v>
      </c>
      <c r="Q1394" s="229">
        <f t="shared" ref="Q1394:Z1394" si="5861">Q1395+Q1396</f>
        <v>0</v>
      </c>
      <c r="R1394" s="229">
        <f t="shared" si="5861"/>
        <v>0</v>
      </c>
      <c r="S1394" s="229">
        <f t="shared" si="5861"/>
        <v>0</v>
      </c>
      <c r="T1394" s="229">
        <f t="shared" si="5861"/>
        <v>0</v>
      </c>
      <c r="U1394" s="229">
        <f t="shared" ref="U1394:V1394" si="5862">U1395+U1396</f>
        <v>0</v>
      </c>
      <c r="V1394" s="229">
        <f t="shared" si="5862"/>
        <v>0</v>
      </c>
      <c r="W1394" s="229">
        <f t="shared" ref="W1394:Y1394" si="5863">W1395+W1396</f>
        <v>0</v>
      </c>
      <c r="X1394" s="229">
        <f t="shared" si="5863"/>
        <v>0</v>
      </c>
      <c r="Y1394" s="229">
        <f t="shared" si="5863"/>
        <v>0</v>
      </c>
      <c r="Z1394" s="229">
        <f t="shared" si="5861"/>
        <v>0</v>
      </c>
      <c r="AA1394" s="229">
        <f t="shared" ref="AA1394:AB1394" si="5864">AA1395+AA1396</f>
        <v>0</v>
      </c>
      <c r="AB1394" s="229">
        <f t="shared" si="5864"/>
        <v>0</v>
      </c>
      <c r="AC1394" s="229">
        <f t="shared" ref="AC1394:AE1394" si="5865">AC1395+AC1396</f>
        <v>0</v>
      </c>
      <c r="AD1394" s="292">
        <f t="shared" si="5840"/>
        <v>28350</v>
      </c>
      <c r="AE1394" s="229">
        <f t="shared" si="5865"/>
        <v>28350</v>
      </c>
      <c r="AF1394" s="229">
        <f t="shared" ref="AF1394:AK1394" si="5866">AF1395+AF1396</f>
        <v>0</v>
      </c>
      <c r="AG1394" s="229">
        <f t="shared" si="5866"/>
        <v>42304</v>
      </c>
      <c r="AH1394" s="229">
        <f t="shared" ref="AH1394:AJ1394" si="5867">AH1395+AH1396</f>
        <v>0</v>
      </c>
      <c r="AI1394" s="229">
        <f t="shared" si="5867"/>
        <v>0</v>
      </c>
      <c r="AJ1394" s="229">
        <f t="shared" si="5867"/>
        <v>0</v>
      </c>
      <c r="AK1394" s="229">
        <f t="shared" si="5866"/>
        <v>42184</v>
      </c>
      <c r="AL1394" s="229">
        <f t="shared" ref="AL1394:AM1394" si="5868">AL1395+AL1396</f>
        <v>25772</v>
      </c>
      <c r="AM1394" s="229">
        <f t="shared" si="5868"/>
        <v>21713</v>
      </c>
      <c r="AN1394" s="229">
        <f t="shared" ref="AN1394:AO1394" si="5869">AN1395+AN1396</f>
        <v>0</v>
      </c>
      <c r="AO1394" s="229">
        <f t="shared" si="5869"/>
        <v>0</v>
      </c>
    </row>
    <row r="1395" spans="1:41" ht="15" customHeight="1">
      <c r="A1395" s="43"/>
      <c r="B1395" s="28" t="s">
        <v>781</v>
      </c>
      <c r="C1395" s="29"/>
      <c r="D1395" s="186">
        <v>48506</v>
      </c>
      <c r="E1395" s="30">
        <v>25500</v>
      </c>
      <c r="F1395" s="93">
        <v>25500</v>
      </c>
      <c r="G1395" s="186">
        <v>0</v>
      </c>
      <c r="H1395" s="186">
        <v>8500</v>
      </c>
      <c r="I1395" s="186">
        <v>8500</v>
      </c>
      <c r="J1395" s="186">
        <v>8500</v>
      </c>
      <c r="K1395" s="23">
        <f t="shared" si="5671"/>
        <v>25500</v>
      </c>
      <c r="L1395" s="23">
        <f t="shared" si="5672"/>
        <v>0</v>
      </c>
      <c r="M1395" s="186">
        <v>51867</v>
      </c>
      <c r="N1395" s="186">
        <v>24203</v>
      </c>
      <c r="O1395" s="186"/>
      <c r="P1395" s="30"/>
      <c r="Q1395" s="30"/>
      <c r="R1395" s="30"/>
      <c r="S1395" s="30"/>
      <c r="T1395" s="30"/>
      <c r="U1395" s="30"/>
      <c r="V1395" s="30"/>
      <c r="W1395" s="30"/>
      <c r="X1395" s="30"/>
      <c r="Y1395" s="30"/>
      <c r="Z1395" s="30"/>
      <c r="AA1395" s="30"/>
      <c r="AB1395" s="30"/>
      <c r="AC1395" s="30"/>
      <c r="AD1395" s="292">
        <f t="shared" si="5840"/>
        <v>25500</v>
      </c>
      <c r="AE1395" s="30">
        <v>25500</v>
      </c>
      <c r="AF1395" s="30"/>
      <c r="AG1395" s="30">
        <v>41055</v>
      </c>
      <c r="AH1395" s="30"/>
      <c r="AI1395" s="30"/>
      <c r="AJ1395" s="30"/>
      <c r="AK1395" s="30">
        <v>41055</v>
      </c>
      <c r="AL1395" s="30">
        <v>25772</v>
      </c>
      <c r="AM1395" s="30">
        <v>21713</v>
      </c>
      <c r="AN1395" s="30"/>
      <c r="AO1395" s="30"/>
    </row>
    <row r="1396" spans="1:41" ht="15" customHeight="1">
      <c r="A1396" s="43"/>
      <c r="B1396" s="28" t="s">
        <v>782</v>
      </c>
      <c r="C1396" s="29"/>
      <c r="D1396" s="186">
        <v>6251</v>
      </c>
      <c r="E1396" s="30"/>
      <c r="F1396" s="93">
        <f>3750-500-200-200</f>
        <v>2850</v>
      </c>
      <c r="G1396" s="186">
        <v>2850</v>
      </c>
      <c r="H1396" s="186"/>
      <c r="I1396" s="186"/>
      <c r="J1396" s="186"/>
      <c r="K1396" s="23">
        <f t="shared" si="5671"/>
        <v>2850</v>
      </c>
      <c r="L1396" s="23">
        <f t="shared" si="5672"/>
        <v>0</v>
      </c>
      <c r="M1396" s="186"/>
      <c r="N1396" s="186"/>
      <c r="O1396" s="186"/>
      <c r="P1396" s="30"/>
      <c r="Q1396" s="30"/>
      <c r="R1396" s="30"/>
      <c r="S1396" s="30"/>
      <c r="T1396" s="30"/>
      <c r="U1396" s="30"/>
      <c r="V1396" s="30"/>
      <c r="W1396" s="30"/>
      <c r="X1396" s="30"/>
      <c r="Y1396" s="30"/>
      <c r="Z1396" s="30"/>
      <c r="AA1396" s="30"/>
      <c r="AB1396" s="30"/>
      <c r="AC1396" s="30"/>
      <c r="AD1396" s="292">
        <f t="shared" si="5840"/>
        <v>2850</v>
      </c>
      <c r="AE1396" s="30">
        <v>2850</v>
      </c>
      <c r="AF1396" s="30"/>
      <c r="AG1396" s="30">
        <f>1129+120</f>
        <v>1249</v>
      </c>
      <c r="AH1396" s="30"/>
      <c r="AI1396" s="30"/>
      <c r="AJ1396" s="30"/>
      <c r="AK1396" s="30">
        <v>1129</v>
      </c>
      <c r="AL1396" s="30"/>
      <c r="AM1396" s="30"/>
      <c r="AN1396" s="30"/>
      <c r="AO1396" s="30"/>
    </row>
    <row r="1397" spans="1:41" ht="20.25" customHeight="1">
      <c r="A1397" s="43"/>
      <c r="B1397" s="230" t="s">
        <v>783</v>
      </c>
      <c r="C1397" s="87"/>
      <c r="D1397" s="185">
        <f t="shared" ref="D1397" si="5870">D1398+D1399</f>
        <v>18205</v>
      </c>
      <c r="E1397" s="229">
        <f t="shared" ref="E1397:P1397" si="5871">E1398+E1399</f>
        <v>101</v>
      </c>
      <c r="F1397" s="306">
        <f t="shared" si="5871"/>
        <v>101</v>
      </c>
      <c r="G1397" s="185">
        <f t="shared" ref="G1397:J1397" si="5872">G1398+G1399</f>
        <v>101</v>
      </c>
      <c r="H1397" s="185">
        <f t="shared" si="5872"/>
        <v>0</v>
      </c>
      <c r="I1397" s="185">
        <f t="shared" si="5872"/>
        <v>0</v>
      </c>
      <c r="J1397" s="185">
        <f t="shared" si="5872"/>
        <v>0</v>
      </c>
      <c r="K1397" s="23">
        <f t="shared" si="5671"/>
        <v>101</v>
      </c>
      <c r="L1397" s="23">
        <f t="shared" si="5672"/>
        <v>0</v>
      </c>
      <c r="M1397" s="185">
        <f t="shared" si="5871"/>
        <v>0</v>
      </c>
      <c r="N1397" s="185">
        <f t="shared" si="5871"/>
        <v>0</v>
      </c>
      <c r="O1397" s="185">
        <f t="shared" si="5871"/>
        <v>0</v>
      </c>
      <c r="P1397" s="229">
        <f t="shared" si="5871"/>
        <v>0</v>
      </c>
      <c r="Q1397" s="229">
        <f t="shared" ref="Q1397:Z1397" si="5873">Q1398+Q1399</f>
        <v>0</v>
      </c>
      <c r="R1397" s="229">
        <f t="shared" si="5873"/>
        <v>0</v>
      </c>
      <c r="S1397" s="229">
        <f t="shared" si="5873"/>
        <v>0</v>
      </c>
      <c r="T1397" s="229">
        <f t="shared" si="5873"/>
        <v>0</v>
      </c>
      <c r="U1397" s="229">
        <f t="shared" ref="U1397:V1397" si="5874">U1398+U1399</f>
        <v>0</v>
      </c>
      <c r="V1397" s="229">
        <f t="shared" si="5874"/>
        <v>0</v>
      </c>
      <c r="W1397" s="229">
        <f t="shared" ref="W1397:Y1397" si="5875">W1398+W1399</f>
        <v>0</v>
      </c>
      <c r="X1397" s="229">
        <f t="shared" si="5875"/>
        <v>0</v>
      </c>
      <c r="Y1397" s="229">
        <f t="shared" si="5875"/>
        <v>0</v>
      </c>
      <c r="Z1397" s="229">
        <f t="shared" si="5873"/>
        <v>0</v>
      </c>
      <c r="AA1397" s="229">
        <f t="shared" ref="AA1397:AB1397" si="5876">AA1398+AA1399</f>
        <v>0</v>
      </c>
      <c r="AB1397" s="229">
        <f t="shared" si="5876"/>
        <v>0</v>
      </c>
      <c r="AC1397" s="229">
        <f t="shared" ref="AC1397:AE1397" si="5877">AC1398+AC1399</f>
        <v>0</v>
      </c>
      <c r="AD1397" s="292">
        <f t="shared" si="5840"/>
        <v>101</v>
      </c>
      <c r="AE1397" s="229">
        <f t="shared" si="5877"/>
        <v>101</v>
      </c>
      <c r="AF1397" s="229">
        <f t="shared" ref="AF1397:AK1397" si="5878">AF1398+AF1399</f>
        <v>0</v>
      </c>
      <c r="AG1397" s="229">
        <f t="shared" si="5878"/>
        <v>0</v>
      </c>
      <c r="AH1397" s="229">
        <f t="shared" ref="AH1397:AJ1397" si="5879">AH1398+AH1399</f>
        <v>0</v>
      </c>
      <c r="AI1397" s="229">
        <f t="shared" si="5879"/>
        <v>0</v>
      </c>
      <c r="AJ1397" s="229">
        <f t="shared" si="5879"/>
        <v>0</v>
      </c>
      <c r="AK1397" s="229">
        <f t="shared" si="5878"/>
        <v>0</v>
      </c>
      <c r="AL1397" s="229">
        <f t="shared" ref="AL1397:AM1397" si="5880">AL1398+AL1399</f>
        <v>0</v>
      </c>
      <c r="AM1397" s="229">
        <f t="shared" si="5880"/>
        <v>0</v>
      </c>
      <c r="AN1397" s="229">
        <f t="shared" ref="AN1397:AO1397" si="5881">AN1398+AN1399</f>
        <v>0</v>
      </c>
      <c r="AO1397" s="229">
        <f t="shared" si="5881"/>
        <v>0</v>
      </c>
    </row>
    <row r="1398" spans="1:41" ht="23.25" hidden="1" customHeight="1">
      <c r="A1398" s="43"/>
      <c r="B1398" s="131" t="s">
        <v>781</v>
      </c>
      <c r="C1398" s="29"/>
      <c r="D1398" s="186">
        <v>16831</v>
      </c>
      <c r="E1398" s="30"/>
      <c r="F1398" s="93"/>
      <c r="G1398" s="186"/>
      <c r="H1398" s="186"/>
      <c r="I1398" s="186"/>
      <c r="J1398" s="186"/>
      <c r="K1398" s="23">
        <f t="shared" si="5671"/>
        <v>0</v>
      </c>
      <c r="L1398" s="23">
        <f t="shared" si="5672"/>
        <v>0</v>
      </c>
      <c r="M1398" s="186"/>
      <c r="N1398" s="186"/>
      <c r="O1398" s="186"/>
      <c r="P1398" s="30"/>
      <c r="Q1398" s="30"/>
      <c r="R1398" s="30"/>
      <c r="S1398" s="30"/>
      <c r="T1398" s="30"/>
      <c r="U1398" s="30"/>
      <c r="V1398" s="30"/>
      <c r="W1398" s="30"/>
      <c r="X1398" s="30"/>
      <c r="Y1398" s="30"/>
      <c r="Z1398" s="30"/>
      <c r="AA1398" s="30"/>
      <c r="AB1398" s="30"/>
      <c r="AC1398" s="30"/>
      <c r="AD1398" s="292">
        <f t="shared" si="5840"/>
        <v>0</v>
      </c>
      <c r="AE1398" s="30"/>
      <c r="AF1398" s="30"/>
      <c r="AG1398" s="30"/>
      <c r="AH1398" s="30"/>
      <c r="AI1398" s="30"/>
      <c r="AJ1398" s="30"/>
      <c r="AK1398" s="30"/>
      <c r="AL1398" s="30"/>
      <c r="AM1398" s="30"/>
      <c r="AN1398" s="30"/>
      <c r="AO1398" s="30"/>
    </row>
    <row r="1399" spans="1:41" ht="17.25" customHeight="1">
      <c r="A1399" s="43"/>
      <c r="B1399" s="131" t="s">
        <v>784</v>
      </c>
      <c r="C1399" s="29"/>
      <c r="D1399" s="186">
        <v>1374</v>
      </c>
      <c r="E1399" s="30">
        <v>101</v>
      </c>
      <c r="F1399" s="93">
        <v>101</v>
      </c>
      <c r="G1399" s="186">
        <v>101</v>
      </c>
      <c r="H1399" s="186"/>
      <c r="I1399" s="186"/>
      <c r="J1399" s="186"/>
      <c r="K1399" s="23">
        <f t="shared" si="5671"/>
        <v>101</v>
      </c>
      <c r="L1399" s="23">
        <f t="shared" si="5672"/>
        <v>0</v>
      </c>
      <c r="M1399" s="186"/>
      <c r="N1399" s="186"/>
      <c r="O1399" s="186"/>
      <c r="P1399" s="30"/>
      <c r="Q1399" s="30"/>
      <c r="R1399" s="30"/>
      <c r="S1399" s="30"/>
      <c r="T1399" s="30"/>
      <c r="U1399" s="30"/>
      <c r="V1399" s="30"/>
      <c r="W1399" s="30"/>
      <c r="X1399" s="30"/>
      <c r="Y1399" s="30"/>
      <c r="Z1399" s="30"/>
      <c r="AA1399" s="30"/>
      <c r="AB1399" s="30"/>
      <c r="AC1399" s="30"/>
      <c r="AD1399" s="292">
        <f t="shared" si="5840"/>
        <v>101</v>
      </c>
      <c r="AE1399" s="30">
        <v>101</v>
      </c>
      <c r="AF1399" s="30"/>
      <c r="AG1399" s="30"/>
      <c r="AH1399" s="30"/>
      <c r="AI1399" s="30"/>
      <c r="AJ1399" s="30"/>
      <c r="AK1399" s="30"/>
      <c r="AL1399" s="30"/>
      <c r="AM1399" s="30"/>
      <c r="AN1399" s="30"/>
      <c r="AO1399" s="30"/>
    </row>
    <row r="1400" spans="1:41" ht="21" customHeight="1">
      <c r="A1400" s="43"/>
      <c r="B1400" s="230" t="s">
        <v>785</v>
      </c>
      <c r="C1400" s="87"/>
      <c r="D1400" s="185">
        <v>3913</v>
      </c>
      <c r="E1400" s="229">
        <f>5000+2047-167</f>
        <v>6880</v>
      </c>
      <c r="F1400" s="306">
        <f>8180-2000-300</f>
        <v>5880</v>
      </c>
      <c r="G1400" s="185">
        <v>5880</v>
      </c>
      <c r="H1400" s="185"/>
      <c r="I1400" s="185"/>
      <c r="J1400" s="185"/>
      <c r="K1400" s="23">
        <f t="shared" si="5671"/>
        <v>5880</v>
      </c>
      <c r="L1400" s="23">
        <f t="shared" si="5672"/>
        <v>0</v>
      </c>
      <c r="M1400" s="185"/>
      <c r="N1400" s="185"/>
      <c r="O1400" s="185"/>
      <c r="P1400" s="229">
        <v>1300</v>
      </c>
      <c r="Q1400" s="229"/>
      <c r="R1400" s="229"/>
      <c r="S1400" s="229"/>
      <c r="T1400" s="229"/>
      <c r="U1400" s="229">
        <v>300</v>
      </c>
      <c r="V1400" s="229"/>
      <c r="W1400" s="229"/>
      <c r="X1400" s="229"/>
      <c r="Y1400" s="229"/>
      <c r="Z1400" s="229"/>
      <c r="AA1400" s="229"/>
      <c r="AB1400" s="229">
        <v>2796</v>
      </c>
      <c r="AC1400" s="229"/>
      <c r="AD1400" s="292">
        <f t="shared" si="5840"/>
        <v>10276</v>
      </c>
      <c r="AE1400" s="229">
        <v>10276</v>
      </c>
      <c r="AF1400" s="229"/>
      <c r="AG1400" s="229">
        <f>1324-52</f>
        <v>1272</v>
      </c>
      <c r="AH1400" s="229"/>
      <c r="AI1400" s="229"/>
      <c r="AJ1400" s="229"/>
      <c r="AK1400" s="229">
        <v>0</v>
      </c>
      <c r="AL1400" s="229">
        <v>0</v>
      </c>
      <c r="AM1400" s="229">
        <v>0</v>
      </c>
      <c r="AN1400" s="229">
        <v>0</v>
      </c>
      <c r="AO1400" s="229"/>
    </row>
    <row r="1401" spans="1:41" ht="23.25" customHeight="1">
      <c r="A1401" s="125"/>
      <c r="B1401" s="83" t="s">
        <v>786</v>
      </c>
      <c r="C1401" s="83">
        <v>70</v>
      </c>
      <c r="D1401" s="185">
        <v>33294</v>
      </c>
      <c r="E1401" s="229">
        <f>15000+167</f>
        <v>15167</v>
      </c>
      <c r="F1401" s="306">
        <f>21298-493+117</f>
        <v>20922</v>
      </c>
      <c r="G1401" s="185">
        <f>20805-5270+117+600+300</f>
        <v>16552</v>
      </c>
      <c r="H1401" s="185"/>
      <c r="I1401" s="185">
        <f>2000-300-300</f>
        <v>1400</v>
      </c>
      <c r="J1401" s="185">
        <f>3270-300</f>
        <v>2970</v>
      </c>
      <c r="K1401" s="23">
        <f t="shared" si="5671"/>
        <v>20922</v>
      </c>
      <c r="L1401" s="23">
        <f t="shared" si="5672"/>
        <v>0</v>
      </c>
      <c r="M1401" s="185"/>
      <c r="N1401" s="185"/>
      <c r="O1401" s="185"/>
      <c r="P1401" s="229">
        <f>338</f>
        <v>338</v>
      </c>
      <c r="Q1401" s="229"/>
      <c r="R1401" s="229"/>
      <c r="S1401" s="229"/>
      <c r="T1401" s="229"/>
      <c r="U1401" s="229">
        <v>6</v>
      </c>
      <c r="V1401" s="229"/>
      <c r="W1401" s="229"/>
      <c r="X1401" s="229"/>
      <c r="Y1401" s="229"/>
      <c r="Z1401" s="229">
        <v>6</v>
      </c>
      <c r="AA1401" s="229"/>
      <c r="AB1401" s="229"/>
      <c r="AC1401" s="229"/>
      <c r="AD1401" s="292">
        <f t="shared" si="5840"/>
        <v>21272</v>
      </c>
      <c r="AE1401" s="229">
        <v>21272</v>
      </c>
      <c r="AF1401" s="229"/>
      <c r="AG1401" s="229">
        <v>0</v>
      </c>
      <c r="AH1401" s="229"/>
      <c r="AI1401" s="229"/>
      <c r="AJ1401" s="229"/>
      <c r="AK1401" s="229"/>
      <c r="AL1401" s="229"/>
      <c r="AM1401" s="229"/>
      <c r="AN1401" s="229"/>
      <c r="AO1401" s="229"/>
    </row>
    <row r="1402" spans="1:41" ht="1.5" customHeight="1">
      <c r="A1402" s="125"/>
      <c r="B1402" s="25" t="s">
        <v>787</v>
      </c>
      <c r="C1402" s="26"/>
      <c r="D1402" s="262"/>
      <c r="E1402" s="153"/>
      <c r="F1402" s="234"/>
      <c r="G1402" s="262"/>
      <c r="H1402" s="262"/>
      <c r="I1402" s="262"/>
      <c r="J1402" s="262"/>
      <c r="K1402" s="23">
        <f t="shared" si="5671"/>
        <v>0</v>
      </c>
      <c r="L1402" s="23">
        <f t="shared" si="5672"/>
        <v>0</v>
      </c>
      <c r="M1402" s="262"/>
      <c r="N1402" s="262"/>
      <c r="O1402" s="262"/>
      <c r="P1402" s="153"/>
      <c r="Q1402" s="153"/>
      <c r="R1402" s="153"/>
      <c r="S1402" s="153"/>
      <c r="T1402" s="153"/>
      <c r="U1402" s="153"/>
      <c r="V1402" s="153"/>
      <c r="W1402" s="153"/>
      <c r="X1402" s="153"/>
      <c r="Y1402" s="153"/>
      <c r="Z1402" s="153"/>
      <c r="AA1402" s="153"/>
      <c r="AB1402" s="153"/>
      <c r="AC1402" s="153"/>
      <c r="AD1402" s="292">
        <f t="shared" si="5840"/>
        <v>0</v>
      </c>
      <c r="AE1402" s="153"/>
      <c r="AF1402" s="153"/>
      <c r="AG1402" s="153"/>
      <c r="AH1402" s="153"/>
      <c r="AI1402" s="153"/>
      <c r="AJ1402" s="153"/>
      <c r="AK1402" s="153"/>
      <c r="AL1402" s="153"/>
      <c r="AM1402" s="153"/>
      <c r="AN1402" s="153"/>
      <c r="AO1402" s="153"/>
    </row>
    <row r="1403" spans="1:41" ht="16.5" hidden="1" customHeight="1">
      <c r="A1403" s="125"/>
      <c r="B1403" s="25" t="s">
        <v>788</v>
      </c>
      <c r="C1403" s="26"/>
      <c r="D1403" s="262"/>
      <c r="E1403" s="153"/>
      <c r="F1403" s="234"/>
      <c r="G1403" s="262"/>
      <c r="H1403" s="262"/>
      <c r="I1403" s="262"/>
      <c r="J1403" s="262"/>
      <c r="K1403" s="23">
        <f t="shared" si="5671"/>
        <v>0</v>
      </c>
      <c r="L1403" s="23">
        <f t="shared" si="5672"/>
        <v>0</v>
      </c>
      <c r="M1403" s="262"/>
      <c r="N1403" s="262"/>
      <c r="O1403" s="262"/>
      <c r="P1403" s="153"/>
      <c r="Q1403" s="153"/>
      <c r="R1403" s="153"/>
      <c r="S1403" s="153"/>
      <c r="T1403" s="153"/>
      <c r="U1403" s="153"/>
      <c r="V1403" s="153"/>
      <c r="W1403" s="153"/>
      <c r="X1403" s="153"/>
      <c r="Y1403" s="153"/>
      <c r="Z1403" s="153"/>
      <c r="AA1403" s="153"/>
      <c r="AB1403" s="153"/>
      <c r="AC1403" s="153"/>
      <c r="AD1403" s="292">
        <f t="shared" si="5840"/>
        <v>0</v>
      </c>
      <c r="AE1403" s="153"/>
      <c r="AF1403" s="153"/>
      <c r="AG1403" s="153"/>
      <c r="AH1403" s="153"/>
      <c r="AI1403" s="153"/>
      <c r="AJ1403" s="153"/>
      <c r="AK1403" s="153"/>
      <c r="AL1403" s="153"/>
      <c r="AM1403" s="153"/>
      <c r="AN1403" s="153"/>
      <c r="AO1403" s="153"/>
    </row>
    <row r="1404" spans="1:41" ht="21" hidden="1" customHeight="1">
      <c r="A1404" s="125"/>
      <c r="B1404" s="25" t="s">
        <v>789</v>
      </c>
      <c r="C1404" s="26"/>
      <c r="D1404" s="262"/>
      <c r="E1404" s="153"/>
      <c r="F1404" s="234"/>
      <c r="G1404" s="262"/>
      <c r="H1404" s="262"/>
      <c r="I1404" s="262"/>
      <c r="J1404" s="262"/>
      <c r="K1404" s="23">
        <f t="shared" si="5671"/>
        <v>0</v>
      </c>
      <c r="L1404" s="23">
        <f t="shared" si="5672"/>
        <v>0</v>
      </c>
      <c r="M1404" s="262"/>
      <c r="N1404" s="262"/>
      <c r="O1404" s="262"/>
      <c r="P1404" s="153"/>
      <c r="Q1404" s="153"/>
      <c r="R1404" s="153"/>
      <c r="S1404" s="153"/>
      <c r="T1404" s="153"/>
      <c r="U1404" s="153"/>
      <c r="V1404" s="153"/>
      <c r="W1404" s="153"/>
      <c r="X1404" s="153"/>
      <c r="Y1404" s="153"/>
      <c r="Z1404" s="153"/>
      <c r="AA1404" s="153"/>
      <c r="AB1404" s="153"/>
      <c r="AC1404" s="153"/>
      <c r="AD1404" s="292">
        <f t="shared" si="5840"/>
        <v>0</v>
      </c>
      <c r="AE1404" s="153"/>
      <c r="AF1404" s="153"/>
      <c r="AG1404" s="153"/>
      <c r="AH1404" s="153"/>
      <c r="AI1404" s="153"/>
      <c r="AJ1404" s="153"/>
      <c r="AK1404" s="153"/>
      <c r="AL1404" s="153"/>
      <c r="AM1404" s="153"/>
      <c r="AN1404" s="153"/>
      <c r="AO1404" s="153"/>
    </row>
    <row r="1405" spans="1:41" ht="21" hidden="1" customHeight="1">
      <c r="A1405" s="125"/>
      <c r="B1405" s="25" t="s">
        <v>790</v>
      </c>
      <c r="C1405" s="26"/>
      <c r="D1405" s="186"/>
      <c r="E1405" s="30"/>
      <c r="F1405" s="93"/>
      <c r="G1405" s="186"/>
      <c r="H1405" s="186"/>
      <c r="I1405" s="186"/>
      <c r="J1405" s="186"/>
      <c r="K1405" s="23">
        <f t="shared" si="5671"/>
        <v>0</v>
      </c>
      <c r="L1405" s="23">
        <f t="shared" si="5672"/>
        <v>0</v>
      </c>
      <c r="M1405" s="186"/>
      <c r="N1405" s="186"/>
      <c r="O1405" s="186"/>
      <c r="P1405" s="30"/>
      <c r="Q1405" s="30"/>
      <c r="R1405" s="30"/>
      <c r="S1405" s="30"/>
      <c r="T1405" s="30"/>
      <c r="U1405" s="30"/>
      <c r="V1405" s="30"/>
      <c r="W1405" s="30"/>
      <c r="X1405" s="30"/>
      <c r="Y1405" s="30"/>
      <c r="Z1405" s="30"/>
      <c r="AA1405" s="30"/>
      <c r="AB1405" s="30"/>
      <c r="AC1405" s="30"/>
      <c r="AD1405" s="292">
        <f t="shared" si="5840"/>
        <v>0</v>
      </c>
      <c r="AE1405" s="30"/>
      <c r="AF1405" s="30"/>
      <c r="AG1405" s="30"/>
      <c r="AH1405" s="30"/>
      <c r="AI1405" s="30"/>
      <c r="AJ1405" s="30"/>
      <c r="AK1405" s="30"/>
      <c r="AL1405" s="30"/>
      <c r="AM1405" s="30"/>
      <c r="AN1405" s="30"/>
      <c r="AO1405" s="30"/>
    </row>
    <row r="1406" spans="1:41" ht="58.5" hidden="1" customHeight="1">
      <c r="A1406" s="196" t="s">
        <v>791</v>
      </c>
      <c r="B1406" s="151" t="s">
        <v>792</v>
      </c>
      <c r="C1406" s="155" t="s">
        <v>793</v>
      </c>
      <c r="D1406" s="60">
        <f t="shared" ref="D1406:E1408" si="5882">D1407</f>
        <v>0</v>
      </c>
      <c r="E1406" s="149">
        <f t="shared" si="5882"/>
        <v>0</v>
      </c>
      <c r="F1406" s="235">
        <f t="shared" ref="F1406:AO1408" si="5883">F1407</f>
        <v>0</v>
      </c>
      <c r="G1406" s="60">
        <f t="shared" si="5883"/>
        <v>0</v>
      </c>
      <c r="H1406" s="60">
        <f t="shared" si="5883"/>
        <v>0</v>
      </c>
      <c r="I1406" s="60">
        <f t="shared" si="5883"/>
        <v>0</v>
      </c>
      <c r="J1406" s="60">
        <f t="shared" si="5883"/>
        <v>0</v>
      </c>
      <c r="K1406" s="23">
        <f t="shared" si="5671"/>
        <v>0</v>
      </c>
      <c r="L1406" s="23">
        <f t="shared" si="5672"/>
        <v>0</v>
      </c>
      <c r="M1406" s="60">
        <f t="shared" si="5883"/>
        <v>0</v>
      </c>
      <c r="N1406" s="60">
        <f t="shared" si="5883"/>
        <v>0</v>
      </c>
      <c r="O1406" s="60">
        <f t="shared" si="5883"/>
        <v>0</v>
      </c>
      <c r="P1406" s="149">
        <f t="shared" si="5883"/>
        <v>0</v>
      </c>
      <c r="Q1406" s="149">
        <f t="shared" si="5883"/>
        <v>0</v>
      </c>
      <c r="R1406" s="149">
        <f t="shared" si="5883"/>
        <v>0</v>
      </c>
      <c r="S1406" s="149">
        <f t="shared" si="5883"/>
        <v>0</v>
      </c>
      <c r="T1406" s="149">
        <f t="shared" si="5883"/>
        <v>0</v>
      </c>
      <c r="U1406" s="149">
        <f t="shared" si="5883"/>
        <v>0</v>
      </c>
      <c r="V1406" s="149">
        <f t="shared" si="5883"/>
        <v>0</v>
      </c>
      <c r="W1406" s="149">
        <f t="shared" si="5883"/>
        <v>0</v>
      </c>
      <c r="X1406" s="149">
        <f t="shared" si="5883"/>
        <v>0</v>
      </c>
      <c r="Y1406" s="149">
        <f t="shared" si="5883"/>
        <v>0</v>
      </c>
      <c r="Z1406" s="149">
        <f t="shared" si="5883"/>
        <v>0</v>
      </c>
      <c r="AA1406" s="149">
        <f t="shared" si="5883"/>
        <v>0</v>
      </c>
      <c r="AB1406" s="149">
        <f t="shared" si="5883"/>
        <v>0</v>
      </c>
      <c r="AC1406" s="149">
        <f t="shared" si="5883"/>
        <v>0</v>
      </c>
      <c r="AD1406" s="292">
        <f t="shared" si="5840"/>
        <v>0</v>
      </c>
      <c r="AE1406" s="149">
        <f t="shared" si="5883"/>
        <v>0</v>
      </c>
      <c r="AF1406" s="149">
        <f t="shared" si="5883"/>
        <v>0</v>
      </c>
      <c r="AG1406" s="149">
        <f t="shared" si="5883"/>
        <v>0</v>
      </c>
      <c r="AH1406" s="149">
        <f t="shared" si="5883"/>
        <v>0</v>
      </c>
      <c r="AI1406" s="149">
        <f t="shared" si="5883"/>
        <v>0</v>
      </c>
      <c r="AJ1406" s="149">
        <f t="shared" si="5883"/>
        <v>0</v>
      </c>
      <c r="AK1406" s="149">
        <f t="shared" si="5883"/>
        <v>0</v>
      </c>
      <c r="AL1406" s="149">
        <f t="shared" si="5883"/>
        <v>0</v>
      </c>
      <c r="AM1406" s="149">
        <f t="shared" si="5883"/>
        <v>0</v>
      </c>
      <c r="AN1406" s="149">
        <f t="shared" si="5883"/>
        <v>0</v>
      </c>
      <c r="AO1406" s="149">
        <f t="shared" si="5883"/>
        <v>0</v>
      </c>
    </row>
    <row r="1407" spans="1:41" ht="18.75" hidden="1" customHeight="1">
      <c r="A1407" s="196"/>
      <c r="B1407" s="112" t="s">
        <v>311</v>
      </c>
      <c r="C1407" s="26"/>
      <c r="D1407" s="186">
        <f t="shared" si="5882"/>
        <v>0</v>
      </c>
      <c r="E1407" s="30">
        <f t="shared" si="5882"/>
        <v>0</v>
      </c>
      <c r="F1407" s="93">
        <f t="shared" si="5883"/>
        <v>0</v>
      </c>
      <c r="G1407" s="186">
        <f t="shared" si="5883"/>
        <v>0</v>
      </c>
      <c r="H1407" s="186">
        <f t="shared" si="5883"/>
        <v>0</v>
      </c>
      <c r="I1407" s="186">
        <f t="shared" si="5883"/>
        <v>0</v>
      </c>
      <c r="J1407" s="186">
        <f t="shared" si="5883"/>
        <v>0</v>
      </c>
      <c r="K1407" s="23">
        <f t="shared" si="5671"/>
        <v>0</v>
      </c>
      <c r="L1407" s="23">
        <f t="shared" si="5672"/>
        <v>0</v>
      </c>
      <c r="M1407" s="186">
        <f t="shared" si="5883"/>
        <v>0</v>
      </c>
      <c r="N1407" s="186">
        <f t="shared" si="5883"/>
        <v>0</v>
      </c>
      <c r="O1407" s="186">
        <f t="shared" si="5883"/>
        <v>0</v>
      </c>
      <c r="P1407" s="30">
        <f t="shared" si="5883"/>
        <v>0</v>
      </c>
      <c r="Q1407" s="30">
        <f t="shared" si="5883"/>
        <v>0</v>
      </c>
      <c r="R1407" s="30">
        <f t="shared" si="5883"/>
        <v>0</v>
      </c>
      <c r="S1407" s="30">
        <f t="shared" si="5883"/>
        <v>0</v>
      </c>
      <c r="T1407" s="30">
        <f t="shared" si="5883"/>
        <v>0</v>
      </c>
      <c r="U1407" s="30">
        <f t="shared" si="5883"/>
        <v>0</v>
      </c>
      <c r="V1407" s="30">
        <f t="shared" si="5883"/>
        <v>0</v>
      </c>
      <c r="W1407" s="30">
        <f t="shared" si="5883"/>
        <v>0</v>
      </c>
      <c r="X1407" s="30">
        <f t="shared" si="5883"/>
        <v>0</v>
      </c>
      <c r="Y1407" s="30">
        <f t="shared" si="5883"/>
        <v>0</v>
      </c>
      <c r="Z1407" s="30">
        <f t="shared" si="5883"/>
        <v>0</v>
      </c>
      <c r="AA1407" s="30">
        <f t="shared" si="5883"/>
        <v>0</v>
      </c>
      <c r="AB1407" s="30">
        <f t="shared" si="5883"/>
        <v>0</v>
      </c>
      <c r="AC1407" s="30">
        <f t="shared" si="5883"/>
        <v>0</v>
      </c>
      <c r="AD1407" s="292">
        <f t="shared" si="5840"/>
        <v>0</v>
      </c>
      <c r="AE1407" s="30">
        <f t="shared" si="5883"/>
        <v>0</v>
      </c>
      <c r="AF1407" s="30">
        <f t="shared" si="5883"/>
        <v>0</v>
      </c>
      <c r="AG1407" s="30">
        <f t="shared" si="5883"/>
        <v>0</v>
      </c>
      <c r="AH1407" s="30">
        <f t="shared" si="5883"/>
        <v>0</v>
      </c>
      <c r="AI1407" s="30">
        <f t="shared" si="5883"/>
        <v>0</v>
      </c>
      <c r="AJ1407" s="30">
        <f t="shared" si="5883"/>
        <v>0</v>
      </c>
      <c r="AK1407" s="30">
        <f t="shared" si="5883"/>
        <v>0</v>
      </c>
      <c r="AL1407" s="30">
        <f t="shared" si="5883"/>
        <v>0</v>
      </c>
      <c r="AM1407" s="30">
        <f t="shared" si="5883"/>
        <v>0</v>
      </c>
      <c r="AN1407" s="30">
        <f t="shared" si="5883"/>
        <v>0</v>
      </c>
      <c r="AO1407" s="30">
        <f t="shared" si="5883"/>
        <v>0</v>
      </c>
    </row>
    <row r="1408" spans="1:41" ht="21" hidden="1" customHeight="1">
      <c r="A1408" s="196"/>
      <c r="B1408" s="51" t="s">
        <v>730</v>
      </c>
      <c r="C1408" s="29" t="s">
        <v>731</v>
      </c>
      <c r="D1408" s="186">
        <f t="shared" si="5882"/>
        <v>0</v>
      </c>
      <c r="E1408" s="30">
        <f t="shared" si="5882"/>
        <v>0</v>
      </c>
      <c r="F1408" s="93">
        <f t="shared" si="5883"/>
        <v>0</v>
      </c>
      <c r="G1408" s="186">
        <f t="shared" si="5883"/>
        <v>0</v>
      </c>
      <c r="H1408" s="186">
        <f t="shared" si="5883"/>
        <v>0</v>
      </c>
      <c r="I1408" s="186">
        <f t="shared" si="5883"/>
        <v>0</v>
      </c>
      <c r="J1408" s="186">
        <f t="shared" si="5883"/>
        <v>0</v>
      </c>
      <c r="K1408" s="23">
        <f t="shared" si="5671"/>
        <v>0</v>
      </c>
      <c r="L1408" s="23">
        <f t="shared" si="5672"/>
        <v>0</v>
      </c>
      <c r="M1408" s="186">
        <f t="shared" si="5883"/>
        <v>0</v>
      </c>
      <c r="N1408" s="186">
        <f t="shared" si="5883"/>
        <v>0</v>
      </c>
      <c r="O1408" s="186">
        <f t="shared" si="5883"/>
        <v>0</v>
      </c>
      <c r="P1408" s="30">
        <f t="shared" si="5883"/>
        <v>0</v>
      </c>
      <c r="Q1408" s="30">
        <f t="shared" si="5883"/>
        <v>0</v>
      </c>
      <c r="R1408" s="30">
        <f t="shared" si="5883"/>
        <v>0</v>
      </c>
      <c r="S1408" s="30">
        <f t="shared" si="5883"/>
        <v>0</v>
      </c>
      <c r="T1408" s="30">
        <f t="shared" si="5883"/>
        <v>0</v>
      </c>
      <c r="U1408" s="30">
        <f t="shared" si="5883"/>
        <v>0</v>
      </c>
      <c r="V1408" s="30">
        <f t="shared" si="5883"/>
        <v>0</v>
      </c>
      <c r="W1408" s="30">
        <f t="shared" si="5883"/>
        <v>0</v>
      </c>
      <c r="X1408" s="30">
        <f t="shared" si="5883"/>
        <v>0</v>
      </c>
      <c r="Y1408" s="30">
        <f t="shared" si="5883"/>
        <v>0</v>
      </c>
      <c r="Z1408" s="30">
        <f t="shared" si="5883"/>
        <v>0</v>
      </c>
      <c r="AA1408" s="30">
        <f t="shared" si="5883"/>
        <v>0</v>
      </c>
      <c r="AB1408" s="30">
        <f t="shared" si="5883"/>
        <v>0</v>
      </c>
      <c r="AC1408" s="30">
        <f t="shared" si="5883"/>
        <v>0</v>
      </c>
      <c r="AD1408" s="292">
        <f t="shared" si="5840"/>
        <v>0</v>
      </c>
      <c r="AE1408" s="30">
        <f t="shared" si="5883"/>
        <v>0</v>
      </c>
      <c r="AF1408" s="30">
        <f t="shared" si="5883"/>
        <v>0</v>
      </c>
      <c r="AG1408" s="30">
        <f t="shared" si="5883"/>
        <v>0</v>
      </c>
      <c r="AH1408" s="30">
        <f t="shared" si="5883"/>
        <v>0</v>
      </c>
      <c r="AI1408" s="30">
        <f t="shared" si="5883"/>
        <v>0</v>
      </c>
      <c r="AJ1408" s="30">
        <f t="shared" si="5883"/>
        <v>0</v>
      </c>
      <c r="AK1408" s="30">
        <f t="shared" si="5883"/>
        <v>0</v>
      </c>
      <c r="AL1408" s="30">
        <f t="shared" si="5883"/>
        <v>0</v>
      </c>
      <c r="AM1408" s="30">
        <f t="shared" si="5883"/>
        <v>0</v>
      </c>
      <c r="AN1408" s="30">
        <f t="shared" si="5883"/>
        <v>0</v>
      </c>
      <c r="AO1408" s="30">
        <f t="shared" si="5883"/>
        <v>0</v>
      </c>
    </row>
    <row r="1409" spans="1:41" ht="28.5" hidden="1" customHeight="1">
      <c r="A1409" s="196"/>
      <c r="B1409" s="51" t="s">
        <v>732</v>
      </c>
      <c r="C1409" s="29" t="s">
        <v>733</v>
      </c>
      <c r="D1409" s="186"/>
      <c r="E1409" s="30"/>
      <c r="F1409" s="93"/>
      <c r="G1409" s="186"/>
      <c r="H1409" s="186"/>
      <c r="I1409" s="186"/>
      <c r="J1409" s="186"/>
      <c r="K1409" s="23">
        <f t="shared" si="5671"/>
        <v>0</v>
      </c>
      <c r="L1409" s="23">
        <f t="shared" si="5672"/>
        <v>0</v>
      </c>
      <c r="M1409" s="186"/>
      <c r="N1409" s="186"/>
      <c r="O1409" s="186"/>
      <c r="P1409" s="30"/>
      <c r="Q1409" s="30"/>
      <c r="R1409" s="30"/>
      <c r="S1409" s="30"/>
      <c r="T1409" s="30"/>
      <c r="U1409" s="30"/>
      <c r="V1409" s="30"/>
      <c r="W1409" s="30"/>
      <c r="X1409" s="30"/>
      <c r="Y1409" s="30"/>
      <c r="Z1409" s="30"/>
      <c r="AA1409" s="30"/>
      <c r="AB1409" s="30"/>
      <c r="AC1409" s="30"/>
      <c r="AD1409" s="292">
        <f t="shared" si="5840"/>
        <v>0</v>
      </c>
      <c r="AE1409" s="30"/>
      <c r="AF1409" s="30"/>
      <c r="AG1409" s="30"/>
      <c r="AH1409" s="30"/>
      <c r="AI1409" s="30"/>
      <c r="AJ1409" s="30"/>
      <c r="AK1409" s="30"/>
      <c r="AL1409" s="30"/>
      <c r="AM1409" s="30"/>
      <c r="AN1409" s="30"/>
      <c r="AO1409" s="30"/>
    </row>
    <row r="1410" spans="1:41" ht="26.25" customHeight="1">
      <c r="A1410" s="196"/>
      <c r="B1410" s="230" t="s">
        <v>794</v>
      </c>
      <c r="C1410" s="29"/>
      <c r="D1410" s="186">
        <v>5452</v>
      </c>
      <c r="E1410" s="30">
        <f>3250</f>
        <v>3250</v>
      </c>
      <c r="F1410" s="93">
        <f>3250</f>
        <v>3250</v>
      </c>
      <c r="G1410" s="186">
        <v>3250</v>
      </c>
      <c r="H1410" s="186"/>
      <c r="I1410" s="186"/>
      <c r="J1410" s="186"/>
      <c r="K1410" s="23">
        <f t="shared" si="5671"/>
        <v>3250</v>
      </c>
      <c r="L1410" s="23">
        <f t="shared" si="5672"/>
        <v>0</v>
      </c>
      <c r="M1410" s="186"/>
      <c r="N1410" s="186"/>
      <c r="O1410" s="186"/>
      <c r="P1410" s="30"/>
      <c r="Q1410" s="30"/>
      <c r="R1410" s="30"/>
      <c r="S1410" s="30"/>
      <c r="T1410" s="30"/>
      <c r="U1410" s="30"/>
      <c r="V1410" s="30"/>
      <c r="W1410" s="30"/>
      <c r="X1410" s="30"/>
      <c r="Y1410" s="30"/>
      <c r="Z1410" s="30"/>
      <c r="AA1410" s="30"/>
      <c r="AB1410" s="30"/>
      <c r="AC1410" s="30"/>
      <c r="AD1410" s="292">
        <f t="shared" si="5840"/>
        <v>3250</v>
      </c>
      <c r="AE1410" s="30">
        <v>3250</v>
      </c>
      <c r="AF1410" s="30"/>
      <c r="AG1410" s="30">
        <v>0</v>
      </c>
      <c r="AH1410" s="30"/>
      <c r="AI1410" s="30"/>
      <c r="AJ1410" s="30"/>
      <c r="AK1410" s="30">
        <v>3381</v>
      </c>
      <c r="AL1410" s="30"/>
      <c r="AM1410" s="30"/>
      <c r="AN1410" s="30"/>
      <c r="AO1410" s="30"/>
    </row>
    <row r="1411" spans="1:41" ht="63.75" hidden="1" customHeight="1">
      <c r="A1411" s="125" t="s">
        <v>795</v>
      </c>
      <c r="B1411" s="154" t="s">
        <v>796</v>
      </c>
      <c r="C1411" s="155">
        <f>C1412</f>
        <v>58</v>
      </c>
      <c r="D1411" s="274">
        <f t="shared" ref="D1411:E1412" si="5884">D1412</f>
        <v>0</v>
      </c>
      <c r="E1411" s="231">
        <f t="shared" si="5884"/>
        <v>0</v>
      </c>
      <c r="F1411" s="314">
        <f t="shared" ref="F1411:AO1412" si="5885">F1412</f>
        <v>0</v>
      </c>
      <c r="G1411" s="274">
        <f t="shared" si="5885"/>
        <v>0</v>
      </c>
      <c r="H1411" s="274">
        <f t="shared" si="5885"/>
        <v>0</v>
      </c>
      <c r="I1411" s="274">
        <f t="shared" si="5885"/>
        <v>0</v>
      </c>
      <c r="J1411" s="274">
        <f t="shared" si="5885"/>
        <v>0</v>
      </c>
      <c r="K1411" s="23">
        <f t="shared" si="5671"/>
        <v>0</v>
      </c>
      <c r="L1411" s="23">
        <f t="shared" si="5672"/>
        <v>0</v>
      </c>
      <c r="M1411" s="274">
        <f t="shared" si="5885"/>
        <v>0</v>
      </c>
      <c r="N1411" s="274">
        <f t="shared" si="5885"/>
        <v>0</v>
      </c>
      <c r="O1411" s="274">
        <f t="shared" si="5885"/>
        <v>0</v>
      </c>
      <c r="P1411" s="231">
        <f t="shared" si="5885"/>
        <v>0</v>
      </c>
      <c r="Q1411" s="231">
        <f t="shared" si="5885"/>
        <v>0</v>
      </c>
      <c r="R1411" s="231">
        <f t="shared" si="5885"/>
        <v>0</v>
      </c>
      <c r="S1411" s="231">
        <f t="shared" si="5885"/>
        <v>0</v>
      </c>
      <c r="T1411" s="231">
        <f t="shared" si="5885"/>
        <v>0</v>
      </c>
      <c r="U1411" s="231">
        <f t="shared" si="5885"/>
        <v>0</v>
      </c>
      <c r="V1411" s="231">
        <f t="shared" si="5885"/>
        <v>0</v>
      </c>
      <c r="W1411" s="231">
        <f t="shared" si="5885"/>
        <v>0</v>
      </c>
      <c r="X1411" s="231">
        <f t="shared" si="5885"/>
        <v>0</v>
      </c>
      <c r="Y1411" s="231">
        <f t="shared" si="5885"/>
        <v>0</v>
      </c>
      <c r="Z1411" s="231">
        <f t="shared" si="5885"/>
        <v>0</v>
      </c>
      <c r="AA1411" s="231">
        <f t="shared" si="5885"/>
        <v>0</v>
      </c>
      <c r="AB1411" s="231">
        <f t="shared" si="5885"/>
        <v>0</v>
      </c>
      <c r="AC1411" s="231">
        <f t="shared" si="5885"/>
        <v>0</v>
      </c>
      <c r="AD1411" s="292">
        <f t="shared" si="5840"/>
        <v>0</v>
      </c>
      <c r="AE1411" s="231">
        <f t="shared" si="5885"/>
        <v>0</v>
      </c>
      <c r="AF1411" s="231">
        <f t="shared" si="5885"/>
        <v>0</v>
      </c>
      <c r="AG1411" s="231">
        <f t="shared" si="5885"/>
        <v>0</v>
      </c>
      <c r="AH1411" s="231">
        <f t="shared" si="5885"/>
        <v>0</v>
      </c>
      <c r="AI1411" s="231">
        <f t="shared" si="5885"/>
        <v>0</v>
      </c>
      <c r="AJ1411" s="231">
        <f t="shared" si="5885"/>
        <v>0</v>
      </c>
      <c r="AK1411" s="231">
        <f t="shared" si="5885"/>
        <v>0</v>
      </c>
      <c r="AL1411" s="231">
        <f t="shared" si="5885"/>
        <v>0</v>
      </c>
      <c r="AM1411" s="231">
        <f t="shared" si="5885"/>
        <v>0</v>
      </c>
      <c r="AN1411" s="231">
        <f t="shared" si="5885"/>
        <v>0</v>
      </c>
      <c r="AO1411" s="231">
        <f t="shared" si="5885"/>
        <v>0</v>
      </c>
    </row>
    <row r="1412" spans="1:41" ht="15.75" hidden="1" customHeight="1">
      <c r="A1412" s="125"/>
      <c r="B1412" s="28" t="s">
        <v>311</v>
      </c>
      <c r="C1412" s="26">
        <f>C1413</f>
        <v>58</v>
      </c>
      <c r="D1412" s="275">
        <f t="shared" si="5884"/>
        <v>0</v>
      </c>
      <c r="E1412" s="232">
        <f t="shared" si="5884"/>
        <v>0</v>
      </c>
      <c r="F1412" s="315">
        <f t="shared" si="5885"/>
        <v>0</v>
      </c>
      <c r="G1412" s="275">
        <f t="shared" si="5885"/>
        <v>0</v>
      </c>
      <c r="H1412" s="275">
        <f t="shared" si="5885"/>
        <v>0</v>
      </c>
      <c r="I1412" s="275">
        <f t="shared" si="5885"/>
        <v>0</v>
      </c>
      <c r="J1412" s="275">
        <f t="shared" si="5885"/>
        <v>0</v>
      </c>
      <c r="K1412" s="23">
        <f t="shared" si="5671"/>
        <v>0</v>
      </c>
      <c r="L1412" s="23">
        <f t="shared" si="5672"/>
        <v>0</v>
      </c>
      <c r="M1412" s="275">
        <f t="shared" si="5885"/>
        <v>0</v>
      </c>
      <c r="N1412" s="275">
        <f t="shared" si="5885"/>
        <v>0</v>
      </c>
      <c r="O1412" s="275">
        <f t="shared" si="5885"/>
        <v>0</v>
      </c>
      <c r="P1412" s="232">
        <f t="shared" si="5885"/>
        <v>0</v>
      </c>
      <c r="Q1412" s="232">
        <f t="shared" si="5885"/>
        <v>0</v>
      </c>
      <c r="R1412" s="232">
        <f t="shared" si="5885"/>
        <v>0</v>
      </c>
      <c r="S1412" s="232">
        <f t="shared" si="5885"/>
        <v>0</v>
      </c>
      <c r="T1412" s="232">
        <f t="shared" si="5885"/>
        <v>0</v>
      </c>
      <c r="U1412" s="232">
        <f t="shared" si="5885"/>
        <v>0</v>
      </c>
      <c r="V1412" s="232">
        <f t="shared" si="5885"/>
        <v>0</v>
      </c>
      <c r="W1412" s="232">
        <f t="shared" si="5885"/>
        <v>0</v>
      </c>
      <c r="X1412" s="232">
        <f t="shared" si="5885"/>
        <v>0</v>
      </c>
      <c r="Y1412" s="232">
        <f t="shared" si="5885"/>
        <v>0</v>
      </c>
      <c r="Z1412" s="232">
        <f t="shared" si="5885"/>
        <v>0</v>
      </c>
      <c r="AA1412" s="232">
        <f t="shared" si="5885"/>
        <v>0</v>
      </c>
      <c r="AB1412" s="232">
        <f t="shared" si="5885"/>
        <v>0</v>
      </c>
      <c r="AC1412" s="232">
        <f t="shared" si="5885"/>
        <v>0</v>
      </c>
      <c r="AD1412" s="292">
        <f t="shared" si="5840"/>
        <v>0</v>
      </c>
      <c r="AE1412" s="232">
        <f t="shared" si="5885"/>
        <v>0</v>
      </c>
      <c r="AF1412" s="232">
        <f t="shared" si="5885"/>
        <v>0</v>
      </c>
      <c r="AG1412" s="232">
        <f t="shared" si="5885"/>
        <v>0</v>
      </c>
      <c r="AH1412" s="232">
        <f t="shared" si="5885"/>
        <v>0</v>
      </c>
      <c r="AI1412" s="232">
        <f t="shared" si="5885"/>
        <v>0</v>
      </c>
      <c r="AJ1412" s="232">
        <f t="shared" si="5885"/>
        <v>0</v>
      </c>
      <c r="AK1412" s="232">
        <f t="shared" si="5885"/>
        <v>0</v>
      </c>
      <c r="AL1412" s="232">
        <f t="shared" si="5885"/>
        <v>0</v>
      </c>
      <c r="AM1412" s="232">
        <f t="shared" si="5885"/>
        <v>0</v>
      </c>
      <c r="AN1412" s="232">
        <f t="shared" si="5885"/>
        <v>0</v>
      </c>
      <c r="AO1412" s="232">
        <f t="shared" si="5885"/>
        <v>0</v>
      </c>
    </row>
    <row r="1413" spans="1:41" ht="21" hidden="1" customHeight="1">
      <c r="A1413" s="125"/>
      <c r="B1413" s="28" t="s">
        <v>320</v>
      </c>
      <c r="C1413" s="29">
        <v>58</v>
      </c>
      <c r="D1413" s="252">
        <f t="shared" ref="D1413:E1413" si="5886">D1414+D1415+D1416</f>
        <v>0</v>
      </c>
      <c r="E1413" s="47">
        <f t="shared" si="5886"/>
        <v>0</v>
      </c>
      <c r="F1413" s="291">
        <f t="shared" ref="F1413:J1413" si="5887">F1414+F1415+F1416</f>
        <v>0</v>
      </c>
      <c r="G1413" s="252">
        <f t="shared" si="5887"/>
        <v>0</v>
      </c>
      <c r="H1413" s="252">
        <f t="shared" si="5887"/>
        <v>0</v>
      </c>
      <c r="I1413" s="252">
        <f t="shared" si="5887"/>
        <v>0</v>
      </c>
      <c r="J1413" s="252">
        <f t="shared" si="5887"/>
        <v>0</v>
      </c>
      <c r="K1413" s="23">
        <f t="shared" si="5671"/>
        <v>0</v>
      </c>
      <c r="L1413" s="23">
        <f t="shared" si="5672"/>
        <v>0</v>
      </c>
      <c r="M1413" s="252">
        <f t="shared" ref="M1413:O1413" si="5888">M1414+M1415+M1416</f>
        <v>0</v>
      </c>
      <c r="N1413" s="252">
        <f t="shared" si="5888"/>
        <v>0</v>
      </c>
      <c r="O1413" s="252">
        <f t="shared" si="5888"/>
        <v>0</v>
      </c>
      <c r="P1413" s="47">
        <f t="shared" ref="P1413:Q1413" si="5889">P1414+P1415+P1416</f>
        <v>0</v>
      </c>
      <c r="Q1413" s="47">
        <f t="shared" si="5889"/>
        <v>0</v>
      </c>
      <c r="R1413" s="47">
        <f t="shared" ref="R1413:Z1413" si="5890">R1414+R1415+R1416</f>
        <v>0</v>
      </c>
      <c r="S1413" s="47">
        <f t="shared" si="5890"/>
        <v>0</v>
      </c>
      <c r="T1413" s="47">
        <f t="shared" si="5890"/>
        <v>0</v>
      </c>
      <c r="U1413" s="47">
        <f t="shared" ref="U1413:V1413" si="5891">U1414+U1415+U1416</f>
        <v>0</v>
      </c>
      <c r="V1413" s="47">
        <f t="shared" si="5891"/>
        <v>0</v>
      </c>
      <c r="W1413" s="47">
        <f t="shared" ref="W1413:Y1413" si="5892">W1414+W1415+W1416</f>
        <v>0</v>
      </c>
      <c r="X1413" s="47">
        <f t="shared" si="5892"/>
        <v>0</v>
      </c>
      <c r="Y1413" s="47">
        <f t="shared" si="5892"/>
        <v>0</v>
      </c>
      <c r="Z1413" s="47">
        <f t="shared" si="5890"/>
        <v>0</v>
      </c>
      <c r="AA1413" s="47">
        <f t="shared" ref="AA1413:AB1413" si="5893">AA1414+AA1415+AA1416</f>
        <v>0</v>
      </c>
      <c r="AB1413" s="47">
        <f t="shared" si="5893"/>
        <v>0</v>
      </c>
      <c r="AC1413" s="47">
        <f t="shared" ref="AC1413:AE1413" si="5894">AC1414+AC1415+AC1416</f>
        <v>0</v>
      </c>
      <c r="AD1413" s="292">
        <f t="shared" si="5840"/>
        <v>0</v>
      </c>
      <c r="AE1413" s="47">
        <f t="shared" si="5894"/>
        <v>0</v>
      </c>
      <c r="AF1413" s="47">
        <f t="shared" ref="AF1413:AK1413" si="5895">AF1414+AF1415+AF1416</f>
        <v>0</v>
      </c>
      <c r="AG1413" s="47">
        <f t="shared" si="5895"/>
        <v>0</v>
      </c>
      <c r="AH1413" s="47">
        <f t="shared" ref="AH1413:AJ1413" si="5896">AH1414+AH1415+AH1416</f>
        <v>0</v>
      </c>
      <c r="AI1413" s="47">
        <f t="shared" si="5896"/>
        <v>0</v>
      </c>
      <c r="AJ1413" s="47">
        <f t="shared" si="5896"/>
        <v>0</v>
      </c>
      <c r="AK1413" s="47">
        <f t="shared" si="5895"/>
        <v>0</v>
      </c>
      <c r="AL1413" s="47">
        <f t="shared" ref="AL1413:AM1413" si="5897">AL1414+AL1415+AL1416</f>
        <v>0</v>
      </c>
      <c r="AM1413" s="47">
        <f t="shared" si="5897"/>
        <v>0</v>
      </c>
      <c r="AN1413" s="47">
        <f t="shared" ref="AN1413:AO1413" si="5898">AN1414+AN1415+AN1416</f>
        <v>0</v>
      </c>
      <c r="AO1413" s="47">
        <f t="shared" si="5898"/>
        <v>0</v>
      </c>
    </row>
    <row r="1414" spans="1:41" ht="18.75" hidden="1" customHeight="1">
      <c r="A1414" s="125"/>
      <c r="B1414" s="28" t="s">
        <v>378</v>
      </c>
      <c r="C1414" s="29" t="s">
        <v>352</v>
      </c>
      <c r="D1414" s="186"/>
      <c r="E1414" s="30"/>
      <c r="F1414" s="93"/>
      <c r="G1414" s="186"/>
      <c r="H1414" s="186"/>
      <c r="I1414" s="186"/>
      <c r="J1414" s="186"/>
      <c r="K1414" s="23">
        <f t="shared" si="5671"/>
        <v>0</v>
      </c>
      <c r="L1414" s="23">
        <f t="shared" si="5672"/>
        <v>0</v>
      </c>
      <c r="M1414" s="186"/>
      <c r="N1414" s="186"/>
      <c r="O1414" s="186"/>
      <c r="P1414" s="30"/>
      <c r="Q1414" s="30"/>
      <c r="R1414" s="30"/>
      <c r="S1414" s="30"/>
      <c r="T1414" s="30"/>
      <c r="U1414" s="30"/>
      <c r="V1414" s="30"/>
      <c r="W1414" s="30"/>
      <c r="X1414" s="30"/>
      <c r="Y1414" s="30"/>
      <c r="Z1414" s="30"/>
      <c r="AA1414" s="30"/>
      <c r="AB1414" s="30"/>
      <c r="AC1414" s="30"/>
      <c r="AD1414" s="292">
        <f t="shared" si="5840"/>
        <v>0</v>
      </c>
      <c r="AE1414" s="30"/>
      <c r="AF1414" s="30"/>
      <c r="AG1414" s="30"/>
      <c r="AH1414" s="30"/>
      <c r="AI1414" s="30"/>
      <c r="AJ1414" s="30"/>
      <c r="AK1414" s="30"/>
      <c r="AL1414" s="30"/>
      <c r="AM1414" s="30"/>
      <c r="AN1414" s="30"/>
      <c r="AO1414" s="30"/>
    </row>
    <row r="1415" spans="1:41" ht="16.5" hidden="1" customHeight="1">
      <c r="A1415" s="125"/>
      <c r="B1415" s="28" t="s">
        <v>380</v>
      </c>
      <c r="C1415" s="29" t="s">
        <v>354</v>
      </c>
      <c r="D1415" s="186"/>
      <c r="E1415" s="30"/>
      <c r="F1415" s="93"/>
      <c r="G1415" s="186"/>
      <c r="H1415" s="186"/>
      <c r="I1415" s="186"/>
      <c r="J1415" s="186"/>
      <c r="K1415" s="23">
        <f t="shared" si="5671"/>
        <v>0</v>
      </c>
      <c r="L1415" s="23">
        <f t="shared" si="5672"/>
        <v>0</v>
      </c>
      <c r="M1415" s="186"/>
      <c r="N1415" s="186"/>
      <c r="O1415" s="186"/>
      <c r="P1415" s="30"/>
      <c r="Q1415" s="30"/>
      <c r="R1415" s="30"/>
      <c r="S1415" s="30"/>
      <c r="T1415" s="30"/>
      <c r="U1415" s="30"/>
      <c r="V1415" s="30"/>
      <c r="W1415" s="30"/>
      <c r="X1415" s="30"/>
      <c r="Y1415" s="30"/>
      <c r="Z1415" s="30"/>
      <c r="AA1415" s="30"/>
      <c r="AB1415" s="30"/>
      <c r="AC1415" s="30"/>
      <c r="AD1415" s="292">
        <f t="shared" si="5840"/>
        <v>0</v>
      </c>
      <c r="AE1415" s="30"/>
      <c r="AF1415" s="30"/>
      <c r="AG1415" s="30"/>
      <c r="AH1415" s="30"/>
      <c r="AI1415" s="30"/>
      <c r="AJ1415" s="30"/>
      <c r="AK1415" s="30"/>
      <c r="AL1415" s="30"/>
      <c r="AM1415" s="30"/>
      <c r="AN1415" s="30"/>
      <c r="AO1415" s="30"/>
    </row>
    <row r="1416" spans="1:41" ht="23.25" hidden="1" customHeight="1">
      <c r="A1416" s="125"/>
      <c r="B1416" s="28" t="s">
        <v>382</v>
      </c>
      <c r="C1416" s="29" t="s">
        <v>356</v>
      </c>
      <c r="D1416" s="186">
        <v>0</v>
      </c>
      <c r="E1416" s="30">
        <v>0</v>
      </c>
      <c r="F1416" s="93">
        <v>0</v>
      </c>
      <c r="G1416" s="186">
        <v>0</v>
      </c>
      <c r="H1416" s="186">
        <v>0</v>
      </c>
      <c r="I1416" s="186">
        <v>0</v>
      </c>
      <c r="J1416" s="186">
        <v>0</v>
      </c>
      <c r="K1416" s="23">
        <f t="shared" si="5671"/>
        <v>0</v>
      </c>
      <c r="L1416" s="23">
        <f t="shared" si="5672"/>
        <v>0</v>
      </c>
      <c r="M1416" s="186">
        <v>0</v>
      </c>
      <c r="N1416" s="186">
        <v>0</v>
      </c>
      <c r="O1416" s="186">
        <v>0</v>
      </c>
      <c r="P1416" s="30">
        <v>0</v>
      </c>
      <c r="Q1416" s="30">
        <v>0</v>
      </c>
      <c r="R1416" s="30">
        <v>0</v>
      </c>
      <c r="S1416" s="30">
        <v>0</v>
      </c>
      <c r="T1416" s="30">
        <v>0</v>
      </c>
      <c r="U1416" s="30">
        <v>0</v>
      </c>
      <c r="V1416" s="30">
        <v>0</v>
      </c>
      <c r="W1416" s="30">
        <v>0</v>
      </c>
      <c r="X1416" s="30">
        <v>0</v>
      </c>
      <c r="Y1416" s="30">
        <v>0</v>
      </c>
      <c r="Z1416" s="30">
        <v>0</v>
      </c>
      <c r="AA1416" s="30">
        <v>0</v>
      </c>
      <c r="AB1416" s="30">
        <v>0</v>
      </c>
      <c r="AC1416" s="30">
        <v>0</v>
      </c>
      <c r="AD1416" s="292">
        <f t="shared" si="5840"/>
        <v>0</v>
      </c>
      <c r="AE1416" s="30">
        <v>0</v>
      </c>
      <c r="AF1416" s="30">
        <v>0</v>
      </c>
      <c r="AG1416" s="30">
        <v>0</v>
      </c>
      <c r="AH1416" s="30">
        <v>0</v>
      </c>
      <c r="AI1416" s="30">
        <v>0</v>
      </c>
      <c r="AJ1416" s="30">
        <v>0</v>
      </c>
      <c r="AK1416" s="30">
        <v>0</v>
      </c>
      <c r="AL1416" s="30">
        <v>0</v>
      </c>
      <c r="AM1416" s="30">
        <v>0</v>
      </c>
      <c r="AN1416" s="30">
        <v>0</v>
      </c>
      <c r="AO1416" s="30">
        <v>0</v>
      </c>
    </row>
    <row r="1417" spans="1:41" ht="57.75" hidden="1" customHeight="1">
      <c r="A1417" s="125" t="s">
        <v>797</v>
      </c>
      <c r="B1417" s="154" t="s">
        <v>798</v>
      </c>
      <c r="C1417" s="155">
        <f>C1418</f>
        <v>58</v>
      </c>
      <c r="D1417" s="261">
        <f t="shared" ref="D1417:E1417" si="5899">D1418</f>
        <v>69</v>
      </c>
      <c r="E1417" s="130">
        <f t="shared" si="5899"/>
        <v>0</v>
      </c>
      <c r="F1417" s="158">
        <f t="shared" ref="F1417:AO1417" si="5900">F1418</f>
        <v>0</v>
      </c>
      <c r="G1417" s="261">
        <f t="shared" si="5900"/>
        <v>0</v>
      </c>
      <c r="H1417" s="261">
        <f t="shared" si="5900"/>
        <v>0</v>
      </c>
      <c r="I1417" s="261">
        <f t="shared" si="5900"/>
        <v>0</v>
      </c>
      <c r="J1417" s="261">
        <f t="shared" si="5900"/>
        <v>0</v>
      </c>
      <c r="K1417" s="23">
        <f t="shared" si="5671"/>
        <v>0</v>
      </c>
      <c r="L1417" s="23">
        <f t="shared" si="5672"/>
        <v>0</v>
      </c>
      <c r="M1417" s="261">
        <f t="shared" si="5900"/>
        <v>0</v>
      </c>
      <c r="N1417" s="261">
        <f t="shared" si="5900"/>
        <v>0</v>
      </c>
      <c r="O1417" s="261">
        <f t="shared" si="5900"/>
        <v>0</v>
      </c>
      <c r="P1417" s="130">
        <f t="shared" si="5900"/>
        <v>0</v>
      </c>
      <c r="Q1417" s="130">
        <f t="shared" si="5900"/>
        <v>0</v>
      </c>
      <c r="R1417" s="130">
        <f t="shared" si="5900"/>
        <v>0</v>
      </c>
      <c r="S1417" s="130">
        <f t="shared" si="5900"/>
        <v>0</v>
      </c>
      <c r="T1417" s="130">
        <f t="shared" si="5900"/>
        <v>0</v>
      </c>
      <c r="U1417" s="130">
        <f t="shared" si="5900"/>
        <v>0</v>
      </c>
      <c r="V1417" s="130">
        <f t="shared" si="5900"/>
        <v>0</v>
      </c>
      <c r="W1417" s="130">
        <f t="shared" si="5900"/>
        <v>0</v>
      </c>
      <c r="X1417" s="130">
        <f t="shared" si="5900"/>
        <v>0</v>
      </c>
      <c r="Y1417" s="130">
        <f t="shared" si="5900"/>
        <v>0</v>
      </c>
      <c r="Z1417" s="130">
        <f t="shared" si="5900"/>
        <v>0</v>
      </c>
      <c r="AA1417" s="130">
        <f t="shared" si="5900"/>
        <v>0</v>
      </c>
      <c r="AB1417" s="130">
        <f t="shared" si="5900"/>
        <v>0</v>
      </c>
      <c r="AC1417" s="130">
        <f t="shared" si="5900"/>
        <v>0</v>
      </c>
      <c r="AD1417" s="292">
        <f t="shared" si="5840"/>
        <v>0</v>
      </c>
      <c r="AE1417" s="130">
        <f t="shared" si="5900"/>
        <v>0</v>
      </c>
      <c r="AF1417" s="130">
        <f t="shared" si="5900"/>
        <v>0</v>
      </c>
      <c r="AG1417" s="130">
        <f t="shared" si="5900"/>
        <v>0</v>
      </c>
      <c r="AH1417" s="130">
        <f t="shared" si="5900"/>
        <v>0</v>
      </c>
      <c r="AI1417" s="130">
        <f t="shared" si="5900"/>
        <v>0</v>
      </c>
      <c r="AJ1417" s="130">
        <f t="shared" si="5900"/>
        <v>0</v>
      </c>
      <c r="AK1417" s="130">
        <f t="shared" si="5900"/>
        <v>0</v>
      </c>
      <c r="AL1417" s="130">
        <f t="shared" si="5900"/>
        <v>0</v>
      </c>
      <c r="AM1417" s="130">
        <f t="shared" si="5900"/>
        <v>0</v>
      </c>
      <c r="AN1417" s="130">
        <f t="shared" si="5900"/>
        <v>0</v>
      </c>
      <c r="AO1417" s="130">
        <f t="shared" si="5900"/>
        <v>0</v>
      </c>
    </row>
    <row r="1418" spans="1:41" ht="19.5" hidden="1" customHeight="1">
      <c r="A1418" s="125"/>
      <c r="B1418" s="28" t="s">
        <v>311</v>
      </c>
      <c r="C1418" s="26">
        <f>C1419</f>
        <v>58</v>
      </c>
      <c r="D1418" s="252">
        <f t="shared" ref="D1418:E1418" si="5901">D1419+D1423</f>
        <v>69</v>
      </c>
      <c r="E1418" s="47">
        <f t="shared" si="5901"/>
        <v>0</v>
      </c>
      <c r="F1418" s="291">
        <f t="shared" ref="F1418:J1418" si="5902">F1419+F1423</f>
        <v>0</v>
      </c>
      <c r="G1418" s="252">
        <f t="shared" si="5902"/>
        <v>0</v>
      </c>
      <c r="H1418" s="252">
        <f t="shared" si="5902"/>
        <v>0</v>
      </c>
      <c r="I1418" s="252">
        <f t="shared" si="5902"/>
        <v>0</v>
      </c>
      <c r="J1418" s="252">
        <f t="shared" si="5902"/>
        <v>0</v>
      </c>
      <c r="K1418" s="23">
        <f t="shared" si="5671"/>
        <v>0</v>
      </c>
      <c r="L1418" s="23">
        <f t="shared" si="5672"/>
        <v>0</v>
      </c>
      <c r="M1418" s="252">
        <f t="shared" ref="M1418:O1418" si="5903">M1419+M1423</f>
        <v>0</v>
      </c>
      <c r="N1418" s="252">
        <f t="shared" si="5903"/>
        <v>0</v>
      </c>
      <c r="O1418" s="252">
        <f t="shared" si="5903"/>
        <v>0</v>
      </c>
      <c r="P1418" s="47">
        <f t="shared" ref="P1418:Q1418" si="5904">P1419+P1423</f>
        <v>0</v>
      </c>
      <c r="Q1418" s="47">
        <f t="shared" si="5904"/>
        <v>0</v>
      </c>
      <c r="R1418" s="47">
        <f t="shared" ref="R1418:Z1418" si="5905">R1419+R1423</f>
        <v>0</v>
      </c>
      <c r="S1418" s="47">
        <f t="shared" si="5905"/>
        <v>0</v>
      </c>
      <c r="T1418" s="47">
        <f t="shared" si="5905"/>
        <v>0</v>
      </c>
      <c r="U1418" s="47">
        <f t="shared" ref="U1418:V1418" si="5906">U1419+U1423</f>
        <v>0</v>
      </c>
      <c r="V1418" s="47">
        <f t="shared" si="5906"/>
        <v>0</v>
      </c>
      <c r="W1418" s="47">
        <f t="shared" ref="W1418:Y1418" si="5907">W1419+W1423</f>
        <v>0</v>
      </c>
      <c r="X1418" s="47">
        <f t="shared" si="5907"/>
        <v>0</v>
      </c>
      <c r="Y1418" s="47">
        <f t="shared" si="5907"/>
        <v>0</v>
      </c>
      <c r="Z1418" s="47">
        <f t="shared" si="5905"/>
        <v>0</v>
      </c>
      <c r="AA1418" s="47">
        <f t="shared" ref="AA1418:AB1418" si="5908">AA1419+AA1423</f>
        <v>0</v>
      </c>
      <c r="AB1418" s="47">
        <f t="shared" si="5908"/>
        <v>0</v>
      </c>
      <c r="AC1418" s="47">
        <f t="shared" ref="AC1418:AE1418" si="5909">AC1419+AC1423</f>
        <v>0</v>
      </c>
      <c r="AD1418" s="292">
        <f t="shared" si="5840"/>
        <v>0</v>
      </c>
      <c r="AE1418" s="47">
        <f t="shared" si="5909"/>
        <v>0</v>
      </c>
      <c r="AF1418" s="47">
        <f t="shared" ref="AF1418:AK1418" si="5910">AF1419+AF1423</f>
        <v>0</v>
      </c>
      <c r="AG1418" s="47">
        <f t="shared" si="5910"/>
        <v>0</v>
      </c>
      <c r="AH1418" s="47">
        <f t="shared" ref="AH1418:AJ1418" si="5911">AH1419+AH1423</f>
        <v>0</v>
      </c>
      <c r="AI1418" s="47">
        <f t="shared" si="5911"/>
        <v>0</v>
      </c>
      <c r="AJ1418" s="47">
        <f t="shared" si="5911"/>
        <v>0</v>
      </c>
      <c r="AK1418" s="47">
        <f t="shared" si="5910"/>
        <v>0</v>
      </c>
      <c r="AL1418" s="47">
        <f t="shared" ref="AL1418:AM1418" si="5912">AL1419+AL1423</f>
        <v>0</v>
      </c>
      <c r="AM1418" s="47">
        <f t="shared" si="5912"/>
        <v>0</v>
      </c>
      <c r="AN1418" s="47">
        <f t="shared" ref="AN1418:AO1418" si="5913">AN1419+AN1423</f>
        <v>0</v>
      </c>
      <c r="AO1418" s="47">
        <f t="shared" si="5913"/>
        <v>0</v>
      </c>
    </row>
    <row r="1419" spans="1:41" ht="19.5" hidden="1" customHeight="1">
      <c r="A1419" s="125"/>
      <c r="B1419" s="28" t="s">
        <v>320</v>
      </c>
      <c r="C1419" s="29">
        <v>58</v>
      </c>
      <c r="D1419" s="248">
        <f t="shared" ref="D1419:E1419" si="5914">D1420+D1421+D1422</f>
        <v>69</v>
      </c>
      <c r="E1419" s="38">
        <f t="shared" si="5914"/>
        <v>0</v>
      </c>
      <c r="F1419" s="286">
        <f t="shared" ref="F1419:J1419" si="5915">F1420+F1421+F1422</f>
        <v>0</v>
      </c>
      <c r="G1419" s="248">
        <f t="shared" si="5915"/>
        <v>0</v>
      </c>
      <c r="H1419" s="248">
        <f t="shared" si="5915"/>
        <v>0</v>
      </c>
      <c r="I1419" s="248">
        <f t="shared" si="5915"/>
        <v>0</v>
      </c>
      <c r="J1419" s="248">
        <f t="shared" si="5915"/>
        <v>0</v>
      </c>
      <c r="K1419" s="23">
        <f t="shared" si="5671"/>
        <v>0</v>
      </c>
      <c r="L1419" s="23">
        <f t="shared" si="5672"/>
        <v>0</v>
      </c>
      <c r="M1419" s="248">
        <f t="shared" ref="M1419:O1419" si="5916">M1420+M1421+M1422</f>
        <v>0</v>
      </c>
      <c r="N1419" s="248">
        <f t="shared" si="5916"/>
        <v>0</v>
      </c>
      <c r="O1419" s="248">
        <f t="shared" si="5916"/>
        <v>0</v>
      </c>
      <c r="P1419" s="38">
        <f t="shared" ref="P1419:Q1419" si="5917">P1420+P1421+P1422</f>
        <v>0</v>
      </c>
      <c r="Q1419" s="38">
        <f t="shared" si="5917"/>
        <v>0</v>
      </c>
      <c r="R1419" s="38">
        <f t="shared" ref="R1419:Z1419" si="5918">R1420+R1421+R1422</f>
        <v>0</v>
      </c>
      <c r="S1419" s="38">
        <f t="shared" si="5918"/>
        <v>0</v>
      </c>
      <c r="T1419" s="38">
        <f t="shared" si="5918"/>
        <v>0</v>
      </c>
      <c r="U1419" s="38">
        <f t="shared" ref="U1419:V1419" si="5919">U1420+U1421+U1422</f>
        <v>0</v>
      </c>
      <c r="V1419" s="38">
        <f t="shared" si="5919"/>
        <v>0</v>
      </c>
      <c r="W1419" s="38">
        <f t="shared" ref="W1419:Y1419" si="5920">W1420+W1421+W1422</f>
        <v>0</v>
      </c>
      <c r="X1419" s="38">
        <f t="shared" si="5920"/>
        <v>0</v>
      </c>
      <c r="Y1419" s="38">
        <f t="shared" si="5920"/>
        <v>0</v>
      </c>
      <c r="Z1419" s="38">
        <f t="shared" si="5918"/>
        <v>0</v>
      </c>
      <c r="AA1419" s="38">
        <f t="shared" ref="AA1419:AB1419" si="5921">AA1420+AA1421+AA1422</f>
        <v>0</v>
      </c>
      <c r="AB1419" s="38">
        <f t="shared" si="5921"/>
        <v>0</v>
      </c>
      <c r="AC1419" s="38">
        <f t="shared" ref="AC1419:AE1419" si="5922">AC1420+AC1421+AC1422</f>
        <v>0</v>
      </c>
      <c r="AD1419" s="292">
        <f t="shared" si="5840"/>
        <v>0</v>
      </c>
      <c r="AE1419" s="38">
        <f t="shared" si="5922"/>
        <v>0</v>
      </c>
      <c r="AF1419" s="38">
        <f t="shared" ref="AF1419:AK1419" si="5923">AF1420+AF1421+AF1422</f>
        <v>0</v>
      </c>
      <c r="AG1419" s="38">
        <f t="shared" si="5923"/>
        <v>0</v>
      </c>
      <c r="AH1419" s="38">
        <f t="shared" ref="AH1419:AJ1419" si="5924">AH1420+AH1421+AH1422</f>
        <v>0</v>
      </c>
      <c r="AI1419" s="38">
        <f t="shared" si="5924"/>
        <v>0</v>
      </c>
      <c r="AJ1419" s="38">
        <f t="shared" si="5924"/>
        <v>0</v>
      </c>
      <c r="AK1419" s="38">
        <f t="shared" si="5923"/>
        <v>0</v>
      </c>
      <c r="AL1419" s="38">
        <f t="shared" ref="AL1419:AM1419" si="5925">AL1420+AL1421+AL1422</f>
        <v>0</v>
      </c>
      <c r="AM1419" s="38">
        <f t="shared" si="5925"/>
        <v>0</v>
      </c>
      <c r="AN1419" s="38">
        <f t="shared" ref="AN1419:AO1419" si="5926">AN1420+AN1421+AN1422</f>
        <v>0</v>
      </c>
      <c r="AO1419" s="38">
        <f t="shared" si="5926"/>
        <v>0</v>
      </c>
    </row>
    <row r="1420" spans="1:41" ht="19.5" hidden="1" customHeight="1">
      <c r="A1420" s="125"/>
      <c r="B1420" s="28" t="s">
        <v>378</v>
      </c>
      <c r="C1420" s="29" t="s">
        <v>352</v>
      </c>
      <c r="D1420" s="186"/>
      <c r="E1420" s="30"/>
      <c r="F1420" s="93"/>
      <c r="G1420" s="186"/>
      <c r="H1420" s="186"/>
      <c r="I1420" s="186"/>
      <c r="J1420" s="186"/>
      <c r="K1420" s="23">
        <f t="shared" si="5671"/>
        <v>0</v>
      </c>
      <c r="L1420" s="23">
        <f t="shared" si="5672"/>
        <v>0</v>
      </c>
      <c r="M1420" s="186"/>
      <c r="N1420" s="186"/>
      <c r="O1420" s="186"/>
      <c r="P1420" s="30"/>
      <c r="Q1420" s="30"/>
      <c r="R1420" s="30"/>
      <c r="S1420" s="30"/>
      <c r="T1420" s="30"/>
      <c r="U1420" s="30"/>
      <c r="V1420" s="30"/>
      <c r="W1420" s="30"/>
      <c r="X1420" s="30"/>
      <c r="Y1420" s="30"/>
      <c r="Z1420" s="30"/>
      <c r="AA1420" s="30"/>
      <c r="AB1420" s="30"/>
      <c r="AC1420" s="30"/>
      <c r="AD1420" s="292">
        <f t="shared" si="5840"/>
        <v>0</v>
      </c>
      <c r="AE1420" s="30"/>
      <c r="AF1420" s="30"/>
      <c r="AG1420" s="30"/>
      <c r="AH1420" s="30"/>
      <c r="AI1420" s="30"/>
      <c r="AJ1420" s="30"/>
      <c r="AK1420" s="30"/>
      <c r="AL1420" s="30"/>
      <c r="AM1420" s="30"/>
      <c r="AN1420" s="30"/>
      <c r="AO1420" s="30"/>
    </row>
    <row r="1421" spans="1:41" ht="18.75" hidden="1" customHeight="1">
      <c r="A1421" s="125"/>
      <c r="B1421" s="28" t="s">
        <v>380</v>
      </c>
      <c r="C1421" s="29" t="s">
        <v>354</v>
      </c>
      <c r="D1421" s="186"/>
      <c r="E1421" s="30"/>
      <c r="F1421" s="93"/>
      <c r="G1421" s="186"/>
      <c r="H1421" s="186"/>
      <c r="I1421" s="186"/>
      <c r="J1421" s="186"/>
      <c r="K1421" s="23">
        <f t="shared" si="5671"/>
        <v>0</v>
      </c>
      <c r="L1421" s="23">
        <f t="shared" si="5672"/>
        <v>0</v>
      </c>
      <c r="M1421" s="186"/>
      <c r="N1421" s="186"/>
      <c r="O1421" s="186"/>
      <c r="P1421" s="30"/>
      <c r="Q1421" s="30"/>
      <c r="R1421" s="30"/>
      <c r="S1421" s="30"/>
      <c r="T1421" s="30"/>
      <c r="U1421" s="30"/>
      <c r="V1421" s="30"/>
      <c r="W1421" s="30"/>
      <c r="X1421" s="30"/>
      <c r="Y1421" s="30"/>
      <c r="Z1421" s="30"/>
      <c r="AA1421" s="30"/>
      <c r="AB1421" s="30"/>
      <c r="AC1421" s="30"/>
      <c r="AD1421" s="292">
        <f t="shared" si="5840"/>
        <v>0</v>
      </c>
      <c r="AE1421" s="30"/>
      <c r="AF1421" s="30"/>
      <c r="AG1421" s="30"/>
      <c r="AH1421" s="30"/>
      <c r="AI1421" s="30"/>
      <c r="AJ1421" s="30"/>
      <c r="AK1421" s="30"/>
      <c r="AL1421" s="30"/>
      <c r="AM1421" s="30"/>
      <c r="AN1421" s="30"/>
      <c r="AO1421" s="30"/>
    </row>
    <row r="1422" spans="1:41" ht="13.5" hidden="1" customHeight="1">
      <c r="A1422" s="125"/>
      <c r="B1422" s="28" t="s">
        <v>382</v>
      </c>
      <c r="C1422" s="29" t="s">
        <v>356</v>
      </c>
      <c r="D1422" s="186">
        <v>69</v>
      </c>
      <c r="E1422" s="30"/>
      <c r="F1422" s="93"/>
      <c r="G1422" s="186"/>
      <c r="H1422" s="186"/>
      <c r="I1422" s="186"/>
      <c r="J1422" s="186"/>
      <c r="K1422" s="23">
        <f t="shared" si="5671"/>
        <v>0</v>
      </c>
      <c r="L1422" s="23">
        <f t="shared" si="5672"/>
        <v>0</v>
      </c>
      <c r="M1422" s="186"/>
      <c r="N1422" s="186"/>
      <c r="O1422" s="186"/>
      <c r="P1422" s="30"/>
      <c r="Q1422" s="30"/>
      <c r="R1422" s="30"/>
      <c r="S1422" s="30"/>
      <c r="T1422" s="30"/>
      <c r="U1422" s="30"/>
      <c r="V1422" s="30"/>
      <c r="W1422" s="30"/>
      <c r="X1422" s="30"/>
      <c r="Y1422" s="30"/>
      <c r="Z1422" s="30"/>
      <c r="AA1422" s="30"/>
      <c r="AB1422" s="30"/>
      <c r="AC1422" s="30"/>
      <c r="AD1422" s="292">
        <f t="shared" si="5840"/>
        <v>0</v>
      </c>
      <c r="AE1422" s="30"/>
      <c r="AF1422" s="30"/>
      <c r="AG1422" s="30"/>
      <c r="AH1422" s="30"/>
      <c r="AI1422" s="30"/>
      <c r="AJ1422" s="30"/>
      <c r="AK1422" s="30"/>
      <c r="AL1422" s="30"/>
      <c r="AM1422" s="30"/>
      <c r="AN1422" s="30"/>
      <c r="AO1422" s="30"/>
    </row>
    <row r="1423" spans="1:41" ht="35.25" hidden="1" customHeight="1">
      <c r="A1423" s="125"/>
      <c r="B1423" s="51" t="s">
        <v>799</v>
      </c>
      <c r="C1423" s="29" t="s">
        <v>800</v>
      </c>
      <c r="D1423" s="186"/>
      <c r="E1423" s="30"/>
      <c r="F1423" s="93"/>
      <c r="G1423" s="186"/>
      <c r="H1423" s="186"/>
      <c r="I1423" s="186"/>
      <c r="J1423" s="186"/>
      <c r="K1423" s="23">
        <f t="shared" si="5671"/>
        <v>0</v>
      </c>
      <c r="L1423" s="23">
        <f t="shared" si="5672"/>
        <v>0</v>
      </c>
      <c r="M1423" s="186"/>
      <c r="N1423" s="186"/>
      <c r="O1423" s="186"/>
      <c r="P1423" s="30"/>
      <c r="Q1423" s="30"/>
      <c r="R1423" s="30"/>
      <c r="S1423" s="30"/>
      <c r="T1423" s="30"/>
      <c r="U1423" s="30"/>
      <c r="V1423" s="30"/>
      <c r="W1423" s="30"/>
      <c r="X1423" s="30"/>
      <c r="Y1423" s="30"/>
      <c r="Z1423" s="30"/>
      <c r="AA1423" s="30"/>
      <c r="AB1423" s="30"/>
      <c r="AC1423" s="30"/>
      <c r="AD1423" s="292">
        <f t="shared" si="5840"/>
        <v>0</v>
      </c>
      <c r="AE1423" s="30"/>
      <c r="AF1423" s="30"/>
      <c r="AG1423" s="30"/>
      <c r="AH1423" s="30"/>
      <c r="AI1423" s="30"/>
      <c r="AJ1423" s="30"/>
      <c r="AK1423" s="30"/>
      <c r="AL1423" s="30"/>
      <c r="AM1423" s="30"/>
      <c r="AN1423" s="30"/>
      <c r="AO1423" s="30"/>
    </row>
    <row r="1424" spans="1:41" ht="105" hidden="1" customHeight="1">
      <c r="A1424" s="125"/>
      <c r="B1424" s="154" t="s">
        <v>801</v>
      </c>
      <c r="C1424" s="155">
        <f>C1425</f>
        <v>58</v>
      </c>
      <c r="D1424" s="261">
        <f t="shared" ref="D1424:E1425" si="5927">D1425</f>
        <v>249</v>
      </c>
      <c r="E1424" s="130">
        <f t="shared" si="5927"/>
        <v>0</v>
      </c>
      <c r="F1424" s="158">
        <f t="shared" ref="F1424:AO1425" si="5928">F1425</f>
        <v>0</v>
      </c>
      <c r="G1424" s="261">
        <f t="shared" si="5928"/>
        <v>0</v>
      </c>
      <c r="H1424" s="261">
        <f t="shared" si="5928"/>
        <v>0</v>
      </c>
      <c r="I1424" s="261">
        <f t="shared" si="5928"/>
        <v>0</v>
      </c>
      <c r="J1424" s="261">
        <f t="shared" si="5928"/>
        <v>0</v>
      </c>
      <c r="K1424" s="23">
        <f t="shared" si="5671"/>
        <v>0</v>
      </c>
      <c r="L1424" s="23">
        <f t="shared" si="5672"/>
        <v>0</v>
      </c>
      <c r="M1424" s="261">
        <f t="shared" si="5928"/>
        <v>0</v>
      </c>
      <c r="N1424" s="261">
        <f t="shared" si="5928"/>
        <v>0</v>
      </c>
      <c r="O1424" s="261">
        <f t="shared" si="5928"/>
        <v>0</v>
      </c>
      <c r="P1424" s="130">
        <f t="shared" si="5928"/>
        <v>0</v>
      </c>
      <c r="Q1424" s="130">
        <f t="shared" si="5928"/>
        <v>0</v>
      </c>
      <c r="R1424" s="130">
        <f t="shared" si="5928"/>
        <v>0</v>
      </c>
      <c r="S1424" s="130">
        <f t="shared" si="5928"/>
        <v>0</v>
      </c>
      <c r="T1424" s="130">
        <f t="shared" si="5928"/>
        <v>0</v>
      </c>
      <c r="U1424" s="130">
        <f t="shared" si="5928"/>
        <v>0</v>
      </c>
      <c r="V1424" s="130">
        <f t="shared" si="5928"/>
        <v>0</v>
      </c>
      <c r="W1424" s="130">
        <f t="shared" si="5928"/>
        <v>0</v>
      </c>
      <c r="X1424" s="130">
        <f t="shared" si="5928"/>
        <v>0</v>
      </c>
      <c r="Y1424" s="130">
        <f t="shared" si="5928"/>
        <v>0</v>
      </c>
      <c r="Z1424" s="130">
        <f t="shared" si="5928"/>
        <v>0</v>
      </c>
      <c r="AA1424" s="130">
        <f t="shared" si="5928"/>
        <v>0</v>
      </c>
      <c r="AB1424" s="130">
        <f t="shared" si="5928"/>
        <v>0</v>
      </c>
      <c r="AC1424" s="130">
        <f t="shared" si="5928"/>
        <v>0</v>
      </c>
      <c r="AD1424" s="292">
        <f t="shared" si="5840"/>
        <v>0</v>
      </c>
      <c r="AE1424" s="130">
        <f t="shared" si="5928"/>
        <v>0</v>
      </c>
      <c r="AF1424" s="130">
        <f t="shared" si="5928"/>
        <v>0</v>
      </c>
      <c r="AG1424" s="130">
        <f t="shared" si="5928"/>
        <v>0</v>
      </c>
      <c r="AH1424" s="130">
        <f t="shared" si="5928"/>
        <v>0</v>
      </c>
      <c r="AI1424" s="130">
        <f t="shared" si="5928"/>
        <v>0</v>
      </c>
      <c r="AJ1424" s="130">
        <f t="shared" si="5928"/>
        <v>0</v>
      </c>
      <c r="AK1424" s="130">
        <f t="shared" si="5928"/>
        <v>0</v>
      </c>
      <c r="AL1424" s="130">
        <f t="shared" si="5928"/>
        <v>0</v>
      </c>
      <c r="AM1424" s="130">
        <f t="shared" si="5928"/>
        <v>0</v>
      </c>
      <c r="AN1424" s="130">
        <f t="shared" si="5928"/>
        <v>0</v>
      </c>
      <c r="AO1424" s="130">
        <f t="shared" si="5928"/>
        <v>0</v>
      </c>
    </row>
    <row r="1425" spans="1:41" ht="13.5" hidden="1" customHeight="1">
      <c r="A1425" s="125"/>
      <c r="B1425" s="28" t="s">
        <v>311</v>
      </c>
      <c r="C1425" s="26">
        <f>C1426</f>
        <v>58</v>
      </c>
      <c r="D1425" s="248">
        <f t="shared" si="5927"/>
        <v>249</v>
      </c>
      <c r="E1425" s="38">
        <f t="shared" si="5927"/>
        <v>0</v>
      </c>
      <c r="F1425" s="286">
        <f t="shared" si="5928"/>
        <v>0</v>
      </c>
      <c r="G1425" s="248">
        <f t="shared" si="5928"/>
        <v>0</v>
      </c>
      <c r="H1425" s="248">
        <f t="shared" si="5928"/>
        <v>0</v>
      </c>
      <c r="I1425" s="248">
        <f t="shared" si="5928"/>
        <v>0</v>
      </c>
      <c r="J1425" s="248">
        <f t="shared" si="5928"/>
        <v>0</v>
      </c>
      <c r="K1425" s="23">
        <f t="shared" ref="K1425:K1449" si="5929">G1425+H1425+I1425+J1425</f>
        <v>0</v>
      </c>
      <c r="L1425" s="23">
        <f t="shared" ref="L1425:L1449" si="5930">F1425-K1425</f>
        <v>0</v>
      </c>
      <c r="M1425" s="248">
        <f t="shared" si="5928"/>
        <v>0</v>
      </c>
      <c r="N1425" s="248">
        <f t="shared" si="5928"/>
        <v>0</v>
      </c>
      <c r="O1425" s="248">
        <f t="shared" si="5928"/>
        <v>0</v>
      </c>
      <c r="P1425" s="38">
        <f t="shared" si="5928"/>
        <v>0</v>
      </c>
      <c r="Q1425" s="38">
        <f t="shared" si="5928"/>
        <v>0</v>
      </c>
      <c r="R1425" s="38">
        <f t="shared" si="5928"/>
        <v>0</v>
      </c>
      <c r="S1425" s="38">
        <f t="shared" si="5928"/>
        <v>0</v>
      </c>
      <c r="T1425" s="38">
        <f t="shared" si="5928"/>
        <v>0</v>
      </c>
      <c r="U1425" s="38">
        <f t="shared" si="5928"/>
        <v>0</v>
      </c>
      <c r="V1425" s="38">
        <f t="shared" si="5928"/>
        <v>0</v>
      </c>
      <c r="W1425" s="38">
        <f t="shared" si="5928"/>
        <v>0</v>
      </c>
      <c r="X1425" s="38">
        <f t="shared" si="5928"/>
        <v>0</v>
      </c>
      <c r="Y1425" s="38">
        <f t="shared" si="5928"/>
        <v>0</v>
      </c>
      <c r="Z1425" s="38">
        <f t="shared" si="5928"/>
        <v>0</v>
      </c>
      <c r="AA1425" s="38">
        <f t="shared" si="5928"/>
        <v>0</v>
      </c>
      <c r="AB1425" s="38">
        <f t="shared" si="5928"/>
        <v>0</v>
      </c>
      <c r="AC1425" s="38">
        <f t="shared" si="5928"/>
        <v>0</v>
      </c>
      <c r="AD1425" s="292">
        <f t="shared" si="5840"/>
        <v>0</v>
      </c>
      <c r="AE1425" s="38">
        <f t="shared" si="5928"/>
        <v>0</v>
      </c>
      <c r="AF1425" s="38">
        <f t="shared" si="5928"/>
        <v>0</v>
      </c>
      <c r="AG1425" s="38">
        <f t="shared" si="5928"/>
        <v>0</v>
      </c>
      <c r="AH1425" s="38">
        <f t="shared" si="5928"/>
        <v>0</v>
      </c>
      <c r="AI1425" s="38">
        <f t="shared" si="5928"/>
        <v>0</v>
      </c>
      <c r="AJ1425" s="38">
        <f t="shared" si="5928"/>
        <v>0</v>
      </c>
      <c r="AK1425" s="38">
        <f t="shared" si="5928"/>
        <v>0</v>
      </c>
      <c r="AL1425" s="38">
        <f t="shared" si="5928"/>
        <v>0</v>
      </c>
      <c r="AM1425" s="38">
        <f t="shared" si="5928"/>
        <v>0</v>
      </c>
      <c r="AN1425" s="38">
        <f t="shared" si="5928"/>
        <v>0</v>
      </c>
      <c r="AO1425" s="38">
        <f t="shared" si="5928"/>
        <v>0</v>
      </c>
    </row>
    <row r="1426" spans="1:41" ht="13.5" hidden="1" customHeight="1">
      <c r="A1426" s="125"/>
      <c r="B1426" s="16" t="s">
        <v>376</v>
      </c>
      <c r="C1426" s="29">
        <v>58</v>
      </c>
      <c r="D1426" s="248">
        <f t="shared" ref="D1426:E1426" si="5931">D1427+D1428+D1429</f>
        <v>249</v>
      </c>
      <c r="E1426" s="38">
        <f t="shared" si="5931"/>
        <v>0</v>
      </c>
      <c r="F1426" s="286">
        <f t="shared" ref="F1426:J1426" si="5932">F1427+F1428+F1429</f>
        <v>0</v>
      </c>
      <c r="G1426" s="248">
        <f t="shared" si="5932"/>
        <v>0</v>
      </c>
      <c r="H1426" s="248">
        <f t="shared" si="5932"/>
        <v>0</v>
      </c>
      <c r="I1426" s="248">
        <f t="shared" si="5932"/>
        <v>0</v>
      </c>
      <c r="J1426" s="248">
        <f t="shared" si="5932"/>
        <v>0</v>
      </c>
      <c r="K1426" s="23">
        <f t="shared" si="5929"/>
        <v>0</v>
      </c>
      <c r="L1426" s="23">
        <f t="shared" si="5930"/>
        <v>0</v>
      </c>
      <c r="M1426" s="248">
        <f t="shared" ref="M1426:O1426" si="5933">M1427+M1428+M1429</f>
        <v>0</v>
      </c>
      <c r="N1426" s="248">
        <f t="shared" si="5933"/>
        <v>0</v>
      </c>
      <c r="O1426" s="248">
        <f t="shared" si="5933"/>
        <v>0</v>
      </c>
      <c r="P1426" s="38">
        <f t="shared" ref="P1426:Q1426" si="5934">P1427+P1428+P1429</f>
        <v>0</v>
      </c>
      <c r="Q1426" s="38">
        <f t="shared" si="5934"/>
        <v>0</v>
      </c>
      <c r="R1426" s="38">
        <f t="shared" ref="R1426:Z1426" si="5935">R1427+R1428+R1429</f>
        <v>0</v>
      </c>
      <c r="S1426" s="38">
        <f t="shared" si="5935"/>
        <v>0</v>
      </c>
      <c r="T1426" s="38">
        <f t="shared" si="5935"/>
        <v>0</v>
      </c>
      <c r="U1426" s="38">
        <f t="shared" ref="U1426:V1426" si="5936">U1427+U1428+U1429</f>
        <v>0</v>
      </c>
      <c r="V1426" s="38">
        <f t="shared" si="5936"/>
        <v>0</v>
      </c>
      <c r="W1426" s="38">
        <f t="shared" ref="W1426:Y1426" si="5937">W1427+W1428+W1429</f>
        <v>0</v>
      </c>
      <c r="X1426" s="38">
        <f t="shared" si="5937"/>
        <v>0</v>
      </c>
      <c r="Y1426" s="38">
        <f t="shared" si="5937"/>
        <v>0</v>
      </c>
      <c r="Z1426" s="38">
        <f t="shared" si="5935"/>
        <v>0</v>
      </c>
      <c r="AA1426" s="38">
        <f t="shared" ref="AA1426:AB1426" si="5938">AA1427+AA1428+AA1429</f>
        <v>0</v>
      </c>
      <c r="AB1426" s="38">
        <f t="shared" si="5938"/>
        <v>0</v>
      </c>
      <c r="AC1426" s="38">
        <f t="shared" ref="AC1426:AE1426" si="5939">AC1427+AC1428+AC1429</f>
        <v>0</v>
      </c>
      <c r="AD1426" s="292">
        <f t="shared" si="5840"/>
        <v>0</v>
      </c>
      <c r="AE1426" s="38">
        <f t="shared" si="5939"/>
        <v>0</v>
      </c>
      <c r="AF1426" s="38">
        <f t="shared" ref="AF1426:AK1426" si="5940">AF1427+AF1428+AF1429</f>
        <v>0</v>
      </c>
      <c r="AG1426" s="38">
        <f t="shared" si="5940"/>
        <v>0</v>
      </c>
      <c r="AH1426" s="38">
        <f t="shared" ref="AH1426:AJ1426" si="5941">AH1427+AH1428+AH1429</f>
        <v>0</v>
      </c>
      <c r="AI1426" s="38">
        <f t="shared" si="5941"/>
        <v>0</v>
      </c>
      <c r="AJ1426" s="38">
        <f t="shared" si="5941"/>
        <v>0</v>
      </c>
      <c r="AK1426" s="38">
        <f t="shared" si="5940"/>
        <v>0</v>
      </c>
      <c r="AL1426" s="38">
        <f t="shared" ref="AL1426:AM1426" si="5942">AL1427+AL1428+AL1429</f>
        <v>0</v>
      </c>
      <c r="AM1426" s="38">
        <f t="shared" si="5942"/>
        <v>0</v>
      </c>
      <c r="AN1426" s="38">
        <f t="shared" ref="AN1426:AO1426" si="5943">AN1427+AN1428+AN1429</f>
        <v>0</v>
      </c>
      <c r="AO1426" s="38">
        <f t="shared" si="5943"/>
        <v>0</v>
      </c>
    </row>
    <row r="1427" spans="1:41" ht="13.5" hidden="1" customHeight="1">
      <c r="A1427" s="125"/>
      <c r="B1427" s="28" t="s">
        <v>378</v>
      </c>
      <c r="C1427" s="29" t="s">
        <v>640</v>
      </c>
      <c r="D1427" s="186"/>
      <c r="E1427" s="30"/>
      <c r="F1427" s="93"/>
      <c r="G1427" s="186"/>
      <c r="H1427" s="186"/>
      <c r="I1427" s="186"/>
      <c r="J1427" s="186"/>
      <c r="K1427" s="23">
        <f t="shared" si="5929"/>
        <v>0</v>
      </c>
      <c r="L1427" s="23">
        <f t="shared" si="5930"/>
        <v>0</v>
      </c>
      <c r="M1427" s="186"/>
      <c r="N1427" s="186"/>
      <c r="O1427" s="186"/>
      <c r="P1427" s="30"/>
      <c r="Q1427" s="30"/>
      <c r="R1427" s="30"/>
      <c r="S1427" s="30"/>
      <c r="T1427" s="30"/>
      <c r="U1427" s="30"/>
      <c r="V1427" s="30"/>
      <c r="W1427" s="30"/>
      <c r="X1427" s="30"/>
      <c r="Y1427" s="30"/>
      <c r="Z1427" s="30"/>
      <c r="AA1427" s="30"/>
      <c r="AB1427" s="30"/>
      <c r="AC1427" s="30"/>
      <c r="AD1427" s="292">
        <f t="shared" si="5840"/>
        <v>0</v>
      </c>
      <c r="AE1427" s="30"/>
      <c r="AF1427" s="30"/>
      <c r="AG1427" s="30"/>
      <c r="AH1427" s="30"/>
      <c r="AI1427" s="30"/>
      <c r="AJ1427" s="30"/>
      <c r="AK1427" s="30"/>
      <c r="AL1427" s="30"/>
      <c r="AM1427" s="30"/>
      <c r="AN1427" s="30"/>
      <c r="AO1427" s="30"/>
    </row>
    <row r="1428" spans="1:41" ht="13.5" hidden="1" customHeight="1">
      <c r="A1428" s="125"/>
      <c r="B1428" s="28" t="s">
        <v>380</v>
      </c>
      <c r="C1428" s="29" t="s">
        <v>566</v>
      </c>
      <c r="D1428" s="186"/>
      <c r="E1428" s="30"/>
      <c r="F1428" s="93"/>
      <c r="G1428" s="186"/>
      <c r="H1428" s="186"/>
      <c r="I1428" s="186"/>
      <c r="J1428" s="186"/>
      <c r="K1428" s="23">
        <f t="shared" si="5929"/>
        <v>0</v>
      </c>
      <c r="L1428" s="23">
        <f t="shared" si="5930"/>
        <v>0</v>
      </c>
      <c r="M1428" s="186"/>
      <c r="N1428" s="186"/>
      <c r="O1428" s="186"/>
      <c r="P1428" s="30"/>
      <c r="Q1428" s="30"/>
      <c r="R1428" s="30"/>
      <c r="S1428" s="30"/>
      <c r="T1428" s="30"/>
      <c r="U1428" s="30"/>
      <c r="V1428" s="30"/>
      <c r="W1428" s="30"/>
      <c r="X1428" s="30"/>
      <c r="Y1428" s="30"/>
      <c r="Z1428" s="30"/>
      <c r="AA1428" s="30"/>
      <c r="AB1428" s="30"/>
      <c r="AC1428" s="30"/>
      <c r="AD1428" s="292">
        <f t="shared" si="5840"/>
        <v>0</v>
      </c>
      <c r="AE1428" s="30"/>
      <c r="AF1428" s="30"/>
      <c r="AG1428" s="30"/>
      <c r="AH1428" s="30"/>
      <c r="AI1428" s="30"/>
      <c r="AJ1428" s="30"/>
      <c r="AK1428" s="30"/>
      <c r="AL1428" s="30"/>
      <c r="AM1428" s="30"/>
      <c r="AN1428" s="30"/>
      <c r="AO1428" s="30"/>
    </row>
    <row r="1429" spans="1:41" ht="13.5" hidden="1" customHeight="1">
      <c r="A1429" s="125"/>
      <c r="B1429" s="28" t="s">
        <v>382</v>
      </c>
      <c r="C1429" s="29" t="s">
        <v>567</v>
      </c>
      <c r="D1429" s="186">
        <v>249</v>
      </c>
      <c r="E1429" s="30"/>
      <c r="F1429" s="93"/>
      <c r="G1429" s="186"/>
      <c r="H1429" s="186"/>
      <c r="I1429" s="186"/>
      <c r="J1429" s="186"/>
      <c r="K1429" s="23">
        <f t="shared" si="5929"/>
        <v>0</v>
      </c>
      <c r="L1429" s="23">
        <f t="shared" si="5930"/>
        <v>0</v>
      </c>
      <c r="M1429" s="186"/>
      <c r="N1429" s="186"/>
      <c r="O1429" s="186"/>
      <c r="P1429" s="30"/>
      <c r="Q1429" s="30"/>
      <c r="R1429" s="30"/>
      <c r="S1429" s="30"/>
      <c r="T1429" s="30"/>
      <c r="U1429" s="30"/>
      <c r="V1429" s="30"/>
      <c r="W1429" s="30"/>
      <c r="X1429" s="30"/>
      <c r="Y1429" s="30"/>
      <c r="Z1429" s="30"/>
      <c r="AA1429" s="30"/>
      <c r="AB1429" s="30"/>
      <c r="AC1429" s="30"/>
      <c r="AD1429" s="292">
        <f t="shared" si="5840"/>
        <v>0</v>
      </c>
      <c r="AE1429" s="30"/>
      <c r="AF1429" s="30"/>
      <c r="AG1429" s="30"/>
      <c r="AH1429" s="30"/>
      <c r="AI1429" s="30"/>
      <c r="AJ1429" s="30"/>
      <c r="AK1429" s="30"/>
      <c r="AL1429" s="30"/>
      <c r="AM1429" s="30"/>
      <c r="AN1429" s="30"/>
      <c r="AO1429" s="30"/>
    </row>
    <row r="1430" spans="1:41" ht="55.5" customHeight="1">
      <c r="A1430" s="125"/>
      <c r="B1430" s="211" t="s">
        <v>802</v>
      </c>
      <c r="C1430" s="127" t="s">
        <v>776</v>
      </c>
      <c r="D1430" s="233">
        <f t="shared" ref="D1430:E1431" si="5944">D1431</f>
        <v>13176</v>
      </c>
      <c r="E1430" s="233">
        <f t="shared" si="5944"/>
        <v>83403</v>
      </c>
      <c r="F1430" s="233">
        <f t="shared" ref="F1430:AO1431" si="5945">F1431</f>
        <v>95105</v>
      </c>
      <c r="G1430" s="324">
        <f t="shared" si="5945"/>
        <v>13172</v>
      </c>
      <c r="H1430" s="324">
        <f t="shared" si="5945"/>
        <v>21341</v>
      </c>
      <c r="I1430" s="324">
        <f t="shared" si="5945"/>
        <v>29560</v>
      </c>
      <c r="J1430" s="324">
        <f t="shared" si="5945"/>
        <v>31032</v>
      </c>
      <c r="K1430" s="23">
        <f t="shared" si="5929"/>
        <v>95105</v>
      </c>
      <c r="L1430" s="23">
        <f t="shared" si="5930"/>
        <v>0</v>
      </c>
      <c r="M1430" s="324">
        <f t="shared" si="5945"/>
        <v>95653</v>
      </c>
      <c r="N1430" s="324">
        <f t="shared" si="5945"/>
        <v>95653</v>
      </c>
      <c r="O1430" s="324">
        <f t="shared" si="5945"/>
        <v>42820</v>
      </c>
      <c r="P1430" s="233">
        <f t="shared" si="5945"/>
        <v>0</v>
      </c>
      <c r="Q1430" s="233">
        <f t="shared" si="5945"/>
        <v>0</v>
      </c>
      <c r="R1430" s="233">
        <f t="shared" si="5945"/>
        <v>0</v>
      </c>
      <c r="S1430" s="233">
        <f t="shared" si="5945"/>
        <v>0</v>
      </c>
      <c r="T1430" s="233">
        <f t="shared" si="5945"/>
        <v>0</v>
      </c>
      <c r="U1430" s="233">
        <f t="shared" si="5945"/>
        <v>0</v>
      </c>
      <c r="V1430" s="233">
        <f t="shared" si="5945"/>
        <v>0</v>
      </c>
      <c r="W1430" s="233">
        <f t="shared" si="5945"/>
        <v>0</v>
      </c>
      <c r="X1430" s="233">
        <f t="shared" si="5945"/>
        <v>0</v>
      </c>
      <c r="Y1430" s="233">
        <f t="shared" si="5945"/>
        <v>0</v>
      </c>
      <c r="Z1430" s="233">
        <f t="shared" si="5945"/>
        <v>0</v>
      </c>
      <c r="AA1430" s="233">
        <f t="shared" si="5945"/>
        <v>0</v>
      </c>
      <c r="AB1430" s="233">
        <f t="shared" si="5945"/>
        <v>0</v>
      </c>
      <c r="AC1430" s="233">
        <f t="shared" si="5945"/>
        <v>0</v>
      </c>
      <c r="AD1430" s="292">
        <f t="shared" si="5840"/>
        <v>95105</v>
      </c>
      <c r="AE1430" s="233">
        <f t="shared" si="5945"/>
        <v>95105</v>
      </c>
      <c r="AF1430" s="233">
        <f t="shared" si="5945"/>
        <v>43398</v>
      </c>
      <c r="AG1430" s="233">
        <f t="shared" si="5945"/>
        <v>125108</v>
      </c>
      <c r="AH1430" s="233">
        <f t="shared" si="5945"/>
        <v>0</v>
      </c>
      <c r="AI1430" s="233">
        <f t="shared" si="5945"/>
        <v>0</v>
      </c>
      <c r="AJ1430" s="233">
        <f t="shared" si="5945"/>
        <v>0</v>
      </c>
      <c r="AK1430" s="233">
        <f t="shared" si="5945"/>
        <v>125108</v>
      </c>
      <c r="AL1430" s="233">
        <f t="shared" si="5945"/>
        <v>97123</v>
      </c>
      <c r="AM1430" s="233">
        <f t="shared" si="5945"/>
        <v>79177</v>
      </c>
      <c r="AN1430" s="233">
        <f t="shared" si="5945"/>
        <v>0</v>
      </c>
      <c r="AO1430" s="233">
        <f t="shared" si="5945"/>
        <v>0</v>
      </c>
    </row>
    <row r="1431" spans="1:41" ht="13.5" customHeight="1">
      <c r="A1431" s="125"/>
      <c r="B1431" s="28" t="s">
        <v>311</v>
      </c>
      <c r="C1431" s="132"/>
      <c r="D1431" s="234">
        <f t="shared" si="5944"/>
        <v>13176</v>
      </c>
      <c r="E1431" s="234">
        <f t="shared" si="5944"/>
        <v>83403</v>
      </c>
      <c r="F1431" s="234">
        <f t="shared" si="5945"/>
        <v>95105</v>
      </c>
      <c r="G1431" s="262">
        <f t="shared" si="5945"/>
        <v>13172</v>
      </c>
      <c r="H1431" s="262">
        <f t="shared" si="5945"/>
        <v>21341</v>
      </c>
      <c r="I1431" s="262">
        <f t="shared" si="5945"/>
        <v>29560</v>
      </c>
      <c r="J1431" s="262">
        <f t="shared" si="5945"/>
        <v>31032</v>
      </c>
      <c r="K1431" s="23">
        <f t="shared" si="5929"/>
        <v>95105</v>
      </c>
      <c r="L1431" s="23">
        <f t="shared" si="5930"/>
        <v>0</v>
      </c>
      <c r="M1431" s="262">
        <f t="shared" si="5945"/>
        <v>95653</v>
      </c>
      <c r="N1431" s="262">
        <f t="shared" si="5945"/>
        <v>95653</v>
      </c>
      <c r="O1431" s="262">
        <f t="shared" si="5945"/>
        <v>42820</v>
      </c>
      <c r="P1431" s="234">
        <f t="shared" si="5945"/>
        <v>0</v>
      </c>
      <c r="Q1431" s="234">
        <f t="shared" si="5945"/>
        <v>0</v>
      </c>
      <c r="R1431" s="234">
        <f t="shared" si="5945"/>
        <v>0</v>
      </c>
      <c r="S1431" s="234">
        <f t="shared" si="5945"/>
        <v>0</v>
      </c>
      <c r="T1431" s="234">
        <f t="shared" si="5945"/>
        <v>0</v>
      </c>
      <c r="U1431" s="234">
        <f t="shared" si="5945"/>
        <v>0</v>
      </c>
      <c r="V1431" s="234">
        <f t="shared" si="5945"/>
        <v>0</v>
      </c>
      <c r="W1431" s="234">
        <f t="shared" si="5945"/>
        <v>0</v>
      </c>
      <c r="X1431" s="234">
        <f t="shared" si="5945"/>
        <v>0</v>
      </c>
      <c r="Y1431" s="234">
        <f t="shared" si="5945"/>
        <v>0</v>
      </c>
      <c r="Z1431" s="234">
        <f t="shared" si="5945"/>
        <v>0</v>
      </c>
      <c r="AA1431" s="234">
        <f t="shared" si="5945"/>
        <v>0</v>
      </c>
      <c r="AB1431" s="234">
        <f t="shared" si="5945"/>
        <v>0</v>
      </c>
      <c r="AC1431" s="234">
        <f t="shared" si="5945"/>
        <v>0</v>
      </c>
      <c r="AD1431" s="292">
        <f t="shared" si="5840"/>
        <v>95105</v>
      </c>
      <c r="AE1431" s="234">
        <f t="shared" si="5945"/>
        <v>95105</v>
      </c>
      <c r="AF1431" s="234">
        <f t="shared" si="5945"/>
        <v>43398</v>
      </c>
      <c r="AG1431" s="234">
        <f t="shared" si="5945"/>
        <v>125108</v>
      </c>
      <c r="AH1431" s="234">
        <f t="shared" si="5945"/>
        <v>0</v>
      </c>
      <c r="AI1431" s="234">
        <f t="shared" si="5945"/>
        <v>0</v>
      </c>
      <c r="AJ1431" s="234">
        <f t="shared" si="5945"/>
        <v>0</v>
      </c>
      <c r="AK1431" s="234">
        <f t="shared" si="5945"/>
        <v>125108</v>
      </c>
      <c r="AL1431" s="234">
        <f t="shared" si="5945"/>
        <v>97123</v>
      </c>
      <c r="AM1431" s="234">
        <f t="shared" si="5945"/>
        <v>79177</v>
      </c>
      <c r="AN1431" s="234">
        <f t="shared" si="5945"/>
        <v>0</v>
      </c>
      <c r="AO1431" s="234">
        <f t="shared" si="5945"/>
        <v>0</v>
      </c>
    </row>
    <row r="1432" spans="1:41" ht="27.75" customHeight="1">
      <c r="A1432" s="125"/>
      <c r="B1432" s="16" t="s">
        <v>376</v>
      </c>
      <c r="C1432" s="132">
        <v>56.48</v>
      </c>
      <c r="D1432" s="234">
        <f t="shared" ref="D1432:E1432" si="5946">D1433+D1434+D1435</f>
        <v>13176</v>
      </c>
      <c r="E1432" s="234">
        <f t="shared" si="5946"/>
        <v>83403</v>
      </c>
      <c r="F1432" s="234">
        <f t="shared" ref="F1432:J1432" si="5947">F1433+F1434+F1435</f>
        <v>95105</v>
      </c>
      <c r="G1432" s="262">
        <f t="shared" si="5947"/>
        <v>13172</v>
      </c>
      <c r="H1432" s="262">
        <f t="shared" si="5947"/>
        <v>21341</v>
      </c>
      <c r="I1432" s="262">
        <f t="shared" si="5947"/>
        <v>29560</v>
      </c>
      <c r="J1432" s="262">
        <f t="shared" si="5947"/>
        <v>31032</v>
      </c>
      <c r="K1432" s="23">
        <f t="shared" si="5929"/>
        <v>95105</v>
      </c>
      <c r="L1432" s="23">
        <f t="shared" si="5930"/>
        <v>0</v>
      </c>
      <c r="M1432" s="262">
        <f t="shared" ref="M1432:O1432" si="5948">M1433+M1434+M1435</f>
        <v>95653</v>
      </c>
      <c r="N1432" s="262">
        <f t="shared" si="5948"/>
        <v>95653</v>
      </c>
      <c r="O1432" s="262">
        <f t="shared" si="5948"/>
        <v>42820</v>
      </c>
      <c r="P1432" s="234">
        <f t="shared" ref="P1432:Q1432" si="5949">P1433+P1434+P1435</f>
        <v>0</v>
      </c>
      <c r="Q1432" s="234">
        <f t="shared" si="5949"/>
        <v>0</v>
      </c>
      <c r="R1432" s="234">
        <f t="shared" ref="R1432:Z1432" si="5950">R1433+R1434+R1435</f>
        <v>0</v>
      </c>
      <c r="S1432" s="234">
        <f t="shared" si="5950"/>
        <v>0</v>
      </c>
      <c r="T1432" s="234">
        <f t="shared" si="5950"/>
        <v>0</v>
      </c>
      <c r="U1432" s="234">
        <f t="shared" ref="U1432:V1432" si="5951">U1433+U1434+U1435</f>
        <v>0</v>
      </c>
      <c r="V1432" s="234">
        <f t="shared" si="5951"/>
        <v>0</v>
      </c>
      <c r="W1432" s="234">
        <f t="shared" ref="W1432:Y1432" si="5952">W1433+W1434+W1435</f>
        <v>0</v>
      </c>
      <c r="X1432" s="234">
        <f t="shared" si="5952"/>
        <v>0</v>
      </c>
      <c r="Y1432" s="234">
        <f t="shared" si="5952"/>
        <v>0</v>
      </c>
      <c r="Z1432" s="234">
        <f t="shared" si="5950"/>
        <v>0</v>
      </c>
      <c r="AA1432" s="234">
        <f t="shared" ref="AA1432:AB1432" si="5953">AA1433+AA1434+AA1435</f>
        <v>0</v>
      </c>
      <c r="AB1432" s="234">
        <f t="shared" si="5953"/>
        <v>0</v>
      </c>
      <c r="AC1432" s="234">
        <f t="shared" ref="AC1432:AE1432" si="5954">AC1433+AC1434+AC1435</f>
        <v>0</v>
      </c>
      <c r="AD1432" s="292">
        <f t="shared" si="5840"/>
        <v>95105</v>
      </c>
      <c r="AE1432" s="234">
        <f t="shared" si="5954"/>
        <v>95105</v>
      </c>
      <c r="AF1432" s="234">
        <f t="shared" ref="AF1432:AK1432" si="5955">AF1433+AF1434+AF1435</f>
        <v>43398</v>
      </c>
      <c r="AG1432" s="234">
        <f t="shared" si="5955"/>
        <v>125108</v>
      </c>
      <c r="AH1432" s="234">
        <f t="shared" ref="AH1432:AJ1432" si="5956">AH1433+AH1434+AH1435</f>
        <v>0</v>
      </c>
      <c r="AI1432" s="234">
        <f t="shared" si="5956"/>
        <v>0</v>
      </c>
      <c r="AJ1432" s="234">
        <f t="shared" si="5956"/>
        <v>0</v>
      </c>
      <c r="AK1432" s="234">
        <f t="shared" si="5955"/>
        <v>125108</v>
      </c>
      <c r="AL1432" s="234">
        <f t="shared" ref="AL1432:AM1432" si="5957">AL1433+AL1434+AL1435</f>
        <v>97123</v>
      </c>
      <c r="AM1432" s="234">
        <f t="shared" si="5957"/>
        <v>79177</v>
      </c>
      <c r="AN1432" s="234">
        <f t="shared" ref="AN1432:AO1432" si="5958">AN1433+AN1434+AN1435</f>
        <v>0</v>
      </c>
      <c r="AO1432" s="234">
        <f t="shared" si="5958"/>
        <v>0</v>
      </c>
    </row>
    <row r="1433" spans="1:41" ht="13.5" customHeight="1">
      <c r="A1433" s="125"/>
      <c r="B1433" s="28" t="s">
        <v>378</v>
      </c>
      <c r="C1433" s="132" t="s">
        <v>379</v>
      </c>
      <c r="D1433" s="262">
        <v>1672</v>
      </c>
      <c r="E1433" s="153">
        <v>11064</v>
      </c>
      <c r="F1433" s="234">
        <f>11064+1702</f>
        <v>12766</v>
      </c>
      <c r="G1433" s="262">
        <f>1702+195</f>
        <v>1897</v>
      </c>
      <c r="H1433" s="262">
        <v>2831</v>
      </c>
      <c r="I1433" s="262">
        <v>3921</v>
      </c>
      <c r="J1433" s="262">
        <v>4117</v>
      </c>
      <c r="K1433" s="23">
        <f t="shared" si="5929"/>
        <v>12766</v>
      </c>
      <c r="L1433" s="23">
        <f t="shared" si="5930"/>
        <v>0</v>
      </c>
      <c r="M1433" s="262">
        <v>12689</v>
      </c>
      <c r="N1433" s="262">
        <v>12689</v>
      </c>
      <c r="O1433" s="262">
        <v>5680</v>
      </c>
      <c r="P1433" s="153"/>
      <c r="Q1433" s="153"/>
      <c r="R1433" s="153"/>
      <c r="S1433" s="153"/>
      <c r="T1433" s="153"/>
      <c r="U1433" s="153"/>
      <c r="V1433" s="153"/>
      <c r="W1433" s="153"/>
      <c r="X1433" s="153"/>
      <c r="Y1433" s="153"/>
      <c r="Z1433" s="153"/>
      <c r="AA1433" s="153"/>
      <c r="AB1433" s="153"/>
      <c r="AC1433" s="153"/>
      <c r="AD1433" s="292">
        <f t="shared" si="5840"/>
        <v>12766</v>
      </c>
      <c r="AE1433" s="153">
        <v>12766</v>
      </c>
      <c r="AF1433" s="153">
        <v>6001</v>
      </c>
      <c r="AG1433" s="153">
        <f>12884+1982+4550</f>
        <v>19416</v>
      </c>
      <c r="AH1433" s="153"/>
      <c r="AI1433" s="153"/>
      <c r="AJ1433" s="153"/>
      <c r="AK1433" s="153">
        <v>19416</v>
      </c>
      <c r="AL1433" s="153">
        <f>12884</f>
        <v>12884</v>
      </c>
      <c r="AM1433" s="153">
        <f>10503</f>
        <v>10503</v>
      </c>
      <c r="AN1433" s="153"/>
      <c r="AO1433" s="153"/>
    </row>
    <row r="1434" spans="1:41" ht="13.5" customHeight="1">
      <c r="A1434" s="125"/>
      <c r="B1434" s="28" t="s">
        <v>380</v>
      </c>
      <c r="C1434" s="29" t="s">
        <v>381</v>
      </c>
      <c r="D1434" s="186">
        <v>9474</v>
      </c>
      <c r="E1434" s="30">
        <v>72339</v>
      </c>
      <c r="F1434" s="93">
        <v>72339</v>
      </c>
      <c r="G1434" s="186">
        <v>1275</v>
      </c>
      <c r="H1434" s="186">
        <v>18510</v>
      </c>
      <c r="I1434" s="186">
        <v>25639</v>
      </c>
      <c r="J1434" s="186">
        <v>26915</v>
      </c>
      <c r="K1434" s="23">
        <f t="shared" si="5929"/>
        <v>72339</v>
      </c>
      <c r="L1434" s="23">
        <f t="shared" si="5930"/>
        <v>0</v>
      </c>
      <c r="M1434" s="186">
        <v>82964</v>
      </c>
      <c r="N1434" s="186">
        <v>82964</v>
      </c>
      <c r="O1434" s="186">
        <v>37140</v>
      </c>
      <c r="P1434" s="30"/>
      <c r="Q1434" s="30"/>
      <c r="R1434" s="30"/>
      <c r="S1434" s="30"/>
      <c r="T1434" s="30"/>
      <c r="U1434" s="30"/>
      <c r="V1434" s="30"/>
      <c r="W1434" s="30"/>
      <c r="X1434" s="30"/>
      <c r="Y1434" s="30"/>
      <c r="Z1434" s="30"/>
      <c r="AA1434" s="30"/>
      <c r="AB1434" s="30"/>
      <c r="AC1434" s="30"/>
      <c r="AD1434" s="292">
        <f t="shared" si="5840"/>
        <v>72339</v>
      </c>
      <c r="AE1434" s="30">
        <v>72339</v>
      </c>
      <c r="AF1434" s="30">
        <v>34005</v>
      </c>
      <c r="AG1434" s="30">
        <f>84239+21453</f>
        <v>105692</v>
      </c>
      <c r="AH1434" s="30"/>
      <c r="AI1434" s="30"/>
      <c r="AJ1434" s="30"/>
      <c r="AK1434" s="30">
        <v>105692</v>
      </c>
      <c r="AL1434" s="30">
        <f>84239</f>
        <v>84239</v>
      </c>
      <c r="AM1434" s="30">
        <f>68674</f>
        <v>68674</v>
      </c>
      <c r="AN1434" s="30"/>
      <c r="AO1434" s="30"/>
    </row>
    <row r="1435" spans="1:41" ht="13.5" customHeight="1">
      <c r="A1435" s="125"/>
      <c r="B1435" s="28" t="s">
        <v>382</v>
      </c>
      <c r="C1435" s="29" t="s">
        <v>383</v>
      </c>
      <c r="D1435" s="186">
        <v>2030</v>
      </c>
      <c r="E1435" s="30"/>
      <c r="F1435" s="93">
        <v>10000</v>
      </c>
      <c r="G1435" s="186">
        <v>10000</v>
      </c>
      <c r="H1435" s="186"/>
      <c r="I1435" s="186"/>
      <c r="J1435" s="186"/>
      <c r="K1435" s="23">
        <f t="shared" si="5929"/>
        <v>10000</v>
      </c>
      <c r="L1435" s="23">
        <f t="shared" si="5930"/>
        <v>0</v>
      </c>
      <c r="M1435" s="186"/>
      <c r="N1435" s="186"/>
      <c r="O1435" s="186"/>
      <c r="P1435" s="30"/>
      <c r="Q1435" s="30"/>
      <c r="R1435" s="30"/>
      <c r="S1435" s="30"/>
      <c r="T1435" s="30"/>
      <c r="U1435" s="30"/>
      <c r="V1435" s="30"/>
      <c r="W1435" s="30"/>
      <c r="X1435" s="30"/>
      <c r="Y1435" s="30"/>
      <c r="Z1435" s="30"/>
      <c r="AA1435" s="30"/>
      <c r="AB1435" s="30"/>
      <c r="AC1435" s="30"/>
      <c r="AD1435" s="292">
        <f t="shared" si="5840"/>
        <v>10000</v>
      </c>
      <c r="AE1435" s="30">
        <v>10000</v>
      </c>
      <c r="AF1435" s="30">
        <v>3392</v>
      </c>
      <c r="AG1435" s="30">
        <v>0</v>
      </c>
      <c r="AH1435" s="30"/>
      <c r="AI1435" s="30"/>
      <c r="AJ1435" s="30"/>
      <c r="AK1435" s="30"/>
      <c r="AL1435" s="30"/>
      <c r="AM1435" s="30"/>
      <c r="AN1435" s="30"/>
      <c r="AO1435" s="30"/>
    </row>
    <row r="1436" spans="1:41" ht="42.75" customHeight="1">
      <c r="A1436" s="125"/>
      <c r="B1436" s="154" t="s">
        <v>803</v>
      </c>
      <c r="C1436" s="127" t="s">
        <v>776</v>
      </c>
      <c r="D1436" s="235">
        <f t="shared" ref="D1436:E1437" si="5959">D1437</f>
        <v>2970</v>
      </c>
      <c r="E1436" s="235">
        <f t="shared" si="5959"/>
        <v>78717</v>
      </c>
      <c r="F1436" s="235">
        <f t="shared" ref="F1436:AO1437" si="5960">F1437</f>
        <v>89324</v>
      </c>
      <c r="G1436" s="60">
        <f t="shared" si="5960"/>
        <v>12077</v>
      </c>
      <c r="H1436" s="60">
        <f t="shared" si="5960"/>
        <v>19924</v>
      </c>
      <c r="I1436" s="60">
        <f t="shared" si="5960"/>
        <v>27927</v>
      </c>
      <c r="J1436" s="60">
        <f t="shared" si="5960"/>
        <v>29396</v>
      </c>
      <c r="K1436" s="23">
        <f t="shared" si="5929"/>
        <v>89324</v>
      </c>
      <c r="L1436" s="23">
        <f t="shared" si="5930"/>
        <v>0</v>
      </c>
      <c r="M1436" s="60">
        <f t="shared" si="5960"/>
        <v>99787</v>
      </c>
      <c r="N1436" s="60">
        <f t="shared" si="5960"/>
        <v>99787</v>
      </c>
      <c r="O1436" s="60">
        <f t="shared" si="5960"/>
        <v>37290</v>
      </c>
      <c r="P1436" s="235">
        <f t="shared" si="5960"/>
        <v>0</v>
      </c>
      <c r="Q1436" s="235">
        <f t="shared" si="5960"/>
        <v>0</v>
      </c>
      <c r="R1436" s="235">
        <f t="shared" si="5960"/>
        <v>0</v>
      </c>
      <c r="S1436" s="235">
        <f t="shared" si="5960"/>
        <v>0</v>
      </c>
      <c r="T1436" s="235">
        <f t="shared" si="5960"/>
        <v>0</v>
      </c>
      <c r="U1436" s="235">
        <f t="shared" si="5960"/>
        <v>0</v>
      </c>
      <c r="V1436" s="235">
        <f t="shared" si="5960"/>
        <v>0</v>
      </c>
      <c r="W1436" s="235">
        <f t="shared" si="5960"/>
        <v>0</v>
      </c>
      <c r="X1436" s="235">
        <f t="shared" si="5960"/>
        <v>0</v>
      </c>
      <c r="Y1436" s="235">
        <f t="shared" si="5960"/>
        <v>0</v>
      </c>
      <c r="Z1436" s="235">
        <f t="shared" si="5960"/>
        <v>0</v>
      </c>
      <c r="AA1436" s="235">
        <f t="shared" si="5960"/>
        <v>0</v>
      </c>
      <c r="AB1436" s="235">
        <f t="shared" si="5960"/>
        <v>0</v>
      </c>
      <c r="AC1436" s="235">
        <f t="shared" si="5960"/>
        <v>0</v>
      </c>
      <c r="AD1436" s="292">
        <f t="shared" si="5840"/>
        <v>89324</v>
      </c>
      <c r="AE1436" s="235">
        <f t="shared" si="5960"/>
        <v>89324</v>
      </c>
      <c r="AF1436" s="235">
        <f t="shared" si="5960"/>
        <v>56451</v>
      </c>
      <c r="AG1436" s="235">
        <f t="shared" si="5960"/>
        <v>117929</v>
      </c>
      <c r="AH1436" s="235">
        <f t="shared" si="5960"/>
        <v>0</v>
      </c>
      <c r="AI1436" s="235">
        <f t="shared" si="5960"/>
        <v>0</v>
      </c>
      <c r="AJ1436" s="235">
        <f t="shared" si="5960"/>
        <v>0</v>
      </c>
      <c r="AK1436" s="235">
        <f t="shared" si="5960"/>
        <v>117929</v>
      </c>
      <c r="AL1436" s="235">
        <f t="shared" si="5960"/>
        <v>99787</v>
      </c>
      <c r="AM1436" s="235">
        <f t="shared" si="5960"/>
        <v>61067</v>
      </c>
      <c r="AN1436" s="235">
        <f t="shared" si="5960"/>
        <v>3920</v>
      </c>
      <c r="AO1436" s="235">
        <f t="shared" si="5960"/>
        <v>0</v>
      </c>
    </row>
    <row r="1437" spans="1:41" ht="13.5" customHeight="1">
      <c r="A1437" s="125"/>
      <c r="B1437" s="28" t="s">
        <v>311</v>
      </c>
      <c r="C1437" s="29"/>
      <c r="D1437" s="93">
        <f t="shared" si="5959"/>
        <v>2970</v>
      </c>
      <c r="E1437" s="93">
        <f t="shared" si="5959"/>
        <v>78717</v>
      </c>
      <c r="F1437" s="93">
        <f t="shared" si="5960"/>
        <v>89324</v>
      </c>
      <c r="G1437" s="186">
        <f t="shared" si="5960"/>
        <v>12077</v>
      </c>
      <c r="H1437" s="186">
        <f t="shared" si="5960"/>
        <v>19924</v>
      </c>
      <c r="I1437" s="186">
        <f t="shared" si="5960"/>
        <v>27927</v>
      </c>
      <c r="J1437" s="186">
        <f t="shared" si="5960"/>
        <v>29396</v>
      </c>
      <c r="K1437" s="23">
        <f t="shared" si="5929"/>
        <v>89324</v>
      </c>
      <c r="L1437" s="23">
        <f t="shared" si="5930"/>
        <v>0</v>
      </c>
      <c r="M1437" s="186">
        <f t="shared" si="5960"/>
        <v>99787</v>
      </c>
      <c r="N1437" s="186">
        <f t="shared" si="5960"/>
        <v>99787</v>
      </c>
      <c r="O1437" s="186">
        <f t="shared" si="5960"/>
        <v>37290</v>
      </c>
      <c r="P1437" s="93">
        <f t="shared" si="5960"/>
        <v>0</v>
      </c>
      <c r="Q1437" s="93">
        <f t="shared" si="5960"/>
        <v>0</v>
      </c>
      <c r="R1437" s="93">
        <f t="shared" si="5960"/>
        <v>0</v>
      </c>
      <c r="S1437" s="93">
        <f t="shared" si="5960"/>
        <v>0</v>
      </c>
      <c r="T1437" s="93">
        <f t="shared" si="5960"/>
        <v>0</v>
      </c>
      <c r="U1437" s="93">
        <f t="shared" si="5960"/>
        <v>0</v>
      </c>
      <c r="V1437" s="93">
        <f t="shared" si="5960"/>
        <v>0</v>
      </c>
      <c r="W1437" s="93">
        <f t="shared" si="5960"/>
        <v>0</v>
      </c>
      <c r="X1437" s="93">
        <f t="shared" si="5960"/>
        <v>0</v>
      </c>
      <c r="Y1437" s="93">
        <f t="shared" si="5960"/>
        <v>0</v>
      </c>
      <c r="Z1437" s="93">
        <f t="shared" si="5960"/>
        <v>0</v>
      </c>
      <c r="AA1437" s="93">
        <f t="shared" si="5960"/>
        <v>0</v>
      </c>
      <c r="AB1437" s="93">
        <f t="shared" si="5960"/>
        <v>0</v>
      </c>
      <c r="AC1437" s="93">
        <f t="shared" si="5960"/>
        <v>0</v>
      </c>
      <c r="AD1437" s="292">
        <f t="shared" si="5840"/>
        <v>89324</v>
      </c>
      <c r="AE1437" s="93">
        <f t="shared" si="5960"/>
        <v>89324</v>
      </c>
      <c r="AF1437" s="93">
        <f t="shared" si="5960"/>
        <v>56451</v>
      </c>
      <c r="AG1437" s="93">
        <f t="shared" si="5960"/>
        <v>117929</v>
      </c>
      <c r="AH1437" s="93">
        <f t="shared" si="5960"/>
        <v>0</v>
      </c>
      <c r="AI1437" s="93">
        <f t="shared" si="5960"/>
        <v>0</v>
      </c>
      <c r="AJ1437" s="93">
        <f t="shared" si="5960"/>
        <v>0</v>
      </c>
      <c r="AK1437" s="93">
        <f t="shared" si="5960"/>
        <v>117929</v>
      </c>
      <c r="AL1437" s="93">
        <f t="shared" si="5960"/>
        <v>99787</v>
      </c>
      <c r="AM1437" s="93">
        <f t="shared" si="5960"/>
        <v>61067</v>
      </c>
      <c r="AN1437" s="93">
        <f t="shared" si="5960"/>
        <v>3920</v>
      </c>
      <c r="AO1437" s="93">
        <f t="shared" si="5960"/>
        <v>0</v>
      </c>
    </row>
    <row r="1438" spans="1:41" ht="30.75" customHeight="1">
      <c r="A1438" s="125"/>
      <c r="B1438" s="16" t="s">
        <v>376</v>
      </c>
      <c r="C1438" s="26" t="s">
        <v>377</v>
      </c>
      <c r="D1438" s="93">
        <f t="shared" ref="D1438:E1438" si="5961">D1439+D1440+D1441</f>
        <v>2970</v>
      </c>
      <c r="E1438" s="93">
        <f t="shared" si="5961"/>
        <v>78717</v>
      </c>
      <c r="F1438" s="93">
        <f t="shared" ref="F1438:J1438" si="5962">F1439+F1440+F1441</f>
        <v>89324</v>
      </c>
      <c r="G1438" s="186">
        <f t="shared" si="5962"/>
        <v>12077</v>
      </c>
      <c r="H1438" s="186">
        <f t="shared" si="5962"/>
        <v>19924</v>
      </c>
      <c r="I1438" s="186">
        <f t="shared" si="5962"/>
        <v>27927</v>
      </c>
      <c r="J1438" s="186">
        <f t="shared" si="5962"/>
        <v>29396</v>
      </c>
      <c r="K1438" s="23">
        <f t="shared" si="5929"/>
        <v>89324</v>
      </c>
      <c r="L1438" s="23">
        <f t="shared" si="5930"/>
        <v>0</v>
      </c>
      <c r="M1438" s="186">
        <f t="shared" ref="M1438:O1438" si="5963">M1439+M1440+M1441</f>
        <v>99787</v>
      </c>
      <c r="N1438" s="186">
        <f t="shared" si="5963"/>
        <v>99787</v>
      </c>
      <c r="O1438" s="186">
        <f t="shared" si="5963"/>
        <v>37290</v>
      </c>
      <c r="P1438" s="93">
        <f t="shared" ref="P1438:Q1438" si="5964">P1439+P1440+P1441</f>
        <v>0</v>
      </c>
      <c r="Q1438" s="93">
        <f t="shared" si="5964"/>
        <v>0</v>
      </c>
      <c r="R1438" s="93">
        <f t="shared" ref="R1438:Z1438" si="5965">R1439+R1440+R1441</f>
        <v>0</v>
      </c>
      <c r="S1438" s="93">
        <f t="shared" si="5965"/>
        <v>0</v>
      </c>
      <c r="T1438" s="93">
        <f t="shared" si="5965"/>
        <v>0</v>
      </c>
      <c r="U1438" s="93">
        <f t="shared" ref="U1438:V1438" si="5966">U1439+U1440+U1441</f>
        <v>0</v>
      </c>
      <c r="V1438" s="93">
        <f t="shared" si="5966"/>
        <v>0</v>
      </c>
      <c r="W1438" s="93">
        <f t="shared" ref="W1438:Y1438" si="5967">W1439+W1440+W1441</f>
        <v>0</v>
      </c>
      <c r="X1438" s="93">
        <f t="shared" si="5967"/>
        <v>0</v>
      </c>
      <c r="Y1438" s="93">
        <f t="shared" si="5967"/>
        <v>0</v>
      </c>
      <c r="Z1438" s="93">
        <f t="shared" si="5965"/>
        <v>0</v>
      </c>
      <c r="AA1438" s="93">
        <f t="shared" ref="AA1438:AB1438" si="5968">AA1439+AA1440+AA1441</f>
        <v>0</v>
      </c>
      <c r="AB1438" s="93">
        <f t="shared" si="5968"/>
        <v>0</v>
      </c>
      <c r="AC1438" s="93">
        <f t="shared" ref="AC1438:AE1438" si="5969">AC1439+AC1440+AC1441</f>
        <v>0</v>
      </c>
      <c r="AD1438" s="292">
        <f t="shared" si="5840"/>
        <v>89324</v>
      </c>
      <c r="AE1438" s="93">
        <f t="shared" si="5969"/>
        <v>89324</v>
      </c>
      <c r="AF1438" s="93">
        <f t="shared" ref="AF1438:AK1438" si="5970">AF1439+AF1440+AF1441</f>
        <v>56451</v>
      </c>
      <c r="AG1438" s="93">
        <f t="shared" si="5970"/>
        <v>117929</v>
      </c>
      <c r="AH1438" s="93">
        <f t="shared" ref="AH1438:AJ1438" si="5971">AH1439+AH1440+AH1441</f>
        <v>0</v>
      </c>
      <c r="AI1438" s="93">
        <f t="shared" si="5971"/>
        <v>0</v>
      </c>
      <c r="AJ1438" s="93">
        <f t="shared" si="5971"/>
        <v>0</v>
      </c>
      <c r="AK1438" s="93">
        <f t="shared" si="5970"/>
        <v>117929</v>
      </c>
      <c r="AL1438" s="93">
        <f t="shared" ref="AL1438:AM1438" si="5972">AL1439+AL1440+AL1441</f>
        <v>99787</v>
      </c>
      <c r="AM1438" s="93">
        <f t="shared" si="5972"/>
        <v>61067</v>
      </c>
      <c r="AN1438" s="93">
        <f t="shared" ref="AN1438:AO1438" si="5973">AN1439+AN1440+AN1441</f>
        <v>3920</v>
      </c>
      <c r="AO1438" s="93">
        <f t="shared" si="5973"/>
        <v>0</v>
      </c>
    </row>
    <row r="1439" spans="1:41" ht="13.5" customHeight="1">
      <c r="A1439" s="125"/>
      <c r="B1439" s="28" t="s">
        <v>518</v>
      </c>
      <c r="C1439" s="29" t="s">
        <v>379</v>
      </c>
      <c r="D1439" s="186">
        <v>431</v>
      </c>
      <c r="E1439" s="30">
        <v>10442</v>
      </c>
      <c r="F1439" s="93">
        <f>10442+1607</f>
        <v>12049</v>
      </c>
      <c r="G1439" s="186">
        <f>1607+195</f>
        <v>1802</v>
      </c>
      <c r="H1439" s="186">
        <v>2643</v>
      </c>
      <c r="I1439" s="186">
        <v>3705</v>
      </c>
      <c r="J1439" s="186">
        <v>3899</v>
      </c>
      <c r="K1439" s="23">
        <f t="shared" si="5929"/>
        <v>12049</v>
      </c>
      <c r="L1439" s="23">
        <f t="shared" si="5930"/>
        <v>0</v>
      </c>
      <c r="M1439" s="186">
        <v>13237</v>
      </c>
      <c r="N1439" s="186">
        <v>13237</v>
      </c>
      <c r="O1439" s="186">
        <v>4947</v>
      </c>
      <c r="P1439" s="30"/>
      <c r="Q1439" s="30"/>
      <c r="R1439" s="30"/>
      <c r="S1439" s="30"/>
      <c r="T1439" s="30"/>
      <c r="U1439" s="30"/>
      <c r="V1439" s="30"/>
      <c r="W1439" s="30"/>
      <c r="X1439" s="30"/>
      <c r="Y1439" s="30"/>
      <c r="Z1439" s="30"/>
      <c r="AA1439" s="30"/>
      <c r="AB1439" s="30"/>
      <c r="AC1439" s="30"/>
      <c r="AD1439" s="292">
        <f t="shared" si="5840"/>
        <v>12049</v>
      </c>
      <c r="AE1439" s="30">
        <v>12049</v>
      </c>
      <c r="AF1439" s="30">
        <v>7809</v>
      </c>
      <c r="AG1439" s="30">
        <f>13237+2036+2908</f>
        <v>18181</v>
      </c>
      <c r="AH1439" s="30"/>
      <c r="AI1439" s="30"/>
      <c r="AJ1439" s="30"/>
      <c r="AK1439" s="30">
        <v>18181</v>
      </c>
      <c r="AL1439" s="30">
        <f>13237</f>
        <v>13237</v>
      </c>
      <c r="AM1439" s="30">
        <f>8101</f>
        <v>8101</v>
      </c>
      <c r="AN1439" s="30">
        <v>520</v>
      </c>
      <c r="AO1439" s="30"/>
    </row>
    <row r="1440" spans="1:41" ht="13.5" customHeight="1">
      <c r="A1440" s="125"/>
      <c r="B1440" s="28" t="s">
        <v>520</v>
      </c>
      <c r="C1440" s="29" t="s">
        <v>381</v>
      </c>
      <c r="D1440" s="186">
        <v>2438</v>
      </c>
      <c r="E1440" s="30">
        <v>68275</v>
      </c>
      <c r="F1440" s="93">
        <v>68275</v>
      </c>
      <c r="G1440" s="186">
        <v>1275</v>
      </c>
      <c r="H1440" s="186">
        <v>17281</v>
      </c>
      <c r="I1440" s="186">
        <v>24222</v>
      </c>
      <c r="J1440" s="186">
        <v>25497</v>
      </c>
      <c r="K1440" s="23">
        <f t="shared" si="5929"/>
        <v>68275</v>
      </c>
      <c r="L1440" s="23">
        <f t="shared" si="5930"/>
        <v>0</v>
      </c>
      <c r="M1440" s="186">
        <v>86550</v>
      </c>
      <c r="N1440" s="186">
        <v>86550</v>
      </c>
      <c r="O1440" s="186">
        <v>32343</v>
      </c>
      <c r="P1440" s="30"/>
      <c r="Q1440" s="30"/>
      <c r="R1440" s="30"/>
      <c r="S1440" s="30"/>
      <c r="T1440" s="30"/>
      <c r="U1440" s="30"/>
      <c r="V1440" s="30"/>
      <c r="W1440" s="30"/>
      <c r="X1440" s="30"/>
      <c r="Y1440" s="30"/>
      <c r="Z1440" s="30"/>
      <c r="AA1440" s="30"/>
      <c r="AB1440" s="30"/>
      <c r="AC1440" s="30"/>
      <c r="AD1440" s="292">
        <f t="shared" si="5840"/>
        <v>68275</v>
      </c>
      <c r="AE1440" s="30">
        <v>68275</v>
      </c>
      <c r="AF1440" s="30">
        <v>44253</v>
      </c>
      <c r="AG1440" s="30">
        <f>86550+13198</f>
        <v>99748</v>
      </c>
      <c r="AH1440" s="30"/>
      <c r="AI1440" s="30"/>
      <c r="AJ1440" s="30"/>
      <c r="AK1440" s="30">
        <v>99748</v>
      </c>
      <c r="AL1440" s="30">
        <v>86550</v>
      </c>
      <c r="AM1440" s="30">
        <v>52966</v>
      </c>
      <c r="AN1440" s="30">
        <v>3400</v>
      </c>
      <c r="AO1440" s="30"/>
    </row>
    <row r="1441" spans="1:41" ht="13.5" customHeight="1">
      <c r="A1441" s="125"/>
      <c r="B1441" s="28" t="s">
        <v>382</v>
      </c>
      <c r="C1441" s="29" t="s">
        <v>383</v>
      </c>
      <c r="D1441" s="186">
        <v>101</v>
      </c>
      <c r="E1441" s="30">
        <v>0</v>
      </c>
      <c r="F1441" s="93">
        <v>9000</v>
      </c>
      <c r="G1441" s="186">
        <v>9000</v>
      </c>
      <c r="H1441" s="186"/>
      <c r="I1441" s="186">
        <v>0</v>
      </c>
      <c r="J1441" s="186">
        <v>0</v>
      </c>
      <c r="K1441" s="23">
        <f t="shared" si="5929"/>
        <v>9000</v>
      </c>
      <c r="L1441" s="23">
        <f t="shared" si="5930"/>
        <v>0</v>
      </c>
      <c r="M1441" s="186">
        <v>0</v>
      </c>
      <c r="N1441" s="186">
        <v>0</v>
      </c>
      <c r="O1441" s="186">
        <v>0</v>
      </c>
      <c r="P1441" s="30">
        <v>0</v>
      </c>
      <c r="Q1441" s="30">
        <v>0</v>
      </c>
      <c r="R1441" s="30">
        <v>0</v>
      </c>
      <c r="S1441" s="30">
        <v>0</v>
      </c>
      <c r="T1441" s="30">
        <v>0</v>
      </c>
      <c r="U1441" s="30">
        <v>0</v>
      </c>
      <c r="V1441" s="30">
        <v>0</v>
      </c>
      <c r="W1441" s="30">
        <v>0</v>
      </c>
      <c r="X1441" s="30">
        <v>0</v>
      </c>
      <c r="Y1441" s="30">
        <v>0</v>
      </c>
      <c r="Z1441" s="30">
        <v>0</v>
      </c>
      <c r="AA1441" s="30">
        <v>0</v>
      </c>
      <c r="AB1441" s="30">
        <v>0</v>
      </c>
      <c r="AC1441" s="30">
        <v>0</v>
      </c>
      <c r="AD1441" s="292">
        <f t="shared" si="5840"/>
        <v>9000</v>
      </c>
      <c r="AE1441" s="30">
        <v>9000</v>
      </c>
      <c r="AF1441" s="30">
        <v>4389</v>
      </c>
      <c r="AG1441" s="30">
        <v>0</v>
      </c>
      <c r="AH1441" s="30">
        <v>0</v>
      </c>
      <c r="AI1441" s="30">
        <v>0</v>
      </c>
      <c r="AJ1441" s="30">
        <v>0</v>
      </c>
      <c r="AK1441" s="30">
        <v>0</v>
      </c>
      <c r="AL1441" s="30">
        <v>0</v>
      </c>
      <c r="AM1441" s="30">
        <v>0</v>
      </c>
      <c r="AN1441" s="30">
        <v>0</v>
      </c>
      <c r="AO1441" s="30">
        <v>0</v>
      </c>
    </row>
    <row r="1442" spans="1:41" ht="0.75" customHeight="1">
      <c r="A1442" s="125"/>
      <c r="B1442" s="28"/>
      <c r="C1442" s="29"/>
      <c r="D1442" s="186"/>
      <c r="E1442" s="30"/>
      <c r="F1442" s="93"/>
      <c r="G1442" s="186"/>
      <c r="H1442" s="186"/>
      <c r="I1442" s="186"/>
      <c r="J1442" s="186"/>
      <c r="K1442" s="23">
        <f t="shared" si="5929"/>
        <v>0</v>
      </c>
      <c r="L1442" s="23">
        <f t="shared" si="5930"/>
        <v>0</v>
      </c>
      <c r="M1442" s="186"/>
      <c r="N1442" s="186"/>
      <c r="O1442" s="186"/>
      <c r="P1442" s="30"/>
      <c r="Q1442" s="30"/>
      <c r="R1442" s="30"/>
      <c r="S1442" s="30"/>
      <c r="T1442" s="30"/>
      <c r="U1442" s="30"/>
      <c r="V1442" s="30"/>
      <c r="W1442" s="30"/>
      <c r="X1442" s="30"/>
      <c r="Y1442" s="30"/>
      <c r="Z1442" s="30"/>
      <c r="AA1442" s="30"/>
      <c r="AB1442" s="30"/>
      <c r="AC1442" s="30"/>
      <c r="AD1442" s="292">
        <f t="shared" si="5840"/>
        <v>0</v>
      </c>
      <c r="AE1442" s="30"/>
      <c r="AF1442" s="30"/>
      <c r="AG1442" s="30"/>
      <c r="AH1442" s="30"/>
      <c r="AI1442" s="30"/>
      <c r="AJ1442" s="30"/>
      <c r="AK1442" s="30"/>
      <c r="AL1442" s="30"/>
      <c r="AM1442" s="30"/>
      <c r="AN1442" s="30"/>
      <c r="AO1442" s="30"/>
    </row>
    <row r="1443" spans="1:41" ht="13.5" hidden="1" customHeight="1">
      <c r="A1443" s="125"/>
      <c r="B1443" s="28"/>
      <c r="C1443" s="29"/>
      <c r="D1443" s="186"/>
      <c r="E1443" s="30"/>
      <c r="F1443" s="93"/>
      <c r="G1443" s="186"/>
      <c r="H1443" s="186"/>
      <c r="I1443" s="186"/>
      <c r="J1443" s="186"/>
      <c r="K1443" s="23">
        <f t="shared" si="5929"/>
        <v>0</v>
      </c>
      <c r="L1443" s="23">
        <f t="shared" si="5930"/>
        <v>0</v>
      </c>
      <c r="M1443" s="186"/>
      <c r="N1443" s="186"/>
      <c r="O1443" s="186"/>
      <c r="P1443" s="30"/>
      <c r="Q1443" s="30"/>
      <c r="R1443" s="30"/>
      <c r="S1443" s="30"/>
      <c r="T1443" s="30"/>
      <c r="U1443" s="30"/>
      <c r="V1443" s="30"/>
      <c r="W1443" s="30"/>
      <c r="X1443" s="30"/>
      <c r="Y1443" s="30"/>
      <c r="Z1443" s="30"/>
      <c r="AA1443" s="30"/>
      <c r="AB1443" s="30"/>
      <c r="AC1443" s="30"/>
      <c r="AD1443" s="292">
        <f t="shared" si="5840"/>
        <v>0</v>
      </c>
      <c r="AE1443" s="30"/>
      <c r="AF1443" s="30"/>
      <c r="AG1443" s="30"/>
      <c r="AH1443" s="30"/>
      <c r="AI1443" s="30"/>
      <c r="AJ1443" s="30"/>
      <c r="AK1443" s="30"/>
      <c r="AL1443" s="30"/>
      <c r="AM1443" s="30"/>
      <c r="AN1443" s="30"/>
      <c r="AO1443" s="30"/>
    </row>
    <row r="1444" spans="1:41" ht="13.5" hidden="1" customHeight="1">
      <c r="A1444" s="125">
        <v>3</v>
      </c>
      <c r="B1444" s="236" t="s">
        <v>804</v>
      </c>
      <c r="C1444" s="237">
        <v>87.02</v>
      </c>
      <c r="D1444" s="276">
        <f t="shared" ref="D1444:E1446" si="5974">D1445</f>
        <v>0</v>
      </c>
      <c r="E1444" s="238">
        <f t="shared" si="5974"/>
        <v>0</v>
      </c>
      <c r="F1444" s="316">
        <f t="shared" ref="F1444:AO1446" si="5975">F1445</f>
        <v>0</v>
      </c>
      <c r="G1444" s="276">
        <f t="shared" si="5975"/>
        <v>0</v>
      </c>
      <c r="H1444" s="276">
        <f t="shared" si="5975"/>
        <v>0</v>
      </c>
      <c r="I1444" s="276">
        <f t="shared" si="5975"/>
        <v>0</v>
      </c>
      <c r="J1444" s="276">
        <f t="shared" si="5975"/>
        <v>0</v>
      </c>
      <c r="K1444" s="23">
        <f t="shared" si="5929"/>
        <v>0</v>
      </c>
      <c r="L1444" s="23">
        <f t="shared" si="5930"/>
        <v>0</v>
      </c>
      <c r="M1444" s="276">
        <f t="shared" si="5975"/>
        <v>0</v>
      </c>
      <c r="N1444" s="276">
        <f t="shared" si="5975"/>
        <v>0</v>
      </c>
      <c r="O1444" s="276">
        <f t="shared" si="5975"/>
        <v>0</v>
      </c>
      <c r="P1444" s="238">
        <f t="shared" si="5975"/>
        <v>0</v>
      </c>
      <c r="Q1444" s="238">
        <f t="shared" si="5975"/>
        <v>0</v>
      </c>
      <c r="R1444" s="238">
        <f t="shared" si="5975"/>
        <v>0</v>
      </c>
      <c r="S1444" s="238">
        <f t="shared" si="5975"/>
        <v>0</v>
      </c>
      <c r="T1444" s="238">
        <f t="shared" si="5975"/>
        <v>0</v>
      </c>
      <c r="U1444" s="238">
        <f t="shared" si="5975"/>
        <v>0</v>
      </c>
      <c r="V1444" s="238">
        <f t="shared" si="5975"/>
        <v>0</v>
      </c>
      <c r="W1444" s="238">
        <f t="shared" si="5975"/>
        <v>0</v>
      </c>
      <c r="X1444" s="238">
        <f t="shared" si="5975"/>
        <v>0</v>
      </c>
      <c r="Y1444" s="238">
        <f t="shared" si="5975"/>
        <v>0</v>
      </c>
      <c r="Z1444" s="238">
        <f t="shared" si="5975"/>
        <v>0</v>
      </c>
      <c r="AA1444" s="238">
        <f t="shared" si="5975"/>
        <v>0</v>
      </c>
      <c r="AB1444" s="238">
        <f t="shared" si="5975"/>
        <v>0</v>
      </c>
      <c r="AC1444" s="238">
        <f t="shared" si="5975"/>
        <v>0</v>
      </c>
      <c r="AD1444" s="292">
        <f t="shared" si="5840"/>
        <v>0</v>
      </c>
      <c r="AE1444" s="238">
        <f t="shared" si="5975"/>
        <v>0</v>
      </c>
      <c r="AF1444" s="238">
        <f t="shared" si="5975"/>
        <v>0</v>
      </c>
      <c r="AG1444" s="238">
        <f t="shared" si="5975"/>
        <v>0</v>
      </c>
      <c r="AH1444" s="238">
        <f t="shared" si="5975"/>
        <v>0</v>
      </c>
      <c r="AI1444" s="238">
        <f t="shared" si="5975"/>
        <v>0</v>
      </c>
      <c r="AJ1444" s="238">
        <f t="shared" si="5975"/>
        <v>0</v>
      </c>
      <c r="AK1444" s="238">
        <f t="shared" si="5975"/>
        <v>0</v>
      </c>
      <c r="AL1444" s="238">
        <f t="shared" si="5975"/>
        <v>0</v>
      </c>
      <c r="AM1444" s="238">
        <f t="shared" si="5975"/>
        <v>0</v>
      </c>
      <c r="AN1444" s="238">
        <f t="shared" si="5975"/>
        <v>0</v>
      </c>
      <c r="AO1444" s="238">
        <f t="shared" si="5975"/>
        <v>0</v>
      </c>
    </row>
    <row r="1445" spans="1:41" ht="32.25" hidden="1" customHeight="1">
      <c r="A1445" s="125" t="s">
        <v>805</v>
      </c>
      <c r="B1445" s="154" t="s">
        <v>806</v>
      </c>
      <c r="C1445" s="155" t="s">
        <v>807</v>
      </c>
      <c r="D1445" s="263">
        <f t="shared" si="5974"/>
        <v>0</v>
      </c>
      <c r="E1445" s="156">
        <f t="shared" si="5974"/>
        <v>0</v>
      </c>
      <c r="F1445" s="300">
        <f t="shared" si="5975"/>
        <v>0</v>
      </c>
      <c r="G1445" s="263">
        <f t="shared" si="5975"/>
        <v>0</v>
      </c>
      <c r="H1445" s="263">
        <f t="shared" si="5975"/>
        <v>0</v>
      </c>
      <c r="I1445" s="263">
        <f t="shared" si="5975"/>
        <v>0</v>
      </c>
      <c r="J1445" s="263">
        <f t="shared" si="5975"/>
        <v>0</v>
      </c>
      <c r="K1445" s="23">
        <f t="shared" si="5929"/>
        <v>0</v>
      </c>
      <c r="L1445" s="23">
        <f t="shared" si="5930"/>
        <v>0</v>
      </c>
      <c r="M1445" s="263">
        <f t="shared" si="5975"/>
        <v>0</v>
      </c>
      <c r="N1445" s="263">
        <f t="shared" si="5975"/>
        <v>0</v>
      </c>
      <c r="O1445" s="263">
        <f t="shared" si="5975"/>
        <v>0</v>
      </c>
      <c r="P1445" s="156">
        <f t="shared" si="5975"/>
        <v>0</v>
      </c>
      <c r="Q1445" s="156">
        <f t="shared" si="5975"/>
        <v>0</v>
      </c>
      <c r="R1445" s="156">
        <f t="shared" si="5975"/>
        <v>0</v>
      </c>
      <c r="S1445" s="156">
        <f t="shared" si="5975"/>
        <v>0</v>
      </c>
      <c r="T1445" s="156">
        <f t="shared" si="5975"/>
        <v>0</v>
      </c>
      <c r="U1445" s="156">
        <f t="shared" si="5975"/>
        <v>0</v>
      </c>
      <c r="V1445" s="156">
        <f t="shared" si="5975"/>
        <v>0</v>
      </c>
      <c r="W1445" s="156">
        <f t="shared" si="5975"/>
        <v>0</v>
      </c>
      <c r="X1445" s="156">
        <f t="shared" si="5975"/>
        <v>0</v>
      </c>
      <c r="Y1445" s="156">
        <f t="shared" si="5975"/>
        <v>0</v>
      </c>
      <c r="Z1445" s="156">
        <f t="shared" si="5975"/>
        <v>0</v>
      </c>
      <c r="AA1445" s="156">
        <f t="shared" si="5975"/>
        <v>0</v>
      </c>
      <c r="AB1445" s="156">
        <f t="shared" si="5975"/>
        <v>0</v>
      </c>
      <c r="AC1445" s="156">
        <f t="shared" si="5975"/>
        <v>0</v>
      </c>
      <c r="AD1445" s="292">
        <f t="shared" si="5840"/>
        <v>0</v>
      </c>
      <c r="AE1445" s="156">
        <f t="shared" si="5975"/>
        <v>0</v>
      </c>
      <c r="AF1445" s="156">
        <f t="shared" si="5975"/>
        <v>0</v>
      </c>
      <c r="AG1445" s="156">
        <f t="shared" si="5975"/>
        <v>0</v>
      </c>
      <c r="AH1445" s="156">
        <f t="shared" si="5975"/>
        <v>0</v>
      </c>
      <c r="AI1445" s="156">
        <f t="shared" si="5975"/>
        <v>0</v>
      </c>
      <c r="AJ1445" s="156">
        <f t="shared" si="5975"/>
        <v>0</v>
      </c>
      <c r="AK1445" s="156">
        <f t="shared" si="5975"/>
        <v>0</v>
      </c>
      <c r="AL1445" s="156">
        <f t="shared" si="5975"/>
        <v>0</v>
      </c>
      <c r="AM1445" s="156">
        <f t="shared" si="5975"/>
        <v>0</v>
      </c>
      <c r="AN1445" s="156">
        <f t="shared" si="5975"/>
        <v>0</v>
      </c>
      <c r="AO1445" s="156">
        <f t="shared" si="5975"/>
        <v>0</v>
      </c>
    </row>
    <row r="1446" spans="1:41" ht="22.5" hidden="1" customHeight="1">
      <c r="A1446" s="125"/>
      <c r="B1446" s="28" t="s">
        <v>311</v>
      </c>
      <c r="C1446" s="26"/>
      <c r="D1446" s="252">
        <f t="shared" si="5974"/>
        <v>0</v>
      </c>
      <c r="E1446" s="47">
        <f t="shared" si="5974"/>
        <v>0</v>
      </c>
      <c r="F1446" s="291">
        <f t="shared" si="5975"/>
        <v>0</v>
      </c>
      <c r="G1446" s="252">
        <f t="shared" si="5975"/>
        <v>0</v>
      </c>
      <c r="H1446" s="252">
        <f t="shared" si="5975"/>
        <v>0</v>
      </c>
      <c r="I1446" s="252">
        <f t="shared" si="5975"/>
        <v>0</v>
      </c>
      <c r="J1446" s="252">
        <f t="shared" si="5975"/>
        <v>0</v>
      </c>
      <c r="K1446" s="23">
        <f t="shared" si="5929"/>
        <v>0</v>
      </c>
      <c r="L1446" s="23">
        <f t="shared" si="5930"/>
        <v>0</v>
      </c>
      <c r="M1446" s="252">
        <f t="shared" si="5975"/>
        <v>0</v>
      </c>
      <c r="N1446" s="252">
        <f t="shared" si="5975"/>
        <v>0</v>
      </c>
      <c r="O1446" s="252">
        <f t="shared" si="5975"/>
        <v>0</v>
      </c>
      <c r="P1446" s="47">
        <f t="shared" si="5975"/>
        <v>0</v>
      </c>
      <c r="Q1446" s="47">
        <f t="shared" si="5975"/>
        <v>0</v>
      </c>
      <c r="R1446" s="47">
        <f t="shared" si="5975"/>
        <v>0</v>
      </c>
      <c r="S1446" s="47">
        <f t="shared" si="5975"/>
        <v>0</v>
      </c>
      <c r="T1446" s="47">
        <f t="shared" si="5975"/>
        <v>0</v>
      </c>
      <c r="U1446" s="47">
        <f t="shared" si="5975"/>
        <v>0</v>
      </c>
      <c r="V1446" s="47">
        <f t="shared" si="5975"/>
        <v>0</v>
      </c>
      <c r="W1446" s="47">
        <f t="shared" si="5975"/>
        <v>0</v>
      </c>
      <c r="X1446" s="47">
        <f t="shared" si="5975"/>
        <v>0</v>
      </c>
      <c r="Y1446" s="47">
        <f t="shared" si="5975"/>
        <v>0</v>
      </c>
      <c r="Z1446" s="47">
        <f t="shared" si="5975"/>
        <v>0</v>
      </c>
      <c r="AA1446" s="47">
        <f t="shared" si="5975"/>
        <v>0</v>
      </c>
      <c r="AB1446" s="47">
        <f t="shared" si="5975"/>
        <v>0</v>
      </c>
      <c r="AC1446" s="47">
        <f t="shared" si="5975"/>
        <v>0</v>
      </c>
      <c r="AD1446" s="292">
        <f t="shared" si="5840"/>
        <v>0</v>
      </c>
      <c r="AE1446" s="47">
        <f t="shared" si="5975"/>
        <v>0</v>
      </c>
      <c r="AF1446" s="47">
        <f t="shared" si="5975"/>
        <v>0</v>
      </c>
      <c r="AG1446" s="47">
        <f t="shared" si="5975"/>
        <v>0</v>
      </c>
      <c r="AH1446" s="47">
        <f t="shared" si="5975"/>
        <v>0</v>
      </c>
      <c r="AI1446" s="47">
        <f t="shared" si="5975"/>
        <v>0</v>
      </c>
      <c r="AJ1446" s="47">
        <f t="shared" si="5975"/>
        <v>0</v>
      </c>
      <c r="AK1446" s="47">
        <f t="shared" si="5975"/>
        <v>0</v>
      </c>
      <c r="AL1446" s="47">
        <f t="shared" si="5975"/>
        <v>0</v>
      </c>
      <c r="AM1446" s="47">
        <f t="shared" si="5975"/>
        <v>0</v>
      </c>
      <c r="AN1446" s="47">
        <f t="shared" si="5975"/>
        <v>0</v>
      </c>
      <c r="AO1446" s="47">
        <f t="shared" si="5975"/>
        <v>0</v>
      </c>
    </row>
    <row r="1447" spans="1:41" ht="27.75" hidden="1" customHeight="1">
      <c r="A1447" s="125"/>
      <c r="B1447" s="223" t="s">
        <v>753</v>
      </c>
      <c r="C1447" s="224" t="s">
        <v>754</v>
      </c>
      <c r="D1447" s="186"/>
      <c r="E1447" s="30"/>
      <c r="F1447" s="93"/>
      <c r="G1447" s="186"/>
      <c r="H1447" s="186"/>
      <c r="I1447" s="186"/>
      <c r="J1447" s="186"/>
      <c r="K1447" s="23">
        <f t="shared" si="5929"/>
        <v>0</v>
      </c>
      <c r="L1447" s="23">
        <f t="shared" si="5930"/>
        <v>0</v>
      </c>
      <c r="M1447" s="186"/>
      <c r="N1447" s="186"/>
      <c r="O1447" s="186"/>
      <c r="P1447" s="30"/>
      <c r="Q1447" s="30"/>
      <c r="R1447" s="30"/>
      <c r="S1447" s="30"/>
      <c r="T1447" s="30"/>
      <c r="U1447" s="30"/>
      <c r="V1447" s="30"/>
      <c r="W1447" s="30"/>
      <c r="X1447" s="30"/>
      <c r="Y1447" s="30"/>
      <c r="Z1447" s="30"/>
      <c r="AA1447" s="30"/>
      <c r="AB1447" s="30"/>
      <c r="AC1447" s="30"/>
      <c r="AD1447" s="292">
        <f t="shared" si="5840"/>
        <v>0</v>
      </c>
      <c r="AE1447" s="30"/>
      <c r="AF1447" s="30"/>
      <c r="AG1447" s="30"/>
      <c r="AH1447" s="30"/>
      <c r="AI1447" s="30"/>
      <c r="AJ1447" s="30"/>
      <c r="AK1447" s="30"/>
      <c r="AL1447" s="30"/>
      <c r="AM1447" s="30"/>
      <c r="AN1447" s="30"/>
      <c r="AO1447" s="30"/>
    </row>
    <row r="1448" spans="1:41" ht="22.5" hidden="1" customHeight="1">
      <c r="A1448" s="125"/>
      <c r="B1448" s="239" t="s">
        <v>808</v>
      </c>
      <c r="C1448" s="224"/>
      <c r="D1448" s="186">
        <v>0</v>
      </c>
      <c r="E1448" s="30">
        <v>0</v>
      </c>
      <c r="F1448" s="93">
        <v>0</v>
      </c>
      <c r="G1448" s="186">
        <v>0</v>
      </c>
      <c r="H1448" s="186">
        <v>0</v>
      </c>
      <c r="I1448" s="186">
        <v>0</v>
      </c>
      <c r="J1448" s="186">
        <v>0</v>
      </c>
      <c r="K1448" s="23">
        <f t="shared" si="5929"/>
        <v>0</v>
      </c>
      <c r="L1448" s="23">
        <f t="shared" si="5930"/>
        <v>0</v>
      </c>
      <c r="M1448" s="186">
        <v>0</v>
      </c>
      <c r="N1448" s="186">
        <v>0</v>
      </c>
      <c r="O1448" s="186">
        <v>0</v>
      </c>
      <c r="P1448" s="30">
        <v>0</v>
      </c>
      <c r="Q1448" s="30">
        <v>0</v>
      </c>
      <c r="R1448" s="30">
        <v>0</v>
      </c>
      <c r="S1448" s="30">
        <v>0</v>
      </c>
      <c r="T1448" s="30">
        <v>0</v>
      </c>
      <c r="U1448" s="30">
        <v>0</v>
      </c>
      <c r="V1448" s="30">
        <v>0</v>
      </c>
      <c r="W1448" s="30">
        <v>0</v>
      </c>
      <c r="X1448" s="30">
        <v>0</v>
      </c>
      <c r="Y1448" s="30">
        <v>0</v>
      </c>
      <c r="Z1448" s="30">
        <v>0</v>
      </c>
      <c r="AA1448" s="30">
        <v>0</v>
      </c>
      <c r="AB1448" s="30">
        <v>0</v>
      </c>
      <c r="AC1448" s="30">
        <v>0</v>
      </c>
      <c r="AD1448" s="292">
        <f t="shared" si="5840"/>
        <v>0</v>
      </c>
      <c r="AE1448" s="30">
        <v>0</v>
      </c>
      <c r="AF1448" s="30">
        <v>0</v>
      </c>
      <c r="AG1448" s="30">
        <v>0</v>
      </c>
      <c r="AH1448" s="30">
        <v>0</v>
      </c>
      <c r="AI1448" s="30">
        <v>0</v>
      </c>
      <c r="AJ1448" s="30">
        <v>0</v>
      </c>
      <c r="AK1448" s="30">
        <v>0</v>
      </c>
      <c r="AL1448" s="30">
        <v>0</v>
      </c>
      <c r="AM1448" s="30">
        <v>0</v>
      </c>
      <c r="AN1448" s="30">
        <v>0</v>
      </c>
      <c r="AO1448" s="30">
        <v>0</v>
      </c>
    </row>
    <row r="1449" spans="1:41" ht="22.5" customHeight="1">
      <c r="A1449" s="240"/>
      <c r="B1449" s="241" t="s">
        <v>809</v>
      </c>
      <c r="C1449" s="242"/>
      <c r="D1449" s="277">
        <f t="shared" ref="D1449:J1449" si="5976">D9-D301</f>
        <v>-133351</v>
      </c>
      <c r="E1449" s="243">
        <f t="shared" si="5976"/>
        <v>0</v>
      </c>
      <c r="F1449" s="317">
        <f t="shared" si="5976"/>
        <v>-139793</v>
      </c>
      <c r="G1449" s="277">
        <f t="shared" si="5976"/>
        <v>-139793</v>
      </c>
      <c r="H1449" s="277">
        <f t="shared" si="5976"/>
        <v>0</v>
      </c>
      <c r="I1449" s="277">
        <f t="shared" si="5976"/>
        <v>0</v>
      </c>
      <c r="J1449" s="277">
        <f t="shared" si="5976"/>
        <v>0</v>
      </c>
      <c r="K1449" s="23">
        <f t="shared" si="5929"/>
        <v>-139793</v>
      </c>
      <c r="L1449" s="23">
        <f t="shared" si="5930"/>
        <v>0</v>
      </c>
      <c r="M1449" s="277">
        <f t="shared" ref="M1449:AC1449" si="5977">M9-M301</f>
        <v>0</v>
      </c>
      <c r="N1449" s="277">
        <f t="shared" si="5977"/>
        <v>0</v>
      </c>
      <c r="O1449" s="277">
        <f t="shared" si="5977"/>
        <v>0</v>
      </c>
      <c r="P1449" s="243">
        <f t="shared" si="5977"/>
        <v>-1760</v>
      </c>
      <c r="Q1449" s="243">
        <f t="shared" si="5977"/>
        <v>0</v>
      </c>
      <c r="R1449" s="243">
        <f t="shared" si="5977"/>
        <v>-1145.9999999999982</v>
      </c>
      <c r="S1449" s="243">
        <f t="shared" si="5977"/>
        <v>-275</v>
      </c>
      <c r="T1449" s="243">
        <f t="shared" si="5977"/>
        <v>-462</v>
      </c>
      <c r="U1449" s="243">
        <f t="shared" si="5977"/>
        <v>-913</v>
      </c>
      <c r="V1449" s="243">
        <f t="shared" si="5977"/>
        <v>-112.23999999999998</v>
      </c>
      <c r="W1449" s="243">
        <f t="shared" si="5977"/>
        <v>-73</v>
      </c>
      <c r="X1449" s="243">
        <f t="shared" si="5977"/>
        <v>0</v>
      </c>
      <c r="Y1449" s="243">
        <f t="shared" si="5977"/>
        <v>0</v>
      </c>
      <c r="Z1449" s="243">
        <f t="shared" si="5977"/>
        <v>-9535</v>
      </c>
      <c r="AA1449" s="243">
        <f t="shared" si="5977"/>
        <v>-109.00000000000006</v>
      </c>
      <c r="AB1449" s="243">
        <f t="shared" si="5977"/>
        <v>-7543</v>
      </c>
      <c r="AC1449" s="243">
        <f t="shared" si="5977"/>
        <v>0</v>
      </c>
      <c r="AD1449" s="292">
        <f t="shared" si="5840"/>
        <v>-161721.24</v>
      </c>
      <c r="AE1449" s="243">
        <f t="shared" ref="AE1449:AO1449" si="5978">AE9-AE301</f>
        <v>-161721.24</v>
      </c>
      <c r="AF1449" s="243">
        <f t="shared" si="5978"/>
        <v>30750</v>
      </c>
      <c r="AG1449" s="243">
        <f t="shared" si="5978"/>
        <v>-110586</v>
      </c>
      <c r="AH1449" s="243">
        <f t="shared" si="5978"/>
        <v>0</v>
      </c>
      <c r="AI1449" s="243">
        <f t="shared" si="5978"/>
        <v>0</v>
      </c>
      <c r="AJ1449" s="243">
        <f t="shared" si="5978"/>
        <v>0</v>
      </c>
      <c r="AK1449" s="243">
        <f t="shared" si="5978"/>
        <v>90605</v>
      </c>
      <c r="AL1449" s="243">
        <f t="shared" si="5978"/>
        <v>0</v>
      </c>
      <c r="AM1449" s="243">
        <f t="shared" si="5978"/>
        <v>0</v>
      </c>
      <c r="AN1449" s="243">
        <f t="shared" si="5978"/>
        <v>0</v>
      </c>
      <c r="AO1449" s="243">
        <f t="shared" si="5978"/>
        <v>0</v>
      </c>
    </row>
    <row r="1453" spans="1:41" ht="15.75">
      <c r="B1453" s="436" t="s">
        <v>823</v>
      </c>
      <c r="C1453" s="437"/>
      <c r="D1453" s="437">
        <v>0</v>
      </c>
      <c r="E1453" s="437">
        <v>0</v>
      </c>
      <c r="F1453" s="437">
        <f>F1455+F1483+F1491+F1499+F1542+F1557+F1577+F1582+F1480</f>
        <v>110586</v>
      </c>
      <c r="G1453" s="437">
        <v>149600.89000000001</v>
      </c>
      <c r="H1453"/>
      <c r="I1453"/>
      <c r="J1453"/>
      <c r="K1453"/>
      <c r="L1453"/>
      <c r="M1453"/>
      <c r="N1453"/>
      <c r="O1453"/>
      <c r="P1453"/>
      <c r="Q1453"/>
      <c r="R1453"/>
      <c r="S1453"/>
      <c r="T1453"/>
      <c r="U1453"/>
      <c r="V1453"/>
      <c r="W1453"/>
      <c r="X1453"/>
      <c r="Y1453"/>
      <c r="Z1453"/>
      <c r="AA1453"/>
      <c r="AB1453"/>
      <c r="AC1453"/>
      <c r="AD1453"/>
      <c r="AE1453"/>
      <c r="AF1453" t="s">
        <v>824</v>
      </c>
      <c r="AG1453"/>
      <c r="AK1453" s="7">
        <v>115205</v>
      </c>
      <c r="AL1453" s="319">
        <f>F1453-AK1453</f>
        <v>-4619</v>
      </c>
    </row>
    <row r="1454" spans="1:41">
      <c r="B1454" s="456"/>
      <c r="C1454" s="457"/>
      <c r="D1454" s="458"/>
      <c r="E1454" s="456"/>
      <c r="F1454" s="459"/>
      <c r="G1454" s="459"/>
      <c r="H1454"/>
      <c r="I1454"/>
      <c r="J1454"/>
      <c r="K1454"/>
      <c r="L1454"/>
      <c r="M1454"/>
      <c r="N1454"/>
      <c r="O1454"/>
      <c r="P1454"/>
      <c r="Q1454"/>
      <c r="R1454"/>
      <c r="S1454"/>
      <c r="T1454"/>
      <c r="U1454"/>
      <c r="V1454"/>
      <c r="W1454"/>
      <c r="X1454"/>
      <c r="Y1454"/>
      <c r="Z1454"/>
      <c r="AA1454"/>
      <c r="AB1454"/>
      <c r="AC1454"/>
      <c r="AD1454"/>
      <c r="AE1454"/>
      <c r="AF1454"/>
      <c r="AG1454"/>
    </row>
    <row r="1455" spans="1:41" ht="15.75">
      <c r="B1455" s="397" t="s">
        <v>825</v>
      </c>
      <c r="C1455" s="399"/>
      <c r="D1455" s="399">
        <v>0</v>
      </c>
      <c r="E1455" s="399">
        <v>0</v>
      </c>
      <c r="F1455" s="399">
        <f>F1456+F1459+F1466+F1468</f>
        <v>11604</v>
      </c>
      <c r="G1455" s="399">
        <v>18766</v>
      </c>
      <c r="H1455" s="399">
        <v>0</v>
      </c>
      <c r="I1455" s="399">
        <v>0</v>
      </c>
      <c r="J1455" s="399">
        <v>0</v>
      </c>
      <c r="K1455" s="399">
        <v>0</v>
      </c>
      <c r="L1455" s="399">
        <v>0</v>
      </c>
      <c r="M1455" s="399">
        <v>0</v>
      </c>
      <c r="N1455" s="399">
        <v>0</v>
      </c>
      <c r="O1455" s="399">
        <v>0</v>
      </c>
      <c r="P1455" s="399">
        <v>0</v>
      </c>
      <c r="Q1455" s="399">
        <v>0</v>
      </c>
      <c r="R1455" s="399">
        <v>0</v>
      </c>
      <c r="S1455" s="399">
        <v>0</v>
      </c>
      <c r="T1455" s="399">
        <v>0</v>
      </c>
      <c r="U1455" s="399">
        <v>0</v>
      </c>
      <c r="V1455" s="399">
        <v>0</v>
      </c>
      <c r="W1455" s="399">
        <v>0</v>
      </c>
      <c r="X1455" s="399">
        <v>0</v>
      </c>
      <c r="Y1455" s="399">
        <v>0</v>
      </c>
      <c r="Z1455" s="399">
        <v>0</v>
      </c>
      <c r="AA1455" s="399">
        <v>0</v>
      </c>
      <c r="AB1455" s="399">
        <v>0</v>
      </c>
      <c r="AC1455" s="399">
        <v>0</v>
      </c>
      <c r="AD1455" s="399">
        <v>0</v>
      </c>
      <c r="AE1455" s="399">
        <v>0</v>
      </c>
      <c r="AF1455" s="254"/>
      <c r="AG1455" s="254"/>
      <c r="AH1455" s="319">
        <f>F1453+AG1449</f>
        <v>0</v>
      </c>
    </row>
    <row r="1456" spans="1:41" ht="15.75">
      <c r="B1456" s="398" t="s">
        <v>826</v>
      </c>
      <c r="C1456" s="402"/>
      <c r="D1456" s="402">
        <v>0</v>
      </c>
      <c r="E1456" s="402">
        <v>0</v>
      </c>
      <c r="F1456" s="402">
        <v>99</v>
      </c>
      <c r="G1456" s="402">
        <v>3609</v>
      </c>
      <c r="H1456" s="254"/>
      <c r="I1456" s="254"/>
      <c r="J1456" s="254"/>
      <c r="K1456" s="254"/>
      <c r="L1456" s="254"/>
      <c r="M1456" s="254"/>
      <c r="N1456" s="254"/>
      <c r="O1456" s="254"/>
      <c r="P1456" s="254"/>
      <c r="Q1456" s="254"/>
      <c r="R1456" s="254"/>
      <c r="S1456" s="254"/>
      <c r="T1456" s="254"/>
      <c r="U1456" s="254"/>
      <c r="V1456" s="254"/>
      <c r="W1456" s="254"/>
      <c r="X1456" s="254"/>
      <c r="Y1456" s="254"/>
      <c r="Z1456" s="254"/>
      <c r="AA1456" s="254"/>
      <c r="AB1456" s="254"/>
      <c r="AC1456" s="254"/>
      <c r="AD1456" s="254"/>
      <c r="AE1456" s="254"/>
      <c r="AF1456" s="254"/>
      <c r="AG1456" s="254"/>
    </row>
    <row r="1457" spans="2:33" ht="47.25">
      <c r="B1457" s="389" t="s">
        <v>375</v>
      </c>
      <c r="C1457" s="401"/>
      <c r="D1457" s="424"/>
      <c r="E1457" s="254"/>
      <c r="F1457" s="423">
        <v>99</v>
      </c>
      <c r="G1457" s="423">
        <v>3609</v>
      </c>
      <c r="H1457" s="254"/>
      <c r="I1457" s="254"/>
      <c r="J1457" s="254"/>
      <c r="K1457" s="254"/>
      <c r="L1457" s="254"/>
      <c r="M1457" s="254"/>
      <c r="N1457" s="254"/>
      <c r="O1457" s="254"/>
      <c r="P1457" s="254"/>
      <c r="Q1457" s="254"/>
      <c r="R1457" s="254"/>
      <c r="S1457" s="254"/>
      <c r="T1457" s="254"/>
      <c r="U1457" s="254"/>
      <c r="V1457" s="254"/>
      <c r="W1457" s="254"/>
      <c r="X1457" s="254"/>
      <c r="Y1457" s="254"/>
      <c r="Z1457" s="254"/>
      <c r="AA1457" s="254"/>
      <c r="AB1457" s="254"/>
      <c r="AC1457" s="254"/>
      <c r="AD1457" s="254"/>
      <c r="AE1457" s="254"/>
      <c r="AF1457" s="254"/>
      <c r="AG1457" s="460" t="s">
        <v>827</v>
      </c>
    </row>
    <row r="1458" spans="2:33" ht="15.75">
      <c r="B1458" s="390" t="s">
        <v>828</v>
      </c>
      <c r="C1458" s="401"/>
      <c r="D1458" s="401">
        <v>99</v>
      </c>
      <c r="E1458" s="401">
        <v>99</v>
      </c>
      <c r="F1458" s="401">
        <v>99</v>
      </c>
      <c r="G1458" s="401">
        <v>99</v>
      </c>
      <c r="H1458" s="254"/>
      <c r="I1458" s="254"/>
      <c r="J1458" s="254"/>
      <c r="K1458" s="254"/>
      <c r="L1458" s="254"/>
      <c r="M1458" s="254"/>
      <c r="N1458" s="254"/>
      <c r="O1458" s="254"/>
      <c r="P1458" s="254"/>
      <c r="Q1458" s="254"/>
      <c r="R1458" s="254"/>
      <c r="S1458" s="254"/>
      <c r="T1458" s="254"/>
      <c r="U1458" s="254"/>
      <c r="V1458" s="254"/>
      <c r="W1458" s="254"/>
      <c r="X1458" s="254"/>
      <c r="Y1458" s="254"/>
      <c r="Z1458" s="254"/>
      <c r="AA1458" s="254"/>
      <c r="AB1458" s="254"/>
      <c r="AC1458" s="254"/>
      <c r="AD1458" s="254"/>
      <c r="AE1458" s="254"/>
      <c r="AF1458" s="254">
        <v>3624.2940000000003</v>
      </c>
      <c r="AG1458" s="254"/>
    </row>
    <row r="1459" spans="2:33" ht="15.75">
      <c r="B1459" s="398" t="s">
        <v>829</v>
      </c>
      <c r="C1459" s="402"/>
      <c r="D1459" s="402">
        <v>0</v>
      </c>
      <c r="E1459" s="402">
        <v>0</v>
      </c>
      <c r="F1459" s="402">
        <f>F1460+F1462+F1464</f>
        <v>7054</v>
      </c>
      <c r="G1459" s="402">
        <v>11619</v>
      </c>
      <c r="H1459" s="254"/>
      <c r="I1459" s="254"/>
      <c r="J1459" s="254"/>
      <c r="K1459" s="254"/>
      <c r="L1459" s="254"/>
      <c r="M1459" s="254"/>
      <c r="N1459" s="254"/>
      <c r="O1459" s="254"/>
      <c r="P1459" s="254"/>
      <c r="Q1459" s="254"/>
      <c r="R1459" s="254"/>
      <c r="S1459" s="254"/>
      <c r="T1459" s="254"/>
      <c r="U1459" s="254"/>
      <c r="V1459" s="254"/>
      <c r="W1459" s="254"/>
      <c r="X1459" s="254"/>
      <c r="Y1459" s="254"/>
      <c r="Z1459" s="254"/>
      <c r="AA1459" s="254"/>
      <c r="AB1459" s="254"/>
      <c r="AC1459" s="254"/>
      <c r="AD1459" s="254"/>
      <c r="AE1459" s="254"/>
      <c r="AF1459" s="254"/>
      <c r="AG1459" s="254"/>
    </row>
    <row r="1460" spans="2:33" ht="31.5">
      <c r="B1460" s="391" t="s">
        <v>398</v>
      </c>
      <c r="C1460" s="401"/>
      <c r="D1460" s="424"/>
      <c r="E1460" s="254"/>
      <c r="F1460" s="423">
        <v>277</v>
      </c>
      <c r="G1460" s="423">
        <v>342</v>
      </c>
      <c r="H1460" s="254"/>
      <c r="I1460" s="254"/>
      <c r="J1460" s="254"/>
      <c r="K1460" s="254"/>
      <c r="L1460" s="254"/>
      <c r="M1460" s="254"/>
      <c r="N1460" s="254"/>
      <c r="O1460" s="254"/>
      <c r="P1460" s="254"/>
      <c r="Q1460" s="254"/>
      <c r="R1460" s="254"/>
      <c r="S1460" s="254"/>
      <c r="T1460" s="254"/>
      <c r="U1460" s="254"/>
      <c r="V1460" s="254"/>
      <c r="W1460" s="254"/>
      <c r="X1460" s="254"/>
      <c r="Y1460" s="254"/>
      <c r="Z1460" s="254"/>
      <c r="AA1460" s="254"/>
      <c r="AB1460" s="254"/>
      <c r="AC1460" s="254"/>
      <c r="AD1460" s="254"/>
      <c r="AE1460" s="254"/>
      <c r="AF1460" s="254"/>
      <c r="AG1460" s="460" t="s">
        <v>827</v>
      </c>
    </row>
    <row r="1461" spans="2:33" ht="15">
      <c r="B1461" s="392" t="s">
        <v>830</v>
      </c>
      <c r="C1461" s="401"/>
      <c r="D1461" s="401">
        <v>277</v>
      </c>
      <c r="E1461" s="401">
        <v>277</v>
      </c>
      <c r="F1461" s="401">
        <v>277</v>
      </c>
      <c r="G1461" s="401">
        <v>277</v>
      </c>
      <c r="H1461" s="254"/>
      <c r="I1461" s="254"/>
      <c r="J1461" s="254"/>
      <c r="K1461" s="254"/>
      <c r="L1461" s="254"/>
      <c r="M1461" s="254"/>
      <c r="N1461" s="254"/>
      <c r="O1461" s="254"/>
      <c r="P1461" s="254"/>
      <c r="Q1461" s="254"/>
      <c r="R1461" s="254"/>
      <c r="S1461" s="254"/>
      <c r="T1461" s="254"/>
      <c r="U1461" s="254"/>
      <c r="V1461" s="254"/>
      <c r="W1461" s="254"/>
      <c r="X1461" s="254"/>
      <c r="Y1461" s="254"/>
      <c r="Z1461" s="254"/>
      <c r="AA1461" s="254"/>
      <c r="AB1461" s="254"/>
      <c r="AC1461" s="254"/>
      <c r="AD1461" s="254"/>
      <c r="AE1461" s="254"/>
      <c r="AF1461" s="254"/>
      <c r="AG1461" s="254"/>
    </row>
    <row r="1462" spans="2:33" ht="63">
      <c r="B1462" s="393" t="s">
        <v>404</v>
      </c>
      <c r="C1462" s="401"/>
      <c r="D1462" s="424"/>
      <c r="E1462" s="254"/>
      <c r="F1462" s="423">
        <v>277</v>
      </c>
      <c r="G1462" s="423">
        <v>277</v>
      </c>
      <c r="H1462" s="254"/>
      <c r="I1462" s="254"/>
      <c r="J1462" s="254"/>
      <c r="K1462" s="254"/>
      <c r="L1462" s="254"/>
      <c r="M1462" s="254"/>
      <c r="N1462" s="254"/>
      <c r="O1462" s="254"/>
      <c r="P1462" s="254"/>
      <c r="Q1462" s="254"/>
      <c r="R1462" s="254"/>
      <c r="S1462" s="254"/>
      <c r="T1462" s="254"/>
      <c r="U1462" s="254"/>
      <c r="V1462" s="254"/>
      <c r="W1462" s="254"/>
      <c r="X1462" s="254"/>
      <c r="Y1462" s="254"/>
      <c r="Z1462" s="254"/>
      <c r="AA1462" s="254"/>
      <c r="AB1462" s="254"/>
      <c r="AC1462" s="254"/>
      <c r="AD1462" s="254"/>
      <c r="AE1462" s="254"/>
      <c r="AF1462" s="254"/>
      <c r="AG1462" s="460" t="s">
        <v>827</v>
      </c>
    </row>
    <row r="1463" spans="2:33" ht="15">
      <c r="B1463" s="392" t="s">
        <v>830</v>
      </c>
      <c r="C1463" s="401"/>
      <c r="D1463" s="401">
        <v>277</v>
      </c>
      <c r="E1463" s="401">
        <v>277</v>
      </c>
      <c r="F1463" s="401">
        <v>277</v>
      </c>
      <c r="G1463" s="401">
        <v>277</v>
      </c>
      <c r="H1463" s="401">
        <v>277</v>
      </c>
      <c r="I1463" s="401">
        <v>277</v>
      </c>
      <c r="J1463" s="401">
        <v>277</v>
      </c>
      <c r="K1463" s="401">
        <v>277</v>
      </c>
      <c r="L1463" s="401">
        <v>277</v>
      </c>
      <c r="M1463" s="401">
        <v>277</v>
      </c>
      <c r="N1463" s="401">
        <v>277</v>
      </c>
      <c r="O1463" s="401">
        <v>277</v>
      </c>
      <c r="P1463" s="401">
        <v>277</v>
      </c>
      <c r="Q1463" s="401">
        <v>277</v>
      </c>
      <c r="R1463" s="401">
        <v>277</v>
      </c>
      <c r="S1463" s="401">
        <v>277</v>
      </c>
      <c r="T1463" s="401">
        <v>277</v>
      </c>
      <c r="U1463" s="401">
        <v>277</v>
      </c>
      <c r="V1463" s="401">
        <v>277</v>
      </c>
      <c r="W1463" s="401">
        <v>277</v>
      </c>
      <c r="X1463" s="401">
        <v>277</v>
      </c>
      <c r="Y1463" s="401">
        <v>277</v>
      </c>
      <c r="Z1463" s="401">
        <v>277</v>
      </c>
      <c r="AA1463" s="401">
        <v>277</v>
      </c>
      <c r="AB1463" s="401">
        <v>277</v>
      </c>
      <c r="AC1463" s="401">
        <v>277</v>
      </c>
      <c r="AD1463" s="401">
        <v>277</v>
      </c>
      <c r="AE1463" s="401">
        <v>277</v>
      </c>
      <c r="AF1463" s="254"/>
      <c r="AG1463" s="254"/>
    </row>
    <row r="1464" spans="2:33" ht="31.5">
      <c r="B1464" s="394" t="s">
        <v>400</v>
      </c>
      <c r="C1464" s="401"/>
      <c r="D1464" s="424"/>
      <c r="E1464" s="254"/>
      <c r="F1464" s="438">
        <f>F1465</f>
        <v>6500</v>
      </c>
      <c r="G1464" s="438">
        <v>11000</v>
      </c>
      <c r="H1464" s="254"/>
      <c r="I1464" s="254"/>
      <c r="J1464" s="254"/>
      <c r="K1464" s="254"/>
      <c r="L1464" s="254"/>
      <c r="M1464" s="254"/>
      <c r="N1464" s="254"/>
      <c r="O1464" s="254"/>
      <c r="P1464" s="254"/>
      <c r="Q1464" s="254"/>
      <c r="R1464" s="254"/>
      <c r="S1464" s="254"/>
      <c r="T1464" s="254"/>
      <c r="U1464" s="254"/>
      <c r="V1464" s="254"/>
      <c r="W1464" s="254"/>
      <c r="X1464" s="254"/>
      <c r="Y1464" s="254"/>
      <c r="Z1464" s="254"/>
      <c r="AA1464" s="254"/>
      <c r="AB1464" s="254"/>
      <c r="AC1464" s="254"/>
      <c r="AD1464" s="254"/>
      <c r="AE1464" s="254">
        <v>11000</v>
      </c>
      <c r="AF1464" s="254"/>
      <c r="AG1464" s="460" t="s">
        <v>827</v>
      </c>
    </row>
    <row r="1465" spans="2:33" ht="15">
      <c r="B1465" s="392" t="s">
        <v>830</v>
      </c>
      <c r="C1465" s="401"/>
      <c r="D1465" s="424"/>
      <c r="E1465" s="254"/>
      <c r="F1465" s="153">
        <v>6500</v>
      </c>
      <c r="G1465" s="404"/>
      <c r="H1465" s="254"/>
      <c r="I1465" s="254"/>
      <c r="J1465" s="254"/>
      <c r="K1465" s="254"/>
      <c r="L1465" s="254"/>
      <c r="M1465" s="254"/>
      <c r="N1465" s="254"/>
      <c r="O1465" s="254"/>
      <c r="P1465" s="254"/>
      <c r="Q1465" s="254"/>
      <c r="R1465" s="254"/>
      <c r="S1465" s="254"/>
      <c r="T1465" s="254"/>
      <c r="U1465" s="254"/>
      <c r="V1465" s="254"/>
      <c r="W1465" s="254"/>
      <c r="X1465" s="254"/>
      <c r="Y1465" s="254"/>
      <c r="Z1465" s="254"/>
      <c r="AA1465" s="254"/>
      <c r="AB1465" s="254"/>
      <c r="AC1465" s="254"/>
      <c r="AD1465" s="254"/>
      <c r="AE1465" s="254"/>
      <c r="AF1465" s="474">
        <v>1159.06979</v>
      </c>
      <c r="AG1465" s="254" t="s">
        <v>831</v>
      </c>
    </row>
    <row r="1466" spans="2:33" ht="15.75">
      <c r="B1466" s="433" t="s">
        <v>832</v>
      </c>
      <c r="C1466" s="400"/>
      <c r="D1466" s="424"/>
      <c r="E1466" s="254"/>
      <c r="F1466" s="439">
        <v>800</v>
      </c>
      <c r="G1466" s="439">
        <v>800</v>
      </c>
      <c r="H1466" s="254"/>
      <c r="I1466" s="254"/>
      <c r="J1466" s="254"/>
      <c r="K1466" s="254"/>
      <c r="L1466" s="254"/>
      <c r="M1466" s="254"/>
      <c r="N1466" s="254"/>
      <c r="O1466" s="254"/>
      <c r="P1466" s="254"/>
      <c r="Q1466" s="254"/>
      <c r="R1466" s="254"/>
      <c r="S1466" s="254"/>
      <c r="T1466" s="254"/>
      <c r="U1466" s="254"/>
      <c r="V1466" s="254"/>
      <c r="W1466" s="254"/>
      <c r="X1466" s="254"/>
      <c r="Y1466" s="254"/>
      <c r="Z1466" s="254"/>
      <c r="AA1466" s="254"/>
      <c r="AB1466" s="254"/>
      <c r="AC1466" s="254"/>
      <c r="AD1466" s="254"/>
      <c r="AE1466" s="254"/>
      <c r="AF1466" s="254"/>
      <c r="AG1466" s="254"/>
    </row>
    <row r="1467" spans="2:33" ht="110.25">
      <c r="B1467" s="407" t="s">
        <v>833</v>
      </c>
      <c r="C1467" s="401"/>
      <c r="D1467" s="424"/>
      <c r="E1467" s="254"/>
      <c r="F1467" s="423">
        <v>800</v>
      </c>
      <c r="G1467" s="423">
        <v>800</v>
      </c>
      <c r="H1467" s="254"/>
      <c r="I1467" s="254"/>
      <c r="J1467" s="254"/>
      <c r="K1467" s="254"/>
      <c r="L1467" s="254"/>
      <c r="M1467" s="254"/>
      <c r="N1467" s="254"/>
      <c r="O1467" s="254"/>
      <c r="P1467" s="254"/>
      <c r="Q1467" s="254"/>
      <c r="R1467" s="254"/>
      <c r="S1467" s="254"/>
      <c r="T1467" s="254"/>
      <c r="U1467" s="254"/>
      <c r="V1467" s="254"/>
      <c r="W1467" s="254"/>
      <c r="X1467" s="254"/>
      <c r="Y1467" s="254"/>
      <c r="Z1467" s="254"/>
      <c r="AA1467" s="254"/>
      <c r="AB1467" s="254"/>
      <c r="AC1467" s="254"/>
      <c r="AD1467" s="254"/>
      <c r="AE1467" s="254"/>
      <c r="AF1467" s="254"/>
      <c r="AG1467" s="460" t="s">
        <v>827</v>
      </c>
    </row>
    <row r="1468" spans="2:33" ht="15.75">
      <c r="B1468" s="434" t="s">
        <v>322</v>
      </c>
      <c r="C1468" s="440"/>
      <c r="D1468" s="440">
        <v>0</v>
      </c>
      <c r="E1468" s="440">
        <v>0</v>
      </c>
      <c r="F1468" s="440">
        <f>F1470+F1471+F1472+F1473+F1474+F1475+F1476+F1477+F1478+F1479+F1469</f>
        <v>3651</v>
      </c>
      <c r="G1468" s="440">
        <v>2738</v>
      </c>
      <c r="H1468" s="254"/>
      <c r="I1468" s="254"/>
      <c r="J1468" s="254"/>
      <c r="K1468" s="254"/>
      <c r="L1468" s="254"/>
      <c r="M1468" s="254"/>
      <c r="N1468" s="254"/>
      <c r="O1468" s="254"/>
      <c r="P1468" s="254"/>
      <c r="Q1468" s="254"/>
      <c r="R1468" s="254"/>
      <c r="S1468" s="254"/>
      <c r="T1468" s="254"/>
      <c r="U1468" s="254"/>
      <c r="V1468" s="254"/>
      <c r="W1468" s="254"/>
      <c r="X1468" s="254"/>
      <c r="Y1468" s="254"/>
      <c r="Z1468" s="254"/>
      <c r="AA1468" s="254"/>
      <c r="AB1468" s="254"/>
      <c r="AC1468" s="254"/>
      <c r="AD1468" s="254"/>
      <c r="AE1468" s="254"/>
      <c r="AF1468" s="254"/>
      <c r="AG1468" s="254"/>
    </row>
    <row r="1469" spans="2:33" ht="15.75">
      <c r="B1469" s="434" t="s">
        <v>834</v>
      </c>
      <c r="C1469" s="440"/>
      <c r="D1469" s="440"/>
      <c r="E1469" s="440"/>
      <c r="F1469" s="440">
        <v>257</v>
      </c>
      <c r="G1469" s="440"/>
      <c r="H1469" s="254"/>
      <c r="I1469" s="254"/>
      <c r="J1469" s="254"/>
      <c r="K1469" s="254"/>
      <c r="L1469" s="254"/>
      <c r="M1469" s="254"/>
      <c r="N1469" s="254"/>
      <c r="O1469" s="254"/>
      <c r="P1469" s="254"/>
      <c r="Q1469" s="254"/>
      <c r="R1469" s="254"/>
      <c r="S1469" s="254"/>
      <c r="T1469" s="254"/>
      <c r="U1469" s="254"/>
      <c r="V1469" s="254"/>
      <c r="W1469" s="254"/>
      <c r="X1469" s="254"/>
      <c r="Y1469" s="254"/>
      <c r="Z1469" s="254"/>
      <c r="AA1469" s="254"/>
      <c r="AB1469" s="254"/>
      <c r="AC1469" s="254"/>
      <c r="AD1469" s="254"/>
      <c r="AE1469" s="254"/>
      <c r="AF1469" s="254"/>
      <c r="AG1469" s="254"/>
    </row>
    <row r="1470" spans="2:33" ht="31.5">
      <c r="B1470" s="390" t="s">
        <v>835</v>
      </c>
      <c r="C1470" s="401"/>
      <c r="D1470" s="424"/>
      <c r="E1470" s="254"/>
      <c r="F1470" s="423">
        <v>1000</v>
      </c>
      <c r="G1470" s="423">
        <v>1000</v>
      </c>
      <c r="H1470" s="254"/>
      <c r="I1470" s="254"/>
      <c r="J1470" s="254"/>
      <c r="K1470" s="254"/>
      <c r="L1470" s="254"/>
      <c r="M1470" s="254"/>
      <c r="N1470" s="254"/>
      <c r="O1470" s="254"/>
      <c r="P1470" s="254"/>
      <c r="Q1470" s="254"/>
      <c r="R1470" s="254"/>
      <c r="S1470" s="254"/>
      <c r="T1470" s="254"/>
      <c r="U1470" s="254"/>
      <c r="V1470" s="254"/>
      <c r="W1470" s="254"/>
      <c r="X1470" s="254"/>
      <c r="Y1470" s="254"/>
      <c r="Z1470" s="254"/>
      <c r="AA1470" s="254"/>
      <c r="AB1470" s="254"/>
      <c r="AC1470" s="254"/>
      <c r="AD1470" s="254"/>
      <c r="AE1470" s="254"/>
      <c r="AF1470" s="254"/>
      <c r="AG1470" s="460" t="s">
        <v>827</v>
      </c>
    </row>
    <row r="1471" spans="2:33" ht="189">
      <c r="B1471" s="408" t="s">
        <v>836</v>
      </c>
      <c r="C1471" s="401"/>
      <c r="D1471" s="424"/>
      <c r="E1471" s="254"/>
      <c r="F1471" s="423">
        <v>210</v>
      </c>
      <c r="G1471" s="423">
        <v>210</v>
      </c>
      <c r="H1471" s="254"/>
      <c r="I1471" s="254"/>
      <c r="J1471" s="254"/>
      <c r="K1471" s="254"/>
      <c r="L1471" s="254"/>
      <c r="M1471" s="254"/>
      <c r="N1471" s="254"/>
      <c r="O1471" s="254"/>
      <c r="P1471" s="254"/>
      <c r="Q1471" s="254"/>
      <c r="R1471" s="254"/>
      <c r="S1471" s="254"/>
      <c r="T1471" s="254"/>
      <c r="U1471" s="254"/>
      <c r="V1471" s="254"/>
      <c r="W1471" s="254"/>
      <c r="X1471" s="254"/>
      <c r="Y1471" s="254"/>
      <c r="Z1471" s="254"/>
      <c r="AA1471" s="254"/>
      <c r="AB1471" s="254"/>
      <c r="AC1471" s="254"/>
      <c r="AD1471" s="254"/>
      <c r="AE1471" s="254"/>
      <c r="AF1471" s="254"/>
      <c r="AG1471" s="460" t="s">
        <v>827</v>
      </c>
    </row>
    <row r="1472" spans="2:33" ht="47.25">
      <c r="B1472" s="409" t="s">
        <v>837</v>
      </c>
      <c r="C1472" s="401"/>
      <c r="D1472" s="424"/>
      <c r="E1472" s="254"/>
      <c r="F1472" s="423">
        <v>350</v>
      </c>
      <c r="G1472" s="423">
        <v>350</v>
      </c>
      <c r="H1472" s="254"/>
      <c r="I1472" s="254"/>
      <c r="J1472" s="254"/>
      <c r="K1472" s="254"/>
      <c r="L1472" s="254"/>
      <c r="M1472" s="254"/>
      <c r="N1472" s="254"/>
      <c r="O1472" s="254"/>
      <c r="P1472" s="254"/>
      <c r="Q1472" s="254"/>
      <c r="R1472" s="254"/>
      <c r="S1472" s="254"/>
      <c r="T1472" s="254"/>
      <c r="U1472" s="254"/>
      <c r="V1472" s="254"/>
      <c r="W1472" s="254"/>
      <c r="X1472" s="254"/>
      <c r="Y1472" s="254"/>
      <c r="Z1472" s="254"/>
      <c r="AA1472" s="254"/>
      <c r="AB1472" s="254"/>
      <c r="AC1472" s="254"/>
      <c r="AD1472" s="254"/>
      <c r="AE1472" s="254"/>
      <c r="AF1472" s="423">
        <v>349</v>
      </c>
      <c r="AG1472" s="460" t="s">
        <v>838</v>
      </c>
    </row>
    <row r="1473" spans="2:33" ht="47.25">
      <c r="B1473" s="390" t="s">
        <v>839</v>
      </c>
      <c r="C1473" s="401"/>
      <c r="D1473" s="424"/>
      <c r="E1473" s="254"/>
      <c r="F1473" s="423">
        <v>178</v>
      </c>
      <c r="G1473" s="423">
        <v>178</v>
      </c>
      <c r="H1473" s="254"/>
      <c r="I1473" s="254"/>
      <c r="J1473" s="254"/>
      <c r="K1473" s="254"/>
      <c r="L1473" s="254"/>
      <c r="M1473" s="254"/>
      <c r="N1473" s="254"/>
      <c r="O1473" s="254"/>
      <c r="P1473" s="254"/>
      <c r="Q1473" s="254"/>
      <c r="R1473" s="254"/>
      <c r="S1473" s="254"/>
      <c r="T1473" s="254"/>
      <c r="U1473" s="254"/>
      <c r="V1473" s="254"/>
      <c r="W1473" s="254"/>
      <c r="X1473" s="254"/>
      <c r="Y1473" s="254"/>
      <c r="Z1473" s="254"/>
      <c r="AA1473" s="254"/>
      <c r="AB1473" s="254"/>
      <c r="AC1473" s="254"/>
      <c r="AD1473" s="254"/>
      <c r="AE1473" s="254"/>
      <c r="AF1473" s="423">
        <v>88.935000000000002</v>
      </c>
      <c r="AG1473" s="460" t="s">
        <v>838</v>
      </c>
    </row>
    <row r="1474" spans="2:33" ht="47.25">
      <c r="B1474" s="421" t="s">
        <v>840</v>
      </c>
      <c r="C1474" s="432"/>
      <c r="D1474" s="424"/>
      <c r="E1474" s="254"/>
      <c r="F1474" s="419">
        <v>1000</v>
      </c>
      <c r="G1474" s="419">
        <v>1000</v>
      </c>
      <c r="H1474" s="254"/>
      <c r="I1474" s="254"/>
      <c r="J1474" s="254"/>
      <c r="K1474" s="254"/>
      <c r="L1474" s="254"/>
      <c r="M1474" s="254"/>
      <c r="N1474" s="254"/>
      <c r="O1474" s="254"/>
      <c r="P1474" s="254"/>
      <c r="Q1474" s="254"/>
      <c r="R1474" s="254"/>
      <c r="S1474" s="254"/>
      <c r="T1474" s="254"/>
      <c r="U1474" s="254"/>
      <c r="V1474" s="254"/>
      <c r="W1474" s="254"/>
      <c r="X1474" s="254"/>
      <c r="Y1474" s="254"/>
      <c r="Z1474" s="254"/>
      <c r="AA1474" s="254"/>
      <c r="AB1474" s="254"/>
      <c r="AC1474" s="254"/>
      <c r="AD1474" s="254"/>
      <c r="AE1474" s="254"/>
      <c r="AF1474" s="254"/>
      <c r="AG1474" s="460" t="s">
        <v>827</v>
      </c>
    </row>
    <row r="1475" spans="2:33" ht="63">
      <c r="B1475" s="464" t="s">
        <v>841</v>
      </c>
      <c r="C1475" s="432"/>
      <c r="D1475" s="424"/>
      <c r="E1475" s="254"/>
      <c r="F1475" s="419">
        <v>149</v>
      </c>
      <c r="G1475" s="419"/>
      <c r="H1475" s="254"/>
      <c r="I1475" s="254"/>
      <c r="J1475" s="254"/>
      <c r="K1475" s="254"/>
      <c r="L1475" s="254"/>
      <c r="M1475" s="254"/>
      <c r="N1475" s="254"/>
      <c r="O1475" s="254"/>
      <c r="P1475" s="254"/>
      <c r="Q1475" s="254"/>
      <c r="R1475" s="254"/>
      <c r="S1475" s="254"/>
      <c r="T1475" s="254"/>
      <c r="U1475" s="254"/>
      <c r="V1475" s="254"/>
      <c r="W1475" s="254"/>
      <c r="X1475" s="254"/>
      <c r="Y1475" s="254"/>
      <c r="Z1475" s="254"/>
      <c r="AA1475" s="254"/>
      <c r="AB1475" s="254"/>
      <c r="AC1475" s="254"/>
      <c r="AD1475" s="254"/>
      <c r="AE1475" s="254"/>
      <c r="AF1475" s="254"/>
      <c r="AG1475" s="460" t="s">
        <v>842</v>
      </c>
    </row>
    <row r="1476" spans="2:33" ht="78.75">
      <c r="B1476" s="465" t="s">
        <v>843</v>
      </c>
      <c r="C1476" s="432"/>
      <c r="D1476" s="424"/>
      <c r="E1476" s="254"/>
      <c r="F1476" s="419">
        <v>58</v>
      </c>
      <c r="G1476" s="419"/>
      <c r="H1476" s="254"/>
      <c r="I1476" s="254"/>
      <c r="J1476" s="254"/>
      <c r="K1476" s="254"/>
      <c r="L1476" s="254"/>
      <c r="M1476" s="254"/>
      <c r="N1476" s="254"/>
      <c r="O1476" s="254"/>
      <c r="P1476" s="254"/>
      <c r="Q1476" s="254"/>
      <c r="R1476" s="254"/>
      <c r="S1476" s="254"/>
      <c r="T1476" s="254"/>
      <c r="U1476" s="254"/>
      <c r="V1476" s="254"/>
      <c r="W1476" s="254"/>
      <c r="X1476" s="254"/>
      <c r="Y1476" s="254"/>
      <c r="Z1476" s="254"/>
      <c r="AA1476" s="254"/>
      <c r="AB1476" s="254"/>
      <c r="AC1476" s="254"/>
      <c r="AD1476" s="254"/>
      <c r="AE1476" s="254"/>
      <c r="AF1476" s="254"/>
      <c r="AG1476" s="460" t="s">
        <v>842</v>
      </c>
    </row>
    <row r="1477" spans="2:33" ht="236.25">
      <c r="B1477" s="466" t="s">
        <v>844</v>
      </c>
      <c r="C1477" s="467"/>
      <c r="D1477" s="468"/>
      <c r="E1477" s="462"/>
      <c r="F1477" s="419">
        <v>67</v>
      </c>
      <c r="G1477" s="419"/>
      <c r="H1477" s="462"/>
      <c r="I1477" s="462"/>
      <c r="J1477" s="462"/>
      <c r="K1477" s="462"/>
      <c r="L1477" s="462"/>
      <c r="M1477" s="462"/>
      <c r="N1477" s="462"/>
      <c r="O1477" s="462"/>
      <c r="P1477" s="462"/>
      <c r="Q1477" s="462"/>
      <c r="R1477" s="462"/>
      <c r="S1477" s="462"/>
      <c r="T1477" s="462"/>
      <c r="U1477" s="462"/>
      <c r="V1477" s="462"/>
      <c r="W1477" s="462"/>
      <c r="X1477" s="462"/>
      <c r="Y1477" s="462"/>
      <c r="Z1477" s="462"/>
      <c r="AA1477" s="462"/>
      <c r="AB1477" s="462"/>
      <c r="AC1477" s="462"/>
      <c r="AD1477" s="462"/>
      <c r="AE1477" s="462"/>
      <c r="AF1477" s="462"/>
      <c r="AG1477" s="460" t="s">
        <v>842</v>
      </c>
    </row>
    <row r="1478" spans="2:33" ht="220.5">
      <c r="B1478" s="466" t="s">
        <v>845</v>
      </c>
      <c r="C1478" s="467"/>
      <c r="D1478" s="468"/>
      <c r="E1478" s="462"/>
      <c r="F1478" s="419">
        <v>67</v>
      </c>
      <c r="G1478" s="419"/>
      <c r="H1478" s="462"/>
      <c r="I1478" s="462"/>
      <c r="J1478" s="462"/>
      <c r="K1478" s="462"/>
      <c r="L1478" s="462"/>
      <c r="M1478" s="462"/>
      <c r="N1478" s="462"/>
      <c r="O1478" s="462"/>
      <c r="P1478" s="462"/>
      <c r="Q1478" s="462"/>
      <c r="R1478" s="462"/>
      <c r="S1478" s="462"/>
      <c r="T1478" s="462"/>
      <c r="U1478" s="462"/>
      <c r="V1478" s="462"/>
      <c r="W1478" s="462"/>
      <c r="X1478" s="462"/>
      <c r="Y1478" s="462"/>
      <c r="Z1478" s="462"/>
      <c r="AA1478" s="462"/>
      <c r="AB1478" s="462"/>
      <c r="AC1478" s="462"/>
      <c r="AD1478" s="462"/>
      <c r="AE1478" s="462"/>
      <c r="AF1478" s="462"/>
      <c r="AG1478" s="460" t="s">
        <v>842</v>
      </c>
    </row>
    <row r="1479" spans="2:33" ht="189">
      <c r="B1479" s="466" t="s">
        <v>846</v>
      </c>
      <c r="C1479" s="432"/>
      <c r="D1479" s="424"/>
      <c r="E1479" s="254"/>
      <c r="F1479" s="419">
        <v>315</v>
      </c>
      <c r="G1479" s="419"/>
      <c r="H1479" s="254"/>
      <c r="I1479" s="254"/>
      <c r="J1479" s="254"/>
      <c r="K1479" s="254"/>
      <c r="L1479" s="254"/>
      <c r="M1479" s="254"/>
      <c r="N1479" s="254"/>
      <c r="O1479" s="254"/>
      <c r="P1479" s="254"/>
      <c r="Q1479" s="254"/>
      <c r="R1479" s="254"/>
      <c r="S1479" s="254"/>
      <c r="T1479" s="254"/>
      <c r="U1479" s="254"/>
      <c r="V1479" s="254"/>
      <c r="W1479" s="254"/>
      <c r="X1479" s="254"/>
      <c r="Y1479" s="254"/>
      <c r="Z1479" s="254"/>
      <c r="AA1479" s="254"/>
      <c r="AB1479" s="254"/>
      <c r="AC1479" s="254"/>
      <c r="AD1479" s="254"/>
      <c r="AE1479" s="254"/>
      <c r="AF1479" s="419">
        <v>260.14999999999998</v>
      </c>
      <c r="AG1479" s="460" t="s">
        <v>842</v>
      </c>
    </row>
    <row r="1480" spans="2:33" ht="15.75">
      <c r="B1480" s="495" t="s">
        <v>406</v>
      </c>
      <c r="C1480" s="496"/>
      <c r="D1480" s="497"/>
      <c r="E1480" s="498"/>
      <c r="F1480" s="499">
        <f>F1481</f>
        <v>1</v>
      </c>
      <c r="G1480" s="419"/>
      <c r="H1480" s="254"/>
      <c r="I1480" s="254"/>
      <c r="J1480" s="254"/>
      <c r="K1480" s="254"/>
      <c r="L1480" s="254"/>
      <c r="M1480" s="254"/>
      <c r="N1480" s="254"/>
      <c r="O1480" s="254"/>
      <c r="P1480" s="254"/>
      <c r="Q1480" s="254"/>
      <c r="R1480" s="254"/>
      <c r="S1480" s="254"/>
      <c r="T1480" s="254"/>
      <c r="U1480" s="254"/>
      <c r="V1480" s="254"/>
      <c r="W1480" s="254"/>
      <c r="X1480" s="254"/>
      <c r="Y1480" s="254"/>
      <c r="Z1480" s="254"/>
      <c r="AA1480" s="254"/>
      <c r="AB1480" s="254"/>
      <c r="AC1480" s="254"/>
      <c r="AD1480" s="254"/>
      <c r="AE1480" s="254"/>
      <c r="AF1480" s="419"/>
      <c r="AG1480" s="460"/>
    </row>
    <row r="1481" spans="2:33" ht="15.75">
      <c r="B1481" s="466" t="s">
        <v>847</v>
      </c>
      <c r="C1481" s="432"/>
      <c r="D1481" s="424"/>
      <c r="E1481" s="254"/>
      <c r="F1481" s="419">
        <f>F1482</f>
        <v>1</v>
      </c>
      <c r="G1481" s="419"/>
      <c r="H1481" s="254"/>
      <c r="I1481" s="254"/>
      <c r="J1481" s="254"/>
      <c r="K1481" s="254"/>
      <c r="L1481" s="254"/>
      <c r="M1481" s="254"/>
      <c r="N1481" s="254"/>
      <c r="O1481" s="254"/>
      <c r="P1481" s="254"/>
      <c r="Q1481" s="254"/>
      <c r="R1481" s="254"/>
      <c r="S1481" s="254"/>
      <c r="T1481" s="254"/>
      <c r="U1481" s="254"/>
      <c r="V1481" s="254"/>
      <c r="W1481" s="254"/>
      <c r="X1481" s="254"/>
      <c r="Y1481" s="254"/>
      <c r="Z1481" s="254"/>
      <c r="AA1481" s="254"/>
      <c r="AB1481" s="254"/>
      <c r="AC1481" s="254"/>
      <c r="AD1481" s="254"/>
      <c r="AE1481" s="254"/>
      <c r="AF1481" s="419"/>
      <c r="AG1481" s="460"/>
    </row>
    <row r="1482" spans="2:33" ht="15.75">
      <c r="B1482" s="466" t="s">
        <v>848</v>
      </c>
      <c r="C1482" s="432"/>
      <c r="D1482" s="424"/>
      <c r="E1482" s="254"/>
      <c r="F1482" s="419">
        <v>1</v>
      </c>
      <c r="G1482" s="419"/>
      <c r="H1482" s="254"/>
      <c r="I1482" s="254"/>
      <c r="J1482" s="254"/>
      <c r="K1482" s="254"/>
      <c r="L1482" s="254"/>
      <c r="M1482" s="254"/>
      <c r="N1482" s="254"/>
      <c r="O1482" s="254"/>
      <c r="P1482" s="254"/>
      <c r="Q1482" s="254"/>
      <c r="R1482" s="254"/>
      <c r="S1482" s="254"/>
      <c r="T1482" s="254"/>
      <c r="U1482" s="254"/>
      <c r="V1482" s="254"/>
      <c r="W1482" s="254"/>
      <c r="X1482" s="254"/>
      <c r="Y1482" s="254"/>
      <c r="Z1482" s="254"/>
      <c r="AA1482" s="254"/>
      <c r="AB1482" s="254"/>
      <c r="AC1482" s="254"/>
      <c r="AD1482" s="254"/>
      <c r="AE1482" s="254"/>
      <c r="AF1482" s="419"/>
      <c r="AG1482" s="460"/>
    </row>
    <row r="1483" spans="2:33" ht="15.75">
      <c r="B1483" s="397" t="s">
        <v>849</v>
      </c>
      <c r="C1483" s="399"/>
      <c r="D1483" s="399">
        <v>0</v>
      </c>
      <c r="E1483" s="399">
        <v>0</v>
      </c>
      <c r="F1483" s="399">
        <f>F1484+F1488+F1486</f>
        <v>277</v>
      </c>
      <c r="G1483" s="399">
        <v>306</v>
      </c>
      <c r="H1483" s="254"/>
      <c r="I1483" s="254"/>
      <c r="J1483" s="254"/>
      <c r="K1483" s="254"/>
      <c r="L1483" s="254"/>
      <c r="M1483" s="254"/>
      <c r="N1483" s="254"/>
      <c r="O1483" s="254"/>
      <c r="P1483" s="254"/>
      <c r="Q1483" s="254"/>
      <c r="R1483" s="254"/>
      <c r="S1483" s="254"/>
      <c r="T1483" s="254"/>
      <c r="U1483" s="254"/>
      <c r="V1483" s="254"/>
      <c r="W1483" s="254"/>
      <c r="X1483" s="254"/>
      <c r="Y1483" s="254"/>
      <c r="Z1483" s="254"/>
      <c r="AA1483" s="254"/>
      <c r="AB1483" s="254"/>
      <c r="AC1483" s="254"/>
      <c r="AD1483" s="254"/>
      <c r="AE1483" s="254"/>
      <c r="AF1483" s="254"/>
      <c r="AG1483" s="254"/>
    </row>
    <row r="1484" spans="2:33" ht="47.25">
      <c r="B1484" s="395" t="s">
        <v>850</v>
      </c>
      <c r="C1484" s="442"/>
      <c r="D1484" s="443"/>
      <c r="E1484" s="444"/>
      <c r="F1484" s="445">
        <v>22</v>
      </c>
      <c r="G1484" s="445">
        <v>48</v>
      </c>
      <c r="H1484" s="254"/>
      <c r="I1484" s="254"/>
      <c r="J1484" s="254"/>
      <c r="K1484" s="254"/>
      <c r="L1484" s="254"/>
      <c r="M1484" s="254"/>
      <c r="N1484" s="254"/>
      <c r="O1484" s="254"/>
      <c r="P1484" s="254"/>
      <c r="Q1484" s="254"/>
      <c r="R1484" s="254"/>
      <c r="S1484" s="254"/>
      <c r="T1484" s="254"/>
      <c r="U1484" s="254"/>
      <c r="V1484" s="254"/>
      <c r="W1484" s="254"/>
      <c r="X1484" s="254"/>
      <c r="Y1484" s="254"/>
      <c r="Z1484" s="254"/>
      <c r="AA1484" s="254"/>
      <c r="AB1484" s="254"/>
      <c r="AC1484" s="254"/>
      <c r="AD1484" s="254"/>
      <c r="AE1484" s="254"/>
      <c r="AF1484" s="254"/>
      <c r="AG1484" s="254"/>
    </row>
    <row r="1485" spans="2:33" ht="31.5">
      <c r="B1485" s="390" t="s">
        <v>828</v>
      </c>
      <c r="C1485" s="401"/>
      <c r="D1485" s="424"/>
      <c r="E1485" s="254"/>
      <c r="F1485" s="423">
        <v>22</v>
      </c>
      <c r="G1485" s="423">
        <v>48</v>
      </c>
      <c r="H1485" s="254"/>
      <c r="I1485" s="254"/>
      <c r="J1485" s="254"/>
      <c r="K1485" s="254"/>
      <c r="L1485" s="254"/>
      <c r="M1485" s="254"/>
      <c r="N1485" s="254"/>
      <c r="O1485" s="254"/>
      <c r="P1485" s="254"/>
      <c r="Q1485" s="254"/>
      <c r="R1485" s="254"/>
      <c r="S1485" s="254"/>
      <c r="T1485" s="254"/>
      <c r="U1485" s="254"/>
      <c r="V1485" s="254"/>
      <c r="W1485" s="254"/>
      <c r="X1485" s="254"/>
      <c r="Y1485" s="254"/>
      <c r="Z1485" s="254"/>
      <c r="AA1485" s="254"/>
      <c r="AB1485" s="254"/>
      <c r="AC1485" s="254"/>
      <c r="AD1485" s="254"/>
      <c r="AE1485" s="254"/>
      <c r="AF1485" s="254"/>
      <c r="AG1485" s="460" t="s">
        <v>827</v>
      </c>
    </row>
    <row r="1486" spans="2:33" ht="47.25">
      <c r="B1486" s="395" t="s">
        <v>851</v>
      </c>
      <c r="C1486" s="442"/>
      <c r="D1486" s="442">
        <v>0</v>
      </c>
      <c r="E1486" s="442">
        <v>0</v>
      </c>
      <c r="F1486" s="442">
        <v>12</v>
      </c>
      <c r="G1486" s="442">
        <v>15</v>
      </c>
      <c r="H1486" s="254"/>
      <c r="I1486" s="254"/>
      <c r="J1486" s="254"/>
      <c r="K1486" s="254"/>
      <c r="L1486" s="254"/>
      <c r="M1486" s="254"/>
      <c r="N1486" s="254"/>
      <c r="O1486" s="254"/>
      <c r="P1486" s="254"/>
      <c r="Q1486" s="254"/>
      <c r="R1486" s="254"/>
      <c r="S1486" s="254"/>
      <c r="T1486" s="254"/>
      <c r="U1486" s="254"/>
      <c r="V1486" s="254"/>
      <c r="W1486" s="254"/>
      <c r="X1486" s="254"/>
      <c r="Y1486" s="254"/>
      <c r="Z1486" s="254"/>
      <c r="AA1486" s="254"/>
      <c r="AB1486" s="254"/>
      <c r="AC1486" s="254"/>
      <c r="AD1486" s="254"/>
      <c r="AE1486" s="254"/>
      <c r="AF1486" s="254"/>
      <c r="AG1486" s="254"/>
    </row>
    <row r="1487" spans="2:33" ht="31.5">
      <c r="B1487" s="390" t="s">
        <v>828</v>
      </c>
      <c r="C1487" s="401"/>
      <c r="D1487" s="424"/>
      <c r="E1487" s="254"/>
      <c r="F1487" s="423">
        <v>12</v>
      </c>
      <c r="G1487" s="423">
        <v>15</v>
      </c>
      <c r="H1487" s="254"/>
      <c r="I1487" s="254"/>
      <c r="J1487" s="254"/>
      <c r="K1487" s="254"/>
      <c r="L1487" s="254"/>
      <c r="M1487" s="254"/>
      <c r="N1487" s="254"/>
      <c r="O1487" s="254"/>
      <c r="P1487" s="254"/>
      <c r="Q1487" s="254"/>
      <c r="R1487" s="254"/>
      <c r="S1487" s="254"/>
      <c r="T1487" s="254"/>
      <c r="U1487" s="254"/>
      <c r="V1487" s="254"/>
      <c r="W1487" s="254"/>
      <c r="X1487" s="254"/>
      <c r="Y1487" s="254"/>
      <c r="Z1487" s="254"/>
      <c r="AA1487" s="254"/>
      <c r="AB1487" s="254"/>
      <c r="AC1487" s="254"/>
      <c r="AD1487" s="254"/>
      <c r="AE1487" s="254"/>
      <c r="AF1487" s="254"/>
      <c r="AG1487" s="460" t="s">
        <v>827</v>
      </c>
    </row>
    <row r="1488" spans="2:33" ht="31.5">
      <c r="B1488" s="446" t="s">
        <v>852</v>
      </c>
      <c r="C1488" s="442"/>
      <c r="D1488" s="442">
        <v>0</v>
      </c>
      <c r="E1488" s="442">
        <v>0</v>
      </c>
      <c r="F1488" s="442">
        <v>243</v>
      </c>
      <c r="G1488" s="442">
        <v>243</v>
      </c>
      <c r="H1488" s="254"/>
      <c r="I1488" s="254"/>
      <c r="J1488" s="254"/>
      <c r="K1488" s="254"/>
      <c r="L1488" s="254"/>
      <c r="M1488" s="254"/>
      <c r="N1488" s="254"/>
      <c r="O1488" s="254"/>
      <c r="P1488" s="254"/>
      <c r="Q1488" s="254"/>
      <c r="R1488" s="254"/>
      <c r="S1488" s="254"/>
      <c r="T1488" s="254"/>
      <c r="U1488" s="254"/>
      <c r="V1488" s="254"/>
      <c r="W1488" s="254"/>
      <c r="X1488" s="254"/>
      <c r="Y1488" s="254"/>
      <c r="Z1488" s="254"/>
      <c r="AA1488" s="254"/>
      <c r="AB1488" s="254"/>
      <c r="AC1488" s="254"/>
      <c r="AD1488" s="254"/>
      <c r="AE1488" s="254"/>
      <c r="AF1488" s="254"/>
      <c r="AG1488" s="460"/>
    </row>
    <row r="1489" spans="2:33" ht="15.75">
      <c r="B1489" s="413" t="s">
        <v>322</v>
      </c>
      <c r="C1489" s="401"/>
      <c r="D1489" s="401">
        <v>0</v>
      </c>
      <c r="E1489" s="401">
        <v>0</v>
      </c>
      <c r="F1489" s="401">
        <v>243</v>
      </c>
      <c r="G1489" s="401">
        <v>243</v>
      </c>
      <c r="H1489" s="254"/>
      <c r="I1489" s="254"/>
      <c r="J1489" s="254"/>
      <c r="K1489" s="254"/>
      <c r="L1489" s="254"/>
      <c r="M1489" s="254"/>
      <c r="N1489" s="254"/>
      <c r="O1489" s="254"/>
      <c r="P1489" s="254"/>
      <c r="Q1489" s="254"/>
      <c r="R1489" s="254"/>
      <c r="S1489" s="254"/>
      <c r="T1489" s="254"/>
      <c r="U1489" s="254"/>
      <c r="V1489" s="254"/>
      <c r="W1489" s="254"/>
      <c r="X1489" s="254"/>
      <c r="Y1489" s="254"/>
      <c r="Z1489" s="254"/>
      <c r="AA1489" s="254"/>
      <c r="AB1489" s="254"/>
      <c r="AC1489" s="254"/>
      <c r="AD1489" s="254"/>
      <c r="AE1489" s="254"/>
      <c r="AF1489" s="254"/>
      <c r="AG1489" s="460"/>
    </row>
    <row r="1490" spans="2:33" ht="47.25">
      <c r="B1490" s="410" t="s">
        <v>853</v>
      </c>
      <c r="C1490" s="401"/>
      <c r="D1490" s="424"/>
      <c r="E1490" s="254"/>
      <c r="F1490" s="423">
        <v>243</v>
      </c>
      <c r="G1490" s="423">
        <v>243</v>
      </c>
      <c r="H1490" s="254"/>
      <c r="I1490" s="254"/>
      <c r="J1490" s="254"/>
      <c r="K1490" s="254"/>
      <c r="L1490" s="254"/>
      <c r="M1490" s="254"/>
      <c r="N1490" s="254"/>
      <c r="O1490" s="254"/>
      <c r="P1490" s="254"/>
      <c r="Q1490" s="254"/>
      <c r="R1490" s="254"/>
      <c r="S1490" s="254"/>
      <c r="T1490" s="254"/>
      <c r="U1490" s="254"/>
      <c r="V1490" s="254"/>
      <c r="W1490" s="254"/>
      <c r="X1490" s="254"/>
      <c r="Y1490" s="254"/>
      <c r="Z1490" s="254"/>
      <c r="AA1490" s="254"/>
      <c r="AB1490" s="254"/>
      <c r="AC1490" s="254"/>
      <c r="AD1490" s="254"/>
      <c r="AE1490" s="254"/>
      <c r="AF1490" s="423"/>
      <c r="AG1490" s="460" t="s">
        <v>842</v>
      </c>
    </row>
    <row r="1491" spans="2:33" ht="31.5">
      <c r="B1491" s="411" t="s">
        <v>456</v>
      </c>
      <c r="C1491" s="399"/>
      <c r="D1491" s="399">
        <v>0</v>
      </c>
      <c r="E1491" s="399">
        <v>0</v>
      </c>
      <c r="F1491" s="399">
        <f>F1492+F1495</f>
        <v>1161</v>
      </c>
      <c r="G1491" s="399">
        <v>541</v>
      </c>
      <c r="H1491" s="254"/>
      <c r="I1491" s="254"/>
      <c r="J1491" s="254"/>
      <c r="K1491" s="254"/>
      <c r="L1491" s="254"/>
      <c r="M1491" s="254"/>
      <c r="N1491" s="254"/>
      <c r="O1491" s="254"/>
      <c r="P1491" s="254"/>
      <c r="Q1491" s="254"/>
      <c r="R1491" s="254"/>
      <c r="S1491" s="254"/>
      <c r="T1491" s="254"/>
      <c r="U1491" s="254"/>
      <c r="V1491" s="254"/>
      <c r="W1491" s="254"/>
      <c r="X1491" s="254"/>
      <c r="Y1491" s="254"/>
      <c r="Z1491" s="254"/>
      <c r="AA1491" s="254"/>
      <c r="AB1491" s="254"/>
      <c r="AC1491" s="254"/>
      <c r="AD1491" s="254"/>
      <c r="AE1491" s="254"/>
      <c r="AF1491" s="254"/>
      <c r="AG1491" s="254"/>
    </row>
    <row r="1492" spans="2:33" ht="15.75">
      <c r="B1492" s="500" t="s">
        <v>854</v>
      </c>
      <c r="C1492" s="455"/>
      <c r="D1492" s="455"/>
      <c r="E1492" s="455"/>
      <c r="F1492" s="455">
        <f>F1493</f>
        <v>420</v>
      </c>
      <c r="G1492" s="399"/>
      <c r="H1492" s="254"/>
      <c r="I1492" s="254"/>
      <c r="J1492" s="254"/>
      <c r="K1492" s="254"/>
      <c r="L1492" s="254"/>
      <c r="M1492" s="254"/>
      <c r="N1492" s="254"/>
      <c r="O1492" s="254"/>
      <c r="P1492" s="254"/>
      <c r="Q1492" s="254"/>
      <c r="R1492" s="254"/>
      <c r="S1492" s="254"/>
      <c r="T1492" s="254"/>
      <c r="U1492" s="254"/>
      <c r="V1492" s="254"/>
      <c r="W1492" s="254"/>
      <c r="X1492" s="254"/>
      <c r="Y1492" s="254"/>
      <c r="Z1492" s="254"/>
      <c r="AA1492" s="254"/>
      <c r="AB1492" s="254"/>
      <c r="AC1492" s="254"/>
      <c r="AD1492" s="254"/>
      <c r="AE1492" s="254"/>
      <c r="AF1492" s="254"/>
      <c r="AG1492" s="254"/>
    </row>
    <row r="1493" spans="2:33" ht="15.75">
      <c r="B1493" s="413" t="s">
        <v>322</v>
      </c>
      <c r="C1493" s="455"/>
      <c r="D1493" s="455"/>
      <c r="E1493" s="455"/>
      <c r="F1493" s="455">
        <f>F1494</f>
        <v>420</v>
      </c>
      <c r="G1493" s="399"/>
      <c r="H1493" s="254"/>
      <c r="I1493" s="254"/>
      <c r="J1493" s="254"/>
      <c r="K1493" s="254"/>
      <c r="L1493" s="254"/>
      <c r="M1493" s="254"/>
      <c r="N1493" s="254"/>
      <c r="O1493" s="254"/>
      <c r="P1493" s="254"/>
      <c r="Q1493" s="254"/>
      <c r="R1493" s="254"/>
      <c r="S1493" s="254"/>
      <c r="T1493" s="254"/>
      <c r="U1493" s="254"/>
      <c r="V1493" s="254"/>
      <c r="W1493" s="254"/>
      <c r="X1493" s="254"/>
      <c r="Y1493" s="254"/>
      <c r="Z1493" s="254"/>
      <c r="AA1493" s="254"/>
      <c r="AB1493" s="254"/>
      <c r="AC1493" s="254"/>
      <c r="AD1493" s="254"/>
      <c r="AE1493" s="254"/>
      <c r="AF1493" s="254"/>
      <c r="AG1493" s="254"/>
    </row>
    <row r="1494" spans="2:33" ht="15.75">
      <c r="B1494" s="500" t="s">
        <v>834</v>
      </c>
      <c r="C1494" s="455"/>
      <c r="D1494" s="455"/>
      <c r="E1494" s="455"/>
      <c r="F1494" s="455">
        <v>420</v>
      </c>
      <c r="G1494" s="399"/>
      <c r="H1494" s="254"/>
      <c r="I1494" s="254"/>
      <c r="J1494" s="254"/>
      <c r="K1494" s="254"/>
      <c r="L1494" s="254"/>
      <c r="M1494" s="254"/>
      <c r="N1494" s="254"/>
      <c r="O1494" s="254"/>
      <c r="P1494" s="254"/>
      <c r="Q1494" s="254"/>
      <c r="R1494" s="254"/>
      <c r="S1494" s="254"/>
      <c r="T1494" s="254"/>
      <c r="U1494" s="254"/>
      <c r="V1494" s="254"/>
      <c r="W1494" s="254"/>
      <c r="X1494" s="254"/>
      <c r="Y1494" s="254"/>
      <c r="Z1494" s="254"/>
      <c r="AA1494" s="254"/>
      <c r="AB1494" s="254"/>
      <c r="AC1494" s="254"/>
      <c r="AD1494" s="254"/>
      <c r="AE1494" s="254"/>
      <c r="AF1494" s="254"/>
      <c r="AG1494" s="254"/>
    </row>
    <row r="1495" spans="2:33" ht="15.75">
      <c r="B1495" s="413" t="s">
        <v>855</v>
      </c>
      <c r="C1495" s="401"/>
      <c r="D1495" s="401">
        <v>0</v>
      </c>
      <c r="E1495" s="401">
        <v>0</v>
      </c>
      <c r="F1495" s="401">
        <f>F1496</f>
        <v>741</v>
      </c>
      <c r="G1495" s="401">
        <v>541</v>
      </c>
      <c r="H1495" s="254"/>
      <c r="I1495" s="254"/>
      <c r="J1495" s="254"/>
      <c r="K1495" s="254"/>
      <c r="L1495" s="254"/>
      <c r="M1495" s="254"/>
      <c r="N1495" s="254"/>
      <c r="O1495" s="254"/>
      <c r="P1495" s="254"/>
      <c r="Q1495" s="254"/>
      <c r="R1495" s="254"/>
      <c r="S1495" s="254"/>
      <c r="T1495" s="254"/>
      <c r="U1495" s="254"/>
      <c r="V1495" s="254"/>
      <c r="W1495" s="254"/>
      <c r="X1495" s="254"/>
      <c r="Y1495" s="254"/>
      <c r="Z1495" s="254"/>
      <c r="AA1495" s="254"/>
      <c r="AB1495" s="254"/>
      <c r="AC1495" s="254"/>
      <c r="AD1495" s="254"/>
      <c r="AE1495" s="254"/>
      <c r="AF1495" s="254"/>
      <c r="AG1495" s="254"/>
    </row>
    <row r="1496" spans="2:33" ht="15.75">
      <c r="B1496" s="413" t="s">
        <v>322</v>
      </c>
      <c r="C1496" s="401"/>
      <c r="D1496" s="401">
        <v>0</v>
      </c>
      <c r="E1496" s="401">
        <v>0</v>
      </c>
      <c r="F1496" s="401">
        <f>F1497+F1498</f>
        <v>741</v>
      </c>
      <c r="G1496" s="401">
        <v>541</v>
      </c>
      <c r="H1496" s="254"/>
      <c r="I1496" s="254"/>
      <c r="J1496" s="254"/>
      <c r="K1496" s="254"/>
      <c r="L1496" s="254"/>
      <c r="M1496" s="254"/>
      <c r="N1496" s="254"/>
      <c r="O1496" s="254"/>
      <c r="P1496" s="254"/>
      <c r="Q1496" s="254"/>
      <c r="R1496" s="254"/>
      <c r="S1496" s="254"/>
      <c r="T1496" s="254"/>
      <c r="U1496" s="254"/>
      <c r="V1496" s="254"/>
      <c r="W1496" s="254"/>
      <c r="X1496" s="254"/>
      <c r="Y1496" s="254"/>
      <c r="Z1496" s="254"/>
      <c r="AA1496" s="254"/>
      <c r="AB1496" s="254"/>
      <c r="AC1496" s="254"/>
      <c r="AD1496" s="254"/>
      <c r="AE1496" s="254"/>
      <c r="AF1496" s="254"/>
      <c r="AG1496" s="254"/>
    </row>
    <row r="1497" spans="2:33" ht="47.25">
      <c r="B1497" s="410" t="s">
        <v>856</v>
      </c>
      <c r="C1497" s="401"/>
      <c r="D1497" s="424"/>
      <c r="E1497" s="254"/>
      <c r="F1497" s="423">
        <v>541</v>
      </c>
      <c r="G1497" s="423">
        <v>541</v>
      </c>
      <c r="H1497" s="254"/>
      <c r="I1497" s="254"/>
      <c r="J1497" s="254"/>
      <c r="K1497" s="254"/>
      <c r="L1497" s="254"/>
      <c r="M1497" s="254"/>
      <c r="N1497" s="254"/>
      <c r="O1497" s="254"/>
      <c r="P1497" s="254"/>
      <c r="Q1497" s="254"/>
      <c r="R1497" s="254"/>
      <c r="S1497" s="254"/>
      <c r="T1497" s="254"/>
      <c r="U1497" s="254"/>
      <c r="V1497" s="254"/>
      <c r="W1497" s="254"/>
      <c r="X1497" s="254"/>
      <c r="Y1497" s="254"/>
      <c r="Z1497" s="254"/>
      <c r="AA1497" s="254"/>
      <c r="AB1497" s="254"/>
      <c r="AC1497" s="254"/>
      <c r="AD1497" s="254"/>
      <c r="AE1497" s="254"/>
      <c r="AF1497" s="254"/>
      <c r="AG1497" s="460" t="s">
        <v>857</v>
      </c>
    </row>
    <row r="1498" spans="2:33" ht="15.75">
      <c r="B1498" s="410" t="s">
        <v>834</v>
      </c>
      <c r="C1498" s="401"/>
      <c r="D1498" s="424"/>
      <c r="E1498" s="254"/>
      <c r="F1498" s="423">
        <v>200</v>
      </c>
      <c r="G1498" s="423"/>
      <c r="H1498" s="254"/>
      <c r="I1498" s="254"/>
      <c r="J1498" s="254"/>
      <c r="K1498" s="254"/>
      <c r="L1498" s="254"/>
      <c r="M1498" s="254"/>
      <c r="N1498" s="254"/>
      <c r="O1498" s="254"/>
      <c r="P1498" s="254"/>
      <c r="Q1498" s="254"/>
      <c r="R1498" s="254"/>
      <c r="S1498" s="254"/>
      <c r="T1498" s="254"/>
      <c r="U1498" s="254"/>
      <c r="V1498" s="254"/>
      <c r="W1498" s="254"/>
      <c r="X1498" s="254"/>
      <c r="Y1498" s="254"/>
      <c r="Z1498" s="254"/>
      <c r="AA1498" s="254"/>
      <c r="AB1498" s="254"/>
      <c r="AC1498" s="254"/>
      <c r="AD1498" s="254"/>
      <c r="AE1498" s="254"/>
      <c r="AF1498" s="254"/>
      <c r="AG1498" s="460"/>
    </row>
    <row r="1499" spans="2:33" ht="15.75">
      <c r="B1499" s="411" t="s">
        <v>524</v>
      </c>
      <c r="C1499" s="399"/>
      <c r="D1499" s="399">
        <v>0</v>
      </c>
      <c r="E1499" s="399">
        <v>0</v>
      </c>
      <c r="F1499" s="399">
        <f>F1500+F1527+F1532+F1535+F1538+F1517+F1520+F1523</f>
        <v>3041</v>
      </c>
      <c r="G1499" s="399">
        <v>25141</v>
      </c>
      <c r="H1499" s="254"/>
      <c r="I1499" s="254"/>
      <c r="J1499" s="254"/>
      <c r="K1499" s="254"/>
      <c r="L1499" s="254"/>
      <c r="M1499" s="254"/>
      <c r="N1499" s="254"/>
      <c r="O1499" s="254"/>
      <c r="P1499" s="254"/>
      <c r="Q1499" s="254"/>
      <c r="R1499" s="254"/>
      <c r="S1499" s="254"/>
      <c r="T1499" s="254"/>
      <c r="U1499" s="254"/>
      <c r="V1499" s="254"/>
      <c r="W1499" s="254"/>
      <c r="X1499" s="254"/>
      <c r="Y1499" s="254"/>
      <c r="Z1499" s="254"/>
      <c r="AA1499" s="254"/>
      <c r="AB1499" s="254"/>
      <c r="AC1499" s="254"/>
      <c r="AD1499" s="254"/>
      <c r="AE1499" s="254"/>
      <c r="AF1499" s="254"/>
      <c r="AG1499" s="460"/>
    </row>
    <row r="1500" spans="2:33" ht="31.5">
      <c r="B1500" s="447" t="s">
        <v>550</v>
      </c>
      <c r="C1500" s="442"/>
      <c r="D1500" s="443"/>
      <c r="E1500" s="444"/>
      <c r="F1500" s="448">
        <f>F1501</f>
        <v>1715</v>
      </c>
      <c r="G1500" s="448">
        <v>1731</v>
      </c>
      <c r="H1500" s="254"/>
      <c r="I1500" s="254"/>
      <c r="J1500" s="254"/>
      <c r="K1500" s="254"/>
      <c r="L1500" s="254"/>
      <c r="M1500" s="254"/>
      <c r="N1500" s="254"/>
      <c r="O1500" s="254"/>
      <c r="P1500" s="254"/>
      <c r="Q1500" s="254"/>
      <c r="R1500" s="254"/>
      <c r="S1500" s="254"/>
      <c r="T1500" s="254"/>
      <c r="U1500" s="254"/>
      <c r="V1500" s="254"/>
      <c r="W1500" s="254"/>
      <c r="X1500" s="254"/>
      <c r="Y1500" s="254"/>
      <c r="Z1500" s="254"/>
      <c r="AA1500" s="254"/>
      <c r="AB1500" s="254"/>
      <c r="AC1500" s="254"/>
      <c r="AD1500" s="254"/>
      <c r="AE1500" s="254"/>
      <c r="AF1500" s="254"/>
      <c r="AG1500" s="460"/>
    </row>
    <row r="1501" spans="2:33" ht="15.75">
      <c r="B1501" s="417" t="s">
        <v>322</v>
      </c>
      <c r="C1501" s="417"/>
      <c r="D1501" s="417"/>
      <c r="E1501" s="254"/>
      <c r="F1501" s="423">
        <f>SUM(F1502:F1516)</f>
        <v>1715</v>
      </c>
      <c r="G1501" s="423"/>
      <c r="H1501" s="254"/>
      <c r="I1501" s="254"/>
      <c r="J1501" s="254"/>
      <c r="K1501" s="254"/>
      <c r="L1501" s="254"/>
      <c r="M1501" s="254"/>
      <c r="N1501" s="254"/>
      <c r="O1501" s="254"/>
      <c r="P1501" s="254"/>
      <c r="Q1501" s="254"/>
      <c r="R1501" s="254"/>
      <c r="S1501" s="254"/>
      <c r="T1501" s="254"/>
      <c r="U1501" s="254"/>
      <c r="V1501" s="254"/>
      <c r="W1501" s="254"/>
      <c r="X1501" s="254"/>
      <c r="Y1501" s="254"/>
      <c r="Z1501" s="254"/>
      <c r="AA1501" s="254"/>
      <c r="AB1501" s="254"/>
      <c r="AC1501" s="254"/>
      <c r="AD1501" s="254"/>
      <c r="AE1501" s="254"/>
      <c r="AF1501" s="254"/>
      <c r="AG1501" s="460"/>
    </row>
    <row r="1502" spans="2:33" ht="78.75">
      <c r="B1502" s="414" t="s">
        <v>858</v>
      </c>
      <c r="C1502" s="401"/>
      <c r="D1502" s="424"/>
      <c r="E1502" s="254"/>
      <c r="F1502" s="423">
        <v>55</v>
      </c>
      <c r="G1502" s="423">
        <v>55</v>
      </c>
      <c r="H1502" s="254"/>
      <c r="I1502" s="254"/>
      <c r="J1502" s="254"/>
      <c r="K1502" s="254"/>
      <c r="L1502" s="254"/>
      <c r="M1502" s="254"/>
      <c r="N1502" s="254"/>
      <c r="O1502" s="254"/>
      <c r="P1502" s="254"/>
      <c r="Q1502" s="254"/>
      <c r="R1502" s="254"/>
      <c r="S1502" s="254"/>
      <c r="T1502" s="254"/>
      <c r="U1502" s="254"/>
      <c r="V1502" s="254"/>
      <c r="W1502" s="254"/>
      <c r="X1502" s="254"/>
      <c r="Y1502" s="254"/>
      <c r="Z1502" s="254"/>
      <c r="AA1502" s="254"/>
      <c r="AB1502" s="254"/>
      <c r="AC1502" s="254"/>
      <c r="AD1502" s="254"/>
      <c r="AE1502" s="254"/>
      <c r="AF1502" s="254"/>
      <c r="AG1502" s="460" t="s">
        <v>842</v>
      </c>
    </row>
    <row r="1503" spans="2:33" ht="78.75">
      <c r="B1503" s="414" t="s">
        <v>859</v>
      </c>
      <c r="C1503" s="401"/>
      <c r="D1503" s="424"/>
      <c r="E1503" s="254"/>
      <c r="F1503" s="423">
        <v>55</v>
      </c>
      <c r="G1503" s="423">
        <v>55</v>
      </c>
      <c r="H1503" s="254"/>
      <c r="I1503" s="254"/>
      <c r="J1503" s="254"/>
      <c r="K1503" s="254"/>
      <c r="L1503" s="254"/>
      <c r="M1503" s="254"/>
      <c r="N1503" s="254"/>
      <c r="O1503" s="254"/>
      <c r="P1503" s="254"/>
      <c r="Q1503" s="254"/>
      <c r="R1503" s="254"/>
      <c r="S1503" s="254"/>
      <c r="T1503" s="254"/>
      <c r="U1503" s="254"/>
      <c r="V1503" s="254"/>
      <c r="W1503" s="254"/>
      <c r="X1503" s="254"/>
      <c r="Y1503" s="254"/>
      <c r="Z1503" s="254"/>
      <c r="AA1503" s="254"/>
      <c r="AB1503" s="254"/>
      <c r="AC1503" s="254"/>
      <c r="AD1503" s="254"/>
      <c r="AE1503" s="254"/>
      <c r="AF1503" s="254"/>
      <c r="AG1503" s="460" t="s">
        <v>842</v>
      </c>
    </row>
    <row r="1504" spans="2:33" ht="47.25">
      <c r="B1504" s="414" t="s">
        <v>860</v>
      </c>
      <c r="C1504" s="401"/>
      <c r="D1504" s="424"/>
      <c r="E1504" s="254"/>
      <c r="F1504" s="423">
        <v>908</v>
      </c>
      <c r="G1504" s="423">
        <v>908</v>
      </c>
      <c r="H1504" s="254"/>
      <c r="I1504" s="254"/>
      <c r="J1504" s="254"/>
      <c r="K1504" s="254"/>
      <c r="L1504" s="254"/>
      <c r="M1504" s="254"/>
      <c r="N1504" s="254"/>
      <c r="O1504" s="254"/>
      <c r="P1504" s="254"/>
      <c r="Q1504" s="254"/>
      <c r="R1504" s="254"/>
      <c r="S1504" s="254"/>
      <c r="T1504" s="254"/>
      <c r="U1504" s="254"/>
      <c r="V1504" s="254"/>
      <c r="W1504" s="254"/>
      <c r="X1504" s="254"/>
      <c r="Y1504" s="254"/>
      <c r="Z1504" s="254"/>
      <c r="AA1504" s="254"/>
      <c r="AB1504" s="254"/>
      <c r="AC1504" s="254"/>
      <c r="AD1504" s="254"/>
      <c r="AE1504" s="254"/>
      <c r="AF1504" s="254"/>
      <c r="AG1504" s="460" t="s">
        <v>842</v>
      </c>
    </row>
    <row r="1505" spans="2:33" ht="31.5">
      <c r="B1505" s="414" t="s">
        <v>861</v>
      </c>
      <c r="C1505" s="401"/>
      <c r="D1505" s="424"/>
      <c r="E1505" s="254"/>
      <c r="F1505" s="423">
        <v>15</v>
      </c>
      <c r="G1505" s="423">
        <v>15</v>
      </c>
      <c r="H1505" s="254"/>
      <c r="I1505" s="254"/>
      <c r="J1505" s="254"/>
      <c r="K1505" s="254"/>
      <c r="L1505" s="254"/>
      <c r="M1505" s="254"/>
      <c r="N1505" s="254"/>
      <c r="O1505" s="254"/>
      <c r="P1505" s="254"/>
      <c r="Q1505" s="254"/>
      <c r="R1505" s="254"/>
      <c r="S1505" s="254"/>
      <c r="T1505" s="254"/>
      <c r="U1505" s="254"/>
      <c r="V1505" s="254"/>
      <c r="W1505" s="254"/>
      <c r="X1505" s="254"/>
      <c r="Y1505" s="254"/>
      <c r="Z1505" s="254"/>
      <c r="AA1505" s="254"/>
      <c r="AB1505" s="254"/>
      <c r="AC1505" s="254"/>
      <c r="AD1505" s="254"/>
      <c r="AE1505" s="254"/>
      <c r="AF1505" s="254"/>
      <c r="AG1505" s="460" t="s">
        <v>842</v>
      </c>
    </row>
    <row r="1506" spans="2:33" ht="31.5">
      <c r="B1506" s="415" t="s">
        <v>862</v>
      </c>
      <c r="C1506" s="401"/>
      <c r="D1506" s="424"/>
      <c r="E1506" s="254"/>
      <c r="F1506" s="423">
        <v>103</v>
      </c>
      <c r="G1506" s="423">
        <v>103</v>
      </c>
      <c r="H1506" s="254"/>
      <c r="I1506" s="254"/>
      <c r="J1506" s="254"/>
      <c r="K1506" s="254"/>
      <c r="L1506" s="254"/>
      <c r="M1506" s="254"/>
      <c r="N1506" s="254"/>
      <c r="O1506" s="254"/>
      <c r="P1506" s="254"/>
      <c r="Q1506" s="254"/>
      <c r="R1506" s="254"/>
      <c r="S1506" s="254"/>
      <c r="T1506" s="254"/>
      <c r="U1506" s="254"/>
      <c r="V1506" s="254"/>
      <c r="W1506" s="254"/>
      <c r="X1506" s="254"/>
      <c r="Y1506" s="254"/>
      <c r="Z1506" s="254"/>
      <c r="AA1506" s="254"/>
      <c r="AB1506" s="254"/>
      <c r="AC1506" s="254"/>
      <c r="AD1506" s="254"/>
      <c r="AE1506" s="254"/>
      <c r="AF1506" s="254"/>
      <c r="AG1506" s="460" t="s">
        <v>842</v>
      </c>
    </row>
    <row r="1507" spans="2:33" ht="31.5">
      <c r="B1507" s="414" t="s">
        <v>863</v>
      </c>
      <c r="C1507" s="401"/>
      <c r="D1507" s="424"/>
      <c r="E1507" s="254"/>
      <c r="F1507" s="423">
        <v>72</v>
      </c>
      <c r="G1507" s="423">
        <v>72</v>
      </c>
      <c r="H1507" s="254"/>
      <c r="I1507" s="254"/>
      <c r="J1507" s="254"/>
      <c r="K1507" s="254"/>
      <c r="L1507" s="254"/>
      <c r="M1507" s="254"/>
      <c r="N1507" s="254"/>
      <c r="O1507" s="254"/>
      <c r="P1507" s="254"/>
      <c r="Q1507" s="254"/>
      <c r="R1507" s="254"/>
      <c r="S1507" s="254"/>
      <c r="T1507" s="254"/>
      <c r="U1507" s="254"/>
      <c r="V1507" s="254"/>
      <c r="W1507" s="254"/>
      <c r="X1507" s="254"/>
      <c r="Y1507" s="254"/>
      <c r="Z1507" s="254"/>
      <c r="AA1507" s="254"/>
      <c r="AB1507" s="254"/>
      <c r="AC1507" s="254"/>
      <c r="AD1507" s="254"/>
      <c r="AE1507" s="254"/>
      <c r="AF1507" s="254"/>
      <c r="AG1507" s="460" t="s">
        <v>864</v>
      </c>
    </row>
    <row r="1508" spans="2:33" ht="31.5">
      <c r="B1508" s="406" t="s">
        <v>865</v>
      </c>
      <c r="C1508" s="401"/>
      <c r="D1508" s="424"/>
      <c r="E1508" s="254"/>
      <c r="F1508" s="423">
        <v>175</v>
      </c>
      <c r="G1508" s="423">
        <v>175</v>
      </c>
      <c r="H1508" s="254"/>
      <c r="I1508" s="254"/>
      <c r="J1508" s="254"/>
      <c r="K1508" s="254"/>
      <c r="L1508" s="254"/>
      <c r="M1508" s="254"/>
      <c r="N1508" s="254"/>
      <c r="O1508" s="254"/>
      <c r="P1508" s="254"/>
      <c r="Q1508" s="254"/>
      <c r="R1508" s="254"/>
      <c r="S1508" s="254"/>
      <c r="T1508" s="254"/>
      <c r="U1508" s="254"/>
      <c r="V1508" s="254"/>
      <c r="W1508" s="254"/>
      <c r="X1508" s="254"/>
      <c r="Y1508" s="254"/>
      <c r="Z1508" s="254"/>
      <c r="AA1508" s="254"/>
      <c r="AB1508" s="254"/>
      <c r="AC1508" s="254"/>
      <c r="AD1508" s="254"/>
      <c r="AE1508" s="254"/>
      <c r="AF1508" s="254"/>
      <c r="AG1508" s="460" t="s">
        <v>864</v>
      </c>
    </row>
    <row r="1509" spans="2:33" ht="31.5">
      <c r="B1509" s="406" t="s">
        <v>866</v>
      </c>
      <c r="C1509" s="401"/>
      <c r="D1509" s="424"/>
      <c r="E1509" s="254"/>
      <c r="F1509" s="423">
        <v>12</v>
      </c>
      <c r="G1509" s="423">
        <v>12</v>
      </c>
      <c r="H1509" s="254"/>
      <c r="I1509" s="254"/>
      <c r="J1509" s="254"/>
      <c r="K1509" s="254"/>
      <c r="L1509" s="254"/>
      <c r="M1509" s="254"/>
      <c r="N1509" s="254"/>
      <c r="O1509" s="254"/>
      <c r="P1509" s="254"/>
      <c r="Q1509" s="254"/>
      <c r="R1509" s="254"/>
      <c r="S1509" s="254"/>
      <c r="T1509" s="254"/>
      <c r="U1509" s="254"/>
      <c r="V1509" s="254"/>
      <c r="W1509" s="254"/>
      <c r="X1509" s="254"/>
      <c r="Y1509" s="254"/>
      <c r="Z1509" s="254"/>
      <c r="AA1509" s="254"/>
      <c r="AB1509" s="254"/>
      <c r="AC1509" s="254"/>
      <c r="AD1509" s="254"/>
      <c r="AE1509" s="254"/>
      <c r="AF1509" s="254"/>
      <c r="AG1509" s="460" t="s">
        <v>864</v>
      </c>
    </row>
    <row r="1510" spans="2:33" ht="31.5">
      <c r="B1510" s="406" t="s">
        <v>867</v>
      </c>
      <c r="C1510" s="401"/>
      <c r="D1510" s="424"/>
      <c r="E1510" s="254"/>
      <c r="F1510" s="423">
        <v>30</v>
      </c>
      <c r="G1510" s="423">
        <v>30</v>
      </c>
      <c r="H1510" s="254"/>
      <c r="I1510" s="254"/>
      <c r="J1510" s="254"/>
      <c r="K1510" s="254"/>
      <c r="L1510" s="254"/>
      <c r="M1510" s="254"/>
      <c r="N1510" s="254"/>
      <c r="O1510" s="254"/>
      <c r="P1510" s="254"/>
      <c r="Q1510" s="254"/>
      <c r="R1510" s="254"/>
      <c r="S1510" s="254"/>
      <c r="T1510" s="254"/>
      <c r="U1510" s="254"/>
      <c r="V1510" s="254"/>
      <c r="W1510" s="254"/>
      <c r="X1510" s="254"/>
      <c r="Y1510" s="254"/>
      <c r="Z1510" s="254"/>
      <c r="AA1510" s="254"/>
      <c r="AB1510" s="254"/>
      <c r="AC1510" s="254"/>
      <c r="AD1510" s="254"/>
      <c r="AE1510" s="254"/>
      <c r="AF1510" s="254"/>
      <c r="AG1510" s="460" t="s">
        <v>864</v>
      </c>
    </row>
    <row r="1511" spans="2:33" ht="31.5">
      <c r="B1511" s="406" t="s">
        <v>868</v>
      </c>
      <c r="C1511" s="401"/>
      <c r="D1511" s="424"/>
      <c r="E1511" s="254"/>
      <c r="F1511" s="423">
        <v>67</v>
      </c>
      <c r="G1511" s="423">
        <v>67</v>
      </c>
      <c r="H1511" s="254"/>
      <c r="I1511" s="254"/>
      <c r="J1511" s="254"/>
      <c r="K1511" s="254"/>
      <c r="L1511" s="254"/>
      <c r="M1511" s="254"/>
      <c r="N1511" s="254"/>
      <c r="O1511" s="254"/>
      <c r="P1511" s="254"/>
      <c r="Q1511" s="254"/>
      <c r="R1511" s="254"/>
      <c r="S1511" s="254"/>
      <c r="T1511" s="254"/>
      <c r="U1511" s="254"/>
      <c r="V1511" s="254"/>
      <c r="W1511" s="254"/>
      <c r="X1511" s="254"/>
      <c r="Y1511" s="254"/>
      <c r="Z1511" s="254"/>
      <c r="AA1511" s="254"/>
      <c r="AB1511" s="254"/>
      <c r="AC1511" s="254"/>
      <c r="AD1511" s="254"/>
      <c r="AE1511" s="254"/>
      <c r="AF1511" s="254"/>
      <c r="AG1511" s="460" t="s">
        <v>864</v>
      </c>
    </row>
    <row r="1512" spans="2:33" ht="31.5">
      <c r="B1512" s="406" t="s">
        <v>869</v>
      </c>
      <c r="C1512" s="401"/>
      <c r="D1512" s="424"/>
      <c r="E1512" s="254"/>
      <c r="F1512" s="423">
        <v>140</v>
      </c>
      <c r="G1512" s="423">
        <v>140</v>
      </c>
      <c r="H1512" s="254"/>
      <c r="I1512" s="254"/>
      <c r="J1512" s="254"/>
      <c r="K1512" s="254"/>
      <c r="L1512" s="254"/>
      <c r="M1512" s="254"/>
      <c r="N1512" s="254"/>
      <c r="O1512" s="254"/>
      <c r="P1512" s="254"/>
      <c r="Q1512" s="254"/>
      <c r="R1512" s="254"/>
      <c r="S1512" s="254"/>
      <c r="T1512" s="254"/>
      <c r="U1512" s="254"/>
      <c r="V1512" s="254"/>
      <c r="W1512" s="254"/>
      <c r="X1512" s="254"/>
      <c r="Y1512" s="254"/>
      <c r="Z1512" s="254"/>
      <c r="AA1512" s="254"/>
      <c r="AB1512" s="254"/>
      <c r="AC1512" s="254"/>
      <c r="AD1512" s="254"/>
      <c r="AE1512" s="254"/>
      <c r="AF1512" s="254"/>
      <c r="AG1512" s="460" t="s">
        <v>864</v>
      </c>
    </row>
    <row r="1513" spans="2:33" ht="31.5">
      <c r="B1513" s="406" t="s">
        <v>870</v>
      </c>
      <c r="C1513" s="401"/>
      <c r="D1513" s="424"/>
      <c r="E1513" s="254"/>
      <c r="F1513" s="423">
        <v>46</v>
      </c>
      <c r="G1513" s="423">
        <v>46</v>
      </c>
      <c r="H1513" s="254"/>
      <c r="I1513" s="254"/>
      <c r="J1513" s="254"/>
      <c r="K1513" s="254"/>
      <c r="L1513" s="254"/>
      <c r="M1513" s="254"/>
      <c r="N1513" s="254"/>
      <c r="O1513" s="254"/>
      <c r="P1513" s="254"/>
      <c r="Q1513" s="254"/>
      <c r="R1513" s="254"/>
      <c r="S1513" s="254"/>
      <c r="T1513" s="254"/>
      <c r="U1513" s="254"/>
      <c r="V1513" s="254"/>
      <c r="W1513" s="254"/>
      <c r="X1513" s="254"/>
      <c r="Y1513" s="254"/>
      <c r="Z1513" s="254"/>
      <c r="AA1513" s="254"/>
      <c r="AB1513" s="254"/>
      <c r="AC1513" s="254"/>
      <c r="AD1513" s="254"/>
      <c r="AE1513" s="254"/>
      <c r="AF1513" s="254"/>
      <c r="AG1513" s="460" t="s">
        <v>864</v>
      </c>
    </row>
    <row r="1514" spans="2:33" ht="31.5">
      <c r="B1514" s="406" t="s">
        <v>871</v>
      </c>
      <c r="C1514" s="401"/>
      <c r="D1514" s="424"/>
      <c r="E1514" s="254"/>
      <c r="F1514" s="423">
        <v>0</v>
      </c>
      <c r="G1514" s="423">
        <v>12</v>
      </c>
      <c r="H1514" s="254"/>
      <c r="I1514" s="254"/>
      <c r="J1514" s="254"/>
      <c r="K1514" s="254"/>
      <c r="L1514" s="254"/>
      <c r="M1514" s="254"/>
      <c r="N1514" s="254"/>
      <c r="O1514" s="254"/>
      <c r="P1514" s="254"/>
      <c r="Q1514" s="254"/>
      <c r="R1514" s="254"/>
      <c r="S1514" s="254"/>
      <c r="T1514" s="254"/>
      <c r="U1514" s="254"/>
      <c r="V1514" s="254"/>
      <c r="W1514" s="254"/>
      <c r="X1514" s="254"/>
      <c r="Y1514" s="254"/>
      <c r="Z1514" s="254"/>
      <c r="AA1514" s="254"/>
      <c r="AB1514" s="254"/>
      <c r="AC1514" s="254"/>
      <c r="AD1514" s="254"/>
      <c r="AE1514" s="254"/>
      <c r="AF1514" s="254"/>
      <c r="AG1514" s="460" t="s">
        <v>864</v>
      </c>
    </row>
    <row r="1515" spans="2:33" ht="31.5">
      <c r="B1515" s="406" t="s">
        <v>872</v>
      </c>
      <c r="C1515" s="401"/>
      <c r="D1515" s="424"/>
      <c r="E1515" s="254"/>
      <c r="F1515" s="423">
        <v>37</v>
      </c>
      <c r="G1515" s="423">
        <v>37</v>
      </c>
      <c r="H1515" s="254"/>
      <c r="I1515" s="254"/>
      <c r="J1515" s="254"/>
      <c r="K1515" s="254"/>
      <c r="L1515" s="254"/>
      <c r="M1515" s="254"/>
      <c r="N1515" s="254"/>
      <c r="O1515" s="254"/>
      <c r="P1515" s="254"/>
      <c r="Q1515" s="254"/>
      <c r="R1515" s="254"/>
      <c r="S1515" s="254"/>
      <c r="T1515" s="254"/>
      <c r="U1515" s="254"/>
      <c r="V1515" s="254"/>
      <c r="W1515" s="254"/>
      <c r="X1515" s="254"/>
      <c r="Y1515" s="254"/>
      <c r="Z1515" s="254"/>
      <c r="AA1515" s="254"/>
      <c r="AB1515" s="254"/>
      <c r="AC1515" s="254"/>
      <c r="AD1515" s="254"/>
      <c r="AE1515" s="254"/>
      <c r="AF1515" s="254"/>
      <c r="AG1515" s="460" t="s">
        <v>864</v>
      </c>
    </row>
    <row r="1516" spans="2:33" ht="31.5">
      <c r="B1516" s="406" t="s">
        <v>873</v>
      </c>
      <c r="C1516" s="401"/>
      <c r="D1516" s="424"/>
      <c r="E1516" s="254"/>
      <c r="F1516" s="423">
        <v>0</v>
      </c>
      <c r="G1516" s="423">
        <v>4</v>
      </c>
      <c r="H1516" s="254"/>
      <c r="I1516" s="254"/>
      <c r="J1516" s="254"/>
      <c r="K1516" s="254"/>
      <c r="L1516" s="254"/>
      <c r="M1516" s="254"/>
      <c r="N1516" s="254"/>
      <c r="O1516" s="254"/>
      <c r="P1516" s="254"/>
      <c r="Q1516" s="254"/>
      <c r="R1516" s="254"/>
      <c r="S1516" s="254"/>
      <c r="T1516" s="254"/>
      <c r="U1516" s="254"/>
      <c r="V1516" s="254"/>
      <c r="W1516" s="254"/>
      <c r="X1516" s="254"/>
      <c r="Y1516" s="254"/>
      <c r="Z1516" s="254"/>
      <c r="AA1516" s="254"/>
      <c r="AB1516" s="254"/>
      <c r="AC1516" s="254"/>
      <c r="AD1516" s="254"/>
      <c r="AE1516" s="254"/>
      <c r="AF1516" s="254"/>
      <c r="AG1516" s="460" t="s">
        <v>864</v>
      </c>
    </row>
    <row r="1517" spans="2:33" ht="15.75">
      <c r="B1517" s="501" t="s">
        <v>874</v>
      </c>
      <c r="C1517" s="403"/>
      <c r="D1517" s="502"/>
      <c r="E1517" s="503"/>
      <c r="F1517" s="448">
        <f>F1518</f>
        <v>291</v>
      </c>
      <c r="G1517" s="423"/>
      <c r="H1517" s="254"/>
      <c r="I1517" s="254"/>
      <c r="J1517" s="254"/>
      <c r="K1517" s="254"/>
      <c r="L1517" s="254"/>
      <c r="M1517" s="254"/>
      <c r="N1517" s="254"/>
      <c r="O1517" s="254"/>
      <c r="P1517" s="254"/>
      <c r="Q1517" s="254"/>
      <c r="R1517" s="254"/>
      <c r="S1517" s="254"/>
      <c r="T1517" s="254"/>
      <c r="U1517" s="254"/>
      <c r="V1517" s="254"/>
      <c r="W1517" s="254"/>
      <c r="X1517" s="254"/>
      <c r="Y1517" s="254"/>
      <c r="Z1517" s="254"/>
      <c r="AA1517" s="254"/>
      <c r="AB1517" s="254"/>
      <c r="AC1517" s="254"/>
      <c r="AD1517" s="254"/>
      <c r="AE1517" s="254"/>
      <c r="AF1517" s="254"/>
      <c r="AG1517" s="460"/>
    </row>
    <row r="1518" spans="2:33" ht="15.75">
      <c r="B1518" s="417" t="s">
        <v>322</v>
      </c>
      <c r="C1518" s="401"/>
      <c r="D1518" s="424"/>
      <c r="E1518" s="254"/>
      <c r="F1518" s="423">
        <f>F1519</f>
        <v>291</v>
      </c>
      <c r="G1518" s="423"/>
      <c r="H1518" s="254"/>
      <c r="I1518" s="254"/>
      <c r="J1518" s="254"/>
      <c r="K1518" s="254"/>
      <c r="L1518" s="254"/>
      <c r="M1518" s="254"/>
      <c r="N1518" s="254"/>
      <c r="O1518" s="254"/>
      <c r="P1518" s="254"/>
      <c r="Q1518" s="254"/>
      <c r="R1518" s="254"/>
      <c r="S1518" s="254"/>
      <c r="T1518" s="254"/>
      <c r="U1518" s="254"/>
      <c r="V1518" s="254"/>
      <c r="W1518" s="254"/>
      <c r="X1518" s="254"/>
      <c r="Y1518" s="254"/>
      <c r="Z1518" s="254"/>
      <c r="AA1518" s="254"/>
      <c r="AB1518" s="254"/>
      <c r="AC1518" s="254"/>
      <c r="AD1518" s="254"/>
      <c r="AE1518" s="254"/>
      <c r="AF1518" s="254"/>
      <c r="AG1518" s="460"/>
    </row>
    <row r="1519" spans="2:33" ht="15.75">
      <c r="B1519" s="406" t="s">
        <v>875</v>
      </c>
      <c r="C1519" s="401"/>
      <c r="D1519" s="424"/>
      <c r="E1519" s="254"/>
      <c r="F1519" s="423">
        <v>291</v>
      </c>
      <c r="G1519" s="423"/>
      <c r="H1519" s="254"/>
      <c r="I1519" s="254"/>
      <c r="J1519" s="254"/>
      <c r="K1519" s="254"/>
      <c r="L1519" s="254"/>
      <c r="M1519" s="254"/>
      <c r="N1519" s="254"/>
      <c r="O1519" s="254"/>
      <c r="P1519" s="254"/>
      <c r="Q1519" s="254"/>
      <c r="R1519" s="254"/>
      <c r="S1519" s="254"/>
      <c r="T1519" s="254"/>
      <c r="U1519" s="254"/>
      <c r="V1519" s="254"/>
      <c r="W1519" s="254"/>
      <c r="X1519" s="254"/>
      <c r="Y1519" s="254"/>
      <c r="Z1519" s="254"/>
      <c r="AA1519" s="254"/>
      <c r="AB1519" s="254"/>
      <c r="AC1519" s="254"/>
      <c r="AD1519" s="254"/>
      <c r="AE1519" s="254"/>
      <c r="AF1519" s="254"/>
      <c r="AG1519" s="460"/>
    </row>
    <row r="1520" spans="2:33" ht="15.75">
      <c r="B1520" s="504" t="s">
        <v>876</v>
      </c>
      <c r="C1520" s="442"/>
      <c r="D1520" s="443"/>
      <c r="E1520" s="452"/>
      <c r="F1520" s="448">
        <f>F1521</f>
        <v>350</v>
      </c>
      <c r="G1520" s="423"/>
      <c r="H1520" s="254"/>
      <c r="I1520" s="254"/>
      <c r="J1520" s="254"/>
      <c r="K1520" s="254"/>
      <c r="L1520" s="254"/>
      <c r="M1520" s="254"/>
      <c r="N1520" s="254"/>
      <c r="O1520" s="254"/>
      <c r="P1520" s="254"/>
      <c r="Q1520" s="254"/>
      <c r="R1520" s="254"/>
      <c r="S1520" s="254"/>
      <c r="T1520" s="254"/>
      <c r="U1520" s="254"/>
      <c r="V1520" s="254"/>
      <c r="W1520" s="254"/>
      <c r="X1520" s="254"/>
      <c r="Y1520" s="254"/>
      <c r="Z1520" s="254"/>
      <c r="AA1520" s="254"/>
      <c r="AB1520" s="254"/>
      <c r="AC1520" s="254"/>
      <c r="AD1520" s="254"/>
      <c r="AE1520" s="254"/>
      <c r="AF1520" s="254"/>
      <c r="AG1520" s="460"/>
    </row>
    <row r="1521" spans="2:33" ht="15.75">
      <c r="B1521" s="417" t="s">
        <v>322</v>
      </c>
      <c r="C1521" s="401"/>
      <c r="D1521" s="424"/>
      <c r="E1521" s="254"/>
      <c r="F1521" s="423">
        <f>F1522</f>
        <v>350</v>
      </c>
      <c r="G1521" s="423"/>
      <c r="H1521" s="254"/>
      <c r="I1521" s="254"/>
      <c r="J1521" s="254"/>
      <c r="K1521" s="254"/>
      <c r="L1521" s="254"/>
      <c r="M1521" s="254"/>
      <c r="N1521" s="254"/>
      <c r="O1521" s="254"/>
      <c r="P1521" s="254"/>
      <c r="Q1521" s="254"/>
      <c r="R1521" s="254"/>
      <c r="S1521" s="254"/>
      <c r="T1521" s="254"/>
      <c r="U1521" s="254"/>
      <c r="V1521" s="254"/>
      <c r="W1521" s="254"/>
      <c r="X1521" s="254"/>
      <c r="Y1521" s="254"/>
      <c r="Z1521" s="254"/>
      <c r="AA1521" s="254"/>
      <c r="AB1521" s="254"/>
      <c r="AC1521" s="254"/>
      <c r="AD1521" s="254"/>
      <c r="AE1521" s="254"/>
      <c r="AF1521" s="254"/>
      <c r="AG1521" s="460"/>
    </row>
    <row r="1522" spans="2:33" ht="15.75">
      <c r="B1522" s="406" t="s">
        <v>877</v>
      </c>
      <c r="C1522" s="401"/>
      <c r="D1522" s="424"/>
      <c r="E1522" s="254"/>
      <c r="F1522" s="423">
        <v>350</v>
      </c>
      <c r="G1522" s="423"/>
      <c r="H1522" s="254"/>
      <c r="I1522" s="254"/>
      <c r="J1522" s="254"/>
      <c r="K1522" s="254"/>
      <c r="L1522" s="254"/>
      <c r="M1522" s="254"/>
      <c r="N1522" s="254"/>
      <c r="O1522" s="254"/>
      <c r="P1522" s="254"/>
      <c r="Q1522" s="254"/>
      <c r="R1522" s="254"/>
      <c r="S1522" s="254"/>
      <c r="T1522" s="254"/>
      <c r="U1522" s="254"/>
      <c r="V1522" s="254"/>
      <c r="W1522" s="254"/>
      <c r="X1522" s="254"/>
      <c r="Y1522" s="254"/>
      <c r="Z1522" s="254"/>
      <c r="AA1522" s="254"/>
      <c r="AB1522" s="254"/>
      <c r="AC1522" s="254"/>
      <c r="AD1522" s="254"/>
      <c r="AE1522" s="254"/>
      <c r="AF1522" s="254"/>
      <c r="AG1522" s="460"/>
    </row>
    <row r="1523" spans="2:33" ht="15.75">
      <c r="B1523" s="501" t="s">
        <v>878</v>
      </c>
      <c r="C1523" s="403"/>
      <c r="D1523" s="502"/>
      <c r="E1523" s="503"/>
      <c r="F1523" s="448">
        <f>F1524</f>
        <v>118</v>
      </c>
      <c r="G1523" s="423"/>
      <c r="H1523" s="254"/>
      <c r="I1523" s="254"/>
      <c r="J1523" s="254"/>
      <c r="K1523" s="254"/>
      <c r="L1523" s="254"/>
      <c r="M1523" s="254"/>
      <c r="N1523" s="254"/>
      <c r="O1523" s="254"/>
      <c r="P1523" s="254"/>
      <c r="Q1523" s="254"/>
      <c r="R1523" s="254"/>
      <c r="S1523" s="254"/>
      <c r="T1523" s="254"/>
      <c r="U1523" s="254"/>
      <c r="V1523" s="254"/>
      <c r="W1523" s="254"/>
      <c r="X1523" s="254"/>
      <c r="Y1523" s="254"/>
      <c r="Z1523" s="254"/>
      <c r="AA1523" s="254"/>
      <c r="AB1523" s="254"/>
      <c r="AC1523" s="254"/>
      <c r="AD1523" s="254"/>
      <c r="AE1523" s="254"/>
      <c r="AF1523" s="254"/>
      <c r="AG1523" s="460"/>
    </row>
    <row r="1524" spans="2:33" ht="15.75">
      <c r="B1524" s="417" t="s">
        <v>322</v>
      </c>
      <c r="C1524" s="401"/>
      <c r="D1524" s="424"/>
      <c r="E1524" s="254"/>
      <c r="F1524" s="423">
        <f>F1525</f>
        <v>118</v>
      </c>
      <c r="G1524" s="423"/>
      <c r="H1524" s="254"/>
      <c r="I1524" s="254"/>
      <c r="J1524" s="254"/>
      <c r="K1524" s="254"/>
      <c r="L1524" s="254"/>
      <c r="M1524" s="254"/>
      <c r="N1524" s="254"/>
      <c r="O1524" s="254"/>
      <c r="P1524" s="254"/>
      <c r="Q1524" s="254"/>
      <c r="R1524" s="254"/>
      <c r="S1524" s="254"/>
      <c r="T1524" s="254"/>
      <c r="U1524" s="254"/>
      <c r="V1524" s="254"/>
      <c r="W1524" s="254"/>
      <c r="X1524" s="254"/>
      <c r="Y1524" s="254"/>
      <c r="Z1524" s="254"/>
      <c r="AA1524" s="254"/>
      <c r="AB1524" s="254"/>
      <c r="AC1524" s="254"/>
      <c r="AD1524" s="254"/>
      <c r="AE1524" s="254"/>
      <c r="AF1524" s="254"/>
      <c r="AG1524" s="460"/>
    </row>
    <row r="1525" spans="2:33" ht="15.75">
      <c r="B1525" s="406" t="s">
        <v>834</v>
      </c>
      <c r="C1525" s="401"/>
      <c r="D1525" s="424"/>
      <c r="E1525" s="254"/>
      <c r="F1525" s="423">
        <v>118</v>
      </c>
      <c r="G1525" s="423"/>
      <c r="H1525" s="254"/>
      <c r="I1525" s="254"/>
      <c r="J1525" s="254"/>
      <c r="K1525" s="254"/>
      <c r="L1525" s="254"/>
      <c r="M1525" s="254"/>
      <c r="N1525" s="254"/>
      <c r="O1525" s="254"/>
      <c r="P1525" s="254"/>
      <c r="Q1525" s="254"/>
      <c r="R1525" s="254"/>
      <c r="S1525" s="254"/>
      <c r="T1525" s="254"/>
      <c r="U1525" s="254"/>
      <c r="V1525" s="254"/>
      <c r="W1525" s="254"/>
      <c r="X1525" s="254"/>
      <c r="Y1525" s="254"/>
      <c r="Z1525" s="254"/>
      <c r="AA1525" s="254"/>
      <c r="AB1525" s="254"/>
      <c r="AC1525" s="254"/>
      <c r="AD1525" s="254"/>
      <c r="AE1525" s="254"/>
      <c r="AF1525" s="254"/>
      <c r="AG1525" s="460"/>
    </row>
    <row r="1526" spans="2:33" ht="15.75">
      <c r="B1526" s="406"/>
      <c r="C1526" s="401"/>
      <c r="D1526" s="424"/>
      <c r="E1526" s="254"/>
      <c r="F1526" s="423"/>
      <c r="G1526" s="423"/>
      <c r="H1526" s="254"/>
      <c r="I1526" s="254"/>
      <c r="J1526" s="254"/>
      <c r="K1526" s="254"/>
      <c r="L1526" s="254"/>
      <c r="M1526" s="254"/>
      <c r="N1526" s="254"/>
      <c r="O1526" s="254"/>
      <c r="P1526" s="254"/>
      <c r="Q1526" s="254"/>
      <c r="R1526" s="254"/>
      <c r="S1526" s="254"/>
      <c r="T1526" s="254"/>
      <c r="U1526" s="254"/>
      <c r="V1526" s="254"/>
      <c r="W1526" s="254"/>
      <c r="X1526" s="254"/>
      <c r="Y1526" s="254"/>
      <c r="Z1526" s="254"/>
      <c r="AA1526" s="254"/>
      <c r="AB1526" s="254"/>
      <c r="AC1526" s="254"/>
      <c r="AD1526" s="254"/>
      <c r="AE1526" s="254"/>
      <c r="AF1526" s="254"/>
      <c r="AG1526" s="460"/>
    </row>
    <row r="1527" spans="2:33" ht="15.75">
      <c r="B1527" s="449" t="s">
        <v>879</v>
      </c>
      <c r="C1527" s="442"/>
      <c r="D1527" s="442">
        <v>0</v>
      </c>
      <c r="E1527" s="442">
        <v>0</v>
      </c>
      <c r="F1527" s="442">
        <v>396</v>
      </c>
      <c r="G1527" s="442">
        <v>23295</v>
      </c>
      <c r="H1527" s="254"/>
      <c r="I1527" s="254"/>
      <c r="J1527" s="254"/>
      <c r="K1527" s="254"/>
      <c r="L1527" s="254"/>
      <c r="M1527" s="254"/>
      <c r="N1527" s="254"/>
      <c r="O1527" s="254"/>
      <c r="P1527" s="254"/>
      <c r="Q1527" s="254"/>
      <c r="R1527" s="254"/>
      <c r="S1527" s="254"/>
      <c r="T1527" s="254"/>
      <c r="U1527" s="254"/>
      <c r="V1527" s="254"/>
      <c r="W1527" s="254"/>
      <c r="X1527" s="254"/>
      <c r="Y1527" s="254"/>
      <c r="Z1527" s="254"/>
      <c r="AA1527" s="254"/>
      <c r="AB1527" s="254"/>
      <c r="AC1527" s="254"/>
      <c r="AD1527" s="254"/>
      <c r="AE1527" s="254"/>
      <c r="AF1527" s="254"/>
      <c r="AG1527" s="460"/>
    </row>
    <row r="1528" spans="2:33" ht="15.75">
      <c r="B1528" s="426" t="s">
        <v>880</v>
      </c>
      <c r="C1528" s="423"/>
      <c r="D1528" s="423">
        <v>0</v>
      </c>
      <c r="E1528" s="423">
        <v>0</v>
      </c>
      <c r="F1528" s="423">
        <v>396</v>
      </c>
      <c r="G1528" s="423">
        <v>20676</v>
      </c>
      <c r="H1528" s="254"/>
      <c r="I1528" s="254"/>
      <c r="J1528" s="254"/>
      <c r="K1528" s="254"/>
      <c r="L1528" s="254"/>
      <c r="M1528" s="254"/>
      <c r="N1528" s="254"/>
      <c r="O1528" s="254"/>
      <c r="P1528" s="254"/>
      <c r="Q1528" s="254"/>
      <c r="R1528" s="254"/>
      <c r="S1528" s="254"/>
      <c r="T1528" s="254"/>
      <c r="U1528" s="254"/>
      <c r="V1528" s="254"/>
      <c r="W1528" s="254"/>
      <c r="X1528" s="254"/>
      <c r="Y1528" s="254"/>
      <c r="Z1528" s="254"/>
      <c r="AA1528" s="254"/>
      <c r="AB1528" s="254"/>
      <c r="AC1528" s="254"/>
      <c r="AD1528" s="254"/>
      <c r="AE1528" s="254"/>
      <c r="AF1528" s="254"/>
      <c r="AG1528" s="460"/>
    </row>
    <row r="1529" spans="2:33" ht="48" customHeight="1">
      <c r="B1529" s="410" t="s">
        <v>881</v>
      </c>
      <c r="C1529" s="401"/>
      <c r="D1529" s="424"/>
      <c r="E1529" s="254"/>
      <c r="F1529" s="423">
        <v>396</v>
      </c>
      <c r="G1529" s="423">
        <v>20676</v>
      </c>
      <c r="H1529" s="254"/>
      <c r="I1529" s="254"/>
      <c r="J1529" s="254"/>
      <c r="K1529" s="254"/>
      <c r="L1529" s="254"/>
      <c r="M1529" s="254"/>
      <c r="N1529" s="254"/>
      <c r="O1529" s="254"/>
      <c r="P1529" s="254"/>
      <c r="Q1529" s="254"/>
      <c r="R1529" s="254"/>
      <c r="S1529" s="254"/>
      <c r="T1529" s="254"/>
      <c r="U1529" s="254"/>
      <c r="V1529" s="254"/>
      <c r="W1529" s="254"/>
      <c r="X1529" s="254"/>
      <c r="Y1529" s="254"/>
      <c r="Z1529" s="254"/>
      <c r="AA1529" s="254"/>
      <c r="AB1529" s="254"/>
      <c r="AC1529" s="254"/>
      <c r="AD1529" s="254"/>
      <c r="AE1529" s="254"/>
      <c r="AF1529" s="423">
        <v>12.58</v>
      </c>
      <c r="AG1529" s="460" t="s">
        <v>882</v>
      </c>
    </row>
    <row r="1530" spans="2:33" ht="15.75">
      <c r="B1530" s="417" t="s">
        <v>322</v>
      </c>
      <c r="C1530" s="450"/>
      <c r="D1530" s="450">
        <v>0</v>
      </c>
      <c r="E1530" s="450">
        <v>0</v>
      </c>
      <c r="F1530" s="450">
        <v>0</v>
      </c>
      <c r="G1530" s="450">
        <v>2619</v>
      </c>
      <c r="H1530" s="254"/>
      <c r="I1530" s="254"/>
      <c r="J1530" s="254"/>
      <c r="K1530" s="254"/>
      <c r="L1530" s="254"/>
      <c r="M1530" s="254"/>
      <c r="N1530" s="254"/>
      <c r="O1530" s="254"/>
      <c r="P1530" s="254"/>
      <c r="Q1530" s="254"/>
      <c r="R1530" s="254"/>
      <c r="S1530" s="254"/>
      <c r="T1530" s="254"/>
      <c r="U1530" s="254"/>
      <c r="V1530" s="254"/>
      <c r="W1530" s="254"/>
      <c r="X1530" s="254"/>
      <c r="Y1530" s="254"/>
      <c r="Z1530" s="254"/>
      <c r="AA1530" s="254"/>
      <c r="AB1530" s="254"/>
      <c r="AC1530" s="254"/>
      <c r="AD1530" s="254"/>
      <c r="AE1530" s="254"/>
      <c r="AF1530" s="254"/>
      <c r="AG1530" s="460"/>
    </row>
    <row r="1531" spans="2:33" ht="42.75" customHeight="1">
      <c r="B1531" s="415" t="s">
        <v>883</v>
      </c>
      <c r="C1531" s="401"/>
      <c r="D1531" s="424"/>
      <c r="E1531" s="254"/>
      <c r="F1531" s="423">
        <v>0</v>
      </c>
      <c r="G1531" s="423">
        <v>2619</v>
      </c>
      <c r="H1531" s="254"/>
      <c r="I1531" s="254"/>
      <c r="J1531" s="254"/>
      <c r="K1531" s="254"/>
      <c r="L1531" s="254"/>
      <c r="M1531" s="254"/>
      <c r="N1531" s="254"/>
      <c r="O1531" s="254"/>
      <c r="P1531" s="254"/>
      <c r="Q1531" s="254"/>
      <c r="R1531" s="254"/>
      <c r="S1531" s="254"/>
      <c r="T1531" s="254"/>
      <c r="U1531" s="254"/>
      <c r="V1531" s="254"/>
      <c r="W1531" s="254"/>
      <c r="X1531" s="254"/>
      <c r="Y1531" s="254"/>
      <c r="Z1531" s="254"/>
      <c r="AA1531" s="254"/>
      <c r="AB1531" s="254"/>
      <c r="AC1531" s="254"/>
      <c r="AD1531" s="254"/>
      <c r="AE1531" s="254"/>
      <c r="AF1531" s="254"/>
      <c r="AG1531" s="460" t="s">
        <v>884</v>
      </c>
    </row>
    <row r="1532" spans="2:33" ht="15.75">
      <c r="B1532" s="447" t="s">
        <v>885</v>
      </c>
      <c r="C1532" s="442"/>
      <c r="D1532" s="442">
        <v>0</v>
      </c>
      <c r="E1532" s="442">
        <v>0</v>
      </c>
      <c r="F1532" s="442">
        <v>15</v>
      </c>
      <c r="G1532" s="442">
        <v>15</v>
      </c>
      <c r="H1532" s="254"/>
      <c r="I1532" s="254"/>
      <c r="J1532" s="254"/>
      <c r="K1532" s="254"/>
      <c r="L1532" s="254"/>
      <c r="M1532" s="254"/>
      <c r="N1532" s="254"/>
      <c r="O1532" s="254"/>
      <c r="P1532" s="254"/>
      <c r="Q1532" s="254"/>
      <c r="R1532" s="254"/>
      <c r="S1532" s="254"/>
      <c r="T1532" s="254"/>
      <c r="U1532" s="254"/>
      <c r="V1532" s="254"/>
      <c r="W1532" s="254"/>
      <c r="X1532" s="254"/>
      <c r="Y1532" s="254"/>
      <c r="Z1532" s="254"/>
      <c r="AA1532" s="254"/>
      <c r="AB1532" s="254"/>
      <c r="AC1532" s="254"/>
      <c r="AD1532" s="254"/>
      <c r="AE1532" s="254"/>
      <c r="AF1532" s="254"/>
      <c r="AG1532" s="460"/>
    </row>
    <row r="1533" spans="2:33" ht="15.75">
      <c r="B1533" s="417" t="s">
        <v>322</v>
      </c>
      <c r="C1533" s="417"/>
      <c r="D1533" s="417"/>
      <c r="E1533" s="254"/>
      <c r="F1533" s="423">
        <v>15</v>
      </c>
      <c r="G1533" s="423">
        <v>15</v>
      </c>
      <c r="H1533" s="254"/>
      <c r="I1533" s="254"/>
      <c r="J1533" s="254"/>
      <c r="K1533" s="254"/>
      <c r="L1533" s="254"/>
      <c r="M1533" s="254"/>
      <c r="N1533" s="254"/>
      <c r="O1533" s="254"/>
      <c r="P1533" s="254"/>
      <c r="Q1533" s="254"/>
      <c r="R1533" s="254"/>
      <c r="S1533" s="254"/>
      <c r="T1533" s="254"/>
      <c r="U1533" s="254"/>
      <c r="V1533" s="254"/>
      <c r="W1533" s="254"/>
      <c r="X1533" s="254"/>
      <c r="Y1533" s="254"/>
      <c r="Z1533" s="254"/>
      <c r="AA1533" s="254"/>
      <c r="AB1533" s="254"/>
      <c r="AC1533" s="254"/>
      <c r="AD1533" s="254"/>
      <c r="AE1533" s="254"/>
      <c r="AF1533" s="254"/>
      <c r="AG1533" s="460"/>
    </row>
    <row r="1534" spans="2:33" ht="27" customHeight="1">
      <c r="B1534" s="415" t="s">
        <v>886</v>
      </c>
      <c r="C1534" s="401"/>
      <c r="D1534" s="424"/>
      <c r="E1534" s="254"/>
      <c r="F1534" s="423">
        <v>15</v>
      </c>
      <c r="G1534" s="423">
        <v>15</v>
      </c>
      <c r="H1534" s="254"/>
      <c r="I1534" s="254"/>
      <c r="J1534" s="254"/>
      <c r="K1534" s="254"/>
      <c r="L1534" s="254"/>
      <c r="M1534" s="254"/>
      <c r="N1534" s="254"/>
      <c r="O1534" s="254"/>
      <c r="P1534" s="254"/>
      <c r="Q1534" s="254"/>
      <c r="R1534" s="254"/>
      <c r="S1534" s="254"/>
      <c r="T1534" s="254"/>
      <c r="U1534" s="254"/>
      <c r="V1534" s="254"/>
      <c r="W1534" s="254"/>
      <c r="X1534" s="254"/>
      <c r="Y1534" s="254"/>
      <c r="Z1534" s="254"/>
      <c r="AA1534" s="254"/>
      <c r="AB1534" s="254"/>
      <c r="AC1534" s="254"/>
      <c r="AD1534" s="254"/>
      <c r="AE1534" s="254"/>
      <c r="AF1534" s="254"/>
      <c r="AG1534" s="460" t="s">
        <v>887</v>
      </c>
    </row>
    <row r="1535" spans="2:33" ht="31.5">
      <c r="B1535" s="447" t="s">
        <v>888</v>
      </c>
      <c r="C1535" s="403"/>
      <c r="D1535" s="403">
        <v>0</v>
      </c>
      <c r="E1535" s="403">
        <v>0</v>
      </c>
      <c r="F1535" s="403">
        <v>60</v>
      </c>
      <c r="G1535" s="403">
        <v>60</v>
      </c>
      <c r="H1535" s="403">
        <v>0</v>
      </c>
      <c r="I1535" s="403">
        <v>0</v>
      </c>
      <c r="J1535" s="403">
        <v>0</v>
      </c>
      <c r="K1535" s="403">
        <v>0</v>
      </c>
      <c r="L1535" s="403">
        <v>0</v>
      </c>
      <c r="M1535" s="403">
        <v>0</v>
      </c>
      <c r="N1535" s="403">
        <v>0</v>
      </c>
      <c r="O1535" s="403">
        <v>0</v>
      </c>
      <c r="P1535" s="403">
        <v>0</v>
      </c>
      <c r="Q1535" s="403">
        <v>0</v>
      </c>
      <c r="R1535" s="403">
        <v>0</v>
      </c>
      <c r="S1535" s="403">
        <v>0</v>
      </c>
      <c r="T1535" s="403">
        <v>0</v>
      </c>
      <c r="U1535" s="403">
        <v>0</v>
      </c>
      <c r="V1535" s="403">
        <v>0</v>
      </c>
      <c r="W1535" s="403">
        <v>0</v>
      </c>
      <c r="X1535" s="403">
        <v>0</v>
      </c>
      <c r="Y1535" s="403">
        <v>0</v>
      </c>
      <c r="Z1535" s="403">
        <v>0</v>
      </c>
      <c r="AA1535" s="403">
        <v>0</v>
      </c>
      <c r="AB1535" s="403">
        <v>0</v>
      </c>
      <c r="AC1535" s="403">
        <v>0</v>
      </c>
      <c r="AD1535" s="403">
        <v>0</v>
      </c>
      <c r="AE1535" s="403">
        <v>0</v>
      </c>
      <c r="AF1535" s="254"/>
      <c r="AG1535" s="460"/>
    </row>
    <row r="1536" spans="2:33" ht="15.75">
      <c r="B1536" s="417" t="s">
        <v>322</v>
      </c>
      <c r="C1536" s="450"/>
      <c r="D1536" s="450">
        <v>0</v>
      </c>
      <c r="E1536" s="450">
        <v>0</v>
      </c>
      <c r="F1536" s="450">
        <v>60</v>
      </c>
      <c r="G1536" s="450">
        <v>60</v>
      </c>
      <c r="H1536" s="254"/>
      <c r="I1536" s="254"/>
      <c r="J1536" s="254"/>
      <c r="K1536" s="254"/>
      <c r="L1536" s="254"/>
      <c r="M1536" s="254"/>
      <c r="N1536" s="254"/>
      <c r="O1536" s="254"/>
      <c r="P1536" s="254"/>
      <c r="Q1536" s="254"/>
      <c r="R1536" s="254"/>
      <c r="S1536" s="254"/>
      <c r="T1536" s="254"/>
      <c r="U1536" s="254"/>
      <c r="V1536" s="254"/>
      <c r="W1536" s="254"/>
      <c r="X1536" s="254"/>
      <c r="Y1536" s="254"/>
      <c r="Z1536" s="254"/>
      <c r="AA1536" s="254"/>
      <c r="AB1536" s="254"/>
      <c r="AC1536" s="254"/>
      <c r="AD1536" s="254"/>
      <c r="AE1536" s="254"/>
      <c r="AF1536" s="254"/>
      <c r="AG1536" s="460"/>
    </row>
    <row r="1537" spans="2:33" ht="31.5">
      <c r="B1537" s="415" t="s">
        <v>889</v>
      </c>
      <c r="C1537" s="401"/>
      <c r="D1537" s="424"/>
      <c r="E1537" s="254"/>
      <c r="F1537" s="423">
        <v>60</v>
      </c>
      <c r="G1537" s="423">
        <v>60</v>
      </c>
      <c r="H1537" s="254"/>
      <c r="I1537" s="254"/>
      <c r="J1537" s="254"/>
      <c r="K1537" s="254"/>
      <c r="L1537" s="254"/>
      <c r="M1537" s="254"/>
      <c r="N1537" s="254"/>
      <c r="O1537" s="254"/>
      <c r="P1537" s="254"/>
      <c r="Q1537" s="254"/>
      <c r="R1537" s="254"/>
      <c r="S1537" s="254"/>
      <c r="T1537" s="254"/>
      <c r="U1537" s="254"/>
      <c r="V1537" s="254"/>
      <c r="W1537" s="254"/>
      <c r="X1537" s="254"/>
      <c r="Y1537" s="254"/>
      <c r="Z1537" s="254"/>
      <c r="AA1537" s="254"/>
      <c r="AB1537" s="254"/>
      <c r="AC1537" s="254"/>
      <c r="AD1537" s="254"/>
      <c r="AE1537" s="254"/>
      <c r="AF1537" s="254"/>
      <c r="AG1537" s="460"/>
    </row>
    <row r="1538" spans="2:33" ht="31.5">
      <c r="B1538" s="451" t="s">
        <v>890</v>
      </c>
      <c r="C1538" s="451"/>
      <c r="D1538" s="443"/>
      <c r="E1538" s="452"/>
      <c r="F1538" s="445">
        <f>F1539</f>
        <v>96</v>
      </c>
      <c r="G1538" s="445">
        <v>40</v>
      </c>
      <c r="H1538" s="254"/>
      <c r="I1538" s="254"/>
      <c r="J1538" s="254"/>
      <c r="K1538" s="254"/>
      <c r="L1538" s="254"/>
      <c r="M1538" s="254"/>
      <c r="N1538" s="254"/>
      <c r="O1538" s="254"/>
      <c r="P1538" s="254"/>
      <c r="Q1538" s="254"/>
      <c r="R1538" s="254"/>
      <c r="S1538" s="254"/>
      <c r="T1538" s="254"/>
      <c r="U1538" s="254"/>
      <c r="V1538" s="254"/>
      <c r="W1538" s="254"/>
      <c r="X1538" s="254"/>
      <c r="Y1538" s="254"/>
      <c r="Z1538" s="254"/>
      <c r="AA1538" s="254"/>
      <c r="AB1538" s="254"/>
      <c r="AC1538" s="254"/>
      <c r="AD1538" s="254"/>
      <c r="AE1538" s="254"/>
      <c r="AF1538" s="254"/>
      <c r="AG1538" s="460"/>
    </row>
    <row r="1539" spans="2:33" ht="15.75">
      <c r="B1539" s="417" t="s">
        <v>322</v>
      </c>
      <c r="C1539" s="450"/>
      <c r="D1539" s="450">
        <v>0</v>
      </c>
      <c r="E1539" s="450">
        <v>0</v>
      </c>
      <c r="F1539" s="450">
        <f>F1540+F1541</f>
        <v>96</v>
      </c>
      <c r="G1539" s="450">
        <v>40</v>
      </c>
      <c r="H1539" s="254"/>
      <c r="I1539" s="254"/>
      <c r="J1539" s="254"/>
      <c r="K1539" s="254"/>
      <c r="L1539" s="254"/>
      <c r="M1539" s="254"/>
      <c r="N1539" s="254"/>
      <c r="O1539" s="254"/>
      <c r="P1539" s="254"/>
      <c r="Q1539" s="254"/>
      <c r="R1539" s="254"/>
      <c r="S1539" s="254"/>
      <c r="T1539" s="254"/>
      <c r="U1539" s="254"/>
      <c r="V1539" s="254"/>
      <c r="W1539" s="254"/>
      <c r="X1539" s="254"/>
      <c r="Y1539" s="254"/>
      <c r="Z1539" s="254"/>
      <c r="AA1539" s="254"/>
      <c r="AB1539" s="254"/>
      <c r="AC1539" s="254"/>
      <c r="AD1539" s="254"/>
      <c r="AE1539" s="254"/>
      <c r="AF1539" s="254"/>
      <c r="AG1539" s="460"/>
    </row>
    <row r="1540" spans="2:33" ht="15.75">
      <c r="B1540" s="417" t="s">
        <v>891</v>
      </c>
      <c r="C1540" s="450"/>
      <c r="D1540" s="450"/>
      <c r="E1540" s="450"/>
      <c r="F1540" s="450">
        <v>56</v>
      </c>
      <c r="G1540" s="450"/>
      <c r="H1540" s="254"/>
      <c r="I1540" s="254"/>
      <c r="J1540" s="254"/>
      <c r="K1540" s="254"/>
      <c r="L1540" s="254"/>
      <c r="M1540" s="254"/>
      <c r="N1540" s="254"/>
      <c r="O1540" s="254"/>
      <c r="P1540" s="254"/>
      <c r="Q1540" s="254"/>
      <c r="R1540" s="254"/>
      <c r="S1540" s="254"/>
      <c r="T1540" s="254"/>
      <c r="U1540" s="254"/>
      <c r="V1540" s="254"/>
      <c r="W1540" s="254"/>
      <c r="X1540" s="254"/>
      <c r="Y1540" s="254"/>
      <c r="Z1540" s="254"/>
      <c r="AA1540" s="254"/>
      <c r="AB1540" s="254"/>
      <c r="AC1540" s="254"/>
      <c r="AD1540" s="254"/>
      <c r="AE1540" s="254"/>
      <c r="AF1540" s="254"/>
      <c r="AG1540" s="460"/>
    </row>
    <row r="1541" spans="2:33" ht="17.25" customHeight="1">
      <c r="B1541" s="415" t="s">
        <v>892</v>
      </c>
      <c r="C1541" s="401"/>
      <c r="D1541" s="424"/>
      <c r="E1541" s="254"/>
      <c r="F1541" s="423">
        <v>40</v>
      </c>
      <c r="G1541" s="423">
        <v>40</v>
      </c>
      <c r="H1541" s="254"/>
      <c r="I1541" s="254"/>
      <c r="J1541" s="254"/>
      <c r="K1541" s="254"/>
      <c r="L1541" s="254"/>
      <c r="M1541" s="254"/>
      <c r="N1541" s="254"/>
      <c r="O1541" s="254"/>
      <c r="P1541" s="254"/>
      <c r="Q1541" s="254"/>
      <c r="R1541" s="254"/>
      <c r="S1541" s="254"/>
      <c r="T1541" s="254"/>
      <c r="U1541" s="254"/>
      <c r="V1541" s="254"/>
      <c r="W1541" s="254"/>
      <c r="X1541" s="254"/>
      <c r="Y1541" s="254"/>
      <c r="Z1541" s="254"/>
      <c r="AA1541" s="254"/>
      <c r="AB1541" s="254"/>
      <c r="AC1541" s="254"/>
      <c r="AD1541" s="254"/>
      <c r="AE1541" s="254"/>
      <c r="AF1541" s="254"/>
      <c r="AG1541" s="460" t="s">
        <v>887</v>
      </c>
    </row>
    <row r="1542" spans="2:33" ht="15.75">
      <c r="B1542" s="405" t="s">
        <v>893</v>
      </c>
      <c r="C1542" s="399"/>
      <c r="D1542" s="399">
        <v>0</v>
      </c>
      <c r="E1542" s="399">
        <v>0</v>
      </c>
      <c r="F1542" s="399">
        <f>F1543+F1546+F1548</f>
        <v>44007</v>
      </c>
      <c r="G1542" s="399">
        <v>43890</v>
      </c>
      <c r="H1542" s="254"/>
      <c r="I1542" s="254"/>
      <c r="J1542" s="254"/>
      <c r="K1542" s="254"/>
      <c r="L1542" s="254"/>
      <c r="M1542" s="254"/>
      <c r="N1542" s="254"/>
      <c r="O1542" s="254"/>
      <c r="P1542" s="254"/>
      <c r="Q1542" s="254"/>
      <c r="R1542" s="254"/>
      <c r="S1542" s="254"/>
      <c r="T1542" s="254"/>
      <c r="U1542" s="254"/>
      <c r="V1542" s="254"/>
      <c r="W1542" s="254"/>
      <c r="X1542" s="254"/>
      <c r="Y1542" s="254"/>
      <c r="Z1542" s="254"/>
      <c r="AA1542" s="254"/>
      <c r="AB1542" s="254"/>
      <c r="AC1542" s="254"/>
      <c r="AD1542" s="254"/>
      <c r="AE1542" s="254"/>
      <c r="AF1542" s="254"/>
      <c r="AG1542" s="254"/>
    </row>
    <row r="1543" spans="2:33" ht="26.25">
      <c r="B1543" s="154" t="s">
        <v>562</v>
      </c>
      <c r="C1543" s="403"/>
      <c r="D1543" s="403">
        <v>0</v>
      </c>
      <c r="E1543" s="403">
        <v>0</v>
      </c>
      <c r="F1543" s="403">
        <f>F1544+F1545</f>
        <v>168</v>
      </c>
      <c r="G1543" s="403">
        <v>51</v>
      </c>
      <c r="H1543" s="254"/>
      <c r="I1543" s="254"/>
      <c r="J1543" s="254"/>
      <c r="K1543" s="254"/>
      <c r="L1543" s="254"/>
      <c r="M1543" s="254"/>
      <c r="N1543" s="254"/>
      <c r="O1543" s="254"/>
      <c r="P1543" s="254"/>
      <c r="Q1543" s="254"/>
      <c r="R1543" s="254"/>
      <c r="S1543" s="254"/>
      <c r="T1543" s="254"/>
      <c r="U1543" s="254"/>
      <c r="V1543" s="254"/>
      <c r="W1543" s="254"/>
      <c r="X1543" s="254"/>
      <c r="Y1543" s="254"/>
      <c r="Z1543" s="254"/>
      <c r="AA1543" s="254"/>
      <c r="AB1543" s="254"/>
      <c r="AC1543" s="254"/>
      <c r="AD1543" s="254"/>
      <c r="AE1543" s="254"/>
      <c r="AF1543" s="254"/>
      <c r="AG1543" s="254"/>
    </row>
    <row r="1544" spans="2:33" ht="21.75" customHeight="1">
      <c r="B1544" s="412" t="s">
        <v>894</v>
      </c>
      <c r="C1544" s="401"/>
      <c r="D1544" s="424"/>
      <c r="E1544" s="254"/>
      <c r="F1544" s="423">
        <v>51</v>
      </c>
      <c r="G1544" s="423">
        <v>51</v>
      </c>
      <c r="H1544" s="254"/>
      <c r="I1544" s="254"/>
      <c r="J1544" s="254"/>
      <c r="K1544" s="254"/>
      <c r="L1544" s="254"/>
      <c r="M1544" s="254"/>
      <c r="N1544" s="254"/>
      <c r="O1544" s="254"/>
      <c r="P1544" s="254"/>
      <c r="Q1544" s="254"/>
      <c r="R1544" s="254"/>
      <c r="S1544" s="254"/>
      <c r="T1544" s="254"/>
      <c r="U1544" s="254"/>
      <c r="V1544" s="254"/>
      <c r="W1544" s="254"/>
      <c r="X1544" s="254"/>
      <c r="Y1544" s="254"/>
      <c r="Z1544" s="254"/>
      <c r="AA1544" s="254"/>
      <c r="AB1544" s="254"/>
      <c r="AC1544" s="254"/>
      <c r="AD1544" s="254"/>
      <c r="AE1544" s="254"/>
      <c r="AF1544" s="254"/>
      <c r="AG1544" s="460" t="s">
        <v>887</v>
      </c>
    </row>
    <row r="1545" spans="2:33" ht="68.25" customHeight="1">
      <c r="B1545" s="505" t="s">
        <v>895</v>
      </c>
      <c r="C1545" s="401"/>
      <c r="D1545" s="424"/>
      <c r="E1545" s="254"/>
      <c r="F1545" s="423">
        <v>117</v>
      </c>
      <c r="G1545" s="423"/>
      <c r="H1545" s="254"/>
      <c r="I1545" s="254"/>
      <c r="J1545" s="254"/>
      <c r="K1545" s="254"/>
      <c r="L1545" s="254"/>
      <c r="M1545" s="254"/>
      <c r="N1545" s="254"/>
      <c r="O1545" s="254"/>
      <c r="P1545" s="254"/>
      <c r="Q1545" s="254"/>
      <c r="R1545" s="254"/>
      <c r="S1545" s="254"/>
      <c r="T1545" s="254"/>
      <c r="U1545" s="254"/>
      <c r="V1545" s="254"/>
      <c r="W1545" s="254"/>
      <c r="X1545" s="254"/>
      <c r="Y1545" s="254"/>
      <c r="Z1545" s="254"/>
      <c r="AA1545" s="254"/>
      <c r="AB1545" s="254"/>
      <c r="AC1545" s="254"/>
      <c r="AD1545" s="254"/>
      <c r="AE1545" s="254"/>
      <c r="AF1545" s="254"/>
      <c r="AG1545" s="460"/>
    </row>
    <row r="1546" spans="2:33" ht="15.75">
      <c r="B1546" s="188" t="s">
        <v>569</v>
      </c>
      <c r="C1546" s="403"/>
      <c r="D1546" s="403">
        <v>0</v>
      </c>
      <c r="E1546" s="403">
        <v>0</v>
      </c>
      <c r="F1546" s="403">
        <v>1240</v>
      </c>
      <c r="G1546" s="403">
        <v>1240</v>
      </c>
      <c r="H1546" s="254"/>
      <c r="I1546" s="254"/>
      <c r="J1546" s="254"/>
      <c r="K1546" s="254"/>
      <c r="L1546" s="254"/>
      <c r="M1546" s="254"/>
      <c r="N1546" s="254"/>
      <c r="O1546" s="254"/>
      <c r="P1546" s="254"/>
      <c r="Q1546" s="254"/>
      <c r="R1546" s="254"/>
      <c r="S1546" s="254"/>
      <c r="T1546" s="254"/>
      <c r="U1546" s="254"/>
      <c r="V1546" s="254"/>
      <c r="W1546" s="254"/>
      <c r="X1546" s="254"/>
      <c r="Y1546" s="254"/>
      <c r="Z1546" s="254"/>
      <c r="AA1546" s="254"/>
      <c r="AB1546" s="254"/>
      <c r="AC1546" s="254"/>
      <c r="AD1546" s="254"/>
      <c r="AE1546" s="254"/>
      <c r="AF1546" s="254"/>
      <c r="AG1546" s="254"/>
    </row>
    <row r="1547" spans="2:33" ht="31.5">
      <c r="B1547" s="423" t="s">
        <v>896</v>
      </c>
      <c r="C1547" s="401"/>
      <c r="D1547" s="424"/>
      <c r="E1547" s="254"/>
      <c r="F1547" s="423">
        <v>1240</v>
      </c>
      <c r="G1547" s="423">
        <v>1240</v>
      </c>
      <c r="H1547" s="254"/>
      <c r="I1547" s="254"/>
      <c r="J1547" s="254"/>
      <c r="K1547" s="254"/>
      <c r="L1547" s="254"/>
      <c r="M1547" s="254"/>
      <c r="N1547" s="254"/>
      <c r="O1547" s="254"/>
      <c r="P1547" s="254"/>
      <c r="Q1547" s="254"/>
      <c r="R1547" s="254"/>
      <c r="S1547" s="254"/>
      <c r="T1547" s="254"/>
      <c r="U1547" s="254"/>
      <c r="V1547" s="254"/>
      <c r="W1547" s="254"/>
      <c r="X1547" s="254"/>
      <c r="Y1547" s="254"/>
      <c r="Z1547" s="254"/>
      <c r="AA1547" s="254"/>
      <c r="AB1547" s="254"/>
      <c r="AC1547" s="254"/>
      <c r="AD1547" s="254"/>
      <c r="AE1547" s="254"/>
      <c r="AF1547" s="254"/>
      <c r="AG1547" s="254" t="s">
        <v>857</v>
      </c>
    </row>
    <row r="1548" spans="2:33" ht="15.75">
      <c r="B1548" s="188" t="s">
        <v>579</v>
      </c>
      <c r="C1548" s="455"/>
      <c r="D1548" s="455">
        <v>0</v>
      </c>
      <c r="E1548" s="455">
        <v>0</v>
      </c>
      <c r="F1548" s="455">
        <v>42599</v>
      </c>
      <c r="G1548" s="455">
        <v>42599</v>
      </c>
      <c r="H1548" s="254"/>
      <c r="I1548" s="254"/>
      <c r="J1548" s="254"/>
      <c r="K1548" s="254"/>
      <c r="L1548" s="254"/>
      <c r="M1548" s="254"/>
      <c r="N1548" s="254"/>
      <c r="O1548" s="254"/>
      <c r="P1548" s="254"/>
      <c r="Q1548" s="254"/>
      <c r="R1548" s="254"/>
      <c r="S1548" s="254"/>
      <c r="T1548" s="254"/>
      <c r="U1548" s="254"/>
      <c r="V1548" s="254"/>
      <c r="W1548" s="254"/>
      <c r="X1548" s="254"/>
      <c r="Y1548" s="254"/>
      <c r="Z1548" s="254"/>
      <c r="AA1548" s="254"/>
      <c r="AB1548" s="254"/>
      <c r="AC1548" s="254"/>
      <c r="AD1548" s="254"/>
      <c r="AE1548" s="254"/>
      <c r="AF1548" s="254"/>
      <c r="AG1548" s="254"/>
    </row>
    <row r="1549" spans="2:33" ht="15.75">
      <c r="B1549" s="416" t="s">
        <v>322</v>
      </c>
      <c r="C1549" s="401"/>
      <c r="D1549" s="401">
        <v>0</v>
      </c>
      <c r="E1549" s="401">
        <v>0</v>
      </c>
      <c r="F1549" s="401">
        <v>42599</v>
      </c>
      <c r="G1549" s="401">
        <v>42599</v>
      </c>
      <c r="H1549" s="254"/>
      <c r="I1549" s="254"/>
      <c r="J1549" s="254"/>
      <c r="K1549" s="254"/>
      <c r="L1549" s="254"/>
      <c r="M1549" s="254"/>
      <c r="N1549" s="254"/>
      <c r="O1549" s="254"/>
      <c r="P1549" s="254"/>
      <c r="Q1549" s="254"/>
      <c r="R1549" s="254"/>
      <c r="S1549" s="254"/>
      <c r="T1549" s="254"/>
      <c r="U1549" s="254"/>
      <c r="V1549" s="254"/>
      <c r="W1549" s="254"/>
      <c r="X1549" s="254"/>
      <c r="Y1549" s="254"/>
      <c r="Z1549" s="254"/>
      <c r="AA1549" s="254"/>
      <c r="AB1549" s="254"/>
      <c r="AC1549" s="254"/>
      <c r="AD1549" s="254"/>
      <c r="AE1549" s="254"/>
      <c r="AF1549" s="254"/>
      <c r="AG1549" s="254"/>
    </row>
    <row r="1550" spans="2:33" ht="31.5">
      <c r="B1550" s="427" t="s">
        <v>897</v>
      </c>
      <c r="C1550" s="423"/>
      <c r="D1550" s="424"/>
      <c r="E1550" s="254"/>
      <c r="F1550" s="423">
        <v>41328</v>
      </c>
      <c r="G1550" s="423">
        <v>41328</v>
      </c>
      <c r="H1550" s="254"/>
      <c r="I1550" s="254"/>
      <c r="J1550" s="254"/>
      <c r="K1550" s="254"/>
      <c r="L1550" s="254"/>
      <c r="M1550" s="254"/>
      <c r="N1550" s="254"/>
      <c r="O1550" s="254"/>
      <c r="P1550" s="254"/>
      <c r="Q1550" s="254"/>
      <c r="R1550" s="254"/>
      <c r="S1550" s="254"/>
      <c r="T1550" s="254"/>
      <c r="U1550" s="254"/>
      <c r="V1550" s="254"/>
      <c r="W1550" s="254"/>
      <c r="X1550" s="254"/>
      <c r="Y1550" s="254"/>
      <c r="Z1550" s="254"/>
      <c r="AA1550" s="254"/>
      <c r="AB1550" s="254"/>
      <c r="AC1550" s="254"/>
      <c r="AD1550" s="254"/>
      <c r="AE1550" s="254"/>
      <c r="AF1550" s="254"/>
      <c r="AG1550" s="254" t="s">
        <v>857</v>
      </c>
    </row>
    <row r="1551" spans="2:33" ht="15.75">
      <c r="B1551" s="428" t="s">
        <v>898</v>
      </c>
      <c r="C1551" s="423"/>
      <c r="D1551" s="424"/>
      <c r="E1551" s="254"/>
      <c r="F1551" s="423">
        <v>104</v>
      </c>
      <c r="G1551" s="423">
        <v>104</v>
      </c>
      <c r="H1551" s="254"/>
      <c r="I1551" s="254"/>
      <c r="J1551" s="254"/>
      <c r="K1551" s="254"/>
      <c r="L1551" s="254"/>
      <c r="M1551" s="254"/>
      <c r="N1551" s="254"/>
      <c r="O1551" s="254"/>
      <c r="P1551" s="254"/>
      <c r="Q1551" s="254"/>
      <c r="R1551" s="254"/>
      <c r="S1551" s="254"/>
      <c r="T1551" s="254"/>
      <c r="U1551" s="254"/>
      <c r="V1551" s="254"/>
      <c r="W1551" s="254"/>
      <c r="X1551" s="254"/>
      <c r="Y1551" s="254"/>
      <c r="Z1551" s="254"/>
      <c r="AA1551" s="254"/>
      <c r="AB1551" s="254"/>
      <c r="AC1551" s="254"/>
      <c r="AD1551" s="254"/>
      <c r="AE1551" s="254"/>
      <c r="AF1551" s="254"/>
      <c r="AG1551" s="254"/>
    </row>
    <row r="1552" spans="2:33" ht="15.75">
      <c r="B1552" s="428" t="s">
        <v>899</v>
      </c>
      <c r="C1552" s="423"/>
      <c r="D1552" s="424"/>
      <c r="E1552" s="254"/>
      <c r="F1552" s="423">
        <v>102</v>
      </c>
      <c r="G1552" s="423">
        <v>102</v>
      </c>
      <c r="H1552" s="254"/>
      <c r="I1552" s="254"/>
      <c r="J1552" s="254"/>
      <c r="K1552" s="254"/>
      <c r="L1552" s="254"/>
      <c r="M1552" s="254"/>
      <c r="N1552" s="254"/>
      <c r="O1552" s="254"/>
      <c r="P1552" s="254"/>
      <c r="Q1552" s="254"/>
      <c r="R1552" s="254"/>
      <c r="S1552" s="254"/>
      <c r="T1552" s="254"/>
      <c r="U1552" s="254"/>
      <c r="V1552" s="254"/>
      <c r="W1552" s="254"/>
      <c r="X1552" s="254"/>
      <c r="Y1552" s="254"/>
      <c r="Z1552" s="254"/>
      <c r="AA1552" s="254"/>
      <c r="AB1552" s="254"/>
      <c r="AC1552" s="254"/>
      <c r="AD1552" s="254"/>
      <c r="AE1552" s="254"/>
      <c r="AF1552" s="254"/>
      <c r="AG1552" s="254"/>
    </row>
    <row r="1553" spans="2:33" ht="15.75">
      <c r="B1553" s="428" t="s">
        <v>900</v>
      </c>
      <c r="C1553" s="423"/>
      <c r="D1553" s="424"/>
      <c r="E1553" s="254"/>
      <c r="F1553" s="423">
        <v>223</v>
      </c>
      <c r="G1553" s="423">
        <v>223</v>
      </c>
      <c r="H1553" s="254"/>
      <c r="I1553" s="254"/>
      <c r="J1553" s="254"/>
      <c r="K1553" s="254"/>
      <c r="L1553" s="254"/>
      <c r="M1553" s="254"/>
      <c r="N1553" s="254"/>
      <c r="O1553" s="254"/>
      <c r="P1553" s="254"/>
      <c r="Q1553" s="254"/>
      <c r="R1553" s="254"/>
      <c r="S1553" s="254"/>
      <c r="T1553" s="254"/>
      <c r="U1553" s="254"/>
      <c r="V1553" s="254"/>
      <c r="W1553" s="254"/>
      <c r="X1553" s="254"/>
      <c r="Y1553" s="254"/>
      <c r="Z1553" s="254"/>
      <c r="AA1553" s="254"/>
      <c r="AB1553" s="254"/>
      <c r="AC1553" s="254"/>
      <c r="AD1553" s="254"/>
      <c r="AE1553" s="254"/>
      <c r="AF1553" s="254"/>
      <c r="AG1553" s="254"/>
    </row>
    <row r="1554" spans="2:33" ht="15.75">
      <c r="B1554" s="428" t="s">
        <v>901</v>
      </c>
      <c r="C1554" s="423"/>
      <c r="D1554" s="424"/>
      <c r="E1554" s="254"/>
      <c r="F1554" s="423">
        <v>20</v>
      </c>
      <c r="G1554" s="423">
        <v>20</v>
      </c>
      <c r="H1554" s="254"/>
      <c r="I1554" s="254"/>
      <c r="J1554" s="254"/>
      <c r="K1554" s="254"/>
      <c r="L1554" s="254"/>
      <c r="M1554" s="254"/>
      <c r="N1554" s="254"/>
      <c r="O1554" s="254"/>
      <c r="P1554" s="254"/>
      <c r="Q1554" s="254"/>
      <c r="R1554" s="254"/>
      <c r="S1554" s="254"/>
      <c r="T1554" s="254"/>
      <c r="U1554" s="254"/>
      <c r="V1554" s="254"/>
      <c r="W1554" s="254"/>
      <c r="X1554" s="254"/>
      <c r="Y1554" s="254"/>
      <c r="Z1554" s="254"/>
      <c r="AA1554" s="254"/>
      <c r="AB1554" s="254"/>
      <c r="AC1554" s="254"/>
      <c r="AD1554" s="254"/>
      <c r="AE1554" s="254"/>
      <c r="AF1554" s="254"/>
      <c r="AG1554" s="254"/>
    </row>
    <row r="1555" spans="2:33" ht="15.75">
      <c r="B1555" s="427" t="s">
        <v>902</v>
      </c>
      <c r="C1555" s="423"/>
      <c r="D1555" s="424"/>
      <c r="E1555" s="254"/>
      <c r="F1555" s="423">
        <v>4</v>
      </c>
      <c r="G1555" s="423">
        <v>4</v>
      </c>
      <c r="H1555" s="254"/>
      <c r="I1555" s="254"/>
      <c r="J1555" s="254"/>
      <c r="K1555" s="254"/>
      <c r="L1555" s="254"/>
      <c r="M1555" s="254"/>
      <c r="N1555" s="254"/>
      <c r="O1555" s="254"/>
      <c r="P1555" s="254"/>
      <c r="Q1555" s="254"/>
      <c r="R1555" s="254"/>
      <c r="S1555" s="254"/>
      <c r="T1555" s="254"/>
      <c r="U1555" s="254"/>
      <c r="V1555" s="254"/>
      <c r="W1555" s="254"/>
      <c r="X1555" s="254"/>
      <c r="Y1555" s="254"/>
      <c r="Z1555" s="254"/>
      <c r="AA1555" s="254"/>
      <c r="AB1555" s="254"/>
      <c r="AC1555" s="254"/>
      <c r="AD1555" s="254"/>
      <c r="AE1555" s="254"/>
      <c r="AF1555" s="254"/>
      <c r="AG1555" s="254"/>
    </row>
    <row r="1556" spans="2:33" ht="15.75">
      <c r="B1556" s="428" t="s">
        <v>903</v>
      </c>
      <c r="C1556" s="423"/>
      <c r="D1556" s="424"/>
      <c r="E1556" s="254"/>
      <c r="F1556" s="423">
        <v>818</v>
      </c>
      <c r="G1556" s="423">
        <v>818</v>
      </c>
      <c r="H1556" s="254"/>
      <c r="I1556" s="254"/>
      <c r="J1556" s="254"/>
      <c r="K1556" s="254"/>
      <c r="L1556" s="254"/>
      <c r="M1556" s="254"/>
      <c r="N1556" s="254"/>
      <c r="O1556" s="254"/>
      <c r="P1556" s="254"/>
      <c r="Q1556" s="254"/>
      <c r="R1556" s="254"/>
      <c r="S1556" s="254"/>
      <c r="T1556" s="254"/>
      <c r="U1556" s="254"/>
      <c r="V1556" s="254"/>
      <c r="W1556" s="254"/>
      <c r="X1556" s="254"/>
      <c r="Y1556" s="254"/>
      <c r="Z1556" s="254"/>
      <c r="AA1556" s="254"/>
      <c r="AB1556" s="254"/>
      <c r="AC1556" s="254"/>
      <c r="AD1556" s="254"/>
      <c r="AE1556" s="254"/>
      <c r="AF1556" s="254"/>
      <c r="AG1556" s="254"/>
    </row>
    <row r="1557" spans="2:33" ht="15.75">
      <c r="B1557" s="405" t="s">
        <v>904</v>
      </c>
      <c r="C1557" s="399"/>
      <c r="D1557" s="399">
        <v>0</v>
      </c>
      <c r="E1557" s="399">
        <v>0</v>
      </c>
      <c r="F1557" s="399">
        <f>F1558+F1564+F1567+F1570+F1574</f>
        <v>1834</v>
      </c>
      <c r="G1557" s="399">
        <v>1136</v>
      </c>
      <c r="H1557" s="399">
        <v>0</v>
      </c>
      <c r="I1557" s="399">
        <v>0</v>
      </c>
      <c r="J1557" s="399">
        <v>0</v>
      </c>
      <c r="K1557" s="399">
        <v>0</v>
      </c>
      <c r="L1557" s="399">
        <v>0</v>
      </c>
      <c r="M1557" s="399">
        <v>0</v>
      </c>
      <c r="N1557" s="399">
        <v>0</v>
      </c>
      <c r="O1557" s="399">
        <v>0</v>
      </c>
      <c r="P1557" s="399">
        <v>0</v>
      </c>
      <c r="Q1557" s="399">
        <v>0</v>
      </c>
      <c r="R1557" s="399">
        <v>0</v>
      </c>
      <c r="S1557" s="399">
        <v>0</v>
      </c>
      <c r="T1557" s="399">
        <v>0</v>
      </c>
      <c r="U1557" s="399">
        <v>0</v>
      </c>
      <c r="V1557" s="399">
        <v>0</v>
      </c>
      <c r="W1557" s="399">
        <v>0</v>
      </c>
      <c r="X1557" s="399">
        <v>0</v>
      </c>
      <c r="Y1557" s="399">
        <v>0</v>
      </c>
      <c r="Z1557" s="399">
        <v>0</v>
      </c>
      <c r="AA1557" s="399">
        <v>0</v>
      </c>
      <c r="AB1557" s="399">
        <v>0</v>
      </c>
      <c r="AC1557" s="399">
        <v>0</v>
      </c>
      <c r="AD1557" s="399">
        <v>0</v>
      </c>
      <c r="AE1557" s="399">
        <v>0</v>
      </c>
      <c r="AF1557" s="254"/>
      <c r="AG1557" s="254"/>
    </row>
    <row r="1558" spans="2:33" ht="15.75">
      <c r="B1558" s="395" t="s">
        <v>905</v>
      </c>
      <c r="C1558" s="403"/>
      <c r="D1558" s="403">
        <v>0</v>
      </c>
      <c r="E1558" s="403">
        <v>0</v>
      </c>
      <c r="F1558" s="403">
        <f>F1559+F1561</f>
        <v>333</v>
      </c>
      <c r="G1558" s="403">
        <v>786</v>
      </c>
      <c r="H1558" s="254"/>
      <c r="I1558" s="254"/>
      <c r="J1558" s="254"/>
      <c r="K1558" s="254"/>
      <c r="L1558" s="254"/>
      <c r="M1558" s="254"/>
      <c r="N1558" s="254"/>
      <c r="O1558" s="254"/>
      <c r="P1558" s="254"/>
      <c r="Q1558" s="254"/>
      <c r="R1558" s="254"/>
      <c r="S1558" s="254"/>
      <c r="T1558" s="254"/>
      <c r="U1558" s="254"/>
      <c r="V1558" s="254"/>
      <c r="W1558" s="254"/>
      <c r="X1558" s="254"/>
      <c r="Y1558" s="254"/>
      <c r="Z1558" s="254"/>
      <c r="AA1558" s="254"/>
      <c r="AB1558" s="254"/>
      <c r="AC1558" s="254"/>
      <c r="AD1558" s="254"/>
      <c r="AE1558" s="254"/>
      <c r="AF1558" s="254"/>
      <c r="AG1558" s="254"/>
    </row>
    <row r="1559" spans="2:33" ht="15.75">
      <c r="B1559" s="429" t="s">
        <v>880</v>
      </c>
      <c r="C1559" s="429"/>
      <c r="D1559" s="429">
        <v>0</v>
      </c>
      <c r="E1559" s="429">
        <v>0</v>
      </c>
      <c r="F1559" s="386">
        <f>F1560</f>
        <v>80</v>
      </c>
      <c r="G1559" s="429">
        <v>533</v>
      </c>
      <c r="H1559" s="254"/>
      <c r="I1559" s="254"/>
      <c r="J1559" s="254"/>
      <c r="K1559" s="254"/>
      <c r="L1559" s="254"/>
      <c r="M1559" s="254"/>
      <c r="N1559" s="254"/>
      <c r="O1559" s="254"/>
      <c r="P1559" s="254"/>
      <c r="Q1559" s="254"/>
      <c r="R1559" s="254"/>
      <c r="S1559" s="254"/>
      <c r="T1559" s="254"/>
      <c r="U1559" s="254"/>
      <c r="V1559" s="254"/>
      <c r="W1559" s="254"/>
      <c r="X1559" s="254"/>
      <c r="Y1559" s="254"/>
      <c r="Z1559" s="254"/>
      <c r="AA1559" s="254"/>
      <c r="AB1559" s="254"/>
      <c r="AC1559" s="254"/>
      <c r="AD1559" s="254"/>
      <c r="AE1559" s="254"/>
      <c r="AF1559" s="254"/>
      <c r="AG1559" s="254"/>
    </row>
    <row r="1560" spans="2:33" ht="42.75" customHeight="1">
      <c r="B1560" s="427" t="s">
        <v>906</v>
      </c>
      <c r="C1560" s="418"/>
      <c r="D1560" s="429"/>
      <c r="E1560" s="254"/>
      <c r="F1560" s="387">
        <v>80</v>
      </c>
      <c r="G1560" s="438">
        <v>533</v>
      </c>
      <c r="H1560" s="254"/>
      <c r="I1560" s="254"/>
      <c r="J1560" s="254"/>
      <c r="K1560" s="254"/>
      <c r="L1560" s="254"/>
      <c r="M1560" s="254"/>
      <c r="N1560" s="254"/>
      <c r="O1560" s="254"/>
      <c r="P1560" s="254"/>
      <c r="Q1560" s="254"/>
      <c r="R1560" s="254"/>
      <c r="S1560" s="254"/>
      <c r="T1560" s="254"/>
      <c r="U1560" s="254"/>
      <c r="V1560" s="254"/>
      <c r="W1560" s="254"/>
      <c r="X1560" s="254"/>
      <c r="Y1560" s="254"/>
      <c r="Z1560" s="254"/>
      <c r="AA1560" s="254"/>
      <c r="AB1560" s="254"/>
      <c r="AC1560" s="254"/>
      <c r="AD1560" s="254"/>
      <c r="AE1560" s="254"/>
      <c r="AF1560" s="254"/>
      <c r="AG1560" s="219" t="s">
        <v>907</v>
      </c>
    </row>
    <row r="1561" spans="2:33" ht="15.75">
      <c r="B1561" s="416" t="s">
        <v>322</v>
      </c>
      <c r="C1561" s="418"/>
      <c r="D1561" s="418">
        <v>0</v>
      </c>
      <c r="E1561" s="418">
        <v>0</v>
      </c>
      <c r="F1561" s="388">
        <v>253</v>
      </c>
      <c r="G1561" s="418">
        <v>253</v>
      </c>
      <c r="H1561" s="254"/>
      <c r="I1561" s="254"/>
      <c r="J1561" s="254"/>
      <c r="K1561" s="254"/>
      <c r="L1561" s="254"/>
      <c r="M1561" s="254"/>
      <c r="N1561" s="254"/>
      <c r="O1561" s="254"/>
      <c r="P1561" s="254"/>
      <c r="Q1561" s="254"/>
      <c r="R1561" s="254"/>
      <c r="S1561" s="254"/>
      <c r="T1561" s="254"/>
      <c r="U1561" s="254"/>
      <c r="V1561" s="254"/>
      <c r="W1561" s="254"/>
      <c r="X1561" s="254"/>
      <c r="Y1561" s="254"/>
      <c r="Z1561" s="254"/>
      <c r="AA1561" s="254"/>
      <c r="AB1561" s="254"/>
      <c r="AC1561" s="254"/>
      <c r="AD1561" s="254"/>
      <c r="AE1561" s="254"/>
      <c r="AF1561" s="254"/>
      <c r="AG1561" s="254"/>
    </row>
    <row r="1562" spans="2:33" ht="69.75" customHeight="1">
      <c r="B1562" s="430" t="s">
        <v>908</v>
      </c>
      <c r="C1562" s="418"/>
      <c r="D1562" s="429"/>
      <c r="E1562" s="254"/>
      <c r="F1562" s="387">
        <v>235</v>
      </c>
      <c r="G1562" s="423">
        <v>235</v>
      </c>
      <c r="H1562" s="254"/>
      <c r="I1562" s="254"/>
      <c r="J1562" s="254"/>
      <c r="K1562" s="254"/>
      <c r="L1562" s="254"/>
      <c r="M1562" s="254"/>
      <c r="N1562" s="254"/>
      <c r="O1562" s="254"/>
      <c r="P1562" s="254"/>
      <c r="Q1562" s="254"/>
      <c r="R1562" s="254"/>
      <c r="S1562" s="254"/>
      <c r="T1562" s="254"/>
      <c r="U1562" s="254"/>
      <c r="V1562" s="254"/>
      <c r="W1562" s="254"/>
      <c r="X1562" s="254"/>
      <c r="Y1562" s="254"/>
      <c r="Z1562" s="254"/>
      <c r="AA1562" s="254"/>
      <c r="AB1562" s="254"/>
      <c r="AC1562" s="254"/>
      <c r="AD1562" s="254"/>
      <c r="AE1562" s="254"/>
      <c r="AF1562" s="254"/>
      <c r="AG1562" s="219" t="s">
        <v>909</v>
      </c>
    </row>
    <row r="1563" spans="2:33" ht="63">
      <c r="B1563" s="422" t="s">
        <v>910</v>
      </c>
      <c r="C1563" s="418"/>
      <c r="D1563" s="429"/>
      <c r="E1563" s="254"/>
      <c r="F1563" s="387">
        <v>18</v>
      </c>
      <c r="G1563" s="423">
        <v>18</v>
      </c>
      <c r="H1563" s="254"/>
      <c r="I1563" s="254"/>
      <c r="J1563" s="254"/>
      <c r="K1563" s="254"/>
      <c r="L1563" s="254"/>
      <c r="M1563" s="254"/>
      <c r="N1563" s="254"/>
      <c r="O1563" s="254"/>
      <c r="P1563" s="254"/>
      <c r="Q1563" s="254"/>
      <c r="R1563" s="254"/>
      <c r="S1563" s="254"/>
      <c r="T1563" s="254"/>
      <c r="U1563" s="254"/>
      <c r="V1563" s="254"/>
      <c r="W1563" s="254"/>
      <c r="X1563" s="254"/>
      <c r="Y1563" s="254"/>
      <c r="Z1563" s="254"/>
      <c r="AA1563" s="254"/>
      <c r="AB1563" s="254"/>
      <c r="AC1563" s="254"/>
      <c r="AD1563" s="254"/>
      <c r="AE1563" s="254"/>
      <c r="AF1563" s="254"/>
      <c r="AG1563" s="254" t="s">
        <v>842</v>
      </c>
    </row>
    <row r="1564" spans="2:33" ht="15.75">
      <c r="B1564" s="453" t="s">
        <v>911</v>
      </c>
      <c r="C1564" s="454"/>
      <c r="D1564" s="454">
        <v>0</v>
      </c>
      <c r="E1564" s="454">
        <v>0</v>
      </c>
      <c r="F1564" s="506">
        <f>F1565+F1566</f>
        <v>762</v>
      </c>
      <c r="G1564" s="454">
        <v>350</v>
      </c>
      <c r="H1564" s="254"/>
      <c r="I1564" s="254"/>
      <c r="J1564" s="254"/>
      <c r="K1564" s="254"/>
      <c r="L1564" s="254"/>
      <c r="M1564" s="254"/>
      <c r="N1564" s="254"/>
      <c r="O1564" s="254"/>
      <c r="P1564" s="254"/>
      <c r="Q1564" s="254"/>
      <c r="R1564" s="254"/>
      <c r="S1564" s="254"/>
      <c r="T1564" s="254"/>
      <c r="U1564" s="254"/>
      <c r="V1564" s="254"/>
      <c r="W1564" s="254"/>
      <c r="X1564" s="254"/>
      <c r="Y1564" s="254"/>
      <c r="Z1564" s="254"/>
      <c r="AA1564" s="254"/>
      <c r="AB1564" s="254"/>
      <c r="AC1564" s="254"/>
      <c r="AD1564" s="254"/>
      <c r="AE1564" s="254"/>
      <c r="AF1564" s="254"/>
      <c r="AG1564" s="254"/>
    </row>
    <row r="1565" spans="2:33" ht="31.5">
      <c r="B1565" s="422" t="s">
        <v>912</v>
      </c>
      <c r="C1565" s="418"/>
      <c r="D1565" s="429"/>
      <c r="E1565" s="254"/>
      <c r="F1565" s="423">
        <v>350</v>
      </c>
      <c r="G1565" s="438">
        <v>350</v>
      </c>
      <c r="H1565" s="254"/>
      <c r="I1565" s="254"/>
      <c r="J1565" s="254"/>
      <c r="K1565" s="254"/>
      <c r="L1565" s="254"/>
      <c r="M1565" s="254"/>
      <c r="N1565" s="254"/>
      <c r="O1565" s="254"/>
      <c r="P1565" s="254"/>
      <c r="Q1565" s="254"/>
      <c r="R1565" s="254"/>
      <c r="S1565" s="254"/>
      <c r="T1565" s="254"/>
      <c r="U1565" s="254"/>
      <c r="V1565" s="254"/>
      <c r="W1565" s="254"/>
      <c r="X1565" s="254"/>
      <c r="Y1565" s="254"/>
      <c r="Z1565" s="254"/>
      <c r="AA1565" s="254"/>
      <c r="AB1565" s="254"/>
      <c r="AC1565" s="254"/>
      <c r="AD1565" s="254"/>
      <c r="AE1565" s="254"/>
      <c r="AF1565" s="461"/>
      <c r="AG1565" s="460" t="s">
        <v>827</v>
      </c>
    </row>
    <row r="1566" spans="2:33" ht="15.75">
      <c r="B1566" s="422" t="s">
        <v>834</v>
      </c>
      <c r="C1566" s="418"/>
      <c r="D1566" s="429"/>
      <c r="E1566" s="254"/>
      <c r="F1566" s="423">
        <v>412</v>
      </c>
      <c r="G1566" s="438"/>
      <c r="H1566" s="254"/>
      <c r="I1566" s="254"/>
      <c r="J1566" s="254"/>
      <c r="K1566" s="254"/>
      <c r="L1566" s="254"/>
      <c r="M1566" s="254"/>
      <c r="N1566" s="254"/>
      <c r="O1566" s="254"/>
      <c r="P1566" s="254"/>
      <c r="Q1566" s="254"/>
      <c r="R1566" s="254"/>
      <c r="S1566" s="254"/>
      <c r="T1566" s="254"/>
      <c r="U1566" s="254"/>
      <c r="V1566" s="254"/>
      <c r="W1566" s="254"/>
      <c r="X1566" s="254"/>
      <c r="Y1566" s="254"/>
      <c r="Z1566" s="254"/>
      <c r="AA1566" s="254"/>
      <c r="AB1566" s="254"/>
      <c r="AC1566" s="254"/>
      <c r="AD1566" s="254"/>
      <c r="AE1566" s="254"/>
      <c r="AF1566" s="461"/>
      <c r="AG1566" s="460"/>
    </row>
    <row r="1567" spans="2:33" ht="15.75">
      <c r="B1567" s="507" t="s">
        <v>913</v>
      </c>
      <c r="C1567" s="418"/>
      <c r="D1567" s="429"/>
      <c r="E1567" s="254"/>
      <c r="F1567" s="423">
        <f>F1568</f>
        <v>25</v>
      </c>
      <c r="G1567" s="438"/>
      <c r="H1567" s="254"/>
      <c r="I1567" s="254"/>
      <c r="J1567" s="254"/>
      <c r="K1567" s="254"/>
      <c r="L1567" s="254"/>
      <c r="M1567" s="254"/>
      <c r="N1567" s="254"/>
      <c r="O1567" s="254"/>
      <c r="P1567" s="254"/>
      <c r="Q1567" s="254"/>
      <c r="R1567" s="254"/>
      <c r="S1567" s="254"/>
      <c r="T1567" s="254"/>
      <c r="U1567" s="254"/>
      <c r="V1567" s="254"/>
      <c r="W1567" s="254"/>
      <c r="X1567" s="254"/>
      <c r="Y1567" s="254"/>
      <c r="Z1567" s="254"/>
      <c r="AA1567" s="254"/>
      <c r="AB1567" s="254"/>
      <c r="AC1567" s="254"/>
      <c r="AD1567" s="254"/>
      <c r="AE1567" s="254"/>
      <c r="AF1567" s="461"/>
      <c r="AG1567" s="460"/>
    </row>
    <row r="1568" spans="2:33" ht="15.75">
      <c r="B1568" s="508" t="s">
        <v>322</v>
      </c>
      <c r="C1568" s="418"/>
      <c r="D1568" s="429"/>
      <c r="E1568" s="254"/>
      <c r="F1568" s="423">
        <f>F1569</f>
        <v>25</v>
      </c>
      <c r="G1568" s="438"/>
      <c r="H1568" s="254"/>
      <c r="I1568" s="254"/>
      <c r="J1568" s="254"/>
      <c r="K1568" s="254"/>
      <c r="L1568" s="254"/>
      <c r="M1568" s="254"/>
      <c r="N1568" s="254"/>
      <c r="O1568" s="254"/>
      <c r="P1568" s="254"/>
      <c r="Q1568" s="254"/>
      <c r="R1568" s="254"/>
      <c r="S1568" s="254"/>
      <c r="T1568" s="254"/>
      <c r="U1568" s="254"/>
      <c r="V1568" s="254"/>
      <c r="W1568" s="254"/>
      <c r="X1568" s="254"/>
      <c r="Y1568" s="254"/>
      <c r="Z1568" s="254"/>
      <c r="AA1568" s="254"/>
      <c r="AB1568" s="254"/>
      <c r="AC1568" s="254"/>
      <c r="AD1568" s="254"/>
      <c r="AE1568" s="254"/>
      <c r="AF1568" s="461"/>
      <c r="AG1568" s="460"/>
    </row>
    <row r="1569" spans="2:33" ht="15.75">
      <c r="B1569" s="509" t="s">
        <v>914</v>
      </c>
      <c r="C1569" s="418"/>
      <c r="D1569" s="429"/>
      <c r="E1569" s="254"/>
      <c r="F1569" s="423">
        <v>25</v>
      </c>
      <c r="G1569" s="438"/>
      <c r="H1569" s="254"/>
      <c r="I1569" s="254"/>
      <c r="J1569" s="254"/>
      <c r="K1569" s="254"/>
      <c r="L1569" s="254"/>
      <c r="M1569" s="254"/>
      <c r="N1569" s="254"/>
      <c r="O1569" s="254"/>
      <c r="P1569" s="254"/>
      <c r="Q1569" s="254"/>
      <c r="R1569" s="254"/>
      <c r="S1569" s="254"/>
      <c r="T1569" s="254"/>
      <c r="U1569" s="254"/>
      <c r="V1569" s="254"/>
      <c r="W1569" s="254"/>
      <c r="X1569" s="254"/>
      <c r="Y1569" s="254"/>
      <c r="Z1569" s="254"/>
      <c r="AA1569" s="254"/>
      <c r="AB1569" s="254"/>
      <c r="AC1569" s="254"/>
      <c r="AD1569" s="254"/>
      <c r="AE1569" s="254"/>
      <c r="AF1569" s="461"/>
      <c r="AG1569" s="460"/>
    </row>
    <row r="1570" spans="2:33" ht="15.75">
      <c r="B1570" s="507" t="s">
        <v>915</v>
      </c>
      <c r="C1570" s="418"/>
      <c r="D1570" s="429"/>
      <c r="E1570" s="254"/>
      <c r="F1570" s="423">
        <f>F1571</f>
        <v>660</v>
      </c>
      <c r="G1570" s="438"/>
      <c r="H1570" s="254"/>
      <c r="I1570" s="254"/>
      <c r="J1570" s="254"/>
      <c r="K1570" s="254"/>
      <c r="L1570" s="254"/>
      <c r="M1570" s="254"/>
      <c r="N1570" s="254"/>
      <c r="O1570" s="254"/>
      <c r="P1570" s="254"/>
      <c r="Q1570" s="254"/>
      <c r="R1570" s="254"/>
      <c r="S1570" s="254"/>
      <c r="T1570" s="254"/>
      <c r="U1570" s="254"/>
      <c r="V1570" s="254"/>
      <c r="W1570" s="254"/>
      <c r="X1570" s="254"/>
      <c r="Y1570" s="254"/>
      <c r="Z1570" s="254"/>
      <c r="AA1570" s="254"/>
      <c r="AB1570" s="254"/>
      <c r="AC1570" s="254"/>
      <c r="AD1570" s="254"/>
      <c r="AE1570" s="254"/>
      <c r="AF1570" s="461"/>
      <c r="AG1570" s="460"/>
    </row>
    <row r="1571" spans="2:33" ht="15.75">
      <c r="B1571" s="508" t="s">
        <v>322</v>
      </c>
      <c r="C1571" s="418"/>
      <c r="D1571" s="429"/>
      <c r="E1571" s="254"/>
      <c r="F1571" s="423">
        <f>F1572+F1573</f>
        <v>660</v>
      </c>
      <c r="G1571" s="438"/>
      <c r="H1571" s="254"/>
      <c r="I1571" s="254"/>
      <c r="J1571" s="254"/>
      <c r="K1571" s="254"/>
      <c r="L1571" s="254"/>
      <c r="M1571" s="254"/>
      <c r="N1571" s="254"/>
      <c r="O1571" s="254"/>
      <c r="P1571" s="254"/>
      <c r="Q1571" s="254"/>
      <c r="R1571" s="254"/>
      <c r="S1571" s="254"/>
      <c r="T1571" s="254"/>
      <c r="U1571" s="254"/>
      <c r="V1571" s="254"/>
      <c r="W1571" s="254"/>
      <c r="X1571" s="254"/>
      <c r="Y1571" s="254"/>
      <c r="Z1571" s="254"/>
      <c r="AA1571" s="254"/>
      <c r="AB1571" s="254"/>
      <c r="AC1571" s="254"/>
      <c r="AD1571" s="254"/>
      <c r="AE1571" s="254"/>
      <c r="AF1571" s="461"/>
      <c r="AG1571" s="460"/>
    </row>
    <row r="1572" spans="2:33" ht="15.75">
      <c r="B1572" s="509" t="s">
        <v>916</v>
      </c>
      <c r="C1572" s="418"/>
      <c r="D1572" s="429"/>
      <c r="E1572" s="254"/>
      <c r="F1572" s="423">
        <v>60</v>
      </c>
      <c r="G1572" s="438"/>
      <c r="H1572" s="254"/>
      <c r="I1572" s="254"/>
      <c r="J1572" s="254"/>
      <c r="K1572" s="254"/>
      <c r="L1572" s="254"/>
      <c r="M1572" s="254"/>
      <c r="N1572" s="254"/>
      <c r="O1572" s="254"/>
      <c r="P1572" s="254"/>
      <c r="Q1572" s="254"/>
      <c r="R1572" s="254"/>
      <c r="S1572" s="254"/>
      <c r="T1572" s="254"/>
      <c r="U1572" s="254"/>
      <c r="V1572" s="254"/>
      <c r="W1572" s="254"/>
      <c r="X1572" s="254"/>
      <c r="Y1572" s="254"/>
      <c r="Z1572" s="254"/>
      <c r="AA1572" s="254"/>
      <c r="AB1572" s="254"/>
      <c r="AC1572" s="254"/>
      <c r="AD1572" s="254"/>
      <c r="AE1572" s="254"/>
      <c r="AF1572" s="461"/>
      <c r="AG1572" s="460"/>
    </row>
    <row r="1573" spans="2:33" ht="30">
      <c r="B1573" s="509" t="s">
        <v>917</v>
      </c>
      <c r="C1573" s="418"/>
      <c r="D1573" s="429"/>
      <c r="E1573" s="254"/>
      <c r="F1573" s="423">
        <v>600</v>
      </c>
      <c r="G1573" s="438"/>
      <c r="H1573" s="254"/>
      <c r="I1573" s="254"/>
      <c r="J1573" s="254"/>
      <c r="K1573" s="254"/>
      <c r="L1573" s="254"/>
      <c r="M1573" s="254"/>
      <c r="N1573" s="254"/>
      <c r="O1573" s="254"/>
      <c r="P1573" s="254"/>
      <c r="Q1573" s="254"/>
      <c r="R1573" s="254"/>
      <c r="S1573" s="254"/>
      <c r="T1573" s="254"/>
      <c r="U1573" s="254"/>
      <c r="V1573" s="254"/>
      <c r="W1573" s="254"/>
      <c r="X1573" s="254"/>
      <c r="Y1573" s="254"/>
      <c r="Z1573" s="254"/>
      <c r="AA1573" s="254"/>
      <c r="AB1573" s="254"/>
      <c r="AC1573" s="254"/>
      <c r="AD1573" s="254"/>
      <c r="AE1573" s="254"/>
      <c r="AF1573" s="461"/>
      <c r="AG1573" s="460"/>
    </row>
    <row r="1574" spans="2:33" ht="15.75">
      <c r="B1574" s="507" t="s">
        <v>918</v>
      </c>
      <c r="C1574" s="418"/>
      <c r="D1574" s="429"/>
      <c r="E1574" s="254"/>
      <c r="F1574" s="423">
        <f>F1575</f>
        <v>54</v>
      </c>
      <c r="G1574" s="438"/>
      <c r="H1574" s="254"/>
      <c r="I1574" s="254"/>
      <c r="J1574" s="254"/>
      <c r="K1574" s="254"/>
      <c r="L1574" s="254"/>
      <c r="M1574" s="254"/>
      <c r="N1574" s="254"/>
      <c r="O1574" s="254"/>
      <c r="P1574" s="254"/>
      <c r="Q1574" s="254"/>
      <c r="R1574" s="254"/>
      <c r="S1574" s="254"/>
      <c r="T1574" s="254"/>
      <c r="U1574" s="254"/>
      <c r="V1574" s="254"/>
      <c r="W1574" s="254"/>
      <c r="X1574" s="254"/>
      <c r="Y1574" s="254"/>
      <c r="Z1574" s="254"/>
      <c r="AA1574" s="254"/>
      <c r="AB1574" s="254"/>
      <c r="AC1574" s="254"/>
      <c r="AD1574" s="254"/>
      <c r="AE1574" s="254"/>
      <c r="AF1574" s="461"/>
      <c r="AG1574" s="460"/>
    </row>
    <row r="1575" spans="2:33" ht="15.75">
      <c r="B1575" s="508" t="s">
        <v>322</v>
      </c>
      <c r="C1575" s="418"/>
      <c r="D1575" s="429"/>
      <c r="E1575" s="254"/>
      <c r="F1575" s="423">
        <f>F1576</f>
        <v>54</v>
      </c>
      <c r="G1575" s="438"/>
      <c r="H1575" s="254"/>
      <c r="I1575" s="254"/>
      <c r="J1575" s="254"/>
      <c r="K1575" s="254"/>
      <c r="L1575" s="254"/>
      <c r="M1575" s="254"/>
      <c r="N1575" s="254"/>
      <c r="O1575" s="254"/>
      <c r="P1575" s="254"/>
      <c r="Q1575" s="254"/>
      <c r="R1575" s="254"/>
      <c r="S1575" s="254"/>
      <c r="T1575" s="254"/>
      <c r="U1575" s="254"/>
      <c r="V1575" s="254"/>
      <c r="W1575" s="254"/>
      <c r="X1575" s="254"/>
      <c r="Y1575" s="254"/>
      <c r="Z1575" s="254"/>
      <c r="AA1575" s="254"/>
      <c r="AB1575" s="254"/>
      <c r="AC1575" s="254"/>
      <c r="AD1575" s="254"/>
      <c r="AE1575" s="254"/>
      <c r="AF1575" s="461"/>
      <c r="AG1575" s="460"/>
    </row>
    <row r="1576" spans="2:33" ht="31.5">
      <c r="B1576" s="510" t="s">
        <v>919</v>
      </c>
      <c r="C1576" s="418"/>
      <c r="D1576" s="429"/>
      <c r="E1576" s="254"/>
      <c r="F1576" s="423">
        <v>54</v>
      </c>
      <c r="G1576" s="438"/>
      <c r="H1576" s="254"/>
      <c r="I1576" s="254"/>
      <c r="J1576" s="254"/>
      <c r="K1576" s="254"/>
      <c r="L1576" s="254"/>
      <c r="M1576" s="254"/>
      <c r="N1576" s="254"/>
      <c r="O1576" s="254"/>
      <c r="P1576" s="254"/>
      <c r="Q1576" s="254"/>
      <c r="R1576" s="254"/>
      <c r="S1576" s="254"/>
      <c r="T1576" s="254"/>
      <c r="U1576" s="254"/>
      <c r="V1576" s="254"/>
      <c r="W1576" s="254"/>
      <c r="X1576" s="254"/>
      <c r="Y1576" s="254"/>
      <c r="Z1576" s="254"/>
      <c r="AA1576" s="254"/>
      <c r="AB1576" s="254"/>
      <c r="AC1576" s="254"/>
      <c r="AD1576" s="254"/>
      <c r="AE1576" s="254"/>
      <c r="AF1576" s="461"/>
      <c r="AG1576" s="460"/>
    </row>
    <row r="1577" spans="2:33" ht="31.5">
      <c r="B1577" s="405" t="s">
        <v>920</v>
      </c>
      <c r="C1577" s="399"/>
      <c r="D1577" s="399">
        <v>0</v>
      </c>
      <c r="E1577" s="399">
        <v>0</v>
      </c>
      <c r="F1577" s="399">
        <f>F1578+F1580</f>
        <v>13</v>
      </c>
      <c r="G1577" s="399">
        <v>499.74</v>
      </c>
      <c r="H1577" s="462"/>
      <c r="I1577" s="462"/>
      <c r="J1577" s="462"/>
      <c r="K1577" s="462"/>
      <c r="L1577" s="462"/>
      <c r="M1577" s="462"/>
      <c r="N1577" s="462"/>
      <c r="O1577" s="462"/>
      <c r="P1577" s="462"/>
      <c r="Q1577" s="462"/>
      <c r="R1577" s="462"/>
      <c r="S1577" s="462"/>
      <c r="T1577" s="462"/>
      <c r="U1577" s="462"/>
      <c r="V1577" s="462"/>
      <c r="W1577" s="462"/>
      <c r="X1577" s="462"/>
      <c r="Y1577" s="462"/>
      <c r="Z1577" s="462"/>
      <c r="AA1577" s="462"/>
      <c r="AB1577" s="462"/>
      <c r="AC1577" s="462"/>
      <c r="AD1577" s="462"/>
      <c r="AE1577" s="462"/>
      <c r="AF1577" s="462"/>
      <c r="AG1577" s="460"/>
    </row>
    <row r="1578" spans="2:33" ht="15.75">
      <c r="B1578" s="416" t="s">
        <v>880</v>
      </c>
      <c r="C1578" s="418"/>
      <c r="D1578" s="418">
        <v>0</v>
      </c>
      <c r="E1578" s="418">
        <v>0</v>
      </c>
      <c r="F1578" s="475">
        <f>F1579</f>
        <v>0</v>
      </c>
      <c r="G1578" s="418">
        <v>487</v>
      </c>
      <c r="H1578" s="462"/>
      <c r="I1578" s="462"/>
      <c r="J1578" s="462"/>
      <c r="K1578" s="462"/>
      <c r="L1578" s="462"/>
      <c r="M1578" s="462"/>
      <c r="N1578" s="462"/>
      <c r="O1578" s="462"/>
      <c r="P1578" s="462"/>
      <c r="Q1578" s="462"/>
      <c r="R1578" s="462"/>
      <c r="S1578" s="462"/>
      <c r="T1578" s="462"/>
      <c r="U1578" s="462"/>
      <c r="V1578" s="462"/>
      <c r="W1578" s="462"/>
      <c r="X1578" s="462"/>
      <c r="Y1578" s="462"/>
      <c r="Z1578" s="462"/>
      <c r="AA1578" s="462"/>
      <c r="AB1578" s="462"/>
      <c r="AC1578" s="462"/>
      <c r="AD1578" s="462"/>
      <c r="AE1578" s="462"/>
      <c r="AF1578" s="462"/>
      <c r="AG1578" s="460"/>
    </row>
    <row r="1579" spans="2:33" ht="49.5" customHeight="1">
      <c r="B1579" s="430" t="s">
        <v>921</v>
      </c>
      <c r="C1579" s="418"/>
      <c r="D1579" s="429"/>
      <c r="E1579" s="254"/>
      <c r="F1579" s="387">
        <v>0</v>
      </c>
      <c r="G1579" s="423">
        <v>487</v>
      </c>
      <c r="H1579" s="462"/>
      <c r="I1579" s="462"/>
      <c r="J1579" s="462"/>
      <c r="K1579" s="462"/>
      <c r="L1579" s="462"/>
      <c r="M1579" s="462"/>
      <c r="N1579" s="462"/>
      <c r="O1579" s="462"/>
      <c r="P1579" s="462"/>
      <c r="Q1579" s="462"/>
      <c r="R1579" s="462"/>
      <c r="S1579" s="462"/>
      <c r="T1579" s="462"/>
      <c r="U1579" s="462"/>
      <c r="V1579" s="462"/>
      <c r="W1579" s="462"/>
      <c r="X1579" s="462"/>
      <c r="Y1579" s="462"/>
      <c r="Z1579" s="462"/>
      <c r="AA1579" s="462"/>
      <c r="AB1579" s="462"/>
      <c r="AC1579" s="462"/>
      <c r="AD1579" s="462"/>
      <c r="AE1579" s="462"/>
      <c r="AF1579" s="462"/>
      <c r="AG1579" s="460" t="s">
        <v>887</v>
      </c>
    </row>
    <row r="1580" spans="2:33" ht="15.75">
      <c r="B1580" s="416" t="s">
        <v>322</v>
      </c>
      <c r="C1580" s="418"/>
      <c r="D1580" s="418">
        <v>0</v>
      </c>
      <c r="E1580" s="418">
        <v>0</v>
      </c>
      <c r="F1580" s="388">
        <v>13</v>
      </c>
      <c r="G1580" s="418">
        <v>12.74</v>
      </c>
      <c r="H1580" s="462"/>
      <c r="I1580" s="462"/>
      <c r="J1580" s="462"/>
      <c r="K1580" s="462"/>
      <c r="L1580" s="462"/>
      <c r="M1580" s="462"/>
      <c r="N1580" s="462"/>
      <c r="O1580" s="462"/>
      <c r="P1580" s="462"/>
      <c r="Q1580" s="462"/>
      <c r="R1580" s="462"/>
      <c r="S1580" s="462"/>
      <c r="T1580" s="462"/>
      <c r="U1580" s="462"/>
      <c r="V1580" s="462"/>
      <c r="W1580" s="462"/>
      <c r="X1580" s="462"/>
      <c r="Y1580" s="462"/>
      <c r="Z1580" s="462"/>
      <c r="AA1580" s="462"/>
      <c r="AB1580" s="462"/>
      <c r="AC1580" s="462"/>
      <c r="AD1580" s="462"/>
      <c r="AE1580" s="462"/>
      <c r="AF1580" s="462"/>
      <c r="AG1580" s="460"/>
    </row>
    <row r="1581" spans="2:33" ht="47.25" customHeight="1">
      <c r="B1581" s="422" t="s">
        <v>922</v>
      </c>
      <c r="C1581" s="418"/>
      <c r="D1581" s="429"/>
      <c r="E1581" s="254"/>
      <c r="F1581" s="423">
        <v>13</v>
      </c>
      <c r="G1581" s="423">
        <v>12.74</v>
      </c>
      <c r="H1581" s="462"/>
      <c r="I1581" s="462"/>
      <c r="J1581" s="462"/>
      <c r="K1581" s="462"/>
      <c r="L1581" s="462"/>
      <c r="M1581" s="462"/>
      <c r="N1581" s="462"/>
      <c r="O1581" s="462"/>
      <c r="P1581" s="462"/>
      <c r="Q1581" s="462"/>
      <c r="R1581" s="462"/>
      <c r="S1581" s="462"/>
      <c r="T1581" s="462"/>
      <c r="U1581" s="462"/>
      <c r="V1581" s="462"/>
      <c r="W1581" s="462"/>
      <c r="X1581" s="462"/>
      <c r="Y1581" s="462"/>
      <c r="Z1581" s="462"/>
      <c r="AA1581" s="462"/>
      <c r="AB1581" s="462"/>
      <c r="AC1581" s="462"/>
      <c r="AD1581" s="462"/>
      <c r="AE1581" s="462"/>
      <c r="AF1581" s="462"/>
      <c r="AG1581" s="460" t="s">
        <v>923</v>
      </c>
    </row>
    <row r="1582" spans="2:33" ht="15.75">
      <c r="B1582" s="397" t="s">
        <v>924</v>
      </c>
      <c r="C1582" s="399"/>
      <c r="D1582" s="399">
        <v>0</v>
      </c>
      <c r="E1582" s="399">
        <v>0</v>
      </c>
      <c r="F1582" s="399">
        <f>F1583+F1594+F1601</f>
        <v>48648</v>
      </c>
      <c r="G1582" s="399">
        <v>59321.15</v>
      </c>
      <c r="H1582" s="462"/>
      <c r="I1582" s="462"/>
      <c r="J1582" s="462"/>
      <c r="K1582" s="462"/>
      <c r="L1582" s="462"/>
      <c r="M1582" s="462"/>
      <c r="N1582" s="462"/>
      <c r="O1582" s="462"/>
      <c r="P1582" s="462"/>
      <c r="Q1582" s="462"/>
      <c r="R1582" s="462"/>
      <c r="S1582" s="462"/>
      <c r="T1582" s="462"/>
      <c r="U1582" s="462"/>
      <c r="V1582" s="462"/>
      <c r="W1582" s="462"/>
      <c r="X1582" s="462"/>
      <c r="Y1582" s="462"/>
      <c r="Z1582" s="462"/>
      <c r="AA1582" s="462"/>
      <c r="AB1582" s="462"/>
      <c r="AC1582" s="462"/>
      <c r="AD1582" s="462"/>
      <c r="AE1582" s="462"/>
      <c r="AF1582" s="462"/>
      <c r="AG1582" s="254"/>
    </row>
    <row r="1583" spans="2:33" ht="15.75">
      <c r="B1583" s="416" t="s">
        <v>880</v>
      </c>
      <c r="C1583" s="441"/>
      <c r="D1583" s="441">
        <v>0</v>
      </c>
      <c r="E1583" s="441">
        <v>0</v>
      </c>
      <c r="F1583" s="441">
        <f>F1584+F1589</f>
        <v>46127</v>
      </c>
      <c r="G1583" s="441">
        <v>56869</v>
      </c>
      <c r="H1583" s="441">
        <v>0</v>
      </c>
      <c r="I1583" s="441">
        <v>0</v>
      </c>
      <c r="J1583" s="441">
        <v>0</v>
      </c>
      <c r="K1583" s="441">
        <v>0</v>
      </c>
      <c r="L1583" s="441">
        <v>0</v>
      </c>
      <c r="M1583" s="441">
        <v>0</v>
      </c>
      <c r="N1583" s="441">
        <v>0</v>
      </c>
      <c r="O1583" s="441">
        <v>0</v>
      </c>
      <c r="P1583" s="441">
        <v>0</v>
      </c>
      <c r="Q1583" s="441">
        <v>0</v>
      </c>
      <c r="R1583" s="441">
        <v>0</v>
      </c>
      <c r="S1583" s="441">
        <v>0</v>
      </c>
      <c r="T1583" s="441">
        <v>0</v>
      </c>
      <c r="U1583" s="441">
        <v>0</v>
      </c>
      <c r="V1583" s="441">
        <v>0</v>
      </c>
      <c r="W1583" s="441">
        <v>0</v>
      </c>
      <c r="X1583" s="441">
        <v>0</v>
      </c>
      <c r="Y1583" s="441">
        <v>0</v>
      </c>
      <c r="Z1583" s="441">
        <v>0</v>
      </c>
      <c r="AA1583" s="441">
        <v>0</v>
      </c>
      <c r="AB1583" s="441">
        <v>0</v>
      </c>
      <c r="AC1583" s="441">
        <v>0</v>
      </c>
      <c r="AD1583" s="441">
        <v>0</v>
      </c>
      <c r="AE1583" s="441">
        <v>0</v>
      </c>
      <c r="AF1583" s="462"/>
      <c r="AG1583" s="254"/>
    </row>
    <row r="1584" spans="2:33" ht="63">
      <c r="B1584" s="395" t="s">
        <v>803</v>
      </c>
      <c r="C1584" s="403"/>
      <c r="D1584" s="403">
        <v>0</v>
      </c>
      <c r="E1584" s="403">
        <v>0</v>
      </c>
      <c r="F1584" s="403">
        <f>F1585+F1586+F1587+F1588</f>
        <v>18142</v>
      </c>
      <c r="G1584" s="403">
        <v>23393</v>
      </c>
      <c r="H1584" s="403">
        <v>0</v>
      </c>
      <c r="I1584" s="403">
        <v>0</v>
      </c>
      <c r="J1584" s="403">
        <v>0</v>
      </c>
      <c r="K1584" s="403">
        <v>0</v>
      </c>
      <c r="L1584" s="403">
        <v>0</v>
      </c>
      <c r="M1584" s="403">
        <v>0</v>
      </c>
      <c r="N1584" s="403">
        <v>0</v>
      </c>
      <c r="O1584" s="403">
        <v>0</v>
      </c>
      <c r="P1584" s="403">
        <v>0</v>
      </c>
      <c r="Q1584" s="403">
        <v>0</v>
      </c>
      <c r="R1584" s="403">
        <v>0</v>
      </c>
      <c r="S1584" s="403">
        <v>0</v>
      </c>
      <c r="T1584" s="403">
        <v>0</v>
      </c>
      <c r="U1584" s="403">
        <v>0</v>
      </c>
      <c r="V1584" s="403">
        <v>0</v>
      </c>
      <c r="W1584" s="403">
        <v>0</v>
      </c>
      <c r="X1584" s="403">
        <v>0</v>
      </c>
      <c r="Y1584" s="403">
        <v>0</v>
      </c>
      <c r="Z1584" s="403">
        <v>0</v>
      </c>
      <c r="AA1584" s="403">
        <v>0</v>
      </c>
      <c r="AB1584" s="403">
        <v>0</v>
      </c>
      <c r="AC1584" s="403">
        <v>0</v>
      </c>
      <c r="AD1584" s="403">
        <v>0</v>
      </c>
      <c r="AE1584" s="403">
        <v>0</v>
      </c>
      <c r="AF1584" s="254"/>
      <c r="AG1584" s="254"/>
    </row>
    <row r="1585" spans="2:33" ht="15">
      <c r="B1585" s="16" t="s">
        <v>828</v>
      </c>
      <c r="C1585" s="401"/>
      <c r="D1585" s="424"/>
      <c r="E1585" s="254"/>
      <c r="F1585" s="93">
        <v>2036</v>
      </c>
      <c r="G1585" s="93">
        <v>2036</v>
      </c>
      <c r="H1585" s="254"/>
      <c r="I1585" s="254"/>
      <c r="J1585" s="254"/>
      <c r="K1585" s="254"/>
      <c r="L1585" s="254"/>
      <c r="M1585" s="254"/>
      <c r="N1585" s="254"/>
      <c r="O1585" s="254"/>
      <c r="P1585" s="254"/>
      <c r="Q1585" s="254"/>
      <c r="R1585" s="254"/>
      <c r="S1585" s="254"/>
      <c r="T1585" s="254"/>
      <c r="U1585" s="254"/>
      <c r="V1585" s="254"/>
      <c r="W1585" s="254"/>
      <c r="X1585" s="254"/>
      <c r="Y1585" s="254"/>
      <c r="Z1585" s="254"/>
      <c r="AA1585" s="254"/>
      <c r="AB1585" s="254"/>
      <c r="AC1585" s="254"/>
      <c r="AD1585" s="254"/>
      <c r="AE1585" s="254"/>
      <c r="AF1585" s="254"/>
      <c r="AG1585" s="254"/>
    </row>
    <row r="1586" spans="2:33" ht="15">
      <c r="B1586" s="404" t="s">
        <v>830</v>
      </c>
      <c r="C1586" s="401"/>
      <c r="D1586" s="424"/>
      <c r="E1586" s="254"/>
      <c r="F1586" s="93"/>
      <c r="G1586" s="93"/>
      <c r="H1586" s="254"/>
      <c r="I1586" s="254"/>
      <c r="J1586" s="254"/>
      <c r="K1586" s="254"/>
      <c r="L1586" s="254"/>
      <c r="M1586" s="254"/>
      <c r="N1586" s="254"/>
      <c r="O1586" s="254"/>
      <c r="P1586" s="254"/>
      <c r="Q1586" s="254"/>
      <c r="R1586" s="254"/>
      <c r="S1586" s="254"/>
      <c r="T1586" s="254"/>
      <c r="U1586" s="254"/>
      <c r="V1586" s="254"/>
      <c r="W1586" s="254"/>
      <c r="X1586" s="254"/>
      <c r="Y1586" s="254"/>
      <c r="Z1586" s="254"/>
      <c r="AA1586" s="254"/>
      <c r="AB1586" s="254"/>
      <c r="AC1586" s="254"/>
      <c r="AD1586" s="254"/>
      <c r="AE1586" s="254"/>
      <c r="AF1586" s="254"/>
      <c r="AG1586" s="254"/>
    </row>
    <row r="1587" spans="2:33" ht="15">
      <c r="B1587" s="463" t="s">
        <v>925</v>
      </c>
      <c r="C1587" s="401"/>
      <c r="D1587" s="424"/>
      <c r="E1587" s="254"/>
      <c r="F1587" s="93">
        <v>2908</v>
      </c>
      <c r="G1587" s="93"/>
      <c r="H1587" s="254"/>
      <c r="I1587" s="254"/>
      <c r="J1587" s="254"/>
      <c r="K1587" s="254"/>
      <c r="L1587" s="254"/>
      <c r="M1587" s="254"/>
      <c r="N1587" s="254"/>
      <c r="O1587" s="254"/>
      <c r="P1587" s="254"/>
      <c r="Q1587" s="254"/>
      <c r="R1587" s="254"/>
      <c r="S1587" s="254"/>
      <c r="T1587" s="254"/>
      <c r="U1587" s="254"/>
      <c r="V1587" s="254"/>
      <c r="W1587" s="254"/>
      <c r="X1587" s="254"/>
      <c r="Y1587" s="254"/>
      <c r="Z1587" s="254"/>
      <c r="AA1587" s="254"/>
      <c r="AB1587" s="254"/>
      <c r="AC1587" s="254"/>
      <c r="AD1587" s="254"/>
      <c r="AE1587" s="254"/>
      <c r="AF1587" s="254"/>
      <c r="AG1587" s="254"/>
    </row>
    <row r="1588" spans="2:33" ht="18.75" customHeight="1">
      <c r="B1588" s="463" t="s">
        <v>926</v>
      </c>
      <c r="C1588" s="401"/>
      <c r="D1588" s="424"/>
      <c r="E1588" s="254"/>
      <c r="F1588" s="423">
        <v>13198</v>
      </c>
      <c r="G1588" s="423">
        <v>21357</v>
      </c>
      <c r="H1588" s="254"/>
      <c r="I1588" s="254"/>
      <c r="J1588" s="254"/>
      <c r="K1588" s="254"/>
      <c r="L1588" s="254"/>
      <c r="M1588" s="254"/>
      <c r="N1588" s="254"/>
      <c r="O1588" s="254"/>
      <c r="P1588" s="254"/>
      <c r="Q1588" s="254"/>
      <c r="R1588" s="254"/>
      <c r="S1588" s="254"/>
      <c r="T1588" s="254"/>
      <c r="U1588" s="254"/>
      <c r="V1588" s="254"/>
      <c r="W1588" s="254"/>
      <c r="X1588" s="254"/>
      <c r="Y1588" s="254"/>
      <c r="Z1588" s="254"/>
      <c r="AA1588" s="254"/>
      <c r="AB1588" s="254"/>
      <c r="AC1588" s="254"/>
      <c r="AD1588" s="254"/>
      <c r="AE1588" s="254"/>
      <c r="AF1588" s="254"/>
      <c r="AG1588" s="219" t="s">
        <v>927</v>
      </c>
    </row>
    <row r="1589" spans="2:33" ht="63">
      <c r="B1589" s="396" t="s">
        <v>802</v>
      </c>
      <c r="C1589" s="403"/>
      <c r="D1589" s="403">
        <v>0</v>
      </c>
      <c r="E1589" s="403">
        <v>0</v>
      </c>
      <c r="F1589" s="403">
        <f>F1590+F1591+F1592+F1593</f>
        <v>27985</v>
      </c>
      <c r="G1589" s="403">
        <v>33476</v>
      </c>
      <c r="H1589" s="403">
        <v>0</v>
      </c>
      <c r="I1589" s="403">
        <v>0</v>
      </c>
      <c r="J1589" s="403">
        <v>0</v>
      </c>
      <c r="K1589" s="403">
        <v>0</v>
      </c>
      <c r="L1589" s="403">
        <v>0</v>
      </c>
      <c r="M1589" s="403">
        <v>0</v>
      </c>
      <c r="N1589" s="403">
        <v>0</v>
      </c>
      <c r="O1589" s="403">
        <v>0</v>
      </c>
      <c r="P1589" s="403">
        <v>0</v>
      </c>
      <c r="Q1589" s="403">
        <v>0</v>
      </c>
      <c r="R1589" s="403">
        <v>0</v>
      </c>
      <c r="S1589" s="403">
        <v>0</v>
      </c>
      <c r="T1589" s="403">
        <v>0</v>
      </c>
      <c r="U1589" s="403">
        <v>0</v>
      </c>
      <c r="V1589" s="403">
        <v>0</v>
      </c>
      <c r="W1589" s="403">
        <v>0</v>
      </c>
      <c r="X1589" s="403">
        <v>0</v>
      </c>
      <c r="Y1589" s="403">
        <v>0</v>
      </c>
      <c r="Z1589" s="403">
        <v>0</v>
      </c>
      <c r="AA1589" s="403">
        <v>0</v>
      </c>
      <c r="AB1589" s="403">
        <v>0</v>
      </c>
      <c r="AC1589" s="403">
        <v>0</v>
      </c>
      <c r="AD1589" s="403">
        <v>0</v>
      </c>
      <c r="AE1589" s="403">
        <v>0</v>
      </c>
      <c r="AF1589" s="254"/>
      <c r="AG1589" s="254"/>
    </row>
    <row r="1590" spans="2:33" ht="15">
      <c r="B1590" s="16" t="s">
        <v>828</v>
      </c>
      <c r="C1590" s="401"/>
      <c r="D1590" s="424"/>
      <c r="E1590" s="254"/>
      <c r="F1590" s="93">
        <v>1982</v>
      </c>
      <c r="G1590" s="93">
        <v>1982</v>
      </c>
      <c r="H1590" s="254"/>
      <c r="I1590" s="254"/>
      <c r="J1590" s="254"/>
      <c r="K1590" s="254"/>
      <c r="L1590" s="254"/>
      <c r="M1590" s="254"/>
      <c r="N1590" s="254"/>
      <c r="O1590" s="254"/>
      <c r="P1590" s="254"/>
      <c r="Q1590" s="254"/>
      <c r="R1590" s="254"/>
      <c r="S1590" s="254"/>
      <c r="T1590" s="254"/>
      <c r="U1590" s="254"/>
      <c r="V1590" s="254"/>
      <c r="W1590" s="254"/>
      <c r="X1590" s="254"/>
      <c r="Y1590" s="254"/>
      <c r="Z1590" s="254"/>
      <c r="AA1590" s="254"/>
      <c r="AB1590" s="254"/>
      <c r="AC1590" s="254"/>
      <c r="AD1590" s="254"/>
      <c r="AE1590" s="254"/>
      <c r="AF1590" s="254"/>
      <c r="AG1590" s="254"/>
    </row>
    <row r="1591" spans="2:33" ht="15">
      <c r="B1591" s="404" t="s">
        <v>830</v>
      </c>
      <c r="C1591" s="401"/>
      <c r="D1591" s="424"/>
      <c r="E1591" s="254"/>
      <c r="F1591" s="93"/>
      <c r="G1591" s="93"/>
      <c r="H1591" s="254"/>
      <c r="I1591" s="254"/>
      <c r="J1591" s="254"/>
      <c r="K1591" s="254"/>
      <c r="L1591" s="254"/>
      <c r="M1591" s="254"/>
      <c r="N1591" s="254"/>
      <c r="O1591" s="254"/>
      <c r="P1591" s="254"/>
      <c r="Q1591" s="254"/>
      <c r="R1591" s="254"/>
      <c r="S1591" s="254"/>
      <c r="T1591" s="254"/>
      <c r="U1591" s="254"/>
      <c r="V1591" s="254"/>
      <c r="W1591" s="254"/>
      <c r="X1591" s="254"/>
      <c r="Y1591" s="254"/>
      <c r="Z1591" s="254"/>
      <c r="AA1591" s="254"/>
      <c r="AB1591" s="254"/>
      <c r="AC1591" s="254"/>
      <c r="AD1591" s="254"/>
      <c r="AE1591" s="254"/>
      <c r="AF1591" s="254"/>
      <c r="AG1591" s="254"/>
    </row>
    <row r="1592" spans="2:33" ht="15">
      <c r="B1592" s="463" t="s">
        <v>925</v>
      </c>
      <c r="C1592" s="401"/>
      <c r="D1592" s="424"/>
      <c r="E1592" s="254"/>
      <c r="F1592" s="93">
        <v>4550</v>
      </c>
      <c r="G1592" s="93"/>
      <c r="H1592" s="254"/>
      <c r="I1592" s="254"/>
      <c r="J1592" s="254"/>
      <c r="K1592" s="254"/>
      <c r="L1592" s="254"/>
      <c r="M1592" s="254"/>
      <c r="N1592" s="254"/>
      <c r="O1592" s="254"/>
      <c r="P1592" s="254"/>
      <c r="Q1592" s="254"/>
      <c r="R1592" s="254"/>
      <c r="S1592" s="254"/>
      <c r="T1592" s="254"/>
      <c r="U1592" s="254"/>
      <c r="V1592" s="254"/>
      <c r="W1592" s="254"/>
      <c r="X1592" s="254"/>
      <c r="Y1592" s="254"/>
      <c r="Z1592" s="254"/>
      <c r="AA1592" s="254"/>
      <c r="AB1592" s="254"/>
      <c r="AC1592" s="254"/>
      <c r="AD1592" s="254"/>
      <c r="AE1592" s="254"/>
      <c r="AF1592" s="254"/>
      <c r="AG1592" s="254"/>
    </row>
    <row r="1593" spans="2:33" ht="18" customHeight="1">
      <c r="B1593" s="463" t="s">
        <v>926</v>
      </c>
      <c r="C1593" s="401"/>
      <c r="D1593" s="424"/>
      <c r="E1593" s="254"/>
      <c r="F1593" s="423">
        <v>21453</v>
      </c>
      <c r="G1593" s="423">
        <v>31494</v>
      </c>
      <c r="H1593" s="254"/>
      <c r="I1593" s="254"/>
      <c r="J1593" s="254"/>
      <c r="K1593" s="254"/>
      <c r="L1593" s="254"/>
      <c r="M1593" s="254"/>
      <c r="N1593" s="254"/>
      <c r="O1593" s="254"/>
      <c r="P1593" s="254"/>
      <c r="Q1593" s="254"/>
      <c r="R1593" s="254"/>
      <c r="S1593" s="254"/>
      <c r="T1593" s="254"/>
      <c r="U1593" s="254"/>
      <c r="V1593" s="254"/>
      <c r="W1593" s="254"/>
      <c r="X1593" s="254"/>
      <c r="Y1593" s="254"/>
      <c r="Z1593" s="254"/>
      <c r="AA1593" s="254"/>
      <c r="AB1593" s="254"/>
      <c r="AC1593" s="254"/>
      <c r="AD1593" s="254"/>
      <c r="AE1593" s="254"/>
      <c r="AF1593" s="254"/>
      <c r="AG1593" s="219" t="s">
        <v>928</v>
      </c>
    </row>
    <row r="1594" spans="2:33" ht="15.75">
      <c r="B1594" s="425" t="s">
        <v>832</v>
      </c>
      <c r="C1594" s="435"/>
      <c r="D1594" s="435">
        <v>0</v>
      </c>
      <c r="E1594" s="435">
        <v>0</v>
      </c>
      <c r="F1594" s="435">
        <f>F1595+F1596+F1598+F1599+F1600+F1597</f>
        <v>1249</v>
      </c>
      <c r="G1594" s="435">
        <v>1129</v>
      </c>
      <c r="H1594" s="254"/>
      <c r="I1594" s="254"/>
      <c r="J1594" s="254"/>
      <c r="K1594" s="254"/>
      <c r="L1594" s="254"/>
      <c r="M1594" s="254"/>
      <c r="N1594" s="254"/>
      <c r="O1594" s="254"/>
      <c r="P1594" s="254"/>
      <c r="Q1594" s="254"/>
      <c r="R1594" s="254"/>
      <c r="S1594" s="254"/>
      <c r="T1594" s="254"/>
      <c r="U1594" s="254"/>
      <c r="V1594" s="254"/>
      <c r="W1594" s="254"/>
      <c r="X1594" s="254"/>
      <c r="Y1594" s="254"/>
      <c r="Z1594" s="254"/>
      <c r="AA1594" s="254"/>
      <c r="AB1594" s="254"/>
      <c r="AC1594" s="254"/>
      <c r="AD1594" s="254"/>
      <c r="AE1594" s="254"/>
      <c r="AF1594" s="254"/>
      <c r="AG1594" s="254"/>
    </row>
    <row r="1595" spans="2:33" ht="31.5">
      <c r="B1595" s="419" t="s">
        <v>929</v>
      </c>
      <c r="C1595" s="401"/>
      <c r="D1595" s="424"/>
      <c r="E1595" s="254"/>
      <c r="F1595" s="419">
        <v>105</v>
      </c>
      <c r="G1595" s="419">
        <v>105</v>
      </c>
      <c r="H1595" s="254"/>
      <c r="I1595" s="254"/>
      <c r="J1595" s="254"/>
      <c r="K1595" s="254"/>
      <c r="L1595" s="254"/>
      <c r="M1595" s="254"/>
      <c r="N1595" s="254"/>
      <c r="O1595" s="254"/>
      <c r="P1595" s="254"/>
      <c r="Q1595" s="254"/>
      <c r="R1595" s="254"/>
      <c r="S1595" s="254"/>
      <c r="T1595" s="254"/>
      <c r="U1595" s="254"/>
      <c r="V1595" s="254"/>
      <c r="W1595" s="254"/>
      <c r="X1595" s="254"/>
      <c r="Y1595" s="254"/>
      <c r="Z1595" s="254"/>
      <c r="AA1595" s="254"/>
      <c r="AB1595" s="254"/>
      <c r="AC1595" s="254"/>
      <c r="AD1595" s="254"/>
      <c r="AE1595" s="254"/>
      <c r="AF1595" s="254"/>
      <c r="AG1595" s="460" t="s">
        <v>827</v>
      </c>
    </row>
    <row r="1596" spans="2:33" ht="31.5">
      <c r="B1596" s="419" t="s">
        <v>930</v>
      </c>
      <c r="C1596" s="401"/>
      <c r="D1596" s="424"/>
      <c r="E1596" s="254"/>
      <c r="F1596" s="419">
        <v>250</v>
      </c>
      <c r="G1596" s="419">
        <v>220</v>
      </c>
      <c r="H1596" s="254"/>
      <c r="I1596" s="254"/>
      <c r="J1596" s="254"/>
      <c r="K1596" s="254"/>
      <c r="L1596" s="254"/>
      <c r="M1596" s="254"/>
      <c r="N1596" s="254"/>
      <c r="O1596" s="254"/>
      <c r="P1596" s="254"/>
      <c r="Q1596" s="254"/>
      <c r="R1596" s="254"/>
      <c r="S1596" s="254"/>
      <c r="T1596" s="254"/>
      <c r="U1596" s="254"/>
      <c r="V1596" s="254"/>
      <c r="W1596" s="254"/>
      <c r="X1596" s="254"/>
      <c r="Y1596" s="254"/>
      <c r="Z1596" s="254"/>
      <c r="AA1596" s="254"/>
      <c r="AB1596" s="254"/>
      <c r="AC1596" s="254"/>
      <c r="AD1596" s="254"/>
      <c r="AE1596" s="254"/>
      <c r="AF1596" s="254"/>
      <c r="AG1596" s="460" t="s">
        <v>827</v>
      </c>
    </row>
    <row r="1597" spans="2:33" ht="47.25">
      <c r="B1597" s="419" t="s">
        <v>931</v>
      </c>
      <c r="C1597" s="401"/>
      <c r="D1597" s="424"/>
      <c r="E1597" s="254"/>
      <c r="F1597" s="419">
        <v>230</v>
      </c>
      <c r="G1597" s="419">
        <v>200</v>
      </c>
      <c r="H1597" s="254"/>
      <c r="I1597" s="254"/>
      <c r="J1597" s="254"/>
      <c r="K1597" s="254"/>
      <c r="L1597" s="254"/>
      <c r="M1597" s="254"/>
      <c r="N1597" s="254"/>
      <c r="O1597" s="254"/>
      <c r="P1597" s="254"/>
      <c r="Q1597" s="254"/>
      <c r="R1597" s="254"/>
      <c r="S1597" s="254"/>
      <c r="T1597" s="254"/>
      <c r="U1597" s="254"/>
      <c r="V1597" s="254"/>
      <c r="W1597" s="254"/>
      <c r="X1597" s="254"/>
      <c r="Y1597" s="254"/>
      <c r="Z1597" s="254"/>
      <c r="AA1597" s="254"/>
      <c r="AB1597" s="254"/>
      <c r="AC1597" s="254"/>
      <c r="AD1597" s="254"/>
      <c r="AE1597" s="254"/>
      <c r="AF1597" s="254"/>
      <c r="AG1597" s="460" t="s">
        <v>827</v>
      </c>
    </row>
    <row r="1598" spans="2:33" ht="47.25">
      <c r="B1598" s="419" t="s">
        <v>932</v>
      </c>
      <c r="C1598" s="401"/>
      <c r="D1598" s="424"/>
      <c r="E1598" s="254"/>
      <c r="F1598" s="419">
        <v>425</v>
      </c>
      <c r="G1598" s="419">
        <v>405</v>
      </c>
      <c r="H1598" s="254"/>
      <c r="I1598" s="254"/>
      <c r="J1598" s="254"/>
      <c r="K1598" s="254"/>
      <c r="L1598" s="254"/>
      <c r="M1598" s="254"/>
      <c r="N1598" s="254"/>
      <c r="O1598" s="254"/>
      <c r="P1598" s="254"/>
      <c r="Q1598" s="254"/>
      <c r="R1598" s="254"/>
      <c r="S1598" s="254"/>
      <c r="T1598" s="254"/>
      <c r="U1598" s="254"/>
      <c r="V1598" s="419"/>
      <c r="W1598" s="254"/>
      <c r="X1598" s="254"/>
      <c r="Y1598" s="254"/>
      <c r="Z1598" s="254"/>
      <c r="AA1598" s="254"/>
      <c r="AB1598" s="254"/>
      <c r="AC1598" s="254"/>
      <c r="AD1598" s="254"/>
      <c r="AE1598" s="254"/>
      <c r="AF1598" s="419">
        <v>361.38101999999998</v>
      </c>
      <c r="AG1598" s="460" t="s">
        <v>827</v>
      </c>
    </row>
    <row r="1599" spans="2:33" ht="47.25">
      <c r="B1599" s="420" t="s">
        <v>933</v>
      </c>
      <c r="C1599" s="401"/>
      <c r="D1599" s="424"/>
      <c r="E1599" s="254"/>
      <c r="F1599" s="419">
        <v>155</v>
      </c>
      <c r="G1599" s="419">
        <v>115</v>
      </c>
      <c r="H1599" s="254"/>
      <c r="I1599" s="254"/>
      <c r="J1599" s="254"/>
      <c r="K1599" s="254"/>
      <c r="L1599" s="254"/>
      <c r="M1599" s="254"/>
      <c r="N1599" s="254"/>
      <c r="O1599" s="254"/>
      <c r="P1599" s="254"/>
      <c r="Q1599" s="254"/>
      <c r="R1599" s="254"/>
      <c r="S1599" s="254"/>
      <c r="T1599" s="254"/>
      <c r="U1599" s="254"/>
      <c r="V1599" s="254"/>
      <c r="W1599" s="254"/>
      <c r="X1599" s="254"/>
      <c r="Y1599" s="254"/>
      <c r="Z1599" s="254"/>
      <c r="AA1599" s="254"/>
      <c r="AB1599" s="254"/>
      <c r="AC1599" s="254"/>
      <c r="AD1599" s="254"/>
      <c r="AE1599" s="254"/>
      <c r="AF1599" s="254"/>
      <c r="AG1599" s="460" t="s">
        <v>827</v>
      </c>
    </row>
    <row r="1600" spans="2:33" ht="31.5">
      <c r="B1600" s="420" t="s">
        <v>934</v>
      </c>
      <c r="C1600" s="401"/>
      <c r="D1600" s="424"/>
      <c r="E1600" s="254"/>
      <c r="F1600" s="419">
        <v>84</v>
      </c>
      <c r="G1600" s="419">
        <v>84</v>
      </c>
      <c r="H1600" s="254"/>
      <c r="I1600" s="254"/>
      <c r="J1600" s="254"/>
      <c r="K1600" s="254"/>
      <c r="L1600" s="254"/>
      <c r="M1600" s="254"/>
      <c r="N1600" s="254"/>
      <c r="O1600" s="254"/>
      <c r="P1600" s="254"/>
      <c r="Q1600" s="254"/>
      <c r="R1600" s="254"/>
      <c r="S1600" s="254"/>
      <c r="T1600" s="254"/>
      <c r="U1600" s="254"/>
      <c r="V1600" s="254"/>
      <c r="W1600" s="254"/>
      <c r="X1600" s="254"/>
      <c r="Y1600" s="254"/>
      <c r="Z1600" s="254"/>
      <c r="AA1600" s="254"/>
      <c r="AB1600" s="254"/>
      <c r="AC1600" s="254"/>
      <c r="AD1600" s="254"/>
      <c r="AE1600" s="254">
        <v>200</v>
      </c>
      <c r="AF1600" s="254"/>
      <c r="AG1600" s="460" t="s">
        <v>827</v>
      </c>
    </row>
    <row r="1601" spans="2:33" ht="15.75">
      <c r="B1601" s="431" t="s">
        <v>322</v>
      </c>
      <c r="C1601" s="431"/>
      <c r="D1601" s="431">
        <v>0</v>
      </c>
      <c r="E1601" s="431">
        <v>0</v>
      </c>
      <c r="F1601" s="431">
        <f>F1602+F1603+F1604+F1605+F1606+F1607</f>
        <v>1272</v>
      </c>
      <c r="G1601" s="431">
        <v>1323.15</v>
      </c>
      <c r="H1601" s="254"/>
      <c r="I1601" s="254"/>
      <c r="J1601" s="254"/>
      <c r="K1601" s="254"/>
      <c r="L1601" s="254"/>
      <c r="M1601" s="254"/>
      <c r="N1601" s="254"/>
      <c r="O1601" s="254"/>
      <c r="P1601" s="254"/>
      <c r="Q1601" s="254"/>
      <c r="R1601" s="254"/>
      <c r="S1601" s="254"/>
      <c r="T1601" s="254"/>
      <c r="U1601" s="254"/>
      <c r="V1601" s="254"/>
      <c r="W1601" s="254"/>
      <c r="X1601" s="254"/>
      <c r="Y1601" s="254"/>
      <c r="Z1601" s="254"/>
      <c r="AA1601" s="254"/>
      <c r="AB1601" s="254"/>
      <c r="AC1601" s="254"/>
      <c r="AD1601" s="254"/>
      <c r="AE1601" s="254"/>
      <c r="AF1601" s="254"/>
      <c r="AG1601" s="254"/>
    </row>
    <row r="1602" spans="2:33" ht="173.25">
      <c r="B1602" s="421" t="s">
        <v>935</v>
      </c>
      <c r="C1602" s="401"/>
      <c r="D1602" s="424"/>
      <c r="E1602" s="254"/>
      <c r="F1602" s="419">
        <v>465</v>
      </c>
      <c r="G1602" s="419">
        <v>465</v>
      </c>
      <c r="H1602" s="254"/>
      <c r="I1602" s="254"/>
      <c r="J1602" s="254"/>
      <c r="K1602" s="254"/>
      <c r="L1602" s="254"/>
      <c r="M1602" s="254"/>
      <c r="N1602" s="254"/>
      <c r="O1602" s="254"/>
      <c r="P1602" s="254"/>
      <c r="Q1602" s="254"/>
      <c r="R1602" s="254"/>
      <c r="S1602" s="254"/>
      <c r="T1602" s="254"/>
      <c r="U1602" s="254"/>
      <c r="V1602" s="254"/>
      <c r="W1602" s="254"/>
      <c r="X1602" s="254"/>
      <c r="Y1602" s="254"/>
      <c r="Z1602" s="254"/>
      <c r="AA1602" s="254"/>
      <c r="AB1602" s="254"/>
      <c r="AC1602" s="254"/>
      <c r="AD1602" s="254"/>
      <c r="AE1602" s="254"/>
      <c r="AF1602" s="254">
        <v>119.617</v>
      </c>
      <c r="AG1602" s="460" t="s">
        <v>827</v>
      </c>
    </row>
    <row r="1603" spans="2:33" ht="126">
      <c r="B1603" s="422" t="s">
        <v>936</v>
      </c>
      <c r="C1603" s="401"/>
      <c r="D1603" s="424"/>
      <c r="E1603" s="254"/>
      <c r="F1603" s="419">
        <v>300</v>
      </c>
      <c r="G1603" s="419">
        <v>300</v>
      </c>
      <c r="H1603" s="254"/>
      <c r="I1603" s="254"/>
      <c r="J1603" s="254"/>
      <c r="K1603" s="254"/>
      <c r="L1603" s="254"/>
      <c r="M1603" s="254"/>
      <c r="N1603" s="254"/>
      <c r="O1603" s="254"/>
      <c r="P1603" s="254"/>
      <c r="Q1603" s="254"/>
      <c r="R1603" s="254"/>
      <c r="S1603" s="254"/>
      <c r="T1603" s="254"/>
      <c r="U1603" s="254"/>
      <c r="V1603" s="254"/>
      <c r="W1603" s="254"/>
      <c r="X1603" s="254"/>
      <c r="Y1603" s="254"/>
      <c r="Z1603" s="254"/>
      <c r="AA1603" s="254"/>
      <c r="AB1603" s="254"/>
      <c r="AC1603" s="254"/>
      <c r="AD1603" s="254"/>
      <c r="AE1603" s="254"/>
      <c r="AF1603" s="254"/>
      <c r="AG1603" s="460" t="s">
        <v>827</v>
      </c>
    </row>
    <row r="1604" spans="2:33" ht="63">
      <c r="B1604" s="422" t="s">
        <v>937</v>
      </c>
      <c r="C1604" s="401"/>
      <c r="D1604" s="424"/>
      <c r="E1604" s="254"/>
      <c r="F1604" s="419">
        <v>19</v>
      </c>
      <c r="G1604" s="419">
        <v>18.149999999999999</v>
      </c>
      <c r="H1604" s="254"/>
      <c r="I1604" s="254"/>
      <c r="J1604" s="254"/>
      <c r="K1604" s="254"/>
      <c r="L1604" s="254"/>
      <c r="M1604" s="254"/>
      <c r="N1604" s="254"/>
      <c r="O1604" s="254"/>
      <c r="P1604" s="254"/>
      <c r="Q1604" s="254"/>
      <c r="R1604" s="254"/>
      <c r="S1604" s="254"/>
      <c r="T1604" s="254"/>
      <c r="U1604" s="254"/>
      <c r="V1604" s="254"/>
      <c r="W1604" s="254"/>
      <c r="X1604" s="254"/>
      <c r="Y1604" s="254"/>
      <c r="Z1604" s="254"/>
      <c r="AA1604" s="254"/>
      <c r="AB1604" s="254"/>
      <c r="AC1604" s="254"/>
      <c r="AD1604" s="254"/>
      <c r="AE1604" s="254"/>
      <c r="AF1604" s="254"/>
      <c r="AG1604" s="460" t="s">
        <v>827</v>
      </c>
    </row>
    <row r="1605" spans="2:33" ht="31.5">
      <c r="B1605" s="469" t="s">
        <v>938</v>
      </c>
      <c r="C1605" s="470"/>
      <c r="D1605" s="471"/>
      <c r="E1605" s="471"/>
      <c r="F1605" s="472">
        <v>0</v>
      </c>
      <c r="G1605" s="472"/>
      <c r="H1605" s="471"/>
      <c r="I1605" s="471"/>
      <c r="J1605" s="471"/>
      <c r="K1605" s="471"/>
      <c r="L1605" s="471"/>
      <c r="M1605" s="471"/>
      <c r="N1605" s="471"/>
      <c r="O1605" s="471"/>
      <c r="P1605" s="471"/>
      <c r="Q1605" s="471"/>
      <c r="R1605" s="471"/>
      <c r="S1605" s="471"/>
      <c r="T1605" s="471"/>
      <c r="U1605" s="471"/>
      <c r="V1605" s="471"/>
      <c r="W1605" s="471"/>
      <c r="X1605" s="471"/>
      <c r="Y1605" s="471"/>
      <c r="Z1605" s="471"/>
      <c r="AA1605" s="471"/>
      <c r="AB1605" s="471"/>
      <c r="AC1605" s="471"/>
      <c r="AD1605" s="471"/>
      <c r="AE1605" s="471"/>
      <c r="AF1605" s="471"/>
      <c r="AG1605" s="473" t="s">
        <v>842</v>
      </c>
    </row>
    <row r="1606" spans="2:33" ht="47.25">
      <c r="B1606" s="421" t="s">
        <v>939</v>
      </c>
      <c r="C1606" s="432"/>
      <c r="D1606" s="424"/>
      <c r="E1606" s="254"/>
      <c r="F1606" s="419">
        <v>458</v>
      </c>
      <c r="G1606" s="419">
        <v>510</v>
      </c>
      <c r="H1606" s="254"/>
      <c r="I1606" s="254"/>
      <c r="J1606" s="254"/>
      <c r="K1606" s="254"/>
      <c r="L1606" s="254"/>
      <c r="M1606" s="254"/>
      <c r="N1606" s="254"/>
      <c r="O1606" s="254"/>
      <c r="P1606" s="254"/>
      <c r="Q1606" s="254"/>
      <c r="R1606" s="254"/>
      <c r="S1606" s="254"/>
      <c r="T1606" s="254"/>
      <c r="U1606" s="254"/>
      <c r="V1606" s="254"/>
      <c r="W1606" s="254"/>
      <c r="X1606" s="254"/>
      <c r="Y1606" s="254"/>
      <c r="Z1606" s="254"/>
      <c r="AA1606" s="254"/>
      <c r="AB1606" s="254"/>
      <c r="AC1606" s="254"/>
      <c r="AD1606" s="254"/>
      <c r="AE1606" s="254"/>
      <c r="AF1606" s="254">
        <v>460.226</v>
      </c>
      <c r="AG1606" s="460" t="s">
        <v>827</v>
      </c>
    </row>
    <row r="1607" spans="2:33" ht="31.5">
      <c r="B1607" s="421" t="s">
        <v>940</v>
      </c>
      <c r="C1607" s="432"/>
      <c r="D1607" s="424"/>
      <c r="E1607" s="254"/>
      <c r="F1607" s="419">
        <v>30</v>
      </c>
      <c r="G1607" s="419">
        <v>30</v>
      </c>
      <c r="H1607" s="254"/>
      <c r="I1607" s="254"/>
      <c r="J1607" s="254"/>
      <c r="K1607" s="254"/>
      <c r="L1607" s="254"/>
      <c r="M1607" s="254"/>
      <c r="N1607" s="254"/>
      <c r="O1607" s="254"/>
      <c r="P1607" s="254"/>
      <c r="Q1607" s="254"/>
      <c r="R1607" s="254"/>
      <c r="S1607" s="254"/>
      <c r="T1607" s="254"/>
      <c r="U1607" s="254"/>
      <c r="V1607" s="254"/>
      <c r="W1607" s="254"/>
      <c r="X1607" s="254"/>
      <c r="Y1607" s="254"/>
      <c r="Z1607" s="254"/>
      <c r="AA1607" s="254"/>
      <c r="AB1607" s="254"/>
      <c r="AC1607" s="254"/>
      <c r="AD1607" s="254"/>
      <c r="AE1607" s="254"/>
      <c r="AF1607" s="254">
        <v>0.42499999999999999</v>
      </c>
      <c r="AG1607" s="460" t="s">
        <v>827</v>
      </c>
    </row>
  </sheetData>
  <mergeCells count="2">
    <mergeCell ref="B4:O4"/>
    <mergeCell ref="B5:O5"/>
  </mergeCells>
  <pageMargins left="0.86614173228346458" right="0.15748031496062992" top="0.27559055118110237" bottom="0.43307086614173229" header="0.15748031496062992" footer="0.27559055118110237"/>
  <pageSetup paperSize="9" scale="85" orientation="landscape" r:id="rId1"/>
  <headerFooter alignWithMargins="0">
    <oddFooter>Page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FF7C4-C314-4B1A-A2A3-ABB5D5479C56}">
  <dimension ref="A1:AQ1609"/>
  <sheetViews>
    <sheetView tabSelected="1" zoomScaleNormal="100" workbookViewId="0">
      <pane xSplit="4" ySplit="11" topLeftCell="E1529" activePane="bottomRight" state="frozen"/>
      <selection pane="bottomRight" activeCell="C1537" sqref="C1537"/>
      <selection pane="bottomLeft" activeCell="AB578" sqref="AB578"/>
      <selection pane="topRight" activeCell="AB578" sqref="AB578"/>
    </sheetView>
  </sheetViews>
  <sheetFormatPr defaultRowHeight="12.75"/>
  <cols>
    <col min="1" max="1" width="4.7109375" style="7" hidden="1" customWidth="1"/>
    <col min="2" max="2" width="0.5703125" style="7" customWidth="1"/>
    <col min="3" max="3" width="72" style="7" customWidth="1"/>
    <col min="4" max="4" width="14.140625" style="6" customWidth="1"/>
    <col min="5" max="5" width="0.140625" style="140" hidden="1" customWidth="1"/>
    <col min="6" max="6" width="11.28515625" style="7" hidden="1" customWidth="1"/>
    <col min="7" max="7" width="14.140625" hidden="1" customWidth="1"/>
    <col min="8" max="10" width="10.28515625" style="7" hidden="1" customWidth="1"/>
    <col min="11" max="11" width="13.140625" style="7" hidden="1" customWidth="1"/>
    <col min="12" max="12" width="0.140625" style="7" hidden="1" customWidth="1"/>
    <col min="13" max="13" width="8.7109375" style="7" hidden="1" customWidth="1"/>
    <col min="14" max="14" width="11.7109375" style="7" hidden="1" customWidth="1"/>
    <col min="15" max="15" width="11.42578125" style="7" hidden="1" customWidth="1"/>
    <col min="16" max="16" width="10.140625" style="7" hidden="1" customWidth="1"/>
    <col min="17" max="22" width="10.5703125" style="7" hidden="1" customWidth="1"/>
    <col min="23" max="23" width="0.140625" style="7" hidden="1" customWidth="1"/>
    <col min="24" max="24" width="7.85546875" style="7" hidden="1" customWidth="1"/>
    <col min="25" max="25" width="5.140625" style="7" hidden="1" customWidth="1"/>
    <col min="26" max="26" width="5.5703125" style="7" hidden="1" customWidth="1"/>
    <col min="27" max="27" width="11" style="7" hidden="1" customWidth="1"/>
    <col min="28" max="28" width="8.42578125" style="7" hidden="1" customWidth="1"/>
    <col min="29" max="29" width="7.7109375" style="7" hidden="1" customWidth="1"/>
    <col min="30" max="30" width="8.42578125" style="7" hidden="1" customWidth="1"/>
    <col min="31" max="31" width="11.85546875" style="7" hidden="1" customWidth="1"/>
    <col min="32" max="33" width="10.42578125" style="7" hidden="1" customWidth="1"/>
    <col min="34" max="34" width="15.5703125" style="7" customWidth="1"/>
    <col min="35" max="35" width="9.140625" style="7" hidden="1" customWidth="1"/>
    <col min="36" max="36" width="5.28515625" style="7" hidden="1" customWidth="1"/>
    <col min="37" max="37" width="3.85546875" style="7" hidden="1" customWidth="1"/>
    <col min="38" max="41" width="10.42578125" style="7" hidden="1" customWidth="1"/>
    <col min="42" max="42" width="5.28515625" style="7" hidden="1" customWidth="1"/>
    <col min="43" max="16384" width="9.140625" style="7"/>
  </cols>
  <sheetData>
    <row r="1" spans="1:43" s="4" customFormat="1" ht="15.75">
      <c r="A1" s="1" t="s">
        <v>0</v>
      </c>
      <c r="B1" s="1"/>
      <c r="C1" s="2" t="s">
        <v>0</v>
      </c>
      <c r="D1" s="3" t="s">
        <v>941</v>
      </c>
      <c r="E1" s="244"/>
      <c r="K1" s="4" t="s">
        <v>1</v>
      </c>
    </row>
    <row r="2" spans="1:43" ht="15.75">
      <c r="A2" s="5" t="s">
        <v>2</v>
      </c>
      <c r="B2" s="5"/>
      <c r="C2" s="3" t="s">
        <v>2</v>
      </c>
    </row>
    <row r="3" spans="1:43" ht="18" customHeight="1">
      <c r="A3" s="8"/>
      <c r="B3" s="8"/>
      <c r="C3" s="2" t="s">
        <v>3</v>
      </c>
      <c r="D3" s="9"/>
    </row>
    <row r="4" spans="1:43" ht="18" customHeight="1">
      <c r="A4" s="8"/>
      <c r="B4" s="8"/>
      <c r="C4" s="2"/>
      <c r="D4" s="9"/>
    </row>
    <row r="5" spans="1:43" ht="18" customHeight="1">
      <c r="A5" s="8"/>
      <c r="B5" s="8"/>
      <c r="C5" s="559" t="s">
        <v>4</v>
      </c>
      <c r="D5" s="560"/>
      <c r="E5" s="560"/>
      <c r="F5" s="560"/>
      <c r="G5" s="560"/>
      <c r="H5" s="560"/>
      <c r="I5" s="560"/>
      <c r="J5" s="560"/>
      <c r="K5" s="560"/>
      <c r="L5" s="560"/>
      <c r="M5" s="560"/>
      <c r="N5" s="560"/>
      <c r="O5" s="560"/>
      <c r="P5" s="560"/>
    </row>
    <row r="6" spans="1:43" ht="18" customHeight="1">
      <c r="A6" s="8"/>
      <c r="B6" s="8"/>
      <c r="C6" s="559" t="s">
        <v>942</v>
      </c>
      <c r="D6" s="560"/>
      <c r="E6" s="560"/>
      <c r="F6" s="560"/>
      <c r="G6" s="560"/>
      <c r="H6" s="560"/>
      <c r="I6" s="560"/>
      <c r="J6" s="560"/>
      <c r="K6" s="560"/>
      <c r="L6" s="560"/>
      <c r="M6" s="560"/>
      <c r="N6" s="560"/>
      <c r="O6" s="560"/>
      <c r="P6" s="560"/>
    </row>
    <row r="7" spans="1:43" ht="14.25" customHeight="1">
      <c r="A7" s="8"/>
      <c r="B7" s="8"/>
      <c r="C7" s="10"/>
      <c r="D7" s="11"/>
      <c r="E7" s="245"/>
      <c r="F7" s="12"/>
      <c r="G7" s="12"/>
      <c r="H7" s="12"/>
      <c r="I7" s="12"/>
      <c r="J7" s="12"/>
      <c r="K7" s="12"/>
      <c r="L7" s="12"/>
      <c r="M7" s="12"/>
      <c r="N7" s="12"/>
      <c r="O7" s="12"/>
      <c r="P7" s="12"/>
      <c r="Q7" s="12"/>
      <c r="R7" s="12"/>
      <c r="S7" s="12"/>
      <c r="T7" s="12"/>
      <c r="U7" s="12"/>
      <c r="V7" s="12"/>
      <c r="W7" s="12"/>
      <c r="X7" s="12"/>
      <c r="Y7" s="12"/>
      <c r="Z7" s="12"/>
      <c r="AA7" s="12"/>
      <c r="AB7" s="12"/>
      <c r="AC7" s="12"/>
      <c r="AD7" s="12"/>
      <c r="AF7" s="12"/>
      <c r="AG7" s="12"/>
      <c r="AH7" s="3" t="s">
        <v>943</v>
      </c>
      <c r="AI7" s="12"/>
      <c r="AJ7" s="12"/>
      <c r="AK7" s="12"/>
      <c r="AL7" s="12"/>
      <c r="AM7" s="12"/>
      <c r="AN7" s="12"/>
      <c r="AO7" s="12"/>
      <c r="AP7" s="12"/>
    </row>
    <row r="8" spans="1:43" ht="14.25" hidden="1" customHeight="1">
      <c r="A8" s="13"/>
      <c r="B8" s="13"/>
      <c r="C8" s="14"/>
      <c r="D8" s="15"/>
      <c r="E8"/>
      <c r="F8"/>
      <c r="H8"/>
      <c r="I8"/>
      <c r="J8"/>
      <c r="K8"/>
      <c r="L8"/>
      <c r="M8"/>
      <c r="N8"/>
      <c r="O8" t="s">
        <v>6</v>
      </c>
      <c r="P8"/>
      <c r="Q8"/>
      <c r="R8"/>
      <c r="S8"/>
      <c r="T8"/>
      <c r="U8"/>
      <c r="V8"/>
      <c r="W8"/>
      <c r="X8"/>
      <c r="Y8"/>
      <c r="Z8"/>
      <c r="AA8"/>
      <c r="AB8"/>
      <c r="AC8"/>
      <c r="AD8"/>
      <c r="AE8"/>
      <c r="AF8"/>
      <c r="AG8"/>
      <c r="AH8" t="s">
        <v>6</v>
      </c>
      <c r="AI8"/>
      <c r="AJ8"/>
      <c r="AK8"/>
      <c r="AL8"/>
      <c r="AM8"/>
      <c r="AN8"/>
      <c r="AO8"/>
      <c r="AP8"/>
      <c r="AQ8"/>
    </row>
    <row r="9" spans="1:43" ht="45" customHeight="1">
      <c r="A9" s="16"/>
      <c r="B9" s="16"/>
      <c r="C9" s="17" t="s">
        <v>7</v>
      </c>
      <c r="D9" s="18" t="s">
        <v>8</v>
      </c>
      <c r="E9" s="19" t="s">
        <v>9</v>
      </c>
      <c r="F9" s="19" t="s">
        <v>10</v>
      </c>
      <c r="G9" s="19" t="s">
        <v>10</v>
      </c>
      <c r="H9" s="19" t="s">
        <v>11</v>
      </c>
      <c r="I9" s="19" t="s">
        <v>12</v>
      </c>
      <c r="J9" s="19" t="s">
        <v>13</v>
      </c>
      <c r="K9" s="19" t="s">
        <v>14</v>
      </c>
      <c r="L9" s="19"/>
      <c r="M9" s="19"/>
      <c r="N9" s="19" t="s">
        <v>15</v>
      </c>
      <c r="O9" s="19" t="s">
        <v>16</v>
      </c>
      <c r="P9" s="19" t="s">
        <v>17</v>
      </c>
      <c r="Q9" s="19" t="s">
        <v>18</v>
      </c>
      <c r="R9" s="19" t="s">
        <v>19</v>
      </c>
      <c r="S9" s="19" t="s">
        <v>20</v>
      </c>
      <c r="T9" s="19" t="s">
        <v>21</v>
      </c>
      <c r="U9" s="19" t="s">
        <v>22</v>
      </c>
      <c r="V9" s="19" t="s">
        <v>23</v>
      </c>
      <c r="W9" s="19" t="s">
        <v>24</v>
      </c>
      <c r="X9" s="19" t="s">
        <v>25</v>
      </c>
      <c r="Y9" s="19"/>
      <c r="Z9" s="19"/>
      <c r="AA9" s="19" t="s">
        <v>26</v>
      </c>
      <c r="AB9" s="19" t="s">
        <v>27</v>
      </c>
      <c r="AC9" s="19" t="s">
        <v>28</v>
      </c>
      <c r="AD9" s="19" t="s">
        <v>29</v>
      </c>
      <c r="AE9" t="s">
        <v>30</v>
      </c>
      <c r="AF9" s="19" t="s">
        <v>31</v>
      </c>
      <c r="AG9" s="19" t="s">
        <v>32</v>
      </c>
      <c r="AH9" s="19" t="s">
        <v>944</v>
      </c>
      <c r="AI9" s="19" t="s">
        <v>810</v>
      </c>
      <c r="AJ9" s="19"/>
      <c r="AK9" s="19"/>
      <c r="AL9" s="19">
        <v>2026</v>
      </c>
      <c r="AM9" s="19">
        <v>2027</v>
      </c>
      <c r="AN9" s="19">
        <v>2028</v>
      </c>
      <c r="AO9" s="19">
        <v>2029</v>
      </c>
      <c r="AP9" s="19"/>
      <c r="AQ9"/>
    </row>
    <row r="10" spans="1:43" ht="20.25" customHeight="1">
      <c r="A10" s="556"/>
      <c r="B10" s="556"/>
      <c r="C10" s="17">
        <v>1</v>
      </c>
      <c r="D10" s="557">
        <v>2</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558"/>
      <c r="AF10" s="19"/>
      <c r="AG10" s="19"/>
      <c r="AH10" s="19">
        <v>3</v>
      </c>
      <c r="AI10" s="19"/>
      <c r="AJ10" s="19"/>
      <c r="AK10" s="19"/>
      <c r="AL10" s="19"/>
      <c r="AM10" s="19"/>
      <c r="AN10" s="19"/>
      <c r="AO10" s="19"/>
      <c r="AP10" s="19"/>
      <c r="AQ10"/>
    </row>
    <row r="11" spans="1:43" ht="21.75" customHeight="1">
      <c r="A11" s="20"/>
      <c r="B11" s="20"/>
      <c r="C11" s="21" t="s">
        <v>33</v>
      </c>
      <c r="D11" s="22"/>
      <c r="E11" s="48">
        <f>E14+E18+E41+E80+E141+E139+E127+E68+E76</f>
        <v>718572.21</v>
      </c>
      <c r="F11" s="48">
        <f>F14+F18+F41+F80+F141+F139+F127+F68+F76</f>
        <v>781317</v>
      </c>
      <c r="G11" s="48">
        <f t="shared" ref="G11:AD11" si="0">G14+G18+G41+G80+G141+G139+G126+G68+G76</f>
        <v>728879</v>
      </c>
      <c r="H11" s="48">
        <f t="shared" si="0"/>
        <v>161157</v>
      </c>
      <c r="I11" s="48">
        <f t="shared" si="0"/>
        <v>199088</v>
      </c>
      <c r="J11" s="48">
        <f t="shared" si="0"/>
        <v>187095</v>
      </c>
      <c r="K11" s="48">
        <f t="shared" si="0"/>
        <v>181539</v>
      </c>
      <c r="L11" s="48">
        <f t="shared" si="0"/>
        <v>728879</v>
      </c>
      <c r="M11" s="48">
        <f t="shared" si="0"/>
        <v>0</v>
      </c>
      <c r="N11" s="48">
        <f t="shared" si="0"/>
        <v>666189</v>
      </c>
      <c r="O11" s="48">
        <f t="shared" si="0"/>
        <v>636781</v>
      </c>
      <c r="P11" s="48">
        <f t="shared" si="0"/>
        <v>488377</v>
      </c>
      <c r="Q11" s="48">
        <f t="shared" si="0"/>
        <v>6.8</v>
      </c>
      <c r="R11" s="48">
        <f t="shared" si="0"/>
        <v>0</v>
      </c>
      <c r="S11" s="48">
        <f t="shared" si="0"/>
        <v>11416.28</v>
      </c>
      <c r="T11" s="48">
        <f t="shared" si="0"/>
        <v>0</v>
      </c>
      <c r="U11" s="48">
        <f t="shared" si="0"/>
        <v>12</v>
      </c>
      <c r="V11" s="48">
        <f t="shared" si="0"/>
        <v>-990</v>
      </c>
      <c r="W11" s="48">
        <f t="shared" si="0"/>
        <v>109.96000000000001</v>
      </c>
      <c r="X11" s="48">
        <f t="shared" si="0"/>
        <v>9681.869999999999</v>
      </c>
      <c r="Y11" s="48">
        <f t="shared" si="0"/>
        <v>0</v>
      </c>
      <c r="Z11" s="48">
        <f t="shared" si="0"/>
        <v>0</v>
      </c>
      <c r="AA11" s="48">
        <f t="shared" si="0"/>
        <v>12012</v>
      </c>
      <c r="AB11" s="48">
        <f t="shared" si="0"/>
        <v>265</v>
      </c>
      <c r="AC11" s="48">
        <f t="shared" si="0"/>
        <v>2310</v>
      </c>
      <c r="AD11" s="48">
        <f t="shared" si="0"/>
        <v>4922.84</v>
      </c>
      <c r="AE11" s="292">
        <f>G11+Q11+R11+S11+T11+U11+AA11+V11+W11+X11+Y11+Z11+AB11+AC11+AD11</f>
        <v>768625.75</v>
      </c>
      <c r="AF11" s="48">
        <f t="shared" ref="AF11:AP11" si="1">AF14+AF18+AF41+AF80+AF141+AF139+AF126+AF68+AF76</f>
        <v>768625.75</v>
      </c>
      <c r="AG11" s="48">
        <f t="shared" si="1"/>
        <v>625141</v>
      </c>
      <c r="AH11" s="48">
        <f t="shared" si="1"/>
        <v>742716</v>
      </c>
      <c r="AI11" s="48">
        <f t="shared" si="1"/>
        <v>0</v>
      </c>
      <c r="AJ11" s="48">
        <f t="shared" si="1"/>
        <v>0</v>
      </c>
      <c r="AK11" s="48">
        <f t="shared" si="1"/>
        <v>0</v>
      </c>
      <c r="AL11" s="48">
        <f t="shared" si="1"/>
        <v>742704</v>
      </c>
      <c r="AM11" s="48">
        <f t="shared" si="1"/>
        <v>447642</v>
      </c>
      <c r="AN11" s="48">
        <f t="shared" si="1"/>
        <v>380676</v>
      </c>
      <c r="AO11" s="48">
        <f t="shared" si="1"/>
        <v>214495</v>
      </c>
      <c r="AP11" s="48">
        <f t="shared" si="1"/>
        <v>0</v>
      </c>
      <c r="AQ11"/>
    </row>
    <row r="12" spans="1:43" ht="14.25" hidden="1">
      <c r="A12" s="24" t="s">
        <v>34</v>
      </c>
      <c r="B12" s="24"/>
      <c r="C12" s="25" t="s">
        <v>35</v>
      </c>
      <c r="D12" s="26">
        <v>1.02</v>
      </c>
      <c r="E12" s="48">
        <f t="shared" ref="E12:AP12" si="2">E13</f>
        <v>2</v>
      </c>
      <c r="F12" s="48">
        <f t="shared" si="2"/>
        <v>0</v>
      </c>
      <c r="G12" s="48">
        <f t="shared" si="2"/>
        <v>0</v>
      </c>
      <c r="H12" s="48">
        <f t="shared" si="2"/>
        <v>0</v>
      </c>
      <c r="I12" s="48">
        <f t="shared" si="2"/>
        <v>0</v>
      </c>
      <c r="J12" s="48">
        <f t="shared" si="2"/>
        <v>0</v>
      </c>
      <c r="K12" s="48">
        <f t="shared" si="2"/>
        <v>0</v>
      </c>
      <c r="L12" s="48">
        <f t="shared" ref="L12:L75" si="3">H12+I12+J12+K12</f>
        <v>0</v>
      </c>
      <c r="M12" s="48">
        <f t="shared" ref="M12:M75" si="4">G12-L12</f>
        <v>0</v>
      </c>
      <c r="N12" s="48">
        <f t="shared" si="2"/>
        <v>0</v>
      </c>
      <c r="O12" s="48">
        <f t="shared" si="2"/>
        <v>0</v>
      </c>
      <c r="P12" s="48">
        <f t="shared" si="2"/>
        <v>0</v>
      </c>
      <c r="Q12" s="48">
        <f t="shared" si="2"/>
        <v>0</v>
      </c>
      <c r="R12" s="48">
        <f t="shared" si="2"/>
        <v>0</v>
      </c>
      <c r="S12" s="48">
        <f t="shared" si="2"/>
        <v>0</v>
      </c>
      <c r="T12" s="48">
        <f t="shared" si="2"/>
        <v>0</v>
      </c>
      <c r="U12" s="48">
        <f t="shared" si="2"/>
        <v>0</v>
      </c>
      <c r="V12" s="48">
        <f t="shared" si="2"/>
        <v>0</v>
      </c>
      <c r="W12" s="48">
        <f t="shared" si="2"/>
        <v>0</v>
      </c>
      <c r="X12" s="48">
        <f t="shared" si="2"/>
        <v>0</v>
      </c>
      <c r="Y12" s="48">
        <f t="shared" si="2"/>
        <v>0</v>
      </c>
      <c r="Z12" s="48">
        <f t="shared" si="2"/>
        <v>0</v>
      </c>
      <c r="AA12" s="48">
        <f t="shared" si="2"/>
        <v>0</v>
      </c>
      <c r="AB12" s="48">
        <f t="shared" si="2"/>
        <v>0</v>
      </c>
      <c r="AC12" s="48">
        <f t="shared" si="2"/>
        <v>0</v>
      </c>
      <c r="AD12" s="48">
        <f t="shared" si="2"/>
        <v>0</v>
      </c>
      <c r="AE12" s="292">
        <f t="shared" ref="AE12:AE75" si="5">G12+Q12+R12+S12+T12+U12+AA12+V12+W12+X12+Y12+Z12+AB12+AC12+AD12</f>
        <v>0</v>
      </c>
      <c r="AF12" s="48">
        <f t="shared" si="2"/>
        <v>0</v>
      </c>
      <c r="AG12" s="48">
        <f t="shared" si="2"/>
        <v>0</v>
      </c>
      <c r="AH12" s="48">
        <f t="shared" si="2"/>
        <v>0</v>
      </c>
      <c r="AI12" s="48">
        <f t="shared" si="2"/>
        <v>0</v>
      </c>
      <c r="AJ12" s="48">
        <f t="shared" si="2"/>
        <v>0</v>
      </c>
      <c r="AK12" s="48">
        <f t="shared" si="2"/>
        <v>0</v>
      </c>
      <c r="AL12" s="48">
        <f t="shared" si="2"/>
        <v>0</v>
      </c>
      <c r="AM12" s="48">
        <f t="shared" si="2"/>
        <v>0</v>
      </c>
      <c r="AN12" s="48">
        <f t="shared" si="2"/>
        <v>0</v>
      </c>
      <c r="AO12" s="48">
        <f t="shared" si="2"/>
        <v>0</v>
      </c>
      <c r="AP12" s="48">
        <f t="shared" si="2"/>
        <v>0</v>
      </c>
      <c r="AQ12"/>
    </row>
    <row r="13" spans="1:43" ht="17.25" hidden="1" customHeight="1">
      <c r="A13" s="24"/>
      <c r="B13" s="24"/>
      <c r="C13" s="28" t="s">
        <v>36</v>
      </c>
      <c r="D13" s="29" t="s">
        <v>37</v>
      </c>
      <c r="E13" s="93">
        <v>2</v>
      </c>
      <c r="F13" s="93"/>
      <c r="G13" s="93">
        <v>0</v>
      </c>
      <c r="H13" s="93"/>
      <c r="I13" s="93"/>
      <c r="J13" s="93"/>
      <c r="K13" s="93"/>
      <c r="L13" s="48">
        <f t="shared" si="3"/>
        <v>0</v>
      </c>
      <c r="M13" s="48">
        <f t="shared" si="4"/>
        <v>0</v>
      </c>
      <c r="N13" s="93"/>
      <c r="O13" s="93"/>
      <c r="P13" s="93"/>
      <c r="Q13" s="93"/>
      <c r="R13" s="93"/>
      <c r="S13" s="93"/>
      <c r="T13" s="93"/>
      <c r="U13" s="93"/>
      <c r="V13" s="93"/>
      <c r="W13" s="93"/>
      <c r="X13" s="93"/>
      <c r="Y13" s="93"/>
      <c r="Z13" s="93"/>
      <c r="AA13" s="93"/>
      <c r="AB13" s="93"/>
      <c r="AC13" s="93"/>
      <c r="AD13" s="93"/>
      <c r="AE13" s="292">
        <f t="shared" si="5"/>
        <v>0</v>
      </c>
      <c r="AF13" s="93"/>
      <c r="AG13" s="93"/>
      <c r="AH13" s="93"/>
      <c r="AI13" s="93"/>
      <c r="AJ13" s="93"/>
      <c r="AK13" s="93"/>
      <c r="AL13" s="93"/>
      <c r="AM13" s="93"/>
      <c r="AN13" s="93"/>
      <c r="AO13" s="93"/>
      <c r="AP13" s="93"/>
      <c r="AQ13"/>
    </row>
    <row r="14" spans="1:43" ht="21.75" customHeight="1">
      <c r="A14" s="24" t="s">
        <v>38</v>
      </c>
      <c r="B14" s="24"/>
      <c r="C14" s="524" t="s">
        <v>39</v>
      </c>
      <c r="D14" s="525">
        <v>4.0199999999999996</v>
      </c>
      <c r="E14" s="526">
        <f t="shared" ref="E14:K14" si="6">E15+E16+E17</f>
        <v>180806.03</v>
      </c>
      <c r="F14" s="526">
        <f t="shared" si="6"/>
        <v>189591</v>
      </c>
      <c r="G14" s="526">
        <f t="shared" si="6"/>
        <v>205194</v>
      </c>
      <c r="H14" s="526">
        <f t="shared" si="6"/>
        <v>53000</v>
      </c>
      <c r="I14" s="526">
        <f t="shared" si="6"/>
        <v>52500</v>
      </c>
      <c r="J14" s="526">
        <f t="shared" si="6"/>
        <v>51445</v>
      </c>
      <c r="K14" s="526">
        <f t="shared" si="6"/>
        <v>48249</v>
      </c>
      <c r="L14" s="531">
        <f t="shared" si="3"/>
        <v>205194</v>
      </c>
      <c r="M14" s="531">
        <f t="shared" si="4"/>
        <v>0</v>
      </c>
      <c r="N14" s="526">
        <f t="shared" ref="N14:AP14" si="7">N15+N16+N17</f>
        <v>195307</v>
      </c>
      <c r="O14" s="526">
        <f t="shared" si="7"/>
        <v>200329</v>
      </c>
      <c r="P14" s="526">
        <f t="shared" si="7"/>
        <v>205297</v>
      </c>
      <c r="Q14" s="526">
        <f t="shared" si="7"/>
        <v>0</v>
      </c>
      <c r="R14" s="526">
        <f t="shared" si="7"/>
        <v>0</v>
      </c>
      <c r="S14" s="526">
        <f t="shared" si="7"/>
        <v>0</v>
      </c>
      <c r="T14" s="526">
        <f t="shared" si="7"/>
        <v>0</v>
      </c>
      <c r="U14" s="526">
        <f t="shared" si="7"/>
        <v>0</v>
      </c>
      <c r="V14" s="526">
        <f t="shared" si="7"/>
        <v>0</v>
      </c>
      <c r="W14" s="526">
        <f t="shared" si="7"/>
        <v>0</v>
      </c>
      <c r="X14" s="526">
        <f t="shared" si="7"/>
        <v>4795.87</v>
      </c>
      <c r="Y14" s="526">
        <f t="shared" si="7"/>
        <v>0</v>
      </c>
      <c r="Z14" s="526">
        <f t="shared" si="7"/>
        <v>0</v>
      </c>
      <c r="AA14" s="526">
        <f t="shared" si="7"/>
        <v>0</v>
      </c>
      <c r="AB14" s="526">
        <f t="shared" si="7"/>
        <v>0</v>
      </c>
      <c r="AC14" s="526">
        <f t="shared" si="7"/>
        <v>0</v>
      </c>
      <c r="AD14" s="526">
        <f t="shared" si="7"/>
        <v>4922.84</v>
      </c>
      <c r="AE14" s="527">
        <f t="shared" si="5"/>
        <v>214912.71</v>
      </c>
      <c r="AF14" s="526">
        <f t="shared" si="7"/>
        <v>214912.71</v>
      </c>
      <c r="AG14" s="526">
        <f t="shared" si="7"/>
        <v>210111</v>
      </c>
      <c r="AH14" s="526">
        <f t="shared" si="7"/>
        <v>202162</v>
      </c>
      <c r="AI14" s="285">
        <f t="shared" si="7"/>
        <v>0</v>
      </c>
      <c r="AJ14" s="285">
        <f t="shared" si="7"/>
        <v>0</v>
      </c>
      <c r="AK14" s="285">
        <f t="shared" si="7"/>
        <v>0</v>
      </c>
      <c r="AL14" s="285">
        <f t="shared" si="7"/>
        <v>202162</v>
      </c>
      <c r="AM14" s="285">
        <f t="shared" si="7"/>
        <v>0</v>
      </c>
      <c r="AN14" s="285">
        <f t="shared" si="7"/>
        <v>0</v>
      </c>
      <c r="AO14" s="285">
        <f t="shared" si="7"/>
        <v>0</v>
      </c>
      <c r="AP14" s="285">
        <f t="shared" si="7"/>
        <v>0</v>
      </c>
      <c r="AQ14"/>
    </row>
    <row r="15" spans="1:43" ht="19.5" customHeight="1">
      <c r="A15" s="24"/>
      <c r="B15" s="24"/>
      <c r="C15" s="33" t="s">
        <v>40</v>
      </c>
      <c r="D15" s="29" t="s">
        <v>41</v>
      </c>
      <c r="E15" s="93">
        <v>147742.84</v>
      </c>
      <c r="F15" s="93">
        <v>151437</v>
      </c>
      <c r="G15" s="93">
        <v>168445</v>
      </c>
      <c r="H15" s="93">
        <v>43000</v>
      </c>
      <c r="I15" s="93">
        <v>43000</v>
      </c>
      <c r="J15" s="93">
        <v>42445</v>
      </c>
      <c r="K15" s="93">
        <v>40000</v>
      </c>
      <c r="L15" s="48">
        <f t="shared" si="3"/>
        <v>168445</v>
      </c>
      <c r="M15" s="48">
        <f t="shared" si="4"/>
        <v>0</v>
      </c>
      <c r="N15" s="93">
        <v>156000</v>
      </c>
      <c r="O15" s="93">
        <v>160000</v>
      </c>
      <c r="P15" s="93">
        <v>164000</v>
      </c>
      <c r="Q15" s="93"/>
      <c r="R15" s="93"/>
      <c r="S15" s="93"/>
      <c r="T15" s="93"/>
      <c r="U15" s="93"/>
      <c r="V15" s="93"/>
      <c r="W15" s="93"/>
      <c r="X15" s="93">
        <v>4080</v>
      </c>
      <c r="Y15" s="93"/>
      <c r="Z15" s="93"/>
      <c r="AA15" s="93"/>
      <c r="AB15" s="93"/>
      <c r="AC15" s="93"/>
      <c r="AD15" s="93"/>
      <c r="AE15" s="292">
        <f t="shared" si="5"/>
        <v>172525</v>
      </c>
      <c r="AF15" s="93">
        <v>172525</v>
      </c>
      <c r="AG15" s="93">
        <v>169103</v>
      </c>
      <c r="AH15" s="93">
        <v>173194</v>
      </c>
      <c r="AI15" s="93"/>
      <c r="AJ15" s="93"/>
      <c r="AK15" s="93"/>
      <c r="AL15" s="93">
        <v>173194</v>
      </c>
      <c r="AM15" s="93"/>
      <c r="AN15" s="93"/>
      <c r="AO15" s="93"/>
      <c r="AP15" s="93"/>
      <c r="AQ15"/>
    </row>
    <row r="16" spans="1:43" ht="23.25" customHeight="1">
      <c r="A16" s="24"/>
      <c r="B16" s="24"/>
      <c r="C16" s="34" t="s">
        <v>42</v>
      </c>
      <c r="D16" s="29" t="s">
        <v>43</v>
      </c>
      <c r="E16" s="93">
        <v>20684</v>
      </c>
      <c r="F16" s="93">
        <v>38154</v>
      </c>
      <c r="G16" s="93">
        <v>36749</v>
      </c>
      <c r="H16" s="93">
        <v>10000</v>
      </c>
      <c r="I16" s="93">
        <v>9500</v>
      </c>
      <c r="J16" s="93">
        <v>9000</v>
      </c>
      <c r="K16" s="93">
        <v>8249</v>
      </c>
      <c r="L16" s="48">
        <f t="shared" si="3"/>
        <v>36749</v>
      </c>
      <c r="M16" s="48">
        <f t="shared" si="4"/>
        <v>0</v>
      </c>
      <c r="N16" s="93">
        <v>39307</v>
      </c>
      <c r="O16" s="93">
        <v>40329</v>
      </c>
      <c r="P16" s="93">
        <v>41297</v>
      </c>
      <c r="Q16" s="93"/>
      <c r="R16" s="93"/>
      <c r="S16" s="93"/>
      <c r="T16" s="93"/>
      <c r="U16" s="93"/>
      <c r="V16" s="93"/>
      <c r="W16" s="93"/>
      <c r="X16" s="93">
        <v>-3673</v>
      </c>
      <c r="Y16" s="93"/>
      <c r="Z16" s="93"/>
      <c r="AA16" s="93"/>
      <c r="AB16" s="93"/>
      <c r="AC16" s="93"/>
      <c r="AD16" s="93"/>
      <c r="AE16" s="292">
        <f t="shared" si="5"/>
        <v>33076</v>
      </c>
      <c r="AF16" s="93">
        <v>33076</v>
      </c>
      <c r="AG16" s="93">
        <v>31696</v>
      </c>
      <c r="AH16" s="93">
        <v>28968</v>
      </c>
      <c r="AI16" s="93"/>
      <c r="AJ16" s="93"/>
      <c r="AK16" s="93"/>
      <c r="AL16" s="93">
        <v>28968</v>
      </c>
      <c r="AM16" s="93"/>
      <c r="AN16" s="93"/>
      <c r="AO16" s="93"/>
      <c r="AP16" s="93"/>
      <c r="AQ16"/>
    </row>
    <row r="17" spans="1:43" ht="27.75" customHeight="1">
      <c r="A17" s="24"/>
      <c r="B17" s="24"/>
      <c r="C17" s="34" t="s">
        <v>44</v>
      </c>
      <c r="D17" s="29" t="s">
        <v>45</v>
      </c>
      <c r="E17" s="93">
        <v>12379.19</v>
      </c>
      <c r="F17" s="93">
        <v>0</v>
      </c>
      <c r="G17" s="93">
        <v>0</v>
      </c>
      <c r="H17" s="93">
        <v>0</v>
      </c>
      <c r="I17" s="93">
        <v>0</v>
      </c>
      <c r="J17" s="93">
        <v>0</v>
      </c>
      <c r="K17" s="93">
        <v>0</v>
      </c>
      <c r="L17" s="48">
        <f t="shared" si="3"/>
        <v>0</v>
      </c>
      <c r="M17" s="48">
        <f t="shared" si="4"/>
        <v>0</v>
      </c>
      <c r="N17" s="93">
        <v>0</v>
      </c>
      <c r="O17" s="93">
        <v>0</v>
      </c>
      <c r="P17" s="93">
        <v>0</v>
      </c>
      <c r="Q17" s="93">
        <v>0</v>
      </c>
      <c r="R17" s="93">
        <v>0</v>
      </c>
      <c r="S17" s="93">
        <v>0</v>
      </c>
      <c r="T17" s="93">
        <v>0</v>
      </c>
      <c r="U17" s="93">
        <v>0</v>
      </c>
      <c r="V17" s="93">
        <v>0</v>
      </c>
      <c r="W17" s="93">
        <v>0</v>
      </c>
      <c r="X17" s="93">
        <v>4388.87</v>
      </c>
      <c r="Y17" s="93">
        <v>0</v>
      </c>
      <c r="Z17" s="93">
        <v>0</v>
      </c>
      <c r="AA17" s="93">
        <v>0</v>
      </c>
      <c r="AB17" s="93">
        <v>0</v>
      </c>
      <c r="AC17" s="93">
        <v>0</v>
      </c>
      <c r="AD17" s="93">
        <v>4922.84</v>
      </c>
      <c r="AE17" s="292">
        <f t="shared" si="5"/>
        <v>9311.7099999999991</v>
      </c>
      <c r="AF17" s="93">
        <v>9311.7099999999991</v>
      </c>
      <c r="AG17" s="93">
        <v>9312</v>
      </c>
      <c r="AH17" s="93">
        <v>0</v>
      </c>
      <c r="AI17" s="93"/>
      <c r="AJ17" s="93"/>
      <c r="AK17" s="93"/>
      <c r="AL17" s="93">
        <v>0</v>
      </c>
      <c r="AM17" s="93"/>
      <c r="AN17" s="93"/>
      <c r="AO17" s="93"/>
      <c r="AP17" s="93"/>
      <c r="AQ17"/>
    </row>
    <row r="18" spans="1:43" ht="15.75" customHeight="1">
      <c r="A18" s="24" t="s">
        <v>46</v>
      </c>
      <c r="B18" s="24"/>
      <c r="C18" s="528" t="s">
        <v>47</v>
      </c>
      <c r="D18" s="529" t="s">
        <v>48</v>
      </c>
      <c r="E18" s="526">
        <f t="shared" ref="E18:K18" si="8">E19+E38+E39</f>
        <v>244022</v>
      </c>
      <c r="F18" s="526">
        <f t="shared" si="8"/>
        <v>220979</v>
      </c>
      <c r="G18" s="526">
        <f t="shared" si="8"/>
        <v>158233</v>
      </c>
      <c r="H18" s="526">
        <f t="shared" si="8"/>
        <v>45000</v>
      </c>
      <c r="I18" s="526">
        <f t="shared" si="8"/>
        <v>43900</v>
      </c>
      <c r="J18" s="526">
        <f t="shared" si="8"/>
        <v>38800</v>
      </c>
      <c r="K18" s="526">
        <f t="shared" si="8"/>
        <v>30533</v>
      </c>
      <c r="L18" s="531">
        <f t="shared" si="3"/>
        <v>158233</v>
      </c>
      <c r="M18" s="531">
        <f t="shared" si="4"/>
        <v>0</v>
      </c>
      <c r="N18" s="526">
        <f t="shared" ref="N18:AP18" si="9">N19+N38+N39</f>
        <v>146652</v>
      </c>
      <c r="O18" s="526">
        <f t="shared" si="9"/>
        <v>148522</v>
      </c>
      <c r="P18" s="526">
        <f t="shared" si="9"/>
        <v>151081</v>
      </c>
      <c r="Q18" s="526">
        <f t="shared" si="9"/>
        <v>0</v>
      </c>
      <c r="R18" s="526">
        <f t="shared" si="9"/>
        <v>0</v>
      </c>
      <c r="S18" s="526">
        <f t="shared" si="9"/>
        <v>0</v>
      </c>
      <c r="T18" s="526">
        <f t="shared" si="9"/>
        <v>0</v>
      </c>
      <c r="U18" s="526">
        <f t="shared" si="9"/>
        <v>0</v>
      </c>
      <c r="V18" s="526">
        <f t="shared" si="9"/>
        <v>-1000</v>
      </c>
      <c r="W18" s="526">
        <f t="shared" si="9"/>
        <v>0</v>
      </c>
      <c r="X18" s="526">
        <f t="shared" si="9"/>
        <v>3562</v>
      </c>
      <c r="Y18" s="526">
        <f t="shared" si="9"/>
        <v>0</v>
      </c>
      <c r="Z18" s="526">
        <f t="shared" si="9"/>
        <v>0</v>
      </c>
      <c r="AA18" s="526">
        <f t="shared" si="9"/>
        <v>10212</v>
      </c>
      <c r="AB18" s="526">
        <f t="shared" si="9"/>
        <v>265</v>
      </c>
      <c r="AC18" s="526">
        <f t="shared" si="9"/>
        <v>221</v>
      </c>
      <c r="AD18" s="526">
        <f t="shared" si="9"/>
        <v>0</v>
      </c>
      <c r="AE18" s="527">
        <f t="shared" si="5"/>
        <v>171493</v>
      </c>
      <c r="AF18" s="526">
        <f t="shared" si="9"/>
        <v>171493</v>
      </c>
      <c r="AG18" s="526">
        <f t="shared" si="9"/>
        <v>164133</v>
      </c>
      <c r="AH18" s="526">
        <f t="shared" si="9"/>
        <v>186074</v>
      </c>
      <c r="AI18" s="285">
        <f t="shared" si="9"/>
        <v>0</v>
      </c>
      <c r="AJ18" s="285">
        <f t="shared" si="9"/>
        <v>0</v>
      </c>
      <c r="AK18" s="285">
        <f t="shared" si="9"/>
        <v>0</v>
      </c>
      <c r="AL18" s="285">
        <f t="shared" si="9"/>
        <v>186074</v>
      </c>
      <c r="AM18" s="285">
        <f t="shared" si="9"/>
        <v>160625</v>
      </c>
      <c r="AN18" s="285">
        <f t="shared" si="9"/>
        <v>162854</v>
      </c>
      <c r="AO18" s="285">
        <f t="shared" si="9"/>
        <v>163083</v>
      </c>
      <c r="AP18" s="285">
        <f t="shared" si="9"/>
        <v>0</v>
      </c>
      <c r="AQ18"/>
    </row>
    <row r="19" spans="1:43" ht="24.75" customHeight="1">
      <c r="A19" s="35">
        <v>1</v>
      </c>
      <c r="B19" s="35"/>
      <c r="C19" s="31" t="s">
        <v>49</v>
      </c>
      <c r="D19" s="29" t="s">
        <v>50</v>
      </c>
      <c r="E19" s="48">
        <f t="shared" ref="E19:K19" si="10">E20+E21+E24+E25+E26+E33+E36+E37+E22+E23</f>
        <v>122583</v>
      </c>
      <c r="F19" s="48">
        <f t="shared" si="10"/>
        <v>161737</v>
      </c>
      <c r="G19" s="48">
        <f t="shared" si="10"/>
        <v>102341</v>
      </c>
      <c r="H19" s="48">
        <f t="shared" si="10"/>
        <v>28000</v>
      </c>
      <c r="I19" s="48">
        <f t="shared" si="10"/>
        <v>27900</v>
      </c>
      <c r="J19" s="48">
        <f t="shared" si="10"/>
        <v>24400</v>
      </c>
      <c r="K19" s="48">
        <f t="shared" si="10"/>
        <v>22041</v>
      </c>
      <c r="L19" s="48">
        <f t="shared" si="3"/>
        <v>102341</v>
      </c>
      <c r="M19" s="48">
        <f t="shared" si="4"/>
        <v>0</v>
      </c>
      <c r="N19" s="48">
        <f t="shared" ref="N19:AP19" si="11">N20+N21+N24+N25+N26+N33+N36+N37+N22+N23</f>
        <v>102541</v>
      </c>
      <c r="O19" s="48">
        <f t="shared" si="11"/>
        <v>102729</v>
      </c>
      <c r="P19" s="48">
        <f t="shared" si="11"/>
        <v>102922</v>
      </c>
      <c r="Q19" s="48">
        <f t="shared" si="11"/>
        <v>0</v>
      </c>
      <c r="R19" s="48">
        <f t="shared" si="11"/>
        <v>0</v>
      </c>
      <c r="S19" s="48">
        <f t="shared" si="11"/>
        <v>0</v>
      </c>
      <c r="T19" s="48">
        <f t="shared" si="11"/>
        <v>0</v>
      </c>
      <c r="U19" s="48">
        <f t="shared" si="11"/>
        <v>0</v>
      </c>
      <c r="V19" s="48">
        <f t="shared" si="11"/>
        <v>0</v>
      </c>
      <c r="W19" s="48">
        <f t="shared" si="11"/>
        <v>0</v>
      </c>
      <c r="X19" s="48">
        <f t="shared" si="11"/>
        <v>3467</v>
      </c>
      <c r="Y19" s="48">
        <f t="shared" si="11"/>
        <v>0</v>
      </c>
      <c r="Z19" s="48">
        <f t="shared" si="11"/>
        <v>0</v>
      </c>
      <c r="AA19" s="48">
        <f t="shared" si="11"/>
        <v>0</v>
      </c>
      <c r="AB19" s="48">
        <f t="shared" si="11"/>
        <v>0</v>
      </c>
      <c r="AC19" s="48">
        <f t="shared" si="11"/>
        <v>0</v>
      </c>
      <c r="AD19" s="48">
        <f t="shared" si="11"/>
        <v>0</v>
      </c>
      <c r="AE19" s="292">
        <f t="shared" si="5"/>
        <v>105808</v>
      </c>
      <c r="AF19" s="48">
        <f t="shared" si="11"/>
        <v>105808</v>
      </c>
      <c r="AG19" s="48">
        <f t="shared" si="11"/>
        <v>98448</v>
      </c>
      <c r="AH19" s="48">
        <f t="shared" si="11"/>
        <v>125217</v>
      </c>
      <c r="AI19" s="48">
        <f t="shared" si="11"/>
        <v>0</v>
      </c>
      <c r="AJ19" s="48">
        <f t="shared" si="11"/>
        <v>0</v>
      </c>
      <c r="AK19" s="48">
        <f t="shared" si="11"/>
        <v>0</v>
      </c>
      <c r="AL19" s="48">
        <f t="shared" si="11"/>
        <v>125217</v>
      </c>
      <c r="AM19" s="48">
        <f t="shared" si="11"/>
        <v>124782</v>
      </c>
      <c r="AN19" s="48">
        <f t="shared" si="11"/>
        <v>125020</v>
      </c>
      <c r="AO19" s="48">
        <f t="shared" si="11"/>
        <v>125249</v>
      </c>
      <c r="AP19" s="48">
        <f t="shared" si="11"/>
        <v>0</v>
      </c>
      <c r="AQ19"/>
    </row>
    <row r="20" spans="1:43" ht="22.5" customHeight="1">
      <c r="A20" s="35"/>
      <c r="B20" s="35"/>
      <c r="C20" s="16" t="s">
        <v>51</v>
      </c>
      <c r="D20" s="29" t="s">
        <v>50</v>
      </c>
      <c r="E20" s="93">
        <v>37698</v>
      </c>
      <c r="F20" s="93">
        <v>70000</v>
      </c>
      <c r="G20" s="93">
        <v>36686</v>
      </c>
      <c r="H20" s="93">
        <v>10144</v>
      </c>
      <c r="I20" s="93">
        <f>10000-1500</f>
        <v>8500</v>
      </c>
      <c r="J20" s="93">
        <f>10000-1544-250</f>
        <v>8206</v>
      </c>
      <c r="K20" s="93">
        <f>6542+3044+250</f>
        <v>9836</v>
      </c>
      <c r="L20" s="48">
        <f t="shared" si="3"/>
        <v>36686</v>
      </c>
      <c r="M20" s="48">
        <f t="shared" si="4"/>
        <v>0</v>
      </c>
      <c r="N20" s="93">
        <v>36686</v>
      </c>
      <c r="O20" s="93">
        <v>36686</v>
      </c>
      <c r="P20" s="93">
        <v>36686</v>
      </c>
      <c r="Q20" s="93"/>
      <c r="R20" s="93"/>
      <c r="S20" s="93"/>
      <c r="T20" s="93"/>
      <c r="U20" s="93"/>
      <c r="V20" s="93"/>
      <c r="W20" s="93"/>
      <c r="X20" s="93"/>
      <c r="Y20" s="93"/>
      <c r="Z20" s="93"/>
      <c r="AA20" s="93"/>
      <c r="AB20" s="93"/>
      <c r="AC20" s="93"/>
      <c r="AD20" s="93"/>
      <c r="AE20" s="292">
        <f t="shared" si="5"/>
        <v>36686</v>
      </c>
      <c r="AF20" s="93">
        <v>36686</v>
      </c>
      <c r="AG20" s="93">
        <v>36686</v>
      </c>
      <c r="AH20" s="98">
        <v>43754</v>
      </c>
      <c r="AI20" s="98"/>
      <c r="AJ20" s="98"/>
      <c r="AK20" s="98"/>
      <c r="AL20" s="98">
        <v>43754</v>
      </c>
      <c r="AM20" s="98">
        <v>43754</v>
      </c>
      <c r="AN20" s="98">
        <v>43754</v>
      </c>
      <c r="AO20" s="98">
        <v>43754</v>
      </c>
      <c r="AP20" s="93"/>
      <c r="AQ20"/>
    </row>
    <row r="21" spans="1:43" ht="21" customHeight="1">
      <c r="A21" s="35"/>
      <c r="B21" s="35"/>
      <c r="C21" s="28" t="s">
        <v>52</v>
      </c>
      <c r="D21" s="29" t="s">
        <v>50</v>
      </c>
      <c r="E21" s="93">
        <v>44248</v>
      </c>
      <c r="F21" s="93">
        <v>65000</v>
      </c>
      <c r="G21" s="93">
        <v>44402</v>
      </c>
      <c r="H21" s="93">
        <f>11608+450-150</f>
        <v>11908</v>
      </c>
      <c r="I21" s="93">
        <f>11000-150-150+1500</f>
        <v>12200</v>
      </c>
      <c r="J21" s="93">
        <f>9500-150+150+1544+250</f>
        <v>11294</v>
      </c>
      <c r="K21" s="93">
        <f>12294-150+150-3044-250</f>
        <v>9000</v>
      </c>
      <c r="L21" s="48">
        <f t="shared" si="3"/>
        <v>44402</v>
      </c>
      <c r="M21" s="48">
        <f t="shared" si="4"/>
        <v>0</v>
      </c>
      <c r="N21" s="93">
        <v>44402</v>
      </c>
      <c r="O21" s="93">
        <v>44402</v>
      </c>
      <c r="P21" s="93">
        <v>44402</v>
      </c>
      <c r="Q21" s="93"/>
      <c r="R21" s="93"/>
      <c r="S21" s="93"/>
      <c r="T21" s="93"/>
      <c r="U21" s="93"/>
      <c r="V21" s="93"/>
      <c r="W21" s="93"/>
      <c r="X21" s="93"/>
      <c r="Y21" s="93"/>
      <c r="Z21" s="93"/>
      <c r="AA21" s="93"/>
      <c r="AB21" s="93"/>
      <c r="AC21" s="93"/>
      <c r="AD21" s="93"/>
      <c r="AE21" s="292">
        <f t="shared" si="5"/>
        <v>44402</v>
      </c>
      <c r="AF21" s="93">
        <v>44402</v>
      </c>
      <c r="AG21" s="93">
        <v>44402</v>
      </c>
      <c r="AH21" s="98">
        <v>58021</v>
      </c>
      <c r="AI21" s="98"/>
      <c r="AJ21" s="98"/>
      <c r="AK21" s="98"/>
      <c r="AL21" s="98">
        <v>58021</v>
      </c>
      <c r="AM21" s="98">
        <v>58021</v>
      </c>
      <c r="AN21" s="98">
        <v>58021</v>
      </c>
      <c r="AO21" s="98">
        <v>58021</v>
      </c>
      <c r="AP21" s="93"/>
      <c r="AQ21"/>
    </row>
    <row r="22" spans="1:43" ht="19.5" customHeight="1">
      <c r="A22" s="35"/>
      <c r="B22" s="35"/>
      <c r="C22" s="28" t="s">
        <v>53</v>
      </c>
      <c r="D22" s="29" t="s">
        <v>50</v>
      </c>
      <c r="E22" s="93">
        <v>606</v>
      </c>
      <c r="F22" s="93">
        <v>2000</v>
      </c>
      <c r="G22" s="93">
        <v>606</v>
      </c>
      <c r="H22" s="93">
        <f>606-450+150</f>
        <v>306</v>
      </c>
      <c r="I22" s="93">
        <f>150+150</f>
        <v>300</v>
      </c>
      <c r="J22" s="93">
        <v>0</v>
      </c>
      <c r="K22" s="93">
        <v>0</v>
      </c>
      <c r="L22" s="48">
        <f t="shared" si="3"/>
        <v>606</v>
      </c>
      <c r="M22" s="48">
        <f t="shared" si="4"/>
        <v>0</v>
      </c>
      <c r="N22" s="93">
        <v>606</v>
      </c>
      <c r="O22" s="93">
        <v>606</v>
      </c>
      <c r="P22" s="93">
        <v>606</v>
      </c>
      <c r="Q22" s="93"/>
      <c r="R22" s="93"/>
      <c r="S22" s="93"/>
      <c r="T22" s="93"/>
      <c r="U22" s="93"/>
      <c r="V22" s="93"/>
      <c r="W22" s="93"/>
      <c r="X22" s="93"/>
      <c r="Y22" s="93"/>
      <c r="Z22" s="93"/>
      <c r="AA22" s="93"/>
      <c r="AB22" s="93"/>
      <c r="AC22" s="93"/>
      <c r="AD22" s="93"/>
      <c r="AE22" s="292">
        <f t="shared" si="5"/>
        <v>606</v>
      </c>
      <c r="AF22" s="93">
        <v>606</v>
      </c>
      <c r="AG22" s="93">
        <v>606</v>
      </c>
      <c r="AH22" s="98">
        <v>681</v>
      </c>
      <c r="AI22" s="98"/>
      <c r="AJ22" s="98"/>
      <c r="AK22" s="98"/>
      <c r="AL22" s="98">
        <v>681</v>
      </c>
      <c r="AM22" s="98">
        <v>0</v>
      </c>
      <c r="AN22" s="98">
        <v>0</v>
      </c>
      <c r="AO22" s="98">
        <v>0</v>
      </c>
      <c r="AP22" s="93"/>
      <c r="AQ22"/>
    </row>
    <row r="23" spans="1:43" ht="17.25" customHeight="1">
      <c r="A23" s="35"/>
      <c r="B23" s="35"/>
      <c r="C23" s="16" t="s">
        <v>54</v>
      </c>
      <c r="D23" s="37">
        <v>36933</v>
      </c>
      <c r="E23" s="93">
        <v>42</v>
      </c>
      <c r="F23" s="93">
        <v>500</v>
      </c>
      <c r="G23" s="93">
        <v>42</v>
      </c>
      <c r="H23" s="93">
        <v>42</v>
      </c>
      <c r="I23" s="93">
        <v>0</v>
      </c>
      <c r="J23" s="93">
        <v>0</v>
      </c>
      <c r="K23" s="93">
        <v>0</v>
      </c>
      <c r="L23" s="48">
        <f t="shared" si="3"/>
        <v>42</v>
      </c>
      <c r="M23" s="48">
        <f t="shared" si="4"/>
        <v>0</v>
      </c>
      <c r="N23" s="93">
        <v>42</v>
      </c>
      <c r="O23" s="93">
        <v>42</v>
      </c>
      <c r="P23" s="93">
        <v>42</v>
      </c>
      <c r="Q23" s="93"/>
      <c r="R23" s="93"/>
      <c r="S23" s="93"/>
      <c r="T23" s="93"/>
      <c r="U23" s="93"/>
      <c r="V23" s="93"/>
      <c r="W23" s="93"/>
      <c r="X23" s="93"/>
      <c r="Y23" s="93"/>
      <c r="Z23" s="93"/>
      <c r="AA23" s="93"/>
      <c r="AB23" s="93"/>
      <c r="AC23" s="93"/>
      <c r="AD23" s="93"/>
      <c r="AE23" s="292">
        <f t="shared" si="5"/>
        <v>42</v>
      </c>
      <c r="AF23" s="93">
        <v>42</v>
      </c>
      <c r="AG23" s="93">
        <v>42</v>
      </c>
      <c r="AH23" s="98"/>
      <c r="AI23" s="98"/>
      <c r="AJ23" s="98"/>
      <c r="AK23" s="98"/>
      <c r="AL23" s="98"/>
      <c r="AM23" s="98"/>
      <c r="AN23" s="98"/>
      <c r="AO23" s="98"/>
      <c r="AP23" s="93"/>
      <c r="AQ23"/>
    </row>
    <row r="24" spans="1:43" ht="17.25" customHeight="1">
      <c r="A24" s="35"/>
      <c r="B24" s="35"/>
      <c r="C24" s="152" t="s">
        <v>55</v>
      </c>
      <c r="D24" s="132" t="s">
        <v>50</v>
      </c>
      <c r="E24" s="289">
        <f>E716</f>
        <v>9480</v>
      </c>
      <c r="F24" s="289">
        <f>F716</f>
        <v>18000</v>
      </c>
      <c r="G24" s="289">
        <v>14546</v>
      </c>
      <c r="H24" s="289">
        <f t="shared" ref="H24:K24" si="12">H716</f>
        <v>4000</v>
      </c>
      <c r="I24" s="289">
        <f t="shared" si="12"/>
        <v>5300</v>
      </c>
      <c r="J24" s="289">
        <f t="shared" si="12"/>
        <v>3600</v>
      </c>
      <c r="K24" s="289">
        <f t="shared" si="12"/>
        <v>1646</v>
      </c>
      <c r="L24" s="287">
        <f t="shared" si="3"/>
        <v>14546</v>
      </c>
      <c r="M24" s="287">
        <f t="shared" si="4"/>
        <v>0</v>
      </c>
      <c r="N24" s="289">
        <v>14546</v>
      </c>
      <c r="O24" s="289">
        <v>14546</v>
      </c>
      <c r="P24" s="289">
        <v>14546</v>
      </c>
      <c r="Q24" s="289">
        <f t="shared" ref="Q24:AD24" si="13">Q716</f>
        <v>0</v>
      </c>
      <c r="R24" s="289">
        <f t="shared" si="13"/>
        <v>0</v>
      </c>
      <c r="S24" s="289">
        <f t="shared" si="13"/>
        <v>0</v>
      </c>
      <c r="T24" s="289">
        <f t="shared" si="13"/>
        <v>0</v>
      </c>
      <c r="U24" s="289">
        <f t="shared" si="13"/>
        <v>0</v>
      </c>
      <c r="V24" s="289">
        <f t="shared" si="13"/>
        <v>0</v>
      </c>
      <c r="W24" s="289">
        <f t="shared" si="13"/>
        <v>0</v>
      </c>
      <c r="X24" s="289">
        <v>3713</v>
      </c>
      <c r="Y24" s="289">
        <f>Y716</f>
        <v>0</v>
      </c>
      <c r="Z24" s="289">
        <f>Z716</f>
        <v>0</v>
      </c>
      <c r="AA24" s="289">
        <f t="shared" si="13"/>
        <v>0</v>
      </c>
      <c r="AB24" s="289">
        <f t="shared" si="13"/>
        <v>0</v>
      </c>
      <c r="AC24" s="289">
        <f t="shared" si="13"/>
        <v>0</v>
      </c>
      <c r="AD24" s="289">
        <f t="shared" si="13"/>
        <v>0</v>
      </c>
      <c r="AE24" s="356">
        <f t="shared" si="5"/>
        <v>18259</v>
      </c>
      <c r="AF24" s="289">
        <v>18259</v>
      </c>
      <c r="AG24" s="289">
        <v>10953</v>
      </c>
      <c r="AH24" s="287">
        <v>15081</v>
      </c>
      <c r="AI24" s="287">
        <v>0</v>
      </c>
      <c r="AJ24" s="287">
        <v>0</v>
      </c>
      <c r="AK24" s="287">
        <v>0</v>
      </c>
      <c r="AL24" s="287">
        <v>15081</v>
      </c>
      <c r="AM24" s="287">
        <v>15081</v>
      </c>
      <c r="AN24" s="287">
        <v>15081</v>
      </c>
      <c r="AO24" s="287">
        <v>15081</v>
      </c>
      <c r="AP24" s="289">
        <v>0</v>
      </c>
      <c r="AQ24"/>
    </row>
    <row r="25" spans="1:43" ht="17.25" hidden="1" customHeight="1">
      <c r="A25" s="35"/>
      <c r="B25" s="35"/>
      <c r="C25" s="28" t="s">
        <v>56</v>
      </c>
      <c r="D25" s="29"/>
      <c r="E25" s="93"/>
      <c r="F25" s="93"/>
      <c r="G25" s="93"/>
      <c r="H25" s="93"/>
      <c r="I25" s="93"/>
      <c r="J25" s="93"/>
      <c r="K25" s="93"/>
      <c r="L25" s="48">
        <f t="shared" si="3"/>
        <v>0</v>
      </c>
      <c r="M25" s="48">
        <f t="shared" si="4"/>
        <v>0</v>
      </c>
      <c r="N25" s="93"/>
      <c r="O25" s="93"/>
      <c r="P25" s="93"/>
      <c r="Q25" s="93"/>
      <c r="R25" s="93"/>
      <c r="S25" s="93"/>
      <c r="T25" s="93"/>
      <c r="U25" s="93"/>
      <c r="V25" s="93"/>
      <c r="W25" s="93"/>
      <c r="X25" s="93"/>
      <c r="Y25" s="93"/>
      <c r="Z25" s="93"/>
      <c r="AA25" s="93"/>
      <c r="AB25" s="93"/>
      <c r="AC25" s="93"/>
      <c r="AD25" s="93"/>
      <c r="AE25" s="292">
        <f t="shared" si="5"/>
        <v>0</v>
      </c>
      <c r="AF25" s="93"/>
      <c r="AG25" s="93"/>
      <c r="AH25" s="98"/>
      <c r="AI25" s="98"/>
      <c r="AJ25" s="98"/>
      <c r="AK25" s="98"/>
      <c r="AL25" s="98"/>
      <c r="AM25" s="98"/>
      <c r="AN25" s="98"/>
      <c r="AO25" s="98"/>
      <c r="AP25" s="93"/>
      <c r="AQ25"/>
    </row>
    <row r="26" spans="1:43" ht="17.25" customHeight="1">
      <c r="A26" s="35"/>
      <c r="B26" s="35"/>
      <c r="C26" s="199" t="s">
        <v>57</v>
      </c>
      <c r="D26" s="198" t="s">
        <v>50</v>
      </c>
      <c r="E26" s="296">
        <f t="shared" ref="E26:K26" si="14">E27+E28+E29+E30+E31+E32</f>
        <v>5538</v>
      </c>
      <c r="F26" s="296">
        <f t="shared" si="14"/>
        <v>6237</v>
      </c>
      <c r="G26" s="296">
        <f t="shared" si="14"/>
        <v>6059</v>
      </c>
      <c r="H26" s="296">
        <f t="shared" si="14"/>
        <v>1600</v>
      </c>
      <c r="I26" s="296">
        <f t="shared" si="14"/>
        <v>1600</v>
      </c>
      <c r="J26" s="296">
        <f t="shared" si="14"/>
        <v>1300</v>
      </c>
      <c r="K26" s="296">
        <f t="shared" si="14"/>
        <v>1559</v>
      </c>
      <c r="L26" s="296">
        <f t="shared" si="3"/>
        <v>6059</v>
      </c>
      <c r="M26" s="296">
        <f t="shared" si="4"/>
        <v>0</v>
      </c>
      <c r="N26" s="296">
        <f t="shared" ref="N26:AP26" si="15">N27+N28+N29+N30+N31+N32</f>
        <v>6259</v>
      </c>
      <c r="O26" s="296">
        <f t="shared" si="15"/>
        <v>6447</v>
      </c>
      <c r="P26" s="296">
        <f t="shared" si="15"/>
        <v>6640</v>
      </c>
      <c r="Q26" s="296">
        <f t="shared" si="15"/>
        <v>0</v>
      </c>
      <c r="R26" s="296">
        <f t="shared" si="15"/>
        <v>0</v>
      </c>
      <c r="S26" s="296">
        <f t="shared" si="15"/>
        <v>0</v>
      </c>
      <c r="T26" s="296">
        <f t="shared" si="15"/>
        <v>0</v>
      </c>
      <c r="U26" s="296">
        <f t="shared" si="15"/>
        <v>0</v>
      </c>
      <c r="V26" s="296">
        <f t="shared" si="15"/>
        <v>0</v>
      </c>
      <c r="W26" s="296">
        <f t="shared" si="15"/>
        <v>0</v>
      </c>
      <c r="X26" s="296">
        <f t="shared" si="15"/>
        <v>-246</v>
      </c>
      <c r="Y26" s="296">
        <f t="shared" si="15"/>
        <v>0</v>
      </c>
      <c r="Z26" s="296">
        <f t="shared" si="15"/>
        <v>0</v>
      </c>
      <c r="AA26" s="296">
        <f t="shared" si="15"/>
        <v>0</v>
      </c>
      <c r="AB26" s="296">
        <f t="shared" si="15"/>
        <v>0</v>
      </c>
      <c r="AC26" s="296">
        <f t="shared" si="15"/>
        <v>0</v>
      </c>
      <c r="AD26" s="296">
        <f t="shared" si="15"/>
        <v>0</v>
      </c>
      <c r="AE26" s="292">
        <f t="shared" si="5"/>
        <v>5813</v>
      </c>
      <c r="AF26" s="296">
        <f t="shared" si="15"/>
        <v>5813</v>
      </c>
      <c r="AG26" s="296">
        <f t="shared" si="15"/>
        <v>5759</v>
      </c>
      <c r="AH26" s="296">
        <f t="shared" si="15"/>
        <v>7680</v>
      </c>
      <c r="AI26" s="296">
        <f t="shared" si="15"/>
        <v>0</v>
      </c>
      <c r="AJ26" s="296">
        <f t="shared" si="15"/>
        <v>0</v>
      </c>
      <c r="AK26" s="296">
        <f t="shared" si="15"/>
        <v>0</v>
      </c>
      <c r="AL26" s="296">
        <f t="shared" si="15"/>
        <v>7680</v>
      </c>
      <c r="AM26" s="296">
        <f t="shared" si="15"/>
        <v>7926</v>
      </c>
      <c r="AN26" s="296">
        <f t="shared" si="15"/>
        <v>8164</v>
      </c>
      <c r="AO26" s="296">
        <f t="shared" si="15"/>
        <v>8393</v>
      </c>
      <c r="AP26" s="296">
        <f t="shared" si="15"/>
        <v>0</v>
      </c>
      <c r="AQ26"/>
    </row>
    <row r="27" spans="1:43" ht="17.25" hidden="1" customHeight="1">
      <c r="A27" s="35"/>
      <c r="B27" s="35"/>
      <c r="C27" s="28" t="s">
        <v>58</v>
      </c>
      <c r="D27" s="29"/>
      <c r="E27" s="93"/>
      <c r="F27" s="93"/>
      <c r="G27" s="93"/>
      <c r="H27" s="93"/>
      <c r="I27" s="93"/>
      <c r="J27" s="93"/>
      <c r="K27" s="93"/>
      <c r="L27" s="48">
        <f t="shared" si="3"/>
        <v>0</v>
      </c>
      <c r="M27" s="48">
        <f t="shared" si="4"/>
        <v>0</v>
      </c>
      <c r="N27" s="93"/>
      <c r="O27" s="93"/>
      <c r="P27" s="93"/>
      <c r="Q27" s="93"/>
      <c r="R27" s="93"/>
      <c r="S27" s="93"/>
      <c r="T27" s="93"/>
      <c r="U27" s="93"/>
      <c r="V27" s="93"/>
      <c r="W27" s="93"/>
      <c r="X27" s="93"/>
      <c r="Y27" s="93"/>
      <c r="Z27" s="93"/>
      <c r="AA27" s="93"/>
      <c r="AB27" s="93"/>
      <c r="AC27" s="93"/>
      <c r="AD27" s="93"/>
      <c r="AE27" s="292">
        <f t="shared" si="5"/>
        <v>0</v>
      </c>
      <c r="AF27" s="93"/>
      <c r="AG27" s="93"/>
      <c r="AH27" s="98"/>
      <c r="AI27" s="98"/>
      <c r="AJ27" s="98"/>
      <c r="AK27" s="98"/>
      <c r="AL27" s="98"/>
      <c r="AM27" s="98"/>
      <c r="AN27" s="98"/>
      <c r="AO27" s="98"/>
      <c r="AP27" s="93"/>
      <c r="AQ27"/>
    </row>
    <row r="28" spans="1:43" ht="18.75" customHeight="1">
      <c r="A28" s="35"/>
      <c r="B28" s="35"/>
      <c r="C28" s="28" t="s">
        <v>59</v>
      </c>
      <c r="D28" s="29" t="s">
        <v>50</v>
      </c>
      <c r="E28" s="93">
        <v>2589</v>
      </c>
      <c r="F28" s="93">
        <v>3000</v>
      </c>
      <c r="G28" s="93">
        <v>2823</v>
      </c>
      <c r="H28" s="93">
        <v>700</v>
      </c>
      <c r="I28" s="93">
        <v>700</v>
      </c>
      <c r="J28" s="93">
        <v>700</v>
      </c>
      <c r="K28" s="93">
        <v>723</v>
      </c>
      <c r="L28" s="48">
        <f t="shared" si="3"/>
        <v>2823</v>
      </c>
      <c r="M28" s="48">
        <f t="shared" si="4"/>
        <v>0</v>
      </c>
      <c r="N28" s="93">
        <v>2916</v>
      </c>
      <c r="O28" s="93">
        <v>3004</v>
      </c>
      <c r="P28" s="93">
        <v>3094</v>
      </c>
      <c r="Q28" s="93"/>
      <c r="R28" s="93"/>
      <c r="S28" s="93"/>
      <c r="T28" s="93"/>
      <c r="U28" s="93"/>
      <c r="V28" s="93"/>
      <c r="W28" s="93"/>
      <c r="X28" s="93">
        <v>0</v>
      </c>
      <c r="Y28" s="93"/>
      <c r="Z28" s="93"/>
      <c r="AA28" s="93"/>
      <c r="AB28" s="93"/>
      <c r="AC28" s="93"/>
      <c r="AD28" s="93"/>
      <c r="AE28" s="356">
        <f t="shared" si="5"/>
        <v>2823</v>
      </c>
      <c r="AF28" s="93">
        <v>2823</v>
      </c>
      <c r="AG28" s="93">
        <v>2823</v>
      </c>
      <c r="AH28" s="98">
        <v>3007</v>
      </c>
      <c r="AI28" s="98"/>
      <c r="AJ28" s="98"/>
      <c r="AK28" s="98"/>
      <c r="AL28" s="98">
        <v>3007</v>
      </c>
      <c r="AM28" s="98">
        <v>3103</v>
      </c>
      <c r="AN28" s="98">
        <v>3197</v>
      </c>
      <c r="AO28" s="98">
        <v>3287</v>
      </c>
      <c r="AP28" s="93"/>
      <c r="AQ28"/>
    </row>
    <row r="29" spans="1:43" ht="2.25" hidden="1" customHeight="1">
      <c r="A29" s="35"/>
      <c r="B29" s="35"/>
      <c r="C29" s="28" t="s">
        <v>60</v>
      </c>
      <c r="D29" s="29"/>
      <c r="E29" s="93"/>
      <c r="F29" s="93"/>
      <c r="G29" s="93"/>
      <c r="H29" s="93"/>
      <c r="I29" s="93"/>
      <c r="J29" s="93"/>
      <c r="K29" s="93"/>
      <c r="L29" s="48">
        <f t="shared" si="3"/>
        <v>0</v>
      </c>
      <c r="M29" s="48">
        <f t="shared" si="4"/>
        <v>0</v>
      </c>
      <c r="N29" s="93"/>
      <c r="O29" s="93"/>
      <c r="P29" s="93"/>
      <c r="Q29" s="93"/>
      <c r="R29" s="93"/>
      <c r="S29" s="93"/>
      <c r="T29" s="93"/>
      <c r="U29" s="93"/>
      <c r="V29" s="93"/>
      <c r="W29" s="93"/>
      <c r="X29" s="93"/>
      <c r="Y29" s="93"/>
      <c r="Z29" s="93"/>
      <c r="AA29" s="93"/>
      <c r="AB29" s="93"/>
      <c r="AC29" s="93"/>
      <c r="AD29" s="93"/>
      <c r="AE29" s="292">
        <f t="shared" si="5"/>
        <v>0</v>
      </c>
      <c r="AF29" s="93"/>
      <c r="AG29" s="93"/>
      <c r="AH29" s="98"/>
      <c r="AI29" s="98"/>
      <c r="AJ29" s="98"/>
      <c r="AK29" s="98"/>
      <c r="AL29" s="98"/>
      <c r="AM29" s="98"/>
      <c r="AN29" s="98"/>
      <c r="AO29" s="98"/>
      <c r="AP29" s="93"/>
      <c r="AQ29"/>
    </row>
    <row r="30" spans="1:43" ht="28.5" customHeight="1">
      <c r="A30" s="35"/>
      <c r="B30" s="35"/>
      <c r="C30" s="16" t="s">
        <v>61</v>
      </c>
      <c r="D30" s="29" t="s">
        <v>50</v>
      </c>
      <c r="E30" s="288">
        <f>E649-E702-E32</f>
        <v>2940</v>
      </c>
      <c r="F30" s="288">
        <f>F649-F702-F32</f>
        <v>3237</v>
      </c>
      <c r="G30" s="234">
        <v>3236</v>
      </c>
      <c r="H30" s="234">
        <f>H649-H702-H32</f>
        <v>900</v>
      </c>
      <c r="I30" s="234">
        <f>I649-I702-I32</f>
        <v>900</v>
      </c>
      <c r="J30" s="234">
        <f>J649-J702-J32</f>
        <v>600</v>
      </c>
      <c r="K30" s="234">
        <f>K649-K702-K32</f>
        <v>836</v>
      </c>
      <c r="L30" s="287">
        <f t="shared" si="3"/>
        <v>3236</v>
      </c>
      <c r="M30" s="287">
        <f t="shared" si="4"/>
        <v>0</v>
      </c>
      <c r="N30" s="234">
        <v>3343</v>
      </c>
      <c r="O30" s="234">
        <v>3443</v>
      </c>
      <c r="P30" s="234">
        <v>3546</v>
      </c>
      <c r="Q30" s="234">
        <f t="shared" ref="Q30:AD30" si="16">Q649-Q702-Q32</f>
        <v>0</v>
      </c>
      <c r="R30" s="234">
        <f t="shared" si="16"/>
        <v>0</v>
      </c>
      <c r="S30" s="234">
        <f t="shared" si="16"/>
        <v>0</v>
      </c>
      <c r="T30" s="234">
        <f t="shared" si="16"/>
        <v>0</v>
      </c>
      <c r="U30" s="234">
        <f t="shared" si="16"/>
        <v>0</v>
      </c>
      <c r="V30" s="234">
        <f t="shared" si="16"/>
        <v>0</v>
      </c>
      <c r="W30" s="234">
        <f t="shared" si="16"/>
        <v>0</v>
      </c>
      <c r="X30" s="234">
        <f t="shared" si="16"/>
        <v>-246</v>
      </c>
      <c r="Y30" s="234">
        <f t="shared" si="16"/>
        <v>0</v>
      </c>
      <c r="Z30" s="234">
        <f t="shared" si="16"/>
        <v>0</v>
      </c>
      <c r="AA30" s="234">
        <f t="shared" si="16"/>
        <v>0</v>
      </c>
      <c r="AB30" s="234">
        <f t="shared" si="16"/>
        <v>0</v>
      </c>
      <c r="AC30" s="234">
        <f t="shared" si="16"/>
        <v>0</v>
      </c>
      <c r="AD30" s="234">
        <f t="shared" si="16"/>
        <v>0</v>
      </c>
      <c r="AE30" s="356">
        <f t="shared" si="5"/>
        <v>2990</v>
      </c>
      <c r="AF30" s="234">
        <v>2990</v>
      </c>
      <c r="AG30" s="234">
        <v>2936</v>
      </c>
      <c r="AH30" s="356">
        <v>4673</v>
      </c>
      <c r="AI30" s="356">
        <v>0</v>
      </c>
      <c r="AJ30" s="356">
        <v>0</v>
      </c>
      <c r="AK30" s="356">
        <v>0</v>
      </c>
      <c r="AL30" s="356">
        <v>4673</v>
      </c>
      <c r="AM30" s="356">
        <v>4823</v>
      </c>
      <c r="AN30" s="356">
        <v>4967</v>
      </c>
      <c r="AO30" s="356">
        <v>5106</v>
      </c>
      <c r="AP30" s="234">
        <v>0</v>
      </c>
      <c r="AQ30"/>
    </row>
    <row r="31" spans="1:43" ht="15" hidden="1" customHeight="1">
      <c r="A31" s="35"/>
      <c r="B31" s="35"/>
      <c r="C31" s="16" t="s">
        <v>62</v>
      </c>
      <c r="D31" s="29" t="s">
        <v>50</v>
      </c>
      <c r="E31" s="288">
        <f>E650</f>
        <v>0</v>
      </c>
      <c r="F31" s="288">
        <f t="shared" ref="F31" si="17">F650</f>
        <v>0</v>
      </c>
      <c r="G31" s="288">
        <f>G650</f>
        <v>0</v>
      </c>
      <c r="H31" s="288">
        <f t="shared" ref="H31:K31" si="18">H650</f>
        <v>0</v>
      </c>
      <c r="I31" s="288">
        <f t="shared" si="18"/>
        <v>0</v>
      </c>
      <c r="J31" s="288">
        <f t="shared" si="18"/>
        <v>0</v>
      </c>
      <c r="K31" s="288">
        <f t="shared" si="18"/>
        <v>0</v>
      </c>
      <c r="L31" s="48">
        <f t="shared" si="3"/>
        <v>0</v>
      </c>
      <c r="M31" s="48">
        <f t="shared" si="4"/>
        <v>0</v>
      </c>
      <c r="N31" s="288">
        <f t="shared" ref="N31:AP31" si="19">N650</f>
        <v>0</v>
      </c>
      <c r="O31" s="288">
        <f t="shared" si="19"/>
        <v>0</v>
      </c>
      <c r="P31" s="288">
        <f t="shared" si="19"/>
        <v>0</v>
      </c>
      <c r="Q31" s="288">
        <f t="shared" si="19"/>
        <v>0</v>
      </c>
      <c r="R31" s="288">
        <f t="shared" si="19"/>
        <v>0</v>
      </c>
      <c r="S31" s="288">
        <f t="shared" si="19"/>
        <v>0</v>
      </c>
      <c r="T31" s="288">
        <f t="shared" si="19"/>
        <v>0</v>
      </c>
      <c r="U31" s="288">
        <f t="shared" si="19"/>
        <v>0</v>
      </c>
      <c r="V31" s="288">
        <f t="shared" si="19"/>
        <v>0</v>
      </c>
      <c r="W31" s="288">
        <f t="shared" si="19"/>
        <v>0</v>
      </c>
      <c r="X31" s="288">
        <f t="shared" si="19"/>
        <v>0</v>
      </c>
      <c r="Y31" s="288">
        <f t="shared" si="19"/>
        <v>0</v>
      </c>
      <c r="Z31" s="288">
        <f t="shared" si="19"/>
        <v>0</v>
      </c>
      <c r="AA31" s="288">
        <f t="shared" si="19"/>
        <v>0</v>
      </c>
      <c r="AB31" s="288">
        <f t="shared" si="19"/>
        <v>0</v>
      </c>
      <c r="AC31" s="288">
        <f t="shared" si="19"/>
        <v>0</v>
      </c>
      <c r="AD31" s="288">
        <f t="shared" si="19"/>
        <v>0</v>
      </c>
      <c r="AE31" s="292">
        <f t="shared" si="5"/>
        <v>0</v>
      </c>
      <c r="AF31" s="288">
        <f t="shared" si="19"/>
        <v>0</v>
      </c>
      <c r="AG31" s="288">
        <f t="shared" si="19"/>
        <v>0</v>
      </c>
      <c r="AH31" s="292">
        <f t="shared" si="19"/>
        <v>0</v>
      </c>
      <c r="AI31" s="292">
        <f t="shared" si="19"/>
        <v>0</v>
      </c>
      <c r="AJ31" s="292">
        <f t="shared" si="19"/>
        <v>0</v>
      </c>
      <c r="AK31" s="292">
        <f t="shared" si="19"/>
        <v>0</v>
      </c>
      <c r="AL31" s="292">
        <f t="shared" si="19"/>
        <v>0</v>
      </c>
      <c r="AM31" s="292">
        <f t="shared" si="19"/>
        <v>0</v>
      </c>
      <c r="AN31" s="292">
        <f t="shared" si="19"/>
        <v>0</v>
      </c>
      <c r="AO31" s="292">
        <f t="shared" si="19"/>
        <v>0</v>
      </c>
      <c r="AP31" s="288">
        <f t="shared" si="19"/>
        <v>0</v>
      </c>
      <c r="AQ31"/>
    </row>
    <row r="32" spans="1:43" ht="15" hidden="1" customHeight="1">
      <c r="A32" s="35"/>
      <c r="B32" s="511"/>
      <c r="C32" s="42" t="s">
        <v>63</v>
      </c>
      <c r="D32" s="37">
        <v>36933</v>
      </c>
      <c r="E32" s="288">
        <v>9</v>
      </c>
      <c r="F32" s="288">
        <v>0</v>
      </c>
      <c r="G32" s="288">
        <v>0</v>
      </c>
      <c r="H32" s="288">
        <v>0</v>
      </c>
      <c r="I32" s="288">
        <v>0</v>
      </c>
      <c r="J32" s="288">
        <v>0</v>
      </c>
      <c r="K32" s="288">
        <v>0</v>
      </c>
      <c r="L32" s="48">
        <f t="shared" si="3"/>
        <v>0</v>
      </c>
      <c r="M32" s="48">
        <f t="shared" si="4"/>
        <v>0</v>
      </c>
      <c r="N32" s="288">
        <v>0</v>
      </c>
      <c r="O32" s="288">
        <v>0</v>
      </c>
      <c r="P32" s="288">
        <v>0</v>
      </c>
      <c r="Q32" s="288">
        <v>0</v>
      </c>
      <c r="R32" s="288">
        <v>0</v>
      </c>
      <c r="S32" s="288">
        <v>0</v>
      </c>
      <c r="T32" s="288">
        <v>0</v>
      </c>
      <c r="U32" s="288">
        <v>0</v>
      </c>
      <c r="V32" s="288">
        <v>0</v>
      </c>
      <c r="W32" s="288">
        <v>0</v>
      </c>
      <c r="X32" s="288">
        <v>0</v>
      </c>
      <c r="Y32" s="288">
        <v>0</v>
      </c>
      <c r="Z32" s="288">
        <v>0</v>
      </c>
      <c r="AA32" s="288">
        <v>0</v>
      </c>
      <c r="AB32" s="288">
        <v>0</v>
      </c>
      <c r="AC32" s="288">
        <v>0</v>
      </c>
      <c r="AD32" s="288">
        <v>0</v>
      </c>
      <c r="AE32" s="292">
        <f t="shared" si="5"/>
        <v>0</v>
      </c>
      <c r="AF32" s="288">
        <v>0</v>
      </c>
      <c r="AG32" s="288">
        <v>0</v>
      </c>
      <c r="AH32" s="292">
        <v>0</v>
      </c>
      <c r="AI32" s="292">
        <v>0</v>
      </c>
      <c r="AJ32" s="292">
        <v>0</v>
      </c>
      <c r="AK32" s="292">
        <v>0</v>
      </c>
      <c r="AL32" s="292">
        <v>0</v>
      </c>
      <c r="AM32" s="292">
        <v>0</v>
      </c>
      <c r="AN32" s="292">
        <v>0</v>
      </c>
      <c r="AO32" s="292">
        <v>0</v>
      </c>
      <c r="AP32" s="288">
        <v>0</v>
      </c>
      <c r="AQ32"/>
    </row>
    <row r="33" spans="1:43" ht="14.25" hidden="1">
      <c r="A33" s="35"/>
      <c r="B33" s="35"/>
      <c r="C33" s="28" t="s">
        <v>64</v>
      </c>
      <c r="D33" s="29" t="s">
        <v>50</v>
      </c>
      <c r="E33" s="287">
        <f t="shared" ref="E33:K33" si="20">E34+E35</f>
        <v>24971</v>
      </c>
      <c r="F33" s="287">
        <f t="shared" si="20"/>
        <v>0</v>
      </c>
      <c r="G33" s="287">
        <f t="shared" si="20"/>
        <v>0</v>
      </c>
      <c r="H33" s="287">
        <f t="shared" si="20"/>
        <v>0</v>
      </c>
      <c r="I33" s="287">
        <f t="shared" si="20"/>
        <v>0</v>
      </c>
      <c r="J33" s="287">
        <f t="shared" si="20"/>
        <v>0</v>
      </c>
      <c r="K33" s="287">
        <f t="shared" si="20"/>
        <v>0</v>
      </c>
      <c r="L33" s="48">
        <f t="shared" si="3"/>
        <v>0</v>
      </c>
      <c r="M33" s="48">
        <f t="shared" si="4"/>
        <v>0</v>
      </c>
      <c r="N33" s="287">
        <f t="shared" ref="N33:AP33" si="21">N34+N35</f>
        <v>0</v>
      </c>
      <c r="O33" s="287">
        <f t="shared" si="21"/>
        <v>0</v>
      </c>
      <c r="P33" s="287">
        <f t="shared" si="21"/>
        <v>0</v>
      </c>
      <c r="Q33" s="287">
        <f t="shared" si="21"/>
        <v>0</v>
      </c>
      <c r="R33" s="287">
        <f t="shared" si="21"/>
        <v>0</v>
      </c>
      <c r="S33" s="287">
        <f t="shared" si="21"/>
        <v>0</v>
      </c>
      <c r="T33" s="287">
        <f t="shared" si="21"/>
        <v>0</v>
      </c>
      <c r="U33" s="287">
        <f t="shared" si="21"/>
        <v>0</v>
      </c>
      <c r="V33" s="287">
        <f t="shared" si="21"/>
        <v>0</v>
      </c>
      <c r="W33" s="287">
        <f t="shared" si="21"/>
        <v>0</v>
      </c>
      <c r="X33" s="287">
        <f t="shared" si="21"/>
        <v>0</v>
      </c>
      <c r="Y33" s="287">
        <f t="shared" si="21"/>
        <v>0</v>
      </c>
      <c r="Z33" s="287">
        <f t="shared" si="21"/>
        <v>0</v>
      </c>
      <c r="AA33" s="287">
        <f t="shared" si="21"/>
        <v>0</v>
      </c>
      <c r="AB33" s="287">
        <f t="shared" si="21"/>
        <v>0</v>
      </c>
      <c r="AC33" s="287">
        <f t="shared" si="21"/>
        <v>0</v>
      </c>
      <c r="AD33" s="287">
        <f t="shared" si="21"/>
        <v>0</v>
      </c>
      <c r="AE33" s="292">
        <f t="shared" si="5"/>
        <v>0</v>
      </c>
      <c r="AF33" s="287">
        <f t="shared" si="21"/>
        <v>0</v>
      </c>
      <c r="AG33" s="287">
        <f t="shared" si="21"/>
        <v>0</v>
      </c>
      <c r="AH33" s="287">
        <f t="shared" si="21"/>
        <v>0</v>
      </c>
      <c r="AI33" s="287">
        <f t="shared" si="21"/>
        <v>0</v>
      </c>
      <c r="AJ33" s="287">
        <f t="shared" si="21"/>
        <v>0</v>
      </c>
      <c r="AK33" s="287">
        <f t="shared" si="21"/>
        <v>0</v>
      </c>
      <c r="AL33" s="287">
        <f t="shared" si="21"/>
        <v>0</v>
      </c>
      <c r="AM33" s="287">
        <f t="shared" si="21"/>
        <v>0</v>
      </c>
      <c r="AN33" s="287">
        <f t="shared" si="21"/>
        <v>0</v>
      </c>
      <c r="AO33" s="287">
        <f t="shared" si="21"/>
        <v>0</v>
      </c>
      <c r="AP33" s="287">
        <f t="shared" si="21"/>
        <v>0</v>
      </c>
      <c r="AQ33"/>
    </row>
    <row r="34" spans="1:43" ht="20.25" hidden="1" customHeight="1">
      <c r="A34" s="35"/>
      <c r="B34" s="35"/>
      <c r="C34" s="28" t="s">
        <v>65</v>
      </c>
      <c r="D34" s="29" t="s">
        <v>50</v>
      </c>
      <c r="E34" s="93">
        <v>24971</v>
      </c>
      <c r="F34" s="93">
        <v>0</v>
      </c>
      <c r="G34" s="93">
        <v>0</v>
      </c>
      <c r="H34" s="93">
        <v>0</v>
      </c>
      <c r="I34" s="93">
        <v>0</v>
      </c>
      <c r="J34" s="93">
        <v>0</v>
      </c>
      <c r="K34" s="93">
        <v>0</v>
      </c>
      <c r="L34" s="48">
        <f t="shared" si="3"/>
        <v>0</v>
      </c>
      <c r="M34" s="48">
        <f t="shared" si="4"/>
        <v>0</v>
      </c>
      <c r="N34" s="93">
        <v>0</v>
      </c>
      <c r="O34" s="93">
        <v>0</v>
      </c>
      <c r="P34" s="93">
        <v>0</v>
      </c>
      <c r="Q34" s="93">
        <v>0</v>
      </c>
      <c r="R34" s="93">
        <v>0</v>
      </c>
      <c r="S34" s="93">
        <v>0</v>
      </c>
      <c r="T34" s="93">
        <v>0</v>
      </c>
      <c r="U34" s="93">
        <v>0</v>
      </c>
      <c r="V34" s="93">
        <v>0</v>
      </c>
      <c r="W34" s="93">
        <v>0</v>
      </c>
      <c r="X34" s="93">
        <v>0</v>
      </c>
      <c r="Y34" s="93">
        <v>0</v>
      </c>
      <c r="Z34" s="93">
        <v>0</v>
      </c>
      <c r="AA34" s="93">
        <v>0</v>
      </c>
      <c r="AB34" s="93">
        <v>0</v>
      </c>
      <c r="AC34" s="93">
        <v>0</v>
      </c>
      <c r="AD34" s="93">
        <v>0</v>
      </c>
      <c r="AE34" s="292">
        <f t="shared" si="5"/>
        <v>0</v>
      </c>
      <c r="AF34" s="93">
        <v>0</v>
      </c>
      <c r="AG34" s="93">
        <v>0</v>
      </c>
      <c r="AH34" s="98">
        <v>0</v>
      </c>
      <c r="AI34" s="98">
        <v>0</v>
      </c>
      <c r="AJ34" s="98">
        <v>0</v>
      </c>
      <c r="AK34" s="98">
        <v>0</v>
      </c>
      <c r="AL34" s="98">
        <v>0</v>
      </c>
      <c r="AM34" s="98">
        <v>0</v>
      </c>
      <c r="AN34" s="98">
        <v>0</v>
      </c>
      <c r="AO34" s="98">
        <v>0</v>
      </c>
      <c r="AP34" s="93">
        <v>0</v>
      </c>
      <c r="AQ34"/>
    </row>
    <row r="35" spans="1:43" ht="5.25" hidden="1" customHeight="1">
      <c r="A35" s="35"/>
      <c r="B35" s="35"/>
      <c r="C35" s="28" t="s">
        <v>66</v>
      </c>
      <c r="D35" s="29" t="s">
        <v>50</v>
      </c>
      <c r="E35" s="93"/>
      <c r="F35" s="93"/>
      <c r="G35" s="93"/>
      <c r="H35" s="93"/>
      <c r="I35" s="93"/>
      <c r="J35" s="93"/>
      <c r="K35" s="93"/>
      <c r="L35" s="48">
        <f t="shared" si="3"/>
        <v>0</v>
      </c>
      <c r="M35" s="48">
        <f t="shared" si="4"/>
        <v>0</v>
      </c>
      <c r="N35" s="93"/>
      <c r="O35" s="93"/>
      <c r="P35" s="93"/>
      <c r="Q35" s="93"/>
      <c r="R35" s="93"/>
      <c r="S35" s="93"/>
      <c r="T35" s="93"/>
      <c r="U35" s="93"/>
      <c r="V35" s="93"/>
      <c r="W35" s="93"/>
      <c r="X35" s="93"/>
      <c r="Y35" s="93"/>
      <c r="Z35" s="93"/>
      <c r="AA35" s="93"/>
      <c r="AB35" s="93"/>
      <c r="AC35" s="93"/>
      <c r="AD35" s="93"/>
      <c r="AE35" s="292">
        <f t="shared" si="5"/>
        <v>0</v>
      </c>
      <c r="AF35" s="93"/>
      <c r="AG35" s="93"/>
      <c r="AH35" s="98"/>
      <c r="AI35" s="98"/>
      <c r="AJ35" s="98"/>
      <c r="AK35" s="98"/>
      <c r="AL35" s="98"/>
      <c r="AM35" s="98"/>
      <c r="AN35" s="98"/>
      <c r="AO35" s="98"/>
      <c r="AP35" s="93"/>
      <c r="AQ35"/>
    </row>
    <row r="36" spans="1:43" ht="26.25" hidden="1" customHeight="1">
      <c r="A36" s="35"/>
      <c r="B36" s="35"/>
      <c r="C36" s="28" t="s">
        <v>67</v>
      </c>
      <c r="D36" s="29" t="s">
        <v>50</v>
      </c>
      <c r="E36" s="93"/>
      <c r="F36" s="93"/>
      <c r="G36" s="93"/>
      <c r="H36" s="93"/>
      <c r="I36" s="93"/>
      <c r="J36" s="93"/>
      <c r="K36" s="93"/>
      <c r="L36" s="48">
        <f t="shared" si="3"/>
        <v>0</v>
      </c>
      <c r="M36" s="48">
        <f t="shared" si="4"/>
        <v>0</v>
      </c>
      <c r="N36" s="93"/>
      <c r="O36" s="93"/>
      <c r="P36" s="93"/>
      <c r="Q36" s="93"/>
      <c r="R36" s="93"/>
      <c r="S36" s="93"/>
      <c r="T36" s="93"/>
      <c r="U36" s="93"/>
      <c r="V36" s="93"/>
      <c r="W36" s="93"/>
      <c r="X36" s="93"/>
      <c r="Y36" s="93"/>
      <c r="Z36" s="93"/>
      <c r="AA36" s="93"/>
      <c r="AB36" s="93"/>
      <c r="AC36" s="93"/>
      <c r="AD36" s="93"/>
      <c r="AE36" s="292">
        <f t="shared" si="5"/>
        <v>0</v>
      </c>
      <c r="AF36" s="93"/>
      <c r="AG36" s="93"/>
      <c r="AH36" s="98"/>
      <c r="AI36" s="98"/>
      <c r="AJ36" s="98"/>
      <c r="AK36" s="98"/>
      <c r="AL36" s="98"/>
      <c r="AM36" s="98"/>
      <c r="AN36" s="98"/>
      <c r="AO36" s="98"/>
      <c r="AP36" s="93"/>
      <c r="AQ36"/>
    </row>
    <row r="37" spans="1:43" ht="26.25" hidden="1" customHeight="1">
      <c r="A37" s="35"/>
      <c r="B37" s="35"/>
      <c r="C37" s="16" t="s">
        <v>68</v>
      </c>
      <c r="D37" s="29"/>
      <c r="E37" s="93"/>
      <c r="F37" s="93"/>
      <c r="G37" s="93"/>
      <c r="H37" s="93"/>
      <c r="I37" s="93"/>
      <c r="J37" s="93"/>
      <c r="K37" s="93"/>
      <c r="L37" s="48">
        <f t="shared" si="3"/>
        <v>0</v>
      </c>
      <c r="M37" s="48">
        <f t="shared" si="4"/>
        <v>0</v>
      </c>
      <c r="N37" s="93"/>
      <c r="O37" s="93"/>
      <c r="P37" s="93"/>
      <c r="Q37" s="93"/>
      <c r="R37" s="93"/>
      <c r="S37" s="93"/>
      <c r="T37" s="93"/>
      <c r="U37" s="93"/>
      <c r="V37" s="93"/>
      <c r="W37" s="93"/>
      <c r="X37" s="93"/>
      <c r="Y37" s="93"/>
      <c r="Z37" s="93"/>
      <c r="AA37" s="93"/>
      <c r="AB37" s="93"/>
      <c r="AC37" s="93"/>
      <c r="AD37" s="93"/>
      <c r="AE37" s="292">
        <f t="shared" si="5"/>
        <v>0</v>
      </c>
      <c r="AF37" s="93"/>
      <c r="AG37" s="93"/>
      <c r="AH37" s="98"/>
      <c r="AI37" s="98"/>
      <c r="AJ37" s="98"/>
      <c r="AK37" s="98"/>
      <c r="AL37" s="98"/>
      <c r="AM37" s="98"/>
      <c r="AN37" s="98"/>
      <c r="AO37" s="98"/>
      <c r="AP37" s="93"/>
      <c r="AQ37"/>
    </row>
    <row r="38" spans="1:43" ht="18.75" customHeight="1">
      <c r="A38" s="43">
        <v>2</v>
      </c>
      <c r="B38" s="43"/>
      <c r="C38" s="25" t="s">
        <v>69</v>
      </c>
      <c r="D38" s="29" t="s">
        <v>70</v>
      </c>
      <c r="E38" s="93">
        <v>24226</v>
      </c>
      <c r="F38" s="93">
        <v>50000</v>
      </c>
      <c r="G38" s="93">
        <f>34313-2313-1730-600-300</f>
        <v>29370</v>
      </c>
      <c r="H38" s="93">
        <v>9000</v>
      </c>
      <c r="I38" s="93">
        <v>8000</v>
      </c>
      <c r="J38" s="93">
        <f>7000-300-300</f>
        <v>6400</v>
      </c>
      <c r="K38" s="93">
        <f>6270-300</f>
        <v>5970</v>
      </c>
      <c r="L38" s="48">
        <f t="shared" si="3"/>
        <v>29370</v>
      </c>
      <c r="M38" s="48">
        <f t="shared" si="4"/>
        <v>0</v>
      </c>
      <c r="N38" s="93">
        <v>21696</v>
      </c>
      <c r="O38" s="93">
        <v>22189</v>
      </c>
      <c r="P38" s="93">
        <v>23421</v>
      </c>
      <c r="Q38" s="93"/>
      <c r="R38" s="93"/>
      <c r="S38" s="93"/>
      <c r="T38" s="93"/>
      <c r="U38" s="93"/>
      <c r="V38" s="93">
        <v>-1000</v>
      </c>
      <c r="W38" s="93"/>
      <c r="X38" s="93"/>
      <c r="Y38" s="93"/>
      <c r="Z38" s="93"/>
      <c r="AA38" s="93"/>
      <c r="AB38" s="93">
        <v>265</v>
      </c>
      <c r="AC38" s="93">
        <v>221</v>
      </c>
      <c r="AD38" s="93"/>
      <c r="AE38" s="292">
        <f t="shared" si="5"/>
        <v>28856</v>
      </c>
      <c r="AF38" s="93">
        <v>28856</v>
      </c>
      <c r="AG38" s="93">
        <v>28856</v>
      </c>
      <c r="AH38" s="98">
        <v>35046</v>
      </c>
      <c r="AI38" s="98"/>
      <c r="AJ38" s="98"/>
      <c r="AK38" s="98"/>
      <c r="AL38" s="98">
        <v>35046</v>
      </c>
      <c r="AM38" s="98">
        <v>35843</v>
      </c>
      <c r="AN38" s="98">
        <v>37834</v>
      </c>
      <c r="AO38" s="98">
        <v>37834</v>
      </c>
      <c r="AP38" s="93"/>
      <c r="AQ38"/>
    </row>
    <row r="39" spans="1:43" ht="17.25" customHeight="1">
      <c r="A39" s="43">
        <v>3</v>
      </c>
      <c r="B39" s="43"/>
      <c r="C39" s="31" t="s">
        <v>71</v>
      </c>
      <c r="D39" s="29" t="s">
        <v>72</v>
      </c>
      <c r="E39" s="93">
        <v>97213</v>
      </c>
      <c r="F39" s="93">
        <v>9242</v>
      </c>
      <c r="G39" s="93">
        <f>14230+1500+1500+9292</f>
        <v>26522</v>
      </c>
      <c r="H39" s="93">
        <v>8000</v>
      </c>
      <c r="I39" s="93">
        <v>8000</v>
      </c>
      <c r="J39" s="93">
        <v>8000</v>
      </c>
      <c r="K39" s="93">
        <v>2522</v>
      </c>
      <c r="L39" s="48">
        <f t="shared" si="3"/>
        <v>26522</v>
      </c>
      <c r="M39" s="48">
        <f t="shared" si="4"/>
        <v>0</v>
      </c>
      <c r="N39" s="93">
        <v>22415</v>
      </c>
      <c r="O39" s="93">
        <v>23604</v>
      </c>
      <c r="P39" s="93">
        <v>24738</v>
      </c>
      <c r="Q39" s="93"/>
      <c r="R39" s="93"/>
      <c r="S39" s="93"/>
      <c r="T39" s="93"/>
      <c r="U39" s="93"/>
      <c r="V39" s="93"/>
      <c r="W39" s="93"/>
      <c r="X39" s="93">
        <v>95</v>
      </c>
      <c r="Y39" s="93"/>
      <c r="Z39" s="93"/>
      <c r="AA39" s="93">
        <v>10212</v>
      </c>
      <c r="AB39" s="93"/>
      <c r="AC39" s="93"/>
      <c r="AD39" s="93"/>
      <c r="AE39" s="292">
        <f t="shared" si="5"/>
        <v>36829</v>
      </c>
      <c r="AF39" s="93">
        <v>36829</v>
      </c>
      <c r="AG39" s="93">
        <v>36829</v>
      </c>
      <c r="AH39" s="93">
        <v>25811</v>
      </c>
      <c r="AI39" s="93"/>
      <c r="AJ39" s="93"/>
      <c r="AK39" s="93"/>
      <c r="AL39" s="93">
        <v>25811</v>
      </c>
      <c r="AM39" s="93"/>
      <c r="AN39" s="93"/>
      <c r="AO39" s="93"/>
      <c r="AP39" s="93"/>
      <c r="AQ39"/>
    </row>
    <row r="40" spans="1:43" ht="0.75" customHeight="1">
      <c r="A40" s="43"/>
      <c r="B40" s="43"/>
      <c r="C40" s="28"/>
      <c r="D40" s="29"/>
      <c r="E40" s="93"/>
      <c r="F40" s="93"/>
      <c r="G40" s="93"/>
      <c r="H40" s="93"/>
      <c r="I40" s="93"/>
      <c r="J40" s="93"/>
      <c r="K40" s="93"/>
      <c r="L40" s="48">
        <f t="shared" si="3"/>
        <v>0</v>
      </c>
      <c r="M40" s="48">
        <f t="shared" si="4"/>
        <v>0</v>
      </c>
      <c r="N40" s="93"/>
      <c r="O40" s="93"/>
      <c r="P40" s="93"/>
      <c r="Q40" s="93"/>
      <c r="R40" s="93"/>
      <c r="S40" s="93"/>
      <c r="T40" s="93"/>
      <c r="U40" s="93"/>
      <c r="V40" s="93"/>
      <c r="W40" s="93"/>
      <c r="X40" s="93"/>
      <c r="Y40" s="93"/>
      <c r="Z40" s="93"/>
      <c r="AA40" s="93"/>
      <c r="AB40" s="93"/>
      <c r="AC40" s="93"/>
      <c r="AD40" s="93"/>
      <c r="AE40" s="292">
        <f t="shared" si="5"/>
        <v>0</v>
      </c>
      <c r="AF40" s="93"/>
      <c r="AG40" s="93"/>
      <c r="AH40" s="93"/>
      <c r="AI40" s="93"/>
      <c r="AJ40" s="93"/>
      <c r="AK40" s="93"/>
      <c r="AL40" s="93"/>
      <c r="AM40" s="93"/>
      <c r="AN40" s="93"/>
      <c r="AO40" s="93"/>
      <c r="AP40" s="93"/>
      <c r="AQ40"/>
    </row>
    <row r="41" spans="1:43" ht="20.25" customHeight="1">
      <c r="A41" s="24" t="s">
        <v>73</v>
      </c>
      <c r="B41" s="24"/>
      <c r="C41" s="528" t="s">
        <v>74</v>
      </c>
      <c r="D41" s="525"/>
      <c r="E41" s="526">
        <f t="shared" ref="E41:K41" si="22">E42+E46+E55+E64+E73+E62+E77+E53+E13</f>
        <v>15000</v>
      </c>
      <c r="F41" s="526">
        <f t="shared" si="22"/>
        <v>12617</v>
      </c>
      <c r="G41" s="526">
        <f t="shared" si="22"/>
        <v>14000</v>
      </c>
      <c r="H41" s="526">
        <f t="shared" si="22"/>
        <v>3650</v>
      </c>
      <c r="I41" s="526">
        <f t="shared" si="22"/>
        <v>3550</v>
      </c>
      <c r="J41" s="526">
        <f t="shared" si="22"/>
        <v>3450</v>
      </c>
      <c r="K41" s="526">
        <f t="shared" si="22"/>
        <v>3350</v>
      </c>
      <c r="L41" s="531">
        <f t="shared" si="3"/>
        <v>14000</v>
      </c>
      <c r="M41" s="531">
        <f t="shared" si="4"/>
        <v>0</v>
      </c>
      <c r="N41" s="526">
        <f t="shared" ref="N41:AP41" si="23">N42+N46+N55+N64+N73+N62+N77+N53+N13</f>
        <v>14000</v>
      </c>
      <c r="O41" s="526">
        <f t="shared" si="23"/>
        <v>14000</v>
      </c>
      <c r="P41" s="526">
        <f t="shared" si="23"/>
        <v>14000</v>
      </c>
      <c r="Q41" s="526">
        <f t="shared" si="23"/>
        <v>0</v>
      </c>
      <c r="R41" s="526">
        <f t="shared" si="23"/>
        <v>0</v>
      </c>
      <c r="S41" s="526">
        <f t="shared" si="23"/>
        <v>0</v>
      </c>
      <c r="T41" s="526">
        <f t="shared" si="23"/>
        <v>0</v>
      </c>
      <c r="U41" s="526">
        <f t="shared" si="23"/>
        <v>0</v>
      </c>
      <c r="V41" s="526">
        <f t="shared" si="23"/>
        <v>0</v>
      </c>
      <c r="W41" s="526">
        <f t="shared" si="23"/>
        <v>0</v>
      </c>
      <c r="X41" s="526">
        <f t="shared" si="23"/>
        <v>0</v>
      </c>
      <c r="Y41" s="526">
        <f t="shared" si="23"/>
        <v>0</v>
      </c>
      <c r="Z41" s="526">
        <f t="shared" si="23"/>
        <v>0</v>
      </c>
      <c r="AA41" s="526">
        <f t="shared" si="23"/>
        <v>0</v>
      </c>
      <c r="AB41" s="526">
        <f t="shared" si="23"/>
        <v>0</v>
      </c>
      <c r="AC41" s="526">
        <f t="shared" si="23"/>
        <v>0</v>
      </c>
      <c r="AD41" s="526">
        <f t="shared" si="23"/>
        <v>0</v>
      </c>
      <c r="AE41" s="527">
        <f t="shared" si="5"/>
        <v>14000</v>
      </c>
      <c r="AF41" s="526">
        <f t="shared" si="23"/>
        <v>14000</v>
      </c>
      <c r="AG41" s="526">
        <f t="shared" si="23"/>
        <v>13209</v>
      </c>
      <c r="AH41" s="526">
        <f t="shared" si="23"/>
        <v>14000</v>
      </c>
      <c r="AI41" s="285">
        <f t="shared" si="23"/>
        <v>0</v>
      </c>
      <c r="AJ41" s="285">
        <f t="shared" si="23"/>
        <v>0</v>
      </c>
      <c r="AK41" s="285">
        <f t="shared" si="23"/>
        <v>0</v>
      </c>
      <c r="AL41" s="285">
        <f t="shared" si="23"/>
        <v>14000</v>
      </c>
      <c r="AM41" s="285">
        <f t="shared" si="23"/>
        <v>14500</v>
      </c>
      <c r="AN41" s="285">
        <f t="shared" si="23"/>
        <v>15000</v>
      </c>
      <c r="AO41" s="285">
        <f t="shared" si="23"/>
        <v>15000</v>
      </c>
      <c r="AP41" s="285">
        <f t="shared" si="23"/>
        <v>0</v>
      </c>
      <c r="AQ41"/>
    </row>
    <row r="42" spans="1:43" ht="27.75" customHeight="1">
      <c r="A42" s="43">
        <v>1</v>
      </c>
      <c r="B42" s="43"/>
      <c r="C42" s="31" t="s">
        <v>75</v>
      </c>
      <c r="D42" s="29">
        <v>16.02</v>
      </c>
      <c r="E42" s="90">
        <f t="shared" ref="E42:K42" si="24">E43+E45+E44</f>
        <v>3268</v>
      </c>
      <c r="F42" s="90">
        <f t="shared" si="24"/>
        <v>3792</v>
      </c>
      <c r="G42" s="90">
        <f t="shared" si="24"/>
        <v>3950</v>
      </c>
      <c r="H42" s="90">
        <f t="shared" si="24"/>
        <v>972</v>
      </c>
      <c r="I42" s="90">
        <f t="shared" si="24"/>
        <v>1018</v>
      </c>
      <c r="J42" s="90">
        <f t="shared" si="24"/>
        <v>972</v>
      </c>
      <c r="K42" s="90">
        <f t="shared" si="24"/>
        <v>988</v>
      </c>
      <c r="L42" s="48">
        <f t="shared" si="3"/>
        <v>3950</v>
      </c>
      <c r="M42" s="48">
        <f t="shared" si="4"/>
        <v>0</v>
      </c>
      <c r="N42" s="90">
        <f t="shared" ref="N42:AP42" si="25">N43+N45+N44</f>
        <v>4310</v>
      </c>
      <c r="O42" s="90">
        <f t="shared" si="25"/>
        <v>4310</v>
      </c>
      <c r="P42" s="90">
        <f t="shared" si="25"/>
        <v>4310</v>
      </c>
      <c r="Q42" s="90">
        <f t="shared" si="25"/>
        <v>0</v>
      </c>
      <c r="R42" s="90">
        <f t="shared" si="25"/>
        <v>0</v>
      </c>
      <c r="S42" s="90">
        <f t="shared" si="25"/>
        <v>0</v>
      </c>
      <c r="T42" s="90">
        <f t="shared" si="25"/>
        <v>0</v>
      </c>
      <c r="U42" s="90">
        <f t="shared" si="25"/>
        <v>0</v>
      </c>
      <c r="V42" s="90">
        <f t="shared" si="25"/>
        <v>0</v>
      </c>
      <c r="W42" s="90">
        <f t="shared" si="25"/>
        <v>0</v>
      </c>
      <c r="X42" s="90">
        <f t="shared" si="25"/>
        <v>0</v>
      </c>
      <c r="Y42" s="90">
        <f t="shared" si="25"/>
        <v>0</v>
      </c>
      <c r="Z42" s="90">
        <f t="shared" si="25"/>
        <v>0</v>
      </c>
      <c r="AA42" s="90">
        <f t="shared" si="25"/>
        <v>0</v>
      </c>
      <c r="AB42" s="90">
        <f t="shared" si="25"/>
        <v>0</v>
      </c>
      <c r="AC42" s="90">
        <f t="shared" si="25"/>
        <v>0</v>
      </c>
      <c r="AD42" s="90">
        <f t="shared" si="25"/>
        <v>0</v>
      </c>
      <c r="AE42" s="292">
        <f t="shared" si="5"/>
        <v>3950</v>
      </c>
      <c r="AF42" s="90">
        <f t="shared" si="25"/>
        <v>3950</v>
      </c>
      <c r="AG42" s="90">
        <f t="shared" si="25"/>
        <v>4125</v>
      </c>
      <c r="AH42" s="90">
        <f t="shared" si="25"/>
        <v>4690</v>
      </c>
      <c r="AI42" s="90">
        <f t="shared" si="25"/>
        <v>0</v>
      </c>
      <c r="AJ42" s="90">
        <f t="shared" si="25"/>
        <v>0</v>
      </c>
      <c r="AK42" s="90">
        <f t="shared" si="25"/>
        <v>0</v>
      </c>
      <c r="AL42" s="90">
        <f t="shared" si="25"/>
        <v>4690</v>
      </c>
      <c r="AM42" s="90">
        <f t="shared" si="25"/>
        <v>4870</v>
      </c>
      <c r="AN42" s="90">
        <f t="shared" si="25"/>
        <v>4905</v>
      </c>
      <c r="AO42" s="90">
        <f t="shared" si="25"/>
        <v>4855</v>
      </c>
      <c r="AP42" s="90">
        <f t="shared" si="25"/>
        <v>0</v>
      </c>
      <c r="AQ42"/>
    </row>
    <row r="43" spans="1:43" ht="14.25" customHeight="1">
      <c r="A43" s="43"/>
      <c r="B43" s="43"/>
      <c r="C43" s="28" t="s">
        <v>76</v>
      </c>
      <c r="D43" s="29" t="s">
        <v>77</v>
      </c>
      <c r="E43" s="93">
        <v>250</v>
      </c>
      <c r="F43" s="93">
        <v>365</v>
      </c>
      <c r="G43" s="93">
        <v>365</v>
      </c>
      <c r="H43" s="93">
        <v>100</v>
      </c>
      <c r="I43" s="93">
        <v>100</v>
      </c>
      <c r="J43" s="93">
        <v>100</v>
      </c>
      <c r="K43" s="93">
        <v>65</v>
      </c>
      <c r="L43" s="48">
        <f t="shared" si="3"/>
        <v>365</v>
      </c>
      <c r="M43" s="48">
        <f t="shared" si="4"/>
        <v>0</v>
      </c>
      <c r="N43" s="93">
        <v>460</v>
      </c>
      <c r="O43" s="93">
        <v>460</v>
      </c>
      <c r="P43" s="93">
        <v>460</v>
      </c>
      <c r="Q43" s="93"/>
      <c r="R43" s="93"/>
      <c r="S43" s="93"/>
      <c r="T43" s="93"/>
      <c r="U43" s="93"/>
      <c r="V43" s="93"/>
      <c r="W43" s="93"/>
      <c r="X43" s="93"/>
      <c r="Y43" s="93"/>
      <c r="Z43" s="93"/>
      <c r="AA43" s="93"/>
      <c r="AB43" s="93"/>
      <c r="AC43" s="93"/>
      <c r="AD43" s="93"/>
      <c r="AE43" s="292">
        <f t="shared" si="5"/>
        <v>365</v>
      </c>
      <c r="AF43" s="93">
        <v>365</v>
      </c>
      <c r="AG43" s="93">
        <v>358</v>
      </c>
      <c r="AH43" s="93">
        <v>400</v>
      </c>
      <c r="AI43" s="93"/>
      <c r="AJ43" s="93"/>
      <c r="AK43" s="93"/>
      <c r="AL43" s="93">
        <v>400</v>
      </c>
      <c r="AM43" s="93">
        <v>420</v>
      </c>
      <c r="AN43" s="93">
        <v>455</v>
      </c>
      <c r="AO43" s="93">
        <v>455</v>
      </c>
      <c r="AP43" s="93"/>
      <c r="AQ43"/>
    </row>
    <row r="44" spans="1:43" ht="24.75" customHeight="1">
      <c r="A44" s="43"/>
      <c r="B44" s="43"/>
      <c r="C44" s="16" t="s">
        <v>78</v>
      </c>
      <c r="D44" s="29" t="s">
        <v>79</v>
      </c>
      <c r="E44" s="93">
        <v>2900</v>
      </c>
      <c r="F44" s="93">
        <v>3217</v>
      </c>
      <c r="G44" s="93">
        <f>3217+383-225</f>
        <v>3375</v>
      </c>
      <c r="H44" s="93">
        <f>850-28</f>
        <v>822</v>
      </c>
      <c r="I44" s="93">
        <f>850+18</f>
        <v>868</v>
      </c>
      <c r="J44" s="93">
        <f>850-28</f>
        <v>822</v>
      </c>
      <c r="K44" s="93">
        <f>825+38</f>
        <v>863</v>
      </c>
      <c r="L44" s="48">
        <f t="shared" si="3"/>
        <v>3375</v>
      </c>
      <c r="M44" s="48">
        <f t="shared" si="4"/>
        <v>0</v>
      </c>
      <c r="N44" s="93">
        <v>3600</v>
      </c>
      <c r="O44" s="93">
        <v>3600</v>
      </c>
      <c r="P44" s="93">
        <v>3600</v>
      </c>
      <c r="Q44" s="93"/>
      <c r="R44" s="93"/>
      <c r="S44" s="93"/>
      <c r="T44" s="93"/>
      <c r="U44" s="93"/>
      <c r="V44" s="93"/>
      <c r="W44" s="93"/>
      <c r="X44" s="93"/>
      <c r="Y44" s="93"/>
      <c r="Z44" s="93"/>
      <c r="AA44" s="93"/>
      <c r="AB44" s="93"/>
      <c r="AC44" s="93"/>
      <c r="AD44" s="93"/>
      <c r="AE44" s="292">
        <f t="shared" si="5"/>
        <v>3375</v>
      </c>
      <c r="AF44" s="93">
        <v>3375</v>
      </c>
      <c r="AG44" s="93">
        <v>3393</v>
      </c>
      <c r="AH44" s="93">
        <v>3890</v>
      </c>
      <c r="AI44" s="93"/>
      <c r="AJ44" s="93"/>
      <c r="AK44" s="93"/>
      <c r="AL44" s="93">
        <v>3890</v>
      </c>
      <c r="AM44" s="93">
        <v>4000</v>
      </c>
      <c r="AN44" s="93">
        <v>4000</v>
      </c>
      <c r="AO44" s="93">
        <v>4000</v>
      </c>
      <c r="AP44" s="93"/>
      <c r="AQ44"/>
    </row>
    <row r="45" spans="1:43" ht="21" customHeight="1">
      <c r="A45" s="43"/>
      <c r="B45" s="43"/>
      <c r="C45" s="16" t="s">
        <v>80</v>
      </c>
      <c r="D45" s="29" t="s">
        <v>81</v>
      </c>
      <c r="E45" s="93">
        <v>118</v>
      </c>
      <c r="F45" s="93">
        <v>210</v>
      </c>
      <c r="G45" s="93">
        <v>210</v>
      </c>
      <c r="H45" s="93">
        <v>50</v>
      </c>
      <c r="I45" s="93">
        <v>50</v>
      </c>
      <c r="J45" s="93">
        <v>50</v>
      </c>
      <c r="K45" s="93">
        <v>60</v>
      </c>
      <c r="L45" s="48">
        <f t="shared" si="3"/>
        <v>210</v>
      </c>
      <c r="M45" s="48">
        <f t="shared" si="4"/>
        <v>0</v>
      </c>
      <c r="N45" s="93">
        <v>250</v>
      </c>
      <c r="O45" s="93">
        <v>250</v>
      </c>
      <c r="P45" s="93">
        <v>250</v>
      </c>
      <c r="Q45" s="93"/>
      <c r="R45" s="93"/>
      <c r="S45" s="93"/>
      <c r="T45" s="93"/>
      <c r="U45" s="93"/>
      <c r="V45" s="93"/>
      <c r="W45" s="93"/>
      <c r="X45" s="93"/>
      <c r="Y45" s="93"/>
      <c r="Z45" s="93"/>
      <c r="AA45" s="93"/>
      <c r="AB45" s="93"/>
      <c r="AC45" s="93"/>
      <c r="AD45" s="93"/>
      <c r="AE45" s="292">
        <f t="shared" si="5"/>
        <v>210</v>
      </c>
      <c r="AF45" s="93">
        <v>210</v>
      </c>
      <c r="AG45" s="93">
        <v>374</v>
      </c>
      <c r="AH45" s="93">
        <v>400</v>
      </c>
      <c r="AI45" s="93"/>
      <c r="AJ45" s="93"/>
      <c r="AK45" s="93"/>
      <c r="AL45" s="93">
        <v>400</v>
      </c>
      <c r="AM45" s="93">
        <v>450</v>
      </c>
      <c r="AN45" s="93">
        <v>450</v>
      </c>
      <c r="AO45" s="93">
        <v>400</v>
      </c>
      <c r="AP45" s="93"/>
      <c r="AQ45"/>
    </row>
    <row r="46" spans="1:43" ht="12" customHeight="1">
      <c r="A46" s="43">
        <v>2</v>
      </c>
      <c r="B46" s="43"/>
      <c r="C46" s="25" t="s">
        <v>82</v>
      </c>
      <c r="D46" s="29" t="s">
        <v>83</v>
      </c>
      <c r="E46" s="90">
        <f t="shared" ref="E46:K46" si="26">E47+E48+E52+E49</f>
        <v>10194</v>
      </c>
      <c r="F46" s="90">
        <f t="shared" si="26"/>
        <v>6710</v>
      </c>
      <c r="G46" s="90">
        <f t="shared" si="26"/>
        <v>7935</v>
      </c>
      <c r="H46" s="90">
        <f t="shared" si="26"/>
        <v>2150</v>
      </c>
      <c r="I46" s="90">
        <f t="shared" si="26"/>
        <v>2000</v>
      </c>
      <c r="J46" s="90">
        <f t="shared" si="26"/>
        <v>1950</v>
      </c>
      <c r="K46" s="90">
        <f t="shared" si="26"/>
        <v>1835</v>
      </c>
      <c r="L46" s="48">
        <f t="shared" si="3"/>
        <v>7935</v>
      </c>
      <c r="M46" s="48">
        <f t="shared" si="4"/>
        <v>0</v>
      </c>
      <c r="N46" s="90">
        <f t="shared" ref="N46:AP46" si="27">N47+N48+N52+N49</f>
        <v>7300</v>
      </c>
      <c r="O46" s="90">
        <f t="shared" si="27"/>
        <v>7300</v>
      </c>
      <c r="P46" s="90">
        <f t="shared" si="27"/>
        <v>7300</v>
      </c>
      <c r="Q46" s="90">
        <f t="shared" si="27"/>
        <v>0</v>
      </c>
      <c r="R46" s="90">
        <f t="shared" si="27"/>
        <v>0</v>
      </c>
      <c r="S46" s="90">
        <f t="shared" si="27"/>
        <v>0</v>
      </c>
      <c r="T46" s="90">
        <f t="shared" si="27"/>
        <v>0</v>
      </c>
      <c r="U46" s="90">
        <f t="shared" si="27"/>
        <v>0</v>
      </c>
      <c r="V46" s="90">
        <f t="shared" si="27"/>
        <v>0</v>
      </c>
      <c r="W46" s="90">
        <f t="shared" si="27"/>
        <v>0</v>
      </c>
      <c r="X46" s="90">
        <f t="shared" si="27"/>
        <v>0</v>
      </c>
      <c r="Y46" s="90">
        <f t="shared" si="27"/>
        <v>0</v>
      </c>
      <c r="Z46" s="90">
        <f t="shared" si="27"/>
        <v>0</v>
      </c>
      <c r="AA46" s="90">
        <f t="shared" si="27"/>
        <v>0</v>
      </c>
      <c r="AB46" s="90">
        <f t="shared" si="27"/>
        <v>0</v>
      </c>
      <c r="AC46" s="90">
        <f t="shared" si="27"/>
        <v>0</v>
      </c>
      <c r="AD46" s="90">
        <f t="shared" si="27"/>
        <v>0</v>
      </c>
      <c r="AE46" s="292">
        <f t="shared" si="5"/>
        <v>7935</v>
      </c>
      <c r="AF46" s="90">
        <f t="shared" si="27"/>
        <v>7935</v>
      </c>
      <c r="AG46" s="90">
        <f t="shared" si="27"/>
        <v>7003</v>
      </c>
      <c r="AH46" s="90">
        <f t="shared" si="27"/>
        <v>7380</v>
      </c>
      <c r="AI46" s="90">
        <f t="shared" si="27"/>
        <v>0</v>
      </c>
      <c r="AJ46" s="90">
        <f t="shared" si="27"/>
        <v>0</v>
      </c>
      <c r="AK46" s="90">
        <f t="shared" si="27"/>
        <v>0</v>
      </c>
      <c r="AL46" s="90">
        <f t="shared" si="27"/>
        <v>7380</v>
      </c>
      <c r="AM46" s="90">
        <f t="shared" si="27"/>
        <v>7530</v>
      </c>
      <c r="AN46" s="90">
        <f t="shared" si="27"/>
        <v>7850</v>
      </c>
      <c r="AO46" s="90">
        <f t="shared" si="27"/>
        <v>7850</v>
      </c>
      <c r="AP46" s="90">
        <f t="shared" si="27"/>
        <v>0</v>
      </c>
      <c r="AQ46"/>
    </row>
    <row r="47" spans="1:43" ht="14.25" customHeight="1">
      <c r="A47" s="43"/>
      <c r="B47" s="43"/>
      <c r="C47" s="28" t="s">
        <v>84</v>
      </c>
      <c r="D47" s="29" t="s">
        <v>85</v>
      </c>
      <c r="E47" s="93"/>
      <c r="F47" s="93">
        <v>25</v>
      </c>
      <c r="G47" s="93">
        <v>250</v>
      </c>
      <c r="H47" s="93">
        <v>200</v>
      </c>
      <c r="I47" s="93">
        <v>50</v>
      </c>
      <c r="J47" s="93">
        <v>0</v>
      </c>
      <c r="K47" s="93">
        <v>0</v>
      </c>
      <c r="L47" s="48">
        <f t="shared" si="3"/>
        <v>250</v>
      </c>
      <c r="M47" s="48">
        <f t="shared" si="4"/>
        <v>0</v>
      </c>
      <c r="N47" s="93">
        <v>300</v>
      </c>
      <c r="O47" s="93">
        <v>300</v>
      </c>
      <c r="P47" s="93">
        <v>300</v>
      </c>
      <c r="Q47" s="93"/>
      <c r="R47" s="93"/>
      <c r="S47" s="93"/>
      <c r="T47" s="93"/>
      <c r="U47" s="93"/>
      <c r="V47" s="93"/>
      <c r="W47" s="93"/>
      <c r="X47" s="93"/>
      <c r="Y47" s="93"/>
      <c r="Z47" s="93"/>
      <c r="AA47" s="93"/>
      <c r="AB47" s="93"/>
      <c r="AC47" s="93"/>
      <c r="AD47" s="93"/>
      <c r="AE47" s="292">
        <f t="shared" si="5"/>
        <v>250</v>
      </c>
      <c r="AF47" s="93">
        <v>250</v>
      </c>
      <c r="AG47" s="93">
        <v>229</v>
      </c>
      <c r="AH47" s="93">
        <v>430</v>
      </c>
      <c r="AI47" s="93"/>
      <c r="AJ47" s="93"/>
      <c r="AK47" s="93"/>
      <c r="AL47" s="93">
        <f>230+200</f>
        <v>430</v>
      </c>
      <c r="AM47" s="93">
        <v>430</v>
      </c>
      <c r="AN47" s="93">
        <v>400</v>
      </c>
      <c r="AO47" s="93">
        <v>400</v>
      </c>
      <c r="AP47" s="93"/>
      <c r="AQ47"/>
    </row>
    <row r="48" spans="1:43" ht="19.5" hidden="1" customHeight="1">
      <c r="A48" s="43"/>
      <c r="B48" s="43"/>
      <c r="C48" s="28" t="s">
        <v>86</v>
      </c>
      <c r="D48" s="29" t="s">
        <v>87</v>
      </c>
      <c r="E48" s="93"/>
      <c r="F48" s="93"/>
      <c r="G48" s="93"/>
      <c r="H48" s="93"/>
      <c r="I48" s="93"/>
      <c r="J48" s="93"/>
      <c r="K48" s="93"/>
      <c r="L48" s="48">
        <f t="shared" si="3"/>
        <v>0</v>
      </c>
      <c r="M48" s="48">
        <f t="shared" si="4"/>
        <v>0</v>
      </c>
      <c r="N48" s="93"/>
      <c r="O48" s="93"/>
      <c r="P48" s="93"/>
      <c r="Q48" s="93"/>
      <c r="R48" s="93"/>
      <c r="S48" s="93"/>
      <c r="T48" s="93"/>
      <c r="U48" s="93"/>
      <c r="V48" s="93"/>
      <c r="W48" s="93"/>
      <c r="X48" s="93"/>
      <c r="Y48" s="93"/>
      <c r="Z48" s="93"/>
      <c r="AA48" s="93"/>
      <c r="AB48" s="93"/>
      <c r="AC48" s="93"/>
      <c r="AD48" s="93"/>
      <c r="AE48" s="292">
        <f t="shared" si="5"/>
        <v>0</v>
      </c>
      <c r="AF48" s="93"/>
      <c r="AG48" s="93"/>
      <c r="AH48" s="93"/>
      <c r="AI48" s="93"/>
      <c r="AJ48" s="93"/>
      <c r="AK48" s="93"/>
      <c r="AL48" s="93"/>
      <c r="AM48" s="93"/>
      <c r="AN48" s="93"/>
      <c r="AO48" s="93"/>
      <c r="AP48" s="93"/>
      <c r="AQ48"/>
    </row>
    <row r="49" spans="1:43" ht="19.5" customHeight="1">
      <c r="A49" s="43"/>
      <c r="B49" s="43"/>
      <c r="C49" s="16" t="s">
        <v>88</v>
      </c>
      <c r="D49" s="29" t="s">
        <v>89</v>
      </c>
      <c r="E49" s="93">
        <f t="shared" ref="E49:K49" si="28">E50+E51</f>
        <v>10194</v>
      </c>
      <c r="F49" s="93">
        <f t="shared" si="28"/>
        <v>6685</v>
      </c>
      <c r="G49" s="288">
        <f t="shared" si="28"/>
        <v>7685</v>
      </c>
      <c r="H49" s="288">
        <f t="shared" si="28"/>
        <v>1950</v>
      </c>
      <c r="I49" s="288">
        <f t="shared" si="28"/>
        <v>1950</v>
      </c>
      <c r="J49" s="288">
        <f t="shared" si="28"/>
        <v>1950</v>
      </c>
      <c r="K49" s="288">
        <f t="shared" si="28"/>
        <v>1835</v>
      </c>
      <c r="L49" s="48">
        <f t="shared" si="3"/>
        <v>7685</v>
      </c>
      <c r="M49" s="48">
        <f t="shared" si="4"/>
        <v>0</v>
      </c>
      <c r="N49" s="288">
        <f t="shared" ref="N49:AP49" si="29">N50+N51</f>
        <v>7000</v>
      </c>
      <c r="O49" s="288">
        <f t="shared" si="29"/>
        <v>7000</v>
      </c>
      <c r="P49" s="288">
        <f t="shared" si="29"/>
        <v>7000</v>
      </c>
      <c r="Q49" s="288">
        <f t="shared" si="29"/>
        <v>0</v>
      </c>
      <c r="R49" s="288">
        <f t="shared" si="29"/>
        <v>0</v>
      </c>
      <c r="S49" s="288">
        <f t="shared" si="29"/>
        <v>0</v>
      </c>
      <c r="T49" s="288">
        <f t="shared" si="29"/>
        <v>0</v>
      </c>
      <c r="U49" s="288">
        <f t="shared" si="29"/>
        <v>0</v>
      </c>
      <c r="V49" s="288">
        <f t="shared" si="29"/>
        <v>0</v>
      </c>
      <c r="W49" s="288">
        <f t="shared" si="29"/>
        <v>0</v>
      </c>
      <c r="X49" s="288">
        <f t="shared" si="29"/>
        <v>0</v>
      </c>
      <c r="Y49" s="288">
        <f t="shared" si="29"/>
        <v>0</v>
      </c>
      <c r="Z49" s="288">
        <f t="shared" si="29"/>
        <v>0</v>
      </c>
      <c r="AA49" s="288">
        <f t="shared" si="29"/>
        <v>0</v>
      </c>
      <c r="AB49" s="288">
        <f t="shared" si="29"/>
        <v>0</v>
      </c>
      <c r="AC49" s="288">
        <f t="shared" si="29"/>
        <v>0</v>
      </c>
      <c r="AD49" s="288">
        <f t="shared" si="29"/>
        <v>0</v>
      </c>
      <c r="AE49" s="292">
        <f t="shared" si="5"/>
        <v>7685</v>
      </c>
      <c r="AF49" s="288">
        <f t="shared" si="29"/>
        <v>7685</v>
      </c>
      <c r="AG49" s="288">
        <f t="shared" si="29"/>
        <v>6774</v>
      </c>
      <c r="AH49" s="288">
        <f t="shared" si="29"/>
        <v>6950</v>
      </c>
      <c r="AI49" s="288">
        <f t="shared" si="29"/>
        <v>0</v>
      </c>
      <c r="AJ49" s="288">
        <f t="shared" si="29"/>
        <v>0</v>
      </c>
      <c r="AK49" s="288">
        <f t="shared" si="29"/>
        <v>0</v>
      </c>
      <c r="AL49" s="288">
        <f t="shared" si="29"/>
        <v>6950</v>
      </c>
      <c r="AM49" s="288">
        <f t="shared" si="29"/>
        <v>7100</v>
      </c>
      <c r="AN49" s="288">
        <f t="shared" si="29"/>
        <v>7450</v>
      </c>
      <c r="AO49" s="288">
        <f t="shared" si="29"/>
        <v>7450</v>
      </c>
      <c r="AP49" s="288">
        <f t="shared" si="29"/>
        <v>0</v>
      </c>
      <c r="AQ49"/>
    </row>
    <row r="50" spans="1:43" ht="20.25" customHeight="1">
      <c r="A50" s="43"/>
      <c r="B50" s="43"/>
      <c r="C50" s="16" t="s">
        <v>90</v>
      </c>
      <c r="D50" s="29" t="s">
        <v>91</v>
      </c>
      <c r="E50" s="93">
        <v>600</v>
      </c>
      <c r="F50" s="93">
        <v>385</v>
      </c>
      <c r="G50" s="93">
        <v>385</v>
      </c>
      <c r="H50" s="93">
        <v>100</v>
      </c>
      <c r="I50" s="93">
        <v>100</v>
      </c>
      <c r="J50" s="93">
        <v>100</v>
      </c>
      <c r="K50" s="93">
        <v>85</v>
      </c>
      <c r="L50" s="48">
        <f t="shared" si="3"/>
        <v>385</v>
      </c>
      <c r="M50" s="48">
        <f t="shared" si="4"/>
        <v>0</v>
      </c>
      <c r="N50" s="93">
        <v>400</v>
      </c>
      <c r="O50" s="93">
        <v>400</v>
      </c>
      <c r="P50" s="93">
        <v>400</v>
      </c>
      <c r="Q50" s="93"/>
      <c r="R50" s="93"/>
      <c r="S50" s="93"/>
      <c r="T50" s="93"/>
      <c r="U50" s="93"/>
      <c r="V50" s="93"/>
      <c r="W50" s="93"/>
      <c r="X50" s="93"/>
      <c r="Y50" s="93"/>
      <c r="Z50" s="93"/>
      <c r="AA50" s="93"/>
      <c r="AB50" s="93"/>
      <c r="AC50" s="93"/>
      <c r="AD50" s="93"/>
      <c r="AE50" s="292">
        <f t="shared" si="5"/>
        <v>385</v>
      </c>
      <c r="AF50" s="93">
        <v>385</v>
      </c>
      <c r="AG50" s="93">
        <v>401</v>
      </c>
      <c r="AH50" s="93">
        <v>450</v>
      </c>
      <c r="AI50" s="93"/>
      <c r="AJ50" s="93"/>
      <c r="AK50" s="93"/>
      <c r="AL50" s="93">
        <v>450</v>
      </c>
      <c r="AM50" s="93">
        <v>450</v>
      </c>
      <c r="AN50" s="93">
        <v>450</v>
      </c>
      <c r="AO50" s="93">
        <v>450</v>
      </c>
      <c r="AP50" s="93"/>
      <c r="AQ50"/>
    </row>
    <row r="51" spans="1:43" ht="16.5" customHeight="1">
      <c r="A51" s="43"/>
      <c r="B51" s="43"/>
      <c r="C51" s="28" t="s">
        <v>92</v>
      </c>
      <c r="D51" s="29" t="s">
        <v>93</v>
      </c>
      <c r="E51" s="93">
        <f>9600-6</f>
        <v>9594</v>
      </c>
      <c r="F51" s="93">
        <v>6300</v>
      </c>
      <c r="G51" s="93">
        <f>6300+1000</f>
        <v>7300</v>
      </c>
      <c r="H51" s="93">
        <f>1600+250</f>
        <v>1850</v>
      </c>
      <c r="I51" s="93">
        <f>1600+250</f>
        <v>1850</v>
      </c>
      <c r="J51" s="93">
        <f>1600+250</f>
        <v>1850</v>
      </c>
      <c r="K51" s="93">
        <f>1500+250</f>
        <v>1750</v>
      </c>
      <c r="L51" s="48">
        <f t="shared" si="3"/>
        <v>7300</v>
      </c>
      <c r="M51" s="48">
        <f t="shared" si="4"/>
        <v>0</v>
      </c>
      <c r="N51" s="93">
        <v>6600</v>
      </c>
      <c r="O51" s="93">
        <v>6600</v>
      </c>
      <c r="P51" s="93">
        <v>6600</v>
      </c>
      <c r="Q51" s="93"/>
      <c r="R51" s="93"/>
      <c r="S51" s="93"/>
      <c r="T51" s="93"/>
      <c r="U51" s="93"/>
      <c r="V51" s="93"/>
      <c r="W51" s="93"/>
      <c r="X51" s="93"/>
      <c r="Y51" s="93"/>
      <c r="Z51" s="93"/>
      <c r="AA51" s="93"/>
      <c r="AB51" s="93"/>
      <c r="AC51" s="93"/>
      <c r="AD51" s="93"/>
      <c r="AE51" s="292">
        <f t="shared" si="5"/>
        <v>7300</v>
      </c>
      <c r="AF51" s="93">
        <v>7300</v>
      </c>
      <c r="AG51" s="93">
        <v>6373</v>
      </c>
      <c r="AH51" s="93">
        <v>6500</v>
      </c>
      <c r="AI51" s="93"/>
      <c r="AJ51" s="93"/>
      <c r="AK51" s="93"/>
      <c r="AL51" s="93">
        <v>6500</v>
      </c>
      <c r="AM51" s="93">
        <v>6650</v>
      </c>
      <c r="AN51" s="93">
        <v>7000</v>
      </c>
      <c r="AO51" s="93">
        <v>7000</v>
      </c>
      <c r="AP51" s="93"/>
      <c r="AQ51"/>
    </row>
    <row r="52" spans="1:43" ht="12.75" customHeight="1">
      <c r="A52" s="43"/>
      <c r="B52" s="43"/>
      <c r="C52" s="28" t="s">
        <v>94</v>
      </c>
      <c r="D52" s="29" t="s">
        <v>95</v>
      </c>
      <c r="E52" s="93"/>
      <c r="F52" s="93"/>
      <c r="G52" s="93"/>
      <c r="H52" s="93"/>
      <c r="I52" s="93"/>
      <c r="J52" s="93"/>
      <c r="K52" s="93"/>
      <c r="L52" s="48">
        <f t="shared" si="3"/>
        <v>0</v>
      </c>
      <c r="M52" s="48">
        <f t="shared" si="4"/>
        <v>0</v>
      </c>
      <c r="N52" s="93"/>
      <c r="O52" s="93"/>
      <c r="P52" s="93"/>
      <c r="Q52" s="93"/>
      <c r="R52" s="93"/>
      <c r="S52" s="93"/>
      <c r="T52" s="93"/>
      <c r="U52" s="93"/>
      <c r="V52" s="93"/>
      <c r="W52" s="93"/>
      <c r="X52" s="93"/>
      <c r="Y52" s="93"/>
      <c r="Z52" s="93"/>
      <c r="AA52" s="93"/>
      <c r="AB52" s="93"/>
      <c r="AC52" s="93"/>
      <c r="AD52" s="93"/>
      <c r="AE52" s="292">
        <f t="shared" si="5"/>
        <v>0</v>
      </c>
      <c r="AF52" s="93"/>
      <c r="AG52" s="93"/>
      <c r="AH52" s="93"/>
      <c r="AI52" s="93"/>
      <c r="AJ52" s="93"/>
      <c r="AK52" s="93"/>
      <c r="AL52" s="93"/>
      <c r="AM52" s="93"/>
      <c r="AN52" s="93"/>
      <c r="AO52" s="93"/>
      <c r="AP52" s="93"/>
      <c r="AQ52"/>
    </row>
    <row r="53" spans="1:43" ht="15" customHeight="1">
      <c r="A53" s="43"/>
      <c r="B53" s="43"/>
      <c r="C53" s="28" t="s">
        <v>96</v>
      </c>
      <c r="D53" s="29" t="s">
        <v>97</v>
      </c>
      <c r="E53" s="90">
        <f t="shared" ref="E53:AP53" si="30">E54</f>
        <v>130</v>
      </c>
      <c r="F53" s="90">
        <f t="shared" si="30"/>
        <v>75</v>
      </c>
      <c r="G53" s="90">
        <f t="shared" si="30"/>
        <v>75</v>
      </c>
      <c r="H53" s="90">
        <f t="shared" si="30"/>
        <v>20</v>
      </c>
      <c r="I53" s="90">
        <f t="shared" si="30"/>
        <v>20</v>
      </c>
      <c r="J53" s="90">
        <f t="shared" si="30"/>
        <v>20</v>
      </c>
      <c r="K53" s="90">
        <f t="shared" si="30"/>
        <v>15</v>
      </c>
      <c r="L53" s="48">
        <f t="shared" si="3"/>
        <v>75</v>
      </c>
      <c r="M53" s="48">
        <f t="shared" si="4"/>
        <v>0</v>
      </c>
      <c r="N53" s="90">
        <f t="shared" si="30"/>
        <v>100</v>
      </c>
      <c r="O53" s="90">
        <f t="shared" si="30"/>
        <v>100</v>
      </c>
      <c r="P53" s="90">
        <f t="shared" si="30"/>
        <v>100</v>
      </c>
      <c r="Q53" s="90">
        <f t="shared" si="30"/>
        <v>0</v>
      </c>
      <c r="R53" s="90">
        <f t="shared" si="30"/>
        <v>0</v>
      </c>
      <c r="S53" s="90">
        <f t="shared" si="30"/>
        <v>0</v>
      </c>
      <c r="T53" s="90">
        <f t="shared" si="30"/>
        <v>0</v>
      </c>
      <c r="U53" s="90">
        <f t="shared" si="30"/>
        <v>0</v>
      </c>
      <c r="V53" s="90">
        <f t="shared" si="30"/>
        <v>0</v>
      </c>
      <c r="W53" s="90">
        <f t="shared" si="30"/>
        <v>0</v>
      </c>
      <c r="X53" s="90">
        <f t="shared" si="30"/>
        <v>0</v>
      </c>
      <c r="Y53" s="90">
        <f t="shared" si="30"/>
        <v>0</v>
      </c>
      <c r="Z53" s="90">
        <f t="shared" si="30"/>
        <v>0</v>
      </c>
      <c r="AA53" s="90">
        <f t="shared" si="30"/>
        <v>0</v>
      </c>
      <c r="AB53" s="90">
        <f t="shared" si="30"/>
        <v>0</v>
      </c>
      <c r="AC53" s="90">
        <f t="shared" si="30"/>
        <v>0</v>
      </c>
      <c r="AD53" s="90">
        <f t="shared" si="30"/>
        <v>0</v>
      </c>
      <c r="AE53" s="292">
        <f t="shared" si="5"/>
        <v>75</v>
      </c>
      <c r="AF53" s="90">
        <f t="shared" si="30"/>
        <v>75</v>
      </c>
      <c r="AG53" s="90">
        <f t="shared" si="30"/>
        <v>48</v>
      </c>
      <c r="AH53" s="90">
        <f t="shared" si="30"/>
        <v>50</v>
      </c>
      <c r="AI53" s="90">
        <f t="shared" si="30"/>
        <v>0</v>
      </c>
      <c r="AJ53" s="90">
        <f t="shared" si="30"/>
        <v>0</v>
      </c>
      <c r="AK53" s="90">
        <f t="shared" si="30"/>
        <v>0</v>
      </c>
      <c r="AL53" s="90">
        <f t="shared" si="30"/>
        <v>50</v>
      </c>
      <c r="AM53" s="90">
        <f t="shared" si="30"/>
        <v>50</v>
      </c>
      <c r="AN53" s="90">
        <f t="shared" si="30"/>
        <v>50</v>
      </c>
      <c r="AO53" s="90">
        <f t="shared" si="30"/>
        <v>50</v>
      </c>
      <c r="AP53" s="90">
        <f t="shared" si="30"/>
        <v>0</v>
      </c>
      <c r="AQ53"/>
    </row>
    <row r="54" spans="1:43" ht="12.75" customHeight="1">
      <c r="A54" s="43"/>
      <c r="B54" s="43"/>
      <c r="C54" s="28" t="s">
        <v>98</v>
      </c>
      <c r="D54" s="29" t="s">
        <v>99</v>
      </c>
      <c r="E54" s="93">
        <v>130</v>
      </c>
      <c r="F54" s="93">
        <v>75</v>
      </c>
      <c r="G54" s="93">
        <v>75</v>
      </c>
      <c r="H54" s="93">
        <v>20</v>
      </c>
      <c r="I54" s="93">
        <v>20</v>
      </c>
      <c r="J54" s="93">
        <v>20</v>
      </c>
      <c r="K54" s="93">
        <v>15</v>
      </c>
      <c r="L54" s="48">
        <f t="shared" si="3"/>
        <v>75</v>
      </c>
      <c r="M54" s="48">
        <f t="shared" si="4"/>
        <v>0</v>
      </c>
      <c r="N54" s="93">
        <v>100</v>
      </c>
      <c r="O54" s="93">
        <v>100</v>
      </c>
      <c r="P54" s="93">
        <v>100</v>
      </c>
      <c r="Q54" s="93"/>
      <c r="R54" s="93"/>
      <c r="S54" s="93"/>
      <c r="T54" s="93"/>
      <c r="U54" s="93"/>
      <c r="V54" s="93"/>
      <c r="W54" s="93"/>
      <c r="X54" s="93"/>
      <c r="Y54" s="93"/>
      <c r="Z54" s="93"/>
      <c r="AA54" s="93"/>
      <c r="AB54" s="93"/>
      <c r="AC54" s="93"/>
      <c r="AD54" s="93"/>
      <c r="AE54" s="292">
        <f t="shared" si="5"/>
        <v>75</v>
      </c>
      <c r="AF54" s="93">
        <v>75</v>
      </c>
      <c r="AG54" s="93">
        <v>48</v>
      </c>
      <c r="AH54" s="93">
        <v>50</v>
      </c>
      <c r="AI54" s="93"/>
      <c r="AJ54" s="93"/>
      <c r="AK54" s="93"/>
      <c r="AL54" s="93">
        <v>50</v>
      </c>
      <c r="AM54" s="93">
        <v>50</v>
      </c>
      <c r="AN54" s="93">
        <v>50</v>
      </c>
      <c r="AO54" s="93">
        <v>50</v>
      </c>
      <c r="AP54" s="93"/>
      <c r="AQ54"/>
    </row>
    <row r="55" spans="1:43" ht="14.25">
      <c r="A55" s="43">
        <v>3</v>
      </c>
      <c r="B55" s="43"/>
      <c r="C55" s="25" t="s">
        <v>100</v>
      </c>
      <c r="D55" s="29">
        <v>33.020000000000003</v>
      </c>
      <c r="E55" s="90">
        <f t="shared" ref="E55:K55" si="31">E58+E59+E61+E57+E60+E56</f>
        <v>1327</v>
      </c>
      <c r="F55" s="90">
        <f t="shared" si="31"/>
        <v>1610</v>
      </c>
      <c r="G55" s="90">
        <f t="shared" si="31"/>
        <v>1610</v>
      </c>
      <c r="H55" s="90">
        <f t="shared" si="31"/>
        <v>401</v>
      </c>
      <c r="I55" s="90">
        <f t="shared" si="31"/>
        <v>404</v>
      </c>
      <c r="J55" s="90">
        <f t="shared" si="31"/>
        <v>401</v>
      </c>
      <c r="K55" s="90">
        <f t="shared" si="31"/>
        <v>404</v>
      </c>
      <c r="L55" s="48">
        <f t="shared" si="3"/>
        <v>1610</v>
      </c>
      <c r="M55" s="48">
        <f t="shared" si="4"/>
        <v>0</v>
      </c>
      <c r="N55" s="90">
        <f t="shared" ref="N55:AP55" si="32">N58+N59+N61+N57+N60+N56</f>
        <v>1760</v>
      </c>
      <c r="O55" s="90">
        <f t="shared" si="32"/>
        <v>1760</v>
      </c>
      <c r="P55" s="90">
        <f t="shared" si="32"/>
        <v>1760</v>
      </c>
      <c r="Q55" s="90">
        <f t="shared" si="32"/>
        <v>0</v>
      </c>
      <c r="R55" s="90">
        <f t="shared" si="32"/>
        <v>0</v>
      </c>
      <c r="S55" s="90">
        <f t="shared" si="32"/>
        <v>0</v>
      </c>
      <c r="T55" s="90">
        <f t="shared" si="32"/>
        <v>0</v>
      </c>
      <c r="U55" s="90">
        <f t="shared" si="32"/>
        <v>0</v>
      </c>
      <c r="V55" s="90">
        <f t="shared" si="32"/>
        <v>0</v>
      </c>
      <c r="W55" s="90">
        <f t="shared" si="32"/>
        <v>0</v>
      </c>
      <c r="X55" s="90">
        <f t="shared" si="32"/>
        <v>0</v>
      </c>
      <c r="Y55" s="90">
        <f t="shared" si="32"/>
        <v>0</v>
      </c>
      <c r="Z55" s="90">
        <f t="shared" si="32"/>
        <v>0</v>
      </c>
      <c r="AA55" s="90">
        <f t="shared" si="32"/>
        <v>0</v>
      </c>
      <c r="AB55" s="90">
        <f t="shared" si="32"/>
        <v>0</v>
      </c>
      <c r="AC55" s="90">
        <f t="shared" si="32"/>
        <v>0</v>
      </c>
      <c r="AD55" s="90">
        <f t="shared" si="32"/>
        <v>0</v>
      </c>
      <c r="AE55" s="292">
        <f t="shared" si="5"/>
        <v>1610</v>
      </c>
      <c r="AF55" s="90">
        <f t="shared" si="32"/>
        <v>1610</v>
      </c>
      <c r="AG55" s="90">
        <f t="shared" si="32"/>
        <v>1198</v>
      </c>
      <c r="AH55" s="90">
        <f t="shared" si="32"/>
        <v>1255</v>
      </c>
      <c r="AI55" s="90">
        <f t="shared" si="32"/>
        <v>0</v>
      </c>
      <c r="AJ55" s="90">
        <f t="shared" si="32"/>
        <v>0</v>
      </c>
      <c r="AK55" s="90">
        <f t="shared" si="32"/>
        <v>0</v>
      </c>
      <c r="AL55" s="90">
        <f t="shared" si="32"/>
        <v>1255</v>
      </c>
      <c r="AM55" s="90">
        <f t="shared" si="32"/>
        <v>1325</v>
      </c>
      <c r="AN55" s="90">
        <f t="shared" si="32"/>
        <v>1365</v>
      </c>
      <c r="AO55" s="90">
        <f t="shared" si="32"/>
        <v>1365</v>
      </c>
      <c r="AP55" s="90">
        <f t="shared" si="32"/>
        <v>0</v>
      </c>
      <c r="AQ55"/>
    </row>
    <row r="56" spans="1:43" ht="14.25">
      <c r="A56" s="43"/>
      <c r="B56" s="43"/>
      <c r="C56" s="25" t="s">
        <v>101</v>
      </c>
      <c r="D56" s="29" t="s">
        <v>102</v>
      </c>
      <c r="E56" s="289"/>
      <c r="F56" s="289">
        <v>250</v>
      </c>
      <c r="G56" s="289">
        <v>250</v>
      </c>
      <c r="H56" s="289">
        <v>62</v>
      </c>
      <c r="I56" s="289">
        <v>63</v>
      </c>
      <c r="J56" s="289">
        <v>62</v>
      </c>
      <c r="K56" s="289">
        <v>63</v>
      </c>
      <c r="L56" s="48">
        <f t="shared" si="3"/>
        <v>250</v>
      </c>
      <c r="M56" s="48">
        <f t="shared" si="4"/>
        <v>0</v>
      </c>
      <c r="N56" s="289">
        <v>300</v>
      </c>
      <c r="O56" s="289">
        <v>300</v>
      </c>
      <c r="P56" s="289">
        <v>300</v>
      </c>
      <c r="Q56" s="289"/>
      <c r="R56" s="289"/>
      <c r="S56" s="289"/>
      <c r="T56" s="289"/>
      <c r="U56" s="289"/>
      <c r="V56" s="289"/>
      <c r="W56" s="289"/>
      <c r="X56" s="289"/>
      <c r="Y56" s="289"/>
      <c r="Z56" s="289"/>
      <c r="AA56" s="289"/>
      <c r="AB56" s="289"/>
      <c r="AC56" s="289"/>
      <c r="AD56" s="289"/>
      <c r="AE56" s="292">
        <f t="shared" si="5"/>
        <v>250</v>
      </c>
      <c r="AF56" s="289">
        <v>250</v>
      </c>
      <c r="AG56" s="289">
        <v>253</v>
      </c>
      <c r="AH56" s="289">
        <v>300</v>
      </c>
      <c r="AI56" s="289"/>
      <c r="AJ56" s="289"/>
      <c r="AK56" s="289"/>
      <c r="AL56" s="289">
        <v>300</v>
      </c>
      <c r="AM56" s="289">
        <v>300</v>
      </c>
      <c r="AN56" s="289">
        <v>300</v>
      </c>
      <c r="AO56" s="289">
        <v>300</v>
      </c>
      <c r="AP56" s="289"/>
      <c r="AQ56"/>
    </row>
    <row r="57" spans="1:43" ht="14.25">
      <c r="A57" s="43"/>
      <c r="B57" s="43"/>
      <c r="C57" s="28" t="s">
        <v>103</v>
      </c>
      <c r="D57" s="29" t="s">
        <v>104</v>
      </c>
      <c r="E57" s="93">
        <v>1300</v>
      </c>
      <c r="F57" s="93">
        <v>1300</v>
      </c>
      <c r="G57" s="93">
        <v>1300</v>
      </c>
      <c r="H57" s="93">
        <v>325</v>
      </c>
      <c r="I57" s="93">
        <v>325</v>
      </c>
      <c r="J57" s="93">
        <v>325</v>
      </c>
      <c r="K57" s="93">
        <v>325</v>
      </c>
      <c r="L57" s="48">
        <f t="shared" si="3"/>
        <v>1300</v>
      </c>
      <c r="M57" s="48">
        <f t="shared" si="4"/>
        <v>0</v>
      </c>
      <c r="N57" s="93">
        <v>1400</v>
      </c>
      <c r="O57" s="93">
        <v>1400</v>
      </c>
      <c r="P57" s="93">
        <v>1400</v>
      </c>
      <c r="Q57" s="93"/>
      <c r="R57" s="93"/>
      <c r="S57" s="93"/>
      <c r="T57" s="93"/>
      <c r="U57" s="93"/>
      <c r="V57" s="93"/>
      <c r="W57" s="93"/>
      <c r="X57" s="93"/>
      <c r="Y57" s="93"/>
      <c r="Z57" s="93"/>
      <c r="AA57" s="93"/>
      <c r="AB57" s="93"/>
      <c r="AC57" s="93"/>
      <c r="AD57" s="93"/>
      <c r="AE57" s="292">
        <f t="shared" si="5"/>
        <v>1300</v>
      </c>
      <c r="AF57" s="93">
        <v>1300</v>
      </c>
      <c r="AG57" s="93">
        <v>843</v>
      </c>
      <c r="AH57" s="93">
        <v>850</v>
      </c>
      <c r="AI57" s="93"/>
      <c r="AJ57" s="93"/>
      <c r="AK57" s="93"/>
      <c r="AL57" s="93">
        <v>850</v>
      </c>
      <c r="AM57" s="93">
        <v>920</v>
      </c>
      <c r="AN57" s="93">
        <v>960</v>
      </c>
      <c r="AO57" s="93">
        <v>960</v>
      </c>
      <c r="AP57" s="93"/>
      <c r="AQ57"/>
    </row>
    <row r="58" spans="1:43" ht="13.5" customHeight="1">
      <c r="A58" s="43"/>
      <c r="B58" s="43"/>
      <c r="C58" s="28" t="s">
        <v>105</v>
      </c>
      <c r="D58" s="29" t="s">
        <v>106</v>
      </c>
      <c r="E58" s="93">
        <v>20</v>
      </c>
      <c r="F58" s="93">
        <v>50</v>
      </c>
      <c r="G58" s="93">
        <v>50</v>
      </c>
      <c r="H58" s="93">
        <v>12</v>
      </c>
      <c r="I58" s="93">
        <v>13</v>
      </c>
      <c r="J58" s="93">
        <v>12</v>
      </c>
      <c r="K58" s="93">
        <v>13</v>
      </c>
      <c r="L58" s="48">
        <f t="shared" si="3"/>
        <v>50</v>
      </c>
      <c r="M58" s="48">
        <f t="shared" si="4"/>
        <v>0</v>
      </c>
      <c r="N58" s="93">
        <v>50</v>
      </c>
      <c r="O58" s="93">
        <v>50</v>
      </c>
      <c r="P58" s="93">
        <v>50</v>
      </c>
      <c r="Q58" s="93"/>
      <c r="R58" s="93"/>
      <c r="S58" s="93"/>
      <c r="T58" s="93"/>
      <c r="U58" s="93"/>
      <c r="V58" s="93"/>
      <c r="W58" s="93"/>
      <c r="X58" s="93"/>
      <c r="Y58" s="93"/>
      <c r="Z58" s="93"/>
      <c r="AA58" s="93"/>
      <c r="AB58" s="93"/>
      <c r="AC58" s="93"/>
      <c r="AD58" s="93"/>
      <c r="AE58" s="292">
        <f t="shared" si="5"/>
        <v>50</v>
      </c>
      <c r="AF58" s="93">
        <v>50</v>
      </c>
      <c r="AG58" s="93">
        <v>97</v>
      </c>
      <c r="AH58" s="93">
        <v>100</v>
      </c>
      <c r="AI58" s="93"/>
      <c r="AJ58" s="93"/>
      <c r="AK58" s="93"/>
      <c r="AL58" s="93">
        <v>100</v>
      </c>
      <c r="AM58" s="93">
        <v>100</v>
      </c>
      <c r="AN58" s="93">
        <v>100</v>
      </c>
      <c r="AO58" s="93">
        <v>100</v>
      </c>
      <c r="AP58" s="93"/>
      <c r="AQ58"/>
    </row>
    <row r="59" spans="1:43" ht="15" hidden="1" customHeight="1">
      <c r="A59" s="43"/>
      <c r="B59" s="43"/>
      <c r="C59" s="28" t="s">
        <v>107</v>
      </c>
      <c r="D59" s="29" t="s">
        <v>108</v>
      </c>
      <c r="E59" s="93"/>
      <c r="F59" s="93"/>
      <c r="G59" s="93"/>
      <c r="H59" s="93"/>
      <c r="I59" s="93"/>
      <c r="J59" s="93"/>
      <c r="K59" s="93"/>
      <c r="L59" s="48">
        <f t="shared" si="3"/>
        <v>0</v>
      </c>
      <c r="M59" s="48">
        <f t="shared" si="4"/>
        <v>0</v>
      </c>
      <c r="N59" s="93"/>
      <c r="O59" s="93"/>
      <c r="P59" s="93"/>
      <c r="Q59" s="93"/>
      <c r="R59" s="93"/>
      <c r="S59" s="93"/>
      <c r="T59" s="93"/>
      <c r="U59" s="93"/>
      <c r="V59" s="93"/>
      <c r="W59" s="93"/>
      <c r="X59" s="93"/>
      <c r="Y59" s="93"/>
      <c r="Z59" s="93"/>
      <c r="AA59" s="93"/>
      <c r="AB59" s="93"/>
      <c r="AC59" s="93"/>
      <c r="AD59" s="93"/>
      <c r="AE59" s="292">
        <f t="shared" si="5"/>
        <v>0</v>
      </c>
      <c r="AF59" s="93"/>
      <c r="AG59" s="93"/>
      <c r="AH59" s="93"/>
      <c r="AI59" s="93"/>
      <c r="AJ59" s="93"/>
      <c r="AK59" s="93"/>
      <c r="AL59" s="93"/>
      <c r="AM59" s="93"/>
      <c r="AN59" s="93"/>
      <c r="AO59" s="93"/>
      <c r="AP59" s="93"/>
      <c r="AQ59"/>
    </row>
    <row r="60" spans="1:43" ht="15" customHeight="1">
      <c r="A60" s="43"/>
      <c r="B60" s="43"/>
      <c r="C60" s="28" t="s">
        <v>109</v>
      </c>
      <c r="D60" s="29" t="s">
        <v>108</v>
      </c>
      <c r="E60" s="93"/>
      <c r="F60" s="93"/>
      <c r="G60" s="93"/>
      <c r="H60" s="93"/>
      <c r="I60" s="93"/>
      <c r="J60" s="93"/>
      <c r="K60" s="93"/>
      <c r="L60" s="48">
        <f t="shared" si="3"/>
        <v>0</v>
      </c>
      <c r="M60" s="48">
        <f t="shared" si="4"/>
        <v>0</v>
      </c>
      <c r="N60" s="93"/>
      <c r="O60" s="93"/>
      <c r="P60" s="93"/>
      <c r="Q60" s="93"/>
      <c r="R60" s="93"/>
      <c r="S60" s="93"/>
      <c r="T60" s="93"/>
      <c r="U60" s="93"/>
      <c r="V60" s="93"/>
      <c r="W60" s="93"/>
      <c r="X60" s="93"/>
      <c r="Y60" s="93"/>
      <c r="Z60" s="93"/>
      <c r="AA60" s="93"/>
      <c r="AB60" s="93"/>
      <c r="AC60" s="93"/>
      <c r="AD60" s="93"/>
      <c r="AE60" s="292">
        <f t="shared" si="5"/>
        <v>0</v>
      </c>
      <c r="AF60" s="93"/>
      <c r="AG60" s="93">
        <v>5</v>
      </c>
      <c r="AH60" s="93">
        <v>5</v>
      </c>
      <c r="AI60" s="93"/>
      <c r="AJ60" s="93"/>
      <c r="AK60" s="93"/>
      <c r="AL60" s="93">
        <v>5</v>
      </c>
      <c r="AM60" s="93">
        <v>5</v>
      </c>
      <c r="AN60" s="93">
        <v>5</v>
      </c>
      <c r="AO60" s="93">
        <v>5</v>
      </c>
      <c r="AP60" s="93"/>
      <c r="AQ60"/>
    </row>
    <row r="61" spans="1:43" ht="15.75" customHeight="1">
      <c r="A61" s="43"/>
      <c r="B61" s="43"/>
      <c r="C61" s="28" t="s">
        <v>100</v>
      </c>
      <c r="D61" s="29" t="s">
        <v>110</v>
      </c>
      <c r="E61" s="93">
        <v>7</v>
      </c>
      <c r="F61" s="93">
        <v>10</v>
      </c>
      <c r="G61" s="93">
        <v>10</v>
      </c>
      <c r="H61" s="93">
        <v>2</v>
      </c>
      <c r="I61" s="93">
        <v>3</v>
      </c>
      <c r="J61" s="93">
        <v>2</v>
      </c>
      <c r="K61" s="93">
        <v>3</v>
      </c>
      <c r="L61" s="48">
        <f t="shared" si="3"/>
        <v>10</v>
      </c>
      <c r="M61" s="48">
        <f t="shared" si="4"/>
        <v>0</v>
      </c>
      <c r="N61" s="93">
        <v>10</v>
      </c>
      <c r="O61" s="93">
        <v>10</v>
      </c>
      <c r="P61" s="93">
        <v>10</v>
      </c>
      <c r="Q61" s="93"/>
      <c r="R61" s="93"/>
      <c r="S61" s="93"/>
      <c r="T61" s="93"/>
      <c r="U61" s="93"/>
      <c r="V61" s="93"/>
      <c r="W61" s="93"/>
      <c r="X61" s="93"/>
      <c r="Y61" s="93"/>
      <c r="Z61" s="93"/>
      <c r="AA61" s="93"/>
      <c r="AB61" s="93"/>
      <c r="AC61" s="93"/>
      <c r="AD61" s="93"/>
      <c r="AE61" s="292">
        <f t="shared" si="5"/>
        <v>10</v>
      </c>
      <c r="AF61" s="93">
        <v>10</v>
      </c>
      <c r="AG61" s="93">
        <v>0</v>
      </c>
      <c r="AH61" s="93"/>
      <c r="AI61" s="93"/>
      <c r="AJ61" s="93"/>
      <c r="AK61" s="93"/>
      <c r="AL61" s="93"/>
      <c r="AM61" s="93"/>
      <c r="AN61" s="93"/>
      <c r="AO61" s="93"/>
      <c r="AP61" s="93"/>
      <c r="AQ61"/>
    </row>
    <row r="62" spans="1:43" ht="14.25" customHeight="1">
      <c r="A62" s="43">
        <v>4</v>
      </c>
      <c r="B62" s="43"/>
      <c r="C62" s="25" t="s">
        <v>111</v>
      </c>
      <c r="D62" s="29">
        <v>35.020000000000003</v>
      </c>
      <c r="E62" s="290">
        <f t="shared" ref="E62:AP62" si="33">E63</f>
        <v>4</v>
      </c>
      <c r="F62" s="290">
        <f t="shared" si="33"/>
        <v>30</v>
      </c>
      <c r="G62" s="290">
        <f t="shared" si="33"/>
        <v>30</v>
      </c>
      <c r="H62" s="290">
        <f t="shared" si="33"/>
        <v>7</v>
      </c>
      <c r="I62" s="290">
        <f t="shared" si="33"/>
        <v>8</v>
      </c>
      <c r="J62" s="290">
        <f t="shared" si="33"/>
        <v>7</v>
      </c>
      <c r="K62" s="290">
        <f t="shared" si="33"/>
        <v>8</v>
      </c>
      <c r="L62" s="48">
        <f t="shared" si="3"/>
        <v>30</v>
      </c>
      <c r="M62" s="48">
        <f t="shared" si="4"/>
        <v>0</v>
      </c>
      <c r="N62" s="290">
        <f t="shared" si="33"/>
        <v>30</v>
      </c>
      <c r="O62" s="290">
        <f t="shared" si="33"/>
        <v>30</v>
      </c>
      <c r="P62" s="290">
        <f t="shared" si="33"/>
        <v>30</v>
      </c>
      <c r="Q62" s="290">
        <f t="shared" si="33"/>
        <v>0</v>
      </c>
      <c r="R62" s="290">
        <f t="shared" si="33"/>
        <v>0</v>
      </c>
      <c r="S62" s="290">
        <f t="shared" si="33"/>
        <v>0</v>
      </c>
      <c r="T62" s="290">
        <f t="shared" si="33"/>
        <v>0</v>
      </c>
      <c r="U62" s="290">
        <f t="shared" si="33"/>
        <v>0</v>
      </c>
      <c r="V62" s="290">
        <f t="shared" si="33"/>
        <v>0</v>
      </c>
      <c r="W62" s="290">
        <f t="shared" si="33"/>
        <v>0</v>
      </c>
      <c r="X62" s="290">
        <f t="shared" si="33"/>
        <v>0</v>
      </c>
      <c r="Y62" s="290">
        <f t="shared" si="33"/>
        <v>0</v>
      </c>
      <c r="Z62" s="290">
        <f t="shared" si="33"/>
        <v>0</v>
      </c>
      <c r="AA62" s="290">
        <f t="shared" si="33"/>
        <v>0</v>
      </c>
      <c r="AB62" s="290">
        <f t="shared" si="33"/>
        <v>0</v>
      </c>
      <c r="AC62" s="290">
        <f t="shared" si="33"/>
        <v>0</v>
      </c>
      <c r="AD62" s="290">
        <f t="shared" si="33"/>
        <v>0</v>
      </c>
      <c r="AE62" s="292">
        <f t="shared" si="5"/>
        <v>30</v>
      </c>
      <c r="AF62" s="290">
        <f t="shared" si="33"/>
        <v>30</v>
      </c>
      <c r="AG62" s="290">
        <f t="shared" si="33"/>
        <v>22</v>
      </c>
      <c r="AH62" s="290">
        <f t="shared" si="33"/>
        <v>25</v>
      </c>
      <c r="AI62" s="290">
        <f t="shared" si="33"/>
        <v>0</v>
      </c>
      <c r="AJ62" s="290">
        <f t="shared" si="33"/>
        <v>0</v>
      </c>
      <c r="AK62" s="290">
        <f t="shared" si="33"/>
        <v>0</v>
      </c>
      <c r="AL62" s="290">
        <f t="shared" si="33"/>
        <v>25</v>
      </c>
      <c r="AM62" s="290">
        <f t="shared" si="33"/>
        <v>25</v>
      </c>
      <c r="AN62" s="290">
        <f t="shared" si="33"/>
        <v>30</v>
      </c>
      <c r="AO62" s="290">
        <f t="shared" si="33"/>
        <v>30</v>
      </c>
      <c r="AP62" s="290">
        <f t="shared" si="33"/>
        <v>0</v>
      </c>
      <c r="AQ62"/>
    </row>
    <row r="63" spans="1:43" ht="15" customHeight="1">
      <c r="A63" s="43"/>
      <c r="B63" s="43"/>
      <c r="C63" s="28" t="s">
        <v>112</v>
      </c>
      <c r="D63" s="29" t="s">
        <v>113</v>
      </c>
      <c r="E63" s="93">
        <v>4</v>
      </c>
      <c r="F63" s="93">
        <v>30</v>
      </c>
      <c r="G63" s="93">
        <v>30</v>
      </c>
      <c r="H63" s="93">
        <v>7</v>
      </c>
      <c r="I63" s="93">
        <v>8</v>
      </c>
      <c r="J63" s="93">
        <v>7</v>
      </c>
      <c r="K63" s="93">
        <v>8</v>
      </c>
      <c r="L63" s="48">
        <f t="shared" si="3"/>
        <v>30</v>
      </c>
      <c r="M63" s="48">
        <f t="shared" si="4"/>
        <v>0</v>
      </c>
      <c r="N63" s="93">
        <v>30</v>
      </c>
      <c r="O63" s="93">
        <v>30</v>
      </c>
      <c r="P63" s="93">
        <v>30</v>
      </c>
      <c r="Q63" s="93"/>
      <c r="R63" s="93"/>
      <c r="S63" s="93"/>
      <c r="T63" s="93"/>
      <c r="U63" s="93"/>
      <c r="V63" s="93"/>
      <c r="W63" s="93"/>
      <c r="X63" s="93"/>
      <c r="Y63" s="93"/>
      <c r="Z63" s="93"/>
      <c r="AA63" s="93"/>
      <c r="AB63" s="93"/>
      <c r="AC63" s="93"/>
      <c r="AD63" s="93"/>
      <c r="AE63" s="292">
        <f t="shared" si="5"/>
        <v>30</v>
      </c>
      <c r="AF63" s="93">
        <v>30</v>
      </c>
      <c r="AG63" s="93">
        <v>22</v>
      </c>
      <c r="AH63" s="93">
        <v>25</v>
      </c>
      <c r="AI63" s="93"/>
      <c r="AJ63" s="93"/>
      <c r="AK63" s="93"/>
      <c r="AL63" s="93">
        <v>25</v>
      </c>
      <c r="AM63" s="93">
        <v>25</v>
      </c>
      <c r="AN63" s="93">
        <v>30</v>
      </c>
      <c r="AO63" s="93">
        <v>30</v>
      </c>
      <c r="AP63" s="93"/>
      <c r="AQ63"/>
    </row>
    <row r="64" spans="1:43" ht="13.5" customHeight="1">
      <c r="A64" s="43">
        <v>5</v>
      </c>
      <c r="B64" s="43"/>
      <c r="C64" s="25" t="s">
        <v>114</v>
      </c>
      <c r="D64" s="29">
        <v>36.020000000000003</v>
      </c>
      <c r="E64" s="290">
        <f t="shared" ref="E64:K64" si="34">E65++E66+E67</f>
        <v>75</v>
      </c>
      <c r="F64" s="290">
        <f t="shared" si="34"/>
        <v>400</v>
      </c>
      <c r="G64" s="290">
        <f t="shared" si="34"/>
        <v>400</v>
      </c>
      <c r="H64" s="290">
        <f t="shared" si="34"/>
        <v>100</v>
      </c>
      <c r="I64" s="290">
        <f t="shared" si="34"/>
        <v>100</v>
      </c>
      <c r="J64" s="290">
        <f t="shared" si="34"/>
        <v>100</v>
      </c>
      <c r="K64" s="290">
        <f t="shared" si="34"/>
        <v>100</v>
      </c>
      <c r="L64" s="48">
        <f t="shared" si="3"/>
        <v>400</v>
      </c>
      <c r="M64" s="48">
        <f t="shared" si="4"/>
        <v>0</v>
      </c>
      <c r="N64" s="290">
        <f t="shared" ref="N64:AP64" si="35">N65++N66+N67</f>
        <v>500</v>
      </c>
      <c r="O64" s="290">
        <f t="shared" si="35"/>
        <v>500</v>
      </c>
      <c r="P64" s="290">
        <f t="shared" si="35"/>
        <v>500</v>
      </c>
      <c r="Q64" s="290">
        <f t="shared" si="35"/>
        <v>0</v>
      </c>
      <c r="R64" s="290">
        <f t="shared" si="35"/>
        <v>0</v>
      </c>
      <c r="S64" s="290">
        <f t="shared" si="35"/>
        <v>0</v>
      </c>
      <c r="T64" s="290">
        <f t="shared" si="35"/>
        <v>0</v>
      </c>
      <c r="U64" s="290">
        <f t="shared" si="35"/>
        <v>0</v>
      </c>
      <c r="V64" s="290">
        <f t="shared" si="35"/>
        <v>0</v>
      </c>
      <c r="W64" s="290">
        <f t="shared" si="35"/>
        <v>0</v>
      </c>
      <c r="X64" s="290">
        <f t="shared" si="35"/>
        <v>0</v>
      </c>
      <c r="Y64" s="290">
        <f t="shared" si="35"/>
        <v>0</v>
      </c>
      <c r="Z64" s="290">
        <f t="shared" si="35"/>
        <v>0</v>
      </c>
      <c r="AA64" s="290">
        <f t="shared" si="35"/>
        <v>0</v>
      </c>
      <c r="AB64" s="290">
        <f t="shared" si="35"/>
        <v>0</v>
      </c>
      <c r="AC64" s="290">
        <f t="shared" si="35"/>
        <v>0</v>
      </c>
      <c r="AD64" s="290">
        <f t="shared" si="35"/>
        <v>0</v>
      </c>
      <c r="AE64" s="292">
        <f t="shared" si="5"/>
        <v>400</v>
      </c>
      <c r="AF64" s="290">
        <f t="shared" si="35"/>
        <v>400</v>
      </c>
      <c r="AG64" s="290">
        <f t="shared" si="35"/>
        <v>585</v>
      </c>
      <c r="AH64" s="290">
        <f t="shared" si="35"/>
        <v>600</v>
      </c>
      <c r="AI64" s="290">
        <f t="shared" si="35"/>
        <v>0</v>
      </c>
      <c r="AJ64" s="290">
        <f t="shared" si="35"/>
        <v>0</v>
      </c>
      <c r="AK64" s="290">
        <f t="shared" si="35"/>
        <v>0</v>
      </c>
      <c r="AL64" s="290">
        <f t="shared" si="35"/>
        <v>600</v>
      </c>
      <c r="AM64" s="290">
        <f t="shared" si="35"/>
        <v>700</v>
      </c>
      <c r="AN64" s="290">
        <f t="shared" si="35"/>
        <v>800</v>
      </c>
      <c r="AO64" s="290">
        <f t="shared" si="35"/>
        <v>850</v>
      </c>
      <c r="AP64" s="290">
        <f t="shared" si="35"/>
        <v>0</v>
      </c>
      <c r="AQ64"/>
    </row>
    <row r="65" spans="1:43" ht="0.75" customHeight="1">
      <c r="A65" s="43"/>
      <c r="B65" s="43"/>
      <c r="C65" s="28" t="s">
        <v>115</v>
      </c>
      <c r="D65" s="29" t="s">
        <v>116</v>
      </c>
      <c r="E65" s="93"/>
      <c r="F65" s="93"/>
      <c r="G65" s="93"/>
      <c r="H65" s="93"/>
      <c r="I65" s="93"/>
      <c r="J65" s="93"/>
      <c r="K65" s="93"/>
      <c r="L65" s="48">
        <f t="shared" si="3"/>
        <v>0</v>
      </c>
      <c r="M65" s="48">
        <f t="shared" si="4"/>
        <v>0</v>
      </c>
      <c r="N65" s="93"/>
      <c r="O65" s="93"/>
      <c r="P65" s="93"/>
      <c r="Q65" s="93"/>
      <c r="R65" s="93"/>
      <c r="S65" s="93"/>
      <c r="T65" s="93"/>
      <c r="U65" s="93"/>
      <c r="V65" s="93"/>
      <c r="W65" s="93"/>
      <c r="X65" s="93"/>
      <c r="Y65" s="93"/>
      <c r="Z65" s="93"/>
      <c r="AA65" s="93"/>
      <c r="AB65" s="93"/>
      <c r="AC65" s="93"/>
      <c r="AD65" s="93"/>
      <c r="AE65" s="292">
        <f t="shared" si="5"/>
        <v>0</v>
      </c>
      <c r="AF65" s="93"/>
      <c r="AG65" s="93"/>
      <c r="AH65" s="93"/>
      <c r="AI65" s="93"/>
      <c r="AJ65" s="93"/>
      <c r="AK65" s="93"/>
      <c r="AL65" s="93"/>
      <c r="AM65" s="93"/>
      <c r="AN65" s="93"/>
      <c r="AO65" s="93"/>
      <c r="AP65" s="93"/>
      <c r="AQ65"/>
    </row>
    <row r="66" spans="1:43" ht="18" hidden="1" customHeight="1">
      <c r="A66" s="43"/>
      <c r="B66" s="43"/>
      <c r="C66" s="28" t="s">
        <v>117</v>
      </c>
      <c r="D66" s="29" t="s">
        <v>118</v>
      </c>
      <c r="E66" s="93"/>
      <c r="F66" s="93"/>
      <c r="G66" s="93"/>
      <c r="H66" s="93"/>
      <c r="I66" s="93"/>
      <c r="J66" s="93"/>
      <c r="K66" s="93"/>
      <c r="L66" s="48">
        <f t="shared" si="3"/>
        <v>0</v>
      </c>
      <c r="M66" s="48">
        <f t="shared" si="4"/>
        <v>0</v>
      </c>
      <c r="N66" s="93"/>
      <c r="O66" s="93"/>
      <c r="P66" s="93"/>
      <c r="Q66" s="93"/>
      <c r="R66" s="93"/>
      <c r="S66" s="93"/>
      <c r="T66" s="93"/>
      <c r="U66" s="93"/>
      <c r="V66" s="93"/>
      <c r="W66" s="93"/>
      <c r="X66" s="93"/>
      <c r="Y66" s="93"/>
      <c r="Z66" s="93"/>
      <c r="AA66" s="93"/>
      <c r="AB66" s="93"/>
      <c r="AC66" s="93"/>
      <c r="AD66" s="93"/>
      <c r="AE66" s="292">
        <f t="shared" si="5"/>
        <v>0</v>
      </c>
      <c r="AF66" s="93"/>
      <c r="AG66" s="93"/>
      <c r="AH66" s="93"/>
      <c r="AI66" s="93"/>
      <c r="AJ66" s="93"/>
      <c r="AK66" s="93"/>
      <c r="AL66" s="93"/>
      <c r="AM66" s="93"/>
      <c r="AN66" s="93"/>
      <c r="AO66" s="93"/>
      <c r="AP66" s="93"/>
      <c r="AQ66"/>
    </row>
    <row r="67" spans="1:43" ht="16.5" customHeight="1">
      <c r="A67" s="43"/>
      <c r="B67" s="43"/>
      <c r="C67" s="28" t="s">
        <v>119</v>
      </c>
      <c r="D67" s="29" t="s">
        <v>120</v>
      </c>
      <c r="E67" s="93">
        <v>75</v>
      </c>
      <c r="F67" s="93">
        <v>400</v>
      </c>
      <c r="G67" s="93">
        <v>400</v>
      </c>
      <c r="H67" s="93">
        <v>100</v>
      </c>
      <c r="I67" s="93">
        <v>100</v>
      </c>
      <c r="J67" s="93">
        <v>100</v>
      </c>
      <c r="K67" s="93">
        <v>100</v>
      </c>
      <c r="L67" s="48">
        <f t="shared" si="3"/>
        <v>400</v>
      </c>
      <c r="M67" s="48">
        <f t="shared" si="4"/>
        <v>0</v>
      </c>
      <c r="N67" s="93">
        <v>500</v>
      </c>
      <c r="O67" s="93">
        <v>500</v>
      </c>
      <c r="P67" s="93">
        <v>500</v>
      </c>
      <c r="Q67" s="93"/>
      <c r="R67" s="93"/>
      <c r="S67" s="93"/>
      <c r="T67" s="93"/>
      <c r="U67" s="93"/>
      <c r="V67" s="93"/>
      <c r="W67" s="93"/>
      <c r="X67" s="93"/>
      <c r="Y67" s="93"/>
      <c r="Z67" s="93"/>
      <c r="AA67" s="93"/>
      <c r="AB67" s="93"/>
      <c r="AC67" s="93"/>
      <c r="AD67" s="93"/>
      <c r="AE67" s="292">
        <f t="shared" si="5"/>
        <v>400</v>
      </c>
      <c r="AF67" s="93">
        <v>400</v>
      </c>
      <c r="AG67" s="93">
        <v>585</v>
      </c>
      <c r="AH67" s="93">
        <v>600</v>
      </c>
      <c r="AI67" s="93"/>
      <c r="AJ67" s="93"/>
      <c r="AK67" s="93"/>
      <c r="AL67" s="93">
        <v>600</v>
      </c>
      <c r="AM67" s="93">
        <v>700</v>
      </c>
      <c r="AN67" s="93">
        <v>800</v>
      </c>
      <c r="AO67" s="93">
        <v>850</v>
      </c>
      <c r="AP67" s="93"/>
      <c r="AQ67"/>
    </row>
    <row r="68" spans="1:43" ht="0.75" customHeight="1">
      <c r="A68" s="43">
        <v>6</v>
      </c>
      <c r="B68" s="43"/>
      <c r="C68" s="25" t="s">
        <v>121</v>
      </c>
      <c r="D68" s="29">
        <v>37.020000000000003</v>
      </c>
      <c r="E68" s="290">
        <f t="shared" ref="E68:K68" si="36">E69+E72</f>
        <v>76.98</v>
      </c>
      <c r="F68" s="290">
        <f t="shared" si="36"/>
        <v>0</v>
      </c>
      <c r="G68" s="290">
        <f t="shared" si="36"/>
        <v>0</v>
      </c>
      <c r="H68" s="290">
        <f t="shared" si="36"/>
        <v>0</v>
      </c>
      <c r="I68" s="290">
        <f t="shared" si="36"/>
        <v>0</v>
      </c>
      <c r="J68" s="290">
        <f t="shared" si="36"/>
        <v>0</v>
      </c>
      <c r="K68" s="290">
        <f t="shared" si="36"/>
        <v>0</v>
      </c>
      <c r="L68" s="48">
        <f t="shared" si="3"/>
        <v>0</v>
      </c>
      <c r="M68" s="48">
        <f t="shared" si="4"/>
        <v>0</v>
      </c>
      <c r="N68" s="290">
        <f t="shared" ref="N68:AP68" si="37">N69+N72</f>
        <v>0</v>
      </c>
      <c r="O68" s="290">
        <f t="shared" si="37"/>
        <v>0</v>
      </c>
      <c r="P68" s="290">
        <f t="shared" si="37"/>
        <v>0</v>
      </c>
      <c r="Q68" s="290">
        <f t="shared" si="37"/>
        <v>0</v>
      </c>
      <c r="R68" s="290">
        <f t="shared" si="37"/>
        <v>0</v>
      </c>
      <c r="S68" s="290">
        <f t="shared" si="37"/>
        <v>49.28</v>
      </c>
      <c r="T68" s="290">
        <f t="shared" si="37"/>
        <v>0</v>
      </c>
      <c r="U68" s="290">
        <f t="shared" si="37"/>
        <v>0</v>
      </c>
      <c r="V68" s="290">
        <f t="shared" si="37"/>
        <v>10</v>
      </c>
      <c r="W68" s="290">
        <f t="shared" si="37"/>
        <v>0</v>
      </c>
      <c r="X68" s="290">
        <f t="shared" si="37"/>
        <v>0</v>
      </c>
      <c r="Y68" s="290">
        <f t="shared" si="37"/>
        <v>0</v>
      </c>
      <c r="Z68" s="290">
        <f t="shared" si="37"/>
        <v>0</v>
      </c>
      <c r="AA68" s="290">
        <f t="shared" si="37"/>
        <v>0</v>
      </c>
      <c r="AB68" s="290">
        <f t="shared" si="37"/>
        <v>0</v>
      </c>
      <c r="AC68" s="290">
        <f t="shared" si="37"/>
        <v>0</v>
      </c>
      <c r="AD68" s="290">
        <f t="shared" si="37"/>
        <v>0</v>
      </c>
      <c r="AE68" s="292">
        <f t="shared" si="5"/>
        <v>59.28</v>
      </c>
      <c r="AF68" s="290">
        <f t="shared" si="37"/>
        <v>59.28</v>
      </c>
      <c r="AG68" s="290">
        <f t="shared" si="37"/>
        <v>59</v>
      </c>
      <c r="AH68" s="290">
        <f t="shared" si="37"/>
        <v>0</v>
      </c>
      <c r="AI68" s="290">
        <f t="shared" si="37"/>
        <v>0</v>
      </c>
      <c r="AJ68" s="290">
        <f t="shared" si="37"/>
        <v>0</v>
      </c>
      <c r="AK68" s="290">
        <f t="shared" si="37"/>
        <v>0</v>
      </c>
      <c r="AL68" s="290">
        <f t="shared" si="37"/>
        <v>0</v>
      </c>
      <c r="AM68" s="290">
        <f t="shared" si="37"/>
        <v>0</v>
      </c>
      <c r="AN68" s="290">
        <f t="shared" si="37"/>
        <v>0</v>
      </c>
      <c r="AO68" s="290">
        <f t="shared" si="37"/>
        <v>0</v>
      </c>
      <c r="AP68" s="290">
        <f t="shared" si="37"/>
        <v>0</v>
      </c>
      <c r="AQ68"/>
    </row>
    <row r="69" spans="1:43" ht="18" hidden="1" customHeight="1">
      <c r="A69" s="43"/>
      <c r="B69" s="43"/>
      <c r="C69" s="28" t="s">
        <v>122</v>
      </c>
      <c r="D69" s="29" t="s">
        <v>123</v>
      </c>
      <c r="E69" s="93">
        <v>76.98</v>
      </c>
      <c r="F69" s="93"/>
      <c r="G69" s="93"/>
      <c r="H69" s="93"/>
      <c r="I69" s="93"/>
      <c r="J69" s="93"/>
      <c r="K69" s="93"/>
      <c r="L69" s="48">
        <f t="shared" si="3"/>
        <v>0</v>
      </c>
      <c r="M69" s="48">
        <f t="shared" si="4"/>
        <v>0</v>
      </c>
      <c r="N69" s="93"/>
      <c r="O69" s="93"/>
      <c r="P69" s="93"/>
      <c r="Q69" s="93"/>
      <c r="R69" s="93"/>
      <c r="S69" s="93">
        <v>49.28</v>
      </c>
      <c r="T69" s="93"/>
      <c r="U69" s="93"/>
      <c r="V69" s="93">
        <v>10</v>
      </c>
      <c r="W69" s="93"/>
      <c r="X69" s="93"/>
      <c r="Y69" s="93"/>
      <c r="Z69" s="93"/>
      <c r="AA69" s="93"/>
      <c r="AB69" s="93"/>
      <c r="AC69" s="93"/>
      <c r="AD69" s="93"/>
      <c r="AE69" s="292">
        <f t="shared" si="5"/>
        <v>59.28</v>
      </c>
      <c r="AF69" s="93">
        <v>59.28</v>
      </c>
      <c r="AG69" s="93">
        <v>59</v>
      </c>
      <c r="AH69" s="93"/>
      <c r="AI69" s="93"/>
      <c r="AJ69" s="93"/>
      <c r="AK69" s="93"/>
      <c r="AL69" s="93">
        <v>0</v>
      </c>
      <c r="AM69" s="93">
        <v>0</v>
      </c>
      <c r="AN69" s="93">
        <v>0</v>
      </c>
      <c r="AO69" s="93">
        <v>0</v>
      </c>
      <c r="AP69" s="93"/>
      <c r="AQ69"/>
    </row>
    <row r="70" spans="1:43" ht="36" hidden="1" customHeight="1">
      <c r="A70" s="43"/>
      <c r="B70" s="43"/>
      <c r="C70" s="16" t="s">
        <v>124</v>
      </c>
      <c r="D70" s="29" t="s">
        <v>125</v>
      </c>
      <c r="E70" s="93">
        <v>-21613.69</v>
      </c>
      <c r="F70" s="93">
        <f>324834-363231</f>
        <v>-38397</v>
      </c>
      <c r="G70" s="93">
        <f>-7000+1730+600-3000+300</f>
        <v>-7370</v>
      </c>
      <c r="H70" s="93">
        <v>0</v>
      </c>
      <c r="I70" s="93"/>
      <c r="J70" s="93">
        <f>-2000+300-1500+300</f>
        <v>-2900</v>
      </c>
      <c r="K70" s="93">
        <f>-3270+300-1500</f>
        <v>-4470</v>
      </c>
      <c r="L70" s="48">
        <f t="shared" si="3"/>
        <v>-7370</v>
      </c>
      <c r="M70" s="48">
        <f t="shared" si="4"/>
        <v>0</v>
      </c>
      <c r="N70" s="93"/>
      <c r="O70" s="93"/>
      <c r="P70" s="93"/>
      <c r="Q70" s="93"/>
      <c r="R70" s="93"/>
      <c r="S70" s="93"/>
      <c r="T70" s="93"/>
      <c r="U70" s="93"/>
      <c r="V70" s="93">
        <v>-10</v>
      </c>
      <c r="W70" s="93">
        <v>-155</v>
      </c>
      <c r="X70" s="93">
        <v>-3638.87</v>
      </c>
      <c r="Y70" s="93"/>
      <c r="Z70" s="93"/>
      <c r="AA70" s="93"/>
      <c r="AB70" s="93">
        <v>-15</v>
      </c>
      <c r="AC70" s="93"/>
      <c r="AD70" s="93">
        <v>-4922.84</v>
      </c>
      <c r="AE70" s="292">
        <f t="shared" si="5"/>
        <v>-16111.71</v>
      </c>
      <c r="AF70" s="93">
        <v>-16111.71</v>
      </c>
      <c r="AG70" s="93"/>
      <c r="AH70" s="93"/>
      <c r="AI70" s="93"/>
      <c r="AJ70" s="93"/>
      <c r="AK70" s="93"/>
      <c r="AL70" s="93"/>
      <c r="AM70" s="93"/>
      <c r="AN70" s="93"/>
      <c r="AO70" s="93"/>
      <c r="AP70" s="93"/>
      <c r="AQ70"/>
    </row>
    <row r="71" spans="1:43" ht="16.5" hidden="1" customHeight="1">
      <c r="A71" s="43"/>
      <c r="B71" s="43"/>
      <c r="C71" s="28" t="s">
        <v>126</v>
      </c>
      <c r="D71" s="29" t="s">
        <v>127</v>
      </c>
      <c r="E71" s="291">
        <f t="shared" ref="E71:K71" si="38">-E70</f>
        <v>21613.69</v>
      </c>
      <c r="F71" s="291">
        <f t="shared" si="38"/>
        <v>38397</v>
      </c>
      <c r="G71" s="291">
        <f t="shared" si="38"/>
        <v>7370</v>
      </c>
      <c r="H71" s="291">
        <v>0</v>
      </c>
      <c r="I71" s="291">
        <f t="shared" si="38"/>
        <v>0</v>
      </c>
      <c r="J71" s="291">
        <f t="shared" si="38"/>
        <v>2900</v>
      </c>
      <c r="K71" s="291">
        <f t="shared" si="38"/>
        <v>4470</v>
      </c>
      <c r="L71" s="48">
        <f t="shared" si="3"/>
        <v>7370</v>
      </c>
      <c r="M71" s="48">
        <f t="shared" si="4"/>
        <v>0</v>
      </c>
      <c r="N71" s="291">
        <f t="shared" ref="N71:AP71" si="39">-N70</f>
        <v>0</v>
      </c>
      <c r="O71" s="291">
        <f t="shared" si="39"/>
        <v>0</v>
      </c>
      <c r="P71" s="291">
        <f t="shared" si="39"/>
        <v>0</v>
      </c>
      <c r="Q71" s="291">
        <f t="shared" si="39"/>
        <v>0</v>
      </c>
      <c r="R71" s="291">
        <f t="shared" si="39"/>
        <v>0</v>
      </c>
      <c r="S71" s="291">
        <f t="shared" si="39"/>
        <v>0</v>
      </c>
      <c r="T71" s="291">
        <f t="shared" si="39"/>
        <v>0</v>
      </c>
      <c r="U71" s="291">
        <f t="shared" si="39"/>
        <v>0</v>
      </c>
      <c r="V71" s="291">
        <f t="shared" si="39"/>
        <v>10</v>
      </c>
      <c r="W71" s="291">
        <f t="shared" si="39"/>
        <v>155</v>
      </c>
      <c r="X71" s="291">
        <f t="shared" si="39"/>
        <v>3638.87</v>
      </c>
      <c r="Y71" s="291">
        <f t="shared" si="39"/>
        <v>0</v>
      </c>
      <c r="Z71" s="291">
        <f t="shared" si="39"/>
        <v>0</v>
      </c>
      <c r="AA71" s="291">
        <f t="shared" si="39"/>
        <v>0</v>
      </c>
      <c r="AB71" s="291">
        <f t="shared" si="39"/>
        <v>15</v>
      </c>
      <c r="AC71" s="291">
        <f t="shared" si="39"/>
        <v>0</v>
      </c>
      <c r="AD71" s="291">
        <f t="shared" si="39"/>
        <v>4922.84</v>
      </c>
      <c r="AE71" s="292">
        <f t="shared" si="5"/>
        <v>16111.71</v>
      </c>
      <c r="AF71" s="291">
        <f t="shared" si="39"/>
        <v>16111.71</v>
      </c>
      <c r="AG71" s="291">
        <f t="shared" si="39"/>
        <v>0</v>
      </c>
      <c r="AH71" s="291">
        <f t="shared" si="39"/>
        <v>0</v>
      </c>
      <c r="AI71" s="291">
        <f t="shared" si="39"/>
        <v>0</v>
      </c>
      <c r="AJ71" s="291">
        <f t="shared" si="39"/>
        <v>0</v>
      </c>
      <c r="AK71" s="291">
        <f t="shared" si="39"/>
        <v>0</v>
      </c>
      <c r="AL71" s="291">
        <f t="shared" si="39"/>
        <v>0</v>
      </c>
      <c r="AM71" s="291">
        <f t="shared" si="39"/>
        <v>0</v>
      </c>
      <c r="AN71" s="291">
        <f t="shared" si="39"/>
        <v>0</v>
      </c>
      <c r="AO71" s="291">
        <f t="shared" si="39"/>
        <v>0</v>
      </c>
      <c r="AP71" s="291">
        <f t="shared" si="39"/>
        <v>0</v>
      </c>
      <c r="AQ71"/>
    </row>
    <row r="72" spans="1:43" ht="15.75" hidden="1" customHeight="1">
      <c r="A72" s="43"/>
      <c r="B72" s="43"/>
      <c r="C72" s="28" t="s">
        <v>128</v>
      </c>
      <c r="D72" s="29" t="s">
        <v>129</v>
      </c>
      <c r="E72" s="93"/>
      <c r="F72" s="93"/>
      <c r="G72" s="93"/>
      <c r="H72" s="93"/>
      <c r="I72" s="93"/>
      <c r="J72" s="93"/>
      <c r="K72" s="93"/>
      <c r="L72" s="48">
        <f t="shared" si="3"/>
        <v>0</v>
      </c>
      <c r="M72" s="48">
        <f t="shared" si="4"/>
        <v>0</v>
      </c>
      <c r="N72" s="93"/>
      <c r="O72" s="93"/>
      <c r="P72" s="93"/>
      <c r="Q72" s="93"/>
      <c r="R72" s="93"/>
      <c r="S72" s="93"/>
      <c r="T72" s="93"/>
      <c r="U72" s="93"/>
      <c r="V72" s="93"/>
      <c r="W72" s="93"/>
      <c r="X72" s="93"/>
      <c r="Y72" s="93"/>
      <c r="Z72" s="93"/>
      <c r="AA72" s="93"/>
      <c r="AB72" s="93"/>
      <c r="AC72" s="93"/>
      <c r="AD72" s="93"/>
      <c r="AE72" s="292">
        <f t="shared" si="5"/>
        <v>0</v>
      </c>
      <c r="AF72" s="93"/>
      <c r="AG72" s="93"/>
      <c r="AH72" s="93"/>
      <c r="AI72" s="93"/>
      <c r="AJ72" s="93"/>
      <c r="AK72" s="93"/>
      <c r="AL72" s="93"/>
      <c r="AM72" s="93"/>
      <c r="AN72" s="93"/>
      <c r="AO72" s="93"/>
      <c r="AP72" s="93"/>
      <c r="AQ72"/>
    </row>
    <row r="73" spans="1:43" ht="15" hidden="1" customHeight="1">
      <c r="A73" s="43">
        <v>7</v>
      </c>
      <c r="B73" s="43"/>
      <c r="C73" s="25" t="s">
        <v>130</v>
      </c>
      <c r="D73" s="29">
        <v>39</v>
      </c>
      <c r="E73" s="93">
        <f t="shared" ref="E73:K73" si="40">E74+E75</f>
        <v>0</v>
      </c>
      <c r="F73" s="93">
        <f t="shared" si="40"/>
        <v>0</v>
      </c>
      <c r="G73" s="93">
        <f t="shared" si="40"/>
        <v>0</v>
      </c>
      <c r="H73" s="93">
        <f t="shared" si="40"/>
        <v>0</v>
      </c>
      <c r="I73" s="93">
        <f t="shared" si="40"/>
        <v>0</v>
      </c>
      <c r="J73" s="93">
        <f t="shared" si="40"/>
        <v>0</v>
      </c>
      <c r="K73" s="93">
        <f t="shared" si="40"/>
        <v>0</v>
      </c>
      <c r="L73" s="48">
        <f t="shared" si="3"/>
        <v>0</v>
      </c>
      <c r="M73" s="48">
        <f t="shared" si="4"/>
        <v>0</v>
      </c>
      <c r="N73" s="93">
        <f t="shared" ref="N73:AP73" si="41">N74+N75</f>
        <v>0</v>
      </c>
      <c r="O73" s="93">
        <f t="shared" si="41"/>
        <v>0</v>
      </c>
      <c r="P73" s="93">
        <f t="shared" si="41"/>
        <v>0</v>
      </c>
      <c r="Q73" s="93">
        <f t="shared" si="41"/>
        <v>0</v>
      </c>
      <c r="R73" s="93">
        <f t="shared" si="41"/>
        <v>0</v>
      </c>
      <c r="S73" s="93">
        <f t="shared" si="41"/>
        <v>0</v>
      </c>
      <c r="T73" s="93">
        <f t="shared" si="41"/>
        <v>0</v>
      </c>
      <c r="U73" s="93">
        <f t="shared" si="41"/>
        <v>0</v>
      </c>
      <c r="V73" s="93">
        <f t="shared" si="41"/>
        <v>0</v>
      </c>
      <c r="W73" s="93">
        <f t="shared" si="41"/>
        <v>0</v>
      </c>
      <c r="X73" s="93">
        <f t="shared" si="41"/>
        <v>0</v>
      </c>
      <c r="Y73" s="93">
        <f t="shared" si="41"/>
        <v>0</v>
      </c>
      <c r="Z73" s="93">
        <f t="shared" si="41"/>
        <v>0</v>
      </c>
      <c r="AA73" s="93">
        <f t="shared" si="41"/>
        <v>0</v>
      </c>
      <c r="AB73" s="93">
        <f t="shared" si="41"/>
        <v>0</v>
      </c>
      <c r="AC73" s="93">
        <f t="shared" si="41"/>
        <v>0</v>
      </c>
      <c r="AD73" s="93">
        <f t="shared" si="41"/>
        <v>0</v>
      </c>
      <c r="AE73" s="292">
        <f t="shared" si="5"/>
        <v>0</v>
      </c>
      <c r="AF73" s="93">
        <f t="shared" si="41"/>
        <v>0</v>
      </c>
      <c r="AG73" s="93">
        <f t="shared" si="41"/>
        <v>228</v>
      </c>
      <c r="AH73" s="93">
        <f t="shared" si="41"/>
        <v>0</v>
      </c>
      <c r="AI73" s="93">
        <f t="shared" si="41"/>
        <v>0</v>
      </c>
      <c r="AJ73" s="93">
        <f t="shared" si="41"/>
        <v>0</v>
      </c>
      <c r="AK73" s="93">
        <f t="shared" si="41"/>
        <v>0</v>
      </c>
      <c r="AL73" s="93">
        <f t="shared" si="41"/>
        <v>0</v>
      </c>
      <c r="AM73" s="93">
        <f t="shared" si="41"/>
        <v>0</v>
      </c>
      <c r="AN73" s="93">
        <f t="shared" si="41"/>
        <v>0</v>
      </c>
      <c r="AO73" s="93">
        <f t="shared" si="41"/>
        <v>0</v>
      </c>
      <c r="AP73" s="93">
        <f t="shared" si="41"/>
        <v>0</v>
      </c>
      <c r="AQ73"/>
    </row>
    <row r="74" spans="1:43" ht="15.75" hidden="1" customHeight="1">
      <c r="A74" s="43"/>
      <c r="B74" s="43"/>
      <c r="C74" s="28" t="s">
        <v>131</v>
      </c>
      <c r="D74" s="29" t="s">
        <v>132</v>
      </c>
      <c r="E74" s="93"/>
      <c r="F74" s="93"/>
      <c r="G74" s="93"/>
      <c r="H74" s="93"/>
      <c r="I74" s="93"/>
      <c r="J74" s="93"/>
      <c r="K74" s="93"/>
      <c r="L74" s="48">
        <f t="shared" si="3"/>
        <v>0</v>
      </c>
      <c r="M74" s="48">
        <f t="shared" si="4"/>
        <v>0</v>
      </c>
      <c r="N74" s="93"/>
      <c r="O74" s="93"/>
      <c r="P74" s="93"/>
      <c r="Q74" s="93"/>
      <c r="R74" s="93"/>
      <c r="S74" s="93"/>
      <c r="T74" s="93"/>
      <c r="U74" s="93"/>
      <c r="V74" s="93"/>
      <c r="W74" s="93"/>
      <c r="X74" s="93"/>
      <c r="Y74" s="93"/>
      <c r="Z74" s="93"/>
      <c r="AA74" s="93"/>
      <c r="AB74" s="93"/>
      <c r="AC74" s="93"/>
      <c r="AD74" s="93"/>
      <c r="AE74" s="292">
        <f t="shared" si="5"/>
        <v>0</v>
      </c>
      <c r="AF74" s="93"/>
      <c r="AG74" s="93">
        <v>16</v>
      </c>
      <c r="AH74" s="93"/>
      <c r="AI74" s="93"/>
      <c r="AJ74" s="93"/>
      <c r="AK74" s="93"/>
      <c r="AL74" s="93">
        <v>0</v>
      </c>
      <c r="AM74" s="93">
        <v>0</v>
      </c>
      <c r="AN74" s="93">
        <v>0</v>
      </c>
      <c r="AO74" s="93">
        <v>0</v>
      </c>
      <c r="AP74" s="93"/>
      <c r="AQ74"/>
    </row>
    <row r="75" spans="1:43" ht="15" hidden="1" customHeight="1">
      <c r="A75" s="43"/>
      <c r="B75" s="43"/>
      <c r="C75" s="28" t="s">
        <v>133</v>
      </c>
      <c r="D75" s="29" t="s">
        <v>134</v>
      </c>
      <c r="E75" s="93"/>
      <c r="F75" s="93"/>
      <c r="G75" s="93"/>
      <c r="H75" s="93"/>
      <c r="I75" s="93"/>
      <c r="J75" s="93"/>
      <c r="K75" s="93"/>
      <c r="L75" s="48">
        <f t="shared" si="3"/>
        <v>0</v>
      </c>
      <c r="M75" s="48">
        <f t="shared" si="4"/>
        <v>0</v>
      </c>
      <c r="N75" s="93"/>
      <c r="O75" s="93"/>
      <c r="P75" s="93"/>
      <c r="Q75" s="93"/>
      <c r="R75" s="93"/>
      <c r="S75" s="93"/>
      <c r="T75" s="93"/>
      <c r="U75" s="93"/>
      <c r="V75" s="93"/>
      <c r="W75" s="93"/>
      <c r="X75" s="93"/>
      <c r="Y75" s="93"/>
      <c r="Z75" s="93"/>
      <c r="AA75" s="93"/>
      <c r="AB75" s="93"/>
      <c r="AC75" s="93"/>
      <c r="AD75" s="93"/>
      <c r="AE75" s="292">
        <f t="shared" si="5"/>
        <v>0</v>
      </c>
      <c r="AF75" s="93"/>
      <c r="AG75" s="93">
        <v>212</v>
      </c>
      <c r="AH75" s="93"/>
      <c r="AI75" s="93"/>
      <c r="AJ75" s="93"/>
      <c r="AK75" s="93"/>
      <c r="AL75" s="93">
        <v>0</v>
      </c>
      <c r="AM75" s="93">
        <v>0</v>
      </c>
      <c r="AN75" s="93">
        <v>0</v>
      </c>
      <c r="AO75" s="93">
        <v>0</v>
      </c>
      <c r="AP75" s="93"/>
      <c r="AQ75"/>
    </row>
    <row r="76" spans="1:43" ht="15" hidden="1" customHeight="1">
      <c r="A76" s="43"/>
      <c r="B76" s="43"/>
      <c r="C76" s="25" t="s">
        <v>135</v>
      </c>
      <c r="D76" s="29"/>
      <c r="E76" s="93">
        <f t="shared" ref="E76:K76" si="42">E79</f>
        <v>0</v>
      </c>
      <c r="F76" s="93">
        <f t="shared" si="42"/>
        <v>0</v>
      </c>
      <c r="G76" s="93">
        <f t="shared" si="42"/>
        <v>0</v>
      </c>
      <c r="H76" s="93">
        <f t="shared" si="42"/>
        <v>0</v>
      </c>
      <c r="I76" s="93">
        <f t="shared" si="42"/>
        <v>0</v>
      </c>
      <c r="J76" s="93">
        <f t="shared" si="42"/>
        <v>0</v>
      </c>
      <c r="K76" s="93">
        <f t="shared" si="42"/>
        <v>0</v>
      </c>
      <c r="L76" s="48">
        <f t="shared" ref="L76:L147" si="43">H76+I76+J76+K76</f>
        <v>0</v>
      </c>
      <c r="M76" s="48">
        <f t="shared" ref="M76:M147" si="44">G76-L76</f>
        <v>0</v>
      </c>
      <c r="N76" s="93">
        <f t="shared" ref="N76:AP76" si="45">N79</f>
        <v>0</v>
      </c>
      <c r="O76" s="93">
        <f t="shared" si="45"/>
        <v>0</v>
      </c>
      <c r="P76" s="93">
        <f t="shared" si="45"/>
        <v>0</v>
      </c>
      <c r="Q76" s="93">
        <f t="shared" si="45"/>
        <v>0</v>
      </c>
      <c r="R76" s="93">
        <f t="shared" si="45"/>
        <v>0</v>
      </c>
      <c r="S76" s="93">
        <f t="shared" si="45"/>
        <v>0</v>
      </c>
      <c r="T76" s="93">
        <f t="shared" si="45"/>
        <v>0</v>
      </c>
      <c r="U76" s="93">
        <f t="shared" si="45"/>
        <v>0</v>
      </c>
      <c r="V76" s="93">
        <f t="shared" si="45"/>
        <v>0</v>
      </c>
      <c r="W76" s="93">
        <f t="shared" si="45"/>
        <v>0</v>
      </c>
      <c r="X76" s="93">
        <f t="shared" si="45"/>
        <v>0</v>
      </c>
      <c r="Y76" s="93">
        <f t="shared" si="45"/>
        <v>0</v>
      </c>
      <c r="Z76" s="93">
        <f t="shared" si="45"/>
        <v>0</v>
      </c>
      <c r="AA76" s="93">
        <f t="shared" si="45"/>
        <v>0</v>
      </c>
      <c r="AB76" s="93">
        <f t="shared" si="45"/>
        <v>0</v>
      </c>
      <c r="AC76" s="93">
        <f t="shared" si="45"/>
        <v>0</v>
      </c>
      <c r="AD76" s="93">
        <f t="shared" si="45"/>
        <v>0</v>
      </c>
      <c r="AE76" s="292">
        <f t="shared" ref="AE76:AE143" si="46">G76+Q76+R76+S76+T76+U76+AA76+V76+W76+X76+Y76+Z76+AB76+AC76+AD76</f>
        <v>0</v>
      </c>
      <c r="AF76" s="93">
        <f t="shared" si="45"/>
        <v>0</v>
      </c>
      <c r="AG76" s="93">
        <f t="shared" si="45"/>
        <v>0</v>
      </c>
      <c r="AH76" s="93">
        <f t="shared" si="45"/>
        <v>0</v>
      </c>
      <c r="AI76" s="93">
        <f t="shared" si="45"/>
        <v>0</v>
      </c>
      <c r="AJ76" s="93">
        <f t="shared" si="45"/>
        <v>0</v>
      </c>
      <c r="AK76" s="93">
        <f t="shared" si="45"/>
        <v>0</v>
      </c>
      <c r="AL76" s="93">
        <f t="shared" si="45"/>
        <v>0</v>
      </c>
      <c r="AM76" s="93">
        <f t="shared" si="45"/>
        <v>0</v>
      </c>
      <c r="AN76" s="93">
        <f t="shared" si="45"/>
        <v>0</v>
      </c>
      <c r="AO76" s="93">
        <f t="shared" si="45"/>
        <v>0</v>
      </c>
      <c r="AP76" s="93">
        <f t="shared" si="45"/>
        <v>0</v>
      </c>
      <c r="AQ76"/>
    </row>
    <row r="77" spans="1:43" ht="15.75" hidden="1" customHeight="1">
      <c r="A77" s="43">
        <v>8</v>
      </c>
      <c r="B77" s="43"/>
      <c r="C77" s="28" t="s">
        <v>136</v>
      </c>
      <c r="D77" s="29">
        <v>40</v>
      </c>
      <c r="E77" s="93"/>
      <c r="F77" s="93"/>
      <c r="G77" s="93"/>
      <c r="H77" s="93"/>
      <c r="I77" s="93"/>
      <c r="J77" s="93"/>
      <c r="K77" s="93"/>
      <c r="L77" s="48">
        <f t="shared" si="43"/>
        <v>0</v>
      </c>
      <c r="M77" s="48">
        <f t="shared" si="44"/>
        <v>0</v>
      </c>
      <c r="N77" s="93"/>
      <c r="O77" s="93"/>
      <c r="P77" s="93"/>
      <c r="Q77" s="93"/>
      <c r="R77" s="93"/>
      <c r="S77" s="93"/>
      <c r="T77" s="93"/>
      <c r="U77" s="93"/>
      <c r="V77" s="93"/>
      <c r="W77" s="93"/>
      <c r="X77" s="93"/>
      <c r="Y77" s="93"/>
      <c r="Z77" s="93"/>
      <c r="AA77" s="93"/>
      <c r="AB77" s="93"/>
      <c r="AC77" s="93"/>
      <c r="AD77" s="93"/>
      <c r="AE77" s="292">
        <f t="shared" si="46"/>
        <v>0</v>
      </c>
      <c r="AF77" s="93"/>
      <c r="AG77" s="93"/>
      <c r="AH77" s="93"/>
      <c r="AI77" s="93"/>
      <c r="AJ77" s="93"/>
      <c r="AK77" s="93"/>
      <c r="AL77" s="93"/>
      <c r="AM77" s="93"/>
      <c r="AN77" s="93"/>
      <c r="AO77" s="93"/>
      <c r="AP77" s="93"/>
      <c r="AQ77"/>
    </row>
    <row r="78" spans="1:43" ht="16.5" hidden="1" customHeight="1">
      <c r="A78" s="43"/>
      <c r="B78" s="43"/>
      <c r="C78" s="28" t="s">
        <v>137</v>
      </c>
      <c r="D78" s="29">
        <v>4014</v>
      </c>
      <c r="E78" s="93"/>
      <c r="F78" s="93"/>
      <c r="G78" s="93"/>
      <c r="H78" s="93"/>
      <c r="I78" s="93"/>
      <c r="J78" s="93"/>
      <c r="K78" s="93"/>
      <c r="L78" s="48">
        <f t="shared" si="43"/>
        <v>0</v>
      </c>
      <c r="M78" s="48">
        <f t="shared" si="44"/>
        <v>0</v>
      </c>
      <c r="N78" s="93"/>
      <c r="O78" s="93"/>
      <c r="P78" s="93"/>
      <c r="Q78" s="93"/>
      <c r="R78" s="93"/>
      <c r="S78" s="93"/>
      <c r="T78" s="93"/>
      <c r="U78" s="93"/>
      <c r="V78" s="93"/>
      <c r="W78" s="93"/>
      <c r="X78" s="93"/>
      <c r="Y78" s="93"/>
      <c r="Z78" s="93"/>
      <c r="AA78" s="93"/>
      <c r="AB78" s="93"/>
      <c r="AC78" s="93"/>
      <c r="AD78" s="93"/>
      <c r="AE78" s="292">
        <f t="shared" si="46"/>
        <v>0</v>
      </c>
      <c r="AF78" s="93"/>
      <c r="AG78" s="93"/>
      <c r="AH78" s="93"/>
      <c r="AI78" s="93"/>
      <c r="AJ78" s="93"/>
      <c r="AK78" s="93"/>
      <c r="AL78" s="93"/>
      <c r="AM78" s="93"/>
      <c r="AN78" s="93"/>
      <c r="AO78" s="93"/>
      <c r="AP78" s="93"/>
      <c r="AQ78"/>
    </row>
    <row r="79" spans="1:43" ht="16.5" hidden="1" customHeight="1">
      <c r="A79" s="43"/>
      <c r="B79" s="43"/>
      <c r="C79" s="28" t="s">
        <v>138</v>
      </c>
      <c r="D79" s="29">
        <v>41</v>
      </c>
      <c r="E79" s="93"/>
      <c r="F79" s="93"/>
      <c r="G79" s="93"/>
      <c r="H79" s="93"/>
      <c r="I79" s="93"/>
      <c r="J79" s="93"/>
      <c r="K79" s="93"/>
      <c r="L79" s="48">
        <f t="shared" si="43"/>
        <v>0</v>
      </c>
      <c r="M79" s="48">
        <f t="shared" si="44"/>
        <v>0</v>
      </c>
      <c r="N79" s="93"/>
      <c r="O79" s="93"/>
      <c r="P79" s="93"/>
      <c r="Q79" s="93"/>
      <c r="R79" s="93"/>
      <c r="S79" s="93"/>
      <c r="T79" s="93"/>
      <c r="U79" s="93"/>
      <c r="V79" s="93"/>
      <c r="W79" s="93"/>
      <c r="X79" s="93"/>
      <c r="Y79" s="93"/>
      <c r="Z79" s="93"/>
      <c r="AA79" s="93"/>
      <c r="AB79" s="93"/>
      <c r="AC79" s="93"/>
      <c r="AD79" s="93"/>
      <c r="AE79" s="292">
        <f t="shared" si="46"/>
        <v>0</v>
      </c>
      <c r="AF79" s="93"/>
      <c r="AG79" s="93"/>
      <c r="AH79" s="93"/>
      <c r="AI79" s="93"/>
      <c r="AJ79" s="93"/>
      <c r="AK79" s="93"/>
      <c r="AL79" s="93"/>
      <c r="AM79" s="93"/>
      <c r="AN79" s="93"/>
      <c r="AO79" s="93"/>
      <c r="AP79" s="93"/>
      <c r="AQ79"/>
    </row>
    <row r="80" spans="1:43" ht="18.75" customHeight="1">
      <c r="A80" s="24" t="s">
        <v>139</v>
      </c>
      <c r="B80" s="24"/>
      <c r="C80" s="25" t="s">
        <v>140</v>
      </c>
      <c r="D80" s="29" t="s">
        <v>141</v>
      </c>
      <c r="E80" s="285">
        <f t="shared" ref="E80:K80" si="47">E81+E119</f>
        <v>266605.2</v>
      </c>
      <c r="F80" s="285">
        <f t="shared" si="47"/>
        <v>211556</v>
      </c>
      <c r="G80" s="285">
        <f t="shared" si="47"/>
        <v>205648</v>
      </c>
      <c r="H80" s="285">
        <f t="shared" si="47"/>
        <v>56743</v>
      </c>
      <c r="I80" s="285">
        <f t="shared" si="47"/>
        <v>63298</v>
      </c>
      <c r="J80" s="285">
        <f t="shared" si="47"/>
        <v>43490</v>
      </c>
      <c r="K80" s="285">
        <f t="shared" si="47"/>
        <v>42117</v>
      </c>
      <c r="L80" s="48">
        <f t="shared" si="43"/>
        <v>205648</v>
      </c>
      <c r="M80" s="48">
        <f t="shared" si="44"/>
        <v>0</v>
      </c>
      <c r="N80" s="285">
        <f t="shared" ref="N80:AP80" si="48">N81+N119</f>
        <v>140434</v>
      </c>
      <c r="O80" s="285">
        <f t="shared" si="48"/>
        <v>104263</v>
      </c>
      <c r="P80" s="285">
        <f t="shared" si="48"/>
        <v>48363</v>
      </c>
      <c r="Q80" s="285">
        <f t="shared" si="48"/>
        <v>6.8</v>
      </c>
      <c r="R80" s="285">
        <f t="shared" si="48"/>
        <v>0</v>
      </c>
      <c r="S80" s="285">
        <f t="shared" si="48"/>
        <v>11367</v>
      </c>
      <c r="T80" s="285">
        <f t="shared" si="48"/>
        <v>0</v>
      </c>
      <c r="U80" s="285">
        <f t="shared" si="48"/>
        <v>12</v>
      </c>
      <c r="V80" s="285">
        <f t="shared" si="48"/>
        <v>0</v>
      </c>
      <c r="W80" s="285">
        <f t="shared" si="48"/>
        <v>14.589999999999998</v>
      </c>
      <c r="X80" s="285">
        <f t="shared" si="48"/>
        <v>904</v>
      </c>
      <c r="Y80" s="285">
        <f t="shared" si="48"/>
        <v>0</v>
      </c>
      <c r="Z80" s="285">
        <f t="shared" si="48"/>
        <v>0</v>
      </c>
      <c r="AA80" s="285">
        <f t="shared" si="48"/>
        <v>1800</v>
      </c>
      <c r="AB80" s="285">
        <f t="shared" si="48"/>
        <v>0</v>
      </c>
      <c r="AC80" s="285">
        <f t="shared" si="48"/>
        <v>2089</v>
      </c>
      <c r="AD80" s="285">
        <f t="shared" si="48"/>
        <v>0</v>
      </c>
      <c r="AE80" s="292">
        <f t="shared" si="46"/>
        <v>221841.38999999998</v>
      </c>
      <c r="AF80" s="285">
        <f t="shared" si="48"/>
        <v>221841.38999999998</v>
      </c>
      <c r="AG80" s="285">
        <f t="shared" si="48"/>
        <v>106643</v>
      </c>
      <c r="AH80" s="285">
        <f t="shared" si="48"/>
        <v>163564</v>
      </c>
      <c r="AI80" s="285">
        <f t="shared" si="48"/>
        <v>0</v>
      </c>
      <c r="AJ80" s="285">
        <f t="shared" si="48"/>
        <v>0</v>
      </c>
      <c r="AK80" s="285">
        <f t="shared" si="48"/>
        <v>0</v>
      </c>
      <c r="AL80" s="285">
        <f t="shared" si="48"/>
        <v>163552</v>
      </c>
      <c r="AM80" s="285">
        <f t="shared" si="48"/>
        <v>99542</v>
      </c>
      <c r="AN80" s="285">
        <f t="shared" si="48"/>
        <v>79799</v>
      </c>
      <c r="AO80" s="285">
        <f t="shared" si="48"/>
        <v>32842</v>
      </c>
      <c r="AP80" s="285">
        <f t="shared" si="48"/>
        <v>0</v>
      </c>
      <c r="AQ80"/>
    </row>
    <row r="81" spans="1:43" ht="14.25" customHeight="1">
      <c r="A81" s="43"/>
      <c r="B81" s="43"/>
      <c r="C81" s="28" t="s">
        <v>142</v>
      </c>
      <c r="D81" s="29">
        <v>42.02</v>
      </c>
      <c r="E81" s="48">
        <f>E82+E84+E88+E89+E90+E91+E93+E94+E95+E96+E99+E100+E101+E92+E103+E104+E105+E98+E106+E108+E107+E116+E112+E83</f>
        <v>257681.2</v>
      </c>
      <c r="F81" s="48">
        <f t="shared" ref="F81:AP81" si="49">F82+F84+F88+F89+F90+F91+F93+F94+F95+F96+F99+F100+F101+F92+F103+F104+F105+F98+F106+F108+F107+F116+F112+F83</f>
        <v>184916</v>
      </c>
      <c r="G81" s="48">
        <f t="shared" si="49"/>
        <v>179008</v>
      </c>
      <c r="H81" s="48">
        <f t="shared" si="49"/>
        <v>55888</v>
      </c>
      <c r="I81" s="48">
        <f t="shared" si="49"/>
        <v>55513</v>
      </c>
      <c r="J81" s="48">
        <f t="shared" si="49"/>
        <v>34490</v>
      </c>
      <c r="K81" s="48">
        <f t="shared" si="49"/>
        <v>33117</v>
      </c>
      <c r="L81" s="48">
        <f t="shared" si="43"/>
        <v>179008</v>
      </c>
      <c r="M81" s="48">
        <f t="shared" si="44"/>
        <v>0</v>
      </c>
      <c r="N81" s="48">
        <f t="shared" si="49"/>
        <v>140434</v>
      </c>
      <c r="O81" s="48">
        <f t="shared" si="49"/>
        <v>104263</v>
      </c>
      <c r="P81" s="48">
        <f t="shared" si="49"/>
        <v>48363</v>
      </c>
      <c r="Q81" s="48">
        <f t="shared" si="49"/>
        <v>6.8</v>
      </c>
      <c r="R81" s="48">
        <f t="shared" si="49"/>
        <v>0</v>
      </c>
      <c r="S81" s="48">
        <f t="shared" si="49"/>
        <v>11367</v>
      </c>
      <c r="T81" s="48">
        <f t="shared" si="49"/>
        <v>0</v>
      </c>
      <c r="U81" s="48">
        <f t="shared" si="49"/>
        <v>12</v>
      </c>
      <c r="V81" s="48">
        <f t="shared" si="49"/>
        <v>0</v>
      </c>
      <c r="W81" s="48">
        <f t="shared" si="49"/>
        <v>14.589999999999998</v>
      </c>
      <c r="X81" s="48">
        <f t="shared" si="49"/>
        <v>904</v>
      </c>
      <c r="Y81" s="48">
        <f t="shared" si="49"/>
        <v>0</v>
      </c>
      <c r="Z81" s="48">
        <f t="shared" si="49"/>
        <v>0</v>
      </c>
      <c r="AA81" s="48">
        <f t="shared" si="49"/>
        <v>1800</v>
      </c>
      <c r="AB81" s="48">
        <f t="shared" si="49"/>
        <v>0</v>
      </c>
      <c r="AC81" s="48">
        <f t="shared" si="49"/>
        <v>2089</v>
      </c>
      <c r="AD81" s="48">
        <f t="shared" si="49"/>
        <v>0</v>
      </c>
      <c r="AE81" s="292">
        <f t="shared" si="46"/>
        <v>195201.38999999998</v>
      </c>
      <c r="AF81" s="48">
        <f t="shared" si="49"/>
        <v>195201.38999999998</v>
      </c>
      <c r="AG81" s="48">
        <f t="shared" si="49"/>
        <v>80817</v>
      </c>
      <c r="AH81" s="48">
        <f t="shared" si="49"/>
        <v>163564</v>
      </c>
      <c r="AI81" s="48">
        <f t="shared" si="49"/>
        <v>0</v>
      </c>
      <c r="AJ81" s="48">
        <f t="shared" si="49"/>
        <v>0</v>
      </c>
      <c r="AK81" s="48">
        <f t="shared" si="49"/>
        <v>0</v>
      </c>
      <c r="AL81" s="48">
        <f t="shared" si="49"/>
        <v>163552</v>
      </c>
      <c r="AM81" s="48">
        <f t="shared" si="49"/>
        <v>99542</v>
      </c>
      <c r="AN81" s="48">
        <f t="shared" si="49"/>
        <v>79799</v>
      </c>
      <c r="AO81" s="48">
        <f t="shared" si="49"/>
        <v>32842</v>
      </c>
      <c r="AP81" s="48">
        <f t="shared" si="49"/>
        <v>0</v>
      </c>
      <c r="AQ81"/>
    </row>
    <row r="82" spans="1:43" ht="0.75" customHeight="1">
      <c r="A82" s="43"/>
      <c r="B82" s="43"/>
      <c r="C82" s="28" t="s">
        <v>143</v>
      </c>
      <c r="D82" s="29" t="s">
        <v>144</v>
      </c>
      <c r="E82" s="93"/>
      <c r="F82" s="93"/>
      <c r="G82" s="93"/>
      <c r="H82" s="93"/>
      <c r="I82" s="93"/>
      <c r="J82" s="93"/>
      <c r="K82" s="93"/>
      <c r="L82" s="48">
        <f t="shared" si="43"/>
        <v>0</v>
      </c>
      <c r="M82" s="48">
        <f t="shared" si="44"/>
        <v>0</v>
      </c>
      <c r="N82" s="93"/>
      <c r="O82" s="93"/>
      <c r="P82" s="93"/>
      <c r="Q82" s="93"/>
      <c r="R82" s="93"/>
      <c r="S82" s="93"/>
      <c r="T82" s="93"/>
      <c r="U82" s="93"/>
      <c r="V82" s="93"/>
      <c r="W82" s="93"/>
      <c r="X82" s="93"/>
      <c r="Y82" s="93"/>
      <c r="Z82" s="93"/>
      <c r="AA82" s="93"/>
      <c r="AB82" s="93"/>
      <c r="AC82" s="93"/>
      <c r="AD82" s="93"/>
      <c r="AE82" s="292">
        <f t="shared" si="46"/>
        <v>0</v>
      </c>
      <c r="AF82" s="93"/>
      <c r="AG82" s="93"/>
      <c r="AH82" s="93"/>
      <c r="AI82" s="93"/>
      <c r="AJ82" s="93"/>
      <c r="AK82" s="93"/>
      <c r="AL82" s="93"/>
      <c r="AM82" s="93"/>
      <c r="AN82" s="93"/>
      <c r="AO82" s="93"/>
      <c r="AP82" s="93"/>
      <c r="AQ82"/>
    </row>
    <row r="83" spans="1:43" ht="18" customHeight="1">
      <c r="A83" s="43"/>
      <c r="B83" s="43"/>
      <c r="C83" s="28" t="s">
        <v>145</v>
      </c>
      <c r="D83" s="29" t="s">
        <v>146</v>
      </c>
      <c r="E83" s="93">
        <f t="shared" ref="E83:F83" si="50">E393</f>
        <v>0</v>
      </c>
      <c r="F83" s="93">
        <f t="shared" si="50"/>
        <v>0</v>
      </c>
      <c r="G83" s="93">
        <f>G393</f>
        <v>4000</v>
      </c>
      <c r="H83" s="93">
        <f t="shared" ref="H83:K83" si="51">H393</f>
        <v>0</v>
      </c>
      <c r="I83" s="93">
        <f t="shared" si="51"/>
        <v>2000</v>
      </c>
      <c r="J83" s="93">
        <f t="shared" si="51"/>
        <v>2000</v>
      </c>
      <c r="K83" s="93">
        <f t="shared" si="51"/>
        <v>0</v>
      </c>
      <c r="L83" s="48">
        <f t="shared" si="43"/>
        <v>4000</v>
      </c>
      <c r="M83" s="48">
        <f t="shared" si="44"/>
        <v>0</v>
      </c>
      <c r="N83" s="93">
        <f t="shared" ref="N83:AD83" si="52">N393</f>
        <v>24597</v>
      </c>
      <c r="O83" s="93">
        <f t="shared" si="52"/>
        <v>16398</v>
      </c>
      <c r="P83" s="93">
        <f t="shared" si="52"/>
        <v>0</v>
      </c>
      <c r="Q83" s="93">
        <f t="shared" si="52"/>
        <v>0</v>
      </c>
      <c r="R83" s="93">
        <f t="shared" si="52"/>
        <v>0</v>
      </c>
      <c r="S83" s="93">
        <f t="shared" si="52"/>
        <v>0</v>
      </c>
      <c r="T83" s="93">
        <f t="shared" si="52"/>
        <v>0</v>
      </c>
      <c r="U83" s="93">
        <f t="shared" si="52"/>
        <v>0</v>
      </c>
      <c r="V83" s="93">
        <f t="shared" si="52"/>
        <v>0</v>
      </c>
      <c r="W83" s="93">
        <f t="shared" si="52"/>
        <v>0</v>
      </c>
      <c r="X83" s="93">
        <f t="shared" si="52"/>
        <v>0</v>
      </c>
      <c r="Y83" s="93">
        <f t="shared" si="52"/>
        <v>0</v>
      </c>
      <c r="Z83" s="93">
        <f t="shared" si="52"/>
        <v>0</v>
      </c>
      <c r="AA83" s="93">
        <f t="shared" si="52"/>
        <v>0</v>
      </c>
      <c r="AB83" s="93">
        <f t="shared" si="52"/>
        <v>0</v>
      </c>
      <c r="AC83" s="93">
        <f t="shared" si="52"/>
        <v>0</v>
      </c>
      <c r="AD83" s="93">
        <f t="shared" si="52"/>
        <v>0</v>
      </c>
      <c r="AE83" s="292">
        <f t="shared" si="46"/>
        <v>4000</v>
      </c>
      <c r="AF83" s="93">
        <v>4000</v>
      </c>
      <c r="AG83" s="93">
        <f t="shared" ref="AG83:AP83" si="53">AG393</f>
        <v>49</v>
      </c>
      <c r="AH83" s="93">
        <f t="shared" si="53"/>
        <v>15000</v>
      </c>
      <c r="AI83" s="93">
        <f t="shared" si="53"/>
        <v>0</v>
      </c>
      <c r="AJ83" s="93">
        <f t="shared" si="53"/>
        <v>0</v>
      </c>
      <c r="AK83" s="93">
        <f t="shared" si="53"/>
        <v>0</v>
      </c>
      <c r="AL83" s="93">
        <f t="shared" si="53"/>
        <v>15000</v>
      </c>
      <c r="AM83" s="93">
        <f t="shared" si="53"/>
        <v>15000</v>
      </c>
      <c r="AN83" s="93">
        <f t="shared" si="53"/>
        <v>6975</v>
      </c>
      <c r="AO83" s="93">
        <f t="shared" si="53"/>
        <v>0</v>
      </c>
      <c r="AP83" s="93">
        <f t="shared" si="53"/>
        <v>0</v>
      </c>
      <c r="AQ83"/>
    </row>
    <row r="84" spans="1:43" ht="18.75" hidden="1" customHeight="1">
      <c r="A84" s="43"/>
      <c r="B84" s="43"/>
      <c r="C84" s="28" t="s">
        <v>147</v>
      </c>
      <c r="D84" s="26" t="s">
        <v>148</v>
      </c>
      <c r="E84" s="287">
        <f t="shared" ref="E84:K84" si="54">E85+E86+E87</f>
        <v>11745</v>
      </c>
      <c r="F84" s="287">
        <f t="shared" si="54"/>
        <v>0</v>
      </c>
      <c r="G84" s="287">
        <f t="shared" si="54"/>
        <v>0</v>
      </c>
      <c r="H84" s="287">
        <f t="shared" si="54"/>
        <v>0</v>
      </c>
      <c r="I84" s="287">
        <f t="shared" si="54"/>
        <v>0</v>
      </c>
      <c r="J84" s="287">
        <f t="shared" si="54"/>
        <v>0</v>
      </c>
      <c r="K84" s="287">
        <f t="shared" si="54"/>
        <v>0</v>
      </c>
      <c r="L84" s="48">
        <f t="shared" si="43"/>
        <v>0</v>
      </c>
      <c r="M84" s="48">
        <f t="shared" si="44"/>
        <v>0</v>
      </c>
      <c r="N84" s="287">
        <f t="shared" ref="N84:AP84" si="55">N85+N86+N87</f>
        <v>0</v>
      </c>
      <c r="O84" s="287">
        <f t="shared" si="55"/>
        <v>0</v>
      </c>
      <c r="P84" s="287">
        <f t="shared" si="55"/>
        <v>0</v>
      </c>
      <c r="Q84" s="287">
        <f t="shared" si="55"/>
        <v>0</v>
      </c>
      <c r="R84" s="287">
        <f t="shared" si="55"/>
        <v>0</v>
      </c>
      <c r="S84" s="287">
        <f t="shared" si="55"/>
        <v>10272</v>
      </c>
      <c r="T84" s="287">
        <f t="shared" si="55"/>
        <v>0</v>
      </c>
      <c r="U84" s="287">
        <f t="shared" si="55"/>
        <v>0</v>
      </c>
      <c r="V84" s="287">
        <f t="shared" si="55"/>
        <v>0</v>
      </c>
      <c r="W84" s="287">
        <f t="shared" si="55"/>
        <v>0</v>
      </c>
      <c r="X84" s="287">
        <f t="shared" si="55"/>
        <v>0</v>
      </c>
      <c r="Y84" s="287">
        <f t="shared" si="55"/>
        <v>0</v>
      </c>
      <c r="Z84" s="287">
        <f t="shared" si="55"/>
        <v>0</v>
      </c>
      <c r="AA84" s="287">
        <f t="shared" si="55"/>
        <v>0</v>
      </c>
      <c r="AB84" s="287">
        <f t="shared" si="55"/>
        <v>0</v>
      </c>
      <c r="AC84" s="287">
        <f t="shared" si="55"/>
        <v>0</v>
      </c>
      <c r="AD84" s="287">
        <f t="shared" si="55"/>
        <v>0</v>
      </c>
      <c r="AE84" s="292">
        <f t="shared" si="46"/>
        <v>10272</v>
      </c>
      <c r="AF84" s="287">
        <f t="shared" si="55"/>
        <v>10272</v>
      </c>
      <c r="AG84" s="287">
        <f t="shared" si="55"/>
        <v>4950</v>
      </c>
      <c r="AH84" s="287">
        <f t="shared" si="55"/>
        <v>0</v>
      </c>
      <c r="AI84" s="287">
        <f t="shared" si="55"/>
        <v>0</v>
      </c>
      <c r="AJ84" s="287">
        <f t="shared" si="55"/>
        <v>0</v>
      </c>
      <c r="AK84" s="287">
        <f t="shared" si="55"/>
        <v>0</v>
      </c>
      <c r="AL84" s="287">
        <f t="shared" si="55"/>
        <v>0</v>
      </c>
      <c r="AM84" s="287">
        <f t="shared" si="55"/>
        <v>0</v>
      </c>
      <c r="AN84" s="287">
        <f t="shared" si="55"/>
        <v>0</v>
      </c>
      <c r="AO84" s="287">
        <f t="shared" si="55"/>
        <v>0</v>
      </c>
      <c r="AP84" s="287">
        <f t="shared" si="55"/>
        <v>0</v>
      </c>
      <c r="AQ84"/>
    </row>
    <row r="85" spans="1:43" ht="0.75" customHeight="1">
      <c r="A85" s="43"/>
      <c r="B85" s="43"/>
      <c r="C85" s="16" t="s">
        <v>149</v>
      </c>
      <c r="D85" s="29" t="s">
        <v>150</v>
      </c>
      <c r="E85" s="93">
        <v>11745</v>
      </c>
      <c r="F85" s="93"/>
      <c r="G85" s="93"/>
      <c r="H85" s="93"/>
      <c r="I85" s="93"/>
      <c r="J85" s="93"/>
      <c r="K85" s="93"/>
      <c r="L85" s="48">
        <f t="shared" si="43"/>
        <v>0</v>
      </c>
      <c r="M85" s="48">
        <f t="shared" si="44"/>
        <v>0</v>
      </c>
      <c r="N85" s="93"/>
      <c r="O85" s="93"/>
      <c r="P85" s="93"/>
      <c r="Q85" s="93"/>
      <c r="R85" s="93"/>
      <c r="S85" s="93">
        <v>10272</v>
      </c>
      <c r="T85" s="93"/>
      <c r="U85" s="93"/>
      <c r="V85" s="93"/>
      <c r="W85" s="93"/>
      <c r="X85" s="93"/>
      <c r="Y85" s="93"/>
      <c r="Z85" s="93"/>
      <c r="AA85" s="93"/>
      <c r="AB85" s="93"/>
      <c r="AC85" s="93"/>
      <c r="AD85" s="93"/>
      <c r="AE85" s="292">
        <f t="shared" si="46"/>
        <v>10272</v>
      </c>
      <c r="AF85" s="93">
        <v>10272</v>
      </c>
      <c r="AG85" s="93">
        <v>4950</v>
      </c>
      <c r="AH85" s="93"/>
      <c r="AI85" s="93"/>
      <c r="AJ85" s="93"/>
      <c r="AK85" s="93"/>
      <c r="AL85" s="93">
        <v>0</v>
      </c>
      <c r="AM85" s="93">
        <v>0</v>
      </c>
      <c r="AN85" s="93">
        <v>0</v>
      </c>
      <c r="AO85" s="93">
        <v>0</v>
      </c>
      <c r="AP85" s="93"/>
      <c r="AQ85"/>
    </row>
    <row r="86" spans="1:43" ht="16.5" hidden="1" customHeight="1">
      <c r="A86" s="43"/>
      <c r="B86" s="43"/>
      <c r="C86" s="28" t="s">
        <v>151</v>
      </c>
      <c r="D86" s="29" t="s">
        <v>152</v>
      </c>
      <c r="E86" s="93"/>
      <c r="F86" s="93"/>
      <c r="G86" s="93"/>
      <c r="H86" s="93"/>
      <c r="I86" s="93"/>
      <c r="J86" s="93"/>
      <c r="K86" s="93"/>
      <c r="L86" s="48">
        <f t="shared" si="43"/>
        <v>0</v>
      </c>
      <c r="M86" s="48">
        <f t="shared" si="44"/>
        <v>0</v>
      </c>
      <c r="N86" s="93"/>
      <c r="O86" s="93"/>
      <c r="P86" s="93"/>
      <c r="Q86" s="93"/>
      <c r="R86" s="93"/>
      <c r="S86" s="93"/>
      <c r="T86" s="93"/>
      <c r="U86" s="93"/>
      <c r="V86" s="93"/>
      <c r="W86" s="93"/>
      <c r="X86" s="93"/>
      <c r="Y86" s="93"/>
      <c r="Z86" s="93"/>
      <c r="AA86" s="93"/>
      <c r="AB86" s="93"/>
      <c r="AC86" s="93"/>
      <c r="AD86" s="93"/>
      <c r="AE86" s="292">
        <f t="shared" si="46"/>
        <v>0</v>
      </c>
      <c r="AF86" s="93"/>
      <c r="AG86" s="93"/>
      <c r="AH86" s="93"/>
      <c r="AI86" s="93"/>
      <c r="AJ86" s="93"/>
      <c r="AK86" s="93"/>
      <c r="AL86" s="93"/>
      <c r="AM86" s="93"/>
      <c r="AN86" s="93"/>
      <c r="AO86" s="93"/>
      <c r="AP86" s="93"/>
      <c r="AQ86"/>
    </row>
    <row r="87" spans="1:43" ht="16.5" hidden="1" customHeight="1">
      <c r="A87" s="43"/>
      <c r="B87" s="43"/>
      <c r="C87" s="28" t="s">
        <v>153</v>
      </c>
      <c r="D87" s="29" t="s">
        <v>154</v>
      </c>
      <c r="E87" s="93"/>
      <c r="F87" s="93"/>
      <c r="G87" s="93"/>
      <c r="H87" s="93"/>
      <c r="I87" s="93"/>
      <c r="J87" s="93"/>
      <c r="K87" s="93"/>
      <c r="L87" s="48">
        <f t="shared" si="43"/>
        <v>0</v>
      </c>
      <c r="M87" s="48">
        <f t="shared" si="44"/>
        <v>0</v>
      </c>
      <c r="N87" s="93"/>
      <c r="O87" s="93"/>
      <c r="P87" s="93"/>
      <c r="Q87" s="93"/>
      <c r="R87" s="93"/>
      <c r="S87" s="93"/>
      <c r="T87" s="93"/>
      <c r="U87" s="93"/>
      <c r="V87" s="93"/>
      <c r="W87" s="93"/>
      <c r="X87" s="93"/>
      <c r="Y87" s="93"/>
      <c r="Z87" s="93"/>
      <c r="AA87" s="93"/>
      <c r="AB87" s="93"/>
      <c r="AC87" s="93"/>
      <c r="AD87" s="93"/>
      <c r="AE87" s="292">
        <f t="shared" si="46"/>
        <v>0</v>
      </c>
      <c r="AF87" s="93"/>
      <c r="AG87" s="93"/>
      <c r="AH87" s="93"/>
      <c r="AI87" s="93"/>
      <c r="AJ87" s="93"/>
      <c r="AK87" s="93"/>
      <c r="AL87" s="93"/>
      <c r="AM87" s="93"/>
      <c r="AN87" s="93"/>
      <c r="AO87" s="93"/>
      <c r="AP87" s="93"/>
      <c r="AQ87"/>
    </row>
    <row r="88" spans="1:43" ht="12" hidden="1" customHeight="1">
      <c r="A88" s="43"/>
      <c r="B88" s="43"/>
      <c r="C88" s="16" t="s">
        <v>155</v>
      </c>
      <c r="D88" s="29" t="s">
        <v>156</v>
      </c>
      <c r="E88" s="93"/>
      <c r="F88" s="93"/>
      <c r="G88" s="93"/>
      <c r="H88" s="93"/>
      <c r="I88" s="93"/>
      <c r="J88" s="93"/>
      <c r="K88" s="93"/>
      <c r="L88" s="48">
        <f t="shared" si="43"/>
        <v>0</v>
      </c>
      <c r="M88" s="48">
        <f t="shared" si="44"/>
        <v>0</v>
      </c>
      <c r="N88" s="93"/>
      <c r="O88" s="93"/>
      <c r="P88" s="93"/>
      <c r="Q88" s="93"/>
      <c r="R88" s="93"/>
      <c r="S88" s="93"/>
      <c r="T88" s="93"/>
      <c r="U88" s="93"/>
      <c r="V88" s="93"/>
      <c r="W88" s="93"/>
      <c r="X88" s="93"/>
      <c r="Y88" s="93"/>
      <c r="Z88" s="93"/>
      <c r="AA88" s="93"/>
      <c r="AB88" s="93"/>
      <c r="AC88" s="93"/>
      <c r="AD88" s="93"/>
      <c r="AE88" s="292">
        <f t="shared" si="46"/>
        <v>0</v>
      </c>
      <c r="AF88" s="93"/>
      <c r="AG88" s="93"/>
      <c r="AH88" s="93"/>
      <c r="AI88" s="93"/>
      <c r="AJ88" s="93"/>
      <c r="AK88" s="93"/>
      <c r="AL88" s="93"/>
      <c r="AM88" s="93"/>
      <c r="AN88" s="93"/>
      <c r="AO88" s="93"/>
      <c r="AP88" s="93"/>
      <c r="AQ88"/>
    </row>
    <row r="89" spans="1:43" ht="29.25" hidden="1" customHeight="1">
      <c r="A89" s="43"/>
      <c r="B89" s="43"/>
      <c r="C89" s="16" t="s">
        <v>157</v>
      </c>
      <c r="D89" s="29" t="s">
        <v>158</v>
      </c>
      <c r="E89" s="93"/>
      <c r="F89" s="93"/>
      <c r="G89" s="93"/>
      <c r="H89" s="93"/>
      <c r="I89" s="93"/>
      <c r="J89" s="93"/>
      <c r="K89" s="93"/>
      <c r="L89" s="48">
        <f t="shared" si="43"/>
        <v>0</v>
      </c>
      <c r="M89" s="48">
        <f t="shared" si="44"/>
        <v>0</v>
      </c>
      <c r="N89" s="93"/>
      <c r="O89" s="93"/>
      <c r="P89" s="93"/>
      <c r="Q89" s="93"/>
      <c r="R89" s="93"/>
      <c r="S89" s="93"/>
      <c r="T89" s="93"/>
      <c r="U89" s="93"/>
      <c r="V89" s="93"/>
      <c r="W89" s="93"/>
      <c r="X89" s="93"/>
      <c r="Y89" s="93"/>
      <c r="Z89" s="93"/>
      <c r="AA89" s="93"/>
      <c r="AB89" s="93"/>
      <c r="AC89" s="93"/>
      <c r="AD89" s="93"/>
      <c r="AE89" s="292">
        <f t="shared" si="46"/>
        <v>0</v>
      </c>
      <c r="AF89" s="93"/>
      <c r="AG89" s="93"/>
      <c r="AH89" s="93"/>
      <c r="AI89" s="93"/>
      <c r="AJ89" s="93"/>
      <c r="AK89" s="93"/>
      <c r="AL89" s="93"/>
      <c r="AM89" s="93"/>
      <c r="AN89" s="93"/>
      <c r="AO89" s="93"/>
      <c r="AP89" s="93"/>
      <c r="AQ89"/>
    </row>
    <row r="90" spans="1:43" ht="15" hidden="1" customHeight="1">
      <c r="A90" s="43"/>
      <c r="B90" s="43"/>
      <c r="C90" s="28" t="s">
        <v>159</v>
      </c>
      <c r="D90" s="29" t="s">
        <v>160</v>
      </c>
      <c r="E90" s="93"/>
      <c r="F90" s="93"/>
      <c r="G90" s="93"/>
      <c r="H90" s="93"/>
      <c r="I90" s="93"/>
      <c r="J90" s="93"/>
      <c r="K90" s="93"/>
      <c r="L90" s="48">
        <f t="shared" si="43"/>
        <v>0</v>
      </c>
      <c r="M90" s="48">
        <f t="shared" si="44"/>
        <v>0</v>
      </c>
      <c r="N90" s="93"/>
      <c r="O90" s="93"/>
      <c r="P90" s="93"/>
      <c r="Q90" s="93"/>
      <c r="R90" s="93"/>
      <c r="S90" s="93"/>
      <c r="T90" s="93"/>
      <c r="U90" s="93"/>
      <c r="V90" s="93"/>
      <c r="W90" s="93"/>
      <c r="X90" s="93"/>
      <c r="Y90" s="93"/>
      <c r="Z90" s="93"/>
      <c r="AA90" s="93"/>
      <c r="AB90" s="93"/>
      <c r="AC90" s="93"/>
      <c r="AD90" s="93"/>
      <c r="AE90" s="292">
        <f t="shared" si="46"/>
        <v>0</v>
      </c>
      <c r="AF90" s="93"/>
      <c r="AG90" s="93"/>
      <c r="AH90" s="93"/>
      <c r="AI90" s="93"/>
      <c r="AJ90" s="93"/>
      <c r="AK90" s="93"/>
      <c r="AL90" s="93"/>
      <c r="AM90" s="93"/>
      <c r="AN90" s="93"/>
      <c r="AO90" s="93"/>
      <c r="AP90" s="93"/>
      <c r="AQ90"/>
    </row>
    <row r="91" spans="1:43" ht="13.5" customHeight="1">
      <c r="A91" s="43"/>
      <c r="B91" s="43"/>
      <c r="C91" s="28" t="s">
        <v>161</v>
      </c>
      <c r="D91" s="29" t="s">
        <v>162</v>
      </c>
      <c r="E91" s="289">
        <v>12663.2</v>
      </c>
      <c r="F91" s="289">
        <f t="shared" ref="F91" si="56">F979</f>
        <v>25360</v>
      </c>
      <c r="G91" s="289">
        <v>14513</v>
      </c>
      <c r="H91" s="289">
        <f t="shared" ref="H91:K91" si="57">H979</f>
        <v>6570</v>
      </c>
      <c r="I91" s="289">
        <f t="shared" si="57"/>
        <v>7580</v>
      </c>
      <c r="J91" s="289">
        <f t="shared" si="57"/>
        <v>340</v>
      </c>
      <c r="K91" s="289">
        <f t="shared" si="57"/>
        <v>23</v>
      </c>
      <c r="L91" s="48">
        <f t="shared" si="43"/>
        <v>14513</v>
      </c>
      <c r="M91" s="48">
        <f t="shared" si="44"/>
        <v>0</v>
      </c>
      <c r="N91" s="289">
        <f t="shared" ref="N91:P91" si="58">N979</f>
        <v>30400</v>
      </c>
      <c r="O91" s="289">
        <f t="shared" si="58"/>
        <v>30400</v>
      </c>
      <c r="P91" s="289">
        <f t="shared" si="58"/>
        <v>30400</v>
      </c>
      <c r="Q91" s="289">
        <v>6.8</v>
      </c>
      <c r="R91" s="289"/>
      <c r="S91" s="289"/>
      <c r="T91" s="289"/>
      <c r="U91" s="289">
        <v>12</v>
      </c>
      <c r="V91" s="289"/>
      <c r="W91" s="289"/>
      <c r="X91" s="289">
        <v>904</v>
      </c>
      <c r="Y91" s="289"/>
      <c r="Z91" s="289"/>
      <c r="AA91" s="289">
        <v>1800</v>
      </c>
      <c r="AB91" s="289"/>
      <c r="AC91" s="289">
        <v>2089</v>
      </c>
      <c r="AD91" s="289"/>
      <c r="AE91" s="292">
        <f t="shared" si="46"/>
        <v>19324.8</v>
      </c>
      <c r="AF91" s="289">
        <v>19324.8</v>
      </c>
      <c r="AG91" s="289">
        <v>18901</v>
      </c>
      <c r="AH91" s="289">
        <f>25330+12</f>
        <v>25342</v>
      </c>
      <c r="AI91" s="289"/>
      <c r="AJ91" s="289"/>
      <c r="AK91" s="289"/>
      <c r="AL91" s="289">
        <v>25330</v>
      </c>
      <c r="AM91" s="289">
        <v>25330</v>
      </c>
      <c r="AN91" s="289">
        <v>25330</v>
      </c>
      <c r="AO91" s="289">
        <v>25330</v>
      </c>
      <c r="AP91" s="289"/>
      <c r="AQ91"/>
    </row>
    <row r="92" spans="1:43" ht="16.5" hidden="1" customHeight="1">
      <c r="A92" s="43"/>
      <c r="B92" s="43"/>
      <c r="C92" s="28" t="s">
        <v>163</v>
      </c>
      <c r="D92" s="29" t="s">
        <v>164</v>
      </c>
      <c r="E92" s="93"/>
      <c r="F92" s="93"/>
      <c r="G92" s="93"/>
      <c r="H92" s="93"/>
      <c r="I92" s="93"/>
      <c r="J92" s="93"/>
      <c r="K92" s="93"/>
      <c r="L92" s="48">
        <f t="shared" si="43"/>
        <v>0</v>
      </c>
      <c r="M92" s="48">
        <f t="shared" si="44"/>
        <v>0</v>
      </c>
      <c r="N92" s="93"/>
      <c r="O92" s="93"/>
      <c r="P92" s="93"/>
      <c r="Q92" s="93"/>
      <c r="R92" s="93"/>
      <c r="S92" s="93"/>
      <c r="T92" s="93"/>
      <c r="U92" s="93"/>
      <c r="V92" s="93"/>
      <c r="W92" s="93"/>
      <c r="X92" s="93"/>
      <c r="Y92" s="93"/>
      <c r="Z92" s="93"/>
      <c r="AA92" s="93"/>
      <c r="AB92" s="93"/>
      <c r="AC92" s="93"/>
      <c r="AD92" s="93"/>
      <c r="AE92" s="292">
        <f t="shared" si="46"/>
        <v>0</v>
      </c>
      <c r="AF92" s="93"/>
      <c r="AG92" s="93"/>
      <c r="AH92" s="93"/>
      <c r="AI92" s="93"/>
      <c r="AJ92" s="93"/>
      <c r="AK92" s="93"/>
      <c r="AL92" s="93"/>
      <c r="AM92" s="93"/>
      <c r="AN92" s="93"/>
      <c r="AO92" s="93"/>
      <c r="AP92" s="93"/>
      <c r="AQ92"/>
    </row>
    <row r="93" spans="1:43" ht="13.5" hidden="1" customHeight="1">
      <c r="A93" s="43"/>
      <c r="B93" s="43"/>
      <c r="C93" s="28" t="s">
        <v>165</v>
      </c>
      <c r="D93" s="29" t="s">
        <v>166</v>
      </c>
      <c r="E93" s="93"/>
      <c r="F93" s="93"/>
      <c r="G93" s="93"/>
      <c r="H93" s="93"/>
      <c r="I93" s="93"/>
      <c r="J93" s="93"/>
      <c r="K93" s="93"/>
      <c r="L93" s="48">
        <f t="shared" si="43"/>
        <v>0</v>
      </c>
      <c r="M93" s="48">
        <f t="shared" si="44"/>
        <v>0</v>
      </c>
      <c r="N93" s="93"/>
      <c r="O93" s="93"/>
      <c r="P93" s="93"/>
      <c r="Q93" s="93"/>
      <c r="R93" s="93"/>
      <c r="S93" s="93"/>
      <c r="T93" s="93"/>
      <c r="U93" s="93"/>
      <c r="V93" s="93"/>
      <c r="W93" s="93"/>
      <c r="X93" s="93"/>
      <c r="Y93" s="93"/>
      <c r="Z93" s="93"/>
      <c r="AA93" s="93"/>
      <c r="AB93" s="93"/>
      <c r="AC93" s="93"/>
      <c r="AD93" s="93"/>
      <c r="AE93" s="292">
        <f t="shared" si="46"/>
        <v>0</v>
      </c>
      <c r="AF93" s="93"/>
      <c r="AG93" s="93"/>
      <c r="AH93" s="93"/>
      <c r="AI93" s="93"/>
      <c r="AJ93" s="93"/>
      <c r="AK93" s="93"/>
      <c r="AL93" s="93"/>
      <c r="AM93" s="93"/>
      <c r="AN93" s="93"/>
      <c r="AO93" s="93"/>
      <c r="AP93" s="93"/>
      <c r="AQ93"/>
    </row>
    <row r="94" spans="1:43" ht="15.75" hidden="1" customHeight="1">
      <c r="A94" s="43"/>
      <c r="B94" s="43"/>
      <c r="C94" s="28" t="s">
        <v>167</v>
      </c>
      <c r="D94" s="29" t="s">
        <v>168</v>
      </c>
      <c r="E94" s="93"/>
      <c r="F94" s="93"/>
      <c r="G94" s="93"/>
      <c r="H94" s="93"/>
      <c r="I94" s="93"/>
      <c r="J94" s="93"/>
      <c r="K94" s="93"/>
      <c r="L94" s="48">
        <f t="shared" si="43"/>
        <v>0</v>
      </c>
      <c r="M94" s="48">
        <f t="shared" si="44"/>
        <v>0</v>
      </c>
      <c r="N94" s="93"/>
      <c r="O94" s="93"/>
      <c r="P94" s="93"/>
      <c r="Q94" s="93"/>
      <c r="R94" s="93"/>
      <c r="S94" s="93"/>
      <c r="T94" s="93"/>
      <c r="U94" s="93"/>
      <c r="V94" s="93"/>
      <c r="W94" s="93"/>
      <c r="X94" s="93"/>
      <c r="Y94" s="93"/>
      <c r="Z94" s="93"/>
      <c r="AA94" s="93"/>
      <c r="AB94" s="93"/>
      <c r="AC94" s="93"/>
      <c r="AD94" s="93"/>
      <c r="AE94" s="292">
        <f t="shared" si="46"/>
        <v>0</v>
      </c>
      <c r="AF94" s="93"/>
      <c r="AG94" s="93"/>
      <c r="AH94" s="93"/>
      <c r="AI94" s="93"/>
      <c r="AJ94" s="93"/>
      <c r="AK94" s="93"/>
      <c r="AL94" s="93"/>
      <c r="AM94" s="93"/>
      <c r="AN94" s="93"/>
      <c r="AO94" s="93"/>
      <c r="AP94" s="93"/>
      <c r="AQ94"/>
    </row>
    <row r="95" spans="1:43" ht="16.5" customHeight="1">
      <c r="A95" s="43"/>
      <c r="B95" s="43"/>
      <c r="C95" s="28" t="s">
        <v>169</v>
      </c>
      <c r="D95" s="29" t="s">
        <v>170</v>
      </c>
      <c r="E95" s="93">
        <v>5940</v>
      </c>
      <c r="F95" s="93">
        <v>7600</v>
      </c>
      <c r="G95" s="93">
        <f>5940+1760</f>
        <v>7700</v>
      </c>
      <c r="H95" s="93">
        <f>1500+490</f>
        <v>1990</v>
      </c>
      <c r="I95" s="93">
        <f>1500+449</f>
        <v>1949</v>
      </c>
      <c r="J95" s="93">
        <f>1500+454</f>
        <v>1954</v>
      </c>
      <c r="K95" s="93">
        <f>367+1440</f>
        <v>1807</v>
      </c>
      <c r="L95" s="48">
        <f t="shared" si="43"/>
        <v>7700</v>
      </c>
      <c r="M95" s="48">
        <f t="shared" si="44"/>
        <v>0</v>
      </c>
      <c r="N95" s="93">
        <v>7000</v>
      </c>
      <c r="O95" s="93">
        <v>7000</v>
      </c>
      <c r="P95" s="93">
        <v>7000</v>
      </c>
      <c r="Q95" s="93"/>
      <c r="R95" s="93"/>
      <c r="S95" s="93"/>
      <c r="T95" s="93"/>
      <c r="U95" s="93"/>
      <c r="V95" s="93"/>
      <c r="W95" s="93"/>
      <c r="X95" s="93"/>
      <c r="Y95" s="93"/>
      <c r="Z95" s="93"/>
      <c r="AA95" s="93"/>
      <c r="AB95" s="93"/>
      <c r="AC95" s="93"/>
      <c r="AD95" s="93"/>
      <c r="AE95" s="292">
        <f t="shared" si="46"/>
        <v>7700</v>
      </c>
      <c r="AF95" s="93">
        <v>7700</v>
      </c>
      <c r="AG95" s="93">
        <v>5666</v>
      </c>
      <c r="AH95" s="93">
        <v>6600</v>
      </c>
      <c r="AI95" s="93"/>
      <c r="AJ95" s="93"/>
      <c r="AK95" s="93"/>
      <c r="AL95" s="93">
        <v>6600</v>
      </c>
      <c r="AM95" s="93">
        <v>6600</v>
      </c>
      <c r="AN95" s="93">
        <v>6600</v>
      </c>
      <c r="AO95" s="93">
        <v>6600</v>
      </c>
      <c r="AP95" s="93"/>
      <c r="AQ95"/>
    </row>
    <row r="96" spans="1:43" ht="0.75" customHeight="1">
      <c r="A96" s="43"/>
      <c r="B96" s="43"/>
      <c r="C96" s="28" t="s">
        <v>171</v>
      </c>
      <c r="D96" s="29" t="s">
        <v>172</v>
      </c>
      <c r="E96" s="93"/>
      <c r="F96" s="93"/>
      <c r="G96" s="93"/>
      <c r="H96" s="93"/>
      <c r="I96" s="93"/>
      <c r="J96" s="93"/>
      <c r="K96" s="93"/>
      <c r="L96" s="48">
        <f t="shared" si="43"/>
        <v>0</v>
      </c>
      <c r="M96" s="48">
        <f t="shared" si="44"/>
        <v>0</v>
      </c>
      <c r="N96" s="93"/>
      <c r="O96" s="93"/>
      <c r="P96" s="93"/>
      <c r="Q96" s="93"/>
      <c r="R96" s="93"/>
      <c r="S96" s="93"/>
      <c r="T96" s="93"/>
      <c r="U96" s="93"/>
      <c r="V96" s="93"/>
      <c r="W96" s="93"/>
      <c r="X96" s="93"/>
      <c r="Y96" s="93"/>
      <c r="Z96" s="93"/>
      <c r="AA96" s="93"/>
      <c r="AB96" s="93"/>
      <c r="AC96" s="93"/>
      <c r="AD96" s="93"/>
      <c r="AE96" s="292">
        <f t="shared" si="46"/>
        <v>0</v>
      </c>
      <c r="AF96" s="93"/>
      <c r="AG96" s="93"/>
      <c r="AH96" s="93"/>
      <c r="AI96" s="93"/>
      <c r="AJ96" s="93"/>
      <c r="AK96" s="93"/>
      <c r="AL96" s="93"/>
      <c r="AM96" s="93"/>
      <c r="AN96" s="93"/>
      <c r="AO96" s="93"/>
      <c r="AP96" s="93"/>
      <c r="AQ96"/>
    </row>
    <row r="97" spans="1:43" ht="27.75" hidden="1" customHeight="1">
      <c r="A97" s="43"/>
      <c r="B97" s="43"/>
      <c r="C97" s="28" t="s">
        <v>173</v>
      </c>
      <c r="D97" s="29" t="s">
        <v>174</v>
      </c>
      <c r="E97" s="93"/>
      <c r="F97" s="93"/>
      <c r="G97" s="93"/>
      <c r="H97" s="93"/>
      <c r="I97" s="93"/>
      <c r="J97" s="93"/>
      <c r="K97" s="93"/>
      <c r="L97" s="48">
        <f t="shared" si="43"/>
        <v>0</v>
      </c>
      <c r="M97" s="48">
        <f t="shared" si="44"/>
        <v>0</v>
      </c>
      <c r="N97" s="93"/>
      <c r="O97" s="93"/>
      <c r="P97" s="93"/>
      <c r="Q97" s="93"/>
      <c r="R97" s="93"/>
      <c r="S97" s="93"/>
      <c r="T97" s="93"/>
      <c r="U97" s="93"/>
      <c r="V97" s="93"/>
      <c r="W97" s="93"/>
      <c r="X97" s="93"/>
      <c r="Y97" s="93"/>
      <c r="Z97" s="93"/>
      <c r="AA97" s="93"/>
      <c r="AB97" s="93"/>
      <c r="AC97" s="93"/>
      <c r="AD97" s="93"/>
      <c r="AE97" s="292">
        <f t="shared" si="46"/>
        <v>0</v>
      </c>
      <c r="AF97" s="93"/>
      <c r="AG97" s="93"/>
      <c r="AH97" s="93"/>
      <c r="AI97" s="93"/>
      <c r="AJ97" s="93"/>
      <c r="AK97" s="93"/>
      <c r="AL97" s="93"/>
      <c r="AM97" s="93"/>
      <c r="AN97" s="93"/>
      <c r="AO97" s="93"/>
      <c r="AP97" s="93"/>
      <c r="AQ97"/>
    </row>
    <row r="98" spans="1:43" ht="12" hidden="1" customHeight="1">
      <c r="A98" s="43"/>
      <c r="B98" s="43"/>
      <c r="C98" s="16" t="s">
        <v>175</v>
      </c>
      <c r="D98" s="29" t="s">
        <v>176</v>
      </c>
      <c r="E98" s="93"/>
      <c r="F98" s="93"/>
      <c r="G98" s="93"/>
      <c r="H98" s="93"/>
      <c r="I98" s="93"/>
      <c r="J98" s="93"/>
      <c r="K98" s="93"/>
      <c r="L98" s="48">
        <f t="shared" si="43"/>
        <v>0</v>
      </c>
      <c r="M98" s="48">
        <f t="shared" si="44"/>
        <v>0</v>
      </c>
      <c r="N98" s="93"/>
      <c r="O98" s="93"/>
      <c r="P98" s="93"/>
      <c r="Q98" s="93"/>
      <c r="R98" s="93"/>
      <c r="S98" s="93"/>
      <c r="T98" s="93"/>
      <c r="U98" s="93"/>
      <c r="V98" s="93"/>
      <c r="W98" s="93"/>
      <c r="X98" s="93"/>
      <c r="Y98" s="93"/>
      <c r="Z98" s="93"/>
      <c r="AA98" s="93"/>
      <c r="AB98" s="93"/>
      <c r="AC98" s="93"/>
      <c r="AD98" s="93"/>
      <c r="AE98" s="292">
        <f t="shared" si="46"/>
        <v>0</v>
      </c>
      <c r="AF98" s="93"/>
      <c r="AG98" s="93"/>
      <c r="AH98" s="93"/>
      <c r="AI98" s="93"/>
      <c r="AJ98" s="93"/>
      <c r="AK98" s="93"/>
      <c r="AL98" s="93"/>
      <c r="AM98" s="93"/>
      <c r="AN98" s="93"/>
      <c r="AO98" s="93"/>
      <c r="AP98" s="93"/>
      <c r="AQ98"/>
    </row>
    <row r="99" spans="1:43" ht="37.5" hidden="1" customHeight="1">
      <c r="A99" s="43"/>
      <c r="B99" s="43"/>
      <c r="C99" s="16" t="s">
        <v>177</v>
      </c>
      <c r="D99" s="29" t="s">
        <v>178</v>
      </c>
      <c r="E99" s="93">
        <v>2521</v>
      </c>
      <c r="F99" s="93"/>
      <c r="G99" s="93">
        <v>69</v>
      </c>
      <c r="H99" s="93">
        <v>69</v>
      </c>
      <c r="I99" s="93"/>
      <c r="J99" s="93"/>
      <c r="K99" s="93"/>
      <c r="L99" s="48">
        <f t="shared" si="43"/>
        <v>69</v>
      </c>
      <c r="M99" s="48">
        <f t="shared" si="44"/>
        <v>0</v>
      </c>
      <c r="N99" s="93"/>
      <c r="O99" s="93"/>
      <c r="P99" s="93"/>
      <c r="Q99" s="93"/>
      <c r="R99" s="93"/>
      <c r="S99" s="93"/>
      <c r="T99" s="93"/>
      <c r="U99" s="93"/>
      <c r="V99" s="93"/>
      <c r="W99" s="93"/>
      <c r="X99" s="93"/>
      <c r="Y99" s="93"/>
      <c r="Z99" s="93"/>
      <c r="AA99" s="93"/>
      <c r="AB99" s="93"/>
      <c r="AC99" s="93"/>
      <c r="AD99" s="93"/>
      <c r="AE99" s="292">
        <f t="shared" si="46"/>
        <v>69</v>
      </c>
      <c r="AF99" s="93">
        <v>69</v>
      </c>
      <c r="AG99" s="93">
        <v>3938</v>
      </c>
      <c r="AH99" s="93"/>
      <c r="AI99" s="93"/>
      <c r="AJ99" s="93"/>
      <c r="AK99" s="93"/>
      <c r="AL99" s="93">
        <v>0</v>
      </c>
      <c r="AM99" s="93">
        <v>0</v>
      </c>
      <c r="AN99" s="93">
        <v>0</v>
      </c>
      <c r="AO99" s="93">
        <v>0</v>
      </c>
      <c r="AP99" s="93"/>
      <c r="AQ99"/>
    </row>
    <row r="100" spans="1:43" ht="25.5" hidden="1">
      <c r="A100" s="43"/>
      <c r="B100" s="43"/>
      <c r="C100" s="16" t="s">
        <v>179</v>
      </c>
      <c r="D100" s="29" t="s">
        <v>180</v>
      </c>
      <c r="E100" s="93"/>
      <c r="F100" s="93"/>
      <c r="G100" s="93"/>
      <c r="H100" s="93"/>
      <c r="I100" s="93"/>
      <c r="J100" s="93"/>
      <c r="K100" s="93"/>
      <c r="L100" s="48">
        <f t="shared" si="43"/>
        <v>0</v>
      </c>
      <c r="M100" s="48">
        <f t="shared" si="44"/>
        <v>0</v>
      </c>
      <c r="N100" s="93"/>
      <c r="O100" s="93"/>
      <c r="P100" s="93"/>
      <c r="Q100" s="93"/>
      <c r="R100" s="93"/>
      <c r="S100" s="93"/>
      <c r="T100" s="93"/>
      <c r="U100" s="93"/>
      <c r="V100" s="93"/>
      <c r="W100" s="93"/>
      <c r="X100" s="93"/>
      <c r="Y100" s="93"/>
      <c r="Z100" s="93"/>
      <c r="AA100" s="93"/>
      <c r="AB100" s="93"/>
      <c r="AC100" s="93"/>
      <c r="AD100" s="93"/>
      <c r="AE100" s="292">
        <f t="shared" si="46"/>
        <v>0</v>
      </c>
      <c r="AF100" s="93"/>
      <c r="AG100" s="93"/>
      <c r="AH100" s="93"/>
      <c r="AI100" s="93"/>
      <c r="AJ100" s="93"/>
      <c r="AK100" s="93"/>
      <c r="AL100" s="93"/>
      <c r="AM100" s="93"/>
      <c r="AN100" s="93"/>
      <c r="AO100" s="93"/>
      <c r="AP100" s="93"/>
      <c r="AQ100"/>
    </row>
    <row r="101" spans="1:43" ht="26.25" hidden="1" customHeight="1">
      <c r="A101" s="43"/>
      <c r="B101" s="43"/>
      <c r="C101" s="16" t="s">
        <v>181</v>
      </c>
      <c r="D101" s="29" t="s">
        <v>182</v>
      </c>
      <c r="E101" s="93"/>
      <c r="F101" s="93"/>
      <c r="G101" s="93"/>
      <c r="H101" s="93"/>
      <c r="I101" s="93"/>
      <c r="J101" s="93"/>
      <c r="K101" s="93"/>
      <c r="L101" s="48">
        <f t="shared" si="43"/>
        <v>0</v>
      </c>
      <c r="M101" s="48">
        <f t="shared" si="44"/>
        <v>0</v>
      </c>
      <c r="N101" s="93"/>
      <c r="O101" s="93"/>
      <c r="P101" s="93"/>
      <c r="Q101" s="93"/>
      <c r="R101" s="93"/>
      <c r="S101" s="93"/>
      <c r="T101" s="93"/>
      <c r="U101" s="93"/>
      <c r="V101" s="93"/>
      <c r="W101" s="93"/>
      <c r="X101" s="93"/>
      <c r="Y101" s="93"/>
      <c r="Z101" s="93"/>
      <c r="AA101" s="93"/>
      <c r="AB101" s="93"/>
      <c r="AC101" s="93"/>
      <c r="AD101" s="93"/>
      <c r="AE101" s="292">
        <f t="shared" si="46"/>
        <v>0</v>
      </c>
      <c r="AF101" s="93"/>
      <c r="AG101" s="93"/>
      <c r="AH101" s="93"/>
      <c r="AI101" s="93"/>
      <c r="AJ101" s="93"/>
      <c r="AK101" s="93"/>
      <c r="AL101" s="93"/>
      <c r="AM101" s="93"/>
      <c r="AN101" s="93"/>
      <c r="AO101" s="93"/>
      <c r="AP101" s="93"/>
      <c r="AQ101"/>
    </row>
    <row r="102" spans="1:43" ht="29.25" hidden="1" customHeight="1">
      <c r="A102" s="43"/>
      <c r="B102" s="43"/>
      <c r="C102" s="49" t="s">
        <v>183</v>
      </c>
      <c r="D102" s="50" t="s">
        <v>184</v>
      </c>
      <c r="E102" s="93"/>
      <c r="F102" s="93"/>
      <c r="G102" s="93"/>
      <c r="H102" s="93"/>
      <c r="I102" s="93"/>
      <c r="J102" s="93"/>
      <c r="K102" s="93"/>
      <c r="L102" s="48">
        <f t="shared" si="43"/>
        <v>0</v>
      </c>
      <c r="M102" s="48">
        <f t="shared" si="44"/>
        <v>0</v>
      </c>
      <c r="N102" s="93"/>
      <c r="O102" s="93"/>
      <c r="P102" s="93"/>
      <c r="Q102" s="93"/>
      <c r="R102" s="93"/>
      <c r="S102" s="93"/>
      <c r="T102" s="93"/>
      <c r="U102" s="93"/>
      <c r="V102" s="93"/>
      <c r="W102" s="93"/>
      <c r="X102" s="93"/>
      <c r="Y102" s="93"/>
      <c r="Z102" s="93"/>
      <c r="AA102" s="93"/>
      <c r="AB102" s="93"/>
      <c r="AC102" s="93"/>
      <c r="AD102" s="93"/>
      <c r="AE102" s="292">
        <f t="shared" si="46"/>
        <v>0</v>
      </c>
      <c r="AF102" s="93"/>
      <c r="AG102" s="93"/>
      <c r="AH102" s="93"/>
      <c r="AI102" s="93"/>
      <c r="AJ102" s="93"/>
      <c r="AK102" s="93"/>
      <c r="AL102" s="93"/>
      <c r="AM102" s="93"/>
      <c r="AN102" s="93"/>
      <c r="AO102" s="93"/>
      <c r="AP102" s="93"/>
      <c r="AQ102"/>
    </row>
    <row r="103" spans="1:43" ht="0.75" customHeight="1">
      <c r="A103" s="43"/>
      <c r="B103" s="43"/>
      <c r="C103" s="51" t="s">
        <v>185</v>
      </c>
      <c r="D103" s="52" t="s">
        <v>186</v>
      </c>
      <c r="E103" s="93">
        <f>16831+75963</f>
        <v>92794</v>
      </c>
      <c r="F103" s="292">
        <f t="shared" ref="F103:AP103" si="59">F1400</f>
        <v>0</v>
      </c>
      <c r="G103" s="292">
        <f t="shared" si="59"/>
        <v>0</v>
      </c>
      <c r="H103" s="292">
        <f t="shared" si="59"/>
        <v>0</v>
      </c>
      <c r="I103" s="292">
        <f t="shared" si="59"/>
        <v>0</v>
      </c>
      <c r="J103" s="292">
        <f t="shared" si="59"/>
        <v>0</v>
      </c>
      <c r="K103" s="292">
        <f t="shared" si="59"/>
        <v>0</v>
      </c>
      <c r="L103" s="48">
        <f t="shared" si="43"/>
        <v>0</v>
      </c>
      <c r="M103" s="48">
        <f t="shared" si="44"/>
        <v>0</v>
      </c>
      <c r="N103" s="292">
        <f t="shared" si="59"/>
        <v>0</v>
      </c>
      <c r="O103" s="292">
        <f t="shared" si="59"/>
        <v>0</v>
      </c>
      <c r="P103" s="292">
        <f t="shared" si="59"/>
        <v>0</v>
      </c>
      <c r="Q103" s="292">
        <f t="shared" si="59"/>
        <v>0</v>
      </c>
      <c r="R103" s="292">
        <f t="shared" si="59"/>
        <v>0</v>
      </c>
      <c r="S103" s="292">
        <f t="shared" si="59"/>
        <v>0</v>
      </c>
      <c r="T103" s="292">
        <f t="shared" si="59"/>
        <v>0</v>
      </c>
      <c r="U103" s="292">
        <f t="shared" si="59"/>
        <v>0</v>
      </c>
      <c r="V103" s="292">
        <f t="shared" si="59"/>
        <v>0</v>
      </c>
      <c r="W103" s="292">
        <f t="shared" si="59"/>
        <v>0</v>
      </c>
      <c r="X103" s="292">
        <f t="shared" si="59"/>
        <v>0</v>
      </c>
      <c r="Y103" s="292">
        <f t="shared" si="59"/>
        <v>0</v>
      </c>
      <c r="Z103" s="292">
        <f t="shared" si="59"/>
        <v>0</v>
      </c>
      <c r="AA103" s="292">
        <f t="shared" si="59"/>
        <v>0</v>
      </c>
      <c r="AB103" s="292">
        <f t="shared" si="59"/>
        <v>0</v>
      </c>
      <c r="AC103" s="292">
        <f t="shared" si="59"/>
        <v>0</v>
      </c>
      <c r="AD103" s="292">
        <f t="shared" si="59"/>
        <v>0</v>
      </c>
      <c r="AE103" s="292">
        <f t="shared" si="46"/>
        <v>0</v>
      </c>
      <c r="AF103" s="292">
        <f t="shared" si="59"/>
        <v>0</v>
      </c>
      <c r="AG103" s="292">
        <f t="shared" si="59"/>
        <v>0</v>
      </c>
      <c r="AH103" s="292">
        <f t="shared" si="59"/>
        <v>0</v>
      </c>
      <c r="AI103" s="292">
        <f t="shared" si="59"/>
        <v>0</v>
      </c>
      <c r="AJ103" s="292">
        <f t="shared" si="59"/>
        <v>0</v>
      </c>
      <c r="AK103" s="292">
        <f t="shared" si="59"/>
        <v>0</v>
      </c>
      <c r="AL103" s="292">
        <f t="shared" si="59"/>
        <v>0</v>
      </c>
      <c r="AM103" s="292">
        <f t="shared" si="59"/>
        <v>0</v>
      </c>
      <c r="AN103" s="292">
        <f t="shared" si="59"/>
        <v>0</v>
      </c>
      <c r="AO103" s="292">
        <f t="shared" si="59"/>
        <v>0</v>
      </c>
      <c r="AP103" s="292">
        <f t="shared" si="59"/>
        <v>0</v>
      </c>
      <c r="AQ103"/>
    </row>
    <row r="104" spans="1:43" ht="28.5" hidden="1" customHeight="1">
      <c r="A104" s="43"/>
      <c r="B104" s="43"/>
      <c r="C104" s="16" t="s">
        <v>187</v>
      </c>
      <c r="D104" s="52" t="s">
        <v>188</v>
      </c>
      <c r="E104" s="291">
        <f t="shared" ref="E104:K104" si="60">E374+E1416+E999+E378+E1010+E1015+E1020+E1025+E1422+E1031+E1037+E1043+E1049+E1429</f>
        <v>0</v>
      </c>
      <c r="F104" s="291">
        <f t="shared" si="60"/>
        <v>0</v>
      </c>
      <c r="G104" s="291">
        <f t="shared" si="60"/>
        <v>0</v>
      </c>
      <c r="H104" s="291">
        <f t="shared" si="60"/>
        <v>0</v>
      </c>
      <c r="I104" s="291">
        <f t="shared" si="60"/>
        <v>0</v>
      </c>
      <c r="J104" s="291">
        <f t="shared" si="60"/>
        <v>0</v>
      </c>
      <c r="K104" s="291">
        <f t="shared" si="60"/>
        <v>0</v>
      </c>
      <c r="L104" s="48">
        <f t="shared" si="43"/>
        <v>0</v>
      </c>
      <c r="M104" s="48">
        <f t="shared" si="44"/>
        <v>0</v>
      </c>
      <c r="N104" s="291">
        <f t="shared" ref="N104:AD104" si="61">N374+N1416+N999+N378+N1010+N1015+N1020+N1025+N1422+N1031+N1037+N1043+N1049+N1429</f>
        <v>0</v>
      </c>
      <c r="O104" s="291">
        <f t="shared" si="61"/>
        <v>0</v>
      </c>
      <c r="P104" s="291">
        <f t="shared" si="61"/>
        <v>0</v>
      </c>
      <c r="Q104" s="291">
        <f t="shared" si="61"/>
        <v>0</v>
      </c>
      <c r="R104" s="291">
        <f t="shared" si="61"/>
        <v>0</v>
      </c>
      <c r="S104" s="291">
        <f t="shared" si="61"/>
        <v>0</v>
      </c>
      <c r="T104" s="291">
        <f t="shared" si="61"/>
        <v>0</v>
      </c>
      <c r="U104" s="291">
        <f t="shared" si="61"/>
        <v>0</v>
      </c>
      <c r="V104" s="291">
        <f t="shared" si="61"/>
        <v>0</v>
      </c>
      <c r="W104" s="291">
        <f t="shared" si="61"/>
        <v>0</v>
      </c>
      <c r="X104" s="291">
        <f t="shared" si="61"/>
        <v>0</v>
      </c>
      <c r="Y104" s="291">
        <f t="shared" si="61"/>
        <v>0</v>
      </c>
      <c r="Z104" s="291">
        <f t="shared" si="61"/>
        <v>0</v>
      </c>
      <c r="AA104" s="291">
        <f t="shared" si="61"/>
        <v>0</v>
      </c>
      <c r="AB104" s="291">
        <f t="shared" si="61"/>
        <v>0</v>
      </c>
      <c r="AC104" s="291">
        <f t="shared" si="61"/>
        <v>0</v>
      </c>
      <c r="AD104" s="291">
        <f t="shared" si="61"/>
        <v>0</v>
      </c>
      <c r="AE104" s="292">
        <f t="shared" si="46"/>
        <v>0</v>
      </c>
      <c r="AF104" s="291">
        <f>AF374+AF1416+AF999+AF378+AF1010+AF1015+AF1020+AF1025+AF1422+AF1031+AF1037+AF1043+AF1049+AF1429</f>
        <v>0</v>
      </c>
      <c r="AG104" s="532">
        <v>-829</v>
      </c>
      <c r="AH104" s="291">
        <f t="shared" ref="AH104:AP104" si="62">AH374+AH1416+AH999+AH378+AH1010+AH1015+AH1020+AH1025+AH1422+AH1031+AH1037+AH1043+AH1049+AH1429</f>
        <v>0</v>
      </c>
      <c r="AI104" s="291">
        <f t="shared" si="62"/>
        <v>0</v>
      </c>
      <c r="AJ104" s="291">
        <f t="shared" si="62"/>
        <v>0</v>
      </c>
      <c r="AK104" s="291">
        <f t="shared" si="62"/>
        <v>0</v>
      </c>
      <c r="AL104" s="291">
        <f t="shared" si="62"/>
        <v>0</v>
      </c>
      <c r="AM104" s="291">
        <f t="shared" si="62"/>
        <v>0</v>
      </c>
      <c r="AN104" s="291">
        <f t="shared" si="62"/>
        <v>0</v>
      </c>
      <c r="AO104" s="291">
        <f t="shared" si="62"/>
        <v>0</v>
      </c>
      <c r="AP104" s="291">
        <f t="shared" si="62"/>
        <v>0</v>
      </c>
      <c r="AQ104"/>
    </row>
    <row r="105" spans="1:43" ht="24.75" customHeight="1">
      <c r="A105" s="43"/>
      <c r="B105" s="43"/>
      <c r="C105" s="16" t="s">
        <v>189</v>
      </c>
      <c r="D105" s="52" t="s">
        <v>190</v>
      </c>
      <c r="E105" s="93">
        <f t="shared" ref="E105:F105" si="63">E1327</f>
        <v>181</v>
      </c>
      <c r="F105" s="93">
        <f t="shared" si="63"/>
        <v>336</v>
      </c>
      <c r="G105" s="93">
        <f>G1327</f>
        <v>336</v>
      </c>
      <c r="H105" s="93">
        <f t="shared" ref="H105:K105" si="64">H1327</f>
        <v>84</v>
      </c>
      <c r="I105" s="93">
        <f t="shared" si="64"/>
        <v>84</v>
      </c>
      <c r="J105" s="93">
        <f t="shared" si="64"/>
        <v>84</v>
      </c>
      <c r="K105" s="93">
        <f t="shared" si="64"/>
        <v>84</v>
      </c>
      <c r="L105" s="48">
        <f t="shared" si="43"/>
        <v>336</v>
      </c>
      <c r="M105" s="48">
        <f t="shared" si="44"/>
        <v>0</v>
      </c>
      <c r="N105" s="93">
        <f t="shared" ref="N105:R105" si="65">N1327</f>
        <v>336</v>
      </c>
      <c r="O105" s="93">
        <f t="shared" si="65"/>
        <v>336</v>
      </c>
      <c r="P105" s="93">
        <f t="shared" si="65"/>
        <v>336</v>
      </c>
      <c r="Q105" s="93">
        <f t="shared" si="65"/>
        <v>0</v>
      </c>
      <c r="R105" s="93">
        <f t="shared" si="65"/>
        <v>0</v>
      </c>
      <c r="S105" s="93">
        <v>1095</v>
      </c>
      <c r="T105" s="93">
        <f t="shared" ref="T105:AD105" si="66">T1327</f>
        <v>0</v>
      </c>
      <c r="U105" s="93">
        <f t="shared" si="66"/>
        <v>0</v>
      </c>
      <c r="V105" s="93">
        <f t="shared" si="66"/>
        <v>0</v>
      </c>
      <c r="W105" s="93">
        <f t="shared" si="66"/>
        <v>0</v>
      </c>
      <c r="X105" s="93">
        <f t="shared" si="66"/>
        <v>0</v>
      </c>
      <c r="Y105" s="93">
        <f t="shared" si="66"/>
        <v>0</v>
      </c>
      <c r="Z105" s="93">
        <f t="shared" si="66"/>
        <v>0</v>
      </c>
      <c r="AA105" s="93">
        <f t="shared" si="66"/>
        <v>0</v>
      </c>
      <c r="AB105" s="93">
        <f t="shared" si="66"/>
        <v>0</v>
      </c>
      <c r="AC105" s="93">
        <f t="shared" si="66"/>
        <v>0</v>
      </c>
      <c r="AD105" s="93">
        <f t="shared" si="66"/>
        <v>0</v>
      </c>
      <c r="AE105" s="292">
        <f t="shared" si="46"/>
        <v>1431</v>
      </c>
      <c r="AF105" s="93">
        <f t="shared" ref="AF105:AP105" si="67">AF1327</f>
        <v>1431</v>
      </c>
      <c r="AG105" s="93">
        <f t="shared" si="67"/>
        <v>0</v>
      </c>
      <c r="AH105" s="93">
        <f t="shared" si="67"/>
        <v>366</v>
      </c>
      <c r="AI105" s="93">
        <f t="shared" si="67"/>
        <v>0</v>
      </c>
      <c r="AJ105" s="93">
        <f t="shared" si="67"/>
        <v>0</v>
      </c>
      <c r="AK105" s="93">
        <f t="shared" si="67"/>
        <v>0</v>
      </c>
      <c r="AL105" s="93">
        <f t="shared" si="67"/>
        <v>366</v>
      </c>
      <c r="AM105" s="93">
        <f t="shared" si="67"/>
        <v>366</v>
      </c>
      <c r="AN105" s="93">
        <f t="shared" si="67"/>
        <v>366</v>
      </c>
      <c r="AO105" s="93">
        <f t="shared" si="67"/>
        <v>366</v>
      </c>
      <c r="AP105" s="93">
        <f t="shared" si="67"/>
        <v>0</v>
      </c>
      <c r="AQ105"/>
    </row>
    <row r="106" spans="1:43" ht="14.25" hidden="1">
      <c r="A106" s="43"/>
      <c r="B106" s="43"/>
      <c r="C106" s="16" t="s">
        <v>191</v>
      </c>
      <c r="D106" s="52" t="s">
        <v>192</v>
      </c>
      <c r="E106" s="93"/>
      <c r="F106" s="93"/>
      <c r="G106" s="93"/>
      <c r="H106" s="93"/>
      <c r="I106" s="93"/>
      <c r="J106" s="93"/>
      <c r="K106" s="93"/>
      <c r="L106" s="48">
        <f t="shared" si="43"/>
        <v>0</v>
      </c>
      <c r="M106" s="48">
        <f t="shared" si="44"/>
        <v>0</v>
      </c>
      <c r="N106" s="93"/>
      <c r="O106" s="93"/>
      <c r="P106" s="93"/>
      <c r="Q106" s="93"/>
      <c r="R106" s="93"/>
      <c r="S106" s="93"/>
      <c r="T106" s="93"/>
      <c r="U106" s="93"/>
      <c r="V106" s="93"/>
      <c r="W106" s="93"/>
      <c r="X106" s="93"/>
      <c r="Y106" s="93"/>
      <c r="Z106" s="93"/>
      <c r="AA106" s="93"/>
      <c r="AB106" s="93"/>
      <c r="AC106" s="93"/>
      <c r="AD106" s="93"/>
      <c r="AE106" s="292">
        <f t="shared" si="46"/>
        <v>0</v>
      </c>
      <c r="AF106" s="93"/>
      <c r="AG106" s="93"/>
      <c r="AH106" s="93"/>
      <c r="AI106" s="93"/>
      <c r="AJ106" s="93"/>
      <c r="AK106" s="93"/>
      <c r="AL106" s="93"/>
      <c r="AM106" s="93"/>
      <c r="AN106" s="93"/>
      <c r="AO106" s="93"/>
      <c r="AP106" s="93"/>
      <c r="AQ106"/>
    </row>
    <row r="107" spans="1:43" ht="25.5">
      <c r="A107" s="43"/>
      <c r="B107" s="43"/>
      <c r="C107" s="16" t="s">
        <v>193</v>
      </c>
      <c r="D107" s="52" t="s">
        <v>194</v>
      </c>
      <c r="E107" s="93">
        <v>50506</v>
      </c>
      <c r="F107" s="292">
        <f t="shared" ref="F107:K107" si="68">F390+F1397</f>
        <v>29391</v>
      </c>
      <c r="G107" s="292">
        <f t="shared" si="68"/>
        <v>29391</v>
      </c>
      <c r="H107" s="292">
        <f t="shared" si="68"/>
        <v>0</v>
      </c>
      <c r="I107" s="292">
        <f t="shared" si="68"/>
        <v>12391</v>
      </c>
      <c r="J107" s="292">
        <f t="shared" si="68"/>
        <v>8500</v>
      </c>
      <c r="K107" s="292">
        <f t="shared" si="68"/>
        <v>8500</v>
      </c>
      <c r="L107" s="48">
        <f t="shared" si="43"/>
        <v>29391</v>
      </c>
      <c r="M107" s="48">
        <f t="shared" si="44"/>
        <v>0</v>
      </c>
      <c r="N107" s="292">
        <f t="shared" ref="N107:AD107" si="69">N390+N1397</f>
        <v>51867</v>
      </c>
      <c r="O107" s="292">
        <f t="shared" si="69"/>
        <v>24203</v>
      </c>
      <c r="P107" s="292">
        <f t="shared" si="69"/>
        <v>0</v>
      </c>
      <c r="Q107" s="292">
        <f t="shared" si="69"/>
        <v>0</v>
      </c>
      <c r="R107" s="292">
        <f t="shared" si="69"/>
        <v>0</v>
      </c>
      <c r="S107" s="292">
        <f t="shared" si="69"/>
        <v>0</v>
      </c>
      <c r="T107" s="292">
        <f t="shared" si="69"/>
        <v>0</v>
      </c>
      <c r="U107" s="292">
        <f t="shared" si="69"/>
        <v>0</v>
      </c>
      <c r="V107" s="292">
        <f t="shared" si="69"/>
        <v>0</v>
      </c>
      <c r="W107" s="292">
        <f t="shared" si="69"/>
        <v>0</v>
      </c>
      <c r="X107" s="292">
        <f t="shared" si="69"/>
        <v>0</v>
      </c>
      <c r="Y107" s="292">
        <f t="shared" si="69"/>
        <v>0</v>
      </c>
      <c r="Z107" s="292">
        <f t="shared" si="69"/>
        <v>0</v>
      </c>
      <c r="AA107" s="292">
        <f t="shared" si="69"/>
        <v>0</v>
      </c>
      <c r="AB107" s="292">
        <f t="shared" si="69"/>
        <v>0</v>
      </c>
      <c r="AC107" s="292">
        <f t="shared" si="69"/>
        <v>0</v>
      </c>
      <c r="AD107" s="292">
        <f t="shared" si="69"/>
        <v>0</v>
      </c>
      <c r="AE107" s="292">
        <f t="shared" si="46"/>
        <v>29391</v>
      </c>
      <c r="AF107" s="292">
        <f>AF390+AF1397</f>
        <v>29391</v>
      </c>
      <c r="AG107" s="292">
        <v>159</v>
      </c>
      <c r="AH107" s="98">
        <f t="shared" ref="AH107:AP107" si="70">AH390+AH1397</f>
        <v>44088</v>
      </c>
      <c r="AI107" s="292">
        <f t="shared" si="70"/>
        <v>0</v>
      </c>
      <c r="AJ107" s="292">
        <f t="shared" si="70"/>
        <v>0</v>
      </c>
      <c r="AK107" s="292">
        <f t="shared" si="70"/>
        <v>0</v>
      </c>
      <c r="AL107" s="292">
        <f t="shared" si="70"/>
        <v>44088</v>
      </c>
      <c r="AM107" s="292">
        <f t="shared" si="70"/>
        <v>25772</v>
      </c>
      <c r="AN107" s="292">
        <f t="shared" si="70"/>
        <v>21713</v>
      </c>
      <c r="AO107" s="292">
        <f t="shared" si="70"/>
        <v>0</v>
      </c>
      <c r="AP107" s="292">
        <f t="shared" si="70"/>
        <v>0</v>
      </c>
      <c r="AQ107"/>
    </row>
    <row r="108" spans="1:43" ht="27" customHeight="1">
      <c r="A108" s="43"/>
      <c r="B108" s="43"/>
      <c r="C108" s="187" t="s">
        <v>195</v>
      </c>
      <c r="D108" s="278" t="s">
        <v>196</v>
      </c>
      <c r="E108" s="293">
        <f t="shared" ref="E108:K108" si="71">E109+E110+E111</f>
        <v>79228</v>
      </c>
      <c r="F108" s="293">
        <f t="shared" si="71"/>
        <v>100723</v>
      </c>
      <c r="G108" s="293">
        <f t="shared" si="71"/>
        <v>100723</v>
      </c>
      <c r="H108" s="293">
        <f t="shared" si="71"/>
        <v>46776</v>
      </c>
      <c r="I108" s="293">
        <f t="shared" si="71"/>
        <v>26027</v>
      </c>
      <c r="J108" s="293">
        <f t="shared" si="71"/>
        <v>13978</v>
      </c>
      <c r="K108" s="293">
        <f t="shared" si="71"/>
        <v>13942</v>
      </c>
      <c r="L108" s="48">
        <f t="shared" si="43"/>
        <v>100723</v>
      </c>
      <c r="M108" s="48">
        <f t="shared" si="44"/>
        <v>0</v>
      </c>
      <c r="N108" s="293">
        <f t="shared" ref="N108:AP108" si="72">N109+N110+N111</f>
        <v>288</v>
      </c>
      <c r="O108" s="293">
        <f t="shared" si="72"/>
        <v>0</v>
      </c>
      <c r="P108" s="293">
        <f t="shared" si="72"/>
        <v>0</v>
      </c>
      <c r="Q108" s="293">
        <f t="shared" si="72"/>
        <v>0</v>
      </c>
      <c r="R108" s="293">
        <f t="shared" si="72"/>
        <v>0</v>
      </c>
      <c r="S108" s="293">
        <f t="shared" si="72"/>
        <v>0</v>
      </c>
      <c r="T108" s="293">
        <f t="shared" si="72"/>
        <v>0</v>
      </c>
      <c r="U108" s="293">
        <f t="shared" si="72"/>
        <v>0</v>
      </c>
      <c r="V108" s="293">
        <f t="shared" si="72"/>
        <v>0</v>
      </c>
      <c r="W108" s="293">
        <f t="shared" si="72"/>
        <v>0</v>
      </c>
      <c r="X108" s="293">
        <f t="shared" si="72"/>
        <v>0</v>
      </c>
      <c r="Y108" s="293">
        <f t="shared" si="72"/>
        <v>0</v>
      </c>
      <c r="Z108" s="293">
        <f t="shared" si="72"/>
        <v>0</v>
      </c>
      <c r="AA108" s="293">
        <f t="shared" si="72"/>
        <v>0</v>
      </c>
      <c r="AB108" s="293">
        <f t="shared" si="72"/>
        <v>0</v>
      </c>
      <c r="AC108" s="293">
        <f t="shared" si="72"/>
        <v>0</v>
      </c>
      <c r="AD108" s="293">
        <f t="shared" si="72"/>
        <v>0</v>
      </c>
      <c r="AE108" s="292">
        <f t="shared" si="46"/>
        <v>100723</v>
      </c>
      <c r="AF108" s="293">
        <f t="shared" si="72"/>
        <v>100723</v>
      </c>
      <c r="AG108" s="293">
        <f t="shared" si="72"/>
        <v>42166</v>
      </c>
      <c r="AH108" s="293">
        <f t="shared" si="72"/>
        <v>44834</v>
      </c>
      <c r="AI108" s="293">
        <f t="shared" si="72"/>
        <v>0</v>
      </c>
      <c r="AJ108" s="293">
        <f t="shared" si="72"/>
        <v>0</v>
      </c>
      <c r="AK108" s="293">
        <f t="shared" si="72"/>
        <v>0</v>
      </c>
      <c r="AL108" s="293">
        <f t="shared" si="72"/>
        <v>44834</v>
      </c>
      <c r="AM108" s="293">
        <f t="shared" si="72"/>
        <v>0</v>
      </c>
      <c r="AN108" s="293">
        <f t="shared" si="72"/>
        <v>0</v>
      </c>
      <c r="AO108" s="293">
        <f t="shared" si="72"/>
        <v>0</v>
      </c>
      <c r="AP108" s="293">
        <f t="shared" si="72"/>
        <v>0</v>
      </c>
      <c r="AQ108"/>
    </row>
    <row r="109" spans="1:43" ht="27" customHeight="1">
      <c r="A109" s="43"/>
      <c r="B109" s="43"/>
      <c r="C109" s="16" t="s">
        <v>197</v>
      </c>
      <c r="D109" s="52" t="s">
        <v>198</v>
      </c>
      <c r="E109" s="93">
        <f t="shared" ref="E109:K111" si="73">E490+E499+E517+E508+E1076</f>
        <v>66577</v>
      </c>
      <c r="F109" s="93">
        <f t="shared" si="73"/>
        <v>84641</v>
      </c>
      <c r="G109" s="93">
        <f t="shared" si="73"/>
        <v>84641</v>
      </c>
      <c r="H109" s="93">
        <f t="shared" si="73"/>
        <v>39307</v>
      </c>
      <c r="I109" s="93">
        <f t="shared" si="73"/>
        <v>21871</v>
      </c>
      <c r="J109" s="93">
        <f t="shared" si="73"/>
        <v>11746</v>
      </c>
      <c r="K109" s="93">
        <f t="shared" si="73"/>
        <v>11717</v>
      </c>
      <c r="L109" s="48">
        <f t="shared" si="43"/>
        <v>84641</v>
      </c>
      <c r="M109" s="48">
        <f t="shared" si="44"/>
        <v>0</v>
      </c>
      <c r="N109" s="93">
        <f t="shared" ref="N109:AD111" si="74">N490+N499+N517+N508+N1076</f>
        <v>288</v>
      </c>
      <c r="O109" s="93">
        <f t="shared" si="74"/>
        <v>0</v>
      </c>
      <c r="P109" s="93">
        <f t="shared" si="74"/>
        <v>0</v>
      </c>
      <c r="Q109" s="93">
        <f t="shared" si="74"/>
        <v>0</v>
      </c>
      <c r="R109" s="93">
        <f t="shared" si="74"/>
        <v>0</v>
      </c>
      <c r="S109" s="93">
        <f t="shared" si="74"/>
        <v>0</v>
      </c>
      <c r="T109" s="93">
        <f t="shared" si="74"/>
        <v>0</v>
      </c>
      <c r="U109" s="93">
        <f t="shared" si="74"/>
        <v>0</v>
      </c>
      <c r="V109" s="93">
        <f t="shared" si="74"/>
        <v>0</v>
      </c>
      <c r="W109" s="93">
        <f t="shared" si="74"/>
        <v>0</v>
      </c>
      <c r="X109" s="93">
        <f t="shared" si="74"/>
        <v>0</v>
      </c>
      <c r="Y109" s="93">
        <f t="shared" si="74"/>
        <v>0</v>
      </c>
      <c r="Z109" s="93">
        <f t="shared" si="74"/>
        <v>0</v>
      </c>
      <c r="AA109" s="93">
        <f t="shared" si="74"/>
        <v>0</v>
      </c>
      <c r="AB109" s="93">
        <f t="shared" si="74"/>
        <v>0</v>
      </c>
      <c r="AC109" s="93">
        <f t="shared" si="74"/>
        <v>0</v>
      </c>
      <c r="AD109" s="93">
        <f t="shared" si="74"/>
        <v>0</v>
      </c>
      <c r="AE109" s="292">
        <f t="shared" si="46"/>
        <v>84641</v>
      </c>
      <c r="AF109" s="93">
        <f>AF490+AF499+AF517+AF508+AF1076</f>
        <v>84641</v>
      </c>
      <c r="AG109" s="93">
        <v>35346</v>
      </c>
      <c r="AH109" s="93">
        <f t="shared" ref="AH109:AO111" si="75">AH499+AH517+AH508+AH1076</f>
        <v>37053</v>
      </c>
      <c r="AI109" s="93">
        <f t="shared" si="75"/>
        <v>0</v>
      </c>
      <c r="AJ109" s="93">
        <f t="shared" si="75"/>
        <v>0</v>
      </c>
      <c r="AK109" s="93">
        <f t="shared" si="75"/>
        <v>0</v>
      </c>
      <c r="AL109" s="93">
        <f t="shared" si="75"/>
        <v>37053</v>
      </c>
      <c r="AM109" s="93">
        <f t="shared" si="75"/>
        <v>0</v>
      </c>
      <c r="AN109" s="93">
        <f t="shared" si="75"/>
        <v>0</v>
      </c>
      <c r="AO109" s="93">
        <f t="shared" si="75"/>
        <v>0</v>
      </c>
      <c r="AP109" s="93">
        <f>AP490+AP499+AP517+AP508+AP1076</f>
        <v>0</v>
      </c>
      <c r="AQ109"/>
    </row>
    <row r="110" spans="1:43" ht="16.5" customHeight="1">
      <c r="A110" s="43"/>
      <c r="B110" s="43"/>
      <c r="C110" s="16" t="s">
        <v>199</v>
      </c>
      <c r="D110" s="52" t="s">
        <v>200</v>
      </c>
      <c r="E110" s="93">
        <f t="shared" si="73"/>
        <v>0</v>
      </c>
      <c r="F110" s="93">
        <f t="shared" si="73"/>
        <v>0</v>
      </c>
      <c r="G110" s="93">
        <f t="shared" si="73"/>
        <v>0</v>
      </c>
      <c r="H110" s="93">
        <f t="shared" si="73"/>
        <v>0</v>
      </c>
      <c r="I110" s="93">
        <f t="shared" si="73"/>
        <v>0</v>
      </c>
      <c r="J110" s="93">
        <f t="shared" si="73"/>
        <v>0</v>
      </c>
      <c r="K110" s="93">
        <f t="shared" si="73"/>
        <v>0</v>
      </c>
      <c r="L110" s="48">
        <f t="shared" si="43"/>
        <v>0</v>
      </c>
      <c r="M110" s="48">
        <f t="shared" si="44"/>
        <v>0</v>
      </c>
      <c r="N110" s="93">
        <f t="shared" si="74"/>
        <v>0</v>
      </c>
      <c r="O110" s="93">
        <f t="shared" si="74"/>
        <v>0</v>
      </c>
      <c r="P110" s="93">
        <f t="shared" si="74"/>
        <v>0</v>
      </c>
      <c r="Q110" s="93">
        <f t="shared" si="74"/>
        <v>0</v>
      </c>
      <c r="R110" s="93">
        <f t="shared" si="74"/>
        <v>0</v>
      </c>
      <c r="S110" s="93">
        <f t="shared" si="74"/>
        <v>0</v>
      </c>
      <c r="T110" s="93">
        <f t="shared" si="74"/>
        <v>0</v>
      </c>
      <c r="U110" s="93">
        <f t="shared" si="74"/>
        <v>0</v>
      </c>
      <c r="V110" s="93">
        <f t="shared" si="74"/>
        <v>0</v>
      </c>
      <c r="W110" s="93">
        <f t="shared" si="74"/>
        <v>0</v>
      </c>
      <c r="X110" s="93">
        <f t="shared" si="74"/>
        <v>0</v>
      </c>
      <c r="Y110" s="93">
        <f t="shared" si="74"/>
        <v>0</v>
      </c>
      <c r="Z110" s="93">
        <f t="shared" si="74"/>
        <v>0</v>
      </c>
      <c r="AA110" s="93">
        <f t="shared" si="74"/>
        <v>0</v>
      </c>
      <c r="AB110" s="93">
        <f t="shared" si="74"/>
        <v>0</v>
      </c>
      <c r="AC110" s="93">
        <f t="shared" si="74"/>
        <v>0</v>
      </c>
      <c r="AD110" s="93">
        <f t="shared" si="74"/>
        <v>0</v>
      </c>
      <c r="AE110" s="292">
        <f t="shared" si="46"/>
        <v>0</v>
      </c>
      <c r="AF110" s="93">
        <f>AF491+AF500+AF518+AF509+AF1077</f>
        <v>0</v>
      </c>
      <c r="AG110" s="93">
        <f>AG491+AG500+AG518+AG509+AG1077</f>
        <v>0</v>
      </c>
      <c r="AH110" s="93">
        <f t="shared" si="75"/>
        <v>0</v>
      </c>
      <c r="AI110" s="93">
        <f t="shared" si="75"/>
        <v>0</v>
      </c>
      <c r="AJ110" s="93">
        <f t="shared" si="75"/>
        <v>0</v>
      </c>
      <c r="AK110" s="93">
        <f t="shared" si="75"/>
        <v>0</v>
      </c>
      <c r="AL110" s="93">
        <f t="shared" si="75"/>
        <v>0</v>
      </c>
      <c r="AM110" s="93">
        <f t="shared" si="75"/>
        <v>0</v>
      </c>
      <c r="AN110" s="93">
        <f t="shared" si="75"/>
        <v>0</v>
      </c>
      <c r="AO110" s="93">
        <f t="shared" si="75"/>
        <v>0</v>
      </c>
      <c r="AP110" s="93">
        <f>AP491+AP500+AP518+AP509+AP1077</f>
        <v>0</v>
      </c>
      <c r="AQ110"/>
    </row>
    <row r="111" spans="1:43" ht="19.5" customHeight="1">
      <c r="A111" s="43"/>
      <c r="B111" s="43"/>
      <c r="C111" s="16" t="s">
        <v>201</v>
      </c>
      <c r="D111" s="52" t="s">
        <v>202</v>
      </c>
      <c r="E111" s="93">
        <f t="shared" si="73"/>
        <v>12651</v>
      </c>
      <c r="F111" s="93">
        <f t="shared" si="73"/>
        <v>16082</v>
      </c>
      <c r="G111" s="93">
        <f t="shared" si="73"/>
        <v>16082</v>
      </c>
      <c r="H111" s="93">
        <f t="shared" si="73"/>
        <v>7469</v>
      </c>
      <c r="I111" s="93">
        <f t="shared" si="73"/>
        <v>4156</v>
      </c>
      <c r="J111" s="93">
        <f t="shared" si="73"/>
        <v>2232</v>
      </c>
      <c r="K111" s="93">
        <f t="shared" si="73"/>
        <v>2225</v>
      </c>
      <c r="L111" s="48">
        <f t="shared" si="43"/>
        <v>16082</v>
      </c>
      <c r="M111" s="48">
        <f t="shared" si="44"/>
        <v>0</v>
      </c>
      <c r="N111" s="93">
        <f t="shared" si="74"/>
        <v>0</v>
      </c>
      <c r="O111" s="93">
        <f t="shared" si="74"/>
        <v>0</v>
      </c>
      <c r="P111" s="93">
        <f t="shared" si="74"/>
        <v>0</v>
      </c>
      <c r="Q111" s="93">
        <f t="shared" si="74"/>
        <v>0</v>
      </c>
      <c r="R111" s="93">
        <f t="shared" si="74"/>
        <v>0</v>
      </c>
      <c r="S111" s="93">
        <f t="shared" si="74"/>
        <v>0</v>
      </c>
      <c r="T111" s="93">
        <f t="shared" si="74"/>
        <v>0</v>
      </c>
      <c r="U111" s="93">
        <f t="shared" si="74"/>
        <v>0</v>
      </c>
      <c r="V111" s="93">
        <f t="shared" si="74"/>
        <v>0</v>
      </c>
      <c r="W111" s="93">
        <f t="shared" si="74"/>
        <v>0</v>
      </c>
      <c r="X111" s="93">
        <f t="shared" si="74"/>
        <v>0</v>
      </c>
      <c r="Y111" s="93">
        <f t="shared" si="74"/>
        <v>0</v>
      </c>
      <c r="Z111" s="93">
        <f t="shared" si="74"/>
        <v>0</v>
      </c>
      <c r="AA111" s="93">
        <f t="shared" si="74"/>
        <v>0</v>
      </c>
      <c r="AB111" s="93">
        <f t="shared" si="74"/>
        <v>0</v>
      </c>
      <c r="AC111" s="93">
        <f t="shared" si="74"/>
        <v>0</v>
      </c>
      <c r="AD111" s="93">
        <f t="shared" si="74"/>
        <v>0</v>
      </c>
      <c r="AE111" s="292">
        <f t="shared" si="46"/>
        <v>16082</v>
      </c>
      <c r="AF111" s="93">
        <f>AF492+AF501+AF519+AF510+AF1078</f>
        <v>16082</v>
      </c>
      <c r="AG111" s="93">
        <v>6820</v>
      </c>
      <c r="AH111" s="93">
        <f t="shared" si="75"/>
        <v>7781</v>
      </c>
      <c r="AI111" s="93">
        <f t="shared" si="75"/>
        <v>0</v>
      </c>
      <c r="AJ111" s="93">
        <f t="shared" si="75"/>
        <v>0</v>
      </c>
      <c r="AK111" s="93">
        <f t="shared" si="75"/>
        <v>0</v>
      </c>
      <c r="AL111" s="93">
        <f t="shared" si="75"/>
        <v>7781</v>
      </c>
      <c r="AM111" s="93">
        <f t="shared" si="75"/>
        <v>0</v>
      </c>
      <c r="AN111" s="93">
        <f t="shared" si="75"/>
        <v>0</v>
      </c>
      <c r="AO111" s="93">
        <f t="shared" si="75"/>
        <v>0</v>
      </c>
      <c r="AP111" s="93">
        <f>AP492+AP501+AP519+AP510+AP1078</f>
        <v>0</v>
      </c>
      <c r="AQ111"/>
    </row>
    <row r="112" spans="1:43" ht="29.25" customHeight="1">
      <c r="A112" s="43"/>
      <c r="B112" s="43"/>
      <c r="C112" s="187" t="s">
        <v>195</v>
      </c>
      <c r="D112" s="278" t="s">
        <v>203</v>
      </c>
      <c r="E112" s="293">
        <f t="shared" ref="E112:K112" si="76">E113+E114+E115</f>
        <v>0</v>
      </c>
      <c r="F112" s="293">
        <f t="shared" si="76"/>
        <v>0</v>
      </c>
      <c r="G112" s="293">
        <f t="shared" si="76"/>
        <v>0</v>
      </c>
      <c r="H112" s="293">
        <f t="shared" si="76"/>
        <v>0</v>
      </c>
      <c r="I112" s="293">
        <f t="shared" si="76"/>
        <v>0</v>
      </c>
      <c r="J112" s="293">
        <f t="shared" si="76"/>
        <v>0</v>
      </c>
      <c r="K112" s="293">
        <f t="shared" si="76"/>
        <v>0</v>
      </c>
      <c r="L112" s="225">
        <f t="shared" si="43"/>
        <v>0</v>
      </c>
      <c r="M112" s="225">
        <f t="shared" si="44"/>
        <v>0</v>
      </c>
      <c r="N112" s="293">
        <f t="shared" ref="N112:AP112" si="77">N113+N114+N115</f>
        <v>0</v>
      </c>
      <c r="O112" s="293">
        <f t="shared" si="77"/>
        <v>0</v>
      </c>
      <c r="P112" s="293">
        <f t="shared" si="77"/>
        <v>0</v>
      </c>
      <c r="Q112" s="293">
        <f t="shared" si="77"/>
        <v>0</v>
      </c>
      <c r="R112" s="293">
        <f t="shared" si="77"/>
        <v>0</v>
      </c>
      <c r="S112" s="293">
        <f t="shared" si="77"/>
        <v>0</v>
      </c>
      <c r="T112" s="293">
        <f t="shared" si="77"/>
        <v>0</v>
      </c>
      <c r="U112" s="293">
        <f t="shared" si="77"/>
        <v>0</v>
      </c>
      <c r="V112" s="293">
        <f t="shared" si="77"/>
        <v>0</v>
      </c>
      <c r="W112" s="293">
        <f t="shared" si="77"/>
        <v>0</v>
      </c>
      <c r="X112" s="293">
        <f t="shared" si="77"/>
        <v>0</v>
      </c>
      <c r="Y112" s="293">
        <f t="shared" si="77"/>
        <v>0</v>
      </c>
      <c r="Z112" s="293">
        <f t="shared" si="77"/>
        <v>0</v>
      </c>
      <c r="AA112" s="293">
        <f t="shared" si="77"/>
        <v>0</v>
      </c>
      <c r="AB112" s="293">
        <f t="shared" si="77"/>
        <v>0</v>
      </c>
      <c r="AC112" s="293">
        <f t="shared" si="77"/>
        <v>0</v>
      </c>
      <c r="AD112" s="293">
        <f t="shared" si="77"/>
        <v>0</v>
      </c>
      <c r="AE112" s="293">
        <f t="shared" si="46"/>
        <v>0</v>
      </c>
      <c r="AF112" s="293">
        <f t="shared" si="77"/>
        <v>0</v>
      </c>
      <c r="AG112" s="293">
        <f t="shared" si="77"/>
        <v>3199</v>
      </c>
      <c r="AH112" s="293">
        <f t="shared" si="77"/>
        <v>342</v>
      </c>
      <c r="AI112" s="293">
        <f t="shared" si="77"/>
        <v>0</v>
      </c>
      <c r="AJ112" s="293">
        <f t="shared" si="77"/>
        <v>0</v>
      </c>
      <c r="AK112" s="293">
        <f t="shared" si="77"/>
        <v>0</v>
      </c>
      <c r="AL112" s="293">
        <f t="shared" si="77"/>
        <v>342</v>
      </c>
      <c r="AM112" s="293">
        <f t="shared" si="77"/>
        <v>0</v>
      </c>
      <c r="AN112" s="293">
        <f t="shared" si="77"/>
        <v>0</v>
      </c>
      <c r="AO112" s="293">
        <f t="shared" si="77"/>
        <v>0</v>
      </c>
      <c r="AP112" s="293">
        <f t="shared" si="77"/>
        <v>0</v>
      </c>
      <c r="AQ112"/>
    </row>
    <row r="113" spans="1:43" ht="14.25" customHeight="1">
      <c r="A113" s="43"/>
      <c r="B113" s="43"/>
      <c r="C113" s="16" t="s">
        <v>197</v>
      </c>
      <c r="D113" s="54" t="s">
        <v>204</v>
      </c>
      <c r="E113" s="93"/>
      <c r="F113" s="93"/>
      <c r="G113" s="93"/>
      <c r="H113" s="93"/>
      <c r="I113" s="93"/>
      <c r="J113" s="93"/>
      <c r="K113" s="93"/>
      <c r="L113" s="48">
        <f t="shared" si="43"/>
        <v>0</v>
      </c>
      <c r="M113" s="48">
        <f t="shared" si="44"/>
        <v>0</v>
      </c>
      <c r="N113" s="93"/>
      <c r="O113" s="93"/>
      <c r="P113" s="93"/>
      <c r="Q113" s="93"/>
      <c r="R113" s="93"/>
      <c r="S113" s="93"/>
      <c r="T113" s="93"/>
      <c r="U113" s="93"/>
      <c r="V113" s="93"/>
      <c r="W113" s="93"/>
      <c r="X113" s="93"/>
      <c r="Y113" s="93"/>
      <c r="Z113" s="93"/>
      <c r="AA113" s="93"/>
      <c r="AB113" s="93"/>
      <c r="AC113" s="93"/>
      <c r="AD113" s="93"/>
      <c r="AE113" s="292">
        <f t="shared" si="46"/>
        <v>0</v>
      </c>
      <c r="AF113" s="93"/>
      <c r="AG113" s="93">
        <v>2700</v>
      </c>
      <c r="AH113" s="93">
        <f t="shared" ref="AH113:AK113" si="78">AH490</f>
        <v>292</v>
      </c>
      <c r="AI113" s="533">
        <f t="shared" si="78"/>
        <v>0</v>
      </c>
      <c r="AJ113" s="533">
        <f t="shared" si="78"/>
        <v>0</v>
      </c>
      <c r="AK113" s="533">
        <f t="shared" si="78"/>
        <v>0</v>
      </c>
      <c r="AL113" s="533">
        <f>AL490</f>
        <v>292</v>
      </c>
      <c r="AM113" s="93">
        <f t="shared" ref="AM113:AP113" si="79">AM490</f>
        <v>0</v>
      </c>
      <c r="AN113" s="93">
        <f t="shared" si="79"/>
        <v>0</v>
      </c>
      <c r="AO113" s="93">
        <f t="shared" si="79"/>
        <v>0</v>
      </c>
      <c r="AP113" s="93">
        <f t="shared" si="79"/>
        <v>0</v>
      </c>
      <c r="AQ113"/>
    </row>
    <row r="114" spans="1:43" ht="20.25" customHeight="1">
      <c r="A114" s="43"/>
      <c r="B114" s="43"/>
      <c r="C114" s="16" t="s">
        <v>199</v>
      </c>
      <c r="D114" s="54" t="s">
        <v>205</v>
      </c>
      <c r="E114" s="93"/>
      <c r="F114" s="93"/>
      <c r="G114" s="93"/>
      <c r="H114" s="93"/>
      <c r="I114" s="93"/>
      <c r="J114" s="93"/>
      <c r="K114" s="93"/>
      <c r="L114" s="48">
        <f t="shared" si="43"/>
        <v>0</v>
      </c>
      <c r="M114" s="48">
        <f t="shared" si="44"/>
        <v>0</v>
      </c>
      <c r="N114" s="93"/>
      <c r="O114" s="93"/>
      <c r="P114" s="93"/>
      <c r="Q114" s="93"/>
      <c r="R114" s="93"/>
      <c r="S114" s="93"/>
      <c r="T114" s="93"/>
      <c r="U114" s="93"/>
      <c r="V114" s="93"/>
      <c r="W114" s="93"/>
      <c r="X114" s="93"/>
      <c r="Y114" s="93"/>
      <c r="Z114" s="93"/>
      <c r="AA114" s="93"/>
      <c r="AB114" s="93"/>
      <c r="AC114" s="93"/>
      <c r="AD114" s="93"/>
      <c r="AE114" s="292">
        <f t="shared" si="46"/>
        <v>0</v>
      </c>
      <c r="AF114" s="93"/>
      <c r="AG114" s="93"/>
      <c r="AH114" s="93"/>
      <c r="AI114" s="93"/>
      <c r="AJ114" s="93"/>
      <c r="AK114" s="93"/>
      <c r="AL114" s="93"/>
      <c r="AM114" s="93"/>
      <c r="AN114" s="93"/>
      <c r="AO114" s="93"/>
      <c r="AP114" s="93"/>
      <c r="AQ114"/>
    </row>
    <row r="115" spans="1:43" ht="18.75" customHeight="1">
      <c r="A115" s="43"/>
      <c r="B115" s="43"/>
      <c r="C115" s="16" t="s">
        <v>201</v>
      </c>
      <c r="D115" s="54" t="s">
        <v>206</v>
      </c>
      <c r="E115" s="93"/>
      <c r="F115" s="93"/>
      <c r="G115" s="93"/>
      <c r="H115" s="93"/>
      <c r="I115" s="93"/>
      <c r="J115" s="93"/>
      <c r="K115" s="93"/>
      <c r="L115" s="48">
        <f t="shared" si="43"/>
        <v>0</v>
      </c>
      <c r="M115" s="48">
        <f t="shared" si="44"/>
        <v>0</v>
      </c>
      <c r="N115" s="93"/>
      <c r="O115" s="93"/>
      <c r="P115" s="93"/>
      <c r="Q115" s="93"/>
      <c r="R115" s="93"/>
      <c r="S115" s="93"/>
      <c r="T115" s="93"/>
      <c r="U115" s="93"/>
      <c r="V115" s="93"/>
      <c r="W115" s="93"/>
      <c r="X115" s="93"/>
      <c r="Y115" s="93"/>
      <c r="Z115" s="93"/>
      <c r="AA115" s="93"/>
      <c r="AB115" s="93"/>
      <c r="AC115" s="93"/>
      <c r="AD115" s="93"/>
      <c r="AE115" s="292">
        <f t="shared" si="46"/>
        <v>0</v>
      </c>
      <c r="AF115" s="93"/>
      <c r="AG115" s="93">
        <v>499</v>
      </c>
      <c r="AH115" s="93">
        <f t="shared" ref="AH115:AK115" si="80">AH492</f>
        <v>50</v>
      </c>
      <c r="AI115" s="93">
        <f t="shared" si="80"/>
        <v>0</v>
      </c>
      <c r="AJ115" s="93">
        <f t="shared" si="80"/>
        <v>0</v>
      </c>
      <c r="AK115" s="93">
        <f t="shared" si="80"/>
        <v>0</v>
      </c>
      <c r="AL115" s="93">
        <f>AL492</f>
        <v>50</v>
      </c>
      <c r="AM115" s="93">
        <f t="shared" ref="AM115:AO115" si="81">AM492</f>
        <v>0</v>
      </c>
      <c r="AN115" s="93">
        <f t="shared" si="81"/>
        <v>0</v>
      </c>
      <c r="AO115" s="93">
        <f t="shared" si="81"/>
        <v>0</v>
      </c>
      <c r="AP115" s="93"/>
      <c r="AQ115"/>
    </row>
    <row r="116" spans="1:43" ht="56.25" customHeight="1">
      <c r="A116" s="43"/>
      <c r="B116" s="43"/>
      <c r="C116" s="94" t="s">
        <v>207</v>
      </c>
      <c r="D116" s="92" t="s">
        <v>208</v>
      </c>
      <c r="E116" s="404">
        <f t="shared" ref="E116:K116" si="82">E117+E118</f>
        <v>2103</v>
      </c>
      <c r="F116" s="55">
        <f t="shared" si="82"/>
        <v>21506</v>
      </c>
      <c r="G116" s="292">
        <f t="shared" si="82"/>
        <v>22276</v>
      </c>
      <c r="H116" s="292">
        <f t="shared" si="82"/>
        <v>399</v>
      </c>
      <c r="I116" s="292">
        <f t="shared" si="82"/>
        <v>5482</v>
      </c>
      <c r="J116" s="292">
        <f t="shared" si="82"/>
        <v>7634</v>
      </c>
      <c r="K116" s="292">
        <f t="shared" si="82"/>
        <v>8761</v>
      </c>
      <c r="L116" s="48">
        <f t="shared" si="43"/>
        <v>22276</v>
      </c>
      <c r="M116" s="48">
        <f t="shared" si="44"/>
        <v>0</v>
      </c>
      <c r="N116" s="292">
        <f t="shared" ref="N116:AP116" si="83">N117+N118</f>
        <v>25946</v>
      </c>
      <c r="O116" s="292">
        <f t="shared" si="83"/>
        <v>25926</v>
      </c>
      <c r="P116" s="292">
        <f t="shared" si="83"/>
        <v>10627</v>
      </c>
      <c r="Q116" s="55">
        <f t="shared" si="83"/>
        <v>0</v>
      </c>
      <c r="R116" s="55">
        <f t="shared" si="83"/>
        <v>0</v>
      </c>
      <c r="S116" s="55">
        <f t="shared" si="83"/>
        <v>0</v>
      </c>
      <c r="T116" s="55">
        <f t="shared" si="83"/>
        <v>0</v>
      </c>
      <c r="U116" s="55">
        <f t="shared" si="83"/>
        <v>0</v>
      </c>
      <c r="V116" s="55">
        <f t="shared" si="83"/>
        <v>0</v>
      </c>
      <c r="W116" s="55">
        <f t="shared" si="83"/>
        <v>14.589999999999998</v>
      </c>
      <c r="X116" s="55">
        <f t="shared" si="83"/>
        <v>0</v>
      </c>
      <c r="Y116" s="55">
        <f t="shared" si="83"/>
        <v>0</v>
      </c>
      <c r="Z116" s="55">
        <f t="shared" si="83"/>
        <v>0</v>
      </c>
      <c r="AA116" s="55">
        <f t="shared" si="83"/>
        <v>0</v>
      </c>
      <c r="AB116" s="55">
        <f t="shared" si="83"/>
        <v>0</v>
      </c>
      <c r="AC116" s="55">
        <f t="shared" si="83"/>
        <v>0</v>
      </c>
      <c r="AD116" s="55">
        <f t="shared" si="83"/>
        <v>0</v>
      </c>
      <c r="AE116" s="292">
        <f t="shared" si="46"/>
        <v>22290.59</v>
      </c>
      <c r="AF116" s="55">
        <f t="shared" si="83"/>
        <v>22290.59</v>
      </c>
      <c r="AG116" s="55">
        <f t="shared" si="83"/>
        <v>2618</v>
      </c>
      <c r="AH116" s="530">
        <f t="shared" si="83"/>
        <v>26992</v>
      </c>
      <c r="AI116" s="55">
        <f t="shared" si="83"/>
        <v>0</v>
      </c>
      <c r="AJ116" s="55">
        <f t="shared" si="83"/>
        <v>0</v>
      </c>
      <c r="AK116" s="55">
        <f t="shared" si="83"/>
        <v>0</v>
      </c>
      <c r="AL116" s="55">
        <f t="shared" si="83"/>
        <v>26992</v>
      </c>
      <c r="AM116" s="55">
        <f t="shared" si="83"/>
        <v>26474</v>
      </c>
      <c r="AN116" s="55">
        <f t="shared" si="83"/>
        <v>18815</v>
      </c>
      <c r="AO116" s="55">
        <f t="shared" si="83"/>
        <v>546</v>
      </c>
      <c r="AP116" s="55">
        <f t="shared" si="83"/>
        <v>0</v>
      </c>
      <c r="AQ116"/>
    </row>
    <row r="117" spans="1:43" ht="62.25" hidden="1" customHeight="1">
      <c r="A117" s="43"/>
      <c r="B117" s="43"/>
      <c r="C117" s="94" t="s">
        <v>209</v>
      </c>
      <c r="D117" s="92" t="s">
        <v>210</v>
      </c>
      <c r="E117" s="93"/>
      <c r="F117" s="93"/>
      <c r="G117" s="93"/>
      <c r="H117" s="93"/>
      <c r="I117" s="93"/>
      <c r="J117" s="93"/>
      <c r="K117" s="93"/>
      <c r="L117" s="48">
        <f t="shared" si="43"/>
        <v>0</v>
      </c>
      <c r="M117" s="48">
        <f t="shared" si="44"/>
        <v>0</v>
      </c>
      <c r="N117" s="93"/>
      <c r="O117" s="93"/>
      <c r="P117" s="93"/>
      <c r="Q117" s="534"/>
      <c r="R117" s="534"/>
      <c r="S117" s="534"/>
      <c r="T117" s="534"/>
      <c r="U117" s="534"/>
      <c r="V117" s="534"/>
      <c r="W117" s="534"/>
      <c r="X117" s="534"/>
      <c r="Y117" s="534"/>
      <c r="Z117" s="534"/>
      <c r="AA117" s="534"/>
      <c r="AB117" s="534"/>
      <c r="AC117" s="534"/>
      <c r="AD117" s="534"/>
      <c r="AE117" s="292">
        <f t="shared" si="46"/>
        <v>0</v>
      </c>
      <c r="AF117" s="534"/>
      <c r="AG117" s="534"/>
      <c r="AH117" s="534"/>
      <c r="AI117" s="534"/>
      <c r="AJ117" s="534"/>
      <c r="AK117" s="534"/>
      <c r="AL117" s="534"/>
      <c r="AM117" s="534"/>
      <c r="AN117" s="534"/>
      <c r="AO117" s="534"/>
      <c r="AP117" s="534"/>
      <c r="AQ117"/>
    </row>
    <row r="118" spans="1:43" ht="39" customHeight="1">
      <c r="A118" s="43"/>
      <c r="B118" s="43"/>
      <c r="C118" s="94" t="s">
        <v>211</v>
      </c>
      <c r="D118" s="92" t="s">
        <v>212</v>
      </c>
      <c r="E118" s="93">
        <v>2103</v>
      </c>
      <c r="F118" s="292">
        <f>F1435+F1441+F401</f>
        <v>21506</v>
      </c>
      <c r="G118" s="292">
        <f>G1435+G1441+G401-1702-1607-119</f>
        <v>22276</v>
      </c>
      <c r="H118" s="292">
        <f>H1435+H1441+H401-1607-1702-119</f>
        <v>399</v>
      </c>
      <c r="I118" s="292">
        <f>I1435+I1441+I401</f>
        <v>5482</v>
      </c>
      <c r="J118" s="292">
        <f>J1435+J1441+J401</f>
        <v>7634</v>
      </c>
      <c r="K118" s="292">
        <f>K1435+K1441+K401</f>
        <v>8761</v>
      </c>
      <c r="L118" s="48">
        <f t="shared" si="43"/>
        <v>22276</v>
      </c>
      <c r="M118" s="48">
        <f t="shared" si="44"/>
        <v>0</v>
      </c>
      <c r="N118" s="292">
        <f t="shared" ref="N118:V118" si="84">N1435+N1441+N401</f>
        <v>25946</v>
      </c>
      <c r="O118" s="292">
        <f t="shared" si="84"/>
        <v>25926</v>
      </c>
      <c r="P118" s="292">
        <f t="shared" si="84"/>
        <v>10627</v>
      </c>
      <c r="Q118" s="292">
        <f t="shared" si="84"/>
        <v>0</v>
      </c>
      <c r="R118" s="292">
        <f t="shared" si="84"/>
        <v>0</v>
      </c>
      <c r="S118" s="292">
        <f t="shared" si="84"/>
        <v>0</v>
      </c>
      <c r="T118" s="292">
        <f t="shared" si="84"/>
        <v>0</v>
      </c>
      <c r="U118" s="292">
        <f t="shared" si="84"/>
        <v>0</v>
      </c>
      <c r="V118" s="292">
        <f t="shared" si="84"/>
        <v>0</v>
      </c>
      <c r="W118" s="292">
        <f>W1435+W1441+W401-2.24+W1055</f>
        <v>14.589999999999998</v>
      </c>
      <c r="X118" s="292">
        <f t="shared" ref="X118:AD118" si="85">X1435+X1441+X401</f>
        <v>0</v>
      </c>
      <c r="Y118" s="292">
        <f t="shared" si="85"/>
        <v>0</v>
      </c>
      <c r="Z118" s="292">
        <f t="shared" si="85"/>
        <v>0</v>
      </c>
      <c r="AA118" s="292">
        <f t="shared" si="85"/>
        <v>0</v>
      </c>
      <c r="AB118" s="292">
        <f t="shared" si="85"/>
        <v>0</v>
      </c>
      <c r="AC118" s="292">
        <f t="shared" si="85"/>
        <v>0</v>
      </c>
      <c r="AD118" s="292">
        <f t="shared" si="85"/>
        <v>0</v>
      </c>
      <c r="AE118" s="292">
        <f t="shared" si="46"/>
        <v>22290.59</v>
      </c>
      <c r="AF118" s="292">
        <f>AF1435+AF1441+AF401-1702-1607-119+W1055-2.24</f>
        <v>22290.59</v>
      </c>
      <c r="AG118" s="292">
        <v>2618</v>
      </c>
      <c r="AH118" s="98">
        <f>AH1435+AH1441+AH401+AH735+AH740+AH1055-1982-2036-99-12-22-2908-4550-80</f>
        <v>26992</v>
      </c>
      <c r="AI118" s="292">
        <f>AI1435+AI1441+AI401+AI735+AI740+AI1055</f>
        <v>0</v>
      </c>
      <c r="AJ118" s="292">
        <f>AJ1435+AJ1441+AJ401+AJ735+AJ740+AJ1055</f>
        <v>0</v>
      </c>
      <c r="AK118" s="292">
        <f>AK1435+AK1441+AK401+AK735+AK740+AK1055</f>
        <v>0</v>
      </c>
      <c r="AL118" s="292">
        <v>26992</v>
      </c>
      <c r="AM118" s="292">
        <f>AM1435+AM1441+AM401+AM735+AM740+AM1055</f>
        <v>26474</v>
      </c>
      <c r="AN118" s="292">
        <f>AN1435+AN1441+AN401+AN735+AN740+AN1055</f>
        <v>18815</v>
      </c>
      <c r="AO118" s="292">
        <f>AO1435+AO1441+AO401+AO735+AO740+AO1055</f>
        <v>546</v>
      </c>
      <c r="AP118" s="292">
        <f>AP1435+AP1441+AP401+AP735+AP740+AP1055</f>
        <v>0</v>
      </c>
      <c r="AQ118"/>
    </row>
    <row r="119" spans="1:43" ht="27" hidden="1" customHeight="1">
      <c r="A119" s="43"/>
      <c r="B119" s="43"/>
      <c r="C119" s="128" t="s">
        <v>213</v>
      </c>
      <c r="D119" s="535" t="s">
        <v>214</v>
      </c>
      <c r="E119" s="235">
        <f t="shared" ref="E119:K119" si="86">E121+E120</f>
        <v>8924</v>
      </c>
      <c r="F119" s="235">
        <f t="shared" si="86"/>
        <v>26640</v>
      </c>
      <c r="G119" s="235">
        <f t="shared" si="86"/>
        <v>26640</v>
      </c>
      <c r="H119" s="235">
        <f t="shared" si="86"/>
        <v>855</v>
      </c>
      <c r="I119" s="235">
        <f t="shared" si="86"/>
        <v>7785</v>
      </c>
      <c r="J119" s="235">
        <f t="shared" si="86"/>
        <v>9000</v>
      </c>
      <c r="K119" s="235">
        <f t="shared" si="86"/>
        <v>9000</v>
      </c>
      <c r="L119" s="48">
        <f t="shared" si="43"/>
        <v>26640</v>
      </c>
      <c r="M119" s="48">
        <f t="shared" si="44"/>
        <v>0</v>
      </c>
      <c r="N119" s="235">
        <f t="shared" ref="N119:AP119" si="87">N121+N120</f>
        <v>0</v>
      </c>
      <c r="O119" s="235">
        <f t="shared" si="87"/>
        <v>0</v>
      </c>
      <c r="P119" s="235">
        <f t="shared" si="87"/>
        <v>0</v>
      </c>
      <c r="Q119" s="235">
        <f t="shared" si="87"/>
        <v>0</v>
      </c>
      <c r="R119" s="235">
        <f t="shared" si="87"/>
        <v>0</v>
      </c>
      <c r="S119" s="235">
        <f t="shared" si="87"/>
        <v>0</v>
      </c>
      <c r="T119" s="235">
        <f t="shared" si="87"/>
        <v>0</v>
      </c>
      <c r="U119" s="235">
        <f t="shared" si="87"/>
        <v>0</v>
      </c>
      <c r="V119" s="235">
        <f t="shared" si="87"/>
        <v>0</v>
      </c>
      <c r="W119" s="235">
        <f t="shared" si="87"/>
        <v>0</v>
      </c>
      <c r="X119" s="235">
        <f t="shared" si="87"/>
        <v>0</v>
      </c>
      <c r="Y119" s="235">
        <f t="shared" si="87"/>
        <v>0</v>
      </c>
      <c r="Z119" s="235">
        <f t="shared" si="87"/>
        <v>0</v>
      </c>
      <c r="AA119" s="235">
        <f t="shared" si="87"/>
        <v>0</v>
      </c>
      <c r="AB119" s="235">
        <f t="shared" si="87"/>
        <v>0</v>
      </c>
      <c r="AC119" s="235">
        <f t="shared" si="87"/>
        <v>0</v>
      </c>
      <c r="AD119" s="235">
        <f t="shared" si="87"/>
        <v>0</v>
      </c>
      <c r="AE119" s="292">
        <f t="shared" si="46"/>
        <v>26640</v>
      </c>
      <c r="AF119" s="235">
        <f t="shared" si="87"/>
        <v>26640</v>
      </c>
      <c r="AG119" s="235">
        <f t="shared" si="87"/>
        <v>25826</v>
      </c>
      <c r="AH119" s="235">
        <f t="shared" si="87"/>
        <v>0</v>
      </c>
      <c r="AI119" s="235">
        <f t="shared" si="87"/>
        <v>0</v>
      </c>
      <c r="AJ119" s="235">
        <f t="shared" si="87"/>
        <v>0</v>
      </c>
      <c r="AK119" s="235">
        <f t="shared" si="87"/>
        <v>0</v>
      </c>
      <c r="AL119" s="235">
        <f t="shared" si="87"/>
        <v>0</v>
      </c>
      <c r="AM119" s="235">
        <f t="shared" si="87"/>
        <v>0</v>
      </c>
      <c r="AN119" s="235">
        <f t="shared" si="87"/>
        <v>0</v>
      </c>
      <c r="AO119" s="235">
        <f t="shared" si="87"/>
        <v>0</v>
      </c>
      <c r="AP119" s="235">
        <f t="shared" si="87"/>
        <v>0</v>
      </c>
      <c r="AQ119"/>
    </row>
    <row r="120" spans="1:43" ht="31.5" hidden="1" customHeight="1">
      <c r="A120" s="43"/>
      <c r="B120" s="109"/>
      <c r="C120" s="61" t="s">
        <v>215</v>
      </c>
      <c r="D120" s="62" t="s">
        <v>216</v>
      </c>
      <c r="E120" s="93">
        <v>7352</v>
      </c>
      <c r="F120" s="93">
        <f t="shared" ref="F120:AF120" si="88">F530</f>
        <v>25000</v>
      </c>
      <c r="G120" s="93">
        <f t="shared" si="88"/>
        <v>25000</v>
      </c>
      <c r="H120" s="93">
        <f t="shared" si="88"/>
        <v>0</v>
      </c>
      <c r="I120" s="93">
        <f t="shared" si="88"/>
        <v>7000</v>
      </c>
      <c r="J120" s="93">
        <f t="shared" si="88"/>
        <v>9000</v>
      </c>
      <c r="K120" s="93">
        <f t="shared" si="88"/>
        <v>9000</v>
      </c>
      <c r="L120" s="48">
        <f t="shared" si="43"/>
        <v>25000</v>
      </c>
      <c r="M120" s="48">
        <f t="shared" si="44"/>
        <v>0</v>
      </c>
      <c r="N120" s="93">
        <f t="shared" si="88"/>
        <v>0</v>
      </c>
      <c r="O120" s="93">
        <f t="shared" si="88"/>
        <v>0</v>
      </c>
      <c r="P120" s="93">
        <f t="shared" si="88"/>
        <v>0</v>
      </c>
      <c r="Q120" s="93">
        <f t="shared" si="88"/>
        <v>0</v>
      </c>
      <c r="R120" s="93">
        <f t="shared" si="88"/>
        <v>0</v>
      </c>
      <c r="S120" s="93">
        <f t="shared" si="88"/>
        <v>0</v>
      </c>
      <c r="T120" s="93">
        <f t="shared" si="88"/>
        <v>0</v>
      </c>
      <c r="U120" s="93">
        <f t="shared" si="88"/>
        <v>0</v>
      </c>
      <c r="V120" s="93">
        <f t="shared" si="88"/>
        <v>0</v>
      </c>
      <c r="W120" s="93">
        <f t="shared" si="88"/>
        <v>0</v>
      </c>
      <c r="X120" s="93">
        <f t="shared" si="88"/>
        <v>0</v>
      </c>
      <c r="Y120" s="93">
        <f t="shared" si="88"/>
        <v>0</v>
      </c>
      <c r="Z120" s="93">
        <f t="shared" si="88"/>
        <v>0</v>
      </c>
      <c r="AA120" s="93">
        <f t="shared" si="88"/>
        <v>0</v>
      </c>
      <c r="AB120" s="93">
        <f t="shared" si="88"/>
        <v>0</v>
      </c>
      <c r="AC120" s="93">
        <f t="shared" si="88"/>
        <v>0</v>
      </c>
      <c r="AD120" s="93">
        <f t="shared" si="88"/>
        <v>0</v>
      </c>
      <c r="AE120" s="292">
        <f t="shared" si="46"/>
        <v>25000</v>
      </c>
      <c r="AF120" s="93">
        <f t="shared" si="88"/>
        <v>25000</v>
      </c>
      <c r="AG120" s="93">
        <v>24787</v>
      </c>
      <c r="AH120" s="93">
        <f t="shared" ref="AH120:AP120" si="89">AH530</f>
        <v>0</v>
      </c>
      <c r="AI120" s="93">
        <f t="shared" si="89"/>
        <v>0</v>
      </c>
      <c r="AJ120" s="93">
        <f t="shared" si="89"/>
        <v>0</v>
      </c>
      <c r="AK120" s="93">
        <f t="shared" si="89"/>
        <v>0</v>
      </c>
      <c r="AL120" s="93">
        <f t="shared" si="89"/>
        <v>0</v>
      </c>
      <c r="AM120" s="93">
        <f t="shared" si="89"/>
        <v>0</v>
      </c>
      <c r="AN120" s="93">
        <f t="shared" si="89"/>
        <v>0</v>
      </c>
      <c r="AO120" s="93">
        <f t="shared" si="89"/>
        <v>0</v>
      </c>
      <c r="AP120" s="93">
        <f t="shared" si="89"/>
        <v>0</v>
      </c>
      <c r="AQ120"/>
    </row>
    <row r="121" spans="1:43" ht="27" hidden="1" customHeight="1">
      <c r="A121" s="43"/>
      <c r="B121" s="43"/>
      <c r="C121" s="187" t="s">
        <v>217</v>
      </c>
      <c r="D121" s="278" t="s">
        <v>218</v>
      </c>
      <c r="E121" s="293">
        <f t="shared" ref="E121:K121" si="90">E122+E123+E124</f>
        <v>1572</v>
      </c>
      <c r="F121" s="293">
        <f t="shared" si="90"/>
        <v>1640</v>
      </c>
      <c r="G121" s="293">
        <f t="shared" si="90"/>
        <v>1640</v>
      </c>
      <c r="H121" s="293">
        <f t="shared" si="90"/>
        <v>855</v>
      </c>
      <c r="I121" s="293">
        <f t="shared" si="90"/>
        <v>785</v>
      </c>
      <c r="J121" s="293">
        <f t="shared" si="90"/>
        <v>0</v>
      </c>
      <c r="K121" s="293">
        <f t="shared" si="90"/>
        <v>0</v>
      </c>
      <c r="L121" s="48">
        <f t="shared" si="43"/>
        <v>1640</v>
      </c>
      <c r="M121" s="48">
        <f t="shared" si="44"/>
        <v>0</v>
      </c>
      <c r="N121" s="293">
        <f t="shared" ref="N121:AP121" si="91">N122+N123+N124</f>
        <v>0</v>
      </c>
      <c r="O121" s="293">
        <f t="shared" si="91"/>
        <v>0</v>
      </c>
      <c r="P121" s="293">
        <f t="shared" si="91"/>
        <v>0</v>
      </c>
      <c r="Q121" s="293">
        <f t="shared" si="91"/>
        <v>0</v>
      </c>
      <c r="R121" s="293">
        <f t="shared" si="91"/>
        <v>0</v>
      </c>
      <c r="S121" s="293">
        <f t="shared" si="91"/>
        <v>0</v>
      </c>
      <c r="T121" s="293">
        <f t="shared" si="91"/>
        <v>0</v>
      </c>
      <c r="U121" s="293">
        <f t="shared" si="91"/>
        <v>0</v>
      </c>
      <c r="V121" s="293">
        <f t="shared" si="91"/>
        <v>0</v>
      </c>
      <c r="W121" s="293">
        <f t="shared" si="91"/>
        <v>0</v>
      </c>
      <c r="X121" s="293">
        <f t="shared" si="91"/>
        <v>0</v>
      </c>
      <c r="Y121" s="293">
        <f t="shared" si="91"/>
        <v>0</v>
      </c>
      <c r="Z121" s="293">
        <f t="shared" si="91"/>
        <v>0</v>
      </c>
      <c r="AA121" s="293">
        <f t="shared" si="91"/>
        <v>0</v>
      </c>
      <c r="AB121" s="293">
        <f t="shared" si="91"/>
        <v>0</v>
      </c>
      <c r="AC121" s="293">
        <f t="shared" si="91"/>
        <v>0</v>
      </c>
      <c r="AD121" s="293">
        <f t="shared" si="91"/>
        <v>0</v>
      </c>
      <c r="AE121" s="292">
        <f t="shared" si="46"/>
        <v>1640</v>
      </c>
      <c r="AF121" s="293">
        <f t="shared" si="91"/>
        <v>1640</v>
      </c>
      <c r="AG121" s="293">
        <f t="shared" si="91"/>
        <v>1039</v>
      </c>
      <c r="AH121" s="293">
        <f t="shared" si="91"/>
        <v>0</v>
      </c>
      <c r="AI121" s="293">
        <f t="shared" si="91"/>
        <v>0</v>
      </c>
      <c r="AJ121" s="293">
        <f t="shared" si="91"/>
        <v>0</v>
      </c>
      <c r="AK121" s="293">
        <f t="shared" si="91"/>
        <v>0</v>
      </c>
      <c r="AL121" s="293">
        <f t="shared" si="91"/>
        <v>0</v>
      </c>
      <c r="AM121" s="293">
        <f t="shared" si="91"/>
        <v>0</v>
      </c>
      <c r="AN121" s="293">
        <f t="shared" si="91"/>
        <v>0</v>
      </c>
      <c r="AO121" s="293">
        <f t="shared" si="91"/>
        <v>0</v>
      </c>
      <c r="AP121" s="293">
        <f t="shared" si="91"/>
        <v>0</v>
      </c>
      <c r="AQ121"/>
    </row>
    <row r="122" spans="1:43" ht="33.75" hidden="1" customHeight="1">
      <c r="A122" s="43"/>
      <c r="B122" s="43"/>
      <c r="C122" s="16" t="s">
        <v>197</v>
      </c>
      <c r="D122" s="52" t="s">
        <v>219</v>
      </c>
      <c r="E122" s="93">
        <f t="shared" ref="E122:F124" si="92">E524</f>
        <v>1321</v>
      </c>
      <c r="F122" s="93">
        <f t="shared" si="92"/>
        <v>1378</v>
      </c>
      <c r="G122" s="93">
        <f>G524</f>
        <v>1378</v>
      </c>
      <c r="H122" s="93">
        <f t="shared" ref="H122:K124" si="93">H524</f>
        <v>718</v>
      </c>
      <c r="I122" s="93">
        <f t="shared" si="93"/>
        <v>660</v>
      </c>
      <c r="J122" s="93">
        <f t="shared" si="93"/>
        <v>0</v>
      </c>
      <c r="K122" s="93">
        <f t="shared" si="93"/>
        <v>0</v>
      </c>
      <c r="L122" s="48">
        <f t="shared" si="43"/>
        <v>1378</v>
      </c>
      <c r="M122" s="48">
        <f t="shared" si="44"/>
        <v>0</v>
      </c>
      <c r="N122" s="93">
        <f t="shared" ref="N122:AF124" si="94">N524</f>
        <v>0</v>
      </c>
      <c r="O122" s="93">
        <f t="shared" si="94"/>
        <v>0</v>
      </c>
      <c r="P122" s="93">
        <f t="shared" si="94"/>
        <v>0</v>
      </c>
      <c r="Q122" s="93">
        <f t="shared" si="94"/>
        <v>0</v>
      </c>
      <c r="R122" s="93">
        <f t="shared" si="94"/>
        <v>0</v>
      </c>
      <c r="S122" s="93">
        <f t="shared" si="94"/>
        <v>0</v>
      </c>
      <c r="T122" s="93">
        <f t="shared" si="94"/>
        <v>0</v>
      </c>
      <c r="U122" s="93">
        <f t="shared" si="94"/>
        <v>0</v>
      </c>
      <c r="V122" s="93">
        <f t="shared" si="94"/>
        <v>0</v>
      </c>
      <c r="W122" s="93">
        <f t="shared" si="94"/>
        <v>0</v>
      </c>
      <c r="X122" s="93">
        <f t="shared" si="94"/>
        <v>0</v>
      </c>
      <c r="Y122" s="93">
        <f t="shared" si="94"/>
        <v>0</v>
      </c>
      <c r="Z122" s="93">
        <f t="shared" si="94"/>
        <v>0</v>
      </c>
      <c r="AA122" s="93">
        <f t="shared" si="94"/>
        <v>0</v>
      </c>
      <c r="AB122" s="93">
        <f t="shared" si="94"/>
        <v>0</v>
      </c>
      <c r="AC122" s="93">
        <f t="shared" si="94"/>
        <v>0</v>
      </c>
      <c r="AD122" s="93">
        <f t="shared" si="94"/>
        <v>0</v>
      </c>
      <c r="AE122" s="292">
        <f t="shared" si="46"/>
        <v>1378</v>
      </c>
      <c r="AF122" s="93">
        <f t="shared" si="94"/>
        <v>1378</v>
      </c>
      <c r="AG122" s="93">
        <v>873</v>
      </c>
      <c r="AH122" s="93">
        <f t="shared" ref="AH122:AP124" si="95">AH524</f>
        <v>0</v>
      </c>
      <c r="AI122" s="93">
        <f t="shared" si="95"/>
        <v>0</v>
      </c>
      <c r="AJ122" s="93">
        <f t="shared" si="95"/>
        <v>0</v>
      </c>
      <c r="AK122" s="93">
        <f t="shared" si="95"/>
        <v>0</v>
      </c>
      <c r="AL122" s="93">
        <f t="shared" si="95"/>
        <v>0</v>
      </c>
      <c r="AM122" s="93">
        <f t="shared" si="95"/>
        <v>0</v>
      </c>
      <c r="AN122" s="93">
        <f t="shared" si="95"/>
        <v>0</v>
      </c>
      <c r="AO122" s="93">
        <f t="shared" si="95"/>
        <v>0</v>
      </c>
      <c r="AP122" s="93">
        <f t="shared" si="95"/>
        <v>0</v>
      </c>
      <c r="AQ122"/>
    </row>
    <row r="123" spans="1:43" ht="19.5" hidden="1" customHeight="1">
      <c r="A123" s="43"/>
      <c r="B123" s="43"/>
      <c r="C123" s="16" t="s">
        <v>199</v>
      </c>
      <c r="D123" s="52" t="s">
        <v>220</v>
      </c>
      <c r="E123" s="93">
        <f t="shared" si="92"/>
        <v>0</v>
      </c>
      <c r="F123" s="93">
        <f t="shared" si="92"/>
        <v>0</v>
      </c>
      <c r="G123" s="93">
        <f>G525</f>
        <v>0</v>
      </c>
      <c r="H123" s="93">
        <f t="shared" si="93"/>
        <v>0</v>
      </c>
      <c r="I123" s="93">
        <f t="shared" si="93"/>
        <v>0</v>
      </c>
      <c r="J123" s="93">
        <f t="shared" si="93"/>
        <v>0</v>
      </c>
      <c r="K123" s="93">
        <f t="shared" si="93"/>
        <v>0</v>
      </c>
      <c r="L123" s="48">
        <f t="shared" si="43"/>
        <v>0</v>
      </c>
      <c r="M123" s="48">
        <f t="shared" si="44"/>
        <v>0</v>
      </c>
      <c r="N123" s="93">
        <f t="shared" si="94"/>
        <v>0</v>
      </c>
      <c r="O123" s="93">
        <f t="shared" si="94"/>
        <v>0</v>
      </c>
      <c r="P123" s="93">
        <f t="shared" si="94"/>
        <v>0</v>
      </c>
      <c r="Q123" s="93">
        <f t="shared" si="94"/>
        <v>0</v>
      </c>
      <c r="R123" s="93">
        <f t="shared" si="94"/>
        <v>0</v>
      </c>
      <c r="S123" s="93">
        <f t="shared" si="94"/>
        <v>0</v>
      </c>
      <c r="T123" s="93">
        <f t="shared" si="94"/>
        <v>0</v>
      </c>
      <c r="U123" s="93">
        <f t="shared" si="94"/>
        <v>0</v>
      </c>
      <c r="V123" s="93">
        <f t="shared" si="94"/>
        <v>0</v>
      </c>
      <c r="W123" s="93">
        <f t="shared" si="94"/>
        <v>0</v>
      </c>
      <c r="X123" s="93">
        <f t="shared" si="94"/>
        <v>0</v>
      </c>
      <c r="Y123" s="93">
        <f t="shared" si="94"/>
        <v>0</v>
      </c>
      <c r="Z123" s="93">
        <f t="shared" si="94"/>
        <v>0</v>
      </c>
      <c r="AA123" s="93">
        <f t="shared" si="94"/>
        <v>0</v>
      </c>
      <c r="AB123" s="93">
        <f t="shared" si="94"/>
        <v>0</v>
      </c>
      <c r="AC123" s="93">
        <f t="shared" si="94"/>
        <v>0</v>
      </c>
      <c r="AD123" s="93">
        <f t="shared" si="94"/>
        <v>0</v>
      </c>
      <c r="AE123" s="292">
        <f t="shared" si="46"/>
        <v>0</v>
      </c>
      <c r="AF123" s="93">
        <f t="shared" si="94"/>
        <v>0</v>
      </c>
      <c r="AG123" s="93">
        <f t="shared" ref="AG123:AM124" si="96">AG525</f>
        <v>0</v>
      </c>
      <c r="AH123" s="93">
        <f t="shared" si="96"/>
        <v>0</v>
      </c>
      <c r="AI123" s="93">
        <f t="shared" si="95"/>
        <v>0</v>
      </c>
      <c r="AJ123" s="93">
        <f t="shared" si="95"/>
        <v>0</v>
      </c>
      <c r="AK123" s="93">
        <f t="shared" si="95"/>
        <v>0</v>
      </c>
      <c r="AL123" s="93">
        <f t="shared" si="96"/>
        <v>0</v>
      </c>
      <c r="AM123" s="93">
        <f t="shared" si="95"/>
        <v>0</v>
      </c>
      <c r="AN123" s="93">
        <f t="shared" si="95"/>
        <v>0</v>
      </c>
      <c r="AO123" s="93">
        <f t="shared" si="95"/>
        <v>0</v>
      </c>
      <c r="AP123" s="93">
        <f t="shared" si="95"/>
        <v>0</v>
      </c>
      <c r="AQ123"/>
    </row>
    <row r="124" spans="1:43" ht="20.25" hidden="1" customHeight="1">
      <c r="A124" s="43"/>
      <c r="B124" s="43"/>
      <c r="C124" s="16" t="s">
        <v>201</v>
      </c>
      <c r="D124" s="52" t="s">
        <v>221</v>
      </c>
      <c r="E124" s="93">
        <f t="shared" si="92"/>
        <v>251</v>
      </c>
      <c r="F124" s="93">
        <f t="shared" si="92"/>
        <v>262</v>
      </c>
      <c r="G124" s="93">
        <f>G526</f>
        <v>262</v>
      </c>
      <c r="H124" s="93">
        <f t="shared" si="93"/>
        <v>137</v>
      </c>
      <c r="I124" s="93">
        <f t="shared" si="93"/>
        <v>125</v>
      </c>
      <c r="J124" s="93">
        <f t="shared" si="93"/>
        <v>0</v>
      </c>
      <c r="K124" s="93">
        <f t="shared" si="93"/>
        <v>0</v>
      </c>
      <c r="L124" s="48">
        <f t="shared" si="43"/>
        <v>262</v>
      </c>
      <c r="M124" s="48">
        <f t="shared" si="44"/>
        <v>0</v>
      </c>
      <c r="N124" s="93">
        <f t="shared" si="94"/>
        <v>0</v>
      </c>
      <c r="O124" s="93">
        <f t="shared" si="94"/>
        <v>0</v>
      </c>
      <c r="P124" s="93">
        <f t="shared" si="94"/>
        <v>0</v>
      </c>
      <c r="Q124" s="93">
        <f t="shared" si="94"/>
        <v>0</v>
      </c>
      <c r="R124" s="93">
        <f t="shared" si="94"/>
        <v>0</v>
      </c>
      <c r="S124" s="93">
        <f t="shared" si="94"/>
        <v>0</v>
      </c>
      <c r="T124" s="93">
        <f t="shared" si="94"/>
        <v>0</v>
      </c>
      <c r="U124" s="93">
        <f t="shared" si="94"/>
        <v>0</v>
      </c>
      <c r="V124" s="93">
        <f t="shared" si="94"/>
        <v>0</v>
      </c>
      <c r="W124" s="93">
        <f t="shared" si="94"/>
        <v>0</v>
      </c>
      <c r="X124" s="93">
        <f t="shared" si="94"/>
        <v>0</v>
      </c>
      <c r="Y124" s="93">
        <f t="shared" si="94"/>
        <v>0</v>
      </c>
      <c r="Z124" s="93">
        <f t="shared" si="94"/>
        <v>0</v>
      </c>
      <c r="AA124" s="93">
        <f t="shared" si="94"/>
        <v>0</v>
      </c>
      <c r="AB124" s="93">
        <f t="shared" si="94"/>
        <v>0</v>
      </c>
      <c r="AC124" s="93">
        <f t="shared" si="94"/>
        <v>0</v>
      </c>
      <c r="AD124" s="93">
        <f t="shared" si="94"/>
        <v>0</v>
      </c>
      <c r="AE124" s="292">
        <f t="shared" si="46"/>
        <v>262</v>
      </c>
      <c r="AF124" s="93">
        <f t="shared" si="94"/>
        <v>262</v>
      </c>
      <c r="AG124" s="93">
        <v>166</v>
      </c>
      <c r="AH124" s="93">
        <f t="shared" si="96"/>
        <v>0</v>
      </c>
      <c r="AI124" s="93">
        <f t="shared" si="95"/>
        <v>0</v>
      </c>
      <c r="AJ124" s="93">
        <f t="shared" si="95"/>
        <v>0</v>
      </c>
      <c r="AK124" s="93">
        <f t="shared" si="95"/>
        <v>0</v>
      </c>
      <c r="AL124" s="93">
        <f t="shared" si="96"/>
        <v>0</v>
      </c>
      <c r="AM124" s="93">
        <f t="shared" si="96"/>
        <v>0</v>
      </c>
      <c r="AN124" s="93">
        <f t="shared" si="95"/>
        <v>0</v>
      </c>
      <c r="AO124" s="93">
        <f t="shared" si="95"/>
        <v>0</v>
      </c>
      <c r="AP124" s="93">
        <f t="shared" si="95"/>
        <v>0</v>
      </c>
      <c r="AQ124"/>
    </row>
    <row r="125" spans="1:43" ht="0.75" hidden="1" customHeight="1">
      <c r="A125" s="43"/>
      <c r="B125" s="43"/>
      <c r="C125" s="16" t="s">
        <v>222</v>
      </c>
      <c r="D125" s="52" t="s">
        <v>223</v>
      </c>
      <c r="E125" s="93"/>
      <c r="F125" s="93"/>
      <c r="G125" s="93"/>
      <c r="H125" s="93"/>
      <c r="I125" s="93"/>
      <c r="J125" s="93"/>
      <c r="K125" s="93"/>
      <c r="L125" s="48">
        <f t="shared" si="43"/>
        <v>0</v>
      </c>
      <c r="M125" s="48">
        <f t="shared" si="44"/>
        <v>0</v>
      </c>
      <c r="N125" s="93"/>
      <c r="O125" s="93"/>
      <c r="P125" s="93"/>
      <c r="Q125" s="93"/>
      <c r="R125" s="93"/>
      <c r="S125" s="93"/>
      <c r="T125" s="93"/>
      <c r="U125" s="93"/>
      <c r="V125" s="93"/>
      <c r="W125" s="93"/>
      <c r="X125" s="93"/>
      <c r="Y125" s="93"/>
      <c r="Z125" s="93"/>
      <c r="AA125" s="93"/>
      <c r="AB125" s="93"/>
      <c r="AC125" s="93"/>
      <c r="AD125" s="93"/>
      <c r="AE125" s="292">
        <f t="shared" si="46"/>
        <v>0</v>
      </c>
      <c r="AF125" s="93"/>
      <c r="AG125" s="93"/>
      <c r="AH125" s="93"/>
      <c r="AI125" s="93"/>
      <c r="AJ125" s="93"/>
      <c r="AK125" s="93"/>
      <c r="AL125" s="93"/>
      <c r="AM125" s="93"/>
      <c r="AN125" s="93"/>
      <c r="AO125" s="93"/>
      <c r="AP125" s="93"/>
      <c r="AQ125"/>
    </row>
    <row r="126" spans="1:43" ht="43.5" customHeight="1">
      <c r="A126" s="43"/>
      <c r="B126" s="43"/>
      <c r="C126" s="73" t="s">
        <v>224</v>
      </c>
      <c r="D126" s="536" t="s">
        <v>223</v>
      </c>
      <c r="E126" s="335">
        <f>E127+E141</f>
        <v>12062</v>
      </c>
      <c r="F126" s="335">
        <f>F127+F141</f>
        <v>146574</v>
      </c>
      <c r="G126" s="335">
        <f>G127+G131+G135</f>
        <v>145651</v>
      </c>
      <c r="H126" s="335">
        <f t="shared" ref="H126:AP126" si="97">H127+H131+H135</f>
        <v>2611</v>
      </c>
      <c r="I126" s="335">
        <f t="shared" si="97"/>
        <v>35840</v>
      </c>
      <c r="J126" s="335">
        <f t="shared" si="97"/>
        <v>49910</v>
      </c>
      <c r="K126" s="335">
        <f t="shared" si="97"/>
        <v>57290</v>
      </c>
      <c r="L126" s="335">
        <f t="shared" si="97"/>
        <v>145651</v>
      </c>
      <c r="M126" s="335">
        <f t="shared" si="97"/>
        <v>0</v>
      </c>
      <c r="N126" s="335">
        <f t="shared" si="97"/>
        <v>169643</v>
      </c>
      <c r="O126" s="335">
        <f t="shared" si="97"/>
        <v>169514</v>
      </c>
      <c r="P126" s="335">
        <f t="shared" si="97"/>
        <v>69483</v>
      </c>
      <c r="Q126" s="335">
        <f t="shared" si="97"/>
        <v>0</v>
      </c>
      <c r="R126" s="335">
        <f t="shared" si="97"/>
        <v>0</v>
      </c>
      <c r="S126" s="335">
        <f t="shared" si="97"/>
        <v>0</v>
      </c>
      <c r="T126" s="335">
        <f t="shared" si="97"/>
        <v>0</v>
      </c>
      <c r="U126" s="335">
        <f t="shared" si="97"/>
        <v>0</v>
      </c>
      <c r="V126" s="335">
        <f t="shared" si="97"/>
        <v>0</v>
      </c>
      <c r="W126" s="335">
        <f t="shared" si="97"/>
        <v>95.37</v>
      </c>
      <c r="X126" s="335">
        <f t="shared" si="97"/>
        <v>420</v>
      </c>
      <c r="Y126" s="335">
        <f t="shared" si="97"/>
        <v>0</v>
      </c>
      <c r="Z126" s="335">
        <f t="shared" si="97"/>
        <v>0</v>
      </c>
      <c r="AA126" s="335">
        <f t="shared" si="97"/>
        <v>0</v>
      </c>
      <c r="AB126" s="335">
        <f t="shared" si="97"/>
        <v>0</v>
      </c>
      <c r="AC126" s="335">
        <f t="shared" si="97"/>
        <v>0</v>
      </c>
      <c r="AD126" s="335">
        <f t="shared" si="97"/>
        <v>0</v>
      </c>
      <c r="AE126" s="335">
        <f t="shared" si="97"/>
        <v>146166.37</v>
      </c>
      <c r="AF126" s="335">
        <f t="shared" si="97"/>
        <v>146166.37</v>
      </c>
      <c r="AG126" s="335">
        <f t="shared" si="97"/>
        <v>132909</v>
      </c>
      <c r="AH126" s="335">
        <f t="shared" si="97"/>
        <v>176916</v>
      </c>
      <c r="AI126" s="335">
        <f t="shared" si="97"/>
        <v>0</v>
      </c>
      <c r="AJ126" s="335">
        <f t="shared" si="97"/>
        <v>0</v>
      </c>
      <c r="AK126" s="335">
        <f t="shared" si="97"/>
        <v>0</v>
      </c>
      <c r="AL126" s="335">
        <f t="shared" si="97"/>
        <v>176916</v>
      </c>
      <c r="AM126" s="335">
        <f t="shared" si="97"/>
        <v>172975</v>
      </c>
      <c r="AN126" s="335">
        <f t="shared" si="97"/>
        <v>123023</v>
      </c>
      <c r="AO126" s="335">
        <f t="shared" si="97"/>
        <v>3570</v>
      </c>
      <c r="AP126" s="335">
        <f t="shared" si="97"/>
        <v>0</v>
      </c>
      <c r="AQ126"/>
    </row>
    <row r="127" spans="1:43" ht="46.5" customHeight="1">
      <c r="A127" s="43"/>
      <c r="B127" s="43"/>
      <c r="C127" s="537" t="s">
        <v>225</v>
      </c>
      <c r="D127" s="66" t="s">
        <v>226</v>
      </c>
      <c r="E127" s="67">
        <f t="shared" ref="E127:K127" si="98">E128+E129+E130</f>
        <v>11912</v>
      </c>
      <c r="F127" s="67">
        <f t="shared" si="98"/>
        <v>146421</v>
      </c>
      <c r="G127" s="67">
        <f t="shared" si="98"/>
        <v>145651</v>
      </c>
      <c r="H127" s="67">
        <f t="shared" si="98"/>
        <v>2611</v>
      </c>
      <c r="I127" s="67">
        <f t="shared" si="98"/>
        <v>35840</v>
      </c>
      <c r="J127" s="67">
        <f t="shared" si="98"/>
        <v>49910</v>
      </c>
      <c r="K127" s="67">
        <f t="shared" si="98"/>
        <v>57290</v>
      </c>
      <c r="L127" s="48">
        <f t="shared" si="43"/>
        <v>145651</v>
      </c>
      <c r="M127" s="48">
        <f t="shared" si="44"/>
        <v>0</v>
      </c>
      <c r="N127" s="67">
        <f t="shared" ref="N127:AP127" si="99">N128+N129+N130</f>
        <v>169643</v>
      </c>
      <c r="O127" s="67">
        <f t="shared" si="99"/>
        <v>169514</v>
      </c>
      <c r="P127" s="67">
        <f t="shared" si="99"/>
        <v>69483</v>
      </c>
      <c r="Q127" s="67">
        <f t="shared" si="99"/>
        <v>0</v>
      </c>
      <c r="R127" s="67">
        <f t="shared" si="99"/>
        <v>0</v>
      </c>
      <c r="S127" s="67">
        <f t="shared" si="99"/>
        <v>0</v>
      </c>
      <c r="T127" s="67">
        <f t="shared" si="99"/>
        <v>0</v>
      </c>
      <c r="U127" s="67">
        <f t="shared" si="99"/>
        <v>0</v>
      </c>
      <c r="V127" s="67">
        <f t="shared" si="99"/>
        <v>0</v>
      </c>
      <c r="W127" s="67">
        <f t="shared" si="99"/>
        <v>0</v>
      </c>
      <c r="X127" s="67">
        <f t="shared" si="99"/>
        <v>0</v>
      </c>
      <c r="Y127" s="67">
        <f t="shared" si="99"/>
        <v>0</v>
      </c>
      <c r="Z127" s="67">
        <f t="shared" si="99"/>
        <v>0</v>
      </c>
      <c r="AA127" s="67">
        <f t="shared" si="99"/>
        <v>0</v>
      </c>
      <c r="AB127" s="67">
        <f t="shared" si="99"/>
        <v>0</v>
      </c>
      <c r="AC127" s="67">
        <f t="shared" si="99"/>
        <v>0</v>
      </c>
      <c r="AD127" s="67">
        <f t="shared" si="99"/>
        <v>0</v>
      </c>
      <c r="AE127" s="292">
        <f t="shared" si="46"/>
        <v>145651</v>
      </c>
      <c r="AF127" s="67">
        <f t="shared" si="99"/>
        <v>145651</v>
      </c>
      <c r="AG127" s="67">
        <f t="shared" si="99"/>
        <v>132909</v>
      </c>
      <c r="AH127" s="67">
        <f t="shared" si="99"/>
        <v>174847</v>
      </c>
      <c r="AI127" s="67">
        <f t="shared" si="99"/>
        <v>0</v>
      </c>
      <c r="AJ127" s="67">
        <f t="shared" si="99"/>
        <v>0</v>
      </c>
      <c r="AK127" s="67">
        <f t="shared" si="99"/>
        <v>0</v>
      </c>
      <c r="AL127" s="67">
        <f t="shared" si="99"/>
        <v>174847</v>
      </c>
      <c r="AM127" s="67">
        <f t="shared" si="99"/>
        <v>170789</v>
      </c>
      <c r="AN127" s="67">
        <f t="shared" si="99"/>
        <v>121640</v>
      </c>
      <c r="AO127" s="67">
        <f t="shared" si="99"/>
        <v>3400</v>
      </c>
      <c r="AP127" s="67">
        <f t="shared" si="99"/>
        <v>0</v>
      </c>
      <c r="AQ127"/>
    </row>
    <row r="128" spans="1:43" ht="23.25" customHeight="1">
      <c r="A128" s="43"/>
      <c r="B128" s="43"/>
      <c r="C128" s="68" t="s">
        <v>227</v>
      </c>
      <c r="D128" s="69" t="s">
        <v>228</v>
      </c>
      <c r="E128" s="93"/>
      <c r="F128" s="93"/>
      <c r="G128" s="93">
        <f>G402</f>
        <v>5037</v>
      </c>
      <c r="H128" s="93">
        <f t="shared" ref="H128:AP128" si="100">H402</f>
        <v>61</v>
      </c>
      <c r="I128" s="93">
        <f t="shared" si="100"/>
        <v>49</v>
      </c>
      <c r="J128" s="93">
        <f t="shared" si="100"/>
        <v>49</v>
      </c>
      <c r="K128" s="93">
        <f t="shared" si="100"/>
        <v>4878</v>
      </c>
      <c r="L128" s="93">
        <f t="shared" si="100"/>
        <v>5037</v>
      </c>
      <c r="M128" s="93">
        <f t="shared" si="100"/>
        <v>0</v>
      </c>
      <c r="N128" s="93">
        <f t="shared" si="100"/>
        <v>129</v>
      </c>
      <c r="O128" s="93">
        <f t="shared" si="100"/>
        <v>0</v>
      </c>
      <c r="P128" s="93">
        <f t="shared" si="100"/>
        <v>0</v>
      </c>
      <c r="Q128" s="93">
        <f t="shared" si="100"/>
        <v>0</v>
      </c>
      <c r="R128" s="93">
        <f t="shared" si="100"/>
        <v>0</v>
      </c>
      <c r="S128" s="93">
        <f t="shared" si="100"/>
        <v>0</v>
      </c>
      <c r="T128" s="93">
        <f t="shared" si="100"/>
        <v>0</v>
      </c>
      <c r="U128" s="93">
        <f t="shared" si="100"/>
        <v>0</v>
      </c>
      <c r="V128" s="93">
        <f t="shared" si="100"/>
        <v>0</v>
      </c>
      <c r="W128" s="93">
        <f t="shared" si="100"/>
        <v>0</v>
      </c>
      <c r="X128" s="93">
        <f t="shared" si="100"/>
        <v>0</v>
      </c>
      <c r="Y128" s="93">
        <f t="shared" si="100"/>
        <v>0</v>
      </c>
      <c r="Z128" s="93">
        <f t="shared" si="100"/>
        <v>0</v>
      </c>
      <c r="AA128" s="93">
        <f t="shared" si="100"/>
        <v>0</v>
      </c>
      <c r="AB128" s="93">
        <f t="shared" si="100"/>
        <v>0</v>
      </c>
      <c r="AC128" s="93">
        <f t="shared" si="100"/>
        <v>0</v>
      </c>
      <c r="AD128" s="93">
        <f t="shared" si="100"/>
        <v>0</v>
      </c>
      <c r="AE128" s="292">
        <f t="shared" si="46"/>
        <v>5037</v>
      </c>
      <c r="AF128" s="93">
        <f t="shared" si="100"/>
        <v>5037</v>
      </c>
      <c r="AG128" s="93">
        <v>3014</v>
      </c>
      <c r="AH128" s="93">
        <f t="shared" ref="AH128:AK128" si="101">AH402</f>
        <v>4058</v>
      </c>
      <c r="AI128" s="93">
        <f t="shared" si="101"/>
        <v>0</v>
      </c>
      <c r="AJ128" s="93">
        <f t="shared" si="101"/>
        <v>0</v>
      </c>
      <c r="AK128" s="93">
        <f t="shared" si="101"/>
        <v>0</v>
      </c>
      <c r="AL128" s="93">
        <f t="shared" si="100"/>
        <v>4058</v>
      </c>
      <c r="AM128" s="93">
        <f t="shared" si="100"/>
        <v>0</v>
      </c>
      <c r="AN128" s="93">
        <f t="shared" si="100"/>
        <v>0</v>
      </c>
      <c r="AO128" s="93">
        <f t="shared" si="100"/>
        <v>0</v>
      </c>
      <c r="AP128" s="93">
        <f t="shared" si="100"/>
        <v>0</v>
      </c>
      <c r="AQ128"/>
    </row>
    <row r="129" spans="1:43" ht="15.75" hidden="1" customHeight="1">
      <c r="A129" s="43"/>
      <c r="B129" s="43"/>
      <c r="C129" s="68" t="s">
        <v>229</v>
      </c>
      <c r="D129" s="69" t="s">
        <v>230</v>
      </c>
      <c r="E129" s="93"/>
      <c r="F129" s="93"/>
      <c r="G129" s="93"/>
      <c r="H129" s="93"/>
      <c r="I129" s="93"/>
      <c r="J129" s="93"/>
      <c r="K129" s="93"/>
      <c r="L129" s="48">
        <f t="shared" si="43"/>
        <v>0</v>
      </c>
      <c r="M129" s="48">
        <f t="shared" si="44"/>
        <v>0</v>
      </c>
      <c r="N129" s="93"/>
      <c r="O129" s="93"/>
      <c r="P129" s="93"/>
      <c r="Q129" s="93"/>
      <c r="R129" s="93"/>
      <c r="S129" s="93"/>
      <c r="T129" s="93"/>
      <c r="U129" s="93"/>
      <c r="V129" s="93"/>
      <c r="W129" s="93"/>
      <c r="X129" s="93"/>
      <c r="Y129" s="93"/>
      <c r="Z129" s="93"/>
      <c r="AA129" s="93"/>
      <c r="AB129" s="93"/>
      <c r="AC129" s="93"/>
      <c r="AD129" s="93"/>
      <c r="AE129" s="292">
        <f t="shared" si="46"/>
        <v>0</v>
      </c>
      <c r="AF129" s="93"/>
      <c r="AG129" s="93"/>
      <c r="AH129" s="93"/>
      <c r="AI129" s="93"/>
      <c r="AJ129" s="93"/>
      <c r="AK129" s="93"/>
      <c r="AL129" s="93"/>
      <c r="AM129" s="93"/>
      <c r="AN129" s="93"/>
      <c r="AO129" s="93"/>
      <c r="AP129" s="93"/>
      <c r="AQ129"/>
    </row>
    <row r="130" spans="1:43" ht="18.75" customHeight="1">
      <c r="A130" s="43"/>
      <c r="B130" s="43"/>
      <c r="C130" s="68" t="s">
        <v>231</v>
      </c>
      <c r="D130" s="69" t="s">
        <v>232</v>
      </c>
      <c r="E130" s="93">
        <v>11912</v>
      </c>
      <c r="F130" s="93">
        <f>F1436+F1442+F402</f>
        <v>146421</v>
      </c>
      <c r="G130" s="93">
        <f>G1436+G1442</f>
        <v>140614</v>
      </c>
      <c r="H130" s="93">
        <f t="shared" ref="H130:P130" si="102">H1436+H1442</f>
        <v>2550</v>
      </c>
      <c r="I130" s="93">
        <f t="shared" si="102"/>
        <v>35791</v>
      </c>
      <c r="J130" s="93">
        <f t="shared" si="102"/>
        <v>49861</v>
      </c>
      <c r="K130" s="93">
        <f t="shared" si="102"/>
        <v>52412</v>
      </c>
      <c r="L130" s="93">
        <f t="shared" si="102"/>
        <v>140614</v>
      </c>
      <c r="M130" s="93">
        <f t="shared" si="102"/>
        <v>0</v>
      </c>
      <c r="N130" s="93">
        <f t="shared" si="102"/>
        <v>169514</v>
      </c>
      <c r="O130" s="93">
        <f t="shared" si="102"/>
        <v>169514</v>
      </c>
      <c r="P130" s="93">
        <f t="shared" si="102"/>
        <v>69483</v>
      </c>
      <c r="Q130" s="93">
        <f t="shared" ref="Q130:AD130" si="103">Q1436+Q1442+Q402</f>
        <v>0</v>
      </c>
      <c r="R130" s="93">
        <f t="shared" si="103"/>
        <v>0</v>
      </c>
      <c r="S130" s="93">
        <f t="shared" si="103"/>
        <v>0</v>
      </c>
      <c r="T130" s="93">
        <f t="shared" si="103"/>
        <v>0</v>
      </c>
      <c r="U130" s="93">
        <f t="shared" si="103"/>
        <v>0</v>
      </c>
      <c r="V130" s="93">
        <f t="shared" si="103"/>
        <v>0</v>
      </c>
      <c r="W130" s="93">
        <f t="shared" si="103"/>
        <v>0</v>
      </c>
      <c r="X130" s="93">
        <f t="shared" si="103"/>
        <v>0</v>
      </c>
      <c r="Y130" s="93">
        <f t="shared" si="103"/>
        <v>0</v>
      </c>
      <c r="Z130" s="93">
        <f t="shared" si="103"/>
        <v>0</v>
      </c>
      <c r="AA130" s="93">
        <f t="shared" si="103"/>
        <v>0</v>
      </c>
      <c r="AB130" s="93">
        <f t="shared" si="103"/>
        <v>0</v>
      </c>
      <c r="AC130" s="93">
        <f t="shared" si="103"/>
        <v>0</v>
      </c>
      <c r="AD130" s="93">
        <f t="shared" si="103"/>
        <v>0</v>
      </c>
      <c r="AE130" s="292">
        <f t="shared" si="46"/>
        <v>140614</v>
      </c>
      <c r="AF130" s="93">
        <f>AF1436+AF1442</f>
        <v>140614</v>
      </c>
      <c r="AG130" s="93">
        <v>129895</v>
      </c>
      <c r="AH130" s="93">
        <f>AH1436+AH1442-21453-13198</f>
        <v>170789</v>
      </c>
      <c r="AI130" s="93">
        <f t="shared" ref="AI130:AK130" si="104">AI1436+AI1442</f>
        <v>0</v>
      </c>
      <c r="AJ130" s="93">
        <f t="shared" si="104"/>
        <v>0</v>
      </c>
      <c r="AK130" s="93">
        <f t="shared" si="104"/>
        <v>0</v>
      </c>
      <c r="AL130" s="93">
        <f>AL1436+AL1442-21453-13198</f>
        <v>170789</v>
      </c>
      <c r="AM130" s="93">
        <f t="shared" ref="AM130:AP130" si="105">AM1436+AM1442</f>
        <v>170789</v>
      </c>
      <c r="AN130" s="93">
        <f t="shared" si="105"/>
        <v>121640</v>
      </c>
      <c r="AO130" s="93">
        <f t="shared" si="105"/>
        <v>3400</v>
      </c>
      <c r="AP130" s="93">
        <f t="shared" si="105"/>
        <v>0</v>
      </c>
      <c r="AQ130"/>
    </row>
    <row r="131" spans="1:43" ht="18.75" customHeight="1">
      <c r="A131" s="43"/>
      <c r="B131" s="43"/>
      <c r="C131" s="331" t="s">
        <v>233</v>
      </c>
      <c r="D131" s="66" t="s">
        <v>234</v>
      </c>
      <c r="E131" s="67"/>
      <c r="F131" s="67"/>
      <c r="G131" s="67">
        <f>G132+G133+G134</f>
        <v>0</v>
      </c>
      <c r="H131" s="67">
        <f t="shared" ref="H131:AP131" si="106">H132+H133+H134</f>
        <v>0</v>
      </c>
      <c r="I131" s="67">
        <f t="shared" si="106"/>
        <v>0</v>
      </c>
      <c r="J131" s="67">
        <f t="shared" si="106"/>
        <v>0</v>
      </c>
      <c r="K131" s="67">
        <f t="shared" si="106"/>
        <v>0</v>
      </c>
      <c r="L131" s="67">
        <f t="shared" si="106"/>
        <v>0</v>
      </c>
      <c r="M131" s="67">
        <f t="shared" si="106"/>
        <v>0</v>
      </c>
      <c r="N131" s="67">
        <f t="shared" si="106"/>
        <v>0</v>
      </c>
      <c r="O131" s="67">
        <f t="shared" si="106"/>
        <v>0</v>
      </c>
      <c r="P131" s="67">
        <f t="shared" si="106"/>
        <v>0</v>
      </c>
      <c r="Q131" s="67">
        <f t="shared" si="106"/>
        <v>0</v>
      </c>
      <c r="R131" s="67">
        <f t="shared" si="106"/>
        <v>0</v>
      </c>
      <c r="S131" s="67">
        <f t="shared" si="106"/>
        <v>0</v>
      </c>
      <c r="T131" s="67">
        <f t="shared" si="106"/>
        <v>0</v>
      </c>
      <c r="U131" s="67">
        <f t="shared" si="106"/>
        <v>0</v>
      </c>
      <c r="V131" s="67">
        <f t="shared" si="106"/>
        <v>0</v>
      </c>
      <c r="W131" s="67">
        <f t="shared" si="106"/>
        <v>95.37</v>
      </c>
      <c r="X131" s="67">
        <f t="shared" si="106"/>
        <v>420</v>
      </c>
      <c r="Y131" s="67">
        <f t="shared" si="106"/>
        <v>0</v>
      </c>
      <c r="Z131" s="67">
        <f t="shared" si="106"/>
        <v>0</v>
      </c>
      <c r="AA131" s="67">
        <f t="shared" si="106"/>
        <v>0</v>
      </c>
      <c r="AB131" s="67">
        <f t="shared" si="106"/>
        <v>0</v>
      </c>
      <c r="AC131" s="67">
        <f t="shared" si="106"/>
        <v>0</v>
      </c>
      <c r="AD131" s="67">
        <f t="shared" si="106"/>
        <v>0</v>
      </c>
      <c r="AE131" s="292">
        <f t="shared" si="46"/>
        <v>515.37</v>
      </c>
      <c r="AF131" s="67">
        <f t="shared" si="106"/>
        <v>515.37</v>
      </c>
      <c r="AG131" s="67">
        <f t="shared" si="106"/>
        <v>0</v>
      </c>
      <c r="AH131" s="67">
        <f t="shared" si="106"/>
        <v>1903</v>
      </c>
      <c r="AI131" s="67">
        <f t="shared" si="106"/>
        <v>0</v>
      </c>
      <c r="AJ131" s="67">
        <f t="shared" si="106"/>
        <v>0</v>
      </c>
      <c r="AK131" s="67">
        <f t="shared" si="106"/>
        <v>0</v>
      </c>
      <c r="AL131" s="67">
        <f t="shared" si="106"/>
        <v>1903</v>
      </c>
      <c r="AM131" s="67">
        <f t="shared" si="106"/>
        <v>2186</v>
      </c>
      <c r="AN131" s="67">
        <f t="shared" si="106"/>
        <v>1383</v>
      </c>
      <c r="AO131" s="67">
        <f t="shared" si="106"/>
        <v>170</v>
      </c>
      <c r="AP131" s="67">
        <f t="shared" si="106"/>
        <v>0</v>
      </c>
      <c r="AQ131"/>
    </row>
    <row r="132" spans="1:43" ht="18.75" customHeight="1">
      <c r="A132" s="43"/>
      <c r="B132" s="43"/>
      <c r="C132" s="68" t="s">
        <v>227</v>
      </c>
      <c r="D132" s="69" t="s">
        <v>235</v>
      </c>
      <c r="E132" s="93"/>
      <c r="F132" s="93"/>
      <c r="G132" s="93"/>
      <c r="H132" s="93"/>
      <c r="I132" s="93"/>
      <c r="J132" s="93"/>
      <c r="K132" s="93"/>
      <c r="L132" s="93"/>
      <c r="M132" s="93"/>
      <c r="N132" s="93"/>
      <c r="O132" s="93"/>
      <c r="P132" s="93"/>
      <c r="Q132" s="93"/>
      <c r="R132" s="93"/>
      <c r="S132" s="93"/>
      <c r="T132" s="93"/>
      <c r="U132" s="93"/>
      <c r="V132" s="93"/>
      <c r="W132" s="93">
        <v>95.37</v>
      </c>
      <c r="X132" s="93">
        <v>420</v>
      </c>
      <c r="Y132" s="93"/>
      <c r="Z132" s="93"/>
      <c r="AA132" s="93"/>
      <c r="AB132" s="93"/>
      <c r="AC132" s="93"/>
      <c r="AD132" s="93"/>
      <c r="AE132" s="292">
        <f t="shared" si="46"/>
        <v>515.37</v>
      </c>
      <c r="AF132" s="93">
        <v>515.37</v>
      </c>
      <c r="AG132" s="93"/>
      <c r="AH132" s="93">
        <f t="shared" ref="AH132:AP132" si="107">AH736+AH741+AH1056</f>
        <v>1903</v>
      </c>
      <c r="AI132" s="93">
        <f t="shared" si="107"/>
        <v>0</v>
      </c>
      <c r="AJ132" s="93">
        <f t="shared" si="107"/>
        <v>0</v>
      </c>
      <c r="AK132" s="93">
        <f t="shared" si="107"/>
        <v>0</v>
      </c>
      <c r="AL132" s="93">
        <f t="shared" si="107"/>
        <v>1903</v>
      </c>
      <c r="AM132" s="93">
        <f t="shared" si="107"/>
        <v>2186</v>
      </c>
      <c r="AN132" s="93">
        <f t="shared" si="107"/>
        <v>1383</v>
      </c>
      <c r="AO132" s="93">
        <f t="shared" si="107"/>
        <v>170</v>
      </c>
      <c r="AP132" s="93">
        <f t="shared" si="107"/>
        <v>0</v>
      </c>
      <c r="AQ132"/>
    </row>
    <row r="133" spans="1:43" ht="18.75" customHeight="1">
      <c r="A133" s="43"/>
      <c r="B133" s="43"/>
      <c r="C133" s="68" t="s">
        <v>229</v>
      </c>
      <c r="D133" s="69" t="s">
        <v>236</v>
      </c>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E133" s="292">
        <f t="shared" si="46"/>
        <v>0</v>
      </c>
      <c r="AF133" s="93"/>
      <c r="AG133" s="93"/>
      <c r="AH133" s="93"/>
      <c r="AI133" s="93"/>
      <c r="AJ133" s="93"/>
      <c r="AK133" s="93"/>
      <c r="AL133" s="93"/>
      <c r="AM133" s="93"/>
      <c r="AN133" s="93"/>
      <c r="AO133" s="93"/>
      <c r="AP133" s="93"/>
      <c r="AQ133"/>
    </row>
    <row r="134" spans="1:43" ht="18.75" customHeight="1">
      <c r="A134" s="43"/>
      <c r="B134" s="43"/>
      <c r="C134" s="68" t="s">
        <v>231</v>
      </c>
      <c r="D134" s="69" t="s">
        <v>237</v>
      </c>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93"/>
      <c r="AC134" s="93"/>
      <c r="AD134" s="93"/>
      <c r="AE134" s="292">
        <f t="shared" si="46"/>
        <v>0</v>
      </c>
      <c r="AF134" s="93"/>
      <c r="AG134" s="93"/>
      <c r="AH134" s="93"/>
      <c r="AI134" s="93"/>
      <c r="AJ134" s="93"/>
      <c r="AK134" s="93"/>
      <c r="AL134" s="93"/>
      <c r="AM134" s="93"/>
      <c r="AN134" s="93"/>
      <c r="AO134" s="93"/>
      <c r="AP134" s="93"/>
      <c r="AQ134"/>
    </row>
    <row r="135" spans="1:43" ht="26.25" customHeight="1">
      <c r="A135" s="43"/>
      <c r="B135" s="43"/>
      <c r="C135" s="365" t="s">
        <v>811</v>
      </c>
      <c r="D135" s="366" t="s">
        <v>812</v>
      </c>
      <c r="E135" s="367" t="s">
        <v>812</v>
      </c>
      <c r="F135" s="335"/>
      <c r="G135" s="335">
        <f>G136+G137+G138</f>
        <v>0</v>
      </c>
      <c r="H135" s="335">
        <f t="shared" ref="H135:AP135" si="108">H136+H137+H138</f>
        <v>0</v>
      </c>
      <c r="I135" s="335">
        <f t="shared" si="108"/>
        <v>0</v>
      </c>
      <c r="J135" s="335">
        <f t="shared" si="108"/>
        <v>0</v>
      </c>
      <c r="K135" s="335">
        <f t="shared" si="108"/>
        <v>0</v>
      </c>
      <c r="L135" s="335">
        <f t="shared" si="108"/>
        <v>0</v>
      </c>
      <c r="M135" s="335">
        <f t="shared" si="108"/>
        <v>0</v>
      </c>
      <c r="N135" s="335">
        <f t="shared" si="108"/>
        <v>0</v>
      </c>
      <c r="O135" s="335">
        <f t="shared" si="108"/>
        <v>0</v>
      </c>
      <c r="P135" s="335">
        <f t="shared" si="108"/>
        <v>0</v>
      </c>
      <c r="Q135" s="335">
        <f t="shared" si="108"/>
        <v>0</v>
      </c>
      <c r="R135" s="335">
        <f t="shared" si="108"/>
        <v>0</v>
      </c>
      <c r="S135" s="335">
        <f t="shared" si="108"/>
        <v>0</v>
      </c>
      <c r="T135" s="335">
        <f t="shared" si="108"/>
        <v>0</v>
      </c>
      <c r="U135" s="335">
        <f t="shared" si="108"/>
        <v>0</v>
      </c>
      <c r="V135" s="335">
        <f t="shared" si="108"/>
        <v>0</v>
      </c>
      <c r="W135" s="335">
        <f t="shared" si="108"/>
        <v>0</v>
      </c>
      <c r="X135" s="335">
        <f t="shared" si="108"/>
        <v>0</v>
      </c>
      <c r="Y135" s="335">
        <f t="shared" si="108"/>
        <v>0</v>
      </c>
      <c r="Z135" s="335">
        <f t="shared" si="108"/>
        <v>0</v>
      </c>
      <c r="AA135" s="335">
        <f t="shared" si="108"/>
        <v>0</v>
      </c>
      <c r="AB135" s="335">
        <f t="shared" si="108"/>
        <v>0</v>
      </c>
      <c r="AC135" s="335">
        <f t="shared" si="108"/>
        <v>0</v>
      </c>
      <c r="AD135" s="335">
        <f t="shared" si="108"/>
        <v>0</v>
      </c>
      <c r="AE135" s="335">
        <f t="shared" si="108"/>
        <v>0</v>
      </c>
      <c r="AF135" s="335">
        <f t="shared" si="108"/>
        <v>0</v>
      </c>
      <c r="AG135" s="335">
        <f t="shared" si="108"/>
        <v>0</v>
      </c>
      <c r="AH135" s="335">
        <f t="shared" si="108"/>
        <v>166</v>
      </c>
      <c r="AI135" s="335">
        <f t="shared" si="108"/>
        <v>0</v>
      </c>
      <c r="AJ135" s="335">
        <f t="shared" si="108"/>
        <v>0</v>
      </c>
      <c r="AK135" s="335">
        <f t="shared" si="108"/>
        <v>0</v>
      </c>
      <c r="AL135" s="335">
        <f t="shared" si="108"/>
        <v>166</v>
      </c>
      <c r="AM135" s="335">
        <f t="shared" si="108"/>
        <v>0</v>
      </c>
      <c r="AN135" s="335">
        <f t="shared" si="108"/>
        <v>0</v>
      </c>
      <c r="AO135" s="335">
        <f t="shared" si="108"/>
        <v>0</v>
      </c>
      <c r="AP135" s="335">
        <f t="shared" si="108"/>
        <v>0</v>
      </c>
      <c r="AQ135"/>
    </row>
    <row r="136" spans="1:43" ht="18.75" customHeight="1">
      <c r="A136" s="43"/>
      <c r="B136" s="43"/>
      <c r="C136" s="361" t="s">
        <v>227</v>
      </c>
      <c r="D136" s="360" t="s">
        <v>813</v>
      </c>
      <c r="E136" s="538" t="s">
        <v>813</v>
      </c>
      <c r="F136" s="93"/>
      <c r="G136" s="93"/>
      <c r="H136" s="93"/>
      <c r="I136" s="93"/>
      <c r="J136" s="93"/>
      <c r="K136" s="93"/>
      <c r="L136" s="93"/>
      <c r="M136" s="93"/>
      <c r="N136" s="93"/>
      <c r="O136" s="93"/>
      <c r="P136" s="93"/>
      <c r="Q136" s="93"/>
      <c r="R136" s="93"/>
      <c r="S136" s="93"/>
      <c r="T136" s="93"/>
      <c r="U136" s="93"/>
      <c r="V136" s="93"/>
      <c r="W136" s="93"/>
      <c r="X136" s="93"/>
      <c r="Y136" s="93"/>
      <c r="Z136" s="93"/>
      <c r="AA136" s="93"/>
      <c r="AB136" s="93"/>
      <c r="AC136" s="93"/>
      <c r="AD136" s="93"/>
      <c r="AE136" s="292"/>
      <c r="AF136" s="93"/>
      <c r="AG136" s="93"/>
      <c r="AH136" s="93">
        <v>166</v>
      </c>
      <c r="AI136" s="93"/>
      <c r="AJ136" s="93"/>
      <c r="AK136" s="93"/>
      <c r="AL136" s="93">
        <v>166</v>
      </c>
      <c r="AM136" s="93"/>
      <c r="AN136" s="93"/>
      <c r="AO136" s="93"/>
      <c r="AP136" s="93"/>
      <c r="AQ136"/>
    </row>
    <row r="137" spans="1:43" ht="18.75" customHeight="1">
      <c r="A137" s="43"/>
      <c r="B137" s="43"/>
      <c r="C137" s="361" t="s">
        <v>229</v>
      </c>
      <c r="D137" s="360" t="s">
        <v>814</v>
      </c>
      <c r="E137" s="538" t="s">
        <v>814</v>
      </c>
      <c r="F137" s="93"/>
      <c r="G137" s="93"/>
      <c r="H137" s="93"/>
      <c r="I137" s="93"/>
      <c r="J137" s="93"/>
      <c r="K137" s="93"/>
      <c r="L137" s="93"/>
      <c r="M137" s="93"/>
      <c r="N137" s="93"/>
      <c r="O137" s="93"/>
      <c r="P137" s="93"/>
      <c r="Q137" s="93"/>
      <c r="R137" s="93"/>
      <c r="S137" s="93"/>
      <c r="T137" s="93"/>
      <c r="U137" s="93"/>
      <c r="V137" s="93"/>
      <c r="W137" s="93"/>
      <c r="X137" s="93"/>
      <c r="Y137" s="93"/>
      <c r="Z137" s="93"/>
      <c r="AA137" s="93"/>
      <c r="AB137" s="93"/>
      <c r="AC137" s="93"/>
      <c r="AD137" s="93"/>
      <c r="AE137" s="292"/>
      <c r="AF137" s="93"/>
      <c r="AG137" s="93"/>
      <c r="AH137" s="93"/>
      <c r="AI137" s="93"/>
      <c r="AJ137" s="93"/>
      <c r="AK137" s="93"/>
      <c r="AL137" s="93"/>
      <c r="AM137" s="93"/>
      <c r="AN137" s="93"/>
      <c r="AO137" s="93"/>
      <c r="AP137" s="93"/>
      <c r="AQ137"/>
    </row>
    <row r="138" spans="1:43" ht="18.75" customHeight="1">
      <c r="A138" s="43"/>
      <c r="B138" s="43"/>
      <c r="C138" s="68" t="s">
        <v>231</v>
      </c>
      <c r="D138" s="360" t="s">
        <v>815</v>
      </c>
      <c r="E138" s="539"/>
      <c r="F138" s="93"/>
      <c r="G138" s="93"/>
      <c r="H138" s="93"/>
      <c r="I138" s="93"/>
      <c r="J138" s="93"/>
      <c r="K138" s="93"/>
      <c r="L138" s="93"/>
      <c r="M138" s="93"/>
      <c r="N138" s="93"/>
      <c r="O138" s="93"/>
      <c r="P138" s="93"/>
      <c r="Q138" s="93"/>
      <c r="R138" s="93"/>
      <c r="S138" s="93"/>
      <c r="T138" s="93"/>
      <c r="U138" s="93"/>
      <c r="V138" s="93"/>
      <c r="W138" s="93"/>
      <c r="X138" s="93"/>
      <c r="Y138" s="93"/>
      <c r="Z138" s="93"/>
      <c r="AA138" s="93"/>
      <c r="AB138" s="93"/>
      <c r="AC138" s="93"/>
      <c r="AD138" s="93"/>
      <c r="AE138" s="292"/>
      <c r="AF138" s="93"/>
      <c r="AG138" s="93"/>
      <c r="AH138" s="93"/>
      <c r="AI138" s="93"/>
      <c r="AJ138" s="93"/>
      <c r="AK138" s="93"/>
      <c r="AL138" s="93"/>
      <c r="AM138" s="93"/>
      <c r="AN138" s="93"/>
      <c r="AO138" s="93"/>
      <c r="AP138" s="93"/>
      <c r="AQ138"/>
    </row>
    <row r="139" spans="1:43" ht="0.75" customHeight="1">
      <c r="A139" s="43"/>
      <c r="B139" s="43"/>
      <c r="C139" s="31" t="s">
        <v>238</v>
      </c>
      <c r="D139" s="70" t="s">
        <v>239</v>
      </c>
      <c r="E139" s="294">
        <f t="shared" ref="E139:AP139" si="109">E140</f>
        <v>0</v>
      </c>
      <c r="F139" s="294">
        <f t="shared" si="109"/>
        <v>0</v>
      </c>
      <c r="G139" s="294">
        <f t="shared" si="109"/>
        <v>0</v>
      </c>
      <c r="H139" s="294">
        <f t="shared" si="109"/>
        <v>0</v>
      </c>
      <c r="I139" s="294">
        <f t="shared" si="109"/>
        <v>0</v>
      </c>
      <c r="J139" s="294">
        <f t="shared" si="109"/>
        <v>0</v>
      </c>
      <c r="K139" s="294">
        <f t="shared" si="109"/>
        <v>0</v>
      </c>
      <c r="L139" s="48">
        <f t="shared" si="43"/>
        <v>0</v>
      </c>
      <c r="M139" s="48">
        <f t="shared" si="44"/>
        <v>0</v>
      </c>
      <c r="N139" s="294">
        <f t="shared" si="109"/>
        <v>0</v>
      </c>
      <c r="O139" s="294">
        <f t="shared" si="109"/>
        <v>0</v>
      </c>
      <c r="P139" s="294">
        <f t="shared" si="109"/>
        <v>0</v>
      </c>
      <c r="Q139" s="294">
        <f t="shared" si="109"/>
        <v>0</v>
      </c>
      <c r="R139" s="294">
        <f t="shared" si="109"/>
        <v>0</v>
      </c>
      <c r="S139" s="294">
        <f t="shared" si="109"/>
        <v>0</v>
      </c>
      <c r="T139" s="294">
        <f t="shared" si="109"/>
        <v>0</v>
      </c>
      <c r="U139" s="294">
        <f t="shared" si="109"/>
        <v>0</v>
      </c>
      <c r="V139" s="294">
        <f t="shared" si="109"/>
        <v>0</v>
      </c>
      <c r="W139" s="294">
        <f t="shared" si="109"/>
        <v>0</v>
      </c>
      <c r="X139" s="294">
        <f t="shared" si="109"/>
        <v>0</v>
      </c>
      <c r="Y139" s="294">
        <f t="shared" si="109"/>
        <v>0</v>
      </c>
      <c r="Z139" s="294">
        <f t="shared" si="109"/>
        <v>0</v>
      </c>
      <c r="AA139" s="294">
        <f t="shared" si="109"/>
        <v>0</v>
      </c>
      <c r="AB139" s="294">
        <f t="shared" si="109"/>
        <v>0</v>
      </c>
      <c r="AC139" s="294">
        <f t="shared" si="109"/>
        <v>0</v>
      </c>
      <c r="AD139" s="294">
        <f t="shared" si="109"/>
        <v>0</v>
      </c>
      <c r="AE139" s="292">
        <f t="shared" si="46"/>
        <v>0</v>
      </c>
      <c r="AF139" s="294">
        <f t="shared" si="109"/>
        <v>0</v>
      </c>
      <c r="AG139" s="294">
        <f t="shared" si="109"/>
        <v>0</v>
      </c>
      <c r="AH139" s="294">
        <f t="shared" si="109"/>
        <v>0</v>
      </c>
      <c r="AI139" s="294">
        <f t="shared" si="109"/>
        <v>0</v>
      </c>
      <c r="AJ139" s="294">
        <f t="shared" si="109"/>
        <v>0</v>
      </c>
      <c r="AK139" s="294">
        <f t="shared" si="109"/>
        <v>0</v>
      </c>
      <c r="AL139" s="294">
        <f t="shared" si="109"/>
        <v>0</v>
      </c>
      <c r="AM139" s="294">
        <f t="shared" si="109"/>
        <v>0</v>
      </c>
      <c r="AN139" s="294">
        <f t="shared" si="109"/>
        <v>0</v>
      </c>
      <c r="AO139" s="294">
        <f t="shared" si="109"/>
        <v>0</v>
      </c>
      <c r="AP139" s="294">
        <f t="shared" si="109"/>
        <v>0</v>
      </c>
      <c r="AQ139"/>
    </row>
    <row r="140" spans="1:43" ht="25.5" hidden="1" customHeight="1">
      <c r="A140" s="43"/>
      <c r="B140" s="43"/>
      <c r="C140" s="16" t="s">
        <v>240</v>
      </c>
      <c r="D140" s="52" t="s">
        <v>241</v>
      </c>
      <c r="E140" s="93"/>
      <c r="F140" s="93"/>
      <c r="G140" s="93"/>
      <c r="H140" s="93"/>
      <c r="I140" s="93"/>
      <c r="J140" s="93"/>
      <c r="K140" s="93"/>
      <c r="L140" s="48">
        <f t="shared" si="43"/>
        <v>0</v>
      </c>
      <c r="M140" s="48">
        <f t="shared" si="44"/>
        <v>0</v>
      </c>
      <c r="N140" s="93"/>
      <c r="O140" s="93"/>
      <c r="P140" s="93"/>
      <c r="Q140" s="93"/>
      <c r="R140" s="93"/>
      <c r="S140" s="93"/>
      <c r="T140" s="93"/>
      <c r="U140" s="93"/>
      <c r="V140" s="93"/>
      <c r="W140" s="93"/>
      <c r="X140" s="93"/>
      <c r="Y140" s="93"/>
      <c r="Z140" s="93"/>
      <c r="AA140" s="93"/>
      <c r="AB140" s="93"/>
      <c r="AC140" s="93"/>
      <c r="AD140" s="93"/>
      <c r="AE140" s="292">
        <f t="shared" si="46"/>
        <v>0</v>
      </c>
      <c r="AF140" s="93"/>
      <c r="AG140" s="93"/>
      <c r="AH140" s="93"/>
      <c r="AI140" s="93"/>
      <c r="AJ140" s="93"/>
      <c r="AK140" s="93"/>
      <c r="AL140" s="93"/>
      <c r="AM140" s="93"/>
      <c r="AN140" s="93"/>
      <c r="AO140" s="93"/>
      <c r="AP140" s="93"/>
      <c r="AQ140"/>
    </row>
    <row r="141" spans="1:43" ht="40.5" customHeight="1">
      <c r="A141" s="72" t="s">
        <v>242</v>
      </c>
      <c r="B141" s="72"/>
      <c r="C141" s="73" t="s">
        <v>243</v>
      </c>
      <c r="D141" s="74">
        <v>48.02</v>
      </c>
      <c r="E141" s="48">
        <f t="shared" ref="E141:K141" si="110">E142+E146+E150</f>
        <v>150</v>
      </c>
      <c r="F141" s="48">
        <f t="shared" si="110"/>
        <v>153</v>
      </c>
      <c r="G141" s="48">
        <f t="shared" si="110"/>
        <v>153</v>
      </c>
      <c r="H141" s="48">
        <f t="shared" si="110"/>
        <v>153</v>
      </c>
      <c r="I141" s="48">
        <f t="shared" si="110"/>
        <v>0</v>
      </c>
      <c r="J141" s="48">
        <f t="shared" si="110"/>
        <v>0</v>
      </c>
      <c r="K141" s="48">
        <f t="shared" si="110"/>
        <v>0</v>
      </c>
      <c r="L141" s="48">
        <f t="shared" si="43"/>
        <v>153</v>
      </c>
      <c r="M141" s="48">
        <f t="shared" si="44"/>
        <v>0</v>
      </c>
      <c r="N141" s="48">
        <f t="shared" ref="N141:AP141" si="111">N142+N146+N150</f>
        <v>153</v>
      </c>
      <c r="O141" s="48">
        <f t="shared" si="111"/>
        <v>153</v>
      </c>
      <c r="P141" s="48">
        <f t="shared" si="111"/>
        <v>153</v>
      </c>
      <c r="Q141" s="48">
        <f t="shared" si="111"/>
        <v>0</v>
      </c>
      <c r="R141" s="48">
        <f t="shared" si="111"/>
        <v>0</v>
      </c>
      <c r="S141" s="48">
        <f t="shared" si="111"/>
        <v>0</v>
      </c>
      <c r="T141" s="48">
        <f t="shared" si="111"/>
        <v>0</v>
      </c>
      <c r="U141" s="48">
        <f t="shared" si="111"/>
        <v>0</v>
      </c>
      <c r="V141" s="48">
        <f t="shared" si="111"/>
        <v>0</v>
      </c>
      <c r="W141" s="48">
        <f t="shared" si="111"/>
        <v>0</v>
      </c>
      <c r="X141" s="48">
        <f t="shared" si="111"/>
        <v>0</v>
      </c>
      <c r="Y141" s="48">
        <f t="shared" si="111"/>
        <v>0</v>
      </c>
      <c r="Z141" s="48">
        <f t="shared" si="111"/>
        <v>0</v>
      </c>
      <c r="AA141" s="48">
        <f t="shared" si="111"/>
        <v>0</v>
      </c>
      <c r="AB141" s="48">
        <f t="shared" si="111"/>
        <v>0</v>
      </c>
      <c r="AC141" s="48">
        <f t="shared" si="111"/>
        <v>0</v>
      </c>
      <c r="AD141" s="48">
        <f t="shared" si="111"/>
        <v>0</v>
      </c>
      <c r="AE141" s="292">
        <f t="shared" si="46"/>
        <v>153</v>
      </c>
      <c r="AF141" s="48">
        <f t="shared" si="111"/>
        <v>153</v>
      </c>
      <c r="AG141" s="48">
        <f t="shared" si="111"/>
        <v>-1923</v>
      </c>
      <c r="AH141" s="48">
        <f t="shared" si="111"/>
        <v>0</v>
      </c>
      <c r="AI141" s="48">
        <f t="shared" si="111"/>
        <v>0</v>
      </c>
      <c r="AJ141" s="48">
        <f t="shared" si="111"/>
        <v>0</v>
      </c>
      <c r="AK141" s="48">
        <f t="shared" si="111"/>
        <v>0</v>
      </c>
      <c r="AL141" s="48">
        <f t="shared" si="111"/>
        <v>0</v>
      </c>
      <c r="AM141" s="48">
        <f t="shared" si="111"/>
        <v>0</v>
      </c>
      <c r="AN141" s="48">
        <f t="shared" si="111"/>
        <v>0</v>
      </c>
      <c r="AO141" s="48">
        <f t="shared" si="111"/>
        <v>0</v>
      </c>
      <c r="AP141" s="48">
        <f t="shared" si="111"/>
        <v>0</v>
      </c>
      <c r="AQ141"/>
    </row>
    <row r="142" spans="1:43" ht="0.75" customHeight="1">
      <c r="A142" s="75"/>
      <c r="B142" s="75"/>
      <c r="C142" s="76" t="s">
        <v>244</v>
      </c>
      <c r="D142" s="74" t="s">
        <v>245</v>
      </c>
      <c r="E142" s="48">
        <f t="shared" ref="E142:K142" si="112">E143+E144+E145</f>
        <v>0</v>
      </c>
      <c r="F142" s="48">
        <f t="shared" si="112"/>
        <v>0</v>
      </c>
      <c r="G142" s="48">
        <f t="shared" si="112"/>
        <v>0</v>
      </c>
      <c r="H142" s="48">
        <f t="shared" si="112"/>
        <v>0</v>
      </c>
      <c r="I142" s="48">
        <f t="shared" si="112"/>
        <v>0</v>
      </c>
      <c r="J142" s="48">
        <f t="shared" si="112"/>
        <v>0</v>
      </c>
      <c r="K142" s="48">
        <f t="shared" si="112"/>
        <v>0</v>
      </c>
      <c r="L142" s="48">
        <f t="shared" si="43"/>
        <v>0</v>
      </c>
      <c r="M142" s="48">
        <f t="shared" si="44"/>
        <v>0</v>
      </c>
      <c r="N142" s="48">
        <f t="shared" ref="N142:AP142" si="113">N143+N144+N145</f>
        <v>0</v>
      </c>
      <c r="O142" s="48">
        <f t="shared" si="113"/>
        <v>0</v>
      </c>
      <c r="P142" s="48">
        <f t="shared" si="113"/>
        <v>0</v>
      </c>
      <c r="Q142" s="48">
        <f t="shared" si="113"/>
        <v>0</v>
      </c>
      <c r="R142" s="48">
        <f t="shared" si="113"/>
        <v>0</v>
      </c>
      <c r="S142" s="48">
        <f t="shared" si="113"/>
        <v>0</v>
      </c>
      <c r="T142" s="48">
        <f t="shared" si="113"/>
        <v>0</v>
      </c>
      <c r="U142" s="48">
        <f t="shared" si="113"/>
        <v>0</v>
      </c>
      <c r="V142" s="48">
        <f t="shared" si="113"/>
        <v>0</v>
      </c>
      <c r="W142" s="48">
        <f t="shared" si="113"/>
        <v>0</v>
      </c>
      <c r="X142" s="48">
        <f t="shared" si="113"/>
        <v>0</v>
      </c>
      <c r="Y142" s="48">
        <f t="shared" si="113"/>
        <v>0</v>
      </c>
      <c r="Z142" s="48">
        <f t="shared" si="113"/>
        <v>0</v>
      </c>
      <c r="AA142" s="48">
        <f t="shared" si="113"/>
        <v>0</v>
      </c>
      <c r="AB142" s="48">
        <f t="shared" si="113"/>
        <v>0</v>
      </c>
      <c r="AC142" s="48">
        <f t="shared" si="113"/>
        <v>0</v>
      </c>
      <c r="AD142" s="48">
        <f t="shared" si="113"/>
        <v>0</v>
      </c>
      <c r="AE142" s="292">
        <f t="shared" si="46"/>
        <v>0</v>
      </c>
      <c r="AF142" s="48">
        <f t="shared" si="113"/>
        <v>0</v>
      </c>
      <c r="AG142" s="48">
        <f t="shared" si="113"/>
        <v>-2072</v>
      </c>
      <c r="AH142" s="48">
        <f t="shared" si="113"/>
        <v>0</v>
      </c>
      <c r="AI142" s="48">
        <f t="shared" si="113"/>
        <v>0</v>
      </c>
      <c r="AJ142" s="48">
        <f t="shared" si="113"/>
        <v>0</v>
      </c>
      <c r="AK142" s="48">
        <f t="shared" si="113"/>
        <v>0</v>
      </c>
      <c r="AL142" s="48">
        <f t="shared" si="113"/>
        <v>0</v>
      </c>
      <c r="AM142" s="48">
        <f t="shared" si="113"/>
        <v>0</v>
      </c>
      <c r="AN142" s="48">
        <f t="shared" si="113"/>
        <v>0</v>
      </c>
      <c r="AO142" s="48">
        <f t="shared" si="113"/>
        <v>0</v>
      </c>
      <c r="AP142" s="48">
        <f t="shared" si="113"/>
        <v>0</v>
      </c>
      <c r="AQ142"/>
    </row>
    <row r="143" spans="1:43" ht="17.25" customHeight="1">
      <c r="A143" s="43"/>
      <c r="B143" s="43"/>
      <c r="C143" s="28" t="s">
        <v>246</v>
      </c>
      <c r="D143" s="29" t="s">
        <v>247</v>
      </c>
      <c r="E143" s="291">
        <f t="shared" ref="E143:K143" si="114">E375+E1417+E1011+E1016+E1021+E1026+E1423+E1038+E1044+E1050</f>
        <v>0</v>
      </c>
      <c r="F143" s="291">
        <f t="shared" si="114"/>
        <v>0</v>
      </c>
      <c r="G143" s="291">
        <f t="shared" si="114"/>
        <v>0</v>
      </c>
      <c r="H143" s="291">
        <f t="shared" si="114"/>
        <v>0</v>
      </c>
      <c r="I143" s="291">
        <f t="shared" si="114"/>
        <v>0</v>
      </c>
      <c r="J143" s="291">
        <f t="shared" si="114"/>
        <v>0</v>
      </c>
      <c r="K143" s="291">
        <f t="shared" si="114"/>
        <v>0</v>
      </c>
      <c r="L143" s="48">
        <f t="shared" si="43"/>
        <v>0</v>
      </c>
      <c r="M143" s="48">
        <f t="shared" si="44"/>
        <v>0</v>
      </c>
      <c r="N143" s="291">
        <f t="shared" ref="N143:AD143" si="115">N375+N1417+N1011+N1016+N1021+N1026+N1423+N1038+N1044+N1050</f>
        <v>0</v>
      </c>
      <c r="O143" s="291">
        <f t="shared" si="115"/>
        <v>0</v>
      </c>
      <c r="P143" s="291">
        <f t="shared" si="115"/>
        <v>0</v>
      </c>
      <c r="Q143" s="291">
        <f t="shared" si="115"/>
        <v>0</v>
      </c>
      <c r="R143" s="291">
        <f t="shared" si="115"/>
        <v>0</v>
      </c>
      <c r="S143" s="291">
        <f t="shared" si="115"/>
        <v>0</v>
      </c>
      <c r="T143" s="291">
        <f t="shared" si="115"/>
        <v>0</v>
      </c>
      <c r="U143" s="291">
        <f t="shared" si="115"/>
        <v>0</v>
      </c>
      <c r="V143" s="291">
        <f t="shared" si="115"/>
        <v>0</v>
      </c>
      <c r="W143" s="291">
        <f t="shared" si="115"/>
        <v>0</v>
      </c>
      <c r="X143" s="291">
        <f t="shared" si="115"/>
        <v>0</v>
      </c>
      <c r="Y143" s="291">
        <f t="shared" si="115"/>
        <v>0</v>
      </c>
      <c r="Z143" s="291">
        <f t="shared" si="115"/>
        <v>0</v>
      </c>
      <c r="AA143" s="291">
        <f t="shared" si="115"/>
        <v>0</v>
      </c>
      <c r="AB143" s="291">
        <f t="shared" si="115"/>
        <v>0</v>
      </c>
      <c r="AC143" s="291">
        <f t="shared" si="115"/>
        <v>0</v>
      </c>
      <c r="AD143" s="291">
        <f t="shared" si="115"/>
        <v>0</v>
      </c>
      <c r="AE143" s="292">
        <f t="shared" si="46"/>
        <v>0</v>
      </c>
      <c r="AF143" s="291">
        <f t="shared" ref="AF143:AP143" si="116">AF375+AF1417+AF1011+AF1016+AF1021+AF1026+AF1423+AF1038+AF1044+AF1050</f>
        <v>0</v>
      </c>
      <c r="AG143" s="291">
        <f t="shared" si="116"/>
        <v>0</v>
      </c>
      <c r="AH143" s="291">
        <f t="shared" si="116"/>
        <v>0</v>
      </c>
      <c r="AI143" s="291">
        <f t="shared" si="116"/>
        <v>0</v>
      </c>
      <c r="AJ143" s="291">
        <f t="shared" si="116"/>
        <v>0</v>
      </c>
      <c r="AK143" s="291">
        <f t="shared" si="116"/>
        <v>0</v>
      </c>
      <c r="AL143" s="291">
        <f t="shared" si="116"/>
        <v>0</v>
      </c>
      <c r="AM143" s="291">
        <f t="shared" si="116"/>
        <v>0</v>
      </c>
      <c r="AN143" s="291">
        <f t="shared" si="116"/>
        <v>0</v>
      </c>
      <c r="AO143" s="291">
        <f t="shared" si="116"/>
        <v>0</v>
      </c>
      <c r="AP143" s="291">
        <f t="shared" si="116"/>
        <v>0</v>
      </c>
      <c r="AQ143"/>
    </row>
    <row r="144" spans="1:43" ht="0.75" customHeight="1">
      <c r="A144" s="43"/>
      <c r="B144" s="43"/>
      <c r="C144" s="28" t="s">
        <v>248</v>
      </c>
      <c r="D144" s="29" t="s">
        <v>249</v>
      </c>
      <c r="E144" s="93"/>
      <c r="F144" s="93"/>
      <c r="G144" s="93"/>
      <c r="H144" s="93"/>
      <c r="I144" s="93"/>
      <c r="J144" s="93"/>
      <c r="K144" s="93"/>
      <c r="L144" s="48">
        <f t="shared" si="43"/>
        <v>0</v>
      </c>
      <c r="M144" s="48">
        <f t="shared" si="44"/>
        <v>0</v>
      </c>
      <c r="N144" s="93"/>
      <c r="O144" s="93"/>
      <c r="P144" s="93"/>
      <c r="Q144" s="93"/>
      <c r="R144" s="93"/>
      <c r="S144" s="93"/>
      <c r="T144" s="93"/>
      <c r="U144" s="93"/>
      <c r="V144" s="93"/>
      <c r="W144" s="93"/>
      <c r="X144" s="93"/>
      <c r="Y144" s="93"/>
      <c r="Z144" s="93"/>
      <c r="AA144" s="93"/>
      <c r="AB144" s="93"/>
      <c r="AC144" s="93"/>
      <c r="AD144" s="93"/>
      <c r="AE144" s="292">
        <f t="shared" ref="AE144:AE208" si="117">G144+Q144+R144+S144+T144+U144+AA144+V144+W144+X144+Y144+Z144+AB144+AC144+AD144</f>
        <v>0</v>
      </c>
      <c r="AF144" s="93"/>
      <c r="AG144" s="93"/>
      <c r="AH144" s="93"/>
      <c r="AI144" s="93"/>
      <c r="AJ144" s="93"/>
      <c r="AK144" s="93"/>
      <c r="AL144" s="93"/>
      <c r="AM144" s="93"/>
      <c r="AN144" s="93"/>
      <c r="AO144" s="93"/>
      <c r="AP144" s="93"/>
      <c r="AQ144"/>
    </row>
    <row r="145" spans="1:43" ht="17.25" hidden="1" customHeight="1">
      <c r="A145" s="43"/>
      <c r="B145" s="43"/>
      <c r="C145" s="28" t="s">
        <v>231</v>
      </c>
      <c r="D145" s="29" t="s">
        <v>250</v>
      </c>
      <c r="E145" s="93"/>
      <c r="F145" s="93"/>
      <c r="G145" s="93"/>
      <c r="H145" s="93"/>
      <c r="I145" s="93"/>
      <c r="J145" s="93"/>
      <c r="K145" s="93"/>
      <c r="L145" s="48">
        <f t="shared" si="43"/>
        <v>0</v>
      </c>
      <c r="M145" s="48">
        <f t="shared" si="44"/>
        <v>0</v>
      </c>
      <c r="N145" s="93"/>
      <c r="O145" s="93"/>
      <c r="P145" s="93"/>
      <c r="Q145" s="93"/>
      <c r="R145" s="93"/>
      <c r="S145" s="93"/>
      <c r="T145" s="93"/>
      <c r="U145" s="93"/>
      <c r="V145" s="93"/>
      <c r="W145" s="93"/>
      <c r="X145" s="93"/>
      <c r="Y145" s="93"/>
      <c r="Z145" s="93"/>
      <c r="AA145" s="93"/>
      <c r="AB145" s="93"/>
      <c r="AC145" s="93"/>
      <c r="AD145" s="93"/>
      <c r="AE145" s="292">
        <f t="shared" si="117"/>
        <v>0</v>
      </c>
      <c r="AF145" s="93"/>
      <c r="AG145" s="93">
        <v>-2072</v>
      </c>
      <c r="AH145" s="93"/>
      <c r="AI145" s="93"/>
      <c r="AJ145" s="93"/>
      <c r="AK145" s="93"/>
      <c r="AL145" s="93"/>
      <c r="AM145" s="93"/>
      <c r="AN145" s="93"/>
      <c r="AO145" s="93"/>
      <c r="AP145" s="93"/>
      <c r="AQ145"/>
    </row>
    <row r="146" spans="1:43" ht="17.25" hidden="1" customHeight="1">
      <c r="A146" s="75"/>
      <c r="B146" s="75"/>
      <c r="C146" s="77" t="s">
        <v>251</v>
      </c>
      <c r="D146" s="78" t="s">
        <v>252</v>
      </c>
      <c r="E146" s="90">
        <f t="shared" ref="E146:K146" si="118">E147+E148+E149</f>
        <v>0</v>
      </c>
      <c r="F146" s="90">
        <f t="shared" si="118"/>
        <v>0</v>
      </c>
      <c r="G146" s="90">
        <f t="shared" si="118"/>
        <v>0</v>
      </c>
      <c r="H146" s="90">
        <f t="shared" si="118"/>
        <v>0</v>
      </c>
      <c r="I146" s="90">
        <f t="shared" si="118"/>
        <v>0</v>
      </c>
      <c r="J146" s="90">
        <f t="shared" si="118"/>
        <v>0</v>
      </c>
      <c r="K146" s="90">
        <f t="shared" si="118"/>
        <v>0</v>
      </c>
      <c r="L146" s="48">
        <f t="shared" si="43"/>
        <v>0</v>
      </c>
      <c r="M146" s="48">
        <f t="shared" si="44"/>
        <v>0</v>
      </c>
      <c r="N146" s="90">
        <f t="shared" ref="N146:AP146" si="119">N147+N148+N149</f>
        <v>0</v>
      </c>
      <c r="O146" s="90">
        <f t="shared" si="119"/>
        <v>0</v>
      </c>
      <c r="P146" s="90">
        <f t="shared" si="119"/>
        <v>0</v>
      </c>
      <c r="Q146" s="90">
        <f t="shared" si="119"/>
        <v>0</v>
      </c>
      <c r="R146" s="90">
        <f t="shared" si="119"/>
        <v>0</v>
      </c>
      <c r="S146" s="90">
        <f t="shared" si="119"/>
        <v>0</v>
      </c>
      <c r="T146" s="90">
        <f t="shared" si="119"/>
        <v>0</v>
      </c>
      <c r="U146" s="90">
        <f t="shared" si="119"/>
        <v>0</v>
      </c>
      <c r="V146" s="90">
        <f t="shared" si="119"/>
        <v>0</v>
      </c>
      <c r="W146" s="90">
        <f t="shared" si="119"/>
        <v>0</v>
      </c>
      <c r="X146" s="90">
        <f t="shared" si="119"/>
        <v>0</v>
      </c>
      <c r="Y146" s="90">
        <f t="shared" si="119"/>
        <v>0</v>
      </c>
      <c r="Z146" s="90">
        <f t="shared" si="119"/>
        <v>0</v>
      </c>
      <c r="AA146" s="90">
        <f t="shared" si="119"/>
        <v>0</v>
      </c>
      <c r="AB146" s="90">
        <f t="shared" si="119"/>
        <v>0</v>
      </c>
      <c r="AC146" s="90">
        <f t="shared" si="119"/>
        <v>0</v>
      </c>
      <c r="AD146" s="90">
        <f t="shared" si="119"/>
        <v>0</v>
      </c>
      <c r="AE146" s="292">
        <f t="shared" si="117"/>
        <v>0</v>
      </c>
      <c r="AF146" s="90">
        <f t="shared" si="119"/>
        <v>0</v>
      </c>
      <c r="AG146" s="90">
        <f t="shared" si="119"/>
        <v>0</v>
      </c>
      <c r="AH146" s="90">
        <f t="shared" si="119"/>
        <v>0</v>
      </c>
      <c r="AI146" s="90">
        <f t="shared" si="119"/>
        <v>0</v>
      </c>
      <c r="AJ146" s="90">
        <f t="shared" si="119"/>
        <v>0</v>
      </c>
      <c r="AK146" s="90">
        <f t="shared" si="119"/>
        <v>0</v>
      </c>
      <c r="AL146" s="90">
        <f t="shared" si="119"/>
        <v>0</v>
      </c>
      <c r="AM146" s="90">
        <f t="shared" si="119"/>
        <v>0</v>
      </c>
      <c r="AN146" s="90">
        <f t="shared" si="119"/>
        <v>0</v>
      </c>
      <c r="AO146" s="90">
        <f t="shared" si="119"/>
        <v>0</v>
      </c>
      <c r="AP146" s="90">
        <f t="shared" si="119"/>
        <v>0</v>
      </c>
      <c r="AQ146"/>
    </row>
    <row r="147" spans="1:43" ht="17.25" hidden="1" customHeight="1">
      <c r="A147" s="43"/>
      <c r="B147" s="43"/>
      <c r="C147" s="28" t="s">
        <v>246</v>
      </c>
      <c r="D147" s="29" t="s">
        <v>253</v>
      </c>
      <c r="E147" s="289">
        <f t="shared" ref="E147:K147" si="120">E1000+E379+E1032</f>
        <v>0</v>
      </c>
      <c r="F147" s="289">
        <f t="shared" si="120"/>
        <v>0</v>
      </c>
      <c r="G147" s="289">
        <f t="shared" si="120"/>
        <v>0</v>
      </c>
      <c r="H147" s="289">
        <f t="shared" si="120"/>
        <v>0</v>
      </c>
      <c r="I147" s="289">
        <f t="shared" si="120"/>
        <v>0</v>
      </c>
      <c r="J147" s="289">
        <f t="shared" si="120"/>
        <v>0</v>
      </c>
      <c r="K147" s="289">
        <f t="shared" si="120"/>
        <v>0</v>
      </c>
      <c r="L147" s="48">
        <f t="shared" si="43"/>
        <v>0</v>
      </c>
      <c r="M147" s="48">
        <f t="shared" si="44"/>
        <v>0</v>
      </c>
      <c r="N147" s="289">
        <f t="shared" ref="N147:AD147" si="121">N1000+N379+N1032</f>
        <v>0</v>
      </c>
      <c r="O147" s="289">
        <f t="shared" si="121"/>
        <v>0</v>
      </c>
      <c r="P147" s="289">
        <f t="shared" si="121"/>
        <v>0</v>
      </c>
      <c r="Q147" s="289">
        <f t="shared" si="121"/>
        <v>0</v>
      </c>
      <c r="R147" s="289">
        <f t="shared" si="121"/>
        <v>0</v>
      </c>
      <c r="S147" s="289">
        <f t="shared" si="121"/>
        <v>0</v>
      </c>
      <c r="T147" s="289">
        <f t="shared" si="121"/>
        <v>0</v>
      </c>
      <c r="U147" s="289">
        <f t="shared" si="121"/>
        <v>0</v>
      </c>
      <c r="V147" s="289">
        <f t="shared" si="121"/>
        <v>0</v>
      </c>
      <c r="W147" s="289">
        <f t="shared" si="121"/>
        <v>0</v>
      </c>
      <c r="X147" s="289">
        <f t="shared" si="121"/>
        <v>0</v>
      </c>
      <c r="Y147" s="289">
        <f t="shared" si="121"/>
        <v>0</v>
      </c>
      <c r="Z147" s="289">
        <f t="shared" si="121"/>
        <v>0</v>
      </c>
      <c r="AA147" s="289">
        <f t="shared" si="121"/>
        <v>0</v>
      </c>
      <c r="AB147" s="289">
        <f t="shared" si="121"/>
        <v>0</v>
      </c>
      <c r="AC147" s="289">
        <f t="shared" si="121"/>
        <v>0</v>
      </c>
      <c r="AD147" s="289">
        <f t="shared" si="121"/>
        <v>0</v>
      </c>
      <c r="AE147" s="292">
        <f t="shared" si="117"/>
        <v>0</v>
      </c>
      <c r="AF147" s="289">
        <f t="shared" ref="AF147:AP147" si="122">AF1000+AF379+AF1032</f>
        <v>0</v>
      </c>
      <c r="AG147" s="289">
        <f t="shared" si="122"/>
        <v>0</v>
      </c>
      <c r="AH147" s="289">
        <f t="shared" si="122"/>
        <v>0</v>
      </c>
      <c r="AI147" s="289">
        <f t="shared" si="122"/>
        <v>0</v>
      </c>
      <c r="AJ147" s="289">
        <f t="shared" si="122"/>
        <v>0</v>
      </c>
      <c r="AK147" s="289">
        <f t="shared" si="122"/>
        <v>0</v>
      </c>
      <c r="AL147" s="289">
        <f t="shared" si="122"/>
        <v>0</v>
      </c>
      <c r="AM147" s="289">
        <f t="shared" si="122"/>
        <v>0</v>
      </c>
      <c r="AN147" s="289">
        <f t="shared" si="122"/>
        <v>0</v>
      </c>
      <c r="AO147" s="289">
        <f t="shared" si="122"/>
        <v>0</v>
      </c>
      <c r="AP147" s="289">
        <f t="shared" si="122"/>
        <v>0</v>
      </c>
      <c r="AQ147"/>
    </row>
    <row r="148" spans="1:43" ht="18.75" hidden="1" customHeight="1">
      <c r="A148" s="43"/>
      <c r="B148" s="43"/>
      <c r="C148" s="16" t="s">
        <v>248</v>
      </c>
      <c r="D148" s="29" t="s">
        <v>254</v>
      </c>
      <c r="E148" s="93"/>
      <c r="F148" s="93"/>
      <c r="G148" s="93"/>
      <c r="H148" s="93"/>
      <c r="I148" s="93"/>
      <c r="J148" s="93"/>
      <c r="K148" s="93"/>
      <c r="L148" s="48">
        <f t="shared" ref="L148:L212" si="123">H148+I148+J148+K148</f>
        <v>0</v>
      </c>
      <c r="M148" s="48">
        <f t="shared" ref="M148:M212" si="124">G148-L148</f>
        <v>0</v>
      </c>
      <c r="N148" s="93"/>
      <c r="O148" s="93"/>
      <c r="P148" s="93"/>
      <c r="Q148" s="93"/>
      <c r="R148" s="93"/>
      <c r="S148" s="93"/>
      <c r="T148" s="93"/>
      <c r="U148" s="93"/>
      <c r="V148" s="93"/>
      <c r="W148" s="93"/>
      <c r="X148" s="93"/>
      <c r="Y148" s="93"/>
      <c r="Z148" s="93"/>
      <c r="AA148" s="93"/>
      <c r="AB148" s="93"/>
      <c r="AC148" s="93"/>
      <c r="AD148" s="93"/>
      <c r="AE148" s="292">
        <f t="shared" si="117"/>
        <v>0</v>
      </c>
      <c r="AF148" s="93"/>
      <c r="AG148" s="93"/>
      <c r="AH148" s="93"/>
      <c r="AI148" s="93"/>
      <c r="AJ148" s="93"/>
      <c r="AK148" s="93"/>
      <c r="AL148" s="93"/>
      <c r="AM148" s="93"/>
      <c r="AN148" s="93"/>
      <c r="AO148" s="93"/>
      <c r="AP148" s="93"/>
      <c r="AQ148"/>
    </row>
    <row r="149" spans="1:43" ht="14.25" hidden="1" customHeight="1">
      <c r="A149" s="43"/>
      <c r="B149" s="43"/>
      <c r="C149" s="28" t="s">
        <v>231</v>
      </c>
      <c r="D149" s="29" t="s">
        <v>255</v>
      </c>
      <c r="E149" s="93"/>
      <c r="F149" s="93"/>
      <c r="G149" s="93"/>
      <c r="H149" s="93"/>
      <c r="I149" s="93"/>
      <c r="J149" s="93"/>
      <c r="K149" s="93"/>
      <c r="L149" s="48">
        <f t="shared" si="123"/>
        <v>0</v>
      </c>
      <c r="M149" s="48">
        <f t="shared" si="124"/>
        <v>0</v>
      </c>
      <c r="N149" s="93"/>
      <c r="O149" s="93"/>
      <c r="P149" s="93"/>
      <c r="Q149" s="93"/>
      <c r="R149" s="93"/>
      <c r="S149" s="93"/>
      <c r="T149" s="93"/>
      <c r="U149" s="93"/>
      <c r="V149" s="93"/>
      <c r="W149" s="93"/>
      <c r="X149" s="93"/>
      <c r="Y149" s="93"/>
      <c r="Z149" s="93"/>
      <c r="AA149" s="93"/>
      <c r="AB149" s="93"/>
      <c r="AC149" s="93"/>
      <c r="AD149" s="93"/>
      <c r="AE149" s="292">
        <f t="shared" si="117"/>
        <v>0</v>
      </c>
      <c r="AF149" s="93"/>
      <c r="AG149" s="93"/>
      <c r="AH149" s="93"/>
      <c r="AI149" s="93"/>
      <c r="AJ149" s="93"/>
      <c r="AK149" s="93"/>
      <c r="AL149" s="93"/>
      <c r="AM149" s="93"/>
      <c r="AN149" s="93"/>
      <c r="AO149" s="93"/>
      <c r="AP149" s="93"/>
      <c r="AQ149"/>
    </row>
    <row r="150" spans="1:43" ht="21.75" hidden="1" customHeight="1">
      <c r="A150" s="75"/>
      <c r="B150" s="75"/>
      <c r="C150" s="79" t="s">
        <v>256</v>
      </c>
      <c r="D150" s="284" t="s">
        <v>257</v>
      </c>
      <c r="E150" s="90">
        <f t="shared" ref="E150:K150" si="125">E151+E152+E153</f>
        <v>150</v>
      </c>
      <c r="F150" s="90">
        <f t="shared" si="125"/>
        <v>153</v>
      </c>
      <c r="G150" s="90">
        <f t="shared" si="125"/>
        <v>153</v>
      </c>
      <c r="H150" s="90">
        <f t="shared" si="125"/>
        <v>153</v>
      </c>
      <c r="I150" s="90">
        <f t="shared" si="125"/>
        <v>0</v>
      </c>
      <c r="J150" s="90">
        <f t="shared" si="125"/>
        <v>0</v>
      </c>
      <c r="K150" s="90">
        <f t="shared" si="125"/>
        <v>0</v>
      </c>
      <c r="L150" s="48">
        <f t="shared" si="123"/>
        <v>153</v>
      </c>
      <c r="M150" s="48">
        <f t="shared" si="124"/>
        <v>0</v>
      </c>
      <c r="N150" s="90">
        <f t="shared" ref="N150:AP150" si="126">N151+N152+N153</f>
        <v>153</v>
      </c>
      <c r="O150" s="90">
        <f t="shared" si="126"/>
        <v>153</v>
      </c>
      <c r="P150" s="90">
        <f t="shared" si="126"/>
        <v>153</v>
      </c>
      <c r="Q150" s="90">
        <f t="shared" si="126"/>
        <v>0</v>
      </c>
      <c r="R150" s="90">
        <f t="shared" si="126"/>
        <v>0</v>
      </c>
      <c r="S150" s="90">
        <f t="shared" si="126"/>
        <v>0</v>
      </c>
      <c r="T150" s="90">
        <f t="shared" si="126"/>
        <v>0</v>
      </c>
      <c r="U150" s="90">
        <f t="shared" si="126"/>
        <v>0</v>
      </c>
      <c r="V150" s="90">
        <f t="shared" si="126"/>
        <v>0</v>
      </c>
      <c r="W150" s="90">
        <f t="shared" si="126"/>
        <v>0</v>
      </c>
      <c r="X150" s="90">
        <f t="shared" si="126"/>
        <v>0</v>
      </c>
      <c r="Y150" s="90">
        <f t="shared" si="126"/>
        <v>0</v>
      </c>
      <c r="Z150" s="90">
        <f t="shared" si="126"/>
        <v>0</v>
      </c>
      <c r="AA150" s="90">
        <f t="shared" si="126"/>
        <v>0</v>
      </c>
      <c r="AB150" s="90">
        <f t="shared" si="126"/>
        <v>0</v>
      </c>
      <c r="AC150" s="90">
        <f t="shared" si="126"/>
        <v>0</v>
      </c>
      <c r="AD150" s="90">
        <f t="shared" si="126"/>
        <v>0</v>
      </c>
      <c r="AE150" s="292">
        <f t="shared" si="117"/>
        <v>153</v>
      </c>
      <c r="AF150" s="90">
        <f t="shared" si="126"/>
        <v>153</v>
      </c>
      <c r="AG150" s="90">
        <f t="shared" si="126"/>
        <v>149</v>
      </c>
      <c r="AH150" s="90">
        <f t="shared" si="126"/>
        <v>0</v>
      </c>
      <c r="AI150" s="90">
        <f t="shared" si="126"/>
        <v>0</v>
      </c>
      <c r="AJ150" s="90">
        <f t="shared" si="126"/>
        <v>0</v>
      </c>
      <c r="AK150" s="90">
        <f t="shared" si="126"/>
        <v>0</v>
      </c>
      <c r="AL150" s="90">
        <f t="shared" si="126"/>
        <v>0</v>
      </c>
      <c r="AM150" s="90">
        <f t="shared" si="126"/>
        <v>0</v>
      </c>
      <c r="AN150" s="90">
        <f t="shared" si="126"/>
        <v>0</v>
      </c>
      <c r="AO150" s="90">
        <f t="shared" si="126"/>
        <v>0</v>
      </c>
      <c r="AP150" s="90">
        <f t="shared" si="126"/>
        <v>0</v>
      </c>
      <c r="AQ150"/>
    </row>
    <row r="151" spans="1:43" ht="16.5" hidden="1" customHeight="1">
      <c r="A151" s="43"/>
      <c r="B151" s="43"/>
      <c r="C151" s="28" t="s">
        <v>258</v>
      </c>
      <c r="D151" s="29" t="s">
        <v>259</v>
      </c>
      <c r="E151" s="291"/>
      <c r="F151" s="291"/>
      <c r="G151" s="291"/>
      <c r="H151" s="291"/>
      <c r="I151" s="291"/>
      <c r="J151" s="291"/>
      <c r="K151" s="291"/>
      <c r="L151" s="48">
        <f t="shared" si="123"/>
        <v>0</v>
      </c>
      <c r="M151" s="48">
        <f t="shared" si="124"/>
        <v>0</v>
      </c>
      <c r="N151" s="291"/>
      <c r="O151" s="291"/>
      <c r="P151" s="291"/>
      <c r="Q151" s="291"/>
      <c r="R151" s="291"/>
      <c r="S151" s="291"/>
      <c r="T151" s="291"/>
      <c r="U151" s="291"/>
      <c r="V151" s="291"/>
      <c r="W151" s="291"/>
      <c r="X151" s="291"/>
      <c r="Y151" s="291"/>
      <c r="Z151" s="291"/>
      <c r="AA151" s="291"/>
      <c r="AB151" s="291"/>
      <c r="AC151" s="291"/>
      <c r="AD151" s="291"/>
      <c r="AE151" s="292">
        <f t="shared" si="117"/>
        <v>0</v>
      </c>
      <c r="AF151" s="291"/>
      <c r="AG151" s="291"/>
      <c r="AH151" s="291"/>
      <c r="AI151" s="291"/>
      <c r="AJ151" s="291"/>
      <c r="AK151" s="291"/>
      <c r="AL151" s="291"/>
      <c r="AM151" s="291"/>
      <c r="AN151" s="291"/>
      <c r="AO151" s="291"/>
      <c r="AP151" s="291"/>
      <c r="AQ151"/>
    </row>
    <row r="152" spans="1:43" ht="14.25" hidden="1" customHeight="1">
      <c r="A152" s="43"/>
      <c r="B152" s="43"/>
      <c r="C152" s="28" t="s">
        <v>248</v>
      </c>
      <c r="D152" s="29" t="s">
        <v>260</v>
      </c>
      <c r="E152" s="93">
        <f t="shared" ref="E152:K152" si="127">E1006+E1430+E847</f>
        <v>150</v>
      </c>
      <c r="F152" s="93">
        <f t="shared" si="127"/>
        <v>153</v>
      </c>
      <c r="G152" s="93">
        <f t="shared" si="127"/>
        <v>153</v>
      </c>
      <c r="H152" s="93">
        <f t="shared" si="127"/>
        <v>153</v>
      </c>
      <c r="I152" s="93">
        <f t="shared" si="127"/>
        <v>0</v>
      </c>
      <c r="J152" s="93">
        <f t="shared" si="127"/>
        <v>0</v>
      </c>
      <c r="K152" s="93">
        <f t="shared" si="127"/>
        <v>0</v>
      </c>
      <c r="L152" s="48">
        <f t="shared" si="123"/>
        <v>153</v>
      </c>
      <c r="M152" s="48">
        <f t="shared" si="124"/>
        <v>0</v>
      </c>
      <c r="N152" s="93">
        <f t="shared" ref="N152:AD152" si="128">N1006+N1430+N847</f>
        <v>153</v>
      </c>
      <c r="O152" s="93">
        <f t="shared" si="128"/>
        <v>153</v>
      </c>
      <c r="P152" s="93">
        <f t="shared" si="128"/>
        <v>153</v>
      </c>
      <c r="Q152" s="93">
        <f t="shared" si="128"/>
        <v>0</v>
      </c>
      <c r="R152" s="93">
        <f t="shared" si="128"/>
        <v>0</v>
      </c>
      <c r="S152" s="93">
        <f t="shared" si="128"/>
        <v>0</v>
      </c>
      <c r="T152" s="93">
        <f t="shared" si="128"/>
        <v>0</v>
      </c>
      <c r="U152" s="93">
        <f t="shared" si="128"/>
        <v>0</v>
      </c>
      <c r="V152" s="93">
        <f t="shared" si="128"/>
        <v>0</v>
      </c>
      <c r="W152" s="93">
        <f t="shared" si="128"/>
        <v>0</v>
      </c>
      <c r="X152" s="93">
        <f t="shared" si="128"/>
        <v>0</v>
      </c>
      <c r="Y152" s="93">
        <f t="shared" si="128"/>
        <v>0</v>
      </c>
      <c r="Z152" s="93">
        <f t="shared" si="128"/>
        <v>0</v>
      </c>
      <c r="AA152" s="93">
        <f t="shared" si="128"/>
        <v>0</v>
      </c>
      <c r="AB152" s="93">
        <f t="shared" si="128"/>
        <v>0</v>
      </c>
      <c r="AC152" s="93">
        <f t="shared" si="128"/>
        <v>0</v>
      </c>
      <c r="AD152" s="93">
        <f t="shared" si="128"/>
        <v>0</v>
      </c>
      <c r="AE152" s="292">
        <f t="shared" si="117"/>
        <v>153</v>
      </c>
      <c r="AF152" s="93">
        <f>AF1006+AF1430+AF847</f>
        <v>153</v>
      </c>
      <c r="AG152" s="93">
        <v>149</v>
      </c>
      <c r="AH152" s="93">
        <f t="shared" ref="AH152:AP152" si="129">AH1006+AH1430+AH847</f>
        <v>0</v>
      </c>
      <c r="AI152" s="93">
        <f t="shared" si="129"/>
        <v>0</v>
      </c>
      <c r="AJ152" s="93">
        <f t="shared" si="129"/>
        <v>0</v>
      </c>
      <c r="AK152" s="93">
        <f t="shared" si="129"/>
        <v>0</v>
      </c>
      <c r="AL152" s="93">
        <f t="shared" si="129"/>
        <v>0</v>
      </c>
      <c r="AM152" s="93">
        <f t="shared" si="129"/>
        <v>0</v>
      </c>
      <c r="AN152" s="93">
        <f t="shared" si="129"/>
        <v>0</v>
      </c>
      <c r="AO152" s="93">
        <f t="shared" si="129"/>
        <v>0</v>
      </c>
      <c r="AP152" s="93">
        <f t="shared" si="129"/>
        <v>0</v>
      </c>
      <c r="AQ152"/>
    </row>
    <row r="153" spans="1:43" ht="15" hidden="1" customHeight="1">
      <c r="A153" s="43"/>
      <c r="B153" s="43"/>
      <c r="C153" s="28" t="s">
        <v>231</v>
      </c>
      <c r="D153" s="29" t="s">
        <v>261</v>
      </c>
      <c r="E153" s="93"/>
      <c r="F153" s="93"/>
      <c r="G153" s="93"/>
      <c r="H153" s="93"/>
      <c r="I153" s="93"/>
      <c r="J153" s="93"/>
      <c r="K153" s="93"/>
      <c r="L153" s="48">
        <f t="shared" si="123"/>
        <v>0</v>
      </c>
      <c r="M153" s="48">
        <f t="shared" si="124"/>
        <v>0</v>
      </c>
      <c r="N153" s="93"/>
      <c r="O153" s="93"/>
      <c r="P153" s="93"/>
      <c r="Q153" s="93"/>
      <c r="R153" s="93"/>
      <c r="S153" s="93"/>
      <c r="T153" s="93"/>
      <c r="U153" s="93"/>
      <c r="V153" s="93"/>
      <c r="W153" s="93"/>
      <c r="X153" s="93"/>
      <c r="Y153" s="93"/>
      <c r="Z153" s="93"/>
      <c r="AA153" s="93"/>
      <c r="AB153" s="93"/>
      <c r="AC153" s="93"/>
      <c r="AD153" s="93"/>
      <c r="AE153" s="292">
        <f t="shared" si="117"/>
        <v>0</v>
      </c>
      <c r="AF153" s="93"/>
      <c r="AG153" s="93"/>
      <c r="AH153" s="93"/>
      <c r="AI153" s="93"/>
      <c r="AJ153" s="93"/>
      <c r="AK153" s="93"/>
      <c r="AL153" s="93"/>
      <c r="AM153" s="93"/>
      <c r="AN153" s="93"/>
      <c r="AO153" s="93"/>
      <c r="AP153" s="93"/>
      <c r="AQ153"/>
    </row>
    <row r="154" spans="1:43" ht="14.25" hidden="1" customHeight="1">
      <c r="A154" s="43"/>
      <c r="B154" s="43"/>
      <c r="C154" s="25" t="s">
        <v>262</v>
      </c>
      <c r="D154" s="29" t="s">
        <v>263</v>
      </c>
      <c r="E154" s="93"/>
      <c r="F154" s="93"/>
      <c r="G154" s="93"/>
      <c r="H154" s="93"/>
      <c r="I154" s="93"/>
      <c r="J154" s="93"/>
      <c r="K154" s="93"/>
      <c r="L154" s="48">
        <f t="shared" si="123"/>
        <v>0</v>
      </c>
      <c r="M154" s="48">
        <f t="shared" si="124"/>
        <v>0</v>
      </c>
      <c r="N154" s="93"/>
      <c r="O154" s="93"/>
      <c r="P154" s="93"/>
      <c r="Q154" s="93"/>
      <c r="R154" s="93"/>
      <c r="S154" s="93"/>
      <c r="T154" s="93"/>
      <c r="U154" s="93"/>
      <c r="V154" s="93"/>
      <c r="W154" s="93"/>
      <c r="X154" s="93"/>
      <c r="Y154" s="93"/>
      <c r="Z154" s="93"/>
      <c r="AA154" s="93"/>
      <c r="AB154" s="93"/>
      <c r="AC154" s="93"/>
      <c r="AD154" s="93"/>
      <c r="AE154" s="292">
        <f t="shared" si="117"/>
        <v>0</v>
      </c>
      <c r="AF154" s="93"/>
      <c r="AG154" s="93"/>
      <c r="AH154" s="93"/>
      <c r="AI154" s="93"/>
      <c r="AJ154" s="93"/>
      <c r="AK154" s="93"/>
      <c r="AL154" s="93"/>
      <c r="AM154" s="93"/>
      <c r="AN154" s="93"/>
      <c r="AO154" s="93"/>
      <c r="AP154" s="93"/>
      <c r="AQ154"/>
    </row>
    <row r="155" spans="1:43" ht="14.25" hidden="1" customHeight="1">
      <c r="A155" s="43"/>
      <c r="B155" s="43"/>
      <c r="C155" s="28" t="s">
        <v>258</v>
      </c>
      <c r="D155" s="29"/>
      <c r="E155" s="93"/>
      <c r="F155" s="93"/>
      <c r="G155" s="93"/>
      <c r="H155" s="93"/>
      <c r="I155" s="93"/>
      <c r="J155" s="93"/>
      <c r="K155" s="93"/>
      <c r="L155" s="48">
        <f t="shared" si="123"/>
        <v>0</v>
      </c>
      <c r="M155" s="48">
        <f t="shared" si="124"/>
        <v>0</v>
      </c>
      <c r="N155" s="93"/>
      <c r="O155" s="93"/>
      <c r="P155" s="93"/>
      <c r="Q155" s="93"/>
      <c r="R155" s="93"/>
      <c r="S155" s="93"/>
      <c r="T155" s="93"/>
      <c r="U155" s="93"/>
      <c r="V155" s="93"/>
      <c r="W155" s="93"/>
      <c r="X155" s="93"/>
      <c r="Y155" s="93"/>
      <c r="Z155" s="93"/>
      <c r="AA155" s="93"/>
      <c r="AB155" s="93"/>
      <c r="AC155" s="93"/>
      <c r="AD155" s="93"/>
      <c r="AE155" s="292">
        <f t="shared" si="117"/>
        <v>0</v>
      </c>
      <c r="AF155" s="93"/>
      <c r="AG155" s="93"/>
      <c r="AH155" s="93"/>
      <c r="AI155" s="93"/>
      <c r="AJ155" s="93"/>
      <c r="AK155" s="93"/>
      <c r="AL155" s="93"/>
      <c r="AM155" s="93"/>
      <c r="AN155" s="93"/>
      <c r="AO155" s="93"/>
      <c r="AP155" s="93"/>
      <c r="AQ155"/>
    </row>
    <row r="156" spans="1:43" ht="14.25" hidden="1" customHeight="1">
      <c r="A156" s="43"/>
      <c r="B156" s="43"/>
      <c r="C156" s="28" t="s">
        <v>248</v>
      </c>
      <c r="D156" s="29"/>
      <c r="E156" s="93"/>
      <c r="F156" s="93"/>
      <c r="G156" s="93"/>
      <c r="H156" s="93"/>
      <c r="I156" s="93"/>
      <c r="J156" s="93"/>
      <c r="K156" s="93"/>
      <c r="L156" s="48">
        <f t="shared" si="123"/>
        <v>0</v>
      </c>
      <c r="M156" s="48">
        <f t="shared" si="124"/>
        <v>0</v>
      </c>
      <c r="N156" s="93"/>
      <c r="O156" s="93"/>
      <c r="P156" s="93"/>
      <c r="Q156" s="93"/>
      <c r="R156" s="93"/>
      <c r="S156" s="93"/>
      <c r="T156" s="93"/>
      <c r="U156" s="93"/>
      <c r="V156" s="93"/>
      <c r="W156" s="93"/>
      <c r="X156" s="93"/>
      <c r="Y156" s="93"/>
      <c r="Z156" s="93"/>
      <c r="AA156" s="93"/>
      <c r="AB156" s="93"/>
      <c r="AC156" s="93"/>
      <c r="AD156" s="93"/>
      <c r="AE156" s="292">
        <f t="shared" si="117"/>
        <v>0</v>
      </c>
      <c r="AF156" s="93"/>
      <c r="AG156" s="93"/>
      <c r="AH156" s="93"/>
      <c r="AI156" s="93"/>
      <c r="AJ156" s="93"/>
      <c r="AK156" s="93"/>
      <c r="AL156" s="93"/>
      <c r="AM156" s="93"/>
      <c r="AN156" s="93"/>
      <c r="AO156" s="93"/>
      <c r="AP156" s="93"/>
      <c r="AQ156"/>
    </row>
    <row r="157" spans="1:43" ht="14.25" hidden="1" customHeight="1">
      <c r="A157" s="43"/>
      <c r="B157" s="43"/>
      <c r="C157" s="28" t="s">
        <v>231</v>
      </c>
      <c r="D157" s="29"/>
      <c r="E157" s="93"/>
      <c r="F157" s="93"/>
      <c r="G157" s="93"/>
      <c r="H157" s="93"/>
      <c r="I157" s="93"/>
      <c r="J157" s="93"/>
      <c r="K157" s="93"/>
      <c r="L157" s="48">
        <f t="shared" si="123"/>
        <v>0</v>
      </c>
      <c r="M157" s="48">
        <f t="shared" si="124"/>
        <v>0</v>
      </c>
      <c r="N157" s="93"/>
      <c r="O157" s="93"/>
      <c r="P157" s="93"/>
      <c r="Q157" s="93"/>
      <c r="R157" s="93"/>
      <c r="S157" s="93"/>
      <c r="T157" s="93"/>
      <c r="U157" s="93"/>
      <c r="V157" s="93"/>
      <c r="W157" s="93"/>
      <c r="X157" s="93"/>
      <c r="Y157" s="93"/>
      <c r="Z157" s="93"/>
      <c r="AA157" s="93"/>
      <c r="AB157" s="93"/>
      <c r="AC157" s="93"/>
      <c r="AD157" s="93"/>
      <c r="AE157" s="292">
        <f t="shared" si="117"/>
        <v>0</v>
      </c>
      <c r="AF157" s="93"/>
      <c r="AG157" s="93"/>
      <c r="AH157" s="93"/>
      <c r="AI157" s="93"/>
      <c r="AJ157" s="93"/>
      <c r="AK157" s="93"/>
      <c r="AL157" s="93"/>
      <c r="AM157" s="93"/>
      <c r="AN157" s="93"/>
      <c r="AO157" s="93"/>
      <c r="AP157" s="93"/>
      <c r="AQ157"/>
    </row>
    <row r="158" spans="1:43" ht="14.25" hidden="1" customHeight="1">
      <c r="A158" s="43"/>
      <c r="B158" s="43"/>
      <c r="C158" s="25" t="s">
        <v>264</v>
      </c>
      <c r="D158" s="29" t="s">
        <v>265</v>
      </c>
      <c r="E158" s="93"/>
      <c r="F158" s="93"/>
      <c r="G158" s="93"/>
      <c r="H158" s="93"/>
      <c r="I158" s="93"/>
      <c r="J158" s="93"/>
      <c r="K158" s="93"/>
      <c r="L158" s="48">
        <f t="shared" si="123"/>
        <v>0</v>
      </c>
      <c r="M158" s="48">
        <f t="shared" si="124"/>
        <v>0</v>
      </c>
      <c r="N158" s="93"/>
      <c r="O158" s="93"/>
      <c r="P158" s="93"/>
      <c r="Q158" s="93"/>
      <c r="R158" s="93"/>
      <c r="S158" s="93"/>
      <c r="T158" s="93"/>
      <c r="U158" s="93"/>
      <c r="V158" s="93"/>
      <c r="W158" s="93"/>
      <c r="X158" s="93"/>
      <c r="Y158" s="93"/>
      <c r="Z158" s="93"/>
      <c r="AA158" s="93"/>
      <c r="AB158" s="93"/>
      <c r="AC158" s="93"/>
      <c r="AD158" s="93"/>
      <c r="AE158" s="292">
        <f t="shared" si="117"/>
        <v>0</v>
      </c>
      <c r="AF158" s="93"/>
      <c r="AG158" s="93"/>
      <c r="AH158" s="93"/>
      <c r="AI158" s="93"/>
      <c r="AJ158" s="93"/>
      <c r="AK158" s="93"/>
      <c r="AL158" s="93"/>
      <c r="AM158" s="93"/>
      <c r="AN158" s="93"/>
      <c r="AO158" s="93"/>
      <c r="AP158" s="93"/>
      <c r="AQ158"/>
    </row>
    <row r="159" spans="1:43" ht="14.25" hidden="1" customHeight="1">
      <c r="A159" s="43"/>
      <c r="B159" s="43"/>
      <c r="C159" s="28" t="s">
        <v>258</v>
      </c>
      <c r="D159" s="29"/>
      <c r="E159" s="93"/>
      <c r="F159" s="93"/>
      <c r="G159" s="93"/>
      <c r="H159" s="93"/>
      <c r="I159" s="93"/>
      <c r="J159" s="93"/>
      <c r="K159" s="93"/>
      <c r="L159" s="48">
        <f t="shared" si="123"/>
        <v>0</v>
      </c>
      <c r="M159" s="48">
        <f t="shared" si="124"/>
        <v>0</v>
      </c>
      <c r="N159" s="93"/>
      <c r="O159" s="93"/>
      <c r="P159" s="93"/>
      <c r="Q159" s="93"/>
      <c r="R159" s="93"/>
      <c r="S159" s="93"/>
      <c r="T159" s="93"/>
      <c r="U159" s="93"/>
      <c r="V159" s="93"/>
      <c r="W159" s="93"/>
      <c r="X159" s="93"/>
      <c r="Y159" s="93"/>
      <c r="Z159" s="93"/>
      <c r="AA159" s="93"/>
      <c r="AB159" s="93"/>
      <c r="AC159" s="93"/>
      <c r="AD159" s="93"/>
      <c r="AE159" s="292">
        <f t="shared" si="117"/>
        <v>0</v>
      </c>
      <c r="AF159" s="93"/>
      <c r="AG159" s="93"/>
      <c r="AH159" s="93"/>
      <c r="AI159" s="93"/>
      <c r="AJ159" s="93"/>
      <c r="AK159" s="93"/>
      <c r="AL159" s="93"/>
      <c r="AM159" s="93"/>
      <c r="AN159" s="93"/>
      <c r="AO159" s="93"/>
      <c r="AP159" s="93"/>
      <c r="AQ159"/>
    </row>
    <row r="160" spans="1:43" ht="14.25" hidden="1" customHeight="1">
      <c r="A160" s="43"/>
      <c r="B160" s="43"/>
      <c r="C160" s="28" t="s">
        <v>248</v>
      </c>
      <c r="D160" s="29"/>
      <c r="E160" s="93"/>
      <c r="F160" s="93"/>
      <c r="G160" s="93"/>
      <c r="H160" s="93"/>
      <c r="I160" s="93"/>
      <c r="J160" s="93"/>
      <c r="K160" s="93"/>
      <c r="L160" s="48">
        <f t="shared" si="123"/>
        <v>0</v>
      </c>
      <c r="M160" s="48">
        <f t="shared" si="124"/>
        <v>0</v>
      </c>
      <c r="N160" s="93"/>
      <c r="O160" s="93"/>
      <c r="P160" s="93"/>
      <c r="Q160" s="93"/>
      <c r="R160" s="93"/>
      <c r="S160" s="93"/>
      <c r="T160" s="93"/>
      <c r="U160" s="93"/>
      <c r="V160" s="93"/>
      <c r="W160" s="93"/>
      <c r="X160" s="93"/>
      <c r="Y160" s="93"/>
      <c r="Z160" s="93"/>
      <c r="AA160" s="93"/>
      <c r="AB160" s="93"/>
      <c r="AC160" s="93"/>
      <c r="AD160" s="93"/>
      <c r="AE160" s="292">
        <f t="shared" si="117"/>
        <v>0</v>
      </c>
      <c r="AF160" s="93"/>
      <c r="AG160" s="93"/>
      <c r="AH160" s="93"/>
      <c r="AI160" s="93"/>
      <c r="AJ160" s="93"/>
      <c r="AK160" s="93"/>
      <c r="AL160" s="93"/>
      <c r="AM160" s="93"/>
      <c r="AN160" s="93"/>
      <c r="AO160" s="93"/>
      <c r="AP160" s="93"/>
      <c r="AQ160"/>
    </row>
    <row r="161" spans="1:43" ht="14.25" hidden="1" customHeight="1">
      <c r="A161" s="43"/>
      <c r="B161" s="43"/>
      <c r="C161" s="28" t="s">
        <v>231</v>
      </c>
      <c r="D161" s="29"/>
      <c r="E161" s="93"/>
      <c r="F161" s="93"/>
      <c r="G161" s="93"/>
      <c r="H161" s="93"/>
      <c r="I161" s="93"/>
      <c r="J161" s="93"/>
      <c r="K161" s="93"/>
      <c r="L161" s="48">
        <f t="shared" si="123"/>
        <v>0</v>
      </c>
      <c r="M161" s="48">
        <f t="shared" si="124"/>
        <v>0</v>
      </c>
      <c r="N161" s="93"/>
      <c r="O161" s="93"/>
      <c r="P161" s="93"/>
      <c r="Q161" s="93"/>
      <c r="R161" s="93"/>
      <c r="S161" s="93"/>
      <c r="T161" s="93"/>
      <c r="U161" s="93"/>
      <c r="V161" s="93"/>
      <c r="W161" s="93"/>
      <c r="X161" s="93"/>
      <c r="Y161" s="93"/>
      <c r="Z161" s="93"/>
      <c r="AA161" s="93"/>
      <c r="AB161" s="93"/>
      <c r="AC161" s="93"/>
      <c r="AD161" s="93"/>
      <c r="AE161" s="292">
        <f t="shared" si="117"/>
        <v>0</v>
      </c>
      <c r="AF161" s="93"/>
      <c r="AG161" s="93"/>
      <c r="AH161" s="93"/>
      <c r="AI161" s="93"/>
      <c r="AJ161" s="93"/>
      <c r="AK161" s="93"/>
      <c r="AL161" s="93"/>
      <c r="AM161" s="93"/>
      <c r="AN161" s="93"/>
      <c r="AO161" s="93"/>
      <c r="AP161" s="93"/>
      <c r="AQ161"/>
    </row>
    <row r="162" spans="1:43" ht="14.25" customHeight="1">
      <c r="A162" s="81"/>
      <c r="B162" s="81"/>
      <c r="C162" s="82" t="s">
        <v>266</v>
      </c>
      <c r="D162" s="83"/>
      <c r="E162" s="88">
        <f t="shared" ref="E162:K162" si="130">E163+E165+E169+E185+E218</f>
        <v>424566.32999999996</v>
      </c>
      <c r="F162" s="88">
        <f t="shared" si="130"/>
        <v>418086</v>
      </c>
      <c r="G162" s="88">
        <f t="shared" si="130"/>
        <v>392606</v>
      </c>
      <c r="H162" s="88">
        <f t="shared" si="130"/>
        <v>110294</v>
      </c>
      <c r="I162" s="88">
        <f t="shared" si="130"/>
        <v>109563</v>
      </c>
      <c r="J162" s="88">
        <f t="shared" si="130"/>
        <v>93173</v>
      </c>
      <c r="K162" s="88">
        <f t="shared" si="130"/>
        <v>79576</v>
      </c>
      <c r="L162" s="48">
        <f t="shared" si="123"/>
        <v>392606</v>
      </c>
      <c r="M162" s="48">
        <f t="shared" si="124"/>
        <v>0</v>
      </c>
      <c r="N162" s="88">
        <f t="shared" ref="N162:AP162" si="131">N163+N165+N169+N185+N218</f>
        <v>393695</v>
      </c>
      <c r="O162" s="88">
        <f t="shared" si="131"/>
        <v>400587</v>
      </c>
      <c r="P162" s="88">
        <f t="shared" si="131"/>
        <v>408114</v>
      </c>
      <c r="Q162" s="88">
        <f t="shared" si="131"/>
        <v>6.8</v>
      </c>
      <c r="R162" s="88">
        <f t="shared" si="131"/>
        <v>0</v>
      </c>
      <c r="S162" s="88">
        <f t="shared" si="131"/>
        <v>1144.28</v>
      </c>
      <c r="T162" s="88">
        <f t="shared" si="131"/>
        <v>0</v>
      </c>
      <c r="U162" s="88">
        <f t="shared" si="131"/>
        <v>12</v>
      </c>
      <c r="V162" s="88">
        <f t="shared" si="131"/>
        <v>-1000</v>
      </c>
      <c r="W162" s="88">
        <f t="shared" si="131"/>
        <v>-155</v>
      </c>
      <c r="X162" s="88">
        <f t="shared" si="131"/>
        <v>5622.9999999999991</v>
      </c>
      <c r="Y162" s="88">
        <f t="shared" si="131"/>
        <v>0</v>
      </c>
      <c r="Z162" s="88">
        <f t="shared" si="131"/>
        <v>0</v>
      </c>
      <c r="AA162" s="88">
        <f t="shared" si="131"/>
        <v>12012</v>
      </c>
      <c r="AB162" s="88">
        <f t="shared" si="131"/>
        <v>250</v>
      </c>
      <c r="AC162" s="88">
        <f t="shared" si="131"/>
        <v>2310</v>
      </c>
      <c r="AD162" s="88">
        <f t="shared" si="131"/>
        <v>0</v>
      </c>
      <c r="AE162" s="292">
        <f t="shared" si="117"/>
        <v>412809.08</v>
      </c>
      <c r="AF162" s="88">
        <f t="shared" si="131"/>
        <v>412809.07999999996</v>
      </c>
      <c r="AG162" s="88">
        <f t="shared" si="131"/>
        <v>412079</v>
      </c>
      <c r="AH162" s="88">
        <f t="shared" si="131"/>
        <v>434544</v>
      </c>
      <c r="AI162" s="88">
        <f t="shared" si="131"/>
        <v>0</v>
      </c>
      <c r="AJ162" s="88">
        <f t="shared" si="131"/>
        <v>0</v>
      </c>
      <c r="AK162" s="88">
        <f t="shared" si="131"/>
        <v>0</v>
      </c>
      <c r="AL162" s="88">
        <f t="shared" si="131"/>
        <v>434532</v>
      </c>
      <c r="AM162" s="88">
        <f t="shared" si="131"/>
        <v>207421</v>
      </c>
      <c r="AN162" s="88">
        <f t="shared" si="131"/>
        <v>210150</v>
      </c>
      <c r="AO162" s="88">
        <f t="shared" si="131"/>
        <v>210379</v>
      </c>
      <c r="AP162" s="88">
        <f t="shared" si="131"/>
        <v>0</v>
      </c>
      <c r="AQ162"/>
    </row>
    <row r="163" spans="1:43" ht="15.75" customHeight="1">
      <c r="A163" s="24" t="s">
        <v>34</v>
      </c>
      <c r="B163" s="24"/>
      <c r="C163" s="25" t="s">
        <v>35</v>
      </c>
      <c r="D163" s="26">
        <v>1.02</v>
      </c>
      <c r="E163" s="48">
        <f t="shared" ref="E163:AP163" si="132">E164</f>
        <v>2</v>
      </c>
      <c r="F163" s="48">
        <f t="shared" si="132"/>
        <v>0</v>
      </c>
      <c r="G163" s="48">
        <f t="shared" si="132"/>
        <v>0</v>
      </c>
      <c r="H163" s="48">
        <f t="shared" si="132"/>
        <v>0</v>
      </c>
      <c r="I163" s="48">
        <f t="shared" si="132"/>
        <v>0</v>
      </c>
      <c r="J163" s="48">
        <f t="shared" si="132"/>
        <v>0</v>
      </c>
      <c r="K163" s="48">
        <f t="shared" si="132"/>
        <v>0</v>
      </c>
      <c r="L163" s="48">
        <f t="shared" si="123"/>
        <v>0</v>
      </c>
      <c r="M163" s="48">
        <f t="shared" si="124"/>
        <v>0</v>
      </c>
      <c r="N163" s="48">
        <f t="shared" si="132"/>
        <v>0</v>
      </c>
      <c r="O163" s="48">
        <f t="shared" si="132"/>
        <v>0</v>
      </c>
      <c r="P163" s="48">
        <f t="shared" si="132"/>
        <v>0</v>
      </c>
      <c r="Q163" s="48">
        <f t="shared" si="132"/>
        <v>0</v>
      </c>
      <c r="R163" s="48">
        <f t="shared" si="132"/>
        <v>0</v>
      </c>
      <c r="S163" s="48">
        <f t="shared" si="132"/>
        <v>0</v>
      </c>
      <c r="T163" s="48">
        <f t="shared" si="132"/>
        <v>0</v>
      </c>
      <c r="U163" s="48">
        <f t="shared" si="132"/>
        <v>0</v>
      </c>
      <c r="V163" s="48">
        <f t="shared" si="132"/>
        <v>0</v>
      </c>
      <c r="W163" s="48">
        <f t="shared" si="132"/>
        <v>0</v>
      </c>
      <c r="X163" s="48">
        <f t="shared" si="132"/>
        <v>0</v>
      </c>
      <c r="Y163" s="48">
        <f t="shared" si="132"/>
        <v>0</v>
      </c>
      <c r="Z163" s="48">
        <f t="shared" si="132"/>
        <v>0</v>
      </c>
      <c r="AA163" s="48">
        <f t="shared" si="132"/>
        <v>0</v>
      </c>
      <c r="AB163" s="48">
        <f t="shared" si="132"/>
        <v>0</v>
      </c>
      <c r="AC163" s="48">
        <f t="shared" si="132"/>
        <v>0</v>
      </c>
      <c r="AD163" s="48">
        <f t="shared" si="132"/>
        <v>0</v>
      </c>
      <c r="AE163" s="292">
        <f t="shared" si="117"/>
        <v>0</v>
      </c>
      <c r="AF163" s="48">
        <f t="shared" si="132"/>
        <v>0</v>
      </c>
      <c r="AG163" s="48">
        <f t="shared" si="132"/>
        <v>0</v>
      </c>
      <c r="AH163" s="48">
        <f t="shared" si="132"/>
        <v>0</v>
      </c>
      <c r="AI163" s="48">
        <f t="shared" si="132"/>
        <v>0</v>
      </c>
      <c r="AJ163" s="48">
        <f t="shared" si="132"/>
        <v>0</v>
      </c>
      <c r="AK163" s="48">
        <f t="shared" si="132"/>
        <v>0</v>
      </c>
      <c r="AL163" s="48">
        <f t="shared" si="132"/>
        <v>0</v>
      </c>
      <c r="AM163" s="48">
        <f t="shared" si="132"/>
        <v>0</v>
      </c>
      <c r="AN163" s="48">
        <f t="shared" si="132"/>
        <v>0</v>
      </c>
      <c r="AO163" s="48">
        <f t="shared" si="132"/>
        <v>0</v>
      </c>
      <c r="AP163" s="48">
        <f t="shared" si="132"/>
        <v>0</v>
      </c>
      <c r="AQ163"/>
    </row>
    <row r="164" spans="1:43" ht="16.5" customHeight="1">
      <c r="A164" s="24"/>
      <c r="B164" s="24"/>
      <c r="C164" s="28" t="s">
        <v>36</v>
      </c>
      <c r="D164" s="29" t="s">
        <v>37</v>
      </c>
      <c r="E164" s="289">
        <f t="shared" ref="E164:K164" si="133">E12</f>
        <v>2</v>
      </c>
      <c r="F164" s="289">
        <f t="shared" si="133"/>
        <v>0</v>
      </c>
      <c r="G164" s="289">
        <f t="shared" si="133"/>
        <v>0</v>
      </c>
      <c r="H164" s="289">
        <f t="shared" si="133"/>
        <v>0</v>
      </c>
      <c r="I164" s="289">
        <f t="shared" si="133"/>
        <v>0</v>
      </c>
      <c r="J164" s="289">
        <f t="shared" si="133"/>
        <v>0</v>
      </c>
      <c r="K164" s="289">
        <f t="shared" si="133"/>
        <v>0</v>
      </c>
      <c r="L164" s="48">
        <f t="shared" si="123"/>
        <v>0</v>
      </c>
      <c r="M164" s="48">
        <f t="shared" si="124"/>
        <v>0</v>
      </c>
      <c r="N164" s="289">
        <f t="shared" ref="N164:AD164" si="134">N12</f>
        <v>0</v>
      </c>
      <c r="O164" s="289">
        <f t="shared" si="134"/>
        <v>0</v>
      </c>
      <c r="P164" s="289">
        <f t="shared" si="134"/>
        <v>0</v>
      </c>
      <c r="Q164" s="289">
        <f t="shared" si="134"/>
        <v>0</v>
      </c>
      <c r="R164" s="289">
        <f t="shared" si="134"/>
        <v>0</v>
      </c>
      <c r="S164" s="289">
        <f t="shared" si="134"/>
        <v>0</v>
      </c>
      <c r="T164" s="289">
        <f t="shared" si="134"/>
        <v>0</v>
      </c>
      <c r="U164" s="289">
        <f t="shared" si="134"/>
        <v>0</v>
      </c>
      <c r="V164" s="289">
        <f t="shared" si="134"/>
        <v>0</v>
      </c>
      <c r="W164" s="289">
        <f t="shared" si="134"/>
        <v>0</v>
      </c>
      <c r="X164" s="289">
        <f t="shared" si="134"/>
        <v>0</v>
      </c>
      <c r="Y164" s="289">
        <f t="shared" si="134"/>
        <v>0</v>
      </c>
      <c r="Z164" s="289">
        <f t="shared" si="134"/>
        <v>0</v>
      </c>
      <c r="AA164" s="289">
        <f t="shared" si="134"/>
        <v>0</v>
      </c>
      <c r="AB164" s="289">
        <f t="shared" si="134"/>
        <v>0</v>
      </c>
      <c r="AC164" s="289">
        <f t="shared" si="134"/>
        <v>0</v>
      </c>
      <c r="AD164" s="289">
        <f t="shared" si="134"/>
        <v>0</v>
      </c>
      <c r="AE164" s="292">
        <f t="shared" si="117"/>
        <v>0</v>
      </c>
      <c r="AF164" s="289">
        <f t="shared" ref="AF164:AP164" si="135">AF12</f>
        <v>0</v>
      </c>
      <c r="AG164" s="289">
        <f t="shared" si="135"/>
        <v>0</v>
      </c>
      <c r="AH164" s="289">
        <f t="shared" si="135"/>
        <v>0</v>
      </c>
      <c r="AI164" s="289">
        <f t="shared" si="135"/>
        <v>0</v>
      </c>
      <c r="AJ164" s="289">
        <f t="shared" si="135"/>
        <v>0</v>
      </c>
      <c r="AK164" s="289">
        <f t="shared" si="135"/>
        <v>0</v>
      </c>
      <c r="AL164" s="289">
        <f t="shared" si="135"/>
        <v>0</v>
      </c>
      <c r="AM164" s="289">
        <f t="shared" si="135"/>
        <v>0</v>
      </c>
      <c r="AN164" s="289">
        <f t="shared" si="135"/>
        <v>0</v>
      </c>
      <c r="AO164" s="289">
        <f t="shared" si="135"/>
        <v>0</v>
      </c>
      <c r="AP164" s="289">
        <f t="shared" si="135"/>
        <v>0</v>
      </c>
      <c r="AQ164"/>
    </row>
    <row r="165" spans="1:43" ht="16.5" customHeight="1">
      <c r="A165" s="24" t="s">
        <v>38</v>
      </c>
      <c r="B165" s="24"/>
      <c r="C165" s="25" t="s">
        <v>39</v>
      </c>
      <c r="D165" s="26">
        <v>4.0199999999999996</v>
      </c>
      <c r="E165" s="285">
        <f t="shared" ref="E165:F165" si="136">E166+E167</f>
        <v>168426.84</v>
      </c>
      <c r="F165" s="285">
        <f t="shared" si="136"/>
        <v>189591</v>
      </c>
      <c r="G165" s="285">
        <f>G166+G167+G168</f>
        <v>205194</v>
      </c>
      <c r="H165" s="285">
        <f t="shared" ref="H165:AP165" si="137">H166+H167+H168</f>
        <v>53000</v>
      </c>
      <c r="I165" s="285">
        <f t="shared" si="137"/>
        <v>52500</v>
      </c>
      <c r="J165" s="285">
        <f t="shared" si="137"/>
        <v>51445</v>
      </c>
      <c r="K165" s="285">
        <f t="shared" si="137"/>
        <v>48249</v>
      </c>
      <c r="L165" s="285">
        <f t="shared" si="137"/>
        <v>205194</v>
      </c>
      <c r="M165" s="285">
        <f t="shared" si="137"/>
        <v>0</v>
      </c>
      <c r="N165" s="285">
        <f t="shared" si="137"/>
        <v>195307</v>
      </c>
      <c r="O165" s="285">
        <f t="shared" si="137"/>
        <v>200329</v>
      </c>
      <c r="P165" s="285">
        <f t="shared" si="137"/>
        <v>205297</v>
      </c>
      <c r="Q165" s="285">
        <f t="shared" si="137"/>
        <v>0</v>
      </c>
      <c r="R165" s="285">
        <f t="shared" si="137"/>
        <v>0</v>
      </c>
      <c r="S165" s="285">
        <f t="shared" si="137"/>
        <v>0</v>
      </c>
      <c r="T165" s="285">
        <f t="shared" si="137"/>
        <v>0</v>
      </c>
      <c r="U165" s="285">
        <f t="shared" si="137"/>
        <v>0</v>
      </c>
      <c r="V165" s="285">
        <f t="shared" si="137"/>
        <v>0</v>
      </c>
      <c r="W165" s="285">
        <f t="shared" si="137"/>
        <v>0</v>
      </c>
      <c r="X165" s="285">
        <f t="shared" si="137"/>
        <v>4795.87</v>
      </c>
      <c r="Y165" s="285">
        <f t="shared" si="137"/>
        <v>0</v>
      </c>
      <c r="Z165" s="285">
        <f t="shared" si="137"/>
        <v>0</v>
      </c>
      <c r="AA165" s="285">
        <f t="shared" si="137"/>
        <v>0</v>
      </c>
      <c r="AB165" s="285">
        <f t="shared" si="137"/>
        <v>0</v>
      </c>
      <c r="AC165" s="285">
        <f t="shared" si="137"/>
        <v>0</v>
      </c>
      <c r="AD165" s="285">
        <f t="shared" si="137"/>
        <v>4922.84</v>
      </c>
      <c r="AE165" s="292">
        <f t="shared" si="117"/>
        <v>214912.71</v>
      </c>
      <c r="AF165" s="285">
        <f t="shared" si="137"/>
        <v>214912.71</v>
      </c>
      <c r="AG165" s="285">
        <f t="shared" si="137"/>
        <v>210111</v>
      </c>
      <c r="AH165" s="285">
        <f t="shared" si="137"/>
        <v>202162</v>
      </c>
      <c r="AI165" s="285">
        <f t="shared" si="137"/>
        <v>0</v>
      </c>
      <c r="AJ165" s="285">
        <f t="shared" si="137"/>
        <v>0</v>
      </c>
      <c r="AK165" s="285">
        <f t="shared" si="137"/>
        <v>0</v>
      </c>
      <c r="AL165" s="285">
        <f t="shared" si="137"/>
        <v>202162</v>
      </c>
      <c r="AM165" s="285">
        <f t="shared" si="137"/>
        <v>0</v>
      </c>
      <c r="AN165" s="285">
        <f t="shared" si="137"/>
        <v>0</v>
      </c>
      <c r="AO165" s="285">
        <f t="shared" si="137"/>
        <v>0</v>
      </c>
      <c r="AP165" s="285">
        <f t="shared" si="137"/>
        <v>0</v>
      </c>
      <c r="AQ165"/>
    </row>
    <row r="166" spans="1:43" ht="18" customHeight="1">
      <c r="A166" s="24"/>
      <c r="B166" s="24"/>
      <c r="C166" s="28" t="s">
        <v>267</v>
      </c>
      <c r="D166" s="29" t="s">
        <v>41</v>
      </c>
      <c r="E166" s="289">
        <f t="shared" ref="E166:M168" si="138">E15</f>
        <v>147742.84</v>
      </c>
      <c r="F166" s="289">
        <f t="shared" si="138"/>
        <v>151437</v>
      </c>
      <c r="G166" s="289">
        <f t="shared" si="138"/>
        <v>168445</v>
      </c>
      <c r="H166" s="289">
        <f t="shared" si="138"/>
        <v>43000</v>
      </c>
      <c r="I166" s="289">
        <f t="shared" si="138"/>
        <v>43000</v>
      </c>
      <c r="J166" s="289">
        <f t="shared" si="138"/>
        <v>42445</v>
      </c>
      <c r="K166" s="289">
        <f t="shared" si="138"/>
        <v>40000</v>
      </c>
      <c r="L166" s="48">
        <f t="shared" si="123"/>
        <v>168445</v>
      </c>
      <c r="M166" s="48">
        <f t="shared" si="124"/>
        <v>0</v>
      </c>
      <c r="N166" s="289">
        <f t="shared" ref="N166:AD168" si="139">N15</f>
        <v>156000</v>
      </c>
      <c r="O166" s="289">
        <f t="shared" si="139"/>
        <v>160000</v>
      </c>
      <c r="P166" s="289">
        <f t="shared" si="139"/>
        <v>164000</v>
      </c>
      <c r="Q166" s="289">
        <f t="shared" si="139"/>
        <v>0</v>
      </c>
      <c r="R166" s="289">
        <f t="shared" si="139"/>
        <v>0</v>
      </c>
      <c r="S166" s="289">
        <f t="shared" si="139"/>
        <v>0</v>
      </c>
      <c r="T166" s="289">
        <f t="shared" si="139"/>
        <v>0</v>
      </c>
      <c r="U166" s="289">
        <f t="shared" si="139"/>
        <v>0</v>
      </c>
      <c r="V166" s="289">
        <f t="shared" si="139"/>
        <v>0</v>
      </c>
      <c r="W166" s="289">
        <f t="shared" si="139"/>
        <v>0</v>
      </c>
      <c r="X166" s="289">
        <f t="shared" si="139"/>
        <v>4080</v>
      </c>
      <c r="Y166" s="289">
        <f t="shared" si="139"/>
        <v>0</v>
      </c>
      <c r="Z166" s="289">
        <f t="shared" si="139"/>
        <v>0</v>
      </c>
      <c r="AA166" s="289">
        <f t="shared" si="139"/>
        <v>0</v>
      </c>
      <c r="AB166" s="289">
        <f t="shared" si="139"/>
        <v>0</v>
      </c>
      <c r="AC166" s="289">
        <f t="shared" si="139"/>
        <v>0</v>
      </c>
      <c r="AD166" s="289">
        <f t="shared" si="139"/>
        <v>0</v>
      </c>
      <c r="AE166" s="292">
        <f t="shared" si="117"/>
        <v>172525</v>
      </c>
      <c r="AF166" s="289">
        <f t="shared" ref="AF166:AP168" si="140">AF15</f>
        <v>172525</v>
      </c>
      <c r="AG166" s="289">
        <f t="shared" si="140"/>
        <v>169103</v>
      </c>
      <c r="AH166" s="289">
        <f t="shared" si="140"/>
        <v>173194</v>
      </c>
      <c r="AI166" s="289">
        <f t="shared" si="140"/>
        <v>0</v>
      </c>
      <c r="AJ166" s="289">
        <f t="shared" si="140"/>
        <v>0</v>
      </c>
      <c r="AK166" s="289">
        <f t="shared" si="140"/>
        <v>0</v>
      </c>
      <c r="AL166" s="289">
        <f t="shared" si="140"/>
        <v>173194</v>
      </c>
      <c r="AM166" s="289">
        <f t="shared" si="140"/>
        <v>0</v>
      </c>
      <c r="AN166" s="289">
        <f t="shared" si="140"/>
        <v>0</v>
      </c>
      <c r="AO166" s="289">
        <f t="shared" si="140"/>
        <v>0</v>
      </c>
      <c r="AP166" s="289">
        <f t="shared" si="140"/>
        <v>0</v>
      </c>
      <c r="AQ166"/>
    </row>
    <row r="167" spans="1:43" ht="15" customHeight="1">
      <c r="A167" s="24"/>
      <c r="B167" s="24"/>
      <c r="C167" s="28" t="s">
        <v>268</v>
      </c>
      <c r="D167" s="29" t="s">
        <v>43</v>
      </c>
      <c r="E167" s="289">
        <f t="shared" si="138"/>
        <v>20684</v>
      </c>
      <c r="F167" s="289">
        <f t="shared" si="138"/>
        <v>38154</v>
      </c>
      <c r="G167" s="289">
        <f t="shared" si="138"/>
        <v>36749</v>
      </c>
      <c r="H167" s="289">
        <f t="shared" si="138"/>
        <v>10000</v>
      </c>
      <c r="I167" s="289">
        <f t="shared" si="138"/>
        <v>9500</v>
      </c>
      <c r="J167" s="289">
        <f t="shared" si="138"/>
        <v>9000</v>
      </c>
      <c r="K167" s="289">
        <f t="shared" si="138"/>
        <v>8249</v>
      </c>
      <c r="L167" s="48">
        <f t="shared" si="123"/>
        <v>36749</v>
      </c>
      <c r="M167" s="48">
        <f t="shared" si="124"/>
        <v>0</v>
      </c>
      <c r="N167" s="289">
        <f t="shared" si="139"/>
        <v>39307</v>
      </c>
      <c r="O167" s="289">
        <f t="shared" si="139"/>
        <v>40329</v>
      </c>
      <c r="P167" s="289">
        <f t="shared" si="139"/>
        <v>41297</v>
      </c>
      <c r="Q167" s="289">
        <f t="shared" si="139"/>
        <v>0</v>
      </c>
      <c r="R167" s="289">
        <f t="shared" si="139"/>
        <v>0</v>
      </c>
      <c r="S167" s="289">
        <f t="shared" si="139"/>
        <v>0</v>
      </c>
      <c r="T167" s="289">
        <f t="shared" si="139"/>
        <v>0</v>
      </c>
      <c r="U167" s="289">
        <f t="shared" si="139"/>
        <v>0</v>
      </c>
      <c r="V167" s="289">
        <f t="shared" si="139"/>
        <v>0</v>
      </c>
      <c r="W167" s="289">
        <f t="shared" si="139"/>
        <v>0</v>
      </c>
      <c r="X167" s="289">
        <f t="shared" si="139"/>
        <v>-3673</v>
      </c>
      <c r="Y167" s="289">
        <f t="shared" si="139"/>
        <v>0</v>
      </c>
      <c r="Z167" s="289">
        <f t="shared" si="139"/>
        <v>0</v>
      </c>
      <c r="AA167" s="289">
        <f t="shared" si="139"/>
        <v>0</v>
      </c>
      <c r="AB167" s="289">
        <f t="shared" si="139"/>
        <v>0</v>
      </c>
      <c r="AC167" s="289">
        <f t="shared" si="139"/>
        <v>0</v>
      </c>
      <c r="AD167" s="289">
        <f t="shared" si="139"/>
        <v>0</v>
      </c>
      <c r="AE167" s="292">
        <f t="shared" si="117"/>
        <v>33076</v>
      </c>
      <c r="AF167" s="289">
        <f t="shared" si="140"/>
        <v>33076</v>
      </c>
      <c r="AG167" s="289">
        <f t="shared" si="140"/>
        <v>31696</v>
      </c>
      <c r="AH167" s="289">
        <f t="shared" si="140"/>
        <v>28968</v>
      </c>
      <c r="AI167" s="289">
        <f t="shared" si="140"/>
        <v>0</v>
      </c>
      <c r="AJ167" s="289">
        <f t="shared" si="140"/>
        <v>0</v>
      </c>
      <c r="AK167" s="289">
        <f t="shared" si="140"/>
        <v>0</v>
      </c>
      <c r="AL167" s="289">
        <f t="shared" si="140"/>
        <v>28968</v>
      </c>
      <c r="AM167" s="289">
        <f t="shared" si="140"/>
        <v>0</v>
      </c>
      <c r="AN167" s="289">
        <f t="shared" si="140"/>
        <v>0</v>
      </c>
      <c r="AO167" s="289">
        <f t="shared" si="140"/>
        <v>0</v>
      </c>
      <c r="AP167" s="289">
        <f t="shared" si="140"/>
        <v>0</v>
      </c>
      <c r="AQ167"/>
    </row>
    <row r="168" spans="1:43" ht="26.25" customHeight="1">
      <c r="A168" s="24"/>
      <c r="B168" s="24"/>
      <c r="C168" s="51" t="s">
        <v>44</v>
      </c>
      <c r="D168" s="29" t="s">
        <v>45</v>
      </c>
      <c r="E168" s="289"/>
      <c r="F168" s="289"/>
      <c r="G168" s="289">
        <f t="shared" si="138"/>
        <v>0</v>
      </c>
      <c r="H168" s="289">
        <f t="shared" si="138"/>
        <v>0</v>
      </c>
      <c r="I168" s="289">
        <f t="shared" si="138"/>
        <v>0</v>
      </c>
      <c r="J168" s="289">
        <f t="shared" si="138"/>
        <v>0</v>
      </c>
      <c r="K168" s="289">
        <f t="shared" si="138"/>
        <v>0</v>
      </c>
      <c r="L168" s="289">
        <f t="shared" si="138"/>
        <v>0</v>
      </c>
      <c r="M168" s="289">
        <f t="shared" si="138"/>
        <v>0</v>
      </c>
      <c r="N168" s="289">
        <f t="shared" si="139"/>
        <v>0</v>
      </c>
      <c r="O168" s="289">
        <f t="shared" si="139"/>
        <v>0</v>
      </c>
      <c r="P168" s="289">
        <f t="shared" si="139"/>
        <v>0</v>
      </c>
      <c r="Q168" s="289">
        <f t="shared" si="139"/>
        <v>0</v>
      </c>
      <c r="R168" s="289">
        <f t="shared" si="139"/>
        <v>0</v>
      </c>
      <c r="S168" s="289">
        <f t="shared" si="139"/>
        <v>0</v>
      </c>
      <c r="T168" s="289">
        <f t="shared" si="139"/>
        <v>0</v>
      </c>
      <c r="U168" s="289">
        <f t="shared" si="139"/>
        <v>0</v>
      </c>
      <c r="V168" s="289">
        <f t="shared" si="139"/>
        <v>0</v>
      </c>
      <c r="W168" s="289">
        <f t="shared" si="139"/>
        <v>0</v>
      </c>
      <c r="X168" s="289">
        <f t="shared" si="139"/>
        <v>4388.87</v>
      </c>
      <c r="Y168" s="289">
        <f t="shared" si="139"/>
        <v>0</v>
      </c>
      <c r="Z168" s="289">
        <f t="shared" si="139"/>
        <v>0</v>
      </c>
      <c r="AA168" s="289">
        <f t="shared" si="139"/>
        <v>0</v>
      </c>
      <c r="AB168" s="289">
        <f t="shared" si="139"/>
        <v>0</v>
      </c>
      <c r="AC168" s="289">
        <f t="shared" si="139"/>
        <v>0</v>
      </c>
      <c r="AD168" s="289">
        <f t="shared" si="139"/>
        <v>4922.84</v>
      </c>
      <c r="AE168" s="292">
        <f t="shared" si="117"/>
        <v>9311.7099999999991</v>
      </c>
      <c r="AF168" s="289">
        <f t="shared" si="140"/>
        <v>9311.7099999999991</v>
      </c>
      <c r="AG168" s="289">
        <f t="shared" si="140"/>
        <v>9312</v>
      </c>
      <c r="AH168" s="289">
        <f t="shared" si="140"/>
        <v>0</v>
      </c>
      <c r="AI168" s="289">
        <f t="shared" si="140"/>
        <v>0</v>
      </c>
      <c r="AJ168" s="289">
        <f t="shared" si="140"/>
        <v>0</v>
      </c>
      <c r="AK168" s="289">
        <f t="shared" si="140"/>
        <v>0</v>
      </c>
      <c r="AL168" s="289">
        <f t="shared" si="140"/>
        <v>0</v>
      </c>
      <c r="AM168" s="289">
        <f t="shared" si="140"/>
        <v>0</v>
      </c>
      <c r="AN168" s="289">
        <f t="shared" si="140"/>
        <v>0</v>
      </c>
      <c r="AO168" s="289">
        <f t="shared" si="140"/>
        <v>0</v>
      </c>
      <c r="AP168" s="289">
        <f t="shared" si="140"/>
        <v>0</v>
      </c>
      <c r="AQ168"/>
    </row>
    <row r="169" spans="1:43" ht="18" customHeight="1">
      <c r="A169" s="24" t="s">
        <v>46</v>
      </c>
      <c r="B169" s="24"/>
      <c r="C169" s="25" t="s">
        <v>269</v>
      </c>
      <c r="D169" s="29" t="s">
        <v>48</v>
      </c>
      <c r="E169" s="285">
        <f t="shared" ref="E169:K169" si="141">E170+E183+E184</f>
        <v>244022</v>
      </c>
      <c r="F169" s="285">
        <f t="shared" si="141"/>
        <v>220979</v>
      </c>
      <c r="G169" s="285">
        <f t="shared" si="141"/>
        <v>158233</v>
      </c>
      <c r="H169" s="285">
        <f t="shared" si="141"/>
        <v>45000</v>
      </c>
      <c r="I169" s="285">
        <f t="shared" si="141"/>
        <v>43900</v>
      </c>
      <c r="J169" s="285">
        <f t="shared" si="141"/>
        <v>38800</v>
      </c>
      <c r="K169" s="285">
        <f t="shared" si="141"/>
        <v>30533</v>
      </c>
      <c r="L169" s="48">
        <f t="shared" si="123"/>
        <v>158233</v>
      </c>
      <c r="M169" s="48">
        <f t="shared" si="124"/>
        <v>0</v>
      </c>
      <c r="N169" s="285">
        <f t="shared" ref="N169:AP169" si="142">N170+N183+N184</f>
        <v>146652</v>
      </c>
      <c r="O169" s="285">
        <f t="shared" si="142"/>
        <v>148522</v>
      </c>
      <c r="P169" s="285">
        <f t="shared" si="142"/>
        <v>151081</v>
      </c>
      <c r="Q169" s="285">
        <f t="shared" si="142"/>
        <v>0</v>
      </c>
      <c r="R169" s="285">
        <f t="shared" si="142"/>
        <v>0</v>
      </c>
      <c r="S169" s="285">
        <f t="shared" si="142"/>
        <v>0</v>
      </c>
      <c r="T169" s="285">
        <f t="shared" si="142"/>
        <v>0</v>
      </c>
      <c r="U169" s="285">
        <f t="shared" si="142"/>
        <v>0</v>
      </c>
      <c r="V169" s="285">
        <f t="shared" si="142"/>
        <v>-1000</v>
      </c>
      <c r="W169" s="285">
        <f t="shared" si="142"/>
        <v>0</v>
      </c>
      <c r="X169" s="285">
        <f t="shared" si="142"/>
        <v>3562</v>
      </c>
      <c r="Y169" s="285">
        <f t="shared" si="142"/>
        <v>0</v>
      </c>
      <c r="Z169" s="285">
        <f t="shared" si="142"/>
        <v>0</v>
      </c>
      <c r="AA169" s="285">
        <f t="shared" si="142"/>
        <v>10212</v>
      </c>
      <c r="AB169" s="285">
        <f t="shared" si="142"/>
        <v>265</v>
      </c>
      <c r="AC169" s="285">
        <f t="shared" si="142"/>
        <v>221</v>
      </c>
      <c r="AD169" s="285">
        <f t="shared" si="142"/>
        <v>0</v>
      </c>
      <c r="AE169" s="292">
        <f t="shared" si="117"/>
        <v>171493</v>
      </c>
      <c r="AF169" s="285">
        <f t="shared" si="142"/>
        <v>171493</v>
      </c>
      <c r="AG169" s="285">
        <f t="shared" si="142"/>
        <v>164133</v>
      </c>
      <c r="AH169" s="285">
        <f t="shared" si="142"/>
        <v>186074</v>
      </c>
      <c r="AI169" s="285">
        <f t="shared" si="142"/>
        <v>0</v>
      </c>
      <c r="AJ169" s="285">
        <f t="shared" si="142"/>
        <v>0</v>
      </c>
      <c r="AK169" s="285">
        <f t="shared" si="142"/>
        <v>0</v>
      </c>
      <c r="AL169" s="285">
        <f t="shared" si="142"/>
        <v>186074</v>
      </c>
      <c r="AM169" s="285">
        <f t="shared" si="142"/>
        <v>160625</v>
      </c>
      <c r="AN169" s="285">
        <f t="shared" si="142"/>
        <v>162854</v>
      </c>
      <c r="AO169" s="285">
        <f t="shared" si="142"/>
        <v>163083</v>
      </c>
      <c r="AP169" s="285">
        <f t="shared" si="142"/>
        <v>0</v>
      </c>
      <c r="AQ169"/>
    </row>
    <row r="170" spans="1:43" ht="18" customHeight="1">
      <c r="A170" s="43">
        <v>1</v>
      </c>
      <c r="B170" s="43"/>
      <c r="C170" s="25" t="s">
        <v>270</v>
      </c>
      <c r="D170" s="29" t="s">
        <v>50</v>
      </c>
      <c r="E170" s="48">
        <f t="shared" ref="E170:K170" si="143">E171+E172+E175+E176+E177+E178+E181+E182+E173+E174</f>
        <v>122583</v>
      </c>
      <c r="F170" s="48">
        <f t="shared" si="143"/>
        <v>161737</v>
      </c>
      <c r="G170" s="48">
        <f t="shared" si="143"/>
        <v>102341</v>
      </c>
      <c r="H170" s="48">
        <f t="shared" si="143"/>
        <v>28000</v>
      </c>
      <c r="I170" s="48">
        <f t="shared" si="143"/>
        <v>27900</v>
      </c>
      <c r="J170" s="48">
        <f t="shared" si="143"/>
        <v>24400</v>
      </c>
      <c r="K170" s="48">
        <f t="shared" si="143"/>
        <v>22041</v>
      </c>
      <c r="L170" s="48">
        <f t="shared" si="123"/>
        <v>102341</v>
      </c>
      <c r="M170" s="48">
        <f t="shared" si="124"/>
        <v>0</v>
      </c>
      <c r="N170" s="48">
        <f t="shared" ref="N170:AP170" si="144">N171+N172+N175+N176+N177+N178+N181+N182+N173+N174</f>
        <v>102541</v>
      </c>
      <c r="O170" s="48">
        <f t="shared" si="144"/>
        <v>102729</v>
      </c>
      <c r="P170" s="48">
        <f t="shared" si="144"/>
        <v>102922</v>
      </c>
      <c r="Q170" s="48">
        <f t="shared" si="144"/>
        <v>0</v>
      </c>
      <c r="R170" s="48">
        <f t="shared" si="144"/>
        <v>0</v>
      </c>
      <c r="S170" s="48">
        <f t="shared" si="144"/>
        <v>0</v>
      </c>
      <c r="T170" s="48">
        <f t="shared" si="144"/>
        <v>0</v>
      </c>
      <c r="U170" s="48">
        <f t="shared" si="144"/>
        <v>0</v>
      </c>
      <c r="V170" s="48">
        <f t="shared" si="144"/>
        <v>0</v>
      </c>
      <c r="W170" s="48">
        <f t="shared" si="144"/>
        <v>0</v>
      </c>
      <c r="X170" s="48">
        <f t="shared" si="144"/>
        <v>3467</v>
      </c>
      <c r="Y170" s="48">
        <f t="shared" si="144"/>
        <v>0</v>
      </c>
      <c r="Z170" s="48">
        <f t="shared" si="144"/>
        <v>0</v>
      </c>
      <c r="AA170" s="48">
        <f t="shared" si="144"/>
        <v>0</v>
      </c>
      <c r="AB170" s="48">
        <f t="shared" si="144"/>
        <v>0</v>
      </c>
      <c r="AC170" s="48">
        <f t="shared" si="144"/>
        <v>0</v>
      </c>
      <c r="AD170" s="48">
        <f t="shared" si="144"/>
        <v>0</v>
      </c>
      <c r="AE170" s="292">
        <f t="shared" si="117"/>
        <v>105808</v>
      </c>
      <c r="AF170" s="48">
        <f t="shared" si="144"/>
        <v>105808</v>
      </c>
      <c r="AG170" s="48">
        <f t="shared" si="144"/>
        <v>98448</v>
      </c>
      <c r="AH170" s="48">
        <f t="shared" si="144"/>
        <v>125217</v>
      </c>
      <c r="AI170" s="48">
        <f t="shared" si="144"/>
        <v>0</v>
      </c>
      <c r="AJ170" s="48">
        <f t="shared" si="144"/>
        <v>0</v>
      </c>
      <c r="AK170" s="48">
        <f t="shared" si="144"/>
        <v>0</v>
      </c>
      <c r="AL170" s="48">
        <f t="shared" si="144"/>
        <v>125217</v>
      </c>
      <c r="AM170" s="48">
        <f t="shared" si="144"/>
        <v>124782</v>
      </c>
      <c r="AN170" s="48">
        <f t="shared" si="144"/>
        <v>125020</v>
      </c>
      <c r="AO170" s="48">
        <f t="shared" si="144"/>
        <v>125249</v>
      </c>
      <c r="AP170" s="48">
        <f t="shared" si="144"/>
        <v>0</v>
      </c>
      <c r="AQ170"/>
    </row>
    <row r="171" spans="1:43" ht="16.5" customHeight="1">
      <c r="A171" s="43"/>
      <c r="B171" s="43"/>
      <c r="C171" s="28" t="s">
        <v>51</v>
      </c>
      <c r="D171" s="29" t="s">
        <v>50</v>
      </c>
      <c r="E171" s="289">
        <f t="shared" ref="E171:K175" si="145">E20</f>
        <v>37698</v>
      </c>
      <c r="F171" s="289">
        <f t="shared" si="145"/>
        <v>70000</v>
      </c>
      <c r="G171" s="289">
        <f t="shared" si="145"/>
        <v>36686</v>
      </c>
      <c r="H171" s="289">
        <f t="shared" si="145"/>
        <v>10144</v>
      </c>
      <c r="I171" s="289">
        <f t="shared" si="145"/>
        <v>8500</v>
      </c>
      <c r="J171" s="289">
        <f t="shared" si="145"/>
        <v>8206</v>
      </c>
      <c r="K171" s="289">
        <f t="shared" si="145"/>
        <v>9836</v>
      </c>
      <c r="L171" s="48">
        <f t="shared" si="123"/>
        <v>36686</v>
      </c>
      <c r="M171" s="48">
        <f t="shared" si="124"/>
        <v>0</v>
      </c>
      <c r="N171" s="289">
        <f t="shared" ref="N171:AD175" si="146">N20</f>
        <v>36686</v>
      </c>
      <c r="O171" s="289">
        <f t="shared" si="146"/>
        <v>36686</v>
      </c>
      <c r="P171" s="289">
        <f t="shared" si="146"/>
        <v>36686</v>
      </c>
      <c r="Q171" s="289">
        <f t="shared" si="146"/>
        <v>0</v>
      </c>
      <c r="R171" s="289">
        <f t="shared" si="146"/>
        <v>0</v>
      </c>
      <c r="S171" s="289">
        <f t="shared" si="146"/>
        <v>0</v>
      </c>
      <c r="T171" s="289">
        <f t="shared" si="146"/>
        <v>0</v>
      </c>
      <c r="U171" s="289">
        <f t="shared" si="146"/>
        <v>0</v>
      </c>
      <c r="V171" s="289">
        <f t="shared" si="146"/>
        <v>0</v>
      </c>
      <c r="W171" s="289">
        <f t="shared" si="146"/>
        <v>0</v>
      </c>
      <c r="X171" s="289">
        <f t="shared" si="146"/>
        <v>0</v>
      </c>
      <c r="Y171" s="289">
        <f t="shared" si="146"/>
        <v>0</v>
      </c>
      <c r="Z171" s="289">
        <f t="shared" si="146"/>
        <v>0</v>
      </c>
      <c r="AA171" s="289">
        <f t="shared" si="146"/>
        <v>0</v>
      </c>
      <c r="AB171" s="289">
        <f t="shared" si="146"/>
        <v>0</v>
      </c>
      <c r="AC171" s="289">
        <f t="shared" si="146"/>
        <v>0</v>
      </c>
      <c r="AD171" s="289">
        <f t="shared" si="146"/>
        <v>0</v>
      </c>
      <c r="AE171" s="292">
        <f t="shared" si="117"/>
        <v>36686</v>
      </c>
      <c r="AF171" s="289">
        <f t="shared" ref="AF171:AP175" si="147">AF20</f>
        <v>36686</v>
      </c>
      <c r="AG171" s="289">
        <f t="shared" si="147"/>
        <v>36686</v>
      </c>
      <c r="AH171" s="289">
        <f t="shared" si="147"/>
        <v>43754</v>
      </c>
      <c r="AI171" s="289">
        <f t="shared" si="147"/>
        <v>0</v>
      </c>
      <c r="AJ171" s="289">
        <f t="shared" si="147"/>
        <v>0</v>
      </c>
      <c r="AK171" s="289">
        <f t="shared" si="147"/>
        <v>0</v>
      </c>
      <c r="AL171" s="289">
        <f t="shared" si="147"/>
        <v>43754</v>
      </c>
      <c r="AM171" s="289">
        <f t="shared" si="147"/>
        <v>43754</v>
      </c>
      <c r="AN171" s="289">
        <f t="shared" si="147"/>
        <v>43754</v>
      </c>
      <c r="AO171" s="289">
        <f t="shared" si="147"/>
        <v>43754</v>
      </c>
      <c r="AP171" s="289">
        <f t="shared" si="147"/>
        <v>0</v>
      </c>
      <c r="AQ171"/>
    </row>
    <row r="172" spans="1:43" ht="12.75" customHeight="1">
      <c r="A172" s="43"/>
      <c r="B172" s="43"/>
      <c r="C172" s="28" t="s">
        <v>52</v>
      </c>
      <c r="D172" s="29" t="s">
        <v>50</v>
      </c>
      <c r="E172" s="289">
        <f t="shared" si="145"/>
        <v>44248</v>
      </c>
      <c r="F172" s="289">
        <f t="shared" si="145"/>
        <v>65000</v>
      </c>
      <c r="G172" s="289">
        <f t="shared" si="145"/>
        <v>44402</v>
      </c>
      <c r="H172" s="289">
        <f t="shared" si="145"/>
        <v>11908</v>
      </c>
      <c r="I172" s="289">
        <f t="shared" si="145"/>
        <v>12200</v>
      </c>
      <c r="J172" s="289">
        <f t="shared" si="145"/>
        <v>11294</v>
      </c>
      <c r="K172" s="289">
        <f t="shared" si="145"/>
        <v>9000</v>
      </c>
      <c r="L172" s="48">
        <f t="shared" si="123"/>
        <v>44402</v>
      </c>
      <c r="M172" s="48">
        <f t="shared" si="124"/>
        <v>0</v>
      </c>
      <c r="N172" s="289">
        <f t="shared" si="146"/>
        <v>44402</v>
      </c>
      <c r="O172" s="289">
        <f t="shared" si="146"/>
        <v>44402</v>
      </c>
      <c r="P172" s="289">
        <f t="shared" si="146"/>
        <v>44402</v>
      </c>
      <c r="Q172" s="289">
        <f t="shared" si="146"/>
        <v>0</v>
      </c>
      <c r="R172" s="289">
        <f t="shared" si="146"/>
        <v>0</v>
      </c>
      <c r="S172" s="289">
        <f t="shared" si="146"/>
        <v>0</v>
      </c>
      <c r="T172" s="289">
        <f t="shared" si="146"/>
        <v>0</v>
      </c>
      <c r="U172" s="289">
        <f t="shared" si="146"/>
        <v>0</v>
      </c>
      <c r="V172" s="289">
        <f t="shared" si="146"/>
        <v>0</v>
      </c>
      <c r="W172" s="289">
        <f t="shared" si="146"/>
        <v>0</v>
      </c>
      <c r="X172" s="289">
        <f t="shared" si="146"/>
        <v>0</v>
      </c>
      <c r="Y172" s="289">
        <f t="shared" si="146"/>
        <v>0</v>
      </c>
      <c r="Z172" s="289">
        <f t="shared" si="146"/>
        <v>0</v>
      </c>
      <c r="AA172" s="289">
        <f t="shared" si="146"/>
        <v>0</v>
      </c>
      <c r="AB172" s="289">
        <f t="shared" si="146"/>
        <v>0</v>
      </c>
      <c r="AC172" s="289">
        <f t="shared" si="146"/>
        <v>0</v>
      </c>
      <c r="AD172" s="289">
        <f t="shared" si="146"/>
        <v>0</v>
      </c>
      <c r="AE172" s="292">
        <f t="shared" si="117"/>
        <v>44402</v>
      </c>
      <c r="AF172" s="289">
        <f t="shared" si="147"/>
        <v>44402</v>
      </c>
      <c r="AG172" s="289">
        <f t="shared" si="147"/>
        <v>44402</v>
      </c>
      <c r="AH172" s="289">
        <f t="shared" si="147"/>
        <v>58021</v>
      </c>
      <c r="AI172" s="289">
        <f t="shared" si="147"/>
        <v>0</v>
      </c>
      <c r="AJ172" s="289">
        <f t="shared" si="147"/>
        <v>0</v>
      </c>
      <c r="AK172" s="289">
        <f t="shared" si="147"/>
        <v>0</v>
      </c>
      <c r="AL172" s="289">
        <f t="shared" si="147"/>
        <v>58021</v>
      </c>
      <c r="AM172" s="289">
        <f t="shared" si="147"/>
        <v>58021</v>
      </c>
      <c r="AN172" s="289">
        <f t="shared" si="147"/>
        <v>58021</v>
      </c>
      <c r="AO172" s="289">
        <f t="shared" si="147"/>
        <v>58021</v>
      </c>
      <c r="AP172" s="289">
        <f t="shared" si="147"/>
        <v>0</v>
      </c>
      <c r="AQ172"/>
    </row>
    <row r="173" spans="1:43" ht="12.75" customHeight="1">
      <c r="A173" s="43"/>
      <c r="B173" s="43"/>
      <c r="C173" s="28" t="s">
        <v>53</v>
      </c>
      <c r="D173" s="29" t="s">
        <v>50</v>
      </c>
      <c r="E173" s="289">
        <f t="shared" si="145"/>
        <v>606</v>
      </c>
      <c r="F173" s="289">
        <f t="shared" si="145"/>
        <v>2000</v>
      </c>
      <c r="G173" s="289">
        <f t="shared" si="145"/>
        <v>606</v>
      </c>
      <c r="H173" s="289">
        <f t="shared" si="145"/>
        <v>306</v>
      </c>
      <c r="I173" s="289">
        <f t="shared" si="145"/>
        <v>300</v>
      </c>
      <c r="J173" s="289">
        <f t="shared" si="145"/>
        <v>0</v>
      </c>
      <c r="K173" s="289">
        <f t="shared" si="145"/>
        <v>0</v>
      </c>
      <c r="L173" s="48">
        <f t="shared" si="123"/>
        <v>606</v>
      </c>
      <c r="M173" s="48">
        <f t="shared" si="124"/>
        <v>0</v>
      </c>
      <c r="N173" s="289">
        <f t="shared" si="146"/>
        <v>606</v>
      </c>
      <c r="O173" s="289">
        <f t="shared" si="146"/>
        <v>606</v>
      </c>
      <c r="P173" s="289">
        <f t="shared" si="146"/>
        <v>606</v>
      </c>
      <c r="Q173" s="289">
        <f t="shared" si="146"/>
        <v>0</v>
      </c>
      <c r="R173" s="289">
        <f t="shared" si="146"/>
        <v>0</v>
      </c>
      <c r="S173" s="289">
        <f t="shared" si="146"/>
        <v>0</v>
      </c>
      <c r="T173" s="289">
        <f t="shared" si="146"/>
        <v>0</v>
      </c>
      <c r="U173" s="289">
        <f t="shared" si="146"/>
        <v>0</v>
      </c>
      <c r="V173" s="289">
        <f t="shared" si="146"/>
        <v>0</v>
      </c>
      <c r="W173" s="289">
        <f t="shared" si="146"/>
        <v>0</v>
      </c>
      <c r="X173" s="289">
        <f t="shared" si="146"/>
        <v>0</v>
      </c>
      <c r="Y173" s="289">
        <f t="shared" si="146"/>
        <v>0</v>
      </c>
      <c r="Z173" s="289">
        <f t="shared" si="146"/>
        <v>0</v>
      </c>
      <c r="AA173" s="289">
        <f t="shared" si="146"/>
        <v>0</v>
      </c>
      <c r="AB173" s="289">
        <f t="shared" si="146"/>
        <v>0</v>
      </c>
      <c r="AC173" s="289">
        <f t="shared" si="146"/>
        <v>0</v>
      </c>
      <c r="AD173" s="289">
        <f t="shared" si="146"/>
        <v>0</v>
      </c>
      <c r="AE173" s="292">
        <f t="shared" si="117"/>
        <v>606</v>
      </c>
      <c r="AF173" s="289">
        <f t="shared" si="147"/>
        <v>606</v>
      </c>
      <c r="AG173" s="289">
        <f t="shared" si="147"/>
        <v>606</v>
      </c>
      <c r="AH173" s="289">
        <f t="shared" si="147"/>
        <v>681</v>
      </c>
      <c r="AI173" s="289">
        <f t="shared" si="147"/>
        <v>0</v>
      </c>
      <c r="AJ173" s="289">
        <f t="shared" si="147"/>
        <v>0</v>
      </c>
      <c r="AK173" s="289">
        <f t="shared" si="147"/>
        <v>0</v>
      </c>
      <c r="AL173" s="289">
        <f t="shared" si="147"/>
        <v>681</v>
      </c>
      <c r="AM173" s="289">
        <f t="shared" si="147"/>
        <v>0</v>
      </c>
      <c r="AN173" s="289">
        <f t="shared" si="147"/>
        <v>0</v>
      </c>
      <c r="AO173" s="289">
        <f t="shared" si="147"/>
        <v>0</v>
      </c>
      <c r="AP173" s="289">
        <f t="shared" si="147"/>
        <v>0</v>
      </c>
      <c r="AQ173"/>
    </row>
    <row r="174" spans="1:43" ht="12.75" customHeight="1">
      <c r="A174" s="43"/>
      <c r="B174" s="43"/>
      <c r="C174" s="36" t="s">
        <v>54</v>
      </c>
      <c r="D174" s="29"/>
      <c r="E174" s="289">
        <f t="shared" si="145"/>
        <v>42</v>
      </c>
      <c r="F174" s="289">
        <f t="shared" si="145"/>
        <v>500</v>
      </c>
      <c r="G174" s="289">
        <f t="shared" si="145"/>
        <v>42</v>
      </c>
      <c r="H174" s="289">
        <f t="shared" si="145"/>
        <v>42</v>
      </c>
      <c r="I174" s="289">
        <f t="shared" si="145"/>
        <v>0</v>
      </c>
      <c r="J174" s="289">
        <f t="shared" si="145"/>
        <v>0</v>
      </c>
      <c r="K174" s="289">
        <f t="shared" si="145"/>
        <v>0</v>
      </c>
      <c r="L174" s="48">
        <f t="shared" si="123"/>
        <v>42</v>
      </c>
      <c r="M174" s="48">
        <f t="shared" si="124"/>
        <v>0</v>
      </c>
      <c r="N174" s="289">
        <f t="shared" si="146"/>
        <v>42</v>
      </c>
      <c r="O174" s="289">
        <f t="shared" si="146"/>
        <v>42</v>
      </c>
      <c r="P174" s="289">
        <f t="shared" si="146"/>
        <v>42</v>
      </c>
      <c r="Q174" s="289">
        <f t="shared" si="146"/>
        <v>0</v>
      </c>
      <c r="R174" s="289">
        <f t="shared" si="146"/>
        <v>0</v>
      </c>
      <c r="S174" s="289">
        <f t="shared" si="146"/>
        <v>0</v>
      </c>
      <c r="T174" s="289">
        <f t="shared" si="146"/>
        <v>0</v>
      </c>
      <c r="U174" s="289">
        <f t="shared" si="146"/>
        <v>0</v>
      </c>
      <c r="V174" s="289">
        <f t="shared" si="146"/>
        <v>0</v>
      </c>
      <c r="W174" s="289">
        <f t="shared" si="146"/>
        <v>0</v>
      </c>
      <c r="X174" s="289">
        <f t="shared" si="146"/>
        <v>0</v>
      </c>
      <c r="Y174" s="289">
        <f t="shared" si="146"/>
        <v>0</v>
      </c>
      <c r="Z174" s="289">
        <f t="shared" si="146"/>
        <v>0</v>
      </c>
      <c r="AA174" s="289">
        <f t="shared" si="146"/>
        <v>0</v>
      </c>
      <c r="AB174" s="289">
        <f t="shared" si="146"/>
        <v>0</v>
      </c>
      <c r="AC174" s="289">
        <f t="shared" si="146"/>
        <v>0</v>
      </c>
      <c r="AD174" s="289">
        <f t="shared" si="146"/>
        <v>0</v>
      </c>
      <c r="AE174" s="292">
        <f t="shared" si="117"/>
        <v>42</v>
      </c>
      <c r="AF174" s="289">
        <f t="shared" si="147"/>
        <v>42</v>
      </c>
      <c r="AG174" s="289">
        <f t="shared" si="147"/>
        <v>42</v>
      </c>
      <c r="AH174" s="289">
        <f t="shared" si="147"/>
        <v>0</v>
      </c>
      <c r="AI174" s="289">
        <f t="shared" si="147"/>
        <v>0</v>
      </c>
      <c r="AJ174" s="289">
        <f t="shared" si="147"/>
        <v>0</v>
      </c>
      <c r="AK174" s="289">
        <f t="shared" si="147"/>
        <v>0</v>
      </c>
      <c r="AL174" s="289">
        <f t="shared" si="147"/>
        <v>0</v>
      </c>
      <c r="AM174" s="289">
        <f t="shared" si="147"/>
        <v>0</v>
      </c>
      <c r="AN174" s="289">
        <f t="shared" si="147"/>
        <v>0</v>
      </c>
      <c r="AO174" s="289">
        <f t="shared" si="147"/>
        <v>0</v>
      </c>
      <c r="AP174" s="289">
        <f t="shared" si="147"/>
        <v>0</v>
      </c>
      <c r="AQ174"/>
    </row>
    <row r="175" spans="1:43" ht="15" customHeight="1">
      <c r="A175" s="43"/>
      <c r="B175" s="43"/>
      <c r="C175" s="28" t="s">
        <v>55</v>
      </c>
      <c r="D175" s="29" t="s">
        <v>50</v>
      </c>
      <c r="E175" s="289">
        <f t="shared" si="145"/>
        <v>9480</v>
      </c>
      <c r="F175" s="289">
        <f t="shared" si="145"/>
        <v>18000</v>
      </c>
      <c r="G175" s="289">
        <f t="shared" si="145"/>
        <v>14546</v>
      </c>
      <c r="H175" s="289">
        <f t="shared" si="145"/>
        <v>4000</v>
      </c>
      <c r="I175" s="289">
        <f t="shared" si="145"/>
        <v>5300</v>
      </c>
      <c r="J175" s="289">
        <f t="shared" si="145"/>
        <v>3600</v>
      </c>
      <c r="K175" s="289">
        <f t="shared" si="145"/>
        <v>1646</v>
      </c>
      <c r="L175" s="48">
        <f t="shared" si="123"/>
        <v>14546</v>
      </c>
      <c r="M175" s="48">
        <f t="shared" si="124"/>
        <v>0</v>
      </c>
      <c r="N175" s="289">
        <f t="shared" si="146"/>
        <v>14546</v>
      </c>
      <c r="O175" s="289">
        <f t="shared" si="146"/>
        <v>14546</v>
      </c>
      <c r="P175" s="289">
        <f t="shared" si="146"/>
        <v>14546</v>
      </c>
      <c r="Q175" s="289">
        <f t="shared" si="146"/>
        <v>0</v>
      </c>
      <c r="R175" s="289">
        <f t="shared" si="146"/>
        <v>0</v>
      </c>
      <c r="S175" s="289">
        <f t="shared" si="146"/>
        <v>0</v>
      </c>
      <c r="T175" s="289">
        <f t="shared" si="146"/>
        <v>0</v>
      </c>
      <c r="U175" s="289">
        <f t="shared" si="146"/>
        <v>0</v>
      </c>
      <c r="V175" s="289">
        <f t="shared" si="146"/>
        <v>0</v>
      </c>
      <c r="W175" s="289">
        <f t="shared" si="146"/>
        <v>0</v>
      </c>
      <c r="X175" s="289">
        <f t="shared" si="146"/>
        <v>3713</v>
      </c>
      <c r="Y175" s="289">
        <f t="shared" si="146"/>
        <v>0</v>
      </c>
      <c r="Z175" s="289">
        <f t="shared" si="146"/>
        <v>0</v>
      </c>
      <c r="AA175" s="289">
        <f t="shared" si="146"/>
        <v>0</v>
      </c>
      <c r="AB175" s="289">
        <f t="shared" si="146"/>
        <v>0</v>
      </c>
      <c r="AC175" s="289">
        <f t="shared" si="146"/>
        <v>0</v>
      </c>
      <c r="AD175" s="289">
        <f t="shared" si="146"/>
        <v>0</v>
      </c>
      <c r="AE175" s="292">
        <f t="shared" si="117"/>
        <v>18259</v>
      </c>
      <c r="AF175" s="289">
        <f t="shared" si="147"/>
        <v>18259</v>
      </c>
      <c r="AG175" s="289">
        <f t="shared" si="147"/>
        <v>10953</v>
      </c>
      <c r="AH175" s="289">
        <f t="shared" si="147"/>
        <v>15081</v>
      </c>
      <c r="AI175" s="289">
        <f t="shared" si="147"/>
        <v>0</v>
      </c>
      <c r="AJ175" s="289">
        <f t="shared" si="147"/>
        <v>0</v>
      </c>
      <c r="AK175" s="289">
        <f t="shared" si="147"/>
        <v>0</v>
      </c>
      <c r="AL175" s="289">
        <f t="shared" si="147"/>
        <v>15081</v>
      </c>
      <c r="AM175" s="289">
        <f t="shared" si="147"/>
        <v>15081</v>
      </c>
      <c r="AN175" s="289">
        <f t="shared" si="147"/>
        <v>15081</v>
      </c>
      <c r="AO175" s="289">
        <f t="shared" si="147"/>
        <v>15081</v>
      </c>
      <c r="AP175" s="289">
        <f t="shared" si="147"/>
        <v>0</v>
      </c>
      <c r="AQ175"/>
    </row>
    <row r="176" spans="1:43" ht="15.75" hidden="1" customHeight="1">
      <c r="A176" s="43"/>
      <c r="B176" s="43"/>
      <c r="C176" s="28" t="s">
        <v>56</v>
      </c>
      <c r="D176" s="29"/>
      <c r="E176" s="93"/>
      <c r="F176" s="93"/>
      <c r="G176" s="93"/>
      <c r="H176" s="93"/>
      <c r="I176" s="93"/>
      <c r="J176" s="93"/>
      <c r="K176" s="93"/>
      <c r="L176" s="48">
        <f t="shared" si="123"/>
        <v>0</v>
      </c>
      <c r="M176" s="48">
        <f t="shared" si="124"/>
        <v>0</v>
      </c>
      <c r="N176" s="93"/>
      <c r="O176" s="93"/>
      <c r="P176" s="93"/>
      <c r="Q176" s="93"/>
      <c r="R176" s="93"/>
      <c r="S176" s="93"/>
      <c r="T176" s="93"/>
      <c r="U176" s="93"/>
      <c r="V176" s="93"/>
      <c r="W176" s="93"/>
      <c r="X176" s="93"/>
      <c r="Y176" s="93"/>
      <c r="Z176" s="93"/>
      <c r="AA176" s="93"/>
      <c r="AB176" s="93"/>
      <c r="AC176" s="93"/>
      <c r="AD176" s="93"/>
      <c r="AE176" s="292">
        <f t="shared" si="117"/>
        <v>0</v>
      </c>
      <c r="AF176" s="93"/>
      <c r="AG176" s="93"/>
      <c r="AH176" s="93"/>
      <c r="AI176" s="93"/>
      <c r="AJ176" s="93"/>
      <c r="AK176" s="93"/>
      <c r="AL176" s="93"/>
      <c r="AM176" s="93"/>
      <c r="AN176" s="93"/>
      <c r="AO176" s="93"/>
      <c r="AP176" s="93"/>
      <c r="AQ176"/>
    </row>
    <row r="177" spans="1:43" ht="14.25">
      <c r="A177" s="43"/>
      <c r="B177" s="43"/>
      <c r="C177" s="28" t="s">
        <v>271</v>
      </c>
      <c r="D177" s="29" t="s">
        <v>50</v>
      </c>
      <c r="E177" s="289">
        <f t="shared" ref="E177:K177" si="148">E26</f>
        <v>5538</v>
      </c>
      <c r="F177" s="289">
        <f t="shared" si="148"/>
        <v>6237</v>
      </c>
      <c r="G177" s="289">
        <f t="shared" si="148"/>
        <v>6059</v>
      </c>
      <c r="H177" s="289">
        <f t="shared" si="148"/>
        <v>1600</v>
      </c>
      <c r="I177" s="289">
        <f t="shared" si="148"/>
        <v>1600</v>
      </c>
      <c r="J177" s="289">
        <f t="shared" si="148"/>
        <v>1300</v>
      </c>
      <c r="K177" s="289">
        <f t="shared" si="148"/>
        <v>1559</v>
      </c>
      <c r="L177" s="48">
        <f t="shared" si="123"/>
        <v>6059</v>
      </c>
      <c r="M177" s="48">
        <f t="shared" si="124"/>
        <v>0</v>
      </c>
      <c r="N177" s="289">
        <f t="shared" ref="N177:AD177" si="149">N26</f>
        <v>6259</v>
      </c>
      <c r="O177" s="289">
        <f t="shared" si="149"/>
        <v>6447</v>
      </c>
      <c r="P177" s="289">
        <f t="shared" si="149"/>
        <v>6640</v>
      </c>
      <c r="Q177" s="289">
        <f t="shared" si="149"/>
        <v>0</v>
      </c>
      <c r="R177" s="289">
        <f t="shared" si="149"/>
        <v>0</v>
      </c>
      <c r="S177" s="289">
        <f t="shared" si="149"/>
        <v>0</v>
      </c>
      <c r="T177" s="289">
        <f t="shared" si="149"/>
        <v>0</v>
      </c>
      <c r="U177" s="289">
        <f t="shared" si="149"/>
        <v>0</v>
      </c>
      <c r="V177" s="289">
        <f t="shared" si="149"/>
        <v>0</v>
      </c>
      <c r="W177" s="289">
        <f t="shared" si="149"/>
        <v>0</v>
      </c>
      <c r="X177" s="289">
        <f t="shared" si="149"/>
        <v>-246</v>
      </c>
      <c r="Y177" s="289">
        <f t="shared" si="149"/>
        <v>0</v>
      </c>
      <c r="Z177" s="289">
        <f t="shared" si="149"/>
        <v>0</v>
      </c>
      <c r="AA177" s="289">
        <f t="shared" si="149"/>
        <v>0</v>
      </c>
      <c r="AB177" s="289">
        <f t="shared" si="149"/>
        <v>0</v>
      </c>
      <c r="AC177" s="289">
        <f t="shared" si="149"/>
        <v>0</v>
      </c>
      <c r="AD177" s="289">
        <f t="shared" si="149"/>
        <v>0</v>
      </c>
      <c r="AE177" s="292">
        <f t="shared" si="117"/>
        <v>5813</v>
      </c>
      <c r="AF177" s="289">
        <f t="shared" ref="AF177:AP177" si="150">AF26</f>
        <v>5813</v>
      </c>
      <c r="AG177" s="289">
        <f t="shared" si="150"/>
        <v>5759</v>
      </c>
      <c r="AH177" s="289">
        <f t="shared" si="150"/>
        <v>7680</v>
      </c>
      <c r="AI177" s="289">
        <f t="shared" si="150"/>
        <v>0</v>
      </c>
      <c r="AJ177" s="289">
        <f t="shared" si="150"/>
        <v>0</v>
      </c>
      <c r="AK177" s="289">
        <f t="shared" si="150"/>
        <v>0</v>
      </c>
      <c r="AL177" s="289">
        <f t="shared" si="150"/>
        <v>7680</v>
      </c>
      <c r="AM177" s="289">
        <f t="shared" si="150"/>
        <v>7926</v>
      </c>
      <c r="AN177" s="289">
        <f t="shared" si="150"/>
        <v>8164</v>
      </c>
      <c r="AO177" s="289">
        <f t="shared" si="150"/>
        <v>8393</v>
      </c>
      <c r="AP177" s="289">
        <f t="shared" si="150"/>
        <v>0</v>
      </c>
      <c r="AQ177"/>
    </row>
    <row r="178" spans="1:43" ht="0.75" customHeight="1">
      <c r="A178" s="43"/>
      <c r="B178" s="43"/>
      <c r="C178" s="28" t="s">
        <v>272</v>
      </c>
      <c r="D178" s="29" t="s">
        <v>50</v>
      </c>
      <c r="E178" s="289">
        <f t="shared" ref="E178:K179" si="151">E33</f>
        <v>24971</v>
      </c>
      <c r="F178" s="289">
        <f t="shared" si="151"/>
        <v>0</v>
      </c>
      <c r="G178" s="289">
        <f t="shared" si="151"/>
        <v>0</v>
      </c>
      <c r="H178" s="289">
        <f t="shared" si="151"/>
        <v>0</v>
      </c>
      <c r="I178" s="289">
        <f t="shared" si="151"/>
        <v>0</v>
      </c>
      <c r="J178" s="289">
        <f t="shared" si="151"/>
        <v>0</v>
      </c>
      <c r="K178" s="289">
        <f t="shared" si="151"/>
        <v>0</v>
      </c>
      <c r="L178" s="48">
        <f t="shared" si="123"/>
        <v>0</v>
      </c>
      <c r="M178" s="48">
        <f t="shared" si="124"/>
        <v>0</v>
      </c>
      <c r="N178" s="289">
        <f t="shared" ref="N178:AD179" si="152">N33</f>
        <v>0</v>
      </c>
      <c r="O178" s="289">
        <f t="shared" si="152"/>
        <v>0</v>
      </c>
      <c r="P178" s="289">
        <f t="shared" si="152"/>
        <v>0</v>
      </c>
      <c r="Q178" s="289">
        <f t="shared" si="152"/>
        <v>0</v>
      </c>
      <c r="R178" s="289">
        <f t="shared" si="152"/>
        <v>0</v>
      </c>
      <c r="S178" s="289">
        <f t="shared" si="152"/>
        <v>0</v>
      </c>
      <c r="T178" s="289">
        <f t="shared" si="152"/>
        <v>0</v>
      </c>
      <c r="U178" s="289">
        <f t="shared" si="152"/>
        <v>0</v>
      </c>
      <c r="V178" s="289">
        <f t="shared" si="152"/>
        <v>0</v>
      </c>
      <c r="W178" s="289">
        <f t="shared" si="152"/>
        <v>0</v>
      </c>
      <c r="X178" s="289">
        <f t="shared" si="152"/>
        <v>0</v>
      </c>
      <c r="Y178" s="289">
        <f t="shared" si="152"/>
        <v>0</v>
      </c>
      <c r="Z178" s="289">
        <f t="shared" si="152"/>
        <v>0</v>
      </c>
      <c r="AA178" s="289">
        <f t="shared" si="152"/>
        <v>0</v>
      </c>
      <c r="AB178" s="289">
        <f t="shared" si="152"/>
        <v>0</v>
      </c>
      <c r="AC178" s="289">
        <f t="shared" si="152"/>
        <v>0</v>
      </c>
      <c r="AD178" s="289">
        <f t="shared" si="152"/>
        <v>0</v>
      </c>
      <c r="AE178" s="292">
        <f t="shared" si="117"/>
        <v>0</v>
      </c>
      <c r="AF178" s="289">
        <f t="shared" ref="AF178:AP179" si="153">AF33</f>
        <v>0</v>
      </c>
      <c r="AG178" s="289">
        <f t="shared" si="153"/>
        <v>0</v>
      </c>
      <c r="AH178" s="289">
        <f t="shared" si="153"/>
        <v>0</v>
      </c>
      <c r="AI178" s="289">
        <f t="shared" si="153"/>
        <v>0</v>
      </c>
      <c r="AJ178" s="289">
        <f t="shared" si="153"/>
        <v>0</v>
      </c>
      <c r="AK178" s="289">
        <f t="shared" si="153"/>
        <v>0</v>
      </c>
      <c r="AL178" s="289">
        <f t="shared" si="153"/>
        <v>0</v>
      </c>
      <c r="AM178" s="289">
        <f t="shared" si="153"/>
        <v>0</v>
      </c>
      <c r="AN178" s="289">
        <f t="shared" si="153"/>
        <v>0</v>
      </c>
      <c r="AO178" s="289">
        <f t="shared" si="153"/>
        <v>0</v>
      </c>
      <c r="AP178" s="289">
        <f t="shared" si="153"/>
        <v>0</v>
      </c>
      <c r="AQ178"/>
    </row>
    <row r="179" spans="1:43" ht="14.25" hidden="1" customHeight="1">
      <c r="A179" s="43"/>
      <c r="B179" s="43"/>
      <c r="C179" s="28" t="s">
        <v>273</v>
      </c>
      <c r="D179" s="29" t="s">
        <v>50</v>
      </c>
      <c r="E179" s="289">
        <f t="shared" si="151"/>
        <v>24971</v>
      </c>
      <c r="F179" s="289">
        <f t="shared" si="151"/>
        <v>0</v>
      </c>
      <c r="G179" s="289">
        <f t="shared" si="151"/>
        <v>0</v>
      </c>
      <c r="H179" s="289">
        <f t="shared" si="151"/>
        <v>0</v>
      </c>
      <c r="I179" s="289">
        <f t="shared" si="151"/>
        <v>0</v>
      </c>
      <c r="J179" s="289">
        <f t="shared" si="151"/>
        <v>0</v>
      </c>
      <c r="K179" s="289">
        <f t="shared" si="151"/>
        <v>0</v>
      </c>
      <c r="L179" s="48">
        <f t="shared" si="123"/>
        <v>0</v>
      </c>
      <c r="M179" s="48">
        <f t="shared" si="124"/>
        <v>0</v>
      </c>
      <c r="N179" s="289">
        <f t="shared" si="152"/>
        <v>0</v>
      </c>
      <c r="O179" s="289">
        <f t="shared" si="152"/>
        <v>0</v>
      </c>
      <c r="P179" s="289">
        <f t="shared" si="152"/>
        <v>0</v>
      </c>
      <c r="Q179" s="289">
        <f t="shared" si="152"/>
        <v>0</v>
      </c>
      <c r="R179" s="289">
        <f t="shared" si="152"/>
        <v>0</v>
      </c>
      <c r="S179" s="289">
        <f t="shared" si="152"/>
        <v>0</v>
      </c>
      <c r="T179" s="289">
        <f t="shared" si="152"/>
        <v>0</v>
      </c>
      <c r="U179" s="289">
        <f t="shared" si="152"/>
        <v>0</v>
      </c>
      <c r="V179" s="289">
        <f t="shared" si="152"/>
        <v>0</v>
      </c>
      <c r="W179" s="289">
        <f t="shared" si="152"/>
        <v>0</v>
      </c>
      <c r="X179" s="289">
        <f t="shared" si="152"/>
        <v>0</v>
      </c>
      <c r="Y179" s="289">
        <f t="shared" si="152"/>
        <v>0</v>
      </c>
      <c r="Z179" s="289">
        <f t="shared" si="152"/>
        <v>0</v>
      </c>
      <c r="AA179" s="289">
        <f t="shared" si="152"/>
        <v>0</v>
      </c>
      <c r="AB179" s="289">
        <f t="shared" si="152"/>
        <v>0</v>
      </c>
      <c r="AC179" s="289">
        <f t="shared" si="152"/>
        <v>0</v>
      </c>
      <c r="AD179" s="289">
        <f t="shared" si="152"/>
        <v>0</v>
      </c>
      <c r="AE179" s="292">
        <f t="shared" si="117"/>
        <v>0</v>
      </c>
      <c r="AF179" s="289">
        <f t="shared" si="153"/>
        <v>0</v>
      </c>
      <c r="AG179" s="289">
        <f t="shared" si="153"/>
        <v>0</v>
      </c>
      <c r="AH179" s="289">
        <f t="shared" si="153"/>
        <v>0</v>
      </c>
      <c r="AI179" s="289">
        <f t="shared" si="153"/>
        <v>0</v>
      </c>
      <c r="AJ179" s="289">
        <f t="shared" si="153"/>
        <v>0</v>
      </c>
      <c r="AK179" s="289">
        <f t="shared" si="153"/>
        <v>0</v>
      </c>
      <c r="AL179" s="289">
        <f t="shared" si="153"/>
        <v>0</v>
      </c>
      <c r="AM179" s="289">
        <f t="shared" si="153"/>
        <v>0</v>
      </c>
      <c r="AN179" s="289">
        <f t="shared" si="153"/>
        <v>0</v>
      </c>
      <c r="AO179" s="289">
        <f t="shared" si="153"/>
        <v>0</v>
      </c>
      <c r="AP179" s="289">
        <f t="shared" si="153"/>
        <v>0</v>
      </c>
      <c r="AQ179"/>
    </row>
    <row r="180" spans="1:43" ht="0.75" hidden="1" customHeight="1">
      <c r="A180" s="43"/>
      <c r="B180" s="43"/>
      <c r="C180" s="28" t="s">
        <v>274</v>
      </c>
      <c r="D180" s="29" t="s">
        <v>50</v>
      </c>
      <c r="E180" s="93"/>
      <c r="F180" s="93"/>
      <c r="G180" s="93"/>
      <c r="H180" s="93"/>
      <c r="I180" s="93"/>
      <c r="J180" s="93"/>
      <c r="K180" s="93"/>
      <c r="L180" s="48">
        <f t="shared" si="123"/>
        <v>0</v>
      </c>
      <c r="M180" s="48">
        <f t="shared" si="124"/>
        <v>0</v>
      </c>
      <c r="N180" s="93"/>
      <c r="O180" s="93"/>
      <c r="P180" s="93"/>
      <c r="Q180" s="93"/>
      <c r="R180" s="93"/>
      <c r="S180" s="93"/>
      <c r="T180" s="93"/>
      <c r="U180" s="93"/>
      <c r="V180" s="93"/>
      <c r="W180" s="93"/>
      <c r="X180" s="93"/>
      <c r="Y180" s="93"/>
      <c r="Z180" s="93"/>
      <c r="AA180" s="93"/>
      <c r="AB180" s="93"/>
      <c r="AC180" s="93"/>
      <c r="AD180" s="93"/>
      <c r="AE180" s="292">
        <f t="shared" si="117"/>
        <v>0</v>
      </c>
      <c r="AF180" s="93"/>
      <c r="AG180" s="93"/>
      <c r="AH180" s="93"/>
      <c r="AI180" s="93"/>
      <c r="AJ180" s="93"/>
      <c r="AK180" s="93"/>
      <c r="AL180" s="93"/>
      <c r="AM180" s="93"/>
      <c r="AN180" s="93"/>
      <c r="AO180" s="93"/>
      <c r="AP180" s="93"/>
      <c r="AQ180"/>
    </row>
    <row r="181" spans="1:43" ht="18.75" hidden="1" customHeight="1">
      <c r="A181" s="43"/>
      <c r="B181" s="43"/>
      <c r="C181" s="28" t="s">
        <v>67</v>
      </c>
      <c r="D181" s="29" t="s">
        <v>50</v>
      </c>
      <c r="E181" s="289">
        <f t="shared" ref="E181:K181" si="154">E36</f>
        <v>0</v>
      </c>
      <c r="F181" s="289">
        <f t="shared" si="154"/>
        <v>0</v>
      </c>
      <c r="G181" s="289">
        <f t="shared" si="154"/>
        <v>0</v>
      </c>
      <c r="H181" s="289">
        <f t="shared" si="154"/>
        <v>0</v>
      </c>
      <c r="I181" s="289">
        <f t="shared" si="154"/>
        <v>0</v>
      </c>
      <c r="J181" s="289">
        <f t="shared" si="154"/>
        <v>0</v>
      </c>
      <c r="K181" s="289">
        <f t="shared" si="154"/>
        <v>0</v>
      </c>
      <c r="L181" s="48">
        <f t="shared" si="123"/>
        <v>0</v>
      </c>
      <c r="M181" s="48">
        <f t="shared" si="124"/>
        <v>0</v>
      </c>
      <c r="N181" s="289">
        <f t="shared" ref="N181:AD181" si="155">N36</f>
        <v>0</v>
      </c>
      <c r="O181" s="289">
        <f t="shared" si="155"/>
        <v>0</v>
      </c>
      <c r="P181" s="289">
        <f t="shared" si="155"/>
        <v>0</v>
      </c>
      <c r="Q181" s="289">
        <f t="shared" si="155"/>
        <v>0</v>
      </c>
      <c r="R181" s="289">
        <f t="shared" si="155"/>
        <v>0</v>
      </c>
      <c r="S181" s="289">
        <f t="shared" si="155"/>
        <v>0</v>
      </c>
      <c r="T181" s="289">
        <f t="shared" si="155"/>
        <v>0</v>
      </c>
      <c r="U181" s="289">
        <f t="shared" si="155"/>
        <v>0</v>
      </c>
      <c r="V181" s="289">
        <f t="shared" si="155"/>
        <v>0</v>
      </c>
      <c r="W181" s="289">
        <f t="shared" si="155"/>
        <v>0</v>
      </c>
      <c r="X181" s="289">
        <f t="shared" si="155"/>
        <v>0</v>
      </c>
      <c r="Y181" s="289">
        <f t="shared" si="155"/>
        <v>0</v>
      </c>
      <c r="Z181" s="289">
        <f t="shared" si="155"/>
        <v>0</v>
      </c>
      <c r="AA181" s="289">
        <f t="shared" si="155"/>
        <v>0</v>
      </c>
      <c r="AB181" s="289">
        <f t="shared" si="155"/>
        <v>0</v>
      </c>
      <c r="AC181" s="289">
        <f t="shared" si="155"/>
        <v>0</v>
      </c>
      <c r="AD181" s="289">
        <f t="shared" si="155"/>
        <v>0</v>
      </c>
      <c r="AE181" s="292">
        <f t="shared" si="117"/>
        <v>0</v>
      </c>
      <c r="AF181" s="289">
        <f t="shared" ref="AF181:AP181" si="156">AF36</f>
        <v>0</v>
      </c>
      <c r="AG181" s="289">
        <f t="shared" si="156"/>
        <v>0</v>
      </c>
      <c r="AH181" s="289">
        <f t="shared" si="156"/>
        <v>0</v>
      </c>
      <c r="AI181" s="289">
        <f t="shared" si="156"/>
        <v>0</v>
      </c>
      <c r="AJ181" s="289">
        <f t="shared" si="156"/>
        <v>0</v>
      </c>
      <c r="AK181" s="289">
        <f t="shared" si="156"/>
        <v>0</v>
      </c>
      <c r="AL181" s="289">
        <f t="shared" si="156"/>
        <v>0</v>
      </c>
      <c r="AM181" s="289">
        <f t="shared" si="156"/>
        <v>0</v>
      </c>
      <c r="AN181" s="289">
        <f t="shared" si="156"/>
        <v>0</v>
      </c>
      <c r="AO181" s="289">
        <f t="shared" si="156"/>
        <v>0</v>
      </c>
      <c r="AP181" s="289">
        <f t="shared" si="156"/>
        <v>0</v>
      </c>
      <c r="AQ181"/>
    </row>
    <row r="182" spans="1:43" ht="0.75" customHeight="1">
      <c r="A182" s="43"/>
      <c r="B182" s="43"/>
      <c r="C182" s="16" t="s">
        <v>68</v>
      </c>
      <c r="D182" s="29"/>
      <c r="E182" s="93"/>
      <c r="F182" s="93"/>
      <c r="G182" s="93"/>
      <c r="H182" s="93"/>
      <c r="I182" s="93"/>
      <c r="J182" s="93"/>
      <c r="K182" s="93"/>
      <c r="L182" s="48">
        <f t="shared" si="123"/>
        <v>0</v>
      </c>
      <c r="M182" s="48">
        <f t="shared" si="124"/>
        <v>0</v>
      </c>
      <c r="N182" s="93"/>
      <c r="O182" s="93"/>
      <c r="P182" s="93"/>
      <c r="Q182" s="93"/>
      <c r="R182" s="93"/>
      <c r="S182" s="93"/>
      <c r="T182" s="93"/>
      <c r="U182" s="93"/>
      <c r="V182" s="93"/>
      <c r="W182" s="93"/>
      <c r="X182" s="93"/>
      <c r="Y182" s="93"/>
      <c r="Z182" s="93"/>
      <c r="AA182" s="93"/>
      <c r="AB182" s="93"/>
      <c r="AC182" s="93"/>
      <c r="AD182" s="93"/>
      <c r="AE182" s="292">
        <f t="shared" si="117"/>
        <v>0</v>
      </c>
      <c r="AF182" s="93"/>
      <c r="AG182" s="93"/>
      <c r="AH182" s="93"/>
      <c r="AI182" s="93"/>
      <c r="AJ182" s="93"/>
      <c r="AK182" s="93"/>
      <c r="AL182" s="93"/>
      <c r="AM182" s="93"/>
      <c r="AN182" s="93"/>
      <c r="AO182" s="93"/>
      <c r="AP182" s="93"/>
      <c r="AQ182"/>
    </row>
    <row r="183" spans="1:43" ht="18.75" customHeight="1">
      <c r="A183" s="43">
        <v>2</v>
      </c>
      <c r="B183" s="43"/>
      <c r="C183" s="25" t="s">
        <v>69</v>
      </c>
      <c r="D183" s="29" t="s">
        <v>70</v>
      </c>
      <c r="E183" s="90">
        <f t="shared" ref="E183:K184" si="157">E38</f>
        <v>24226</v>
      </c>
      <c r="F183" s="90">
        <f t="shared" si="157"/>
        <v>50000</v>
      </c>
      <c r="G183" s="90">
        <f t="shared" si="157"/>
        <v>29370</v>
      </c>
      <c r="H183" s="90">
        <f t="shared" si="157"/>
        <v>9000</v>
      </c>
      <c r="I183" s="90">
        <f t="shared" si="157"/>
        <v>8000</v>
      </c>
      <c r="J183" s="90">
        <f t="shared" si="157"/>
        <v>6400</v>
      </c>
      <c r="K183" s="90">
        <f t="shared" si="157"/>
        <v>5970</v>
      </c>
      <c r="L183" s="48">
        <f t="shared" si="123"/>
        <v>29370</v>
      </c>
      <c r="M183" s="48">
        <f t="shared" si="124"/>
        <v>0</v>
      </c>
      <c r="N183" s="90">
        <f t="shared" ref="N183:AD184" si="158">N38</f>
        <v>21696</v>
      </c>
      <c r="O183" s="90">
        <f t="shared" si="158"/>
        <v>22189</v>
      </c>
      <c r="P183" s="90">
        <f t="shared" si="158"/>
        <v>23421</v>
      </c>
      <c r="Q183" s="90">
        <f t="shared" si="158"/>
        <v>0</v>
      </c>
      <c r="R183" s="90">
        <f t="shared" si="158"/>
        <v>0</v>
      </c>
      <c r="S183" s="90">
        <f t="shared" si="158"/>
        <v>0</v>
      </c>
      <c r="T183" s="90">
        <f t="shared" si="158"/>
        <v>0</v>
      </c>
      <c r="U183" s="90">
        <f t="shared" si="158"/>
        <v>0</v>
      </c>
      <c r="V183" s="90">
        <f t="shared" si="158"/>
        <v>-1000</v>
      </c>
      <c r="W183" s="90">
        <f t="shared" si="158"/>
        <v>0</v>
      </c>
      <c r="X183" s="90">
        <f t="shared" si="158"/>
        <v>0</v>
      </c>
      <c r="Y183" s="90">
        <f t="shared" si="158"/>
        <v>0</v>
      </c>
      <c r="Z183" s="90">
        <f t="shared" si="158"/>
        <v>0</v>
      </c>
      <c r="AA183" s="90">
        <f t="shared" si="158"/>
        <v>0</v>
      </c>
      <c r="AB183" s="90">
        <f t="shared" si="158"/>
        <v>265</v>
      </c>
      <c r="AC183" s="90">
        <f t="shared" si="158"/>
        <v>221</v>
      </c>
      <c r="AD183" s="90">
        <f t="shared" si="158"/>
        <v>0</v>
      </c>
      <c r="AE183" s="292">
        <f t="shared" si="117"/>
        <v>28856</v>
      </c>
      <c r="AF183" s="90">
        <f t="shared" ref="AF183:AP184" si="159">AF38</f>
        <v>28856</v>
      </c>
      <c r="AG183" s="90">
        <f t="shared" si="159"/>
        <v>28856</v>
      </c>
      <c r="AH183" s="90">
        <f t="shared" si="159"/>
        <v>35046</v>
      </c>
      <c r="AI183" s="90">
        <f t="shared" si="159"/>
        <v>0</v>
      </c>
      <c r="AJ183" s="90">
        <f t="shared" si="159"/>
        <v>0</v>
      </c>
      <c r="AK183" s="90">
        <f t="shared" si="159"/>
        <v>0</v>
      </c>
      <c r="AL183" s="90">
        <f t="shared" si="159"/>
        <v>35046</v>
      </c>
      <c r="AM183" s="90">
        <f t="shared" si="159"/>
        <v>35843</v>
      </c>
      <c r="AN183" s="90">
        <f t="shared" si="159"/>
        <v>37834</v>
      </c>
      <c r="AO183" s="90">
        <f t="shared" si="159"/>
        <v>37834</v>
      </c>
      <c r="AP183" s="90">
        <f t="shared" si="159"/>
        <v>0</v>
      </c>
      <c r="AQ183"/>
    </row>
    <row r="184" spans="1:43" ht="15.75" customHeight="1">
      <c r="A184" s="43">
        <v>3</v>
      </c>
      <c r="B184" s="43"/>
      <c r="C184" s="25" t="s">
        <v>275</v>
      </c>
      <c r="D184" s="29" t="s">
        <v>72</v>
      </c>
      <c r="E184" s="90">
        <f t="shared" si="157"/>
        <v>97213</v>
      </c>
      <c r="F184" s="90">
        <f t="shared" si="157"/>
        <v>9242</v>
      </c>
      <c r="G184" s="90">
        <f t="shared" si="157"/>
        <v>26522</v>
      </c>
      <c r="H184" s="90">
        <f t="shared" si="157"/>
        <v>8000</v>
      </c>
      <c r="I184" s="90">
        <f t="shared" si="157"/>
        <v>8000</v>
      </c>
      <c r="J184" s="90">
        <f t="shared" si="157"/>
        <v>8000</v>
      </c>
      <c r="K184" s="90">
        <f t="shared" si="157"/>
        <v>2522</v>
      </c>
      <c r="L184" s="48">
        <f t="shared" si="123"/>
        <v>26522</v>
      </c>
      <c r="M184" s="48">
        <f t="shared" si="124"/>
        <v>0</v>
      </c>
      <c r="N184" s="90">
        <f t="shared" si="158"/>
        <v>22415</v>
      </c>
      <c r="O184" s="90">
        <f t="shared" si="158"/>
        <v>23604</v>
      </c>
      <c r="P184" s="90">
        <f t="shared" si="158"/>
        <v>24738</v>
      </c>
      <c r="Q184" s="90">
        <f t="shared" si="158"/>
        <v>0</v>
      </c>
      <c r="R184" s="90">
        <f t="shared" si="158"/>
        <v>0</v>
      </c>
      <c r="S184" s="90">
        <f t="shared" si="158"/>
        <v>0</v>
      </c>
      <c r="T184" s="90">
        <f t="shared" si="158"/>
        <v>0</v>
      </c>
      <c r="U184" s="90">
        <f t="shared" si="158"/>
        <v>0</v>
      </c>
      <c r="V184" s="90">
        <f t="shared" si="158"/>
        <v>0</v>
      </c>
      <c r="W184" s="90">
        <f t="shared" si="158"/>
        <v>0</v>
      </c>
      <c r="X184" s="90">
        <f t="shared" si="158"/>
        <v>95</v>
      </c>
      <c r="Y184" s="90">
        <f t="shared" si="158"/>
        <v>0</v>
      </c>
      <c r="Z184" s="90">
        <f t="shared" si="158"/>
        <v>0</v>
      </c>
      <c r="AA184" s="90">
        <f t="shared" si="158"/>
        <v>10212</v>
      </c>
      <c r="AB184" s="90">
        <f t="shared" si="158"/>
        <v>0</v>
      </c>
      <c r="AC184" s="90">
        <f t="shared" si="158"/>
        <v>0</v>
      </c>
      <c r="AD184" s="90">
        <f t="shared" si="158"/>
        <v>0</v>
      </c>
      <c r="AE184" s="292">
        <f t="shared" si="117"/>
        <v>36829</v>
      </c>
      <c r="AF184" s="90">
        <f t="shared" si="159"/>
        <v>36829</v>
      </c>
      <c r="AG184" s="90">
        <f t="shared" si="159"/>
        <v>36829</v>
      </c>
      <c r="AH184" s="90">
        <f t="shared" si="159"/>
        <v>25811</v>
      </c>
      <c r="AI184" s="90">
        <f t="shared" si="159"/>
        <v>0</v>
      </c>
      <c r="AJ184" s="90">
        <f t="shared" si="159"/>
        <v>0</v>
      </c>
      <c r="AK184" s="90">
        <f t="shared" si="159"/>
        <v>0</v>
      </c>
      <c r="AL184" s="90">
        <f t="shared" si="159"/>
        <v>25811</v>
      </c>
      <c r="AM184" s="90">
        <f t="shared" si="159"/>
        <v>0</v>
      </c>
      <c r="AN184" s="90">
        <f t="shared" si="159"/>
        <v>0</v>
      </c>
      <c r="AO184" s="90">
        <f t="shared" si="159"/>
        <v>0</v>
      </c>
      <c r="AP184" s="90">
        <f t="shared" si="159"/>
        <v>0</v>
      </c>
      <c r="AQ184"/>
    </row>
    <row r="185" spans="1:43" ht="19.5" customHeight="1">
      <c r="A185" s="24" t="s">
        <v>73</v>
      </c>
      <c r="B185" s="24"/>
      <c r="C185" s="25" t="s">
        <v>74</v>
      </c>
      <c r="D185" s="26"/>
      <c r="E185" s="285">
        <f t="shared" ref="E185" si="160">E186+E190+E198+E207+E210+E205+E214</f>
        <v>-6668.7099999999991</v>
      </c>
      <c r="F185" s="285">
        <f t="shared" ref="F185:AP185" si="161">F186+F190+F198+F207+F210+F205+F214+F196</f>
        <v>-25780</v>
      </c>
      <c r="G185" s="285">
        <f t="shared" si="161"/>
        <v>6630</v>
      </c>
      <c r="H185" s="285">
        <f t="shared" si="161"/>
        <v>3650</v>
      </c>
      <c r="I185" s="285">
        <f t="shared" si="161"/>
        <v>3550</v>
      </c>
      <c r="J185" s="285">
        <f t="shared" si="161"/>
        <v>550</v>
      </c>
      <c r="K185" s="285">
        <f t="shared" si="161"/>
        <v>-1120</v>
      </c>
      <c r="L185" s="48">
        <f t="shared" si="123"/>
        <v>6630</v>
      </c>
      <c r="M185" s="48">
        <f t="shared" si="124"/>
        <v>0</v>
      </c>
      <c r="N185" s="285">
        <f t="shared" si="161"/>
        <v>14000</v>
      </c>
      <c r="O185" s="285">
        <f t="shared" si="161"/>
        <v>14000</v>
      </c>
      <c r="P185" s="285">
        <f t="shared" si="161"/>
        <v>14000</v>
      </c>
      <c r="Q185" s="285">
        <f t="shared" si="161"/>
        <v>0</v>
      </c>
      <c r="R185" s="285">
        <f t="shared" si="161"/>
        <v>0</v>
      </c>
      <c r="S185" s="285">
        <f t="shared" si="161"/>
        <v>49.28</v>
      </c>
      <c r="T185" s="285">
        <f t="shared" si="161"/>
        <v>0</v>
      </c>
      <c r="U185" s="285">
        <f t="shared" si="161"/>
        <v>0</v>
      </c>
      <c r="V185" s="285">
        <f t="shared" si="161"/>
        <v>0</v>
      </c>
      <c r="W185" s="285">
        <f t="shared" si="161"/>
        <v>-155</v>
      </c>
      <c r="X185" s="285">
        <f t="shared" si="161"/>
        <v>-3638.87</v>
      </c>
      <c r="Y185" s="285">
        <f t="shared" si="161"/>
        <v>0</v>
      </c>
      <c r="Z185" s="285">
        <f t="shared" si="161"/>
        <v>0</v>
      </c>
      <c r="AA185" s="285">
        <f t="shared" si="161"/>
        <v>0</v>
      </c>
      <c r="AB185" s="285">
        <f t="shared" si="161"/>
        <v>-15</v>
      </c>
      <c r="AC185" s="285">
        <f t="shared" si="161"/>
        <v>0</v>
      </c>
      <c r="AD185" s="285">
        <f t="shared" si="161"/>
        <v>-4922.84</v>
      </c>
      <c r="AE185" s="292">
        <f t="shared" si="117"/>
        <v>-2052.4300000000003</v>
      </c>
      <c r="AF185" s="285">
        <f t="shared" si="161"/>
        <v>-2052.4299999999985</v>
      </c>
      <c r="AG185" s="285">
        <f t="shared" si="161"/>
        <v>13268</v>
      </c>
      <c r="AH185" s="285">
        <f t="shared" si="161"/>
        <v>14000</v>
      </c>
      <c r="AI185" s="285">
        <f t="shared" si="161"/>
        <v>0</v>
      </c>
      <c r="AJ185" s="285">
        <f t="shared" si="161"/>
        <v>0</v>
      </c>
      <c r="AK185" s="285">
        <f t="shared" si="161"/>
        <v>0</v>
      </c>
      <c r="AL185" s="285">
        <f t="shared" si="161"/>
        <v>14000</v>
      </c>
      <c r="AM185" s="285">
        <f t="shared" si="161"/>
        <v>14500</v>
      </c>
      <c r="AN185" s="285">
        <f t="shared" si="161"/>
        <v>15000</v>
      </c>
      <c r="AO185" s="285">
        <f t="shared" si="161"/>
        <v>15000</v>
      </c>
      <c r="AP185" s="285">
        <f t="shared" si="161"/>
        <v>0</v>
      </c>
      <c r="AQ185"/>
    </row>
    <row r="186" spans="1:43" ht="25.5" customHeight="1">
      <c r="A186" s="43">
        <v>1</v>
      </c>
      <c r="B186" s="43"/>
      <c r="C186" s="31" t="s">
        <v>276</v>
      </c>
      <c r="D186" s="29">
        <v>16.02</v>
      </c>
      <c r="E186" s="90">
        <f t="shared" ref="E186:K186" si="162">E187+E189+E188</f>
        <v>3268</v>
      </c>
      <c r="F186" s="90">
        <f t="shared" si="162"/>
        <v>3792</v>
      </c>
      <c r="G186" s="90">
        <f t="shared" si="162"/>
        <v>3950</v>
      </c>
      <c r="H186" s="90">
        <f t="shared" si="162"/>
        <v>972</v>
      </c>
      <c r="I186" s="90">
        <f t="shared" si="162"/>
        <v>1018</v>
      </c>
      <c r="J186" s="90">
        <f t="shared" si="162"/>
        <v>972</v>
      </c>
      <c r="K186" s="90">
        <f t="shared" si="162"/>
        <v>988</v>
      </c>
      <c r="L186" s="48">
        <f t="shared" si="123"/>
        <v>3950</v>
      </c>
      <c r="M186" s="48">
        <f t="shared" si="124"/>
        <v>0</v>
      </c>
      <c r="N186" s="90">
        <f t="shared" ref="N186:AP186" si="163">N187+N189+N188</f>
        <v>4310</v>
      </c>
      <c r="O186" s="90">
        <f t="shared" si="163"/>
        <v>4310</v>
      </c>
      <c r="P186" s="90">
        <f t="shared" si="163"/>
        <v>4310</v>
      </c>
      <c r="Q186" s="90">
        <f t="shared" si="163"/>
        <v>0</v>
      </c>
      <c r="R186" s="90">
        <f t="shared" si="163"/>
        <v>0</v>
      </c>
      <c r="S186" s="90">
        <f t="shared" si="163"/>
        <v>0</v>
      </c>
      <c r="T186" s="90">
        <f t="shared" si="163"/>
        <v>0</v>
      </c>
      <c r="U186" s="90">
        <f t="shared" si="163"/>
        <v>0</v>
      </c>
      <c r="V186" s="90">
        <f t="shared" si="163"/>
        <v>0</v>
      </c>
      <c r="W186" s="90">
        <f t="shared" si="163"/>
        <v>0</v>
      </c>
      <c r="X186" s="90">
        <f t="shared" si="163"/>
        <v>0</v>
      </c>
      <c r="Y186" s="90">
        <f t="shared" si="163"/>
        <v>0</v>
      </c>
      <c r="Z186" s="90">
        <f t="shared" si="163"/>
        <v>0</v>
      </c>
      <c r="AA186" s="90">
        <f t="shared" si="163"/>
        <v>0</v>
      </c>
      <c r="AB186" s="90">
        <f t="shared" si="163"/>
        <v>0</v>
      </c>
      <c r="AC186" s="90">
        <f t="shared" si="163"/>
        <v>0</v>
      </c>
      <c r="AD186" s="90">
        <f t="shared" si="163"/>
        <v>0</v>
      </c>
      <c r="AE186" s="292">
        <f t="shared" si="117"/>
        <v>3950</v>
      </c>
      <c r="AF186" s="90">
        <f t="shared" si="163"/>
        <v>3950</v>
      </c>
      <c r="AG186" s="90">
        <f t="shared" si="163"/>
        <v>4125</v>
      </c>
      <c r="AH186" s="90">
        <f t="shared" si="163"/>
        <v>4690</v>
      </c>
      <c r="AI186" s="90">
        <f t="shared" si="163"/>
        <v>0</v>
      </c>
      <c r="AJ186" s="90">
        <f t="shared" si="163"/>
        <v>0</v>
      </c>
      <c r="AK186" s="90">
        <f t="shared" si="163"/>
        <v>0</v>
      </c>
      <c r="AL186" s="90">
        <f t="shared" si="163"/>
        <v>4690</v>
      </c>
      <c r="AM186" s="90">
        <f t="shared" si="163"/>
        <v>4870</v>
      </c>
      <c r="AN186" s="90">
        <f t="shared" si="163"/>
        <v>4905</v>
      </c>
      <c r="AO186" s="90">
        <f t="shared" si="163"/>
        <v>4855</v>
      </c>
      <c r="AP186" s="90">
        <f t="shared" si="163"/>
        <v>0</v>
      </c>
      <c r="AQ186"/>
    </row>
    <row r="187" spans="1:43" ht="22.5" customHeight="1">
      <c r="A187" s="43"/>
      <c r="B187" s="43"/>
      <c r="C187" s="28" t="s">
        <v>76</v>
      </c>
      <c r="D187" s="29" t="s">
        <v>77</v>
      </c>
      <c r="E187" s="289">
        <f t="shared" ref="E187:K191" si="164">E43</f>
        <v>250</v>
      </c>
      <c r="F187" s="289">
        <f t="shared" si="164"/>
        <v>365</v>
      </c>
      <c r="G187" s="289">
        <f t="shared" si="164"/>
        <v>365</v>
      </c>
      <c r="H187" s="289">
        <f t="shared" si="164"/>
        <v>100</v>
      </c>
      <c r="I187" s="289">
        <f t="shared" si="164"/>
        <v>100</v>
      </c>
      <c r="J187" s="289">
        <f t="shared" si="164"/>
        <v>100</v>
      </c>
      <c r="K187" s="289">
        <f t="shared" si="164"/>
        <v>65</v>
      </c>
      <c r="L187" s="48">
        <f t="shared" si="123"/>
        <v>365</v>
      </c>
      <c r="M187" s="48">
        <f t="shared" si="124"/>
        <v>0</v>
      </c>
      <c r="N187" s="289">
        <f t="shared" ref="N187:AD191" si="165">N43</f>
        <v>460</v>
      </c>
      <c r="O187" s="289">
        <f t="shared" si="165"/>
        <v>460</v>
      </c>
      <c r="P187" s="289">
        <f t="shared" si="165"/>
        <v>460</v>
      </c>
      <c r="Q187" s="289">
        <f t="shared" si="165"/>
        <v>0</v>
      </c>
      <c r="R187" s="289">
        <f t="shared" si="165"/>
        <v>0</v>
      </c>
      <c r="S187" s="289">
        <f t="shared" si="165"/>
        <v>0</v>
      </c>
      <c r="T187" s="289">
        <f t="shared" si="165"/>
        <v>0</v>
      </c>
      <c r="U187" s="289">
        <f t="shared" si="165"/>
        <v>0</v>
      </c>
      <c r="V187" s="289">
        <f t="shared" si="165"/>
        <v>0</v>
      </c>
      <c r="W187" s="289">
        <f t="shared" si="165"/>
        <v>0</v>
      </c>
      <c r="X187" s="289">
        <f t="shared" si="165"/>
        <v>0</v>
      </c>
      <c r="Y187" s="289">
        <f t="shared" si="165"/>
        <v>0</v>
      </c>
      <c r="Z187" s="289">
        <f t="shared" si="165"/>
        <v>0</v>
      </c>
      <c r="AA187" s="289">
        <f t="shared" si="165"/>
        <v>0</v>
      </c>
      <c r="AB187" s="289">
        <f t="shared" si="165"/>
        <v>0</v>
      </c>
      <c r="AC187" s="289">
        <f t="shared" si="165"/>
        <v>0</v>
      </c>
      <c r="AD187" s="289">
        <f t="shared" si="165"/>
        <v>0</v>
      </c>
      <c r="AE187" s="292">
        <f t="shared" si="117"/>
        <v>365</v>
      </c>
      <c r="AF187" s="289">
        <f t="shared" ref="AF187:AP191" si="166">AF43</f>
        <v>365</v>
      </c>
      <c r="AG187" s="289">
        <f t="shared" si="166"/>
        <v>358</v>
      </c>
      <c r="AH187" s="289">
        <f t="shared" si="166"/>
        <v>400</v>
      </c>
      <c r="AI187" s="289">
        <f t="shared" si="166"/>
        <v>0</v>
      </c>
      <c r="AJ187" s="289">
        <f t="shared" si="166"/>
        <v>0</v>
      </c>
      <c r="AK187" s="289">
        <f t="shared" si="166"/>
        <v>0</v>
      </c>
      <c r="AL187" s="289">
        <f t="shared" si="166"/>
        <v>400</v>
      </c>
      <c r="AM187" s="289">
        <f t="shared" si="166"/>
        <v>420</v>
      </c>
      <c r="AN187" s="289">
        <f t="shared" si="166"/>
        <v>455</v>
      </c>
      <c r="AO187" s="289">
        <f t="shared" si="166"/>
        <v>455</v>
      </c>
      <c r="AP187" s="289">
        <f t="shared" si="166"/>
        <v>0</v>
      </c>
      <c r="AQ187"/>
    </row>
    <row r="188" spans="1:43" ht="28.5" customHeight="1">
      <c r="A188" s="43"/>
      <c r="B188" s="43"/>
      <c r="C188" s="16" t="s">
        <v>78</v>
      </c>
      <c r="D188" s="29" t="s">
        <v>79</v>
      </c>
      <c r="E188" s="289">
        <f t="shared" si="164"/>
        <v>2900</v>
      </c>
      <c r="F188" s="289">
        <f t="shared" si="164"/>
        <v>3217</v>
      </c>
      <c r="G188" s="289">
        <f t="shared" si="164"/>
        <v>3375</v>
      </c>
      <c r="H188" s="289">
        <f t="shared" si="164"/>
        <v>822</v>
      </c>
      <c r="I188" s="289">
        <f t="shared" si="164"/>
        <v>868</v>
      </c>
      <c r="J188" s="289">
        <f t="shared" si="164"/>
        <v>822</v>
      </c>
      <c r="K188" s="289">
        <f t="shared" si="164"/>
        <v>863</v>
      </c>
      <c r="L188" s="48">
        <f t="shared" si="123"/>
        <v>3375</v>
      </c>
      <c r="M188" s="48">
        <f t="shared" si="124"/>
        <v>0</v>
      </c>
      <c r="N188" s="289">
        <f t="shared" si="165"/>
        <v>3600</v>
      </c>
      <c r="O188" s="289">
        <f t="shared" si="165"/>
        <v>3600</v>
      </c>
      <c r="P188" s="289">
        <f t="shared" si="165"/>
        <v>3600</v>
      </c>
      <c r="Q188" s="289">
        <f t="shared" si="165"/>
        <v>0</v>
      </c>
      <c r="R188" s="289">
        <f t="shared" si="165"/>
        <v>0</v>
      </c>
      <c r="S188" s="289">
        <f t="shared" si="165"/>
        <v>0</v>
      </c>
      <c r="T188" s="289">
        <f t="shared" si="165"/>
        <v>0</v>
      </c>
      <c r="U188" s="289">
        <f t="shared" si="165"/>
        <v>0</v>
      </c>
      <c r="V188" s="289">
        <f t="shared" si="165"/>
        <v>0</v>
      </c>
      <c r="W188" s="289">
        <f t="shared" si="165"/>
        <v>0</v>
      </c>
      <c r="X188" s="289">
        <f t="shared" si="165"/>
        <v>0</v>
      </c>
      <c r="Y188" s="289">
        <f t="shared" si="165"/>
        <v>0</v>
      </c>
      <c r="Z188" s="289">
        <f t="shared" si="165"/>
        <v>0</v>
      </c>
      <c r="AA188" s="289">
        <f t="shared" si="165"/>
        <v>0</v>
      </c>
      <c r="AB188" s="289">
        <f t="shared" si="165"/>
        <v>0</v>
      </c>
      <c r="AC188" s="289">
        <f t="shared" si="165"/>
        <v>0</v>
      </c>
      <c r="AD188" s="289">
        <f t="shared" si="165"/>
        <v>0</v>
      </c>
      <c r="AE188" s="292">
        <f t="shared" si="117"/>
        <v>3375</v>
      </c>
      <c r="AF188" s="289">
        <f t="shared" si="166"/>
        <v>3375</v>
      </c>
      <c r="AG188" s="289">
        <f t="shared" si="166"/>
        <v>3393</v>
      </c>
      <c r="AH188" s="289">
        <f t="shared" si="166"/>
        <v>3890</v>
      </c>
      <c r="AI188" s="289">
        <f t="shared" si="166"/>
        <v>0</v>
      </c>
      <c r="AJ188" s="289">
        <f t="shared" si="166"/>
        <v>0</v>
      </c>
      <c r="AK188" s="289">
        <f t="shared" si="166"/>
        <v>0</v>
      </c>
      <c r="AL188" s="289">
        <f t="shared" si="166"/>
        <v>3890</v>
      </c>
      <c r="AM188" s="289">
        <f t="shared" si="166"/>
        <v>4000</v>
      </c>
      <c r="AN188" s="289">
        <f t="shared" si="166"/>
        <v>4000</v>
      </c>
      <c r="AO188" s="289">
        <f t="shared" si="166"/>
        <v>4000</v>
      </c>
      <c r="AP188" s="289">
        <f t="shared" si="166"/>
        <v>0</v>
      </c>
      <c r="AQ188"/>
    </row>
    <row r="189" spans="1:43" ht="18.75" customHeight="1">
      <c r="A189" s="43"/>
      <c r="B189" s="43"/>
      <c r="C189" s="28" t="s">
        <v>277</v>
      </c>
      <c r="D189" s="29" t="s">
        <v>81</v>
      </c>
      <c r="E189" s="289">
        <f t="shared" si="164"/>
        <v>118</v>
      </c>
      <c r="F189" s="289">
        <f t="shared" si="164"/>
        <v>210</v>
      </c>
      <c r="G189" s="289">
        <f t="shared" si="164"/>
        <v>210</v>
      </c>
      <c r="H189" s="289">
        <f t="shared" si="164"/>
        <v>50</v>
      </c>
      <c r="I189" s="289">
        <f t="shared" si="164"/>
        <v>50</v>
      </c>
      <c r="J189" s="289">
        <f t="shared" si="164"/>
        <v>50</v>
      </c>
      <c r="K189" s="289">
        <f t="shared" si="164"/>
        <v>60</v>
      </c>
      <c r="L189" s="48">
        <f t="shared" si="123"/>
        <v>210</v>
      </c>
      <c r="M189" s="48">
        <f t="shared" si="124"/>
        <v>0</v>
      </c>
      <c r="N189" s="289">
        <f t="shared" si="165"/>
        <v>250</v>
      </c>
      <c r="O189" s="289">
        <f t="shared" si="165"/>
        <v>250</v>
      </c>
      <c r="P189" s="289">
        <f t="shared" si="165"/>
        <v>250</v>
      </c>
      <c r="Q189" s="289">
        <f t="shared" si="165"/>
        <v>0</v>
      </c>
      <c r="R189" s="289">
        <f t="shared" si="165"/>
        <v>0</v>
      </c>
      <c r="S189" s="289">
        <f t="shared" si="165"/>
        <v>0</v>
      </c>
      <c r="T189" s="289">
        <f t="shared" si="165"/>
        <v>0</v>
      </c>
      <c r="U189" s="289">
        <f t="shared" si="165"/>
        <v>0</v>
      </c>
      <c r="V189" s="289">
        <f t="shared" si="165"/>
        <v>0</v>
      </c>
      <c r="W189" s="289">
        <f t="shared" si="165"/>
        <v>0</v>
      </c>
      <c r="X189" s="289">
        <f t="shared" si="165"/>
        <v>0</v>
      </c>
      <c r="Y189" s="289">
        <f t="shared" si="165"/>
        <v>0</v>
      </c>
      <c r="Z189" s="289">
        <f t="shared" si="165"/>
        <v>0</v>
      </c>
      <c r="AA189" s="289">
        <f t="shared" si="165"/>
        <v>0</v>
      </c>
      <c r="AB189" s="289">
        <f t="shared" si="165"/>
        <v>0</v>
      </c>
      <c r="AC189" s="289">
        <f t="shared" si="165"/>
        <v>0</v>
      </c>
      <c r="AD189" s="289">
        <f t="shared" si="165"/>
        <v>0</v>
      </c>
      <c r="AE189" s="292">
        <f t="shared" si="117"/>
        <v>210</v>
      </c>
      <c r="AF189" s="289">
        <f t="shared" si="166"/>
        <v>210</v>
      </c>
      <c r="AG189" s="289">
        <f t="shared" si="166"/>
        <v>374</v>
      </c>
      <c r="AH189" s="289">
        <f t="shared" si="166"/>
        <v>400</v>
      </c>
      <c r="AI189" s="289">
        <f t="shared" si="166"/>
        <v>0</v>
      </c>
      <c r="AJ189" s="289">
        <f t="shared" si="166"/>
        <v>0</v>
      </c>
      <c r="AK189" s="289">
        <f t="shared" si="166"/>
        <v>0</v>
      </c>
      <c r="AL189" s="289">
        <f t="shared" si="166"/>
        <v>400</v>
      </c>
      <c r="AM189" s="289">
        <f t="shared" si="166"/>
        <v>450</v>
      </c>
      <c r="AN189" s="289">
        <f t="shared" si="166"/>
        <v>450</v>
      </c>
      <c r="AO189" s="289">
        <f t="shared" si="166"/>
        <v>400</v>
      </c>
      <c r="AP189" s="289">
        <f t="shared" si="166"/>
        <v>0</v>
      </c>
      <c r="AQ189"/>
    </row>
    <row r="190" spans="1:43" ht="15" customHeight="1">
      <c r="A190" s="43">
        <v>2</v>
      </c>
      <c r="B190" s="43"/>
      <c r="C190" s="25" t="s">
        <v>278</v>
      </c>
      <c r="D190" s="29" t="s">
        <v>83</v>
      </c>
      <c r="E190" s="48">
        <f t="shared" si="164"/>
        <v>10194</v>
      </c>
      <c r="F190" s="48">
        <f t="shared" si="164"/>
        <v>6710</v>
      </c>
      <c r="G190" s="48">
        <f t="shared" si="164"/>
        <v>7935</v>
      </c>
      <c r="H190" s="48">
        <f t="shared" si="164"/>
        <v>2150</v>
      </c>
      <c r="I190" s="48">
        <f t="shared" si="164"/>
        <v>2000</v>
      </c>
      <c r="J190" s="48">
        <f t="shared" si="164"/>
        <v>1950</v>
      </c>
      <c r="K190" s="48">
        <f t="shared" si="164"/>
        <v>1835</v>
      </c>
      <c r="L190" s="48">
        <f t="shared" si="123"/>
        <v>7935</v>
      </c>
      <c r="M190" s="48">
        <f t="shared" si="124"/>
        <v>0</v>
      </c>
      <c r="N190" s="48">
        <f t="shared" si="165"/>
        <v>7300</v>
      </c>
      <c r="O190" s="48">
        <f t="shared" si="165"/>
        <v>7300</v>
      </c>
      <c r="P190" s="48">
        <f t="shared" si="165"/>
        <v>7300</v>
      </c>
      <c r="Q190" s="48">
        <f t="shared" si="165"/>
        <v>0</v>
      </c>
      <c r="R190" s="48">
        <f t="shared" si="165"/>
        <v>0</v>
      </c>
      <c r="S190" s="48">
        <f t="shared" si="165"/>
        <v>0</v>
      </c>
      <c r="T190" s="48">
        <f t="shared" si="165"/>
        <v>0</v>
      </c>
      <c r="U190" s="48">
        <f t="shared" si="165"/>
        <v>0</v>
      </c>
      <c r="V190" s="48">
        <f t="shared" si="165"/>
        <v>0</v>
      </c>
      <c r="W190" s="48">
        <f t="shared" si="165"/>
        <v>0</v>
      </c>
      <c r="X190" s="48">
        <f t="shared" si="165"/>
        <v>0</v>
      </c>
      <c r="Y190" s="48">
        <f t="shared" si="165"/>
        <v>0</v>
      </c>
      <c r="Z190" s="48">
        <f t="shared" si="165"/>
        <v>0</v>
      </c>
      <c r="AA190" s="48">
        <f t="shared" si="165"/>
        <v>0</v>
      </c>
      <c r="AB190" s="48">
        <f t="shared" si="165"/>
        <v>0</v>
      </c>
      <c r="AC190" s="48">
        <f t="shared" si="165"/>
        <v>0</v>
      </c>
      <c r="AD190" s="48">
        <f t="shared" si="165"/>
        <v>0</v>
      </c>
      <c r="AE190" s="292">
        <f t="shared" si="117"/>
        <v>7935</v>
      </c>
      <c r="AF190" s="48">
        <f t="shared" si="166"/>
        <v>7935</v>
      </c>
      <c r="AG190" s="48">
        <f t="shared" si="166"/>
        <v>7003</v>
      </c>
      <c r="AH190" s="48">
        <f t="shared" si="166"/>
        <v>7380</v>
      </c>
      <c r="AI190" s="48">
        <f t="shared" si="166"/>
        <v>0</v>
      </c>
      <c r="AJ190" s="48">
        <f t="shared" si="166"/>
        <v>0</v>
      </c>
      <c r="AK190" s="48">
        <f t="shared" si="166"/>
        <v>0</v>
      </c>
      <c r="AL190" s="48">
        <f t="shared" si="166"/>
        <v>7380</v>
      </c>
      <c r="AM190" s="48">
        <f t="shared" si="166"/>
        <v>7530</v>
      </c>
      <c r="AN190" s="48">
        <f t="shared" si="166"/>
        <v>7850</v>
      </c>
      <c r="AO190" s="48">
        <f t="shared" si="166"/>
        <v>7850</v>
      </c>
      <c r="AP190" s="48">
        <f t="shared" si="166"/>
        <v>0</v>
      </c>
      <c r="AQ190"/>
    </row>
    <row r="191" spans="1:43" ht="18" customHeight="1">
      <c r="A191" s="43"/>
      <c r="B191" s="43"/>
      <c r="C191" s="28" t="s">
        <v>84</v>
      </c>
      <c r="D191" s="29" t="s">
        <v>85</v>
      </c>
      <c r="E191" s="93"/>
      <c r="F191" s="93">
        <f t="shared" si="164"/>
        <v>25</v>
      </c>
      <c r="G191" s="93">
        <f t="shared" si="164"/>
        <v>250</v>
      </c>
      <c r="H191" s="93">
        <f t="shared" si="164"/>
        <v>200</v>
      </c>
      <c r="I191" s="93">
        <f t="shared" si="164"/>
        <v>50</v>
      </c>
      <c r="J191" s="93">
        <f t="shared" si="164"/>
        <v>0</v>
      </c>
      <c r="K191" s="93">
        <f t="shared" si="164"/>
        <v>0</v>
      </c>
      <c r="L191" s="48">
        <f t="shared" si="123"/>
        <v>250</v>
      </c>
      <c r="M191" s="48">
        <f t="shared" si="124"/>
        <v>0</v>
      </c>
      <c r="N191" s="93">
        <f t="shared" si="165"/>
        <v>300</v>
      </c>
      <c r="O191" s="93">
        <f t="shared" si="165"/>
        <v>300</v>
      </c>
      <c r="P191" s="93">
        <f t="shared" si="165"/>
        <v>300</v>
      </c>
      <c r="Q191" s="93">
        <f t="shared" si="165"/>
        <v>0</v>
      </c>
      <c r="R191" s="93">
        <f t="shared" si="165"/>
        <v>0</v>
      </c>
      <c r="S191" s="93">
        <f t="shared" si="165"/>
        <v>0</v>
      </c>
      <c r="T191" s="93">
        <f t="shared" si="165"/>
        <v>0</v>
      </c>
      <c r="U191" s="93">
        <f t="shared" si="165"/>
        <v>0</v>
      </c>
      <c r="V191" s="93">
        <f t="shared" si="165"/>
        <v>0</v>
      </c>
      <c r="W191" s="93">
        <f t="shared" si="165"/>
        <v>0</v>
      </c>
      <c r="X191" s="93">
        <f t="shared" si="165"/>
        <v>0</v>
      </c>
      <c r="Y191" s="93">
        <f t="shared" si="165"/>
        <v>0</v>
      </c>
      <c r="Z191" s="93">
        <f t="shared" si="165"/>
        <v>0</v>
      </c>
      <c r="AA191" s="93">
        <f t="shared" si="165"/>
        <v>0</v>
      </c>
      <c r="AB191" s="93">
        <f t="shared" si="165"/>
        <v>0</v>
      </c>
      <c r="AC191" s="93">
        <f t="shared" si="165"/>
        <v>0</v>
      </c>
      <c r="AD191" s="93">
        <f t="shared" si="165"/>
        <v>0</v>
      </c>
      <c r="AE191" s="292">
        <f t="shared" si="117"/>
        <v>250</v>
      </c>
      <c r="AF191" s="93">
        <f t="shared" si="166"/>
        <v>250</v>
      </c>
      <c r="AG191" s="93">
        <f t="shared" si="166"/>
        <v>229</v>
      </c>
      <c r="AH191" s="93">
        <f t="shared" si="166"/>
        <v>430</v>
      </c>
      <c r="AI191" s="93">
        <f t="shared" si="166"/>
        <v>0</v>
      </c>
      <c r="AJ191" s="93">
        <f t="shared" si="166"/>
        <v>0</v>
      </c>
      <c r="AK191" s="93">
        <f t="shared" si="166"/>
        <v>0</v>
      </c>
      <c r="AL191" s="93">
        <f t="shared" si="166"/>
        <v>430</v>
      </c>
      <c r="AM191" s="93">
        <f t="shared" si="166"/>
        <v>430</v>
      </c>
      <c r="AN191" s="93">
        <f t="shared" si="166"/>
        <v>400</v>
      </c>
      <c r="AO191" s="93">
        <f t="shared" si="166"/>
        <v>400</v>
      </c>
      <c r="AP191" s="93">
        <f t="shared" si="166"/>
        <v>0</v>
      </c>
      <c r="AQ191"/>
    </row>
    <row r="192" spans="1:43" ht="15" hidden="1" customHeight="1">
      <c r="A192" s="43"/>
      <c r="B192" s="43"/>
      <c r="C192" s="28" t="s">
        <v>86</v>
      </c>
      <c r="D192" s="29" t="s">
        <v>87</v>
      </c>
      <c r="E192" s="93"/>
      <c r="F192" s="93"/>
      <c r="G192" s="93"/>
      <c r="H192" s="93"/>
      <c r="I192" s="93"/>
      <c r="J192" s="93"/>
      <c r="K192" s="93"/>
      <c r="L192" s="48">
        <f t="shared" si="123"/>
        <v>0</v>
      </c>
      <c r="M192" s="48">
        <f t="shared" si="124"/>
        <v>0</v>
      </c>
      <c r="N192" s="93"/>
      <c r="O192" s="93"/>
      <c r="P192" s="93"/>
      <c r="Q192" s="93"/>
      <c r="R192" s="93"/>
      <c r="S192" s="93"/>
      <c r="T192" s="93"/>
      <c r="U192" s="93"/>
      <c r="V192" s="93"/>
      <c r="W192" s="93"/>
      <c r="X192" s="93"/>
      <c r="Y192" s="93"/>
      <c r="Z192" s="93"/>
      <c r="AA192" s="93"/>
      <c r="AB192" s="93"/>
      <c r="AC192" s="93"/>
      <c r="AD192" s="93"/>
      <c r="AE192" s="292">
        <f t="shared" si="117"/>
        <v>0</v>
      </c>
      <c r="AF192" s="93"/>
      <c r="AG192" s="93"/>
      <c r="AH192" s="93"/>
      <c r="AI192" s="93"/>
      <c r="AJ192" s="93"/>
      <c r="AK192" s="93"/>
      <c r="AL192" s="93"/>
      <c r="AM192" s="93"/>
      <c r="AN192" s="93"/>
      <c r="AO192" s="93"/>
      <c r="AP192" s="93"/>
      <c r="AQ192"/>
    </row>
    <row r="193" spans="1:43" ht="24" customHeight="1">
      <c r="A193" s="43"/>
      <c r="B193" s="43"/>
      <c r="C193" s="16" t="s">
        <v>90</v>
      </c>
      <c r="D193" s="29" t="s">
        <v>91</v>
      </c>
      <c r="E193" s="289">
        <f t="shared" ref="E193:K194" si="167">E50</f>
        <v>600</v>
      </c>
      <c r="F193" s="289">
        <f t="shared" si="167"/>
        <v>385</v>
      </c>
      <c r="G193" s="289">
        <f t="shared" si="167"/>
        <v>385</v>
      </c>
      <c r="H193" s="289">
        <f t="shared" si="167"/>
        <v>100</v>
      </c>
      <c r="I193" s="289">
        <f t="shared" si="167"/>
        <v>100</v>
      </c>
      <c r="J193" s="289">
        <f t="shared" si="167"/>
        <v>100</v>
      </c>
      <c r="K193" s="289">
        <f t="shared" si="167"/>
        <v>85</v>
      </c>
      <c r="L193" s="48">
        <f t="shared" si="123"/>
        <v>385</v>
      </c>
      <c r="M193" s="48">
        <f t="shared" si="124"/>
        <v>0</v>
      </c>
      <c r="N193" s="289">
        <f t="shared" ref="N193:AD194" si="168">N50</f>
        <v>400</v>
      </c>
      <c r="O193" s="289">
        <f t="shared" si="168"/>
        <v>400</v>
      </c>
      <c r="P193" s="289">
        <f t="shared" si="168"/>
        <v>400</v>
      </c>
      <c r="Q193" s="289">
        <f t="shared" si="168"/>
        <v>0</v>
      </c>
      <c r="R193" s="289">
        <f t="shared" si="168"/>
        <v>0</v>
      </c>
      <c r="S193" s="289">
        <f t="shared" si="168"/>
        <v>0</v>
      </c>
      <c r="T193" s="289">
        <f t="shared" si="168"/>
        <v>0</v>
      </c>
      <c r="U193" s="289">
        <f t="shared" si="168"/>
        <v>0</v>
      </c>
      <c r="V193" s="289">
        <f t="shared" si="168"/>
        <v>0</v>
      </c>
      <c r="W193" s="289">
        <f t="shared" si="168"/>
        <v>0</v>
      </c>
      <c r="X193" s="289">
        <f t="shared" si="168"/>
        <v>0</v>
      </c>
      <c r="Y193" s="289">
        <f t="shared" si="168"/>
        <v>0</v>
      </c>
      <c r="Z193" s="289">
        <f t="shared" si="168"/>
        <v>0</v>
      </c>
      <c r="AA193" s="289">
        <f t="shared" si="168"/>
        <v>0</v>
      </c>
      <c r="AB193" s="289">
        <f t="shared" si="168"/>
        <v>0</v>
      </c>
      <c r="AC193" s="289">
        <f t="shared" si="168"/>
        <v>0</v>
      </c>
      <c r="AD193" s="289">
        <f t="shared" si="168"/>
        <v>0</v>
      </c>
      <c r="AE193" s="292">
        <f t="shared" si="117"/>
        <v>385</v>
      </c>
      <c r="AF193" s="289">
        <f t="shared" ref="AF193:AP194" si="169">AF50</f>
        <v>385</v>
      </c>
      <c r="AG193" s="289">
        <f t="shared" si="169"/>
        <v>401</v>
      </c>
      <c r="AH193" s="289">
        <f t="shared" si="169"/>
        <v>450</v>
      </c>
      <c r="AI193" s="289">
        <f t="shared" si="169"/>
        <v>0</v>
      </c>
      <c r="AJ193" s="289">
        <f t="shared" si="169"/>
        <v>0</v>
      </c>
      <c r="AK193" s="289">
        <f t="shared" si="169"/>
        <v>0</v>
      </c>
      <c r="AL193" s="289">
        <f t="shared" si="169"/>
        <v>450</v>
      </c>
      <c r="AM193" s="289">
        <f t="shared" si="169"/>
        <v>450</v>
      </c>
      <c r="AN193" s="289">
        <f t="shared" si="169"/>
        <v>450</v>
      </c>
      <c r="AO193" s="289">
        <f t="shared" si="169"/>
        <v>450</v>
      </c>
      <c r="AP193" s="289">
        <f t="shared" si="169"/>
        <v>0</v>
      </c>
      <c r="AQ193"/>
    </row>
    <row r="194" spans="1:43" ht="16.5" customHeight="1">
      <c r="A194" s="43"/>
      <c r="B194" s="43"/>
      <c r="C194" s="28" t="s">
        <v>92</v>
      </c>
      <c r="D194" s="29" t="s">
        <v>93</v>
      </c>
      <c r="E194" s="289">
        <f t="shared" si="167"/>
        <v>9594</v>
      </c>
      <c r="F194" s="289">
        <f t="shared" si="167"/>
        <v>6300</v>
      </c>
      <c r="G194" s="289">
        <f t="shared" si="167"/>
        <v>7300</v>
      </c>
      <c r="H194" s="289">
        <f t="shared" si="167"/>
        <v>1850</v>
      </c>
      <c r="I194" s="289">
        <f t="shared" si="167"/>
        <v>1850</v>
      </c>
      <c r="J194" s="289">
        <f t="shared" si="167"/>
        <v>1850</v>
      </c>
      <c r="K194" s="289">
        <f t="shared" si="167"/>
        <v>1750</v>
      </c>
      <c r="L194" s="48">
        <f t="shared" si="123"/>
        <v>7300</v>
      </c>
      <c r="M194" s="48">
        <f t="shared" si="124"/>
        <v>0</v>
      </c>
      <c r="N194" s="289">
        <f t="shared" si="168"/>
        <v>6600</v>
      </c>
      <c r="O194" s="289">
        <f t="shared" si="168"/>
        <v>6600</v>
      </c>
      <c r="P194" s="289">
        <f t="shared" si="168"/>
        <v>6600</v>
      </c>
      <c r="Q194" s="289">
        <f t="shared" si="168"/>
        <v>0</v>
      </c>
      <c r="R194" s="289">
        <f t="shared" si="168"/>
        <v>0</v>
      </c>
      <c r="S194" s="289">
        <f t="shared" si="168"/>
        <v>0</v>
      </c>
      <c r="T194" s="289">
        <f t="shared" si="168"/>
        <v>0</v>
      </c>
      <c r="U194" s="289">
        <f t="shared" si="168"/>
        <v>0</v>
      </c>
      <c r="V194" s="289">
        <f t="shared" si="168"/>
        <v>0</v>
      </c>
      <c r="W194" s="289">
        <f t="shared" si="168"/>
        <v>0</v>
      </c>
      <c r="X194" s="289">
        <f t="shared" si="168"/>
        <v>0</v>
      </c>
      <c r="Y194" s="289">
        <f t="shared" si="168"/>
        <v>0</v>
      </c>
      <c r="Z194" s="289">
        <f t="shared" si="168"/>
        <v>0</v>
      </c>
      <c r="AA194" s="289">
        <f t="shared" si="168"/>
        <v>0</v>
      </c>
      <c r="AB194" s="289">
        <f t="shared" si="168"/>
        <v>0</v>
      </c>
      <c r="AC194" s="289">
        <f t="shared" si="168"/>
        <v>0</v>
      </c>
      <c r="AD194" s="289">
        <f t="shared" si="168"/>
        <v>0</v>
      </c>
      <c r="AE194" s="292">
        <f t="shared" si="117"/>
        <v>7300</v>
      </c>
      <c r="AF194" s="289">
        <f t="shared" si="169"/>
        <v>7300</v>
      </c>
      <c r="AG194" s="289">
        <f t="shared" si="169"/>
        <v>6373</v>
      </c>
      <c r="AH194" s="289">
        <f t="shared" si="169"/>
        <v>6500</v>
      </c>
      <c r="AI194" s="289">
        <f t="shared" si="169"/>
        <v>0</v>
      </c>
      <c r="AJ194" s="289">
        <f t="shared" si="169"/>
        <v>0</v>
      </c>
      <c r="AK194" s="289">
        <f t="shared" si="169"/>
        <v>0</v>
      </c>
      <c r="AL194" s="289">
        <f t="shared" si="169"/>
        <v>6500</v>
      </c>
      <c r="AM194" s="289">
        <f t="shared" si="169"/>
        <v>6650</v>
      </c>
      <c r="AN194" s="289">
        <f t="shared" si="169"/>
        <v>7000</v>
      </c>
      <c r="AO194" s="289">
        <f t="shared" si="169"/>
        <v>7000</v>
      </c>
      <c r="AP194" s="289">
        <f t="shared" si="169"/>
        <v>0</v>
      </c>
      <c r="AQ194"/>
    </row>
    <row r="195" spans="1:43" ht="16.5" hidden="1" customHeight="1">
      <c r="A195" s="43"/>
      <c r="B195" s="43"/>
      <c r="C195" s="28" t="s">
        <v>94</v>
      </c>
      <c r="D195" s="29" t="s">
        <v>95</v>
      </c>
      <c r="E195" s="93"/>
      <c r="F195" s="93"/>
      <c r="G195" s="93"/>
      <c r="H195" s="93"/>
      <c r="I195" s="93"/>
      <c r="J195" s="93"/>
      <c r="K195" s="93"/>
      <c r="L195" s="48">
        <f t="shared" si="123"/>
        <v>0</v>
      </c>
      <c r="M195" s="48">
        <f t="shared" si="124"/>
        <v>0</v>
      </c>
      <c r="N195" s="93"/>
      <c r="O195" s="93"/>
      <c r="P195" s="93"/>
      <c r="Q195" s="93"/>
      <c r="R195" s="93"/>
      <c r="S195" s="93"/>
      <c r="T195" s="93"/>
      <c r="U195" s="93"/>
      <c r="V195" s="93"/>
      <c r="W195" s="93"/>
      <c r="X195" s="93"/>
      <c r="Y195" s="93"/>
      <c r="Z195" s="93"/>
      <c r="AA195" s="93"/>
      <c r="AB195" s="93"/>
      <c r="AC195" s="93"/>
      <c r="AD195" s="93"/>
      <c r="AE195" s="292">
        <f t="shared" si="117"/>
        <v>0</v>
      </c>
      <c r="AF195" s="93"/>
      <c r="AG195" s="93"/>
      <c r="AH195" s="93"/>
      <c r="AI195" s="93"/>
      <c r="AJ195" s="93"/>
      <c r="AK195" s="93"/>
      <c r="AL195" s="93"/>
      <c r="AM195" s="93"/>
      <c r="AN195" s="93"/>
      <c r="AO195" s="93"/>
      <c r="AP195" s="93"/>
      <c r="AQ195"/>
    </row>
    <row r="196" spans="1:43" ht="15.75" customHeight="1">
      <c r="A196" s="43"/>
      <c r="B196" s="43"/>
      <c r="C196" s="28" t="s">
        <v>96</v>
      </c>
      <c r="D196" s="29" t="s">
        <v>97</v>
      </c>
      <c r="E196" s="289">
        <f t="shared" ref="E196:AP196" si="170">E197</f>
        <v>130</v>
      </c>
      <c r="F196" s="289">
        <f t="shared" si="170"/>
        <v>75</v>
      </c>
      <c r="G196" s="289">
        <f t="shared" si="170"/>
        <v>75</v>
      </c>
      <c r="H196" s="289">
        <f t="shared" si="170"/>
        <v>20</v>
      </c>
      <c r="I196" s="289">
        <f t="shared" si="170"/>
        <v>20</v>
      </c>
      <c r="J196" s="289">
        <f t="shared" si="170"/>
        <v>20</v>
      </c>
      <c r="K196" s="289">
        <f t="shared" si="170"/>
        <v>15</v>
      </c>
      <c r="L196" s="48">
        <f t="shared" si="123"/>
        <v>75</v>
      </c>
      <c r="M196" s="48">
        <f t="shared" si="124"/>
        <v>0</v>
      </c>
      <c r="N196" s="289">
        <f t="shared" si="170"/>
        <v>100</v>
      </c>
      <c r="O196" s="289">
        <f t="shared" si="170"/>
        <v>100</v>
      </c>
      <c r="P196" s="289">
        <f t="shared" si="170"/>
        <v>100</v>
      </c>
      <c r="Q196" s="289">
        <f t="shared" si="170"/>
        <v>0</v>
      </c>
      <c r="R196" s="289">
        <f t="shared" si="170"/>
        <v>0</v>
      </c>
      <c r="S196" s="289">
        <f t="shared" si="170"/>
        <v>0</v>
      </c>
      <c r="T196" s="289">
        <f t="shared" si="170"/>
        <v>0</v>
      </c>
      <c r="U196" s="289">
        <f t="shared" si="170"/>
        <v>0</v>
      </c>
      <c r="V196" s="289">
        <f t="shared" si="170"/>
        <v>0</v>
      </c>
      <c r="W196" s="289">
        <f t="shared" si="170"/>
        <v>0</v>
      </c>
      <c r="X196" s="289">
        <f t="shared" si="170"/>
        <v>0</v>
      </c>
      <c r="Y196" s="289">
        <f t="shared" si="170"/>
        <v>0</v>
      </c>
      <c r="Z196" s="289">
        <f t="shared" si="170"/>
        <v>0</v>
      </c>
      <c r="AA196" s="289">
        <f t="shared" si="170"/>
        <v>0</v>
      </c>
      <c r="AB196" s="289">
        <f t="shared" si="170"/>
        <v>0</v>
      </c>
      <c r="AC196" s="289">
        <f t="shared" si="170"/>
        <v>0</v>
      </c>
      <c r="AD196" s="289">
        <f t="shared" si="170"/>
        <v>0</v>
      </c>
      <c r="AE196" s="292">
        <f t="shared" si="117"/>
        <v>75</v>
      </c>
      <c r="AF196" s="289">
        <f t="shared" si="170"/>
        <v>75</v>
      </c>
      <c r="AG196" s="289">
        <f t="shared" si="170"/>
        <v>48</v>
      </c>
      <c r="AH196" s="289">
        <f t="shared" si="170"/>
        <v>50</v>
      </c>
      <c r="AI196" s="289">
        <f t="shared" si="170"/>
        <v>0</v>
      </c>
      <c r="AJ196" s="289">
        <f t="shared" si="170"/>
        <v>0</v>
      </c>
      <c r="AK196" s="289">
        <f t="shared" si="170"/>
        <v>0</v>
      </c>
      <c r="AL196" s="289">
        <f t="shared" si="170"/>
        <v>50</v>
      </c>
      <c r="AM196" s="289">
        <f t="shared" si="170"/>
        <v>50</v>
      </c>
      <c r="AN196" s="289">
        <f t="shared" si="170"/>
        <v>50</v>
      </c>
      <c r="AO196" s="289">
        <f t="shared" si="170"/>
        <v>50</v>
      </c>
      <c r="AP196" s="289">
        <f t="shared" si="170"/>
        <v>0</v>
      </c>
      <c r="AQ196"/>
    </row>
    <row r="197" spans="1:43" ht="18.75" customHeight="1">
      <c r="A197" s="43"/>
      <c r="B197" s="43"/>
      <c r="C197" s="28" t="s">
        <v>98</v>
      </c>
      <c r="D197" s="29" t="s">
        <v>99</v>
      </c>
      <c r="E197" s="291">
        <f t="shared" ref="E197:K197" si="171">E54</f>
        <v>130</v>
      </c>
      <c r="F197" s="291">
        <f t="shared" si="171"/>
        <v>75</v>
      </c>
      <c r="G197" s="291">
        <f t="shared" si="171"/>
        <v>75</v>
      </c>
      <c r="H197" s="291">
        <f t="shared" si="171"/>
        <v>20</v>
      </c>
      <c r="I197" s="291">
        <f t="shared" si="171"/>
        <v>20</v>
      </c>
      <c r="J197" s="291">
        <f t="shared" si="171"/>
        <v>20</v>
      </c>
      <c r="K197" s="291">
        <f t="shared" si="171"/>
        <v>15</v>
      </c>
      <c r="L197" s="48">
        <f t="shared" si="123"/>
        <v>75</v>
      </c>
      <c r="M197" s="48">
        <f t="shared" si="124"/>
        <v>0</v>
      </c>
      <c r="N197" s="291">
        <f t="shared" ref="N197:AD197" si="172">N54</f>
        <v>100</v>
      </c>
      <c r="O197" s="291">
        <f t="shared" si="172"/>
        <v>100</v>
      </c>
      <c r="P197" s="291">
        <f t="shared" si="172"/>
        <v>100</v>
      </c>
      <c r="Q197" s="291">
        <f t="shared" si="172"/>
        <v>0</v>
      </c>
      <c r="R197" s="291">
        <f t="shared" si="172"/>
        <v>0</v>
      </c>
      <c r="S197" s="291">
        <f t="shared" si="172"/>
        <v>0</v>
      </c>
      <c r="T197" s="291">
        <f t="shared" si="172"/>
        <v>0</v>
      </c>
      <c r="U197" s="291">
        <f t="shared" si="172"/>
        <v>0</v>
      </c>
      <c r="V197" s="291">
        <f t="shared" si="172"/>
        <v>0</v>
      </c>
      <c r="W197" s="291">
        <f t="shared" si="172"/>
        <v>0</v>
      </c>
      <c r="X197" s="291">
        <f t="shared" si="172"/>
        <v>0</v>
      </c>
      <c r="Y197" s="291">
        <f t="shared" si="172"/>
        <v>0</v>
      </c>
      <c r="Z197" s="291">
        <f t="shared" si="172"/>
        <v>0</v>
      </c>
      <c r="AA197" s="291">
        <f t="shared" si="172"/>
        <v>0</v>
      </c>
      <c r="AB197" s="291">
        <f t="shared" si="172"/>
        <v>0</v>
      </c>
      <c r="AC197" s="291">
        <f t="shared" si="172"/>
        <v>0</v>
      </c>
      <c r="AD197" s="291">
        <f t="shared" si="172"/>
        <v>0</v>
      </c>
      <c r="AE197" s="292">
        <f t="shared" si="117"/>
        <v>75</v>
      </c>
      <c r="AF197" s="291">
        <f t="shared" ref="AF197:AP197" si="173">AF54</f>
        <v>75</v>
      </c>
      <c r="AG197" s="291">
        <f t="shared" si="173"/>
        <v>48</v>
      </c>
      <c r="AH197" s="291">
        <f t="shared" si="173"/>
        <v>50</v>
      </c>
      <c r="AI197" s="291">
        <f t="shared" si="173"/>
        <v>0</v>
      </c>
      <c r="AJ197" s="291">
        <f t="shared" si="173"/>
        <v>0</v>
      </c>
      <c r="AK197" s="291">
        <f t="shared" si="173"/>
        <v>0</v>
      </c>
      <c r="AL197" s="291">
        <f t="shared" si="173"/>
        <v>50</v>
      </c>
      <c r="AM197" s="291">
        <f t="shared" si="173"/>
        <v>50</v>
      </c>
      <c r="AN197" s="291">
        <f t="shared" si="173"/>
        <v>50</v>
      </c>
      <c r="AO197" s="291">
        <f t="shared" si="173"/>
        <v>50</v>
      </c>
      <c r="AP197" s="291">
        <f t="shared" si="173"/>
        <v>0</v>
      </c>
      <c r="AQ197"/>
    </row>
    <row r="198" spans="1:43" ht="18.75" customHeight="1">
      <c r="A198" s="43">
        <v>3</v>
      </c>
      <c r="B198" s="43"/>
      <c r="C198" s="25" t="s">
        <v>100</v>
      </c>
      <c r="D198" s="29">
        <v>33.020000000000003</v>
      </c>
      <c r="E198" s="90">
        <f t="shared" ref="E198:F198" si="174">E200+E201+E202+E204+E199</f>
        <v>1327</v>
      </c>
      <c r="F198" s="90">
        <f t="shared" si="174"/>
        <v>1610</v>
      </c>
      <c r="G198" s="90">
        <f>G200+G201+G202+G204+G199+G203</f>
        <v>1610</v>
      </c>
      <c r="H198" s="90">
        <f t="shared" ref="H198:AG198" si="175">H200+H201+H202+H204+H199+H203</f>
        <v>401</v>
      </c>
      <c r="I198" s="90">
        <f t="shared" si="175"/>
        <v>404</v>
      </c>
      <c r="J198" s="90">
        <f t="shared" si="175"/>
        <v>401</v>
      </c>
      <c r="K198" s="90">
        <f t="shared" si="175"/>
        <v>404</v>
      </c>
      <c r="L198" s="90">
        <f t="shared" si="175"/>
        <v>1610</v>
      </c>
      <c r="M198" s="90">
        <f t="shared" si="175"/>
        <v>0</v>
      </c>
      <c r="N198" s="90">
        <f t="shared" si="175"/>
        <v>1760</v>
      </c>
      <c r="O198" s="90">
        <f t="shared" si="175"/>
        <v>1760</v>
      </c>
      <c r="P198" s="90">
        <f t="shared" si="175"/>
        <v>1760</v>
      </c>
      <c r="Q198" s="90">
        <f t="shared" si="175"/>
        <v>0</v>
      </c>
      <c r="R198" s="90">
        <f t="shared" si="175"/>
        <v>0</v>
      </c>
      <c r="S198" s="90">
        <f t="shared" si="175"/>
        <v>0</v>
      </c>
      <c r="T198" s="90">
        <f t="shared" si="175"/>
        <v>0</v>
      </c>
      <c r="U198" s="90">
        <f t="shared" si="175"/>
        <v>0</v>
      </c>
      <c r="V198" s="90">
        <f t="shared" si="175"/>
        <v>0</v>
      </c>
      <c r="W198" s="90">
        <f t="shared" si="175"/>
        <v>0</v>
      </c>
      <c r="X198" s="90">
        <f t="shared" si="175"/>
        <v>0</v>
      </c>
      <c r="Y198" s="90">
        <f t="shared" si="175"/>
        <v>0</v>
      </c>
      <c r="Z198" s="90">
        <f t="shared" si="175"/>
        <v>0</v>
      </c>
      <c r="AA198" s="90">
        <f t="shared" si="175"/>
        <v>0</v>
      </c>
      <c r="AB198" s="90">
        <f t="shared" si="175"/>
        <v>0</v>
      </c>
      <c r="AC198" s="90">
        <f t="shared" si="175"/>
        <v>0</v>
      </c>
      <c r="AD198" s="90">
        <f t="shared" si="175"/>
        <v>0</v>
      </c>
      <c r="AE198" s="90">
        <f t="shared" si="175"/>
        <v>1610</v>
      </c>
      <c r="AF198" s="90">
        <f t="shared" si="175"/>
        <v>1610</v>
      </c>
      <c r="AG198" s="90">
        <f t="shared" si="175"/>
        <v>1198</v>
      </c>
      <c r="AH198" s="90">
        <f>AH200+AH201+AH202+AH204+AH199+AH203</f>
        <v>1255</v>
      </c>
      <c r="AI198" s="90">
        <f t="shared" ref="AI198:AO198" si="176">AI200+AI201+AI202+AI204+AI199+AI203</f>
        <v>0</v>
      </c>
      <c r="AJ198" s="90">
        <f t="shared" si="176"/>
        <v>0</v>
      </c>
      <c r="AK198" s="90">
        <f t="shared" si="176"/>
        <v>0</v>
      </c>
      <c r="AL198" s="90">
        <f t="shared" si="176"/>
        <v>1255</v>
      </c>
      <c r="AM198" s="90">
        <f t="shared" si="176"/>
        <v>1325</v>
      </c>
      <c r="AN198" s="90">
        <f t="shared" si="176"/>
        <v>1365</v>
      </c>
      <c r="AO198" s="90">
        <f t="shared" si="176"/>
        <v>1365</v>
      </c>
      <c r="AP198" s="90">
        <f t="shared" ref="AP198" si="177">AP200+AP201+AP202+AP204+AP199</f>
        <v>0</v>
      </c>
      <c r="AQ198"/>
    </row>
    <row r="199" spans="1:43" ht="18.75" customHeight="1">
      <c r="A199" s="43"/>
      <c r="B199" s="43"/>
      <c r="C199" s="25" t="s">
        <v>101</v>
      </c>
      <c r="D199" s="29" t="s">
        <v>102</v>
      </c>
      <c r="E199" s="90">
        <f t="shared" ref="E199:K201" si="178">E56</f>
        <v>0</v>
      </c>
      <c r="F199" s="90">
        <f t="shared" si="178"/>
        <v>250</v>
      </c>
      <c r="G199" s="90">
        <f t="shared" si="178"/>
        <v>250</v>
      </c>
      <c r="H199" s="90">
        <f t="shared" si="178"/>
        <v>62</v>
      </c>
      <c r="I199" s="90">
        <f t="shared" si="178"/>
        <v>63</v>
      </c>
      <c r="J199" s="90">
        <f t="shared" si="178"/>
        <v>62</v>
      </c>
      <c r="K199" s="90">
        <f t="shared" si="178"/>
        <v>63</v>
      </c>
      <c r="L199" s="48">
        <f t="shared" si="123"/>
        <v>250</v>
      </c>
      <c r="M199" s="48">
        <f t="shared" si="124"/>
        <v>0</v>
      </c>
      <c r="N199" s="90">
        <f t="shared" ref="N199:AD201" si="179">N56</f>
        <v>300</v>
      </c>
      <c r="O199" s="90">
        <f t="shared" si="179"/>
        <v>300</v>
      </c>
      <c r="P199" s="90">
        <f t="shared" si="179"/>
        <v>300</v>
      </c>
      <c r="Q199" s="90">
        <f t="shared" si="179"/>
        <v>0</v>
      </c>
      <c r="R199" s="90">
        <f t="shared" si="179"/>
        <v>0</v>
      </c>
      <c r="S199" s="90">
        <f t="shared" si="179"/>
        <v>0</v>
      </c>
      <c r="T199" s="90">
        <f t="shared" si="179"/>
        <v>0</v>
      </c>
      <c r="U199" s="90">
        <f t="shared" si="179"/>
        <v>0</v>
      </c>
      <c r="V199" s="90">
        <f t="shared" si="179"/>
        <v>0</v>
      </c>
      <c r="W199" s="90">
        <f t="shared" si="179"/>
        <v>0</v>
      </c>
      <c r="X199" s="90">
        <f t="shared" si="179"/>
        <v>0</v>
      </c>
      <c r="Y199" s="90">
        <f t="shared" si="179"/>
        <v>0</v>
      </c>
      <c r="Z199" s="90">
        <f t="shared" si="179"/>
        <v>0</v>
      </c>
      <c r="AA199" s="90">
        <f t="shared" si="179"/>
        <v>0</v>
      </c>
      <c r="AB199" s="90">
        <f t="shared" si="179"/>
        <v>0</v>
      </c>
      <c r="AC199" s="90">
        <f t="shared" si="179"/>
        <v>0</v>
      </c>
      <c r="AD199" s="90">
        <f t="shared" si="179"/>
        <v>0</v>
      </c>
      <c r="AE199" s="292">
        <f t="shared" si="117"/>
        <v>250</v>
      </c>
      <c r="AF199" s="90">
        <f t="shared" ref="AF199:AP201" si="180">AF56</f>
        <v>250</v>
      </c>
      <c r="AG199" s="90">
        <f t="shared" si="180"/>
        <v>253</v>
      </c>
      <c r="AH199" s="90">
        <f t="shared" si="180"/>
        <v>300</v>
      </c>
      <c r="AI199" s="90">
        <f t="shared" si="180"/>
        <v>0</v>
      </c>
      <c r="AJ199" s="90">
        <f t="shared" si="180"/>
        <v>0</v>
      </c>
      <c r="AK199" s="90">
        <f t="shared" si="180"/>
        <v>0</v>
      </c>
      <c r="AL199" s="90">
        <f t="shared" si="180"/>
        <v>300</v>
      </c>
      <c r="AM199" s="90">
        <f t="shared" si="180"/>
        <v>300</v>
      </c>
      <c r="AN199" s="90">
        <f t="shared" si="180"/>
        <v>300</v>
      </c>
      <c r="AO199" s="90">
        <f t="shared" si="180"/>
        <v>300</v>
      </c>
      <c r="AP199" s="90">
        <f t="shared" si="180"/>
        <v>0</v>
      </c>
      <c r="AQ199"/>
    </row>
    <row r="200" spans="1:43" ht="18.75" customHeight="1">
      <c r="A200" s="43"/>
      <c r="B200" s="43"/>
      <c r="C200" s="28" t="s">
        <v>279</v>
      </c>
      <c r="D200" s="29" t="s">
        <v>104</v>
      </c>
      <c r="E200" s="90">
        <f t="shared" si="178"/>
        <v>1300</v>
      </c>
      <c r="F200" s="90">
        <f t="shared" si="178"/>
        <v>1300</v>
      </c>
      <c r="G200" s="90">
        <f t="shared" si="178"/>
        <v>1300</v>
      </c>
      <c r="H200" s="90">
        <f t="shared" si="178"/>
        <v>325</v>
      </c>
      <c r="I200" s="90">
        <f t="shared" si="178"/>
        <v>325</v>
      </c>
      <c r="J200" s="90">
        <f t="shared" si="178"/>
        <v>325</v>
      </c>
      <c r="K200" s="90">
        <f t="shared" si="178"/>
        <v>325</v>
      </c>
      <c r="L200" s="48">
        <f t="shared" si="123"/>
        <v>1300</v>
      </c>
      <c r="M200" s="48">
        <f t="shared" si="124"/>
        <v>0</v>
      </c>
      <c r="N200" s="90">
        <f t="shared" si="179"/>
        <v>1400</v>
      </c>
      <c r="O200" s="90">
        <f t="shared" si="179"/>
        <v>1400</v>
      </c>
      <c r="P200" s="90">
        <f t="shared" si="179"/>
        <v>1400</v>
      </c>
      <c r="Q200" s="90">
        <f t="shared" si="179"/>
        <v>0</v>
      </c>
      <c r="R200" s="90">
        <f t="shared" si="179"/>
        <v>0</v>
      </c>
      <c r="S200" s="90">
        <f t="shared" si="179"/>
        <v>0</v>
      </c>
      <c r="T200" s="90">
        <f t="shared" si="179"/>
        <v>0</v>
      </c>
      <c r="U200" s="90">
        <f t="shared" si="179"/>
        <v>0</v>
      </c>
      <c r="V200" s="90">
        <f t="shared" si="179"/>
        <v>0</v>
      </c>
      <c r="W200" s="90">
        <f t="shared" si="179"/>
        <v>0</v>
      </c>
      <c r="X200" s="90">
        <f t="shared" si="179"/>
        <v>0</v>
      </c>
      <c r="Y200" s="90">
        <f t="shared" si="179"/>
        <v>0</v>
      </c>
      <c r="Z200" s="90">
        <f t="shared" si="179"/>
        <v>0</v>
      </c>
      <c r="AA200" s="90">
        <f t="shared" si="179"/>
        <v>0</v>
      </c>
      <c r="AB200" s="90">
        <f t="shared" si="179"/>
        <v>0</v>
      </c>
      <c r="AC200" s="90">
        <f t="shared" si="179"/>
        <v>0</v>
      </c>
      <c r="AD200" s="90">
        <f t="shared" si="179"/>
        <v>0</v>
      </c>
      <c r="AE200" s="292">
        <f t="shared" si="117"/>
        <v>1300</v>
      </c>
      <c r="AF200" s="90">
        <f t="shared" si="180"/>
        <v>1300</v>
      </c>
      <c r="AG200" s="90">
        <f t="shared" si="180"/>
        <v>843</v>
      </c>
      <c r="AH200" s="90">
        <f t="shared" si="180"/>
        <v>850</v>
      </c>
      <c r="AI200" s="90">
        <f t="shared" si="180"/>
        <v>0</v>
      </c>
      <c r="AJ200" s="90">
        <f t="shared" si="180"/>
        <v>0</v>
      </c>
      <c r="AK200" s="90">
        <f t="shared" si="180"/>
        <v>0</v>
      </c>
      <c r="AL200" s="90">
        <f t="shared" si="180"/>
        <v>850</v>
      </c>
      <c r="AM200" s="90">
        <f t="shared" si="180"/>
        <v>920</v>
      </c>
      <c r="AN200" s="90">
        <f t="shared" si="180"/>
        <v>960</v>
      </c>
      <c r="AO200" s="90">
        <f t="shared" si="180"/>
        <v>960</v>
      </c>
      <c r="AP200" s="90">
        <f t="shared" si="180"/>
        <v>0</v>
      </c>
      <c r="AQ200"/>
    </row>
    <row r="201" spans="1:43" ht="15" customHeight="1">
      <c r="A201" s="43"/>
      <c r="B201" s="43"/>
      <c r="C201" s="28" t="s">
        <v>105</v>
      </c>
      <c r="D201" s="29" t="s">
        <v>106</v>
      </c>
      <c r="E201" s="291">
        <f t="shared" si="178"/>
        <v>20</v>
      </c>
      <c r="F201" s="291">
        <f t="shared" si="178"/>
        <v>50</v>
      </c>
      <c r="G201" s="291">
        <f t="shared" si="178"/>
        <v>50</v>
      </c>
      <c r="H201" s="291">
        <f t="shared" si="178"/>
        <v>12</v>
      </c>
      <c r="I201" s="291">
        <f t="shared" si="178"/>
        <v>13</v>
      </c>
      <c r="J201" s="291">
        <f t="shared" si="178"/>
        <v>12</v>
      </c>
      <c r="K201" s="291">
        <f t="shared" si="178"/>
        <v>13</v>
      </c>
      <c r="L201" s="48">
        <f t="shared" si="123"/>
        <v>50</v>
      </c>
      <c r="M201" s="48">
        <f t="shared" si="124"/>
        <v>0</v>
      </c>
      <c r="N201" s="291">
        <f t="shared" si="179"/>
        <v>50</v>
      </c>
      <c r="O201" s="291">
        <f t="shared" si="179"/>
        <v>50</v>
      </c>
      <c r="P201" s="291">
        <f t="shared" si="179"/>
        <v>50</v>
      </c>
      <c r="Q201" s="291">
        <f t="shared" si="179"/>
        <v>0</v>
      </c>
      <c r="R201" s="291">
        <f t="shared" si="179"/>
        <v>0</v>
      </c>
      <c r="S201" s="291">
        <f t="shared" si="179"/>
        <v>0</v>
      </c>
      <c r="T201" s="291">
        <f t="shared" si="179"/>
        <v>0</v>
      </c>
      <c r="U201" s="291">
        <f t="shared" si="179"/>
        <v>0</v>
      </c>
      <c r="V201" s="291">
        <f t="shared" si="179"/>
        <v>0</v>
      </c>
      <c r="W201" s="291">
        <f t="shared" si="179"/>
        <v>0</v>
      </c>
      <c r="X201" s="291">
        <f t="shared" si="179"/>
        <v>0</v>
      </c>
      <c r="Y201" s="291">
        <f t="shared" si="179"/>
        <v>0</v>
      </c>
      <c r="Z201" s="291">
        <f t="shared" si="179"/>
        <v>0</v>
      </c>
      <c r="AA201" s="291">
        <f t="shared" si="179"/>
        <v>0</v>
      </c>
      <c r="AB201" s="291">
        <f t="shared" si="179"/>
        <v>0</v>
      </c>
      <c r="AC201" s="291">
        <f t="shared" si="179"/>
        <v>0</v>
      </c>
      <c r="AD201" s="291">
        <f t="shared" si="179"/>
        <v>0</v>
      </c>
      <c r="AE201" s="292">
        <f t="shared" si="117"/>
        <v>50</v>
      </c>
      <c r="AF201" s="291">
        <f t="shared" si="180"/>
        <v>50</v>
      </c>
      <c r="AG201" s="291">
        <f t="shared" si="180"/>
        <v>97</v>
      </c>
      <c r="AH201" s="291">
        <f t="shared" si="180"/>
        <v>100</v>
      </c>
      <c r="AI201" s="291">
        <f t="shared" si="180"/>
        <v>0</v>
      </c>
      <c r="AJ201" s="291">
        <f t="shared" si="180"/>
        <v>0</v>
      </c>
      <c r="AK201" s="291">
        <f t="shared" si="180"/>
        <v>0</v>
      </c>
      <c r="AL201" s="291">
        <f t="shared" si="180"/>
        <v>100</v>
      </c>
      <c r="AM201" s="291">
        <f t="shared" si="180"/>
        <v>100</v>
      </c>
      <c r="AN201" s="291">
        <f t="shared" si="180"/>
        <v>100</v>
      </c>
      <c r="AO201" s="291">
        <f t="shared" si="180"/>
        <v>100</v>
      </c>
      <c r="AP201" s="291">
        <f t="shared" si="180"/>
        <v>0</v>
      </c>
      <c r="AQ201"/>
    </row>
    <row r="202" spans="1:43" ht="18" hidden="1" customHeight="1">
      <c r="A202" s="43"/>
      <c r="B202" s="43"/>
      <c r="C202" s="28" t="s">
        <v>107</v>
      </c>
      <c r="D202" s="29" t="s">
        <v>108</v>
      </c>
      <c r="E202" s="93"/>
      <c r="F202" s="93"/>
      <c r="G202" s="93"/>
      <c r="H202" s="93"/>
      <c r="I202" s="93"/>
      <c r="J202" s="93"/>
      <c r="K202" s="93"/>
      <c r="L202" s="48">
        <f t="shared" si="123"/>
        <v>0</v>
      </c>
      <c r="M202" s="48">
        <f t="shared" si="124"/>
        <v>0</v>
      </c>
      <c r="N202" s="93"/>
      <c r="O202" s="93"/>
      <c r="P202" s="93"/>
      <c r="Q202" s="93"/>
      <c r="R202" s="93"/>
      <c r="S202" s="93"/>
      <c r="T202" s="93"/>
      <c r="U202" s="93"/>
      <c r="V202" s="93"/>
      <c r="W202" s="93"/>
      <c r="X202" s="93"/>
      <c r="Y202" s="93"/>
      <c r="Z202" s="93"/>
      <c r="AA202" s="93"/>
      <c r="AB202" s="93"/>
      <c r="AC202" s="93"/>
      <c r="AD202" s="93"/>
      <c r="AE202" s="292">
        <f t="shared" si="117"/>
        <v>0</v>
      </c>
      <c r="AF202" s="93"/>
      <c r="AG202" s="93"/>
      <c r="AH202" s="93"/>
      <c r="AI202" s="93"/>
      <c r="AJ202" s="93"/>
      <c r="AK202" s="93"/>
      <c r="AL202" s="93"/>
      <c r="AM202" s="93"/>
      <c r="AN202" s="93"/>
      <c r="AO202" s="93"/>
      <c r="AP202" s="93"/>
      <c r="AQ202"/>
    </row>
    <row r="203" spans="1:43" ht="18" customHeight="1">
      <c r="A203" s="43"/>
      <c r="B203" s="43"/>
      <c r="C203" s="28" t="s">
        <v>109</v>
      </c>
      <c r="D203" s="29" t="s">
        <v>108</v>
      </c>
      <c r="E203" s="93"/>
      <c r="F203" s="93"/>
      <c r="G203" s="93">
        <f t="shared" ref="G203:AP204" si="181">G60</f>
        <v>0</v>
      </c>
      <c r="H203" s="93">
        <f t="shared" si="181"/>
        <v>0</v>
      </c>
      <c r="I203" s="93">
        <f t="shared" si="181"/>
        <v>0</v>
      </c>
      <c r="J203" s="93">
        <f t="shared" si="181"/>
        <v>0</v>
      </c>
      <c r="K203" s="93">
        <f t="shared" si="181"/>
        <v>0</v>
      </c>
      <c r="L203" s="93">
        <f t="shared" si="181"/>
        <v>0</v>
      </c>
      <c r="M203" s="93">
        <f t="shared" si="181"/>
        <v>0</v>
      </c>
      <c r="N203" s="93">
        <f t="shared" si="181"/>
        <v>0</v>
      </c>
      <c r="O203" s="93">
        <f t="shared" si="181"/>
        <v>0</v>
      </c>
      <c r="P203" s="93">
        <f t="shared" si="181"/>
        <v>0</v>
      </c>
      <c r="Q203" s="93">
        <f t="shared" si="181"/>
        <v>0</v>
      </c>
      <c r="R203" s="93">
        <f t="shared" si="181"/>
        <v>0</v>
      </c>
      <c r="S203" s="93">
        <f t="shared" si="181"/>
        <v>0</v>
      </c>
      <c r="T203" s="93">
        <f t="shared" si="181"/>
        <v>0</v>
      </c>
      <c r="U203" s="93">
        <f t="shared" si="181"/>
        <v>0</v>
      </c>
      <c r="V203" s="93">
        <f t="shared" si="181"/>
        <v>0</v>
      </c>
      <c r="W203" s="93">
        <f t="shared" si="181"/>
        <v>0</v>
      </c>
      <c r="X203" s="93">
        <f t="shared" si="181"/>
        <v>0</v>
      </c>
      <c r="Y203" s="93">
        <f t="shared" si="181"/>
        <v>0</v>
      </c>
      <c r="Z203" s="93">
        <f t="shared" si="181"/>
        <v>0</v>
      </c>
      <c r="AA203" s="93">
        <f t="shared" si="181"/>
        <v>0</v>
      </c>
      <c r="AB203" s="93">
        <f t="shared" si="181"/>
        <v>0</v>
      </c>
      <c r="AC203" s="93">
        <f t="shared" si="181"/>
        <v>0</v>
      </c>
      <c r="AD203" s="93">
        <f t="shared" si="181"/>
        <v>0</v>
      </c>
      <c r="AE203" s="93">
        <f t="shared" si="181"/>
        <v>0</v>
      </c>
      <c r="AF203" s="93">
        <f t="shared" si="181"/>
        <v>0</v>
      </c>
      <c r="AG203" s="93">
        <f t="shared" si="181"/>
        <v>5</v>
      </c>
      <c r="AH203" s="93">
        <f t="shared" si="181"/>
        <v>5</v>
      </c>
      <c r="AI203" s="93">
        <f t="shared" si="181"/>
        <v>0</v>
      </c>
      <c r="AJ203" s="93">
        <f t="shared" si="181"/>
        <v>0</v>
      </c>
      <c r="AK203" s="93">
        <f t="shared" si="181"/>
        <v>0</v>
      </c>
      <c r="AL203" s="93">
        <f t="shared" si="181"/>
        <v>5</v>
      </c>
      <c r="AM203" s="93">
        <f t="shared" si="181"/>
        <v>5</v>
      </c>
      <c r="AN203" s="93">
        <f t="shared" si="181"/>
        <v>5</v>
      </c>
      <c r="AO203" s="93">
        <f t="shared" si="181"/>
        <v>5</v>
      </c>
      <c r="AP203" s="93">
        <f t="shared" si="181"/>
        <v>0</v>
      </c>
      <c r="AQ203"/>
    </row>
    <row r="204" spans="1:43" ht="19.5" customHeight="1">
      <c r="A204" s="43"/>
      <c r="B204" s="43"/>
      <c r="C204" s="28" t="s">
        <v>100</v>
      </c>
      <c r="D204" s="29" t="s">
        <v>110</v>
      </c>
      <c r="E204" s="291">
        <f t="shared" ref="E204:K204" si="182">E61</f>
        <v>7</v>
      </c>
      <c r="F204" s="291">
        <f t="shared" si="182"/>
        <v>10</v>
      </c>
      <c r="G204" s="291">
        <f t="shared" si="182"/>
        <v>10</v>
      </c>
      <c r="H204" s="291">
        <f t="shared" si="182"/>
        <v>2</v>
      </c>
      <c r="I204" s="291">
        <f t="shared" si="182"/>
        <v>3</v>
      </c>
      <c r="J204" s="291">
        <f t="shared" si="182"/>
        <v>2</v>
      </c>
      <c r="K204" s="291">
        <f t="shared" si="182"/>
        <v>3</v>
      </c>
      <c r="L204" s="48">
        <f t="shared" si="123"/>
        <v>10</v>
      </c>
      <c r="M204" s="48">
        <f t="shared" si="124"/>
        <v>0</v>
      </c>
      <c r="N204" s="291">
        <f t="shared" si="181"/>
        <v>10</v>
      </c>
      <c r="O204" s="291">
        <f t="shared" si="181"/>
        <v>10</v>
      </c>
      <c r="P204" s="291">
        <f t="shared" si="181"/>
        <v>10</v>
      </c>
      <c r="Q204" s="291">
        <f t="shared" si="181"/>
        <v>0</v>
      </c>
      <c r="R204" s="291">
        <f t="shared" si="181"/>
        <v>0</v>
      </c>
      <c r="S204" s="291">
        <f t="shared" si="181"/>
        <v>0</v>
      </c>
      <c r="T204" s="291">
        <f t="shared" si="181"/>
        <v>0</v>
      </c>
      <c r="U204" s="291">
        <f t="shared" si="181"/>
        <v>0</v>
      </c>
      <c r="V204" s="291">
        <f t="shared" si="181"/>
        <v>0</v>
      </c>
      <c r="W204" s="291">
        <f t="shared" si="181"/>
        <v>0</v>
      </c>
      <c r="X204" s="291">
        <f t="shared" si="181"/>
        <v>0</v>
      </c>
      <c r="Y204" s="291">
        <f t="shared" si="181"/>
        <v>0</v>
      </c>
      <c r="Z204" s="291">
        <f t="shared" si="181"/>
        <v>0</v>
      </c>
      <c r="AA204" s="291">
        <f t="shared" si="181"/>
        <v>0</v>
      </c>
      <c r="AB204" s="291">
        <f t="shared" si="181"/>
        <v>0</v>
      </c>
      <c r="AC204" s="291">
        <f t="shared" si="181"/>
        <v>0</v>
      </c>
      <c r="AD204" s="291">
        <f t="shared" si="181"/>
        <v>0</v>
      </c>
      <c r="AE204" s="292">
        <f t="shared" si="117"/>
        <v>10</v>
      </c>
      <c r="AF204" s="291">
        <f t="shared" si="181"/>
        <v>10</v>
      </c>
      <c r="AG204" s="291">
        <f t="shared" si="181"/>
        <v>0</v>
      </c>
      <c r="AH204" s="291">
        <f t="shared" si="181"/>
        <v>0</v>
      </c>
      <c r="AI204" s="291">
        <f t="shared" si="181"/>
        <v>0</v>
      </c>
      <c r="AJ204" s="291">
        <f t="shared" si="181"/>
        <v>0</v>
      </c>
      <c r="AK204" s="291">
        <f t="shared" si="181"/>
        <v>0</v>
      </c>
      <c r="AL204" s="291">
        <f t="shared" si="181"/>
        <v>0</v>
      </c>
      <c r="AM204" s="291">
        <f t="shared" si="181"/>
        <v>0</v>
      </c>
      <c r="AN204" s="291">
        <f t="shared" si="181"/>
        <v>0</v>
      </c>
      <c r="AO204" s="291">
        <f t="shared" si="181"/>
        <v>0</v>
      </c>
      <c r="AP204" s="291">
        <f t="shared" si="181"/>
        <v>0</v>
      </c>
      <c r="AQ204"/>
    </row>
    <row r="205" spans="1:43" ht="19.5" customHeight="1">
      <c r="A205" s="43">
        <v>4</v>
      </c>
      <c r="B205" s="43"/>
      <c r="C205" s="25" t="s">
        <v>111</v>
      </c>
      <c r="D205" s="29">
        <v>35.020000000000003</v>
      </c>
      <c r="E205" s="90">
        <f t="shared" ref="E205:AP205" si="183">E206</f>
        <v>4</v>
      </c>
      <c r="F205" s="90">
        <f t="shared" si="183"/>
        <v>30</v>
      </c>
      <c r="G205" s="90">
        <f t="shared" si="183"/>
        <v>30</v>
      </c>
      <c r="H205" s="90">
        <f t="shared" si="183"/>
        <v>7</v>
      </c>
      <c r="I205" s="90">
        <f t="shared" si="183"/>
        <v>8</v>
      </c>
      <c r="J205" s="90">
        <f t="shared" si="183"/>
        <v>7</v>
      </c>
      <c r="K205" s="90">
        <f t="shared" si="183"/>
        <v>8</v>
      </c>
      <c r="L205" s="48">
        <f t="shared" si="123"/>
        <v>30</v>
      </c>
      <c r="M205" s="48">
        <f t="shared" si="124"/>
        <v>0</v>
      </c>
      <c r="N205" s="90">
        <f t="shared" si="183"/>
        <v>30</v>
      </c>
      <c r="O205" s="90">
        <f t="shared" si="183"/>
        <v>30</v>
      </c>
      <c r="P205" s="90">
        <f t="shared" si="183"/>
        <v>30</v>
      </c>
      <c r="Q205" s="90">
        <f t="shared" si="183"/>
        <v>0</v>
      </c>
      <c r="R205" s="90">
        <f t="shared" si="183"/>
        <v>0</v>
      </c>
      <c r="S205" s="90">
        <f t="shared" si="183"/>
        <v>0</v>
      </c>
      <c r="T205" s="90">
        <f t="shared" si="183"/>
        <v>0</v>
      </c>
      <c r="U205" s="90">
        <f t="shared" si="183"/>
        <v>0</v>
      </c>
      <c r="V205" s="90">
        <f t="shared" si="183"/>
        <v>0</v>
      </c>
      <c r="W205" s="90">
        <f t="shared" si="183"/>
        <v>0</v>
      </c>
      <c r="X205" s="90">
        <f t="shared" si="183"/>
        <v>0</v>
      </c>
      <c r="Y205" s="90">
        <f t="shared" si="183"/>
        <v>0</v>
      </c>
      <c r="Z205" s="90">
        <f t="shared" si="183"/>
        <v>0</v>
      </c>
      <c r="AA205" s="90">
        <f t="shared" si="183"/>
        <v>0</v>
      </c>
      <c r="AB205" s="90">
        <f t="shared" si="183"/>
        <v>0</v>
      </c>
      <c r="AC205" s="90">
        <f t="shared" si="183"/>
        <v>0</v>
      </c>
      <c r="AD205" s="90">
        <f t="shared" si="183"/>
        <v>0</v>
      </c>
      <c r="AE205" s="292">
        <f t="shared" si="117"/>
        <v>30</v>
      </c>
      <c r="AF205" s="90">
        <f t="shared" si="183"/>
        <v>30</v>
      </c>
      <c r="AG205" s="90">
        <f t="shared" si="183"/>
        <v>22</v>
      </c>
      <c r="AH205" s="90">
        <f t="shared" si="183"/>
        <v>25</v>
      </c>
      <c r="AI205" s="90">
        <f t="shared" si="183"/>
        <v>0</v>
      </c>
      <c r="AJ205" s="90">
        <f t="shared" si="183"/>
        <v>0</v>
      </c>
      <c r="AK205" s="90">
        <f t="shared" si="183"/>
        <v>0</v>
      </c>
      <c r="AL205" s="90">
        <f t="shared" si="183"/>
        <v>25</v>
      </c>
      <c r="AM205" s="90">
        <f t="shared" si="183"/>
        <v>25</v>
      </c>
      <c r="AN205" s="90">
        <f t="shared" si="183"/>
        <v>30</v>
      </c>
      <c r="AO205" s="90">
        <f t="shared" si="183"/>
        <v>30</v>
      </c>
      <c r="AP205" s="90">
        <f t="shared" si="183"/>
        <v>0</v>
      </c>
      <c r="AQ205"/>
    </row>
    <row r="206" spans="1:43" ht="19.5" customHeight="1">
      <c r="A206" s="43"/>
      <c r="B206" s="43"/>
      <c r="C206" s="28" t="s">
        <v>112</v>
      </c>
      <c r="D206" s="29" t="s">
        <v>113</v>
      </c>
      <c r="E206" s="289">
        <f t="shared" ref="E206:K206" si="184">E63</f>
        <v>4</v>
      </c>
      <c r="F206" s="289">
        <f t="shared" si="184"/>
        <v>30</v>
      </c>
      <c r="G206" s="289">
        <f t="shared" si="184"/>
        <v>30</v>
      </c>
      <c r="H206" s="289">
        <f t="shared" si="184"/>
        <v>7</v>
      </c>
      <c r="I206" s="289">
        <f t="shared" si="184"/>
        <v>8</v>
      </c>
      <c r="J206" s="289">
        <f t="shared" si="184"/>
        <v>7</v>
      </c>
      <c r="K206" s="289">
        <f t="shared" si="184"/>
        <v>8</v>
      </c>
      <c r="L206" s="48">
        <f t="shared" si="123"/>
        <v>30</v>
      </c>
      <c r="M206" s="48">
        <f t="shared" si="124"/>
        <v>0</v>
      </c>
      <c r="N206" s="289">
        <f t="shared" ref="N206:AD206" si="185">N63</f>
        <v>30</v>
      </c>
      <c r="O206" s="289">
        <f t="shared" si="185"/>
        <v>30</v>
      </c>
      <c r="P206" s="289">
        <f t="shared" si="185"/>
        <v>30</v>
      </c>
      <c r="Q206" s="289">
        <f t="shared" si="185"/>
        <v>0</v>
      </c>
      <c r="R206" s="289">
        <f t="shared" si="185"/>
        <v>0</v>
      </c>
      <c r="S206" s="289">
        <f t="shared" si="185"/>
        <v>0</v>
      </c>
      <c r="T206" s="289">
        <f t="shared" si="185"/>
        <v>0</v>
      </c>
      <c r="U206" s="289">
        <f t="shared" si="185"/>
        <v>0</v>
      </c>
      <c r="V206" s="289">
        <f t="shared" si="185"/>
        <v>0</v>
      </c>
      <c r="W206" s="289">
        <f t="shared" si="185"/>
        <v>0</v>
      </c>
      <c r="X206" s="289">
        <f t="shared" si="185"/>
        <v>0</v>
      </c>
      <c r="Y206" s="289">
        <f t="shared" si="185"/>
        <v>0</v>
      </c>
      <c r="Z206" s="289">
        <f t="shared" si="185"/>
        <v>0</v>
      </c>
      <c r="AA206" s="289">
        <f t="shared" si="185"/>
        <v>0</v>
      </c>
      <c r="AB206" s="289">
        <f t="shared" si="185"/>
        <v>0</v>
      </c>
      <c r="AC206" s="289">
        <f t="shared" si="185"/>
        <v>0</v>
      </c>
      <c r="AD206" s="289">
        <f t="shared" si="185"/>
        <v>0</v>
      </c>
      <c r="AE206" s="292">
        <f t="shared" si="117"/>
        <v>30</v>
      </c>
      <c r="AF206" s="289">
        <f t="shared" ref="AF206:AP206" si="186">AF63</f>
        <v>30</v>
      </c>
      <c r="AG206" s="289">
        <f t="shared" si="186"/>
        <v>22</v>
      </c>
      <c r="AH206" s="289">
        <f t="shared" si="186"/>
        <v>25</v>
      </c>
      <c r="AI206" s="289">
        <f t="shared" si="186"/>
        <v>0</v>
      </c>
      <c r="AJ206" s="289">
        <f t="shared" si="186"/>
        <v>0</v>
      </c>
      <c r="AK206" s="289">
        <f t="shared" si="186"/>
        <v>0</v>
      </c>
      <c r="AL206" s="289">
        <f t="shared" si="186"/>
        <v>25</v>
      </c>
      <c r="AM206" s="289">
        <f t="shared" si="186"/>
        <v>25</v>
      </c>
      <c r="AN206" s="289">
        <f t="shared" si="186"/>
        <v>30</v>
      </c>
      <c r="AO206" s="289">
        <f t="shared" si="186"/>
        <v>30</v>
      </c>
      <c r="AP206" s="289">
        <f t="shared" si="186"/>
        <v>0</v>
      </c>
      <c r="AQ206"/>
    </row>
    <row r="207" spans="1:43" ht="19.5" customHeight="1">
      <c r="A207" s="43">
        <v>5</v>
      </c>
      <c r="B207" s="43"/>
      <c r="C207" s="25" t="s">
        <v>114</v>
      </c>
      <c r="D207" s="29">
        <v>36.020000000000003</v>
      </c>
      <c r="E207" s="90">
        <f t="shared" ref="E207:K207" si="187">E208+E209</f>
        <v>75</v>
      </c>
      <c r="F207" s="90">
        <f t="shared" si="187"/>
        <v>400</v>
      </c>
      <c r="G207" s="90">
        <f t="shared" si="187"/>
        <v>400</v>
      </c>
      <c r="H207" s="90">
        <f t="shared" si="187"/>
        <v>100</v>
      </c>
      <c r="I207" s="90">
        <f t="shared" si="187"/>
        <v>100</v>
      </c>
      <c r="J207" s="90">
        <f t="shared" si="187"/>
        <v>100</v>
      </c>
      <c r="K207" s="90">
        <f t="shared" si="187"/>
        <v>100</v>
      </c>
      <c r="L207" s="48">
        <f t="shared" si="123"/>
        <v>400</v>
      </c>
      <c r="M207" s="48">
        <f t="shared" si="124"/>
        <v>0</v>
      </c>
      <c r="N207" s="90">
        <f t="shared" ref="N207:AP207" si="188">N208+N209</f>
        <v>500</v>
      </c>
      <c r="O207" s="90">
        <f t="shared" si="188"/>
        <v>500</v>
      </c>
      <c r="P207" s="90">
        <f t="shared" si="188"/>
        <v>500</v>
      </c>
      <c r="Q207" s="90">
        <f t="shared" si="188"/>
        <v>0</v>
      </c>
      <c r="R207" s="90">
        <f t="shared" si="188"/>
        <v>0</v>
      </c>
      <c r="S207" s="90">
        <f t="shared" si="188"/>
        <v>0</v>
      </c>
      <c r="T207" s="90">
        <f t="shared" si="188"/>
        <v>0</v>
      </c>
      <c r="U207" s="90">
        <f t="shared" si="188"/>
        <v>0</v>
      </c>
      <c r="V207" s="90">
        <f t="shared" si="188"/>
        <v>0</v>
      </c>
      <c r="W207" s="90">
        <f t="shared" si="188"/>
        <v>0</v>
      </c>
      <c r="X207" s="90">
        <f t="shared" si="188"/>
        <v>0</v>
      </c>
      <c r="Y207" s="90">
        <f t="shared" si="188"/>
        <v>0</v>
      </c>
      <c r="Z207" s="90">
        <f t="shared" si="188"/>
        <v>0</v>
      </c>
      <c r="AA207" s="90">
        <f t="shared" si="188"/>
        <v>0</v>
      </c>
      <c r="AB207" s="90">
        <f t="shared" si="188"/>
        <v>0</v>
      </c>
      <c r="AC207" s="90">
        <f t="shared" si="188"/>
        <v>0</v>
      </c>
      <c r="AD207" s="90">
        <f t="shared" si="188"/>
        <v>0</v>
      </c>
      <c r="AE207" s="292">
        <f t="shared" si="117"/>
        <v>400</v>
      </c>
      <c r="AF207" s="90">
        <f t="shared" si="188"/>
        <v>400</v>
      </c>
      <c r="AG207" s="90">
        <f t="shared" si="188"/>
        <v>585</v>
      </c>
      <c r="AH207" s="90">
        <f t="shared" si="188"/>
        <v>600</v>
      </c>
      <c r="AI207" s="90">
        <f t="shared" si="188"/>
        <v>0</v>
      </c>
      <c r="AJ207" s="90">
        <f t="shared" si="188"/>
        <v>0</v>
      </c>
      <c r="AK207" s="90">
        <f t="shared" si="188"/>
        <v>0</v>
      </c>
      <c r="AL207" s="90">
        <f t="shared" si="188"/>
        <v>600</v>
      </c>
      <c r="AM207" s="90">
        <f t="shared" si="188"/>
        <v>700</v>
      </c>
      <c r="AN207" s="90">
        <f t="shared" si="188"/>
        <v>800</v>
      </c>
      <c r="AO207" s="90">
        <f t="shared" si="188"/>
        <v>850</v>
      </c>
      <c r="AP207" s="90">
        <f t="shared" si="188"/>
        <v>0</v>
      </c>
      <c r="AQ207"/>
    </row>
    <row r="208" spans="1:43" ht="18" hidden="1" customHeight="1">
      <c r="A208" s="43"/>
      <c r="B208" s="43"/>
      <c r="C208" s="28" t="s">
        <v>280</v>
      </c>
      <c r="D208" s="29" t="s">
        <v>116</v>
      </c>
      <c r="E208" s="93"/>
      <c r="F208" s="93"/>
      <c r="G208" s="93"/>
      <c r="H208" s="93"/>
      <c r="I208" s="93"/>
      <c r="J208" s="93"/>
      <c r="K208" s="93"/>
      <c r="L208" s="48">
        <f t="shared" si="123"/>
        <v>0</v>
      </c>
      <c r="M208" s="48">
        <f t="shared" si="124"/>
        <v>0</v>
      </c>
      <c r="N208" s="93"/>
      <c r="O208" s="93"/>
      <c r="P208" s="93"/>
      <c r="Q208" s="93"/>
      <c r="R208" s="93"/>
      <c r="S208" s="93"/>
      <c r="T208" s="93"/>
      <c r="U208" s="93"/>
      <c r="V208" s="93"/>
      <c r="W208" s="93"/>
      <c r="X208" s="93"/>
      <c r="Y208" s="93"/>
      <c r="Z208" s="93"/>
      <c r="AA208" s="93"/>
      <c r="AB208" s="93"/>
      <c r="AC208" s="93"/>
      <c r="AD208" s="93"/>
      <c r="AE208" s="292">
        <f t="shared" si="117"/>
        <v>0</v>
      </c>
      <c r="AF208" s="93"/>
      <c r="AG208" s="93"/>
      <c r="AH208" s="93"/>
      <c r="AI208" s="93"/>
      <c r="AJ208" s="93"/>
      <c r="AK208" s="93"/>
      <c r="AL208" s="93"/>
      <c r="AM208" s="93"/>
      <c r="AN208" s="93"/>
      <c r="AO208" s="93"/>
      <c r="AP208" s="93"/>
      <c r="AQ208"/>
    </row>
    <row r="209" spans="1:43" ht="18" customHeight="1">
      <c r="A209" s="43"/>
      <c r="B209" s="43"/>
      <c r="C209" s="28" t="s">
        <v>119</v>
      </c>
      <c r="D209" s="29" t="s">
        <v>120</v>
      </c>
      <c r="E209" s="289">
        <f t="shared" ref="E209:K209" si="189">E67</f>
        <v>75</v>
      </c>
      <c r="F209" s="289">
        <f t="shared" si="189"/>
        <v>400</v>
      </c>
      <c r="G209" s="289">
        <f t="shared" si="189"/>
        <v>400</v>
      </c>
      <c r="H209" s="289">
        <f t="shared" si="189"/>
        <v>100</v>
      </c>
      <c r="I209" s="289">
        <f t="shared" si="189"/>
        <v>100</v>
      </c>
      <c r="J209" s="289">
        <f t="shared" si="189"/>
        <v>100</v>
      </c>
      <c r="K209" s="289">
        <f t="shared" si="189"/>
        <v>100</v>
      </c>
      <c r="L209" s="48">
        <f t="shared" si="123"/>
        <v>400</v>
      </c>
      <c r="M209" s="48">
        <f t="shared" si="124"/>
        <v>0</v>
      </c>
      <c r="N209" s="289">
        <f t="shared" ref="N209:AD209" si="190">N67</f>
        <v>500</v>
      </c>
      <c r="O209" s="289">
        <f t="shared" si="190"/>
        <v>500</v>
      </c>
      <c r="P209" s="289">
        <f t="shared" si="190"/>
        <v>500</v>
      </c>
      <c r="Q209" s="289">
        <f t="shared" si="190"/>
        <v>0</v>
      </c>
      <c r="R209" s="289">
        <f t="shared" si="190"/>
        <v>0</v>
      </c>
      <c r="S209" s="289">
        <f t="shared" si="190"/>
        <v>0</v>
      </c>
      <c r="T209" s="289">
        <f t="shared" si="190"/>
        <v>0</v>
      </c>
      <c r="U209" s="289">
        <f t="shared" si="190"/>
        <v>0</v>
      </c>
      <c r="V209" s="289">
        <f t="shared" si="190"/>
        <v>0</v>
      </c>
      <c r="W209" s="289">
        <f t="shared" si="190"/>
        <v>0</v>
      </c>
      <c r="X209" s="289">
        <f t="shared" si="190"/>
        <v>0</v>
      </c>
      <c r="Y209" s="289">
        <f t="shared" si="190"/>
        <v>0</v>
      </c>
      <c r="Z209" s="289">
        <f t="shared" si="190"/>
        <v>0</v>
      </c>
      <c r="AA209" s="289">
        <f t="shared" si="190"/>
        <v>0</v>
      </c>
      <c r="AB209" s="289">
        <f t="shared" si="190"/>
        <v>0</v>
      </c>
      <c r="AC209" s="289">
        <f t="shared" si="190"/>
        <v>0</v>
      </c>
      <c r="AD209" s="289">
        <f t="shared" si="190"/>
        <v>0</v>
      </c>
      <c r="AE209" s="292">
        <f t="shared" ref="AE209:AE272" si="191">G209+Q209+R209+S209+T209+U209+AA209+V209+W209+X209+Y209+Z209+AB209+AC209+AD209</f>
        <v>400</v>
      </c>
      <c r="AF209" s="289">
        <f t="shared" ref="AF209:AP209" si="192">AF67</f>
        <v>400</v>
      </c>
      <c r="AG209" s="289">
        <f t="shared" si="192"/>
        <v>585</v>
      </c>
      <c r="AH209" s="289">
        <f t="shared" si="192"/>
        <v>600</v>
      </c>
      <c r="AI209" s="289">
        <f t="shared" si="192"/>
        <v>0</v>
      </c>
      <c r="AJ209" s="289">
        <f t="shared" si="192"/>
        <v>0</v>
      </c>
      <c r="AK209" s="289">
        <f t="shared" si="192"/>
        <v>0</v>
      </c>
      <c r="AL209" s="289">
        <f t="shared" si="192"/>
        <v>600</v>
      </c>
      <c r="AM209" s="289">
        <f t="shared" si="192"/>
        <v>700</v>
      </c>
      <c r="AN209" s="289">
        <f t="shared" si="192"/>
        <v>800</v>
      </c>
      <c r="AO209" s="289">
        <f t="shared" si="192"/>
        <v>850</v>
      </c>
      <c r="AP209" s="289">
        <f t="shared" si="192"/>
        <v>0</v>
      </c>
      <c r="AQ209"/>
    </row>
    <row r="210" spans="1:43" ht="15" customHeight="1">
      <c r="A210" s="43">
        <v>4</v>
      </c>
      <c r="B210" s="43"/>
      <c r="C210" s="25" t="s">
        <v>121</v>
      </c>
      <c r="D210" s="29">
        <v>37.020000000000003</v>
      </c>
      <c r="E210" s="90">
        <f t="shared" ref="E210:K210" si="193">E211+E212+E213</f>
        <v>-21536.71</v>
      </c>
      <c r="F210" s="90">
        <f t="shared" si="193"/>
        <v>-38397</v>
      </c>
      <c r="G210" s="90">
        <f t="shared" si="193"/>
        <v>-7370</v>
      </c>
      <c r="H210" s="90">
        <f t="shared" si="193"/>
        <v>0</v>
      </c>
      <c r="I210" s="90">
        <f t="shared" si="193"/>
        <v>0</v>
      </c>
      <c r="J210" s="90">
        <f t="shared" si="193"/>
        <v>-2900</v>
      </c>
      <c r="K210" s="90">
        <f t="shared" si="193"/>
        <v>-4470</v>
      </c>
      <c r="L210" s="48">
        <f t="shared" si="123"/>
        <v>-7370</v>
      </c>
      <c r="M210" s="48">
        <f t="shared" si="124"/>
        <v>0</v>
      </c>
      <c r="N210" s="90">
        <f t="shared" ref="N210:AP210" si="194">N211+N212+N213</f>
        <v>0</v>
      </c>
      <c r="O210" s="90">
        <f t="shared" si="194"/>
        <v>0</v>
      </c>
      <c r="P210" s="90">
        <f t="shared" si="194"/>
        <v>0</v>
      </c>
      <c r="Q210" s="90">
        <f t="shared" si="194"/>
        <v>0</v>
      </c>
      <c r="R210" s="90">
        <f t="shared" si="194"/>
        <v>0</v>
      </c>
      <c r="S210" s="90">
        <f t="shared" si="194"/>
        <v>49.28</v>
      </c>
      <c r="T210" s="90">
        <f t="shared" si="194"/>
        <v>0</v>
      </c>
      <c r="U210" s="90">
        <f t="shared" si="194"/>
        <v>0</v>
      </c>
      <c r="V210" s="90">
        <f t="shared" si="194"/>
        <v>0</v>
      </c>
      <c r="W210" s="90">
        <f t="shared" si="194"/>
        <v>-155</v>
      </c>
      <c r="X210" s="90">
        <f t="shared" si="194"/>
        <v>-3638.87</v>
      </c>
      <c r="Y210" s="90">
        <f t="shared" si="194"/>
        <v>0</v>
      </c>
      <c r="Z210" s="90">
        <f t="shared" si="194"/>
        <v>0</v>
      </c>
      <c r="AA210" s="90">
        <f t="shared" si="194"/>
        <v>0</v>
      </c>
      <c r="AB210" s="90">
        <f t="shared" si="194"/>
        <v>-15</v>
      </c>
      <c r="AC210" s="90">
        <f t="shared" si="194"/>
        <v>0</v>
      </c>
      <c r="AD210" s="90">
        <f t="shared" si="194"/>
        <v>-4922.84</v>
      </c>
      <c r="AE210" s="292">
        <f t="shared" si="191"/>
        <v>-16052.43</v>
      </c>
      <c r="AF210" s="90">
        <f t="shared" si="194"/>
        <v>-16052.429999999998</v>
      </c>
      <c r="AG210" s="90">
        <f t="shared" si="194"/>
        <v>59</v>
      </c>
      <c r="AH210" s="90">
        <f t="shared" si="194"/>
        <v>0</v>
      </c>
      <c r="AI210" s="90">
        <f t="shared" si="194"/>
        <v>0</v>
      </c>
      <c r="AJ210" s="90">
        <f t="shared" si="194"/>
        <v>0</v>
      </c>
      <c r="AK210" s="90">
        <f t="shared" si="194"/>
        <v>0</v>
      </c>
      <c r="AL210" s="90">
        <f t="shared" si="194"/>
        <v>0</v>
      </c>
      <c r="AM210" s="90">
        <f t="shared" si="194"/>
        <v>0</v>
      </c>
      <c r="AN210" s="90">
        <f t="shared" si="194"/>
        <v>0</v>
      </c>
      <c r="AO210" s="90">
        <f t="shared" si="194"/>
        <v>0</v>
      </c>
      <c r="AP210" s="90">
        <f t="shared" si="194"/>
        <v>0</v>
      </c>
      <c r="AQ210"/>
    </row>
    <row r="211" spans="1:43" ht="15" customHeight="1">
      <c r="A211" s="43"/>
      <c r="B211" s="43"/>
      <c r="C211" s="28" t="s">
        <v>122</v>
      </c>
      <c r="D211" s="29" t="s">
        <v>123</v>
      </c>
      <c r="E211" s="90">
        <f t="shared" ref="E211:K212" si="195">E69</f>
        <v>76.98</v>
      </c>
      <c r="F211" s="90">
        <f t="shared" si="195"/>
        <v>0</v>
      </c>
      <c r="G211" s="90">
        <f t="shared" si="195"/>
        <v>0</v>
      </c>
      <c r="H211" s="90">
        <f t="shared" si="195"/>
        <v>0</v>
      </c>
      <c r="I211" s="90">
        <f t="shared" si="195"/>
        <v>0</v>
      </c>
      <c r="J211" s="90">
        <f t="shared" si="195"/>
        <v>0</v>
      </c>
      <c r="K211" s="90">
        <f t="shared" si="195"/>
        <v>0</v>
      </c>
      <c r="L211" s="48">
        <f t="shared" si="123"/>
        <v>0</v>
      </c>
      <c r="M211" s="48">
        <f t="shared" si="124"/>
        <v>0</v>
      </c>
      <c r="N211" s="90">
        <f t="shared" ref="N211:AD212" si="196">N69</f>
        <v>0</v>
      </c>
      <c r="O211" s="90">
        <f t="shared" si="196"/>
        <v>0</v>
      </c>
      <c r="P211" s="90">
        <f t="shared" si="196"/>
        <v>0</v>
      </c>
      <c r="Q211" s="90">
        <f t="shared" si="196"/>
        <v>0</v>
      </c>
      <c r="R211" s="90">
        <f t="shared" si="196"/>
        <v>0</v>
      </c>
      <c r="S211" s="90">
        <f t="shared" si="196"/>
        <v>49.28</v>
      </c>
      <c r="T211" s="90">
        <f t="shared" si="196"/>
        <v>0</v>
      </c>
      <c r="U211" s="90">
        <f t="shared" si="196"/>
        <v>0</v>
      </c>
      <c r="V211" s="90">
        <f t="shared" si="196"/>
        <v>10</v>
      </c>
      <c r="W211" s="90">
        <f t="shared" si="196"/>
        <v>0</v>
      </c>
      <c r="X211" s="90">
        <f t="shared" si="196"/>
        <v>0</v>
      </c>
      <c r="Y211" s="90">
        <f t="shared" si="196"/>
        <v>0</v>
      </c>
      <c r="Z211" s="90">
        <f t="shared" si="196"/>
        <v>0</v>
      </c>
      <c r="AA211" s="90">
        <f t="shared" si="196"/>
        <v>0</v>
      </c>
      <c r="AB211" s="90">
        <f t="shared" si="196"/>
        <v>0</v>
      </c>
      <c r="AC211" s="90">
        <f t="shared" si="196"/>
        <v>0</v>
      </c>
      <c r="AD211" s="90">
        <f t="shared" si="196"/>
        <v>0</v>
      </c>
      <c r="AE211" s="292">
        <f t="shared" si="191"/>
        <v>59.28</v>
      </c>
      <c r="AF211" s="90">
        <f t="shared" ref="AF211:AP212" si="197">AF69</f>
        <v>59.28</v>
      </c>
      <c r="AG211" s="90">
        <f t="shared" si="197"/>
        <v>59</v>
      </c>
      <c r="AH211" s="90">
        <f t="shared" si="197"/>
        <v>0</v>
      </c>
      <c r="AI211" s="90">
        <f t="shared" si="197"/>
        <v>0</v>
      </c>
      <c r="AJ211" s="90">
        <f t="shared" si="197"/>
        <v>0</v>
      </c>
      <c r="AK211" s="90">
        <f t="shared" si="197"/>
        <v>0</v>
      </c>
      <c r="AL211" s="90">
        <f t="shared" si="197"/>
        <v>0</v>
      </c>
      <c r="AM211" s="90">
        <f t="shared" si="197"/>
        <v>0</v>
      </c>
      <c r="AN211" s="90">
        <f t="shared" si="197"/>
        <v>0</v>
      </c>
      <c r="AO211" s="90">
        <f t="shared" si="197"/>
        <v>0</v>
      </c>
      <c r="AP211" s="90">
        <f t="shared" si="197"/>
        <v>0</v>
      </c>
      <c r="AQ211"/>
    </row>
    <row r="212" spans="1:43" ht="17.25" customHeight="1">
      <c r="A212" s="43"/>
      <c r="B212" s="43"/>
      <c r="C212" s="28" t="s">
        <v>281</v>
      </c>
      <c r="D212" s="29" t="s">
        <v>125</v>
      </c>
      <c r="E212" s="90">
        <f t="shared" si="195"/>
        <v>-21613.69</v>
      </c>
      <c r="F212" s="90">
        <f t="shared" si="195"/>
        <v>-38397</v>
      </c>
      <c r="G212" s="90">
        <f t="shared" si="195"/>
        <v>-7370</v>
      </c>
      <c r="H212" s="90">
        <f t="shared" si="195"/>
        <v>0</v>
      </c>
      <c r="I212" s="90">
        <f t="shared" si="195"/>
        <v>0</v>
      </c>
      <c r="J212" s="90">
        <f t="shared" si="195"/>
        <v>-2900</v>
      </c>
      <c r="K212" s="90">
        <f t="shared" si="195"/>
        <v>-4470</v>
      </c>
      <c r="L212" s="48">
        <f t="shared" si="123"/>
        <v>-7370</v>
      </c>
      <c r="M212" s="48">
        <f t="shared" si="124"/>
        <v>0</v>
      </c>
      <c r="N212" s="90">
        <f t="shared" si="196"/>
        <v>0</v>
      </c>
      <c r="O212" s="90">
        <f t="shared" si="196"/>
        <v>0</v>
      </c>
      <c r="P212" s="90">
        <f t="shared" si="196"/>
        <v>0</v>
      </c>
      <c r="Q212" s="90">
        <f t="shared" si="196"/>
        <v>0</v>
      </c>
      <c r="R212" s="90">
        <f t="shared" si="196"/>
        <v>0</v>
      </c>
      <c r="S212" s="90">
        <f t="shared" si="196"/>
        <v>0</v>
      </c>
      <c r="T212" s="90">
        <f t="shared" si="196"/>
        <v>0</v>
      </c>
      <c r="U212" s="90">
        <f t="shared" si="196"/>
        <v>0</v>
      </c>
      <c r="V212" s="90">
        <f t="shared" si="196"/>
        <v>-10</v>
      </c>
      <c r="W212" s="90">
        <f t="shared" si="196"/>
        <v>-155</v>
      </c>
      <c r="X212" s="90">
        <f t="shared" si="196"/>
        <v>-3638.87</v>
      </c>
      <c r="Y212" s="90">
        <f t="shared" si="196"/>
        <v>0</v>
      </c>
      <c r="Z212" s="90">
        <f t="shared" si="196"/>
        <v>0</v>
      </c>
      <c r="AA212" s="90">
        <f t="shared" si="196"/>
        <v>0</v>
      </c>
      <c r="AB212" s="90">
        <f t="shared" si="196"/>
        <v>-15</v>
      </c>
      <c r="AC212" s="90">
        <f t="shared" si="196"/>
        <v>0</v>
      </c>
      <c r="AD212" s="90">
        <f t="shared" si="196"/>
        <v>-4922.84</v>
      </c>
      <c r="AE212" s="292">
        <f t="shared" si="191"/>
        <v>-16111.71</v>
      </c>
      <c r="AF212" s="90">
        <f t="shared" si="197"/>
        <v>-16111.71</v>
      </c>
      <c r="AG212" s="90">
        <f t="shared" si="197"/>
        <v>0</v>
      </c>
      <c r="AH212" s="90">
        <f t="shared" si="197"/>
        <v>0</v>
      </c>
      <c r="AI212" s="90">
        <f t="shared" si="197"/>
        <v>0</v>
      </c>
      <c r="AJ212" s="90">
        <f t="shared" si="197"/>
        <v>0</v>
      </c>
      <c r="AK212" s="90">
        <f t="shared" si="197"/>
        <v>0</v>
      </c>
      <c r="AL212" s="90">
        <f t="shared" si="197"/>
        <v>0</v>
      </c>
      <c r="AM212" s="90">
        <f t="shared" si="197"/>
        <v>0</v>
      </c>
      <c r="AN212" s="90">
        <f t="shared" si="197"/>
        <v>0</v>
      </c>
      <c r="AO212" s="90">
        <f t="shared" si="197"/>
        <v>0</v>
      </c>
      <c r="AP212" s="90">
        <f t="shared" si="197"/>
        <v>0</v>
      </c>
      <c r="AQ212"/>
    </row>
    <row r="213" spans="1:43" ht="0.75" customHeight="1">
      <c r="A213" s="43"/>
      <c r="B213" s="43"/>
      <c r="C213" s="28" t="s">
        <v>128</v>
      </c>
      <c r="D213" s="29" t="s">
        <v>129</v>
      </c>
      <c r="E213" s="93"/>
      <c r="F213" s="93"/>
      <c r="G213" s="93"/>
      <c r="H213" s="93"/>
      <c r="I213" s="93"/>
      <c r="J213" s="93"/>
      <c r="K213" s="93"/>
      <c r="L213" s="48">
        <f t="shared" ref="L213:L277" si="198">H213+I213+J213+K213</f>
        <v>0</v>
      </c>
      <c r="M213" s="48">
        <f t="shared" ref="M213:M277" si="199">G213-L213</f>
        <v>0</v>
      </c>
      <c r="N213" s="93"/>
      <c r="O213" s="93"/>
      <c r="P213" s="93"/>
      <c r="Q213" s="93"/>
      <c r="R213" s="93"/>
      <c r="S213" s="93"/>
      <c r="T213" s="93"/>
      <c r="U213" s="93"/>
      <c r="V213" s="93"/>
      <c r="W213" s="93"/>
      <c r="X213" s="93"/>
      <c r="Y213" s="93"/>
      <c r="Z213" s="93"/>
      <c r="AA213" s="93"/>
      <c r="AB213" s="93"/>
      <c r="AC213" s="93"/>
      <c r="AD213" s="93"/>
      <c r="AE213" s="292">
        <f t="shared" si="191"/>
        <v>0</v>
      </c>
      <c r="AF213" s="93"/>
      <c r="AG213" s="93"/>
      <c r="AH213" s="93"/>
      <c r="AI213" s="93"/>
      <c r="AJ213" s="93"/>
      <c r="AK213" s="93"/>
      <c r="AL213" s="93"/>
      <c r="AM213" s="93"/>
      <c r="AN213" s="93"/>
      <c r="AO213" s="93"/>
      <c r="AP213" s="93"/>
      <c r="AQ213"/>
    </row>
    <row r="214" spans="1:43" ht="16.5" hidden="1" customHeight="1">
      <c r="A214" s="43">
        <v>7</v>
      </c>
      <c r="B214" s="43"/>
      <c r="C214" s="25" t="s">
        <v>130</v>
      </c>
      <c r="D214" s="29">
        <v>39.020000000000003</v>
      </c>
      <c r="E214" s="93">
        <f t="shared" ref="E214:K216" si="200">E73</f>
        <v>0</v>
      </c>
      <c r="F214" s="93">
        <f t="shared" si="200"/>
        <v>0</v>
      </c>
      <c r="G214" s="93">
        <f t="shared" si="200"/>
        <v>0</v>
      </c>
      <c r="H214" s="93">
        <f t="shared" si="200"/>
        <v>0</v>
      </c>
      <c r="I214" s="93">
        <f t="shared" si="200"/>
        <v>0</v>
      </c>
      <c r="J214" s="93">
        <f t="shared" si="200"/>
        <v>0</v>
      </c>
      <c r="K214" s="93">
        <f t="shared" si="200"/>
        <v>0</v>
      </c>
      <c r="L214" s="48">
        <f t="shared" si="198"/>
        <v>0</v>
      </c>
      <c r="M214" s="48">
        <f t="shared" si="199"/>
        <v>0</v>
      </c>
      <c r="N214" s="93">
        <f t="shared" ref="N214:AD216" si="201">N73</f>
        <v>0</v>
      </c>
      <c r="O214" s="93">
        <f t="shared" si="201"/>
        <v>0</v>
      </c>
      <c r="P214" s="93">
        <f t="shared" si="201"/>
        <v>0</v>
      </c>
      <c r="Q214" s="93">
        <f t="shared" si="201"/>
        <v>0</v>
      </c>
      <c r="R214" s="93">
        <f t="shared" si="201"/>
        <v>0</v>
      </c>
      <c r="S214" s="93">
        <f t="shared" si="201"/>
        <v>0</v>
      </c>
      <c r="T214" s="93">
        <f t="shared" si="201"/>
        <v>0</v>
      </c>
      <c r="U214" s="93">
        <f t="shared" si="201"/>
        <v>0</v>
      </c>
      <c r="V214" s="93">
        <f t="shared" si="201"/>
        <v>0</v>
      </c>
      <c r="W214" s="93">
        <f t="shared" si="201"/>
        <v>0</v>
      </c>
      <c r="X214" s="93">
        <f t="shared" si="201"/>
        <v>0</v>
      </c>
      <c r="Y214" s="93">
        <f t="shared" si="201"/>
        <v>0</v>
      </c>
      <c r="Z214" s="93">
        <f t="shared" si="201"/>
        <v>0</v>
      </c>
      <c r="AA214" s="93">
        <f t="shared" si="201"/>
        <v>0</v>
      </c>
      <c r="AB214" s="93">
        <f t="shared" si="201"/>
        <v>0</v>
      </c>
      <c r="AC214" s="93">
        <f t="shared" si="201"/>
        <v>0</v>
      </c>
      <c r="AD214" s="93">
        <f t="shared" si="201"/>
        <v>0</v>
      </c>
      <c r="AE214" s="292">
        <f t="shared" si="191"/>
        <v>0</v>
      </c>
      <c r="AF214" s="93">
        <f t="shared" ref="AF214:AP216" si="202">AF73</f>
        <v>0</v>
      </c>
      <c r="AG214" s="93">
        <f t="shared" si="202"/>
        <v>228</v>
      </c>
      <c r="AH214" s="93">
        <f t="shared" si="202"/>
        <v>0</v>
      </c>
      <c r="AI214" s="93">
        <f t="shared" si="202"/>
        <v>0</v>
      </c>
      <c r="AJ214" s="93">
        <f t="shared" si="202"/>
        <v>0</v>
      </c>
      <c r="AK214" s="93">
        <f t="shared" si="202"/>
        <v>0</v>
      </c>
      <c r="AL214" s="93">
        <f t="shared" si="202"/>
        <v>0</v>
      </c>
      <c r="AM214" s="93">
        <f t="shared" si="202"/>
        <v>0</v>
      </c>
      <c r="AN214" s="93">
        <f t="shared" si="202"/>
        <v>0</v>
      </c>
      <c r="AO214" s="93">
        <f t="shared" si="202"/>
        <v>0</v>
      </c>
      <c r="AP214" s="93">
        <f t="shared" si="202"/>
        <v>0</v>
      </c>
      <c r="AQ214"/>
    </row>
    <row r="215" spans="1:43" ht="14.25" hidden="1" customHeight="1">
      <c r="A215" s="43"/>
      <c r="B215" s="43"/>
      <c r="C215" s="28" t="s">
        <v>131</v>
      </c>
      <c r="D215" s="29" t="s">
        <v>132</v>
      </c>
      <c r="E215" s="93">
        <f t="shared" si="200"/>
        <v>0</v>
      </c>
      <c r="F215" s="93">
        <f t="shared" si="200"/>
        <v>0</v>
      </c>
      <c r="G215" s="93">
        <f t="shared" si="200"/>
        <v>0</v>
      </c>
      <c r="H215" s="93">
        <f t="shared" si="200"/>
        <v>0</v>
      </c>
      <c r="I215" s="93">
        <f t="shared" si="200"/>
        <v>0</v>
      </c>
      <c r="J215" s="93">
        <f t="shared" si="200"/>
        <v>0</v>
      </c>
      <c r="K215" s="93">
        <f t="shared" si="200"/>
        <v>0</v>
      </c>
      <c r="L215" s="48">
        <f t="shared" si="198"/>
        <v>0</v>
      </c>
      <c r="M215" s="48">
        <f t="shared" si="199"/>
        <v>0</v>
      </c>
      <c r="N215" s="93">
        <f t="shared" si="201"/>
        <v>0</v>
      </c>
      <c r="O215" s="93">
        <f t="shared" si="201"/>
        <v>0</v>
      </c>
      <c r="P215" s="93">
        <f t="shared" si="201"/>
        <v>0</v>
      </c>
      <c r="Q215" s="93">
        <f t="shared" si="201"/>
        <v>0</v>
      </c>
      <c r="R215" s="93">
        <f t="shared" si="201"/>
        <v>0</v>
      </c>
      <c r="S215" s="93">
        <f t="shared" si="201"/>
        <v>0</v>
      </c>
      <c r="T215" s="93">
        <f t="shared" si="201"/>
        <v>0</v>
      </c>
      <c r="U215" s="93">
        <f t="shared" si="201"/>
        <v>0</v>
      </c>
      <c r="V215" s="93">
        <f t="shared" si="201"/>
        <v>0</v>
      </c>
      <c r="W215" s="93">
        <f t="shared" si="201"/>
        <v>0</v>
      </c>
      <c r="X215" s="93">
        <f t="shared" si="201"/>
        <v>0</v>
      </c>
      <c r="Y215" s="93">
        <f t="shared" si="201"/>
        <v>0</v>
      </c>
      <c r="Z215" s="93">
        <f t="shared" si="201"/>
        <v>0</v>
      </c>
      <c r="AA215" s="93">
        <f t="shared" si="201"/>
        <v>0</v>
      </c>
      <c r="AB215" s="93">
        <f t="shared" si="201"/>
        <v>0</v>
      </c>
      <c r="AC215" s="93">
        <f t="shared" si="201"/>
        <v>0</v>
      </c>
      <c r="AD215" s="93">
        <f t="shared" si="201"/>
        <v>0</v>
      </c>
      <c r="AE215" s="292">
        <f t="shared" si="191"/>
        <v>0</v>
      </c>
      <c r="AF215" s="93">
        <f t="shared" si="202"/>
        <v>0</v>
      </c>
      <c r="AG215" s="93">
        <f t="shared" si="202"/>
        <v>16</v>
      </c>
      <c r="AH215" s="93">
        <f t="shared" si="202"/>
        <v>0</v>
      </c>
      <c r="AI215" s="93">
        <f t="shared" si="202"/>
        <v>0</v>
      </c>
      <c r="AJ215" s="93">
        <f t="shared" si="202"/>
        <v>0</v>
      </c>
      <c r="AK215" s="93">
        <f t="shared" si="202"/>
        <v>0</v>
      </c>
      <c r="AL215" s="93">
        <f t="shared" si="202"/>
        <v>0</v>
      </c>
      <c r="AM215" s="93">
        <f t="shared" si="202"/>
        <v>0</v>
      </c>
      <c r="AN215" s="93">
        <f t="shared" si="202"/>
        <v>0</v>
      </c>
      <c r="AO215" s="93">
        <f t="shared" si="202"/>
        <v>0</v>
      </c>
      <c r="AP215" s="93">
        <f t="shared" si="202"/>
        <v>0</v>
      </c>
      <c r="AQ215"/>
    </row>
    <row r="216" spans="1:43" ht="14.25" hidden="1" customHeight="1">
      <c r="A216" s="43"/>
      <c r="B216" s="43"/>
      <c r="C216" s="28" t="s">
        <v>133</v>
      </c>
      <c r="D216" s="29" t="s">
        <v>134</v>
      </c>
      <c r="E216" s="93">
        <f t="shared" si="200"/>
        <v>0</v>
      </c>
      <c r="F216" s="93">
        <f t="shared" si="200"/>
        <v>0</v>
      </c>
      <c r="G216" s="93">
        <f t="shared" si="200"/>
        <v>0</v>
      </c>
      <c r="H216" s="93">
        <f t="shared" si="200"/>
        <v>0</v>
      </c>
      <c r="I216" s="93">
        <f t="shared" si="200"/>
        <v>0</v>
      </c>
      <c r="J216" s="93">
        <f t="shared" si="200"/>
        <v>0</v>
      </c>
      <c r="K216" s="93">
        <f t="shared" si="200"/>
        <v>0</v>
      </c>
      <c r="L216" s="48">
        <f t="shared" si="198"/>
        <v>0</v>
      </c>
      <c r="M216" s="48">
        <f t="shared" si="199"/>
        <v>0</v>
      </c>
      <c r="N216" s="93">
        <f t="shared" si="201"/>
        <v>0</v>
      </c>
      <c r="O216" s="93">
        <f t="shared" si="201"/>
        <v>0</v>
      </c>
      <c r="P216" s="93">
        <f t="shared" si="201"/>
        <v>0</v>
      </c>
      <c r="Q216" s="93">
        <f t="shared" si="201"/>
        <v>0</v>
      </c>
      <c r="R216" s="93">
        <f t="shared" si="201"/>
        <v>0</v>
      </c>
      <c r="S216" s="93">
        <f t="shared" si="201"/>
        <v>0</v>
      </c>
      <c r="T216" s="93">
        <f t="shared" si="201"/>
        <v>0</v>
      </c>
      <c r="U216" s="93">
        <f t="shared" si="201"/>
        <v>0</v>
      </c>
      <c r="V216" s="93">
        <f t="shared" si="201"/>
        <v>0</v>
      </c>
      <c r="W216" s="93">
        <f t="shared" si="201"/>
        <v>0</v>
      </c>
      <c r="X216" s="93">
        <f t="shared" si="201"/>
        <v>0</v>
      </c>
      <c r="Y216" s="93">
        <f t="shared" si="201"/>
        <v>0</v>
      </c>
      <c r="Z216" s="93">
        <f t="shared" si="201"/>
        <v>0</v>
      </c>
      <c r="AA216" s="93">
        <f t="shared" si="201"/>
        <v>0</v>
      </c>
      <c r="AB216" s="93">
        <f t="shared" si="201"/>
        <v>0</v>
      </c>
      <c r="AC216" s="93">
        <f t="shared" si="201"/>
        <v>0</v>
      </c>
      <c r="AD216" s="93">
        <f t="shared" si="201"/>
        <v>0</v>
      </c>
      <c r="AE216" s="292">
        <f t="shared" si="191"/>
        <v>0</v>
      </c>
      <c r="AF216" s="93">
        <f t="shared" si="202"/>
        <v>0</v>
      </c>
      <c r="AG216" s="93">
        <f t="shared" si="202"/>
        <v>212</v>
      </c>
      <c r="AH216" s="93">
        <f t="shared" si="202"/>
        <v>0</v>
      </c>
      <c r="AI216" s="93">
        <f t="shared" si="202"/>
        <v>0</v>
      </c>
      <c r="AJ216" s="93">
        <f t="shared" si="202"/>
        <v>0</v>
      </c>
      <c r="AK216" s="93">
        <f t="shared" si="202"/>
        <v>0</v>
      </c>
      <c r="AL216" s="93">
        <f t="shared" si="202"/>
        <v>0</v>
      </c>
      <c r="AM216" s="93">
        <f t="shared" si="202"/>
        <v>0</v>
      </c>
      <c r="AN216" s="93">
        <f t="shared" si="202"/>
        <v>0</v>
      </c>
      <c r="AO216" s="93">
        <f t="shared" si="202"/>
        <v>0</v>
      </c>
      <c r="AP216" s="93">
        <f t="shared" si="202"/>
        <v>0</v>
      </c>
      <c r="AQ216"/>
    </row>
    <row r="217" spans="1:43" ht="14.25" hidden="1" customHeight="1">
      <c r="A217" s="43"/>
      <c r="B217" s="43"/>
      <c r="C217" s="28" t="s">
        <v>282</v>
      </c>
      <c r="D217" s="29">
        <v>40.020000000000003</v>
      </c>
      <c r="E217" s="93"/>
      <c r="F217" s="93"/>
      <c r="G217" s="93"/>
      <c r="H217" s="93"/>
      <c r="I217" s="93"/>
      <c r="J217" s="93"/>
      <c r="K217" s="93"/>
      <c r="L217" s="48">
        <f t="shared" si="198"/>
        <v>0</v>
      </c>
      <c r="M217" s="48">
        <f t="shared" si="199"/>
        <v>0</v>
      </c>
      <c r="N217" s="93"/>
      <c r="O217" s="93"/>
      <c r="P217" s="93"/>
      <c r="Q217" s="93"/>
      <c r="R217" s="93"/>
      <c r="S217" s="93"/>
      <c r="T217" s="93"/>
      <c r="U217" s="93"/>
      <c r="V217" s="93"/>
      <c r="W217" s="93"/>
      <c r="X217" s="93"/>
      <c r="Y217" s="93"/>
      <c r="Z217" s="93"/>
      <c r="AA217" s="93"/>
      <c r="AB217" s="93"/>
      <c r="AC217" s="93"/>
      <c r="AD217" s="93"/>
      <c r="AE217" s="292">
        <f t="shared" si="191"/>
        <v>0</v>
      </c>
      <c r="AF217" s="93"/>
      <c r="AG217" s="93"/>
      <c r="AH217" s="93"/>
      <c r="AI217" s="93"/>
      <c r="AJ217" s="93"/>
      <c r="AK217" s="93"/>
      <c r="AL217" s="93"/>
      <c r="AM217" s="93"/>
      <c r="AN217" s="93"/>
      <c r="AO217" s="93"/>
      <c r="AP217" s="93"/>
      <c r="AQ217"/>
    </row>
    <row r="218" spans="1:43" ht="17.25" customHeight="1">
      <c r="A218" s="24" t="s">
        <v>139</v>
      </c>
      <c r="B218" s="24"/>
      <c r="C218" s="25" t="s">
        <v>140</v>
      </c>
      <c r="D218" s="29" t="s">
        <v>141</v>
      </c>
      <c r="E218" s="285">
        <f t="shared" ref="E218:AP218" si="203">E219</f>
        <v>18784.2</v>
      </c>
      <c r="F218" s="285">
        <f t="shared" si="203"/>
        <v>33296</v>
      </c>
      <c r="G218" s="285">
        <f t="shared" si="203"/>
        <v>22549</v>
      </c>
      <c r="H218" s="285">
        <f t="shared" si="203"/>
        <v>8644</v>
      </c>
      <c r="I218" s="285">
        <f t="shared" si="203"/>
        <v>9613</v>
      </c>
      <c r="J218" s="285">
        <f t="shared" si="203"/>
        <v>2378</v>
      </c>
      <c r="K218" s="285">
        <f t="shared" si="203"/>
        <v>1914</v>
      </c>
      <c r="L218" s="48">
        <f t="shared" si="198"/>
        <v>22549</v>
      </c>
      <c r="M218" s="48">
        <f t="shared" si="199"/>
        <v>0</v>
      </c>
      <c r="N218" s="285">
        <f t="shared" si="203"/>
        <v>37736</v>
      </c>
      <c r="O218" s="285">
        <f t="shared" si="203"/>
        <v>37736</v>
      </c>
      <c r="P218" s="285">
        <f t="shared" si="203"/>
        <v>37736</v>
      </c>
      <c r="Q218" s="285">
        <f t="shared" si="203"/>
        <v>6.8</v>
      </c>
      <c r="R218" s="285">
        <f t="shared" si="203"/>
        <v>0</v>
      </c>
      <c r="S218" s="285">
        <f t="shared" si="203"/>
        <v>1095</v>
      </c>
      <c r="T218" s="285">
        <f t="shared" si="203"/>
        <v>0</v>
      </c>
      <c r="U218" s="285">
        <f t="shared" si="203"/>
        <v>12</v>
      </c>
      <c r="V218" s="285">
        <f t="shared" si="203"/>
        <v>0</v>
      </c>
      <c r="W218" s="285">
        <f t="shared" si="203"/>
        <v>0</v>
      </c>
      <c r="X218" s="285">
        <f t="shared" si="203"/>
        <v>904</v>
      </c>
      <c r="Y218" s="285">
        <f t="shared" si="203"/>
        <v>0</v>
      </c>
      <c r="Z218" s="285">
        <f t="shared" si="203"/>
        <v>0</v>
      </c>
      <c r="AA218" s="285">
        <f t="shared" si="203"/>
        <v>1800</v>
      </c>
      <c r="AB218" s="285">
        <f t="shared" si="203"/>
        <v>0</v>
      </c>
      <c r="AC218" s="285">
        <f t="shared" si="203"/>
        <v>2089</v>
      </c>
      <c r="AD218" s="285">
        <f t="shared" si="203"/>
        <v>0</v>
      </c>
      <c r="AE218" s="292">
        <f t="shared" si="191"/>
        <v>28455.8</v>
      </c>
      <c r="AF218" s="285">
        <f t="shared" si="203"/>
        <v>28455.8</v>
      </c>
      <c r="AG218" s="285">
        <f t="shared" si="203"/>
        <v>24567</v>
      </c>
      <c r="AH218" s="285">
        <f t="shared" si="203"/>
        <v>32308</v>
      </c>
      <c r="AI218" s="285">
        <f t="shared" si="203"/>
        <v>0</v>
      </c>
      <c r="AJ218" s="285">
        <f t="shared" si="203"/>
        <v>0</v>
      </c>
      <c r="AK218" s="285">
        <f t="shared" si="203"/>
        <v>0</v>
      </c>
      <c r="AL218" s="285">
        <f t="shared" si="203"/>
        <v>32296</v>
      </c>
      <c r="AM218" s="285">
        <f t="shared" si="203"/>
        <v>32296</v>
      </c>
      <c r="AN218" s="285">
        <f t="shared" si="203"/>
        <v>32296</v>
      </c>
      <c r="AO218" s="285">
        <f t="shared" si="203"/>
        <v>32296</v>
      </c>
      <c r="AP218" s="285">
        <f t="shared" si="203"/>
        <v>0</v>
      </c>
      <c r="AQ218"/>
    </row>
    <row r="219" spans="1:43" ht="16.5" customHeight="1">
      <c r="A219" s="43"/>
      <c r="B219" s="43"/>
      <c r="C219" s="28" t="s">
        <v>142</v>
      </c>
      <c r="D219" s="29">
        <v>42.02</v>
      </c>
      <c r="E219" s="48">
        <f t="shared" ref="E219:K219" si="204">E223+E224+E225+E227+E228+E230+E231</f>
        <v>18784.2</v>
      </c>
      <c r="F219" s="48">
        <f t="shared" si="204"/>
        <v>33296</v>
      </c>
      <c r="G219" s="48">
        <f t="shared" si="204"/>
        <v>22549</v>
      </c>
      <c r="H219" s="48">
        <f t="shared" si="204"/>
        <v>8644</v>
      </c>
      <c r="I219" s="48">
        <f t="shared" si="204"/>
        <v>9613</v>
      </c>
      <c r="J219" s="48">
        <f t="shared" si="204"/>
        <v>2378</v>
      </c>
      <c r="K219" s="48">
        <f t="shared" si="204"/>
        <v>1914</v>
      </c>
      <c r="L219" s="48">
        <f t="shared" si="198"/>
        <v>22549</v>
      </c>
      <c r="M219" s="48">
        <f t="shared" si="199"/>
        <v>0</v>
      </c>
      <c r="N219" s="48">
        <f t="shared" ref="N219:AP219" si="205">N223+N224+N225+N227+N228+N230+N231</f>
        <v>37736</v>
      </c>
      <c r="O219" s="48">
        <f t="shared" si="205"/>
        <v>37736</v>
      </c>
      <c r="P219" s="48">
        <f t="shared" si="205"/>
        <v>37736</v>
      </c>
      <c r="Q219" s="48">
        <f t="shared" si="205"/>
        <v>6.8</v>
      </c>
      <c r="R219" s="48">
        <f t="shared" si="205"/>
        <v>0</v>
      </c>
      <c r="S219" s="48">
        <f t="shared" si="205"/>
        <v>1095</v>
      </c>
      <c r="T219" s="48">
        <f t="shared" si="205"/>
        <v>0</v>
      </c>
      <c r="U219" s="48">
        <f t="shared" si="205"/>
        <v>12</v>
      </c>
      <c r="V219" s="48">
        <f t="shared" si="205"/>
        <v>0</v>
      </c>
      <c r="W219" s="48">
        <f t="shared" si="205"/>
        <v>0</v>
      </c>
      <c r="X219" s="48">
        <f t="shared" si="205"/>
        <v>904</v>
      </c>
      <c r="Y219" s="48">
        <f t="shared" si="205"/>
        <v>0</v>
      </c>
      <c r="Z219" s="48">
        <f t="shared" si="205"/>
        <v>0</v>
      </c>
      <c r="AA219" s="48">
        <f t="shared" si="205"/>
        <v>1800</v>
      </c>
      <c r="AB219" s="48">
        <f t="shared" si="205"/>
        <v>0</v>
      </c>
      <c r="AC219" s="48">
        <f t="shared" si="205"/>
        <v>2089</v>
      </c>
      <c r="AD219" s="48">
        <f t="shared" si="205"/>
        <v>0</v>
      </c>
      <c r="AE219" s="292">
        <f t="shared" si="191"/>
        <v>28455.8</v>
      </c>
      <c r="AF219" s="48">
        <f t="shared" si="205"/>
        <v>28455.8</v>
      </c>
      <c r="AG219" s="48">
        <f t="shared" si="205"/>
        <v>24567</v>
      </c>
      <c r="AH219" s="48">
        <f t="shared" si="205"/>
        <v>32308</v>
      </c>
      <c r="AI219" s="48">
        <f t="shared" si="205"/>
        <v>0</v>
      </c>
      <c r="AJ219" s="48">
        <f t="shared" si="205"/>
        <v>0</v>
      </c>
      <c r="AK219" s="48">
        <f t="shared" si="205"/>
        <v>0</v>
      </c>
      <c r="AL219" s="48">
        <f t="shared" si="205"/>
        <v>32296</v>
      </c>
      <c r="AM219" s="48">
        <f t="shared" si="205"/>
        <v>32296</v>
      </c>
      <c r="AN219" s="48">
        <f t="shared" si="205"/>
        <v>32296</v>
      </c>
      <c r="AO219" s="48">
        <f t="shared" si="205"/>
        <v>32296</v>
      </c>
      <c r="AP219" s="48">
        <f t="shared" si="205"/>
        <v>0</v>
      </c>
      <c r="AQ219"/>
    </row>
    <row r="220" spans="1:43" ht="20.25" hidden="1" customHeight="1">
      <c r="A220" s="43"/>
      <c r="B220" s="43"/>
      <c r="C220" s="28" t="s">
        <v>143</v>
      </c>
      <c r="D220" s="29" t="s">
        <v>144</v>
      </c>
      <c r="E220" s="93"/>
      <c r="F220" s="93"/>
      <c r="G220" s="93"/>
      <c r="H220" s="93"/>
      <c r="I220" s="93"/>
      <c r="J220" s="93"/>
      <c r="K220" s="93"/>
      <c r="L220" s="48">
        <f t="shared" si="198"/>
        <v>0</v>
      </c>
      <c r="M220" s="48">
        <f t="shared" si="199"/>
        <v>0</v>
      </c>
      <c r="N220" s="93"/>
      <c r="O220" s="93"/>
      <c r="P220" s="93"/>
      <c r="Q220" s="93"/>
      <c r="R220" s="93"/>
      <c r="S220" s="93"/>
      <c r="T220" s="93"/>
      <c r="U220" s="93"/>
      <c r="V220" s="93"/>
      <c r="W220" s="93"/>
      <c r="X220" s="93"/>
      <c r="Y220" s="93"/>
      <c r="Z220" s="93"/>
      <c r="AA220" s="93"/>
      <c r="AB220" s="93"/>
      <c r="AC220" s="93"/>
      <c r="AD220" s="93"/>
      <c r="AE220" s="292">
        <f t="shared" si="191"/>
        <v>0</v>
      </c>
      <c r="AF220" s="93"/>
      <c r="AG220" s="93"/>
      <c r="AH220" s="93"/>
      <c r="AI220" s="93"/>
      <c r="AJ220" s="93"/>
      <c r="AK220" s="93"/>
      <c r="AL220" s="93"/>
      <c r="AM220" s="93"/>
      <c r="AN220" s="93"/>
      <c r="AO220" s="93"/>
      <c r="AP220" s="93"/>
      <c r="AQ220"/>
    </row>
    <row r="221" spans="1:43" ht="19.5" hidden="1" customHeight="1">
      <c r="A221" s="43"/>
      <c r="B221" s="43"/>
      <c r="C221" s="28" t="s">
        <v>157</v>
      </c>
      <c r="D221" s="29" t="s">
        <v>158</v>
      </c>
      <c r="E221" s="93"/>
      <c r="F221" s="93"/>
      <c r="G221" s="93"/>
      <c r="H221" s="93"/>
      <c r="I221" s="93"/>
      <c r="J221" s="93"/>
      <c r="K221" s="93"/>
      <c r="L221" s="48">
        <f t="shared" si="198"/>
        <v>0</v>
      </c>
      <c r="M221" s="48">
        <f t="shared" si="199"/>
        <v>0</v>
      </c>
      <c r="N221" s="93"/>
      <c r="O221" s="93"/>
      <c r="P221" s="93"/>
      <c r="Q221" s="93"/>
      <c r="R221" s="93"/>
      <c r="S221" s="93"/>
      <c r="T221" s="93"/>
      <c r="U221" s="93"/>
      <c r="V221" s="93"/>
      <c r="W221" s="93"/>
      <c r="X221" s="93"/>
      <c r="Y221" s="93"/>
      <c r="Z221" s="93"/>
      <c r="AA221" s="93"/>
      <c r="AB221" s="93"/>
      <c r="AC221" s="93"/>
      <c r="AD221" s="93"/>
      <c r="AE221" s="292">
        <f t="shared" si="191"/>
        <v>0</v>
      </c>
      <c r="AF221" s="93"/>
      <c r="AG221" s="93"/>
      <c r="AH221" s="93"/>
      <c r="AI221" s="93"/>
      <c r="AJ221" s="93"/>
      <c r="AK221" s="93"/>
      <c r="AL221" s="93"/>
      <c r="AM221" s="93"/>
      <c r="AN221" s="93"/>
      <c r="AO221" s="93"/>
      <c r="AP221" s="93"/>
      <c r="AQ221"/>
    </row>
    <row r="222" spans="1:43" ht="17.25" hidden="1" customHeight="1">
      <c r="A222" s="43"/>
      <c r="B222" s="43"/>
      <c r="C222" s="28" t="s">
        <v>159</v>
      </c>
      <c r="D222" s="29" t="s">
        <v>160</v>
      </c>
      <c r="E222" s="93"/>
      <c r="F222" s="93"/>
      <c r="G222" s="93"/>
      <c r="H222" s="93"/>
      <c r="I222" s="93"/>
      <c r="J222" s="93"/>
      <c r="K222" s="93"/>
      <c r="L222" s="48">
        <f t="shared" si="198"/>
        <v>0</v>
      </c>
      <c r="M222" s="48">
        <f t="shared" si="199"/>
        <v>0</v>
      </c>
      <c r="N222" s="93"/>
      <c r="O222" s="93"/>
      <c r="P222" s="93"/>
      <c r="Q222" s="93"/>
      <c r="R222" s="93"/>
      <c r="S222" s="93"/>
      <c r="T222" s="93"/>
      <c r="U222" s="93"/>
      <c r="V222" s="93"/>
      <c r="W222" s="93"/>
      <c r="X222" s="93"/>
      <c r="Y222" s="93"/>
      <c r="Z222" s="93"/>
      <c r="AA222" s="93"/>
      <c r="AB222" s="93"/>
      <c r="AC222" s="93"/>
      <c r="AD222" s="93"/>
      <c r="AE222" s="292">
        <f t="shared" si="191"/>
        <v>0</v>
      </c>
      <c r="AF222" s="93"/>
      <c r="AG222" s="93"/>
      <c r="AH222" s="93"/>
      <c r="AI222" s="93"/>
      <c r="AJ222" s="93"/>
      <c r="AK222" s="93"/>
      <c r="AL222" s="93"/>
      <c r="AM222" s="93"/>
      <c r="AN222" s="93"/>
      <c r="AO222" s="93"/>
      <c r="AP222" s="93"/>
      <c r="AQ222"/>
    </row>
    <row r="223" spans="1:43" ht="16.5" customHeight="1">
      <c r="A223" s="43"/>
      <c r="B223" s="43"/>
      <c r="C223" s="28" t="s">
        <v>161</v>
      </c>
      <c r="D223" s="29" t="s">
        <v>162</v>
      </c>
      <c r="E223" s="291">
        <f t="shared" ref="E223:K223" si="206">E91</f>
        <v>12663.2</v>
      </c>
      <c r="F223" s="291">
        <f t="shared" si="206"/>
        <v>25360</v>
      </c>
      <c r="G223" s="291">
        <f t="shared" si="206"/>
        <v>14513</v>
      </c>
      <c r="H223" s="291">
        <f t="shared" si="206"/>
        <v>6570</v>
      </c>
      <c r="I223" s="291">
        <f t="shared" si="206"/>
        <v>7580</v>
      </c>
      <c r="J223" s="291">
        <f t="shared" si="206"/>
        <v>340</v>
      </c>
      <c r="K223" s="291">
        <f t="shared" si="206"/>
        <v>23</v>
      </c>
      <c r="L223" s="48">
        <f t="shared" si="198"/>
        <v>14513</v>
      </c>
      <c r="M223" s="48">
        <f t="shared" si="199"/>
        <v>0</v>
      </c>
      <c r="N223" s="291">
        <f t="shared" ref="N223:AD223" si="207">N91</f>
        <v>30400</v>
      </c>
      <c r="O223" s="291">
        <f t="shared" si="207"/>
        <v>30400</v>
      </c>
      <c r="P223" s="291">
        <f t="shared" si="207"/>
        <v>30400</v>
      </c>
      <c r="Q223" s="291">
        <f t="shared" si="207"/>
        <v>6.8</v>
      </c>
      <c r="R223" s="291">
        <f t="shared" si="207"/>
        <v>0</v>
      </c>
      <c r="S223" s="291">
        <f t="shared" si="207"/>
        <v>0</v>
      </c>
      <c r="T223" s="291">
        <f t="shared" si="207"/>
        <v>0</v>
      </c>
      <c r="U223" s="291">
        <f t="shared" si="207"/>
        <v>12</v>
      </c>
      <c r="V223" s="291">
        <f t="shared" si="207"/>
        <v>0</v>
      </c>
      <c r="W223" s="291">
        <f t="shared" si="207"/>
        <v>0</v>
      </c>
      <c r="X223" s="291">
        <f t="shared" si="207"/>
        <v>904</v>
      </c>
      <c r="Y223" s="291">
        <f t="shared" si="207"/>
        <v>0</v>
      </c>
      <c r="Z223" s="291">
        <f t="shared" si="207"/>
        <v>0</v>
      </c>
      <c r="AA223" s="291">
        <f t="shared" si="207"/>
        <v>1800</v>
      </c>
      <c r="AB223" s="291">
        <f t="shared" si="207"/>
        <v>0</v>
      </c>
      <c r="AC223" s="291">
        <f t="shared" si="207"/>
        <v>2089</v>
      </c>
      <c r="AD223" s="291">
        <f t="shared" si="207"/>
        <v>0</v>
      </c>
      <c r="AE223" s="292">
        <f t="shared" si="191"/>
        <v>19324.8</v>
      </c>
      <c r="AF223" s="291">
        <f t="shared" ref="AF223:AP223" si="208">AF91</f>
        <v>19324.8</v>
      </c>
      <c r="AG223" s="291">
        <f t="shared" si="208"/>
        <v>18901</v>
      </c>
      <c r="AH223" s="291">
        <f t="shared" si="208"/>
        <v>25342</v>
      </c>
      <c r="AI223" s="291">
        <f t="shared" si="208"/>
        <v>0</v>
      </c>
      <c r="AJ223" s="291">
        <f t="shared" si="208"/>
        <v>0</v>
      </c>
      <c r="AK223" s="291">
        <f t="shared" si="208"/>
        <v>0</v>
      </c>
      <c r="AL223" s="291">
        <f t="shared" si="208"/>
        <v>25330</v>
      </c>
      <c r="AM223" s="291">
        <f t="shared" si="208"/>
        <v>25330</v>
      </c>
      <c r="AN223" s="291">
        <f t="shared" si="208"/>
        <v>25330</v>
      </c>
      <c r="AO223" s="291">
        <f t="shared" si="208"/>
        <v>25330</v>
      </c>
      <c r="AP223" s="291">
        <f t="shared" si="208"/>
        <v>0</v>
      </c>
      <c r="AQ223"/>
    </row>
    <row r="224" spans="1:43" ht="15" hidden="1" customHeight="1">
      <c r="A224" s="43"/>
      <c r="B224" s="43"/>
      <c r="C224" s="28" t="s">
        <v>163</v>
      </c>
      <c r="D224" s="29" t="s">
        <v>164</v>
      </c>
      <c r="E224" s="93"/>
      <c r="F224" s="93"/>
      <c r="G224" s="93"/>
      <c r="H224" s="93"/>
      <c r="I224" s="93"/>
      <c r="J224" s="93"/>
      <c r="K224" s="93"/>
      <c r="L224" s="48">
        <f t="shared" si="198"/>
        <v>0</v>
      </c>
      <c r="M224" s="48">
        <f t="shared" si="199"/>
        <v>0</v>
      </c>
      <c r="N224" s="93"/>
      <c r="O224" s="93"/>
      <c r="P224" s="93"/>
      <c r="Q224" s="93"/>
      <c r="R224" s="93"/>
      <c r="S224" s="93"/>
      <c r="T224" s="93"/>
      <c r="U224" s="93"/>
      <c r="V224" s="93"/>
      <c r="W224" s="93"/>
      <c r="X224" s="93"/>
      <c r="Y224" s="93"/>
      <c r="Z224" s="93"/>
      <c r="AA224" s="93"/>
      <c r="AB224" s="93"/>
      <c r="AC224" s="93"/>
      <c r="AD224" s="93"/>
      <c r="AE224" s="292">
        <f t="shared" si="191"/>
        <v>0</v>
      </c>
      <c r="AF224" s="93"/>
      <c r="AG224" s="93"/>
      <c r="AH224" s="93"/>
      <c r="AI224" s="93"/>
      <c r="AJ224" s="93"/>
      <c r="AK224" s="93"/>
      <c r="AL224" s="93"/>
      <c r="AM224" s="93"/>
      <c r="AN224" s="93"/>
      <c r="AO224" s="93"/>
      <c r="AP224" s="93"/>
      <c r="AQ224"/>
    </row>
    <row r="225" spans="1:43" ht="21" customHeight="1">
      <c r="A225" s="43"/>
      <c r="B225" s="43"/>
      <c r="C225" s="28" t="s">
        <v>283</v>
      </c>
      <c r="D225" s="29" t="s">
        <v>170</v>
      </c>
      <c r="E225" s="289">
        <f t="shared" ref="E225:K225" si="209">E95</f>
        <v>5940</v>
      </c>
      <c r="F225" s="289">
        <f t="shared" si="209"/>
        <v>7600</v>
      </c>
      <c r="G225" s="289">
        <f t="shared" si="209"/>
        <v>7700</v>
      </c>
      <c r="H225" s="289">
        <f t="shared" si="209"/>
        <v>1990</v>
      </c>
      <c r="I225" s="289">
        <f t="shared" si="209"/>
        <v>1949</v>
      </c>
      <c r="J225" s="289">
        <f t="shared" si="209"/>
        <v>1954</v>
      </c>
      <c r="K225" s="289">
        <f t="shared" si="209"/>
        <v>1807</v>
      </c>
      <c r="L225" s="48">
        <f t="shared" si="198"/>
        <v>7700</v>
      </c>
      <c r="M225" s="48">
        <f t="shared" si="199"/>
        <v>0</v>
      </c>
      <c r="N225" s="289">
        <f t="shared" ref="N225:AD225" si="210">N95</f>
        <v>7000</v>
      </c>
      <c r="O225" s="289">
        <f t="shared" si="210"/>
        <v>7000</v>
      </c>
      <c r="P225" s="289">
        <f t="shared" si="210"/>
        <v>7000</v>
      </c>
      <c r="Q225" s="289">
        <f t="shared" si="210"/>
        <v>0</v>
      </c>
      <c r="R225" s="289">
        <f t="shared" si="210"/>
        <v>0</v>
      </c>
      <c r="S225" s="289">
        <f t="shared" si="210"/>
        <v>0</v>
      </c>
      <c r="T225" s="289">
        <f t="shared" si="210"/>
        <v>0</v>
      </c>
      <c r="U225" s="289">
        <f t="shared" si="210"/>
        <v>0</v>
      </c>
      <c r="V225" s="289">
        <f t="shared" si="210"/>
        <v>0</v>
      </c>
      <c r="W225" s="289">
        <f t="shared" si="210"/>
        <v>0</v>
      </c>
      <c r="X225" s="289">
        <f t="shared" si="210"/>
        <v>0</v>
      </c>
      <c r="Y225" s="289">
        <f t="shared" si="210"/>
        <v>0</v>
      </c>
      <c r="Z225" s="289">
        <f t="shared" si="210"/>
        <v>0</v>
      </c>
      <c r="AA225" s="289">
        <f t="shared" si="210"/>
        <v>0</v>
      </c>
      <c r="AB225" s="289">
        <f t="shared" si="210"/>
        <v>0</v>
      </c>
      <c r="AC225" s="289">
        <f t="shared" si="210"/>
        <v>0</v>
      </c>
      <c r="AD225" s="289">
        <f t="shared" si="210"/>
        <v>0</v>
      </c>
      <c r="AE225" s="292">
        <f t="shared" si="191"/>
        <v>7700</v>
      </c>
      <c r="AF225" s="289">
        <f t="shared" ref="AF225:AP225" si="211">AF95</f>
        <v>7700</v>
      </c>
      <c r="AG225" s="289">
        <f t="shared" si="211"/>
        <v>5666</v>
      </c>
      <c r="AH225" s="289">
        <f t="shared" si="211"/>
        <v>6600</v>
      </c>
      <c r="AI225" s="289">
        <f t="shared" si="211"/>
        <v>0</v>
      </c>
      <c r="AJ225" s="289">
        <f t="shared" si="211"/>
        <v>0</v>
      </c>
      <c r="AK225" s="289">
        <f t="shared" si="211"/>
        <v>0</v>
      </c>
      <c r="AL225" s="289">
        <f t="shared" si="211"/>
        <v>6600</v>
      </c>
      <c r="AM225" s="289">
        <f t="shared" si="211"/>
        <v>6600</v>
      </c>
      <c r="AN225" s="289">
        <f t="shared" si="211"/>
        <v>6600</v>
      </c>
      <c r="AO225" s="289">
        <f t="shared" si="211"/>
        <v>6600</v>
      </c>
      <c r="AP225" s="289">
        <f t="shared" si="211"/>
        <v>0</v>
      </c>
      <c r="AQ225"/>
    </row>
    <row r="226" spans="1:43" ht="0.75" customHeight="1">
      <c r="A226" s="43"/>
      <c r="B226" s="43"/>
      <c r="C226" s="28" t="s">
        <v>165</v>
      </c>
      <c r="D226" s="29" t="s">
        <v>166</v>
      </c>
      <c r="E226" s="93"/>
      <c r="F226" s="93"/>
      <c r="G226" s="93"/>
      <c r="H226" s="93"/>
      <c r="I226" s="93"/>
      <c r="J226" s="93"/>
      <c r="K226" s="93"/>
      <c r="L226" s="48">
        <f t="shared" si="198"/>
        <v>0</v>
      </c>
      <c r="M226" s="48">
        <f t="shared" si="199"/>
        <v>0</v>
      </c>
      <c r="N226" s="93"/>
      <c r="O226" s="93"/>
      <c r="P226" s="93"/>
      <c r="Q226" s="93"/>
      <c r="R226" s="93"/>
      <c r="S226" s="93"/>
      <c r="T226" s="93"/>
      <c r="U226" s="93"/>
      <c r="V226" s="93"/>
      <c r="W226" s="93"/>
      <c r="X226" s="93"/>
      <c r="Y226" s="93"/>
      <c r="Z226" s="93"/>
      <c r="AA226" s="93"/>
      <c r="AB226" s="93"/>
      <c r="AC226" s="93"/>
      <c r="AD226" s="93"/>
      <c r="AE226" s="292">
        <f t="shared" si="191"/>
        <v>0</v>
      </c>
      <c r="AF226" s="93"/>
      <c r="AG226" s="93"/>
      <c r="AH226" s="93"/>
      <c r="AI226" s="93"/>
      <c r="AJ226" s="93"/>
      <c r="AK226" s="93"/>
      <c r="AL226" s="93"/>
      <c r="AM226" s="93"/>
      <c r="AN226" s="93"/>
      <c r="AO226" s="93"/>
      <c r="AP226" s="93"/>
      <c r="AQ226"/>
    </row>
    <row r="227" spans="1:43" ht="21" hidden="1" customHeight="1">
      <c r="A227" s="43"/>
      <c r="B227" s="43"/>
      <c r="C227" s="28" t="s">
        <v>167</v>
      </c>
      <c r="D227" s="29" t="s">
        <v>168</v>
      </c>
      <c r="E227" s="93"/>
      <c r="F227" s="93"/>
      <c r="G227" s="93"/>
      <c r="H227" s="93"/>
      <c r="I227" s="93"/>
      <c r="J227" s="93"/>
      <c r="K227" s="93"/>
      <c r="L227" s="48">
        <f t="shared" si="198"/>
        <v>0</v>
      </c>
      <c r="M227" s="48">
        <f t="shared" si="199"/>
        <v>0</v>
      </c>
      <c r="N227" s="93"/>
      <c r="O227" s="93"/>
      <c r="P227" s="93"/>
      <c r="Q227" s="93"/>
      <c r="R227" s="93"/>
      <c r="S227" s="93"/>
      <c r="T227" s="93"/>
      <c r="U227" s="93"/>
      <c r="V227" s="93"/>
      <c r="W227" s="93"/>
      <c r="X227" s="93"/>
      <c r="Y227" s="93"/>
      <c r="Z227" s="93"/>
      <c r="AA227" s="93"/>
      <c r="AB227" s="93"/>
      <c r="AC227" s="93"/>
      <c r="AD227" s="93"/>
      <c r="AE227" s="292">
        <f t="shared" si="191"/>
        <v>0</v>
      </c>
      <c r="AF227" s="93"/>
      <c r="AG227" s="93"/>
      <c r="AH227" s="93"/>
      <c r="AI227" s="93"/>
      <c r="AJ227" s="93"/>
      <c r="AK227" s="93"/>
      <c r="AL227" s="93"/>
      <c r="AM227" s="93"/>
      <c r="AN227" s="93"/>
      <c r="AO227" s="93"/>
      <c r="AP227" s="93"/>
      <c r="AQ227"/>
    </row>
    <row r="228" spans="1:43" ht="21" hidden="1" customHeight="1">
      <c r="A228" s="43"/>
      <c r="B228" s="43"/>
      <c r="C228" s="28" t="s">
        <v>171</v>
      </c>
      <c r="D228" s="29" t="s">
        <v>172</v>
      </c>
      <c r="E228" s="93"/>
      <c r="F228" s="93"/>
      <c r="G228" s="93"/>
      <c r="H228" s="93"/>
      <c r="I228" s="93"/>
      <c r="J228" s="93"/>
      <c r="K228" s="93"/>
      <c r="L228" s="48">
        <f t="shared" si="198"/>
        <v>0</v>
      </c>
      <c r="M228" s="48">
        <f t="shared" si="199"/>
        <v>0</v>
      </c>
      <c r="N228" s="93"/>
      <c r="O228" s="93"/>
      <c r="P228" s="93"/>
      <c r="Q228" s="93"/>
      <c r="R228" s="93"/>
      <c r="S228" s="93"/>
      <c r="T228" s="93"/>
      <c r="U228" s="93"/>
      <c r="V228" s="93"/>
      <c r="W228" s="93"/>
      <c r="X228" s="93"/>
      <c r="Y228" s="93"/>
      <c r="Z228" s="93"/>
      <c r="AA228" s="93"/>
      <c r="AB228" s="93"/>
      <c r="AC228" s="93"/>
      <c r="AD228" s="93"/>
      <c r="AE228" s="292">
        <f t="shared" si="191"/>
        <v>0</v>
      </c>
      <c r="AF228" s="93"/>
      <c r="AG228" s="93"/>
      <c r="AH228" s="93"/>
      <c r="AI228" s="93"/>
      <c r="AJ228" s="93"/>
      <c r="AK228" s="93"/>
      <c r="AL228" s="93"/>
      <c r="AM228" s="93"/>
      <c r="AN228" s="93"/>
      <c r="AO228" s="93"/>
      <c r="AP228" s="93"/>
      <c r="AQ228"/>
    </row>
    <row r="229" spans="1:43" ht="21" hidden="1" customHeight="1">
      <c r="A229" s="85"/>
      <c r="B229" s="85"/>
      <c r="C229" s="28" t="s">
        <v>167</v>
      </c>
      <c r="D229" s="29" t="s">
        <v>168</v>
      </c>
      <c r="E229" s="93"/>
      <c r="F229" s="93"/>
      <c r="G229" s="93"/>
      <c r="H229" s="93"/>
      <c r="I229" s="93"/>
      <c r="J229" s="93"/>
      <c r="K229" s="93"/>
      <c r="L229" s="48">
        <f t="shared" si="198"/>
        <v>0</v>
      </c>
      <c r="M229" s="48">
        <f t="shared" si="199"/>
        <v>0</v>
      </c>
      <c r="N229" s="93"/>
      <c r="O229" s="93"/>
      <c r="P229" s="93"/>
      <c r="Q229" s="93"/>
      <c r="R229" s="93"/>
      <c r="S229" s="93"/>
      <c r="T229" s="93"/>
      <c r="U229" s="93"/>
      <c r="V229" s="93"/>
      <c r="W229" s="93"/>
      <c r="X229" s="93"/>
      <c r="Y229" s="93"/>
      <c r="Z229" s="93"/>
      <c r="AA229" s="93"/>
      <c r="AB229" s="93"/>
      <c r="AC229" s="93"/>
      <c r="AD229" s="93"/>
      <c r="AE229" s="292">
        <f t="shared" si="191"/>
        <v>0</v>
      </c>
      <c r="AF229" s="93"/>
      <c r="AG229" s="93"/>
      <c r="AH229" s="93"/>
      <c r="AI229" s="93"/>
      <c r="AJ229" s="93"/>
      <c r="AK229" s="93"/>
      <c r="AL229" s="93"/>
      <c r="AM229" s="93"/>
      <c r="AN229" s="93"/>
      <c r="AO229" s="93"/>
      <c r="AP229" s="93"/>
      <c r="AQ229"/>
    </row>
    <row r="230" spans="1:43" ht="23.25" hidden="1" customHeight="1">
      <c r="A230" s="85"/>
      <c r="B230" s="85"/>
      <c r="C230" s="16" t="s">
        <v>284</v>
      </c>
      <c r="D230" s="29" t="s">
        <v>176</v>
      </c>
      <c r="E230" s="93">
        <f t="shared" ref="E230:K230" si="212">E98</f>
        <v>0</v>
      </c>
      <c r="F230" s="93">
        <f t="shared" si="212"/>
        <v>0</v>
      </c>
      <c r="G230" s="93">
        <f t="shared" si="212"/>
        <v>0</v>
      </c>
      <c r="H230" s="93">
        <f t="shared" si="212"/>
        <v>0</v>
      </c>
      <c r="I230" s="93">
        <f t="shared" si="212"/>
        <v>0</v>
      </c>
      <c r="J230" s="93">
        <f t="shared" si="212"/>
        <v>0</v>
      </c>
      <c r="K230" s="93">
        <f t="shared" si="212"/>
        <v>0</v>
      </c>
      <c r="L230" s="48">
        <f t="shared" si="198"/>
        <v>0</v>
      </c>
      <c r="M230" s="48">
        <f t="shared" si="199"/>
        <v>0</v>
      </c>
      <c r="N230" s="93">
        <f t="shared" ref="N230:AD230" si="213">N98</f>
        <v>0</v>
      </c>
      <c r="O230" s="93">
        <f t="shared" si="213"/>
        <v>0</v>
      </c>
      <c r="P230" s="93">
        <f t="shared" si="213"/>
        <v>0</v>
      </c>
      <c r="Q230" s="93">
        <f t="shared" si="213"/>
        <v>0</v>
      </c>
      <c r="R230" s="93">
        <f t="shared" si="213"/>
        <v>0</v>
      </c>
      <c r="S230" s="93">
        <f t="shared" si="213"/>
        <v>0</v>
      </c>
      <c r="T230" s="93">
        <f t="shared" si="213"/>
        <v>0</v>
      </c>
      <c r="U230" s="93">
        <f t="shared" si="213"/>
        <v>0</v>
      </c>
      <c r="V230" s="93">
        <f t="shared" si="213"/>
        <v>0</v>
      </c>
      <c r="W230" s="93">
        <f t="shared" si="213"/>
        <v>0</v>
      </c>
      <c r="X230" s="93">
        <f t="shared" si="213"/>
        <v>0</v>
      </c>
      <c r="Y230" s="93">
        <f t="shared" si="213"/>
        <v>0</v>
      </c>
      <c r="Z230" s="93">
        <f t="shared" si="213"/>
        <v>0</v>
      </c>
      <c r="AA230" s="93">
        <f t="shared" si="213"/>
        <v>0</v>
      </c>
      <c r="AB230" s="93">
        <f t="shared" si="213"/>
        <v>0</v>
      </c>
      <c r="AC230" s="93">
        <f t="shared" si="213"/>
        <v>0</v>
      </c>
      <c r="AD230" s="93">
        <f t="shared" si="213"/>
        <v>0</v>
      </c>
      <c r="AE230" s="292">
        <f t="shared" si="191"/>
        <v>0</v>
      </c>
      <c r="AF230" s="93">
        <f t="shared" ref="AF230:AP230" si="214">AF98</f>
        <v>0</v>
      </c>
      <c r="AG230" s="93">
        <f t="shared" si="214"/>
        <v>0</v>
      </c>
      <c r="AH230" s="93">
        <f t="shared" si="214"/>
        <v>0</v>
      </c>
      <c r="AI230" s="93">
        <f t="shared" si="214"/>
        <v>0</v>
      </c>
      <c r="AJ230" s="93">
        <f t="shared" si="214"/>
        <v>0</v>
      </c>
      <c r="AK230" s="93">
        <f t="shared" si="214"/>
        <v>0</v>
      </c>
      <c r="AL230" s="93">
        <f t="shared" si="214"/>
        <v>0</v>
      </c>
      <c r="AM230" s="93">
        <f t="shared" si="214"/>
        <v>0</v>
      </c>
      <c r="AN230" s="93">
        <f t="shared" si="214"/>
        <v>0</v>
      </c>
      <c r="AO230" s="93">
        <f t="shared" si="214"/>
        <v>0</v>
      </c>
      <c r="AP230" s="93">
        <f t="shared" si="214"/>
        <v>0</v>
      </c>
      <c r="AQ230"/>
    </row>
    <row r="231" spans="1:43" ht="27.75" customHeight="1">
      <c r="A231" s="85"/>
      <c r="B231" s="85"/>
      <c r="C231" s="16" t="s">
        <v>189</v>
      </c>
      <c r="D231" s="29" t="s">
        <v>285</v>
      </c>
      <c r="E231" s="93">
        <f t="shared" ref="E231:K231" si="215">E105</f>
        <v>181</v>
      </c>
      <c r="F231" s="93">
        <f t="shared" si="215"/>
        <v>336</v>
      </c>
      <c r="G231" s="93">
        <f t="shared" si="215"/>
        <v>336</v>
      </c>
      <c r="H231" s="93">
        <f t="shared" si="215"/>
        <v>84</v>
      </c>
      <c r="I231" s="93">
        <f t="shared" si="215"/>
        <v>84</v>
      </c>
      <c r="J231" s="93">
        <f t="shared" si="215"/>
        <v>84</v>
      </c>
      <c r="K231" s="93">
        <f t="shared" si="215"/>
        <v>84</v>
      </c>
      <c r="L231" s="48">
        <f t="shared" si="198"/>
        <v>336</v>
      </c>
      <c r="M231" s="48">
        <f t="shared" si="199"/>
        <v>0</v>
      </c>
      <c r="N231" s="93">
        <f t="shared" ref="N231:AD231" si="216">N105</f>
        <v>336</v>
      </c>
      <c r="O231" s="93">
        <f t="shared" si="216"/>
        <v>336</v>
      </c>
      <c r="P231" s="93">
        <f t="shared" si="216"/>
        <v>336</v>
      </c>
      <c r="Q231" s="93">
        <f t="shared" si="216"/>
        <v>0</v>
      </c>
      <c r="R231" s="93">
        <f t="shared" si="216"/>
        <v>0</v>
      </c>
      <c r="S231" s="93">
        <f t="shared" si="216"/>
        <v>1095</v>
      </c>
      <c r="T231" s="93">
        <f t="shared" si="216"/>
        <v>0</v>
      </c>
      <c r="U231" s="93">
        <f t="shared" si="216"/>
        <v>0</v>
      </c>
      <c r="V231" s="93">
        <f t="shared" si="216"/>
        <v>0</v>
      </c>
      <c r="W231" s="93">
        <f t="shared" si="216"/>
        <v>0</v>
      </c>
      <c r="X231" s="93">
        <f t="shared" si="216"/>
        <v>0</v>
      </c>
      <c r="Y231" s="93">
        <f t="shared" si="216"/>
        <v>0</v>
      </c>
      <c r="Z231" s="93">
        <f t="shared" si="216"/>
        <v>0</v>
      </c>
      <c r="AA231" s="93">
        <f t="shared" si="216"/>
        <v>0</v>
      </c>
      <c r="AB231" s="93">
        <f t="shared" si="216"/>
        <v>0</v>
      </c>
      <c r="AC231" s="93">
        <f t="shared" si="216"/>
        <v>0</v>
      </c>
      <c r="AD231" s="93">
        <f t="shared" si="216"/>
        <v>0</v>
      </c>
      <c r="AE231" s="292">
        <f t="shared" si="191"/>
        <v>1431</v>
      </c>
      <c r="AF231" s="93">
        <f t="shared" ref="AF231:AP231" si="217">AF105</f>
        <v>1431</v>
      </c>
      <c r="AG231" s="93">
        <f t="shared" si="217"/>
        <v>0</v>
      </c>
      <c r="AH231" s="93">
        <f t="shared" si="217"/>
        <v>366</v>
      </c>
      <c r="AI231" s="93">
        <f t="shared" si="217"/>
        <v>0</v>
      </c>
      <c r="AJ231" s="93">
        <f t="shared" si="217"/>
        <v>0</v>
      </c>
      <c r="AK231" s="93">
        <f t="shared" si="217"/>
        <v>0</v>
      </c>
      <c r="AL231" s="93">
        <f t="shared" si="217"/>
        <v>366</v>
      </c>
      <c r="AM231" s="93">
        <f t="shared" si="217"/>
        <v>366</v>
      </c>
      <c r="AN231" s="93">
        <f t="shared" si="217"/>
        <v>366</v>
      </c>
      <c r="AO231" s="93">
        <f t="shared" si="217"/>
        <v>366</v>
      </c>
      <c r="AP231" s="93">
        <f t="shared" si="217"/>
        <v>0</v>
      </c>
      <c r="AQ231"/>
    </row>
    <row r="232" spans="1:43" ht="21" hidden="1" customHeight="1">
      <c r="A232" s="85"/>
      <c r="B232" s="85"/>
      <c r="C232" s="16" t="s">
        <v>191</v>
      </c>
      <c r="D232" s="29" t="s">
        <v>192</v>
      </c>
      <c r="E232" s="93"/>
      <c r="F232" s="93"/>
      <c r="G232" s="93"/>
      <c r="H232" s="93"/>
      <c r="I232" s="93"/>
      <c r="J232" s="93"/>
      <c r="K232" s="93"/>
      <c r="L232" s="48">
        <f t="shared" si="198"/>
        <v>0</v>
      </c>
      <c r="M232" s="48">
        <f t="shared" si="199"/>
        <v>0</v>
      </c>
      <c r="N232" s="93"/>
      <c r="O232" s="93"/>
      <c r="P232" s="93"/>
      <c r="Q232" s="93"/>
      <c r="R232" s="93"/>
      <c r="S232" s="93"/>
      <c r="T232" s="93"/>
      <c r="U232" s="93"/>
      <c r="V232" s="93"/>
      <c r="W232" s="93"/>
      <c r="X232" s="93"/>
      <c r="Y232" s="93"/>
      <c r="Z232" s="93"/>
      <c r="AA232" s="93"/>
      <c r="AB232" s="93"/>
      <c r="AC232" s="93"/>
      <c r="AD232" s="93"/>
      <c r="AE232" s="292">
        <f t="shared" si="191"/>
        <v>0</v>
      </c>
      <c r="AF232" s="93"/>
      <c r="AG232" s="93"/>
      <c r="AH232" s="93"/>
      <c r="AI232" s="93"/>
      <c r="AJ232" s="93"/>
      <c r="AK232" s="93"/>
      <c r="AL232" s="93"/>
      <c r="AM232" s="93"/>
      <c r="AN232" s="93"/>
      <c r="AO232" s="93"/>
      <c r="AP232" s="93"/>
      <c r="AQ232"/>
    </row>
    <row r="233" spans="1:43" ht="21.75" customHeight="1">
      <c r="A233" s="86"/>
      <c r="B233" s="86"/>
      <c r="C233" s="82" t="s">
        <v>286</v>
      </c>
      <c r="D233" s="87"/>
      <c r="E233" s="88">
        <f>E234+E236+E238+E240+E288+E237+E267+E274</f>
        <v>281496.69</v>
      </c>
      <c r="F233" s="88">
        <f>F234+F236+F238+F240+F288+F237+F267+F274</f>
        <v>363231</v>
      </c>
      <c r="G233" s="88">
        <f t="shared" ref="G233:AD233" si="218">G234+G236+G238+G240+G288+G237+G267+G273</f>
        <v>336273</v>
      </c>
      <c r="H233" s="88">
        <f t="shared" si="218"/>
        <v>50863</v>
      </c>
      <c r="I233" s="88">
        <f t="shared" si="218"/>
        <v>89525</v>
      </c>
      <c r="J233" s="88">
        <f t="shared" si="218"/>
        <v>93922</v>
      </c>
      <c r="K233" s="88">
        <f t="shared" si="218"/>
        <v>101963</v>
      </c>
      <c r="L233" s="88">
        <f t="shared" si="218"/>
        <v>336273</v>
      </c>
      <c r="M233" s="88">
        <f t="shared" si="218"/>
        <v>0</v>
      </c>
      <c r="N233" s="88">
        <f t="shared" si="218"/>
        <v>272494</v>
      </c>
      <c r="O233" s="88">
        <f t="shared" si="218"/>
        <v>236194</v>
      </c>
      <c r="P233" s="88">
        <f t="shared" si="218"/>
        <v>80263</v>
      </c>
      <c r="Q233" s="88">
        <f t="shared" si="218"/>
        <v>0</v>
      </c>
      <c r="R233" s="88">
        <f t="shared" si="218"/>
        <v>0</v>
      </c>
      <c r="S233" s="88">
        <f t="shared" si="218"/>
        <v>10272</v>
      </c>
      <c r="T233" s="88">
        <f t="shared" si="218"/>
        <v>0</v>
      </c>
      <c r="U233" s="88">
        <f t="shared" si="218"/>
        <v>0</v>
      </c>
      <c r="V233" s="88">
        <f t="shared" si="218"/>
        <v>10</v>
      </c>
      <c r="W233" s="88">
        <f t="shared" si="218"/>
        <v>264.96000000000004</v>
      </c>
      <c r="X233" s="88">
        <f t="shared" si="218"/>
        <v>4058.87</v>
      </c>
      <c r="Y233" s="88">
        <f t="shared" si="218"/>
        <v>0</v>
      </c>
      <c r="Z233" s="88">
        <f t="shared" si="218"/>
        <v>0</v>
      </c>
      <c r="AA233" s="88">
        <f t="shared" si="218"/>
        <v>0</v>
      </c>
      <c r="AB233" s="88">
        <f t="shared" si="218"/>
        <v>15</v>
      </c>
      <c r="AC233" s="88">
        <f t="shared" si="218"/>
        <v>0</v>
      </c>
      <c r="AD233" s="88">
        <f t="shared" si="218"/>
        <v>4922.84</v>
      </c>
      <c r="AE233" s="292">
        <f t="shared" si="191"/>
        <v>355816.67000000004</v>
      </c>
      <c r="AF233" s="88">
        <f>AF234+AF236+AF238+AF240+AF288+AF237+AF267+AF273</f>
        <v>355816.67</v>
      </c>
      <c r="AG233" s="88">
        <f>AG234+AG236+AG238+AG240+AG288+AG237+AG267+AG273</f>
        <v>209863</v>
      </c>
      <c r="AH233" s="88">
        <f t="shared" ref="AH233:AP233" si="219">AH234+AH236+AH238+AH240+AH288+AH237+AH267+AH273+AH260</f>
        <v>308172</v>
      </c>
      <c r="AI233" s="88">
        <f t="shared" si="219"/>
        <v>0</v>
      </c>
      <c r="AJ233" s="88">
        <f t="shared" si="219"/>
        <v>0</v>
      </c>
      <c r="AK233" s="88">
        <f t="shared" si="219"/>
        <v>0</v>
      </c>
      <c r="AL233" s="88">
        <f t="shared" si="219"/>
        <v>308172</v>
      </c>
      <c r="AM233" s="88">
        <f t="shared" si="219"/>
        <v>240221</v>
      </c>
      <c r="AN233" s="88">
        <f t="shared" si="219"/>
        <v>170526</v>
      </c>
      <c r="AO233" s="88">
        <f t="shared" si="219"/>
        <v>4116</v>
      </c>
      <c r="AP233" s="88">
        <f t="shared" si="219"/>
        <v>0</v>
      </c>
      <c r="AQ233"/>
    </row>
    <row r="234" spans="1:43" ht="16.5" hidden="1" customHeight="1">
      <c r="A234" s="85"/>
      <c r="B234" s="85"/>
      <c r="C234" s="28" t="s">
        <v>287</v>
      </c>
      <c r="D234" s="29" t="s">
        <v>288</v>
      </c>
      <c r="E234" s="90">
        <f t="shared" ref="E234:AP234" si="220">E235</f>
        <v>21613.69</v>
      </c>
      <c r="F234" s="90">
        <f t="shared" si="220"/>
        <v>38397</v>
      </c>
      <c r="G234" s="90">
        <f t="shared" si="220"/>
        <v>7370</v>
      </c>
      <c r="H234" s="90">
        <f t="shared" si="220"/>
        <v>0</v>
      </c>
      <c r="I234" s="90">
        <f t="shared" si="220"/>
        <v>0</v>
      </c>
      <c r="J234" s="90">
        <f t="shared" si="220"/>
        <v>2900</v>
      </c>
      <c r="K234" s="90">
        <f t="shared" si="220"/>
        <v>4470</v>
      </c>
      <c r="L234" s="48">
        <f t="shared" si="198"/>
        <v>7370</v>
      </c>
      <c r="M234" s="48">
        <f t="shared" si="199"/>
        <v>0</v>
      </c>
      <c r="N234" s="90">
        <f t="shared" si="220"/>
        <v>0</v>
      </c>
      <c r="O234" s="90">
        <f t="shared" si="220"/>
        <v>0</v>
      </c>
      <c r="P234" s="90">
        <f t="shared" si="220"/>
        <v>0</v>
      </c>
      <c r="Q234" s="90">
        <f t="shared" si="220"/>
        <v>0</v>
      </c>
      <c r="R234" s="90">
        <f t="shared" si="220"/>
        <v>0</v>
      </c>
      <c r="S234" s="90">
        <f t="shared" si="220"/>
        <v>0</v>
      </c>
      <c r="T234" s="90">
        <f t="shared" si="220"/>
        <v>0</v>
      </c>
      <c r="U234" s="90">
        <f t="shared" si="220"/>
        <v>0</v>
      </c>
      <c r="V234" s="90">
        <f t="shared" si="220"/>
        <v>10</v>
      </c>
      <c r="W234" s="90">
        <f t="shared" si="220"/>
        <v>155</v>
      </c>
      <c r="X234" s="90">
        <f t="shared" si="220"/>
        <v>3638.87</v>
      </c>
      <c r="Y234" s="90">
        <f t="shared" si="220"/>
        <v>0</v>
      </c>
      <c r="Z234" s="90">
        <f t="shared" si="220"/>
        <v>0</v>
      </c>
      <c r="AA234" s="90">
        <f t="shared" si="220"/>
        <v>0</v>
      </c>
      <c r="AB234" s="90">
        <f t="shared" si="220"/>
        <v>15</v>
      </c>
      <c r="AC234" s="90">
        <f t="shared" si="220"/>
        <v>0</v>
      </c>
      <c r="AD234" s="90">
        <f t="shared" si="220"/>
        <v>4922.84</v>
      </c>
      <c r="AE234" s="292">
        <f t="shared" si="191"/>
        <v>16111.71</v>
      </c>
      <c r="AF234" s="90">
        <f t="shared" si="220"/>
        <v>16111.71</v>
      </c>
      <c r="AG234" s="90">
        <f t="shared" si="220"/>
        <v>0</v>
      </c>
      <c r="AH234" s="90">
        <f t="shared" si="220"/>
        <v>0</v>
      </c>
      <c r="AI234" s="90">
        <f t="shared" si="220"/>
        <v>0</v>
      </c>
      <c r="AJ234" s="90">
        <f t="shared" si="220"/>
        <v>0</v>
      </c>
      <c r="AK234" s="90">
        <f t="shared" si="220"/>
        <v>0</v>
      </c>
      <c r="AL234" s="90">
        <f t="shared" si="220"/>
        <v>0</v>
      </c>
      <c r="AM234" s="90">
        <f t="shared" si="220"/>
        <v>0</v>
      </c>
      <c r="AN234" s="90">
        <f t="shared" si="220"/>
        <v>0</v>
      </c>
      <c r="AO234" s="90">
        <f t="shared" si="220"/>
        <v>0</v>
      </c>
      <c r="AP234" s="90">
        <f t="shared" si="220"/>
        <v>0</v>
      </c>
      <c r="AQ234"/>
    </row>
    <row r="235" spans="1:43" ht="18.75" hidden="1" customHeight="1">
      <c r="A235" s="85"/>
      <c r="B235" s="85"/>
      <c r="C235" s="28" t="s">
        <v>281</v>
      </c>
      <c r="D235" s="29" t="s">
        <v>127</v>
      </c>
      <c r="E235" s="295">
        <f t="shared" ref="E235:K235" si="221">-E212</f>
        <v>21613.69</v>
      </c>
      <c r="F235" s="295">
        <f t="shared" si="221"/>
        <v>38397</v>
      </c>
      <c r="G235" s="295">
        <f t="shared" si="221"/>
        <v>7370</v>
      </c>
      <c r="H235" s="295">
        <f t="shared" si="221"/>
        <v>0</v>
      </c>
      <c r="I235" s="295">
        <f t="shared" si="221"/>
        <v>0</v>
      </c>
      <c r="J235" s="295">
        <f t="shared" si="221"/>
        <v>2900</v>
      </c>
      <c r="K235" s="295">
        <f t="shared" si="221"/>
        <v>4470</v>
      </c>
      <c r="L235" s="48">
        <f t="shared" si="198"/>
        <v>7370</v>
      </c>
      <c r="M235" s="48">
        <f t="shared" si="199"/>
        <v>0</v>
      </c>
      <c r="N235" s="295">
        <f t="shared" ref="N235:AP235" si="222">-N212</f>
        <v>0</v>
      </c>
      <c r="O235" s="295">
        <f t="shared" si="222"/>
        <v>0</v>
      </c>
      <c r="P235" s="295">
        <f t="shared" si="222"/>
        <v>0</v>
      </c>
      <c r="Q235" s="295">
        <f t="shared" si="222"/>
        <v>0</v>
      </c>
      <c r="R235" s="295">
        <f t="shared" si="222"/>
        <v>0</v>
      </c>
      <c r="S235" s="295">
        <f t="shared" si="222"/>
        <v>0</v>
      </c>
      <c r="T235" s="295">
        <f t="shared" si="222"/>
        <v>0</v>
      </c>
      <c r="U235" s="295">
        <f t="shared" si="222"/>
        <v>0</v>
      </c>
      <c r="V235" s="295">
        <f t="shared" si="222"/>
        <v>10</v>
      </c>
      <c r="W235" s="295">
        <f t="shared" si="222"/>
        <v>155</v>
      </c>
      <c r="X235" s="295">
        <f t="shared" si="222"/>
        <v>3638.87</v>
      </c>
      <c r="Y235" s="295">
        <f t="shared" si="222"/>
        <v>0</v>
      </c>
      <c r="Z235" s="295">
        <f t="shared" si="222"/>
        <v>0</v>
      </c>
      <c r="AA235" s="295">
        <f t="shared" si="222"/>
        <v>0</v>
      </c>
      <c r="AB235" s="295">
        <f t="shared" si="222"/>
        <v>15</v>
      </c>
      <c r="AC235" s="295">
        <f t="shared" si="222"/>
        <v>0</v>
      </c>
      <c r="AD235" s="295">
        <f t="shared" si="222"/>
        <v>4922.84</v>
      </c>
      <c r="AE235" s="292">
        <f t="shared" si="191"/>
        <v>16111.71</v>
      </c>
      <c r="AF235" s="295">
        <f t="shared" si="222"/>
        <v>16111.71</v>
      </c>
      <c r="AG235" s="295">
        <f t="shared" si="222"/>
        <v>0</v>
      </c>
      <c r="AH235" s="295">
        <f t="shared" si="222"/>
        <v>0</v>
      </c>
      <c r="AI235" s="295">
        <f t="shared" si="222"/>
        <v>0</v>
      </c>
      <c r="AJ235" s="295">
        <f t="shared" si="222"/>
        <v>0</v>
      </c>
      <c r="AK235" s="295">
        <f t="shared" si="222"/>
        <v>0</v>
      </c>
      <c r="AL235" s="295">
        <f t="shared" si="222"/>
        <v>0</v>
      </c>
      <c r="AM235" s="295">
        <f t="shared" si="222"/>
        <v>0</v>
      </c>
      <c r="AN235" s="295">
        <f t="shared" si="222"/>
        <v>0</v>
      </c>
      <c r="AO235" s="295">
        <f t="shared" si="222"/>
        <v>0</v>
      </c>
      <c r="AP235" s="295">
        <f t="shared" si="222"/>
        <v>0</v>
      </c>
      <c r="AQ235"/>
    </row>
    <row r="236" spans="1:43" ht="14.25" hidden="1" customHeight="1">
      <c r="A236" s="85"/>
      <c r="B236" s="85"/>
      <c r="C236" s="28" t="s">
        <v>131</v>
      </c>
      <c r="D236" s="29" t="s">
        <v>132</v>
      </c>
      <c r="E236" s="93"/>
      <c r="F236" s="93"/>
      <c r="G236" s="93"/>
      <c r="H236" s="93"/>
      <c r="I236" s="93"/>
      <c r="J236" s="93"/>
      <c r="K236" s="93"/>
      <c r="L236" s="48">
        <f t="shared" si="198"/>
        <v>0</v>
      </c>
      <c r="M236" s="48">
        <f t="shared" si="199"/>
        <v>0</v>
      </c>
      <c r="N236" s="93"/>
      <c r="O236" s="93"/>
      <c r="P236" s="93"/>
      <c r="Q236" s="93"/>
      <c r="R236" s="93"/>
      <c r="S236" s="93"/>
      <c r="T236" s="93"/>
      <c r="U236" s="93"/>
      <c r="V236" s="93"/>
      <c r="W236" s="93"/>
      <c r="X236" s="93"/>
      <c r="Y236" s="93"/>
      <c r="Z236" s="93"/>
      <c r="AA236" s="93"/>
      <c r="AB236" s="93"/>
      <c r="AC236" s="93"/>
      <c r="AD236" s="93"/>
      <c r="AE236" s="292">
        <f t="shared" si="191"/>
        <v>0</v>
      </c>
      <c r="AF236" s="93"/>
      <c r="AG236" s="93"/>
      <c r="AH236" s="93"/>
      <c r="AI236" s="93"/>
      <c r="AJ236" s="93"/>
      <c r="AK236" s="93"/>
      <c r="AL236" s="93"/>
      <c r="AM236" s="93"/>
      <c r="AN236" s="93"/>
      <c r="AO236" s="93"/>
      <c r="AP236" s="93"/>
      <c r="AQ236"/>
    </row>
    <row r="237" spans="1:43" ht="13.5" hidden="1" customHeight="1">
      <c r="A237" s="85"/>
      <c r="B237" s="85"/>
      <c r="C237" s="28" t="s">
        <v>133</v>
      </c>
      <c r="D237" s="29" t="s">
        <v>134</v>
      </c>
      <c r="E237" s="93"/>
      <c r="F237" s="93"/>
      <c r="G237" s="93"/>
      <c r="H237" s="93"/>
      <c r="I237" s="93"/>
      <c r="J237" s="93"/>
      <c r="K237" s="93"/>
      <c r="L237" s="48">
        <f t="shared" si="198"/>
        <v>0</v>
      </c>
      <c r="M237" s="48">
        <f t="shared" si="199"/>
        <v>0</v>
      </c>
      <c r="N237" s="93"/>
      <c r="O237" s="93"/>
      <c r="P237" s="93"/>
      <c r="Q237" s="93"/>
      <c r="R237" s="93"/>
      <c r="S237" s="93"/>
      <c r="T237" s="93"/>
      <c r="U237" s="93"/>
      <c r="V237" s="93"/>
      <c r="W237" s="93"/>
      <c r="X237" s="93"/>
      <c r="Y237" s="93"/>
      <c r="Z237" s="93"/>
      <c r="AA237" s="93"/>
      <c r="AB237" s="93"/>
      <c r="AC237" s="93"/>
      <c r="AD237" s="93"/>
      <c r="AE237" s="292">
        <f t="shared" si="191"/>
        <v>0</v>
      </c>
      <c r="AF237" s="93"/>
      <c r="AG237" s="93"/>
      <c r="AH237" s="93"/>
      <c r="AI237" s="93"/>
      <c r="AJ237" s="93"/>
      <c r="AK237" s="93"/>
      <c r="AL237" s="93"/>
      <c r="AM237" s="93"/>
      <c r="AN237" s="93"/>
      <c r="AO237" s="93"/>
      <c r="AP237" s="93"/>
      <c r="AQ237"/>
    </row>
    <row r="238" spans="1:43" ht="12.75" hidden="1" customHeight="1">
      <c r="A238" s="85"/>
      <c r="B238" s="85"/>
      <c r="C238" s="28" t="s">
        <v>282</v>
      </c>
      <c r="D238" s="29">
        <v>40.020000000000003</v>
      </c>
      <c r="E238" s="93"/>
      <c r="F238" s="93"/>
      <c r="G238" s="93"/>
      <c r="H238" s="93"/>
      <c r="I238" s="93"/>
      <c r="J238" s="93"/>
      <c r="K238" s="93"/>
      <c r="L238" s="48">
        <f t="shared" si="198"/>
        <v>0</v>
      </c>
      <c r="M238" s="48">
        <f t="shared" si="199"/>
        <v>0</v>
      </c>
      <c r="N238" s="93"/>
      <c r="O238" s="93"/>
      <c r="P238" s="93"/>
      <c r="Q238" s="93"/>
      <c r="R238" s="93"/>
      <c r="S238" s="93"/>
      <c r="T238" s="93"/>
      <c r="U238" s="93"/>
      <c r="V238" s="93"/>
      <c r="W238" s="93"/>
      <c r="X238" s="93"/>
      <c r="Y238" s="93"/>
      <c r="Z238" s="93"/>
      <c r="AA238" s="93"/>
      <c r="AB238" s="93"/>
      <c r="AC238" s="93"/>
      <c r="AD238" s="93"/>
      <c r="AE238" s="292">
        <f t="shared" si="191"/>
        <v>0</v>
      </c>
      <c r="AF238" s="93"/>
      <c r="AG238" s="93"/>
      <c r="AH238" s="93"/>
      <c r="AI238" s="93"/>
      <c r="AJ238" s="93"/>
      <c r="AK238" s="93"/>
      <c r="AL238" s="93"/>
      <c r="AM238" s="93"/>
      <c r="AN238" s="93"/>
      <c r="AO238" s="93"/>
      <c r="AP238" s="93"/>
      <c r="AQ238"/>
    </row>
    <row r="239" spans="1:43" ht="13.5" customHeight="1">
      <c r="A239" s="85"/>
      <c r="B239" s="85"/>
      <c r="C239" s="25" t="s">
        <v>140</v>
      </c>
      <c r="D239" s="29" t="s">
        <v>141</v>
      </c>
      <c r="E239" s="93">
        <f t="shared" ref="E239:K239" si="223">E240+E267</f>
        <v>247821</v>
      </c>
      <c r="F239" s="93">
        <f t="shared" si="223"/>
        <v>178260</v>
      </c>
      <c r="G239" s="93">
        <f t="shared" si="223"/>
        <v>183099</v>
      </c>
      <c r="H239" s="93">
        <f t="shared" si="223"/>
        <v>48099</v>
      </c>
      <c r="I239" s="93">
        <f t="shared" si="223"/>
        <v>53685</v>
      </c>
      <c r="J239" s="93">
        <f t="shared" si="223"/>
        <v>41112</v>
      </c>
      <c r="K239" s="93">
        <f t="shared" si="223"/>
        <v>40203</v>
      </c>
      <c r="L239" s="48">
        <f t="shared" si="198"/>
        <v>183099</v>
      </c>
      <c r="M239" s="48">
        <f t="shared" si="199"/>
        <v>0</v>
      </c>
      <c r="N239" s="93">
        <f t="shared" ref="N239:AP239" si="224">N240+N267</f>
        <v>102698</v>
      </c>
      <c r="O239" s="93">
        <f t="shared" si="224"/>
        <v>66527</v>
      </c>
      <c r="P239" s="93">
        <f t="shared" si="224"/>
        <v>10627</v>
      </c>
      <c r="Q239" s="93">
        <f t="shared" si="224"/>
        <v>0</v>
      </c>
      <c r="R239" s="93">
        <f t="shared" si="224"/>
        <v>0</v>
      </c>
      <c r="S239" s="93">
        <f t="shared" si="224"/>
        <v>10272</v>
      </c>
      <c r="T239" s="93">
        <f t="shared" si="224"/>
        <v>0</v>
      </c>
      <c r="U239" s="93">
        <f t="shared" si="224"/>
        <v>0</v>
      </c>
      <c r="V239" s="93">
        <f t="shared" si="224"/>
        <v>0</v>
      </c>
      <c r="W239" s="93">
        <f t="shared" si="224"/>
        <v>14.589999999999998</v>
      </c>
      <c r="X239" s="93">
        <f t="shared" si="224"/>
        <v>0</v>
      </c>
      <c r="Y239" s="93">
        <f t="shared" si="224"/>
        <v>0</v>
      </c>
      <c r="Z239" s="93">
        <f t="shared" si="224"/>
        <v>0</v>
      </c>
      <c r="AA239" s="93">
        <f t="shared" si="224"/>
        <v>0</v>
      </c>
      <c r="AB239" s="93">
        <f t="shared" si="224"/>
        <v>0</v>
      </c>
      <c r="AC239" s="93">
        <f t="shared" si="224"/>
        <v>0</v>
      </c>
      <c r="AD239" s="93">
        <f t="shared" si="224"/>
        <v>0</v>
      </c>
      <c r="AE239" s="292">
        <f t="shared" si="191"/>
        <v>193385.59</v>
      </c>
      <c r="AF239" s="93">
        <f t="shared" si="224"/>
        <v>193385.59</v>
      </c>
      <c r="AG239" s="93">
        <f t="shared" si="224"/>
        <v>78877</v>
      </c>
      <c r="AH239" s="93">
        <f t="shared" si="224"/>
        <v>130914</v>
      </c>
      <c r="AI239" s="93">
        <f t="shared" si="224"/>
        <v>0</v>
      </c>
      <c r="AJ239" s="93">
        <f t="shared" si="224"/>
        <v>0</v>
      </c>
      <c r="AK239" s="93">
        <f t="shared" si="224"/>
        <v>0</v>
      </c>
      <c r="AL239" s="93">
        <f t="shared" si="224"/>
        <v>130914</v>
      </c>
      <c r="AM239" s="93">
        <f t="shared" si="224"/>
        <v>67246</v>
      </c>
      <c r="AN239" s="93">
        <f t="shared" si="224"/>
        <v>47503</v>
      </c>
      <c r="AO239" s="93">
        <f t="shared" si="224"/>
        <v>546</v>
      </c>
      <c r="AP239" s="93">
        <f t="shared" si="224"/>
        <v>0</v>
      </c>
      <c r="AQ239"/>
    </row>
    <row r="240" spans="1:43" ht="18" customHeight="1">
      <c r="A240" s="85"/>
      <c r="B240" s="85"/>
      <c r="C240" s="25" t="s">
        <v>140</v>
      </c>
      <c r="D240" s="29" t="s">
        <v>289</v>
      </c>
      <c r="E240" s="90">
        <f>E241+E243+E244+E245+E246+E249+E250+E251+E252+E253+E254+E256+E255+E264+E242</f>
        <v>238897</v>
      </c>
      <c r="F240" s="90">
        <f t="shared" ref="F240:AP240" si="225">F241+F243+F244+F245+F246+F249+F250+F251+F252+F253+F254+F256+F255+F264+F242</f>
        <v>151620</v>
      </c>
      <c r="G240" s="90">
        <f t="shared" si="225"/>
        <v>156459</v>
      </c>
      <c r="H240" s="90">
        <f t="shared" si="225"/>
        <v>47244</v>
      </c>
      <c r="I240" s="90">
        <f t="shared" si="225"/>
        <v>45900</v>
      </c>
      <c r="J240" s="90">
        <f t="shared" si="225"/>
        <v>32112</v>
      </c>
      <c r="K240" s="90">
        <f t="shared" si="225"/>
        <v>31203</v>
      </c>
      <c r="L240" s="48">
        <f t="shared" si="198"/>
        <v>156459</v>
      </c>
      <c r="M240" s="48">
        <f t="shared" si="199"/>
        <v>0</v>
      </c>
      <c r="N240" s="90">
        <f t="shared" si="225"/>
        <v>102698</v>
      </c>
      <c r="O240" s="90">
        <f t="shared" si="225"/>
        <v>66527</v>
      </c>
      <c r="P240" s="90">
        <f t="shared" si="225"/>
        <v>10627</v>
      </c>
      <c r="Q240" s="90">
        <f t="shared" si="225"/>
        <v>0</v>
      </c>
      <c r="R240" s="90">
        <f t="shared" si="225"/>
        <v>0</v>
      </c>
      <c r="S240" s="90">
        <f t="shared" si="225"/>
        <v>10272</v>
      </c>
      <c r="T240" s="90">
        <f t="shared" si="225"/>
        <v>0</v>
      </c>
      <c r="U240" s="90">
        <f t="shared" si="225"/>
        <v>0</v>
      </c>
      <c r="V240" s="90">
        <f t="shared" si="225"/>
        <v>0</v>
      </c>
      <c r="W240" s="90">
        <f t="shared" si="225"/>
        <v>14.589999999999998</v>
      </c>
      <c r="X240" s="90">
        <f t="shared" si="225"/>
        <v>0</v>
      </c>
      <c r="Y240" s="90">
        <f t="shared" si="225"/>
        <v>0</v>
      </c>
      <c r="Z240" s="90">
        <f t="shared" si="225"/>
        <v>0</v>
      </c>
      <c r="AA240" s="90">
        <f t="shared" si="225"/>
        <v>0</v>
      </c>
      <c r="AB240" s="90">
        <f t="shared" si="225"/>
        <v>0</v>
      </c>
      <c r="AC240" s="90">
        <f t="shared" si="225"/>
        <v>0</v>
      </c>
      <c r="AD240" s="90">
        <f t="shared" si="225"/>
        <v>0</v>
      </c>
      <c r="AE240" s="292">
        <f t="shared" si="191"/>
        <v>166745.59</v>
      </c>
      <c r="AF240" s="90">
        <f t="shared" si="225"/>
        <v>166745.59</v>
      </c>
      <c r="AG240" s="90">
        <f t="shared" si="225"/>
        <v>53051</v>
      </c>
      <c r="AH240" s="90">
        <f t="shared" si="225"/>
        <v>130914</v>
      </c>
      <c r="AI240" s="90">
        <f t="shared" si="225"/>
        <v>0</v>
      </c>
      <c r="AJ240" s="90">
        <f t="shared" si="225"/>
        <v>0</v>
      </c>
      <c r="AK240" s="90">
        <f t="shared" si="225"/>
        <v>0</v>
      </c>
      <c r="AL240" s="90">
        <f t="shared" si="225"/>
        <v>130914</v>
      </c>
      <c r="AM240" s="90">
        <f t="shared" si="225"/>
        <v>67246</v>
      </c>
      <c r="AN240" s="90">
        <f t="shared" si="225"/>
        <v>47503</v>
      </c>
      <c r="AO240" s="90">
        <f t="shared" si="225"/>
        <v>546</v>
      </c>
      <c r="AP240" s="90">
        <f t="shared" si="225"/>
        <v>0</v>
      </c>
      <c r="AQ240"/>
    </row>
    <row r="241" spans="1:43" ht="0.75" customHeight="1">
      <c r="A241" s="85"/>
      <c r="B241" s="85"/>
      <c r="C241" s="28" t="s">
        <v>143</v>
      </c>
      <c r="D241" s="29" t="s">
        <v>144</v>
      </c>
      <c r="E241" s="93"/>
      <c r="F241" s="93"/>
      <c r="G241" s="93"/>
      <c r="H241" s="93"/>
      <c r="I241" s="93"/>
      <c r="J241" s="93"/>
      <c r="K241" s="93"/>
      <c r="L241" s="48">
        <f t="shared" si="198"/>
        <v>0</v>
      </c>
      <c r="M241" s="48">
        <f t="shared" si="199"/>
        <v>0</v>
      </c>
      <c r="N241" s="93"/>
      <c r="O241" s="93"/>
      <c r="P241" s="93"/>
      <c r="Q241" s="93"/>
      <c r="R241" s="93"/>
      <c r="S241" s="93"/>
      <c r="T241" s="93"/>
      <c r="U241" s="93"/>
      <c r="V241" s="93"/>
      <c r="W241" s="93"/>
      <c r="X241" s="93"/>
      <c r="Y241" s="93"/>
      <c r="Z241" s="93"/>
      <c r="AA241" s="93"/>
      <c r="AB241" s="93"/>
      <c r="AC241" s="93"/>
      <c r="AD241" s="93"/>
      <c r="AE241" s="292">
        <f t="shared" si="191"/>
        <v>0</v>
      </c>
      <c r="AF241" s="93"/>
      <c r="AG241" s="93"/>
      <c r="AH241" s="93"/>
      <c r="AI241" s="93"/>
      <c r="AJ241" s="93"/>
      <c r="AK241" s="93"/>
      <c r="AL241" s="93"/>
      <c r="AM241" s="93"/>
      <c r="AN241" s="93"/>
      <c r="AO241" s="93"/>
      <c r="AP241" s="93"/>
      <c r="AQ241"/>
    </row>
    <row r="242" spans="1:43" ht="15" customHeight="1">
      <c r="A242" s="85"/>
      <c r="B242" s="85"/>
      <c r="C242" s="28" t="s">
        <v>290</v>
      </c>
      <c r="D242" s="29" t="s">
        <v>146</v>
      </c>
      <c r="E242" s="93">
        <f t="shared" ref="E242:K242" si="226">E83</f>
        <v>0</v>
      </c>
      <c r="F242" s="93">
        <f t="shared" si="226"/>
        <v>0</v>
      </c>
      <c r="G242" s="93">
        <f t="shared" si="226"/>
        <v>4000</v>
      </c>
      <c r="H242" s="93">
        <f t="shared" si="226"/>
        <v>0</v>
      </c>
      <c r="I242" s="93">
        <f t="shared" si="226"/>
        <v>2000</v>
      </c>
      <c r="J242" s="93">
        <f t="shared" si="226"/>
        <v>2000</v>
      </c>
      <c r="K242" s="93">
        <f t="shared" si="226"/>
        <v>0</v>
      </c>
      <c r="L242" s="48">
        <f t="shared" si="198"/>
        <v>4000</v>
      </c>
      <c r="M242" s="48">
        <f t="shared" si="199"/>
        <v>0</v>
      </c>
      <c r="N242" s="93">
        <f t="shared" ref="N242:AD242" si="227">N83</f>
        <v>24597</v>
      </c>
      <c r="O242" s="93">
        <f t="shared" si="227"/>
        <v>16398</v>
      </c>
      <c r="P242" s="93">
        <f t="shared" si="227"/>
        <v>0</v>
      </c>
      <c r="Q242" s="93">
        <f t="shared" si="227"/>
        <v>0</v>
      </c>
      <c r="R242" s="93">
        <f t="shared" si="227"/>
        <v>0</v>
      </c>
      <c r="S242" s="93">
        <f t="shared" si="227"/>
        <v>0</v>
      </c>
      <c r="T242" s="93">
        <f t="shared" si="227"/>
        <v>0</v>
      </c>
      <c r="U242" s="93">
        <f t="shared" si="227"/>
        <v>0</v>
      </c>
      <c r="V242" s="93">
        <f t="shared" si="227"/>
        <v>0</v>
      </c>
      <c r="W242" s="93">
        <f t="shared" si="227"/>
        <v>0</v>
      </c>
      <c r="X242" s="93">
        <f t="shared" si="227"/>
        <v>0</v>
      </c>
      <c r="Y242" s="93">
        <f t="shared" si="227"/>
        <v>0</v>
      </c>
      <c r="Z242" s="93">
        <f t="shared" si="227"/>
        <v>0</v>
      </c>
      <c r="AA242" s="93">
        <f t="shared" si="227"/>
        <v>0</v>
      </c>
      <c r="AB242" s="93">
        <f t="shared" si="227"/>
        <v>0</v>
      </c>
      <c r="AC242" s="93">
        <f t="shared" si="227"/>
        <v>0</v>
      </c>
      <c r="AD242" s="93">
        <f t="shared" si="227"/>
        <v>0</v>
      </c>
      <c r="AE242" s="292">
        <f t="shared" si="191"/>
        <v>4000</v>
      </c>
      <c r="AF242" s="93">
        <f t="shared" ref="AF242:AP242" si="228">AF83</f>
        <v>4000</v>
      </c>
      <c r="AG242" s="93">
        <f t="shared" si="228"/>
        <v>49</v>
      </c>
      <c r="AH242" s="93">
        <f t="shared" si="228"/>
        <v>15000</v>
      </c>
      <c r="AI242" s="93">
        <f t="shared" si="228"/>
        <v>0</v>
      </c>
      <c r="AJ242" s="93">
        <f t="shared" si="228"/>
        <v>0</v>
      </c>
      <c r="AK242" s="93">
        <f t="shared" si="228"/>
        <v>0</v>
      </c>
      <c r="AL242" s="93">
        <f t="shared" si="228"/>
        <v>15000</v>
      </c>
      <c r="AM242" s="93">
        <f t="shared" si="228"/>
        <v>15000</v>
      </c>
      <c r="AN242" s="93">
        <f t="shared" si="228"/>
        <v>6975</v>
      </c>
      <c r="AO242" s="93">
        <f t="shared" si="228"/>
        <v>0</v>
      </c>
      <c r="AP242" s="93">
        <f t="shared" si="228"/>
        <v>0</v>
      </c>
      <c r="AQ242"/>
    </row>
    <row r="243" spans="1:43" ht="18" hidden="1" customHeight="1">
      <c r="A243" s="85"/>
      <c r="B243" s="85"/>
      <c r="C243" s="28" t="s">
        <v>149</v>
      </c>
      <c r="D243" s="29" t="s">
        <v>150</v>
      </c>
      <c r="E243" s="289">
        <f t="shared" ref="E243:K243" si="229">E85</f>
        <v>11745</v>
      </c>
      <c r="F243" s="289">
        <f t="shared" si="229"/>
        <v>0</v>
      </c>
      <c r="G243" s="289">
        <f t="shared" si="229"/>
        <v>0</v>
      </c>
      <c r="H243" s="289">
        <f t="shared" si="229"/>
        <v>0</v>
      </c>
      <c r="I243" s="289">
        <f t="shared" si="229"/>
        <v>0</v>
      </c>
      <c r="J243" s="289">
        <f t="shared" si="229"/>
        <v>0</v>
      </c>
      <c r="K243" s="289">
        <f t="shared" si="229"/>
        <v>0</v>
      </c>
      <c r="L243" s="48">
        <f t="shared" si="198"/>
        <v>0</v>
      </c>
      <c r="M243" s="48">
        <f t="shared" si="199"/>
        <v>0</v>
      </c>
      <c r="N243" s="289">
        <f t="shared" ref="N243:AD243" si="230">N85</f>
        <v>0</v>
      </c>
      <c r="O243" s="289">
        <f t="shared" si="230"/>
        <v>0</v>
      </c>
      <c r="P243" s="289">
        <f t="shared" si="230"/>
        <v>0</v>
      </c>
      <c r="Q243" s="289">
        <f t="shared" si="230"/>
        <v>0</v>
      </c>
      <c r="R243" s="289">
        <f t="shared" si="230"/>
        <v>0</v>
      </c>
      <c r="S243" s="289">
        <f t="shared" si="230"/>
        <v>10272</v>
      </c>
      <c r="T243" s="289">
        <f t="shared" si="230"/>
        <v>0</v>
      </c>
      <c r="U243" s="289">
        <f t="shared" si="230"/>
        <v>0</v>
      </c>
      <c r="V243" s="289">
        <f t="shared" si="230"/>
        <v>0</v>
      </c>
      <c r="W243" s="289">
        <f t="shared" si="230"/>
        <v>0</v>
      </c>
      <c r="X243" s="289">
        <f t="shared" si="230"/>
        <v>0</v>
      </c>
      <c r="Y243" s="289">
        <f t="shared" si="230"/>
        <v>0</v>
      </c>
      <c r="Z243" s="289">
        <f t="shared" si="230"/>
        <v>0</v>
      </c>
      <c r="AA243" s="289">
        <f t="shared" si="230"/>
        <v>0</v>
      </c>
      <c r="AB243" s="289">
        <f t="shared" si="230"/>
        <v>0</v>
      </c>
      <c r="AC243" s="289">
        <f t="shared" si="230"/>
        <v>0</v>
      </c>
      <c r="AD243" s="289">
        <f t="shared" si="230"/>
        <v>0</v>
      </c>
      <c r="AE243" s="292">
        <f t="shared" si="191"/>
        <v>10272</v>
      </c>
      <c r="AF243" s="289">
        <f t="shared" ref="AF243:AP243" si="231">AF85</f>
        <v>10272</v>
      </c>
      <c r="AG243" s="289">
        <f t="shared" si="231"/>
        <v>4950</v>
      </c>
      <c r="AH243" s="289">
        <f t="shared" si="231"/>
        <v>0</v>
      </c>
      <c r="AI243" s="289">
        <f t="shared" si="231"/>
        <v>0</v>
      </c>
      <c r="AJ243" s="289">
        <f t="shared" si="231"/>
        <v>0</v>
      </c>
      <c r="AK243" s="289">
        <f t="shared" si="231"/>
        <v>0</v>
      </c>
      <c r="AL243" s="289">
        <f t="shared" si="231"/>
        <v>0</v>
      </c>
      <c r="AM243" s="289">
        <f t="shared" si="231"/>
        <v>0</v>
      </c>
      <c r="AN243" s="289">
        <f t="shared" si="231"/>
        <v>0</v>
      </c>
      <c r="AO243" s="289">
        <f t="shared" si="231"/>
        <v>0</v>
      </c>
      <c r="AP243" s="289">
        <f t="shared" si="231"/>
        <v>0</v>
      </c>
      <c r="AQ243"/>
    </row>
    <row r="244" spans="1:43" ht="18" hidden="1" customHeight="1">
      <c r="A244" s="85"/>
      <c r="B244" s="85"/>
      <c r="C244" s="28" t="s">
        <v>151</v>
      </c>
      <c r="D244" s="29" t="s">
        <v>152</v>
      </c>
      <c r="E244" s="93"/>
      <c r="F244" s="93"/>
      <c r="G244" s="93"/>
      <c r="H244" s="93"/>
      <c r="I244" s="93"/>
      <c r="J244" s="93"/>
      <c r="K244" s="93"/>
      <c r="L244" s="48">
        <f t="shared" si="198"/>
        <v>0</v>
      </c>
      <c r="M244" s="48">
        <f t="shared" si="199"/>
        <v>0</v>
      </c>
      <c r="N244" s="93"/>
      <c r="O244" s="93"/>
      <c r="P244" s="93"/>
      <c r="Q244" s="93"/>
      <c r="R244" s="93"/>
      <c r="S244" s="93"/>
      <c r="T244" s="93"/>
      <c r="U244" s="93"/>
      <c r="V244" s="93"/>
      <c r="W244" s="93"/>
      <c r="X244" s="93"/>
      <c r="Y244" s="93"/>
      <c r="Z244" s="93"/>
      <c r="AA244" s="93"/>
      <c r="AB244" s="93"/>
      <c r="AC244" s="93"/>
      <c r="AD244" s="93"/>
      <c r="AE244" s="292">
        <f t="shared" si="191"/>
        <v>0</v>
      </c>
      <c r="AF244" s="93"/>
      <c r="AG244" s="93"/>
      <c r="AH244" s="93"/>
      <c r="AI244" s="93"/>
      <c r="AJ244" s="93"/>
      <c r="AK244" s="93"/>
      <c r="AL244" s="93"/>
      <c r="AM244" s="93"/>
      <c r="AN244" s="93"/>
      <c r="AO244" s="93"/>
      <c r="AP244" s="93"/>
      <c r="AQ244"/>
    </row>
    <row r="245" spans="1:43" ht="25.5" hidden="1" customHeight="1">
      <c r="A245" s="85"/>
      <c r="B245" s="85"/>
      <c r="C245" s="51" t="s">
        <v>155</v>
      </c>
      <c r="D245" s="29" t="s">
        <v>156</v>
      </c>
      <c r="E245" s="93"/>
      <c r="F245" s="93"/>
      <c r="G245" s="93"/>
      <c r="H245" s="93"/>
      <c r="I245" s="93"/>
      <c r="J245" s="93"/>
      <c r="K245" s="93"/>
      <c r="L245" s="48">
        <f t="shared" si="198"/>
        <v>0</v>
      </c>
      <c r="M245" s="48">
        <f t="shared" si="199"/>
        <v>0</v>
      </c>
      <c r="N245" s="93"/>
      <c r="O245" s="93"/>
      <c r="P245" s="93"/>
      <c r="Q245" s="93"/>
      <c r="R245" s="93"/>
      <c r="S245" s="93"/>
      <c r="T245" s="93"/>
      <c r="U245" s="93"/>
      <c r="V245" s="93"/>
      <c r="W245" s="93"/>
      <c r="X245" s="93"/>
      <c r="Y245" s="93"/>
      <c r="Z245" s="93"/>
      <c r="AA245" s="93"/>
      <c r="AB245" s="93"/>
      <c r="AC245" s="93"/>
      <c r="AD245" s="93"/>
      <c r="AE245" s="292">
        <f t="shared" si="191"/>
        <v>0</v>
      </c>
      <c r="AF245" s="93"/>
      <c r="AG245" s="93"/>
      <c r="AH245" s="93"/>
      <c r="AI245" s="93"/>
      <c r="AJ245" s="93"/>
      <c r="AK245" s="93"/>
      <c r="AL245" s="93"/>
      <c r="AM245" s="93"/>
      <c r="AN245" s="93"/>
      <c r="AO245" s="93"/>
      <c r="AP245" s="93"/>
      <c r="AQ245"/>
    </row>
    <row r="246" spans="1:43" ht="18" hidden="1" customHeight="1">
      <c r="A246" s="85"/>
      <c r="B246" s="85"/>
      <c r="C246" s="28" t="s">
        <v>291</v>
      </c>
      <c r="D246" s="29" t="s">
        <v>160</v>
      </c>
      <c r="E246" s="289">
        <f t="shared" ref="E246:K246" si="232">E90</f>
        <v>0</v>
      </c>
      <c r="F246" s="289">
        <f t="shared" si="232"/>
        <v>0</v>
      </c>
      <c r="G246" s="289">
        <f t="shared" si="232"/>
        <v>0</v>
      </c>
      <c r="H246" s="289">
        <f t="shared" si="232"/>
        <v>0</v>
      </c>
      <c r="I246" s="289">
        <f t="shared" si="232"/>
        <v>0</v>
      </c>
      <c r="J246" s="289">
        <f t="shared" si="232"/>
        <v>0</v>
      </c>
      <c r="K246" s="289">
        <f t="shared" si="232"/>
        <v>0</v>
      </c>
      <c r="L246" s="48">
        <f t="shared" si="198"/>
        <v>0</v>
      </c>
      <c r="M246" s="48">
        <f t="shared" si="199"/>
        <v>0</v>
      </c>
      <c r="N246" s="289">
        <f t="shared" ref="N246:AD246" si="233">N90</f>
        <v>0</v>
      </c>
      <c r="O246" s="289">
        <f t="shared" si="233"/>
        <v>0</v>
      </c>
      <c r="P246" s="289">
        <f t="shared" si="233"/>
        <v>0</v>
      </c>
      <c r="Q246" s="289">
        <f t="shared" si="233"/>
        <v>0</v>
      </c>
      <c r="R246" s="289">
        <f t="shared" si="233"/>
        <v>0</v>
      </c>
      <c r="S246" s="289">
        <f t="shared" si="233"/>
        <v>0</v>
      </c>
      <c r="T246" s="289">
        <f t="shared" si="233"/>
        <v>0</v>
      </c>
      <c r="U246" s="289">
        <f t="shared" si="233"/>
        <v>0</v>
      </c>
      <c r="V246" s="289">
        <f t="shared" si="233"/>
        <v>0</v>
      </c>
      <c r="W246" s="289">
        <f t="shared" si="233"/>
        <v>0</v>
      </c>
      <c r="X246" s="289">
        <f t="shared" si="233"/>
        <v>0</v>
      </c>
      <c r="Y246" s="289">
        <f t="shared" si="233"/>
        <v>0</v>
      </c>
      <c r="Z246" s="289">
        <f t="shared" si="233"/>
        <v>0</v>
      </c>
      <c r="AA246" s="289">
        <f t="shared" si="233"/>
        <v>0</v>
      </c>
      <c r="AB246" s="289">
        <f t="shared" si="233"/>
        <v>0</v>
      </c>
      <c r="AC246" s="289">
        <f t="shared" si="233"/>
        <v>0</v>
      </c>
      <c r="AD246" s="289">
        <f t="shared" si="233"/>
        <v>0</v>
      </c>
      <c r="AE246" s="292">
        <f t="shared" si="191"/>
        <v>0</v>
      </c>
      <c r="AF246" s="289">
        <f t="shared" ref="AF246:AP246" si="234">AF90</f>
        <v>0</v>
      </c>
      <c r="AG246" s="289">
        <f t="shared" si="234"/>
        <v>0</v>
      </c>
      <c r="AH246" s="289">
        <f t="shared" si="234"/>
        <v>0</v>
      </c>
      <c r="AI246" s="289">
        <f t="shared" si="234"/>
        <v>0</v>
      </c>
      <c r="AJ246" s="289">
        <f t="shared" si="234"/>
        <v>0</v>
      </c>
      <c r="AK246" s="289">
        <f t="shared" si="234"/>
        <v>0</v>
      </c>
      <c r="AL246" s="289">
        <f t="shared" si="234"/>
        <v>0</v>
      </c>
      <c r="AM246" s="289">
        <f t="shared" si="234"/>
        <v>0</v>
      </c>
      <c r="AN246" s="289">
        <f t="shared" si="234"/>
        <v>0</v>
      </c>
      <c r="AO246" s="289">
        <f t="shared" si="234"/>
        <v>0</v>
      </c>
      <c r="AP246" s="289">
        <f t="shared" si="234"/>
        <v>0</v>
      </c>
      <c r="AQ246"/>
    </row>
    <row r="247" spans="1:43" ht="18" hidden="1" customHeight="1">
      <c r="A247" s="85"/>
      <c r="B247" s="85"/>
      <c r="C247" s="28" t="s">
        <v>167</v>
      </c>
      <c r="D247" s="29" t="s">
        <v>168</v>
      </c>
      <c r="E247" s="93"/>
      <c r="F247" s="93"/>
      <c r="G247" s="93"/>
      <c r="H247" s="93"/>
      <c r="I247" s="93"/>
      <c r="J247" s="93"/>
      <c r="K247" s="93"/>
      <c r="L247" s="48">
        <f t="shared" si="198"/>
        <v>0</v>
      </c>
      <c r="M247" s="48">
        <f t="shared" si="199"/>
        <v>0</v>
      </c>
      <c r="N247" s="93"/>
      <c r="O247" s="93"/>
      <c r="P247" s="93"/>
      <c r="Q247" s="93"/>
      <c r="R247" s="93"/>
      <c r="S247" s="93"/>
      <c r="T247" s="93"/>
      <c r="U247" s="93"/>
      <c r="V247" s="93"/>
      <c r="W247" s="93"/>
      <c r="X247" s="93"/>
      <c r="Y247" s="93"/>
      <c r="Z247" s="93"/>
      <c r="AA247" s="93"/>
      <c r="AB247" s="93"/>
      <c r="AC247" s="93"/>
      <c r="AD247" s="93"/>
      <c r="AE247" s="292">
        <f t="shared" si="191"/>
        <v>0</v>
      </c>
      <c r="AF247" s="93"/>
      <c r="AG247" s="93"/>
      <c r="AH247" s="93"/>
      <c r="AI247" s="93"/>
      <c r="AJ247" s="93"/>
      <c r="AK247" s="93"/>
      <c r="AL247" s="93"/>
      <c r="AM247" s="93"/>
      <c r="AN247" s="93"/>
      <c r="AO247" s="93"/>
      <c r="AP247" s="93"/>
      <c r="AQ247"/>
    </row>
    <row r="248" spans="1:43" ht="18" hidden="1" customHeight="1">
      <c r="A248" s="85"/>
      <c r="B248" s="85"/>
      <c r="C248" s="28" t="s">
        <v>173</v>
      </c>
      <c r="D248" s="29" t="s">
        <v>174</v>
      </c>
      <c r="E248" s="93"/>
      <c r="F248" s="93"/>
      <c r="G248" s="93"/>
      <c r="H248" s="93"/>
      <c r="I248" s="93"/>
      <c r="J248" s="93"/>
      <c r="K248" s="93"/>
      <c r="L248" s="48">
        <f t="shared" si="198"/>
        <v>0</v>
      </c>
      <c r="M248" s="48">
        <f t="shared" si="199"/>
        <v>0</v>
      </c>
      <c r="N248" s="93"/>
      <c r="O248" s="93"/>
      <c r="P248" s="93"/>
      <c r="Q248" s="93"/>
      <c r="R248" s="93"/>
      <c r="S248" s="93"/>
      <c r="T248" s="93"/>
      <c r="U248" s="93"/>
      <c r="V248" s="93"/>
      <c r="W248" s="93"/>
      <c r="X248" s="93"/>
      <c r="Y248" s="93"/>
      <c r="Z248" s="93"/>
      <c r="AA248" s="93"/>
      <c r="AB248" s="93"/>
      <c r="AC248" s="93"/>
      <c r="AD248" s="93"/>
      <c r="AE248" s="292">
        <f t="shared" si="191"/>
        <v>0</v>
      </c>
      <c r="AF248" s="93"/>
      <c r="AG248" s="93"/>
      <c r="AH248" s="93"/>
      <c r="AI248" s="93"/>
      <c r="AJ248" s="93"/>
      <c r="AK248" s="93"/>
      <c r="AL248" s="93"/>
      <c r="AM248" s="93"/>
      <c r="AN248" s="93"/>
      <c r="AO248" s="93"/>
      <c r="AP248" s="93"/>
      <c r="AQ248"/>
    </row>
    <row r="249" spans="1:43" ht="34.5" hidden="1" customHeight="1">
      <c r="A249" s="85"/>
      <c r="B249" s="85"/>
      <c r="C249" s="16" t="s">
        <v>177</v>
      </c>
      <c r="D249" s="29" t="s">
        <v>178</v>
      </c>
      <c r="E249" s="93">
        <f t="shared" ref="E249:K250" si="235">E99</f>
        <v>2521</v>
      </c>
      <c r="F249" s="93">
        <f t="shared" si="235"/>
        <v>0</v>
      </c>
      <c r="G249" s="93">
        <f t="shared" si="235"/>
        <v>69</v>
      </c>
      <c r="H249" s="93">
        <f t="shared" si="235"/>
        <v>69</v>
      </c>
      <c r="I249" s="93">
        <f t="shared" si="235"/>
        <v>0</v>
      </c>
      <c r="J249" s="93">
        <f t="shared" si="235"/>
        <v>0</v>
      </c>
      <c r="K249" s="93">
        <f t="shared" si="235"/>
        <v>0</v>
      </c>
      <c r="L249" s="48">
        <f t="shared" si="198"/>
        <v>69</v>
      </c>
      <c r="M249" s="48">
        <f t="shared" si="199"/>
        <v>0</v>
      </c>
      <c r="N249" s="93">
        <f t="shared" ref="N249:AD250" si="236">N99</f>
        <v>0</v>
      </c>
      <c r="O249" s="93">
        <f t="shared" si="236"/>
        <v>0</v>
      </c>
      <c r="P249" s="93">
        <f t="shared" si="236"/>
        <v>0</v>
      </c>
      <c r="Q249" s="93">
        <f t="shared" si="236"/>
        <v>0</v>
      </c>
      <c r="R249" s="93">
        <f t="shared" si="236"/>
        <v>0</v>
      </c>
      <c r="S249" s="93">
        <f t="shared" si="236"/>
        <v>0</v>
      </c>
      <c r="T249" s="93">
        <f t="shared" si="236"/>
        <v>0</v>
      </c>
      <c r="U249" s="93">
        <f t="shared" si="236"/>
        <v>0</v>
      </c>
      <c r="V249" s="93">
        <f t="shared" si="236"/>
        <v>0</v>
      </c>
      <c r="W249" s="93">
        <f t="shared" si="236"/>
        <v>0</v>
      </c>
      <c r="X249" s="93">
        <f t="shared" si="236"/>
        <v>0</v>
      </c>
      <c r="Y249" s="93">
        <f t="shared" si="236"/>
        <v>0</v>
      </c>
      <c r="Z249" s="93">
        <f t="shared" si="236"/>
        <v>0</v>
      </c>
      <c r="AA249" s="93">
        <f t="shared" si="236"/>
        <v>0</v>
      </c>
      <c r="AB249" s="93">
        <f t="shared" si="236"/>
        <v>0</v>
      </c>
      <c r="AC249" s="93">
        <f t="shared" si="236"/>
        <v>0</v>
      </c>
      <c r="AD249" s="93">
        <f t="shared" si="236"/>
        <v>0</v>
      </c>
      <c r="AE249" s="292">
        <f t="shared" si="191"/>
        <v>69</v>
      </c>
      <c r="AF249" s="93">
        <f t="shared" ref="AF249:AP250" si="237">AF99</f>
        <v>69</v>
      </c>
      <c r="AG249" s="93">
        <f t="shared" si="237"/>
        <v>3938</v>
      </c>
      <c r="AH249" s="93">
        <f t="shared" si="237"/>
        <v>0</v>
      </c>
      <c r="AI249" s="93">
        <f t="shared" si="237"/>
        <v>0</v>
      </c>
      <c r="AJ249" s="93">
        <f t="shared" si="237"/>
        <v>0</v>
      </c>
      <c r="AK249" s="93">
        <f t="shared" si="237"/>
        <v>0</v>
      </c>
      <c r="AL249" s="93">
        <f t="shared" si="237"/>
        <v>0</v>
      </c>
      <c r="AM249" s="93">
        <f t="shared" si="237"/>
        <v>0</v>
      </c>
      <c r="AN249" s="93">
        <f t="shared" si="237"/>
        <v>0</v>
      </c>
      <c r="AO249" s="93">
        <f t="shared" si="237"/>
        <v>0</v>
      </c>
      <c r="AP249" s="93">
        <f t="shared" si="237"/>
        <v>0</v>
      </c>
      <c r="AQ249"/>
    </row>
    <row r="250" spans="1:43" ht="0.75" hidden="1" customHeight="1">
      <c r="A250" s="85"/>
      <c r="B250" s="85"/>
      <c r="C250" s="16" t="s">
        <v>292</v>
      </c>
      <c r="D250" s="29" t="s">
        <v>180</v>
      </c>
      <c r="E250" s="289">
        <f t="shared" si="235"/>
        <v>0</v>
      </c>
      <c r="F250" s="289">
        <f t="shared" si="235"/>
        <v>0</v>
      </c>
      <c r="G250" s="289">
        <f t="shared" si="235"/>
        <v>0</v>
      </c>
      <c r="H250" s="289">
        <f t="shared" si="235"/>
        <v>0</v>
      </c>
      <c r="I250" s="289">
        <f t="shared" si="235"/>
        <v>0</v>
      </c>
      <c r="J250" s="289">
        <f t="shared" si="235"/>
        <v>0</v>
      </c>
      <c r="K250" s="289">
        <f t="shared" si="235"/>
        <v>0</v>
      </c>
      <c r="L250" s="48">
        <f t="shared" si="198"/>
        <v>0</v>
      </c>
      <c r="M250" s="48">
        <f t="shared" si="199"/>
        <v>0</v>
      </c>
      <c r="N250" s="289">
        <f t="shared" si="236"/>
        <v>0</v>
      </c>
      <c r="O250" s="289">
        <f t="shared" si="236"/>
        <v>0</v>
      </c>
      <c r="P250" s="289">
        <f t="shared" si="236"/>
        <v>0</v>
      </c>
      <c r="Q250" s="289">
        <f t="shared" si="236"/>
        <v>0</v>
      </c>
      <c r="R250" s="289">
        <f t="shared" si="236"/>
        <v>0</v>
      </c>
      <c r="S250" s="289">
        <f t="shared" si="236"/>
        <v>0</v>
      </c>
      <c r="T250" s="289">
        <f t="shared" si="236"/>
        <v>0</v>
      </c>
      <c r="U250" s="289">
        <f t="shared" si="236"/>
        <v>0</v>
      </c>
      <c r="V250" s="289">
        <f t="shared" si="236"/>
        <v>0</v>
      </c>
      <c r="W250" s="289">
        <f t="shared" si="236"/>
        <v>0</v>
      </c>
      <c r="X250" s="289">
        <f t="shared" si="236"/>
        <v>0</v>
      </c>
      <c r="Y250" s="289">
        <f t="shared" si="236"/>
        <v>0</v>
      </c>
      <c r="Z250" s="289">
        <f t="shared" si="236"/>
        <v>0</v>
      </c>
      <c r="AA250" s="289">
        <f t="shared" si="236"/>
        <v>0</v>
      </c>
      <c r="AB250" s="289">
        <f t="shared" si="236"/>
        <v>0</v>
      </c>
      <c r="AC250" s="289">
        <f t="shared" si="236"/>
        <v>0</v>
      </c>
      <c r="AD250" s="289">
        <f t="shared" si="236"/>
        <v>0</v>
      </c>
      <c r="AE250" s="292">
        <f t="shared" si="191"/>
        <v>0</v>
      </c>
      <c r="AF250" s="289">
        <f t="shared" si="237"/>
        <v>0</v>
      </c>
      <c r="AG250" s="289">
        <f t="shared" si="237"/>
        <v>0</v>
      </c>
      <c r="AH250" s="289">
        <f t="shared" si="237"/>
        <v>0</v>
      </c>
      <c r="AI250" s="289">
        <f t="shared" si="237"/>
        <v>0</v>
      </c>
      <c r="AJ250" s="289">
        <f t="shared" si="237"/>
        <v>0</v>
      </c>
      <c r="AK250" s="289">
        <f t="shared" si="237"/>
        <v>0</v>
      </c>
      <c r="AL250" s="289">
        <f t="shared" si="237"/>
        <v>0</v>
      </c>
      <c r="AM250" s="289">
        <f t="shared" si="237"/>
        <v>0</v>
      </c>
      <c r="AN250" s="289">
        <f t="shared" si="237"/>
        <v>0</v>
      </c>
      <c r="AO250" s="289">
        <f t="shared" si="237"/>
        <v>0</v>
      </c>
      <c r="AP250" s="289">
        <f t="shared" si="237"/>
        <v>0</v>
      </c>
      <c r="AQ250"/>
    </row>
    <row r="251" spans="1:43" ht="30" hidden="1" customHeight="1">
      <c r="A251" s="85"/>
      <c r="B251" s="85"/>
      <c r="C251" s="16" t="s">
        <v>181</v>
      </c>
      <c r="D251" s="29" t="s">
        <v>182</v>
      </c>
      <c r="E251" s="93"/>
      <c r="F251" s="93"/>
      <c r="G251" s="93"/>
      <c r="H251" s="93"/>
      <c r="I251" s="93"/>
      <c r="J251" s="93"/>
      <c r="K251" s="93"/>
      <c r="L251" s="48">
        <f t="shared" si="198"/>
        <v>0</v>
      </c>
      <c r="M251" s="48">
        <f t="shared" si="199"/>
        <v>0</v>
      </c>
      <c r="N251" s="93"/>
      <c r="O251" s="93"/>
      <c r="P251" s="93"/>
      <c r="Q251" s="93"/>
      <c r="R251" s="93"/>
      <c r="S251" s="93"/>
      <c r="T251" s="93"/>
      <c r="U251" s="93"/>
      <c r="V251" s="93"/>
      <c r="W251" s="93"/>
      <c r="X251" s="93"/>
      <c r="Y251" s="93"/>
      <c r="Z251" s="93"/>
      <c r="AA251" s="93"/>
      <c r="AB251" s="93"/>
      <c r="AC251" s="93"/>
      <c r="AD251" s="93"/>
      <c r="AE251" s="292">
        <f t="shared" si="191"/>
        <v>0</v>
      </c>
      <c r="AF251" s="93"/>
      <c r="AG251" s="93"/>
      <c r="AH251" s="93"/>
      <c r="AI251" s="93"/>
      <c r="AJ251" s="93"/>
      <c r="AK251" s="93"/>
      <c r="AL251" s="93"/>
      <c r="AM251" s="93"/>
      <c r="AN251" s="93"/>
      <c r="AO251" s="93"/>
      <c r="AP251" s="93"/>
      <c r="AQ251"/>
    </row>
    <row r="252" spans="1:43" ht="18.75" hidden="1" customHeight="1">
      <c r="A252" s="85"/>
      <c r="B252" s="85"/>
      <c r="C252" s="51" t="s">
        <v>185</v>
      </c>
      <c r="D252" s="29" t="s">
        <v>186</v>
      </c>
      <c r="E252" s="289">
        <f t="shared" ref="E252:K253" si="238">E103</f>
        <v>92794</v>
      </c>
      <c r="F252" s="289">
        <f t="shared" si="238"/>
        <v>0</v>
      </c>
      <c r="G252" s="289">
        <f t="shared" si="238"/>
        <v>0</v>
      </c>
      <c r="H252" s="289">
        <f t="shared" si="238"/>
        <v>0</v>
      </c>
      <c r="I252" s="289">
        <f t="shared" si="238"/>
        <v>0</v>
      </c>
      <c r="J252" s="289">
        <f t="shared" si="238"/>
        <v>0</v>
      </c>
      <c r="K252" s="289">
        <f t="shared" si="238"/>
        <v>0</v>
      </c>
      <c r="L252" s="48">
        <f t="shared" si="198"/>
        <v>0</v>
      </c>
      <c r="M252" s="48">
        <f t="shared" si="199"/>
        <v>0</v>
      </c>
      <c r="N252" s="289">
        <f t="shared" ref="N252:AD253" si="239">N103</f>
        <v>0</v>
      </c>
      <c r="O252" s="289">
        <f t="shared" si="239"/>
        <v>0</v>
      </c>
      <c r="P252" s="289">
        <f t="shared" si="239"/>
        <v>0</v>
      </c>
      <c r="Q252" s="289">
        <f t="shared" si="239"/>
        <v>0</v>
      </c>
      <c r="R252" s="289">
        <f t="shared" si="239"/>
        <v>0</v>
      </c>
      <c r="S252" s="289">
        <f t="shared" si="239"/>
        <v>0</v>
      </c>
      <c r="T252" s="289">
        <f t="shared" si="239"/>
        <v>0</v>
      </c>
      <c r="U252" s="289">
        <f t="shared" si="239"/>
        <v>0</v>
      </c>
      <c r="V252" s="289">
        <f t="shared" si="239"/>
        <v>0</v>
      </c>
      <c r="W252" s="289">
        <f t="shared" si="239"/>
        <v>0</v>
      </c>
      <c r="X252" s="289">
        <f t="shared" si="239"/>
        <v>0</v>
      </c>
      <c r="Y252" s="289">
        <f t="shared" si="239"/>
        <v>0</v>
      </c>
      <c r="Z252" s="289">
        <f t="shared" si="239"/>
        <v>0</v>
      </c>
      <c r="AA252" s="289">
        <f t="shared" si="239"/>
        <v>0</v>
      </c>
      <c r="AB252" s="289">
        <f t="shared" si="239"/>
        <v>0</v>
      </c>
      <c r="AC252" s="289">
        <f t="shared" si="239"/>
        <v>0</v>
      </c>
      <c r="AD252" s="289">
        <f t="shared" si="239"/>
        <v>0</v>
      </c>
      <c r="AE252" s="292">
        <f t="shared" si="191"/>
        <v>0</v>
      </c>
      <c r="AF252" s="289">
        <f t="shared" ref="AF252:AP253" si="240">AF103</f>
        <v>0</v>
      </c>
      <c r="AG252" s="289">
        <f t="shared" si="240"/>
        <v>0</v>
      </c>
      <c r="AH252" s="289">
        <f t="shared" si="240"/>
        <v>0</v>
      </c>
      <c r="AI252" s="289">
        <f t="shared" si="240"/>
        <v>0</v>
      </c>
      <c r="AJ252" s="289">
        <f t="shared" si="240"/>
        <v>0</v>
      </c>
      <c r="AK252" s="289">
        <f t="shared" si="240"/>
        <v>0</v>
      </c>
      <c r="AL252" s="289">
        <f t="shared" si="240"/>
        <v>0</v>
      </c>
      <c r="AM252" s="289">
        <f t="shared" si="240"/>
        <v>0</v>
      </c>
      <c r="AN252" s="289">
        <f t="shared" si="240"/>
        <v>0</v>
      </c>
      <c r="AO252" s="289">
        <f t="shared" si="240"/>
        <v>0</v>
      </c>
      <c r="AP252" s="289">
        <f t="shared" si="240"/>
        <v>0</v>
      </c>
      <c r="AQ252"/>
    </row>
    <row r="253" spans="1:43" ht="27.75" hidden="1" customHeight="1">
      <c r="A253" s="85"/>
      <c r="B253" s="85"/>
      <c r="C253" s="16" t="s">
        <v>293</v>
      </c>
      <c r="D253" s="52" t="s">
        <v>188</v>
      </c>
      <c r="E253" s="291">
        <f t="shared" si="238"/>
        <v>0</v>
      </c>
      <c r="F253" s="291">
        <f t="shared" si="238"/>
        <v>0</v>
      </c>
      <c r="G253" s="291">
        <f t="shared" si="238"/>
        <v>0</v>
      </c>
      <c r="H253" s="291">
        <f t="shared" si="238"/>
        <v>0</v>
      </c>
      <c r="I253" s="291">
        <f t="shared" si="238"/>
        <v>0</v>
      </c>
      <c r="J253" s="291">
        <f t="shared" si="238"/>
        <v>0</v>
      </c>
      <c r="K253" s="291">
        <f t="shared" si="238"/>
        <v>0</v>
      </c>
      <c r="L253" s="48">
        <f t="shared" si="198"/>
        <v>0</v>
      </c>
      <c r="M253" s="48">
        <f t="shared" si="199"/>
        <v>0</v>
      </c>
      <c r="N253" s="291">
        <f t="shared" si="239"/>
        <v>0</v>
      </c>
      <c r="O253" s="291">
        <f t="shared" si="239"/>
        <v>0</v>
      </c>
      <c r="P253" s="291">
        <f t="shared" si="239"/>
        <v>0</v>
      </c>
      <c r="Q253" s="291">
        <f t="shared" si="239"/>
        <v>0</v>
      </c>
      <c r="R253" s="291">
        <f t="shared" si="239"/>
        <v>0</v>
      </c>
      <c r="S253" s="291">
        <f t="shared" si="239"/>
        <v>0</v>
      </c>
      <c r="T253" s="291">
        <f t="shared" si="239"/>
        <v>0</v>
      </c>
      <c r="U253" s="291">
        <f t="shared" si="239"/>
        <v>0</v>
      </c>
      <c r="V253" s="291">
        <f t="shared" si="239"/>
        <v>0</v>
      </c>
      <c r="W253" s="291">
        <f t="shared" si="239"/>
        <v>0</v>
      </c>
      <c r="X253" s="291">
        <f t="shared" si="239"/>
        <v>0</v>
      </c>
      <c r="Y253" s="291">
        <f t="shared" si="239"/>
        <v>0</v>
      </c>
      <c r="Z253" s="291">
        <f t="shared" si="239"/>
        <v>0</v>
      </c>
      <c r="AA253" s="291">
        <f t="shared" si="239"/>
        <v>0</v>
      </c>
      <c r="AB253" s="291">
        <f t="shared" si="239"/>
        <v>0</v>
      </c>
      <c r="AC253" s="291">
        <f t="shared" si="239"/>
        <v>0</v>
      </c>
      <c r="AD253" s="291">
        <f t="shared" si="239"/>
        <v>0</v>
      </c>
      <c r="AE253" s="292">
        <f t="shared" si="191"/>
        <v>0</v>
      </c>
      <c r="AF253" s="291">
        <f t="shared" si="240"/>
        <v>0</v>
      </c>
      <c r="AG253" s="291">
        <f t="shared" si="240"/>
        <v>-829</v>
      </c>
      <c r="AH253" s="291">
        <f t="shared" si="240"/>
        <v>0</v>
      </c>
      <c r="AI253" s="291">
        <f t="shared" si="240"/>
        <v>0</v>
      </c>
      <c r="AJ253" s="291">
        <f t="shared" si="240"/>
        <v>0</v>
      </c>
      <c r="AK253" s="291">
        <f t="shared" si="240"/>
        <v>0</v>
      </c>
      <c r="AL253" s="291">
        <f t="shared" si="240"/>
        <v>0</v>
      </c>
      <c r="AM253" s="291">
        <f t="shared" si="240"/>
        <v>0</v>
      </c>
      <c r="AN253" s="291">
        <f t="shared" si="240"/>
        <v>0</v>
      </c>
      <c r="AO253" s="291">
        <f t="shared" si="240"/>
        <v>0</v>
      </c>
      <c r="AP253" s="291">
        <f t="shared" si="240"/>
        <v>0</v>
      </c>
      <c r="AQ253"/>
    </row>
    <row r="254" spans="1:43" ht="0.75" customHeight="1">
      <c r="A254" s="85"/>
      <c r="B254" s="85"/>
      <c r="C254" s="16" t="s">
        <v>189</v>
      </c>
      <c r="D254" s="52" t="s">
        <v>190</v>
      </c>
      <c r="E254" s="93"/>
      <c r="F254" s="93"/>
      <c r="G254" s="93"/>
      <c r="H254" s="93"/>
      <c r="I254" s="93"/>
      <c r="J254" s="93"/>
      <c r="K254" s="93"/>
      <c r="L254" s="48">
        <f t="shared" si="198"/>
        <v>0</v>
      </c>
      <c r="M254" s="48">
        <f t="shared" si="199"/>
        <v>0</v>
      </c>
      <c r="N254" s="93"/>
      <c r="O254" s="93"/>
      <c r="P254" s="93"/>
      <c r="Q254" s="93"/>
      <c r="R254" s="93"/>
      <c r="S254" s="93"/>
      <c r="T254" s="93"/>
      <c r="U254" s="93"/>
      <c r="V254" s="93"/>
      <c r="W254" s="93"/>
      <c r="X254" s="93"/>
      <c r="Y254" s="93"/>
      <c r="Z254" s="93"/>
      <c r="AA254" s="93"/>
      <c r="AB254" s="93"/>
      <c r="AC254" s="93"/>
      <c r="AD254" s="93"/>
      <c r="AE254" s="292">
        <f t="shared" si="191"/>
        <v>0</v>
      </c>
      <c r="AF254" s="93"/>
      <c r="AG254" s="93"/>
      <c r="AH254" s="93"/>
      <c r="AI254" s="93"/>
      <c r="AJ254" s="93"/>
      <c r="AK254" s="93"/>
      <c r="AL254" s="93"/>
      <c r="AM254" s="93"/>
      <c r="AN254" s="93"/>
      <c r="AO254" s="93"/>
      <c r="AP254" s="93"/>
      <c r="AQ254"/>
    </row>
    <row r="255" spans="1:43" ht="36" customHeight="1">
      <c r="A255" s="85"/>
      <c r="B255" s="85"/>
      <c r="C255" s="16" t="s">
        <v>193</v>
      </c>
      <c r="D255" s="52" t="s">
        <v>194</v>
      </c>
      <c r="E255" s="93">
        <f t="shared" ref="E255:K270" si="241">E107</f>
        <v>50506</v>
      </c>
      <c r="F255" s="93">
        <f t="shared" si="241"/>
        <v>29391</v>
      </c>
      <c r="G255" s="93">
        <f t="shared" si="241"/>
        <v>29391</v>
      </c>
      <c r="H255" s="93">
        <f t="shared" si="241"/>
        <v>0</v>
      </c>
      <c r="I255" s="93">
        <f t="shared" si="241"/>
        <v>12391</v>
      </c>
      <c r="J255" s="93">
        <f t="shared" si="241"/>
        <v>8500</v>
      </c>
      <c r="K255" s="93">
        <f t="shared" si="241"/>
        <v>8500</v>
      </c>
      <c r="L255" s="48">
        <f t="shared" si="198"/>
        <v>29391</v>
      </c>
      <c r="M255" s="48">
        <f t="shared" si="199"/>
        <v>0</v>
      </c>
      <c r="N255" s="93">
        <f t="shared" ref="N255:AD269" si="242">N107</f>
        <v>51867</v>
      </c>
      <c r="O255" s="93">
        <f t="shared" si="242"/>
        <v>24203</v>
      </c>
      <c r="P255" s="93">
        <f t="shared" si="242"/>
        <v>0</v>
      </c>
      <c r="Q255" s="93">
        <f t="shared" si="242"/>
        <v>0</v>
      </c>
      <c r="R255" s="93">
        <f t="shared" si="242"/>
        <v>0</v>
      </c>
      <c r="S255" s="93">
        <f t="shared" si="242"/>
        <v>0</v>
      </c>
      <c r="T255" s="93">
        <f t="shared" si="242"/>
        <v>0</v>
      </c>
      <c r="U255" s="93">
        <f t="shared" si="242"/>
        <v>0</v>
      </c>
      <c r="V255" s="93">
        <f t="shared" si="242"/>
        <v>0</v>
      </c>
      <c r="W255" s="93">
        <f t="shared" si="242"/>
        <v>0</v>
      </c>
      <c r="X255" s="93">
        <f t="shared" si="242"/>
        <v>0</v>
      </c>
      <c r="Y255" s="93">
        <f t="shared" si="242"/>
        <v>0</v>
      </c>
      <c r="Z255" s="93">
        <f t="shared" si="242"/>
        <v>0</v>
      </c>
      <c r="AA255" s="93">
        <f t="shared" si="242"/>
        <v>0</v>
      </c>
      <c r="AB255" s="93">
        <f t="shared" si="242"/>
        <v>0</v>
      </c>
      <c r="AC255" s="93">
        <f t="shared" si="242"/>
        <v>0</v>
      </c>
      <c r="AD255" s="93">
        <f t="shared" si="242"/>
        <v>0</v>
      </c>
      <c r="AE255" s="292">
        <f t="shared" si="191"/>
        <v>29391</v>
      </c>
      <c r="AF255" s="93">
        <f t="shared" ref="AF255:AP270" si="243">AF107</f>
        <v>29391</v>
      </c>
      <c r="AG255" s="93">
        <f t="shared" si="243"/>
        <v>159</v>
      </c>
      <c r="AH255" s="93">
        <f t="shared" si="243"/>
        <v>44088</v>
      </c>
      <c r="AI255" s="93">
        <f t="shared" si="243"/>
        <v>0</v>
      </c>
      <c r="AJ255" s="93">
        <f t="shared" si="243"/>
        <v>0</v>
      </c>
      <c r="AK255" s="93">
        <f t="shared" si="243"/>
        <v>0</v>
      </c>
      <c r="AL255" s="93">
        <f t="shared" si="243"/>
        <v>44088</v>
      </c>
      <c r="AM255" s="93">
        <f t="shared" si="243"/>
        <v>25772</v>
      </c>
      <c r="AN255" s="93">
        <f t="shared" si="243"/>
        <v>21713</v>
      </c>
      <c r="AO255" s="93">
        <f t="shared" si="243"/>
        <v>0</v>
      </c>
      <c r="AP255" s="93">
        <f t="shared" si="243"/>
        <v>0</v>
      </c>
      <c r="AQ255"/>
    </row>
    <row r="256" spans="1:43" ht="26.25" customHeight="1">
      <c r="A256" s="85"/>
      <c r="B256" s="85"/>
      <c r="C256" s="31" t="s">
        <v>195</v>
      </c>
      <c r="D256" s="70" t="s">
        <v>196</v>
      </c>
      <c r="E256" s="98">
        <f t="shared" si="241"/>
        <v>79228</v>
      </c>
      <c r="F256" s="292">
        <f t="shared" si="241"/>
        <v>100723</v>
      </c>
      <c r="G256" s="292">
        <f t="shared" si="241"/>
        <v>100723</v>
      </c>
      <c r="H256" s="292">
        <f t="shared" si="241"/>
        <v>46776</v>
      </c>
      <c r="I256" s="292">
        <f t="shared" si="241"/>
        <v>26027</v>
      </c>
      <c r="J256" s="292">
        <f t="shared" si="241"/>
        <v>13978</v>
      </c>
      <c r="K256" s="292">
        <f t="shared" si="241"/>
        <v>13942</v>
      </c>
      <c r="L256" s="48">
        <f t="shared" si="198"/>
        <v>100723</v>
      </c>
      <c r="M256" s="48">
        <f t="shared" si="199"/>
        <v>0</v>
      </c>
      <c r="N256" s="292">
        <f t="shared" si="242"/>
        <v>288</v>
      </c>
      <c r="O256" s="292">
        <f t="shared" si="242"/>
        <v>0</v>
      </c>
      <c r="P256" s="292">
        <f t="shared" si="242"/>
        <v>0</v>
      </c>
      <c r="Q256" s="292">
        <f t="shared" si="242"/>
        <v>0</v>
      </c>
      <c r="R256" s="292">
        <f t="shared" si="242"/>
        <v>0</v>
      </c>
      <c r="S256" s="292">
        <f t="shared" si="242"/>
        <v>0</v>
      </c>
      <c r="T256" s="292">
        <f t="shared" si="242"/>
        <v>0</v>
      </c>
      <c r="U256" s="292">
        <f t="shared" si="242"/>
        <v>0</v>
      </c>
      <c r="V256" s="292">
        <f t="shared" si="242"/>
        <v>0</v>
      </c>
      <c r="W256" s="292">
        <f t="shared" si="242"/>
        <v>0</v>
      </c>
      <c r="X256" s="292">
        <f t="shared" si="242"/>
        <v>0</v>
      </c>
      <c r="Y256" s="292">
        <f t="shared" si="242"/>
        <v>0</v>
      </c>
      <c r="Z256" s="292">
        <f t="shared" si="242"/>
        <v>0</v>
      </c>
      <c r="AA256" s="292">
        <f t="shared" si="242"/>
        <v>0</v>
      </c>
      <c r="AB256" s="292">
        <f t="shared" si="242"/>
        <v>0</v>
      </c>
      <c r="AC256" s="292">
        <f t="shared" si="242"/>
        <v>0</v>
      </c>
      <c r="AD256" s="292">
        <f t="shared" si="242"/>
        <v>0</v>
      </c>
      <c r="AE256" s="292">
        <f t="shared" si="191"/>
        <v>100723</v>
      </c>
      <c r="AF256" s="292">
        <f t="shared" si="243"/>
        <v>100723</v>
      </c>
      <c r="AG256" s="292">
        <f t="shared" si="243"/>
        <v>42166</v>
      </c>
      <c r="AH256" s="98">
        <f t="shared" si="243"/>
        <v>44834</v>
      </c>
      <c r="AI256" s="292">
        <f t="shared" si="243"/>
        <v>0</v>
      </c>
      <c r="AJ256" s="292">
        <f t="shared" si="243"/>
        <v>0</v>
      </c>
      <c r="AK256" s="292">
        <f t="shared" si="243"/>
        <v>0</v>
      </c>
      <c r="AL256" s="292">
        <f t="shared" si="243"/>
        <v>44834</v>
      </c>
      <c r="AM256" s="292">
        <f t="shared" si="243"/>
        <v>0</v>
      </c>
      <c r="AN256" s="292">
        <f t="shared" si="243"/>
        <v>0</v>
      </c>
      <c r="AO256" s="292">
        <f t="shared" si="243"/>
        <v>0</v>
      </c>
      <c r="AP256" s="292">
        <f t="shared" si="243"/>
        <v>0</v>
      </c>
      <c r="AQ256"/>
    </row>
    <row r="257" spans="1:43" ht="24" customHeight="1">
      <c r="A257" s="85"/>
      <c r="B257" s="85"/>
      <c r="C257" s="16" t="s">
        <v>197</v>
      </c>
      <c r="D257" s="52" t="s">
        <v>198</v>
      </c>
      <c r="E257" s="93">
        <f t="shared" si="241"/>
        <v>66577</v>
      </c>
      <c r="F257" s="292">
        <f t="shared" si="241"/>
        <v>84641</v>
      </c>
      <c r="G257" s="292">
        <f t="shared" si="241"/>
        <v>84641</v>
      </c>
      <c r="H257" s="292">
        <f t="shared" si="241"/>
        <v>39307</v>
      </c>
      <c r="I257" s="292">
        <f t="shared" si="241"/>
        <v>21871</v>
      </c>
      <c r="J257" s="292">
        <f t="shared" si="241"/>
        <v>11746</v>
      </c>
      <c r="K257" s="292">
        <f t="shared" si="241"/>
        <v>11717</v>
      </c>
      <c r="L257" s="48">
        <f t="shared" si="198"/>
        <v>84641</v>
      </c>
      <c r="M257" s="48">
        <f t="shared" si="199"/>
        <v>0</v>
      </c>
      <c r="N257" s="292">
        <f t="shared" si="242"/>
        <v>288</v>
      </c>
      <c r="O257" s="292">
        <f t="shared" si="242"/>
        <v>0</v>
      </c>
      <c r="P257" s="292">
        <f t="shared" si="242"/>
        <v>0</v>
      </c>
      <c r="Q257" s="292">
        <f t="shared" si="242"/>
        <v>0</v>
      </c>
      <c r="R257" s="292">
        <f t="shared" si="242"/>
        <v>0</v>
      </c>
      <c r="S257" s="292">
        <f t="shared" si="242"/>
        <v>0</v>
      </c>
      <c r="T257" s="292">
        <f t="shared" si="242"/>
        <v>0</v>
      </c>
      <c r="U257" s="292">
        <f t="shared" si="242"/>
        <v>0</v>
      </c>
      <c r="V257" s="292">
        <f t="shared" si="242"/>
        <v>0</v>
      </c>
      <c r="W257" s="292">
        <f t="shared" si="242"/>
        <v>0</v>
      </c>
      <c r="X257" s="292">
        <f t="shared" si="242"/>
        <v>0</v>
      </c>
      <c r="Y257" s="292">
        <f t="shared" si="242"/>
        <v>0</v>
      </c>
      <c r="Z257" s="292">
        <f t="shared" si="242"/>
        <v>0</v>
      </c>
      <c r="AA257" s="292">
        <f t="shared" si="242"/>
        <v>0</v>
      </c>
      <c r="AB257" s="292">
        <f t="shared" si="242"/>
        <v>0</v>
      </c>
      <c r="AC257" s="292">
        <f t="shared" si="242"/>
        <v>0</v>
      </c>
      <c r="AD257" s="292">
        <f t="shared" si="242"/>
        <v>0</v>
      </c>
      <c r="AE257" s="292">
        <f t="shared" si="191"/>
        <v>84641</v>
      </c>
      <c r="AF257" s="292">
        <f t="shared" si="243"/>
        <v>84641</v>
      </c>
      <c r="AG257" s="292">
        <f t="shared" si="243"/>
        <v>35346</v>
      </c>
      <c r="AH257" s="98">
        <f t="shared" si="243"/>
        <v>37053</v>
      </c>
      <c r="AI257" s="292">
        <f t="shared" si="243"/>
        <v>0</v>
      </c>
      <c r="AJ257" s="292">
        <f t="shared" si="243"/>
        <v>0</v>
      </c>
      <c r="AK257" s="292">
        <f t="shared" si="243"/>
        <v>0</v>
      </c>
      <c r="AL257" s="292">
        <f t="shared" si="243"/>
        <v>37053</v>
      </c>
      <c r="AM257" s="292">
        <f t="shared" si="243"/>
        <v>0</v>
      </c>
      <c r="AN257" s="292">
        <f t="shared" si="243"/>
        <v>0</v>
      </c>
      <c r="AO257" s="292">
        <f t="shared" si="243"/>
        <v>0</v>
      </c>
      <c r="AP257" s="292">
        <f t="shared" si="243"/>
        <v>0</v>
      </c>
      <c r="AQ257"/>
    </row>
    <row r="258" spans="1:43" ht="22.5" customHeight="1">
      <c r="A258" s="85"/>
      <c r="B258" s="85"/>
      <c r="C258" s="16" t="s">
        <v>199</v>
      </c>
      <c r="D258" s="52" t="s">
        <v>200</v>
      </c>
      <c r="E258" s="93">
        <f t="shared" si="241"/>
        <v>0</v>
      </c>
      <c r="F258" s="292">
        <f t="shared" si="241"/>
        <v>0</v>
      </c>
      <c r="G258" s="292">
        <f t="shared" si="241"/>
        <v>0</v>
      </c>
      <c r="H258" s="292">
        <f t="shared" si="241"/>
        <v>0</v>
      </c>
      <c r="I258" s="292">
        <f t="shared" si="241"/>
        <v>0</v>
      </c>
      <c r="J258" s="292">
        <f t="shared" si="241"/>
        <v>0</v>
      </c>
      <c r="K258" s="292">
        <f t="shared" si="241"/>
        <v>0</v>
      </c>
      <c r="L258" s="48">
        <f t="shared" si="198"/>
        <v>0</v>
      </c>
      <c r="M258" s="48">
        <f t="shared" si="199"/>
        <v>0</v>
      </c>
      <c r="N258" s="292">
        <f t="shared" si="242"/>
        <v>0</v>
      </c>
      <c r="O258" s="292">
        <f t="shared" si="242"/>
        <v>0</v>
      </c>
      <c r="P258" s="292">
        <f t="shared" si="242"/>
        <v>0</v>
      </c>
      <c r="Q258" s="292">
        <f t="shared" si="242"/>
        <v>0</v>
      </c>
      <c r="R258" s="292">
        <f t="shared" si="242"/>
        <v>0</v>
      </c>
      <c r="S258" s="292">
        <f t="shared" si="242"/>
        <v>0</v>
      </c>
      <c r="T258" s="292">
        <f t="shared" si="242"/>
        <v>0</v>
      </c>
      <c r="U258" s="292">
        <f t="shared" si="242"/>
        <v>0</v>
      </c>
      <c r="V258" s="292">
        <f t="shared" si="242"/>
        <v>0</v>
      </c>
      <c r="W258" s="292">
        <f t="shared" si="242"/>
        <v>0</v>
      </c>
      <c r="X258" s="292">
        <f t="shared" si="242"/>
        <v>0</v>
      </c>
      <c r="Y258" s="292">
        <f t="shared" si="242"/>
        <v>0</v>
      </c>
      <c r="Z258" s="292">
        <f t="shared" si="242"/>
        <v>0</v>
      </c>
      <c r="AA258" s="292">
        <f t="shared" si="242"/>
        <v>0</v>
      </c>
      <c r="AB258" s="292">
        <f t="shared" si="242"/>
        <v>0</v>
      </c>
      <c r="AC258" s="292">
        <f t="shared" si="242"/>
        <v>0</v>
      </c>
      <c r="AD258" s="292">
        <f t="shared" si="242"/>
        <v>0</v>
      </c>
      <c r="AE258" s="292">
        <f t="shared" si="191"/>
        <v>0</v>
      </c>
      <c r="AF258" s="292">
        <f t="shared" si="243"/>
        <v>0</v>
      </c>
      <c r="AG258" s="292">
        <f t="shared" si="243"/>
        <v>0</v>
      </c>
      <c r="AH258" s="98">
        <f t="shared" si="243"/>
        <v>0</v>
      </c>
      <c r="AI258" s="292">
        <f t="shared" si="243"/>
        <v>0</v>
      </c>
      <c r="AJ258" s="292">
        <f t="shared" si="243"/>
        <v>0</v>
      </c>
      <c r="AK258" s="292">
        <f t="shared" si="243"/>
        <v>0</v>
      </c>
      <c r="AL258" s="292">
        <f t="shared" si="243"/>
        <v>0</v>
      </c>
      <c r="AM258" s="292">
        <f t="shared" si="243"/>
        <v>0</v>
      </c>
      <c r="AN258" s="292">
        <f t="shared" si="243"/>
        <v>0</v>
      </c>
      <c r="AO258" s="292">
        <f t="shared" si="243"/>
        <v>0</v>
      </c>
      <c r="AP258" s="292">
        <f t="shared" si="243"/>
        <v>0</v>
      </c>
      <c r="AQ258"/>
    </row>
    <row r="259" spans="1:43" ht="24" customHeight="1">
      <c r="A259" s="85"/>
      <c r="B259" s="85"/>
      <c r="C259" s="16" t="s">
        <v>201</v>
      </c>
      <c r="D259" s="52" t="s">
        <v>202</v>
      </c>
      <c r="E259" s="93">
        <f t="shared" si="241"/>
        <v>12651</v>
      </c>
      <c r="F259" s="292">
        <f t="shared" si="241"/>
        <v>16082</v>
      </c>
      <c r="G259" s="292">
        <f t="shared" si="241"/>
        <v>16082</v>
      </c>
      <c r="H259" s="292">
        <f t="shared" si="241"/>
        <v>7469</v>
      </c>
      <c r="I259" s="292">
        <f t="shared" si="241"/>
        <v>4156</v>
      </c>
      <c r="J259" s="292">
        <f t="shared" si="241"/>
        <v>2232</v>
      </c>
      <c r="K259" s="292">
        <f t="shared" si="241"/>
        <v>2225</v>
      </c>
      <c r="L259" s="48">
        <f t="shared" si="198"/>
        <v>16082</v>
      </c>
      <c r="M259" s="48">
        <f t="shared" si="199"/>
        <v>0</v>
      </c>
      <c r="N259" s="292">
        <f t="shared" si="242"/>
        <v>0</v>
      </c>
      <c r="O259" s="292">
        <f t="shared" si="242"/>
        <v>0</v>
      </c>
      <c r="P259" s="292">
        <f t="shared" si="242"/>
        <v>0</v>
      </c>
      <c r="Q259" s="292">
        <f t="shared" si="242"/>
        <v>0</v>
      </c>
      <c r="R259" s="292">
        <f t="shared" si="242"/>
        <v>0</v>
      </c>
      <c r="S259" s="292">
        <f t="shared" si="242"/>
        <v>0</v>
      </c>
      <c r="T259" s="292">
        <f t="shared" si="242"/>
        <v>0</v>
      </c>
      <c r="U259" s="292">
        <f t="shared" si="242"/>
        <v>0</v>
      </c>
      <c r="V259" s="292">
        <f t="shared" si="242"/>
        <v>0</v>
      </c>
      <c r="W259" s="292">
        <f t="shared" si="242"/>
        <v>0</v>
      </c>
      <c r="X259" s="292">
        <f t="shared" si="242"/>
        <v>0</v>
      </c>
      <c r="Y259" s="292">
        <f t="shared" si="242"/>
        <v>0</v>
      </c>
      <c r="Z259" s="292">
        <f t="shared" si="242"/>
        <v>0</v>
      </c>
      <c r="AA259" s="292">
        <f t="shared" si="242"/>
        <v>0</v>
      </c>
      <c r="AB259" s="292">
        <f t="shared" si="242"/>
        <v>0</v>
      </c>
      <c r="AC259" s="292">
        <f t="shared" si="242"/>
        <v>0</v>
      </c>
      <c r="AD259" s="292">
        <f t="shared" si="242"/>
        <v>0</v>
      </c>
      <c r="AE259" s="292">
        <f t="shared" si="191"/>
        <v>16082</v>
      </c>
      <c r="AF259" s="292">
        <f t="shared" si="243"/>
        <v>16082</v>
      </c>
      <c r="AG259" s="292">
        <f t="shared" si="243"/>
        <v>6820</v>
      </c>
      <c r="AH259" s="98">
        <f t="shared" si="243"/>
        <v>7781</v>
      </c>
      <c r="AI259" s="292">
        <f t="shared" si="243"/>
        <v>0</v>
      </c>
      <c r="AJ259" s="292">
        <f t="shared" si="243"/>
        <v>0</v>
      </c>
      <c r="AK259" s="292">
        <f t="shared" si="243"/>
        <v>0</v>
      </c>
      <c r="AL259" s="292">
        <f t="shared" si="243"/>
        <v>7781</v>
      </c>
      <c r="AM259" s="292">
        <f t="shared" si="243"/>
        <v>0</v>
      </c>
      <c r="AN259" s="292">
        <f t="shared" si="243"/>
        <v>0</v>
      </c>
      <c r="AO259" s="292">
        <f t="shared" si="243"/>
        <v>0</v>
      </c>
      <c r="AP259" s="292">
        <f t="shared" si="243"/>
        <v>0</v>
      </c>
      <c r="AQ259"/>
    </row>
    <row r="260" spans="1:43" ht="24.75" customHeight="1">
      <c r="A260" s="85"/>
      <c r="B260" s="85"/>
      <c r="C260" s="16" t="s">
        <v>195</v>
      </c>
      <c r="D260" s="52" t="s">
        <v>203</v>
      </c>
      <c r="E260" s="93">
        <f t="shared" si="241"/>
        <v>0</v>
      </c>
      <c r="F260" s="93">
        <f t="shared" si="241"/>
        <v>0</v>
      </c>
      <c r="G260" s="93">
        <f t="shared" si="241"/>
        <v>0</v>
      </c>
      <c r="H260" s="93">
        <f t="shared" si="241"/>
        <v>0</v>
      </c>
      <c r="I260" s="93">
        <f t="shared" si="241"/>
        <v>0</v>
      </c>
      <c r="J260" s="93">
        <f t="shared" si="241"/>
        <v>0</v>
      </c>
      <c r="K260" s="93">
        <f t="shared" si="241"/>
        <v>0</v>
      </c>
      <c r="L260" s="48">
        <f t="shared" si="198"/>
        <v>0</v>
      </c>
      <c r="M260" s="48">
        <f t="shared" si="199"/>
        <v>0</v>
      </c>
      <c r="N260" s="93">
        <f t="shared" si="242"/>
        <v>0</v>
      </c>
      <c r="O260" s="93">
        <f t="shared" si="242"/>
        <v>0</v>
      </c>
      <c r="P260" s="93">
        <f t="shared" si="242"/>
        <v>0</v>
      </c>
      <c r="Q260" s="93">
        <f t="shared" si="242"/>
        <v>0</v>
      </c>
      <c r="R260" s="93">
        <f t="shared" si="242"/>
        <v>0</v>
      </c>
      <c r="S260" s="93">
        <f t="shared" si="242"/>
        <v>0</v>
      </c>
      <c r="T260" s="93">
        <f t="shared" si="242"/>
        <v>0</v>
      </c>
      <c r="U260" s="93">
        <f t="shared" si="242"/>
        <v>0</v>
      </c>
      <c r="V260" s="93">
        <f t="shared" si="242"/>
        <v>0</v>
      </c>
      <c r="W260" s="93">
        <f t="shared" si="242"/>
        <v>0</v>
      </c>
      <c r="X260" s="93">
        <f t="shared" si="242"/>
        <v>0</v>
      </c>
      <c r="Y260" s="93">
        <f t="shared" si="242"/>
        <v>0</v>
      </c>
      <c r="Z260" s="93">
        <f t="shared" si="242"/>
        <v>0</v>
      </c>
      <c r="AA260" s="93">
        <f t="shared" si="242"/>
        <v>0</v>
      </c>
      <c r="AB260" s="93">
        <f t="shared" si="242"/>
        <v>0</v>
      </c>
      <c r="AC260" s="93">
        <f t="shared" si="242"/>
        <v>0</v>
      </c>
      <c r="AD260" s="93">
        <f t="shared" si="242"/>
        <v>0</v>
      </c>
      <c r="AE260" s="292">
        <f t="shared" si="191"/>
        <v>0</v>
      </c>
      <c r="AF260" s="93">
        <f t="shared" si="243"/>
        <v>0</v>
      </c>
      <c r="AG260" s="93">
        <f t="shared" si="243"/>
        <v>3199</v>
      </c>
      <c r="AH260" s="93">
        <f t="shared" si="243"/>
        <v>342</v>
      </c>
      <c r="AI260" s="93">
        <f t="shared" si="243"/>
        <v>0</v>
      </c>
      <c r="AJ260" s="93">
        <f t="shared" si="243"/>
        <v>0</v>
      </c>
      <c r="AK260" s="93">
        <f t="shared" si="243"/>
        <v>0</v>
      </c>
      <c r="AL260" s="93">
        <f t="shared" si="243"/>
        <v>342</v>
      </c>
      <c r="AM260" s="93">
        <f t="shared" si="243"/>
        <v>0</v>
      </c>
      <c r="AN260" s="93">
        <f t="shared" si="243"/>
        <v>0</v>
      </c>
      <c r="AO260" s="93">
        <f t="shared" si="243"/>
        <v>0</v>
      </c>
      <c r="AP260" s="93">
        <f t="shared" si="243"/>
        <v>0</v>
      </c>
      <c r="AQ260"/>
    </row>
    <row r="261" spans="1:43" ht="24.75" customHeight="1">
      <c r="A261" s="85"/>
      <c r="B261" s="85"/>
      <c r="C261" s="16" t="s">
        <v>197</v>
      </c>
      <c r="D261" s="54" t="s">
        <v>204</v>
      </c>
      <c r="E261" s="93">
        <f t="shared" si="241"/>
        <v>0</v>
      </c>
      <c r="F261" s="93">
        <f t="shared" si="241"/>
        <v>0</v>
      </c>
      <c r="G261" s="93">
        <f t="shared" si="241"/>
        <v>0</v>
      </c>
      <c r="H261" s="93">
        <f t="shared" si="241"/>
        <v>0</v>
      </c>
      <c r="I261" s="93">
        <f t="shared" si="241"/>
        <v>0</v>
      </c>
      <c r="J261" s="93">
        <f t="shared" si="241"/>
        <v>0</v>
      </c>
      <c r="K261" s="93">
        <f t="shared" si="241"/>
        <v>0</v>
      </c>
      <c r="L261" s="48">
        <f t="shared" si="198"/>
        <v>0</v>
      </c>
      <c r="M261" s="48">
        <f t="shared" si="199"/>
        <v>0</v>
      </c>
      <c r="N261" s="93">
        <f t="shared" si="242"/>
        <v>0</v>
      </c>
      <c r="O261" s="93">
        <f t="shared" si="242"/>
        <v>0</v>
      </c>
      <c r="P261" s="93">
        <f t="shared" si="242"/>
        <v>0</v>
      </c>
      <c r="Q261" s="93">
        <f t="shared" si="242"/>
        <v>0</v>
      </c>
      <c r="R261" s="93">
        <f t="shared" si="242"/>
        <v>0</v>
      </c>
      <c r="S261" s="93">
        <f t="shared" si="242"/>
        <v>0</v>
      </c>
      <c r="T261" s="93">
        <f t="shared" si="242"/>
        <v>0</v>
      </c>
      <c r="U261" s="93">
        <f t="shared" si="242"/>
        <v>0</v>
      </c>
      <c r="V261" s="93">
        <f t="shared" si="242"/>
        <v>0</v>
      </c>
      <c r="W261" s="93">
        <f t="shared" si="242"/>
        <v>0</v>
      </c>
      <c r="X261" s="93">
        <f t="shared" si="242"/>
        <v>0</v>
      </c>
      <c r="Y261" s="93">
        <f t="shared" si="242"/>
        <v>0</v>
      </c>
      <c r="Z261" s="93">
        <f t="shared" si="242"/>
        <v>0</v>
      </c>
      <c r="AA261" s="93">
        <f t="shared" si="242"/>
        <v>0</v>
      </c>
      <c r="AB261" s="93">
        <f t="shared" si="242"/>
        <v>0</v>
      </c>
      <c r="AC261" s="93">
        <f t="shared" si="242"/>
        <v>0</v>
      </c>
      <c r="AD261" s="93">
        <f t="shared" si="242"/>
        <v>0</v>
      </c>
      <c r="AE261" s="292">
        <f t="shared" si="191"/>
        <v>0</v>
      </c>
      <c r="AF261" s="93">
        <f t="shared" si="243"/>
        <v>0</v>
      </c>
      <c r="AG261" s="93">
        <f t="shared" si="243"/>
        <v>2700</v>
      </c>
      <c r="AH261" s="93">
        <f t="shared" si="243"/>
        <v>292</v>
      </c>
      <c r="AI261" s="93">
        <f t="shared" si="243"/>
        <v>0</v>
      </c>
      <c r="AJ261" s="93">
        <f t="shared" si="243"/>
        <v>0</v>
      </c>
      <c r="AK261" s="93">
        <f t="shared" si="243"/>
        <v>0</v>
      </c>
      <c r="AL261" s="93">
        <f t="shared" si="243"/>
        <v>292</v>
      </c>
      <c r="AM261" s="93">
        <f t="shared" si="243"/>
        <v>0</v>
      </c>
      <c r="AN261" s="93">
        <f t="shared" si="243"/>
        <v>0</v>
      </c>
      <c r="AO261" s="93">
        <f t="shared" si="243"/>
        <v>0</v>
      </c>
      <c r="AP261" s="93">
        <f t="shared" si="243"/>
        <v>0</v>
      </c>
      <c r="AQ261"/>
    </row>
    <row r="262" spans="1:43" ht="24.75" customHeight="1">
      <c r="A262" s="85"/>
      <c r="B262" s="85"/>
      <c r="C262" s="16" t="s">
        <v>199</v>
      </c>
      <c r="D262" s="54" t="s">
        <v>205</v>
      </c>
      <c r="E262" s="93">
        <f t="shared" si="241"/>
        <v>0</v>
      </c>
      <c r="F262" s="93">
        <f t="shared" si="241"/>
        <v>0</v>
      </c>
      <c r="G262" s="93">
        <f t="shared" si="241"/>
        <v>0</v>
      </c>
      <c r="H262" s="93">
        <f t="shared" si="241"/>
        <v>0</v>
      </c>
      <c r="I262" s="93">
        <f t="shared" si="241"/>
        <v>0</v>
      </c>
      <c r="J262" s="93">
        <f t="shared" si="241"/>
        <v>0</v>
      </c>
      <c r="K262" s="93">
        <f t="shared" si="241"/>
        <v>0</v>
      </c>
      <c r="L262" s="48">
        <f t="shared" si="198"/>
        <v>0</v>
      </c>
      <c r="M262" s="48">
        <f t="shared" si="199"/>
        <v>0</v>
      </c>
      <c r="N262" s="93">
        <f t="shared" si="242"/>
        <v>0</v>
      </c>
      <c r="O262" s="93">
        <f t="shared" si="242"/>
        <v>0</v>
      </c>
      <c r="P262" s="93">
        <f t="shared" si="242"/>
        <v>0</v>
      </c>
      <c r="Q262" s="93">
        <f t="shared" si="242"/>
        <v>0</v>
      </c>
      <c r="R262" s="93">
        <f t="shared" si="242"/>
        <v>0</v>
      </c>
      <c r="S262" s="93">
        <f t="shared" si="242"/>
        <v>0</v>
      </c>
      <c r="T262" s="93">
        <f t="shared" si="242"/>
        <v>0</v>
      </c>
      <c r="U262" s="93">
        <f t="shared" si="242"/>
        <v>0</v>
      </c>
      <c r="V262" s="93">
        <f t="shared" si="242"/>
        <v>0</v>
      </c>
      <c r="W262" s="93">
        <f t="shared" si="242"/>
        <v>0</v>
      </c>
      <c r="X262" s="93">
        <f t="shared" si="242"/>
        <v>0</v>
      </c>
      <c r="Y262" s="93">
        <f t="shared" si="242"/>
        <v>0</v>
      </c>
      <c r="Z262" s="93">
        <f t="shared" si="242"/>
        <v>0</v>
      </c>
      <c r="AA262" s="93">
        <f t="shared" si="242"/>
        <v>0</v>
      </c>
      <c r="AB262" s="93">
        <f t="shared" si="242"/>
        <v>0</v>
      </c>
      <c r="AC262" s="93">
        <f t="shared" si="242"/>
        <v>0</v>
      </c>
      <c r="AD262" s="93">
        <f t="shared" si="242"/>
        <v>0</v>
      </c>
      <c r="AE262" s="292">
        <f t="shared" si="191"/>
        <v>0</v>
      </c>
      <c r="AF262" s="93">
        <f t="shared" si="243"/>
        <v>0</v>
      </c>
      <c r="AG262" s="93">
        <f t="shared" si="243"/>
        <v>0</v>
      </c>
      <c r="AH262" s="93">
        <f t="shared" si="243"/>
        <v>0</v>
      </c>
      <c r="AI262" s="93">
        <f t="shared" si="243"/>
        <v>0</v>
      </c>
      <c r="AJ262" s="93">
        <f t="shared" si="243"/>
        <v>0</v>
      </c>
      <c r="AK262" s="93">
        <f t="shared" si="243"/>
        <v>0</v>
      </c>
      <c r="AL262" s="93">
        <f t="shared" si="243"/>
        <v>0</v>
      </c>
      <c r="AM262" s="93">
        <f t="shared" si="243"/>
        <v>0</v>
      </c>
      <c r="AN262" s="93">
        <f t="shared" si="243"/>
        <v>0</v>
      </c>
      <c r="AO262" s="93">
        <f t="shared" si="243"/>
        <v>0</v>
      </c>
      <c r="AP262" s="93">
        <f t="shared" si="243"/>
        <v>0</v>
      </c>
      <c r="AQ262"/>
    </row>
    <row r="263" spans="1:43" ht="24.75" customHeight="1">
      <c r="A263" s="85"/>
      <c r="B263" s="85"/>
      <c r="C263" s="16" t="s">
        <v>201</v>
      </c>
      <c r="D263" s="54" t="s">
        <v>206</v>
      </c>
      <c r="E263" s="93">
        <f t="shared" si="241"/>
        <v>0</v>
      </c>
      <c r="F263" s="93">
        <f t="shared" si="241"/>
        <v>0</v>
      </c>
      <c r="G263" s="93">
        <f t="shared" si="241"/>
        <v>0</v>
      </c>
      <c r="H263" s="93">
        <f t="shared" si="241"/>
        <v>0</v>
      </c>
      <c r="I263" s="93">
        <f t="shared" si="241"/>
        <v>0</v>
      </c>
      <c r="J263" s="93">
        <f t="shared" si="241"/>
        <v>0</v>
      </c>
      <c r="K263" s="93">
        <f t="shared" si="241"/>
        <v>0</v>
      </c>
      <c r="L263" s="48">
        <f t="shared" si="198"/>
        <v>0</v>
      </c>
      <c r="M263" s="48">
        <f t="shared" si="199"/>
        <v>0</v>
      </c>
      <c r="N263" s="93">
        <f t="shared" si="242"/>
        <v>0</v>
      </c>
      <c r="O263" s="93">
        <f t="shared" si="242"/>
        <v>0</v>
      </c>
      <c r="P263" s="93">
        <f t="shared" si="242"/>
        <v>0</v>
      </c>
      <c r="Q263" s="93">
        <f t="shared" si="242"/>
        <v>0</v>
      </c>
      <c r="R263" s="93">
        <f t="shared" si="242"/>
        <v>0</v>
      </c>
      <c r="S263" s="93">
        <f t="shared" si="242"/>
        <v>0</v>
      </c>
      <c r="T263" s="93">
        <f t="shared" si="242"/>
        <v>0</v>
      </c>
      <c r="U263" s="93">
        <f t="shared" si="242"/>
        <v>0</v>
      </c>
      <c r="V263" s="93">
        <f t="shared" si="242"/>
        <v>0</v>
      </c>
      <c r="W263" s="93">
        <f t="shared" si="242"/>
        <v>0</v>
      </c>
      <c r="X263" s="93">
        <f t="shared" si="242"/>
        <v>0</v>
      </c>
      <c r="Y263" s="93">
        <f t="shared" si="242"/>
        <v>0</v>
      </c>
      <c r="Z263" s="93">
        <f t="shared" si="242"/>
        <v>0</v>
      </c>
      <c r="AA263" s="93">
        <f t="shared" si="242"/>
        <v>0</v>
      </c>
      <c r="AB263" s="93">
        <f t="shared" si="242"/>
        <v>0</v>
      </c>
      <c r="AC263" s="93">
        <f t="shared" si="242"/>
        <v>0</v>
      </c>
      <c r="AD263" s="93">
        <f t="shared" si="242"/>
        <v>0</v>
      </c>
      <c r="AE263" s="292">
        <f t="shared" si="191"/>
        <v>0</v>
      </c>
      <c r="AF263" s="93">
        <f t="shared" si="243"/>
        <v>0</v>
      </c>
      <c r="AG263" s="93">
        <f t="shared" si="243"/>
        <v>499</v>
      </c>
      <c r="AH263" s="93">
        <f t="shared" si="243"/>
        <v>50</v>
      </c>
      <c r="AI263" s="93">
        <f t="shared" si="243"/>
        <v>0</v>
      </c>
      <c r="AJ263" s="93">
        <f t="shared" si="243"/>
        <v>0</v>
      </c>
      <c r="AK263" s="93">
        <f t="shared" si="243"/>
        <v>0</v>
      </c>
      <c r="AL263" s="93">
        <f t="shared" si="243"/>
        <v>50</v>
      </c>
      <c r="AM263" s="93">
        <f t="shared" si="243"/>
        <v>0</v>
      </c>
      <c r="AN263" s="93">
        <f t="shared" si="243"/>
        <v>0</v>
      </c>
      <c r="AO263" s="93">
        <f t="shared" si="243"/>
        <v>0</v>
      </c>
      <c r="AP263" s="93">
        <f t="shared" si="243"/>
        <v>0</v>
      </c>
      <c r="AQ263"/>
    </row>
    <row r="264" spans="1:43" ht="24" customHeight="1">
      <c r="A264" s="85"/>
      <c r="B264" s="85"/>
      <c r="C264" s="94" t="s">
        <v>207</v>
      </c>
      <c r="D264" s="92" t="s">
        <v>208</v>
      </c>
      <c r="E264" s="93">
        <f t="shared" si="241"/>
        <v>2103</v>
      </c>
      <c r="F264" s="93">
        <f t="shared" si="241"/>
        <v>21506</v>
      </c>
      <c r="G264" s="93">
        <f t="shared" si="241"/>
        <v>22276</v>
      </c>
      <c r="H264" s="93">
        <f t="shared" si="241"/>
        <v>399</v>
      </c>
      <c r="I264" s="93">
        <f t="shared" si="241"/>
        <v>5482</v>
      </c>
      <c r="J264" s="93">
        <f t="shared" si="241"/>
        <v>7634</v>
      </c>
      <c r="K264" s="93">
        <f t="shared" si="241"/>
        <v>8761</v>
      </c>
      <c r="L264" s="48">
        <f t="shared" si="198"/>
        <v>22276</v>
      </c>
      <c r="M264" s="48">
        <f t="shared" si="199"/>
        <v>0</v>
      </c>
      <c r="N264" s="93">
        <f t="shared" si="242"/>
        <v>25946</v>
      </c>
      <c r="O264" s="93">
        <f t="shared" si="242"/>
        <v>25926</v>
      </c>
      <c r="P264" s="93">
        <f t="shared" si="242"/>
        <v>10627</v>
      </c>
      <c r="Q264" s="93">
        <f t="shared" si="242"/>
        <v>0</v>
      </c>
      <c r="R264" s="93">
        <f t="shared" si="242"/>
        <v>0</v>
      </c>
      <c r="S264" s="93">
        <f t="shared" si="242"/>
        <v>0</v>
      </c>
      <c r="T264" s="93">
        <f t="shared" si="242"/>
        <v>0</v>
      </c>
      <c r="U264" s="93">
        <f t="shared" si="242"/>
        <v>0</v>
      </c>
      <c r="V264" s="93">
        <f t="shared" si="242"/>
        <v>0</v>
      </c>
      <c r="W264" s="93">
        <f t="shared" si="242"/>
        <v>14.589999999999998</v>
      </c>
      <c r="X264" s="93">
        <f t="shared" si="242"/>
        <v>0</v>
      </c>
      <c r="Y264" s="93">
        <f t="shared" si="242"/>
        <v>0</v>
      </c>
      <c r="Z264" s="93">
        <f t="shared" si="242"/>
        <v>0</v>
      </c>
      <c r="AA264" s="93">
        <f t="shared" si="242"/>
        <v>0</v>
      </c>
      <c r="AB264" s="93">
        <f t="shared" si="242"/>
        <v>0</v>
      </c>
      <c r="AC264" s="93">
        <f t="shared" si="242"/>
        <v>0</v>
      </c>
      <c r="AD264" s="93">
        <f t="shared" si="242"/>
        <v>0</v>
      </c>
      <c r="AE264" s="292">
        <f t="shared" si="191"/>
        <v>22290.59</v>
      </c>
      <c r="AF264" s="93">
        <f t="shared" si="243"/>
        <v>22290.59</v>
      </c>
      <c r="AG264" s="93">
        <f t="shared" si="243"/>
        <v>2618</v>
      </c>
      <c r="AH264" s="93">
        <f t="shared" si="243"/>
        <v>26992</v>
      </c>
      <c r="AI264" s="93">
        <f t="shared" si="243"/>
        <v>0</v>
      </c>
      <c r="AJ264" s="93">
        <f t="shared" si="243"/>
        <v>0</v>
      </c>
      <c r="AK264" s="93">
        <f t="shared" si="243"/>
        <v>0</v>
      </c>
      <c r="AL264" s="93">
        <f t="shared" si="243"/>
        <v>26992</v>
      </c>
      <c r="AM264" s="93">
        <f t="shared" si="243"/>
        <v>26474</v>
      </c>
      <c r="AN264" s="93">
        <f t="shared" si="243"/>
        <v>18815</v>
      </c>
      <c r="AO264" s="93">
        <f t="shared" si="243"/>
        <v>546</v>
      </c>
      <c r="AP264" s="93">
        <f t="shared" si="243"/>
        <v>0</v>
      </c>
      <c r="AQ264"/>
    </row>
    <row r="265" spans="1:43" ht="24.75" hidden="1" customHeight="1">
      <c r="A265" s="85"/>
      <c r="B265" s="85"/>
      <c r="C265" s="94" t="s">
        <v>209</v>
      </c>
      <c r="D265" s="92" t="s">
        <v>210</v>
      </c>
      <c r="E265" s="93">
        <f t="shared" si="241"/>
        <v>0</v>
      </c>
      <c r="F265" s="93">
        <f t="shared" si="241"/>
        <v>0</v>
      </c>
      <c r="G265" s="93">
        <f t="shared" si="241"/>
        <v>0</v>
      </c>
      <c r="H265" s="93">
        <f t="shared" si="241"/>
        <v>0</v>
      </c>
      <c r="I265" s="93">
        <f t="shared" si="241"/>
        <v>0</v>
      </c>
      <c r="J265" s="93">
        <f t="shared" si="241"/>
        <v>0</v>
      </c>
      <c r="K265" s="93">
        <f t="shared" si="241"/>
        <v>0</v>
      </c>
      <c r="L265" s="48">
        <f t="shared" si="198"/>
        <v>0</v>
      </c>
      <c r="M265" s="48">
        <f t="shared" si="199"/>
        <v>0</v>
      </c>
      <c r="N265" s="93">
        <f t="shared" si="242"/>
        <v>0</v>
      </c>
      <c r="O265" s="93">
        <f t="shared" si="242"/>
        <v>0</v>
      </c>
      <c r="P265" s="93">
        <f t="shared" si="242"/>
        <v>0</v>
      </c>
      <c r="Q265" s="93">
        <f t="shared" si="242"/>
        <v>0</v>
      </c>
      <c r="R265" s="93">
        <f t="shared" si="242"/>
        <v>0</v>
      </c>
      <c r="S265" s="93">
        <f t="shared" si="242"/>
        <v>0</v>
      </c>
      <c r="T265" s="93">
        <f t="shared" si="242"/>
        <v>0</v>
      </c>
      <c r="U265" s="93">
        <f t="shared" si="242"/>
        <v>0</v>
      </c>
      <c r="V265" s="93">
        <f t="shared" si="242"/>
        <v>0</v>
      </c>
      <c r="W265" s="93">
        <f t="shared" si="242"/>
        <v>0</v>
      </c>
      <c r="X265" s="93">
        <f t="shared" si="242"/>
        <v>0</v>
      </c>
      <c r="Y265" s="93">
        <f t="shared" si="242"/>
        <v>0</v>
      </c>
      <c r="Z265" s="93">
        <f t="shared" si="242"/>
        <v>0</v>
      </c>
      <c r="AA265" s="93">
        <f t="shared" si="242"/>
        <v>0</v>
      </c>
      <c r="AB265" s="93">
        <f t="shared" si="242"/>
        <v>0</v>
      </c>
      <c r="AC265" s="93">
        <f t="shared" si="242"/>
        <v>0</v>
      </c>
      <c r="AD265" s="93">
        <f t="shared" si="242"/>
        <v>0</v>
      </c>
      <c r="AE265" s="292">
        <f t="shared" si="191"/>
        <v>0</v>
      </c>
      <c r="AF265" s="93">
        <f t="shared" si="243"/>
        <v>0</v>
      </c>
      <c r="AG265" s="93">
        <f t="shared" si="243"/>
        <v>0</v>
      </c>
      <c r="AH265" s="93">
        <f t="shared" si="243"/>
        <v>0</v>
      </c>
      <c r="AI265" s="93">
        <f t="shared" si="243"/>
        <v>0</v>
      </c>
      <c r="AJ265" s="93">
        <f t="shared" si="243"/>
        <v>0</v>
      </c>
      <c r="AK265" s="93">
        <f t="shared" si="243"/>
        <v>0</v>
      </c>
      <c r="AL265" s="93">
        <f t="shared" si="243"/>
        <v>0</v>
      </c>
      <c r="AM265" s="93">
        <f t="shared" si="243"/>
        <v>0</v>
      </c>
      <c r="AN265" s="93">
        <f t="shared" si="243"/>
        <v>0</v>
      </c>
      <c r="AO265" s="93">
        <f t="shared" si="243"/>
        <v>0</v>
      </c>
      <c r="AP265" s="93">
        <f t="shared" si="243"/>
        <v>0</v>
      </c>
      <c r="AQ265"/>
    </row>
    <row r="266" spans="1:43" ht="24.75" customHeight="1">
      <c r="A266" s="85"/>
      <c r="B266" s="85"/>
      <c r="C266" s="94" t="s">
        <v>211</v>
      </c>
      <c r="D266" s="92" t="s">
        <v>212</v>
      </c>
      <c r="E266" s="93">
        <f t="shared" si="241"/>
        <v>2103</v>
      </c>
      <c r="F266" s="93">
        <f t="shared" si="241"/>
        <v>21506</v>
      </c>
      <c r="G266" s="93">
        <f t="shared" si="241"/>
        <v>22276</v>
      </c>
      <c r="H266" s="93">
        <f t="shared" si="241"/>
        <v>399</v>
      </c>
      <c r="I266" s="93">
        <f t="shared" si="241"/>
        <v>5482</v>
      </c>
      <c r="J266" s="93">
        <f t="shared" si="241"/>
        <v>7634</v>
      </c>
      <c r="K266" s="93">
        <f t="shared" si="241"/>
        <v>8761</v>
      </c>
      <c r="L266" s="48">
        <f t="shared" si="198"/>
        <v>22276</v>
      </c>
      <c r="M266" s="48">
        <f t="shared" si="199"/>
        <v>0</v>
      </c>
      <c r="N266" s="93">
        <f t="shared" si="242"/>
        <v>25946</v>
      </c>
      <c r="O266" s="93">
        <f t="shared" si="242"/>
        <v>25926</v>
      </c>
      <c r="P266" s="93">
        <f t="shared" si="242"/>
        <v>10627</v>
      </c>
      <c r="Q266" s="93">
        <f t="shared" si="242"/>
        <v>0</v>
      </c>
      <c r="R266" s="93">
        <f t="shared" si="242"/>
        <v>0</v>
      </c>
      <c r="S266" s="93">
        <f t="shared" si="242"/>
        <v>0</v>
      </c>
      <c r="T266" s="93">
        <f t="shared" si="242"/>
        <v>0</v>
      </c>
      <c r="U266" s="93">
        <f t="shared" si="242"/>
        <v>0</v>
      </c>
      <c r="V266" s="93">
        <f t="shared" si="242"/>
        <v>0</v>
      </c>
      <c r="W266" s="93">
        <f t="shared" si="242"/>
        <v>14.589999999999998</v>
      </c>
      <c r="X266" s="93">
        <f t="shared" si="242"/>
        <v>0</v>
      </c>
      <c r="Y266" s="93">
        <f t="shared" si="242"/>
        <v>0</v>
      </c>
      <c r="Z266" s="93">
        <f t="shared" si="242"/>
        <v>0</v>
      </c>
      <c r="AA266" s="93">
        <f t="shared" si="242"/>
        <v>0</v>
      </c>
      <c r="AB266" s="93">
        <f t="shared" si="242"/>
        <v>0</v>
      </c>
      <c r="AC266" s="93">
        <f t="shared" si="242"/>
        <v>0</v>
      </c>
      <c r="AD266" s="93">
        <f t="shared" si="242"/>
        <v>0</v>
      </c>
      <c r="AE266" s="292">
        <f t="shared" si="191"/>
        <v>22290.59</v>
      </c>
      <c r="AF266" s="93">
        <f t="shared" si="243"/>
        <v>22290.59</v>
      </c>
      <c r="AG266" s="93">
        <f t="shared" si="243"/>
        <v>2618</v>
      </c>
      <c r="AH266" s="93">
        <f t="shared" si="243"/>
        <v>26992</v>
      </c>
      <c r="AI266" s="93">
        <f t="shared" si="243"/>
        <v>0</v>
      </c>
      <c r="AJ266" s="93">
        <f t="shared" si="243"/>
        <v>0</v>
      </c>
      <c r="AK266" s="93">
        <f t="shared" si="243"/>
        <v>0</v>
      </c>
      <c r="AL266" s="93">
        <f t="shared" si="243"/>
        <v>26992</v>
      </c>
      <c r="AM266" s="93">
        <f t="shared" si="243"/>
        <v>26474</v>
      </c>
      <c r="AN266" s="93">
        <f t="shared" si="243"/>
        <v>18815</v>
      </c>
      <c r="AO266" s="93">
        <f t="shared" si="243"/>
        <v>546</v>
      </c>
      <c r="AP266" s="93">
        <f t="shared" si="243"/>
        <v>0</v>
      </c>
      <c r="AQ266"/>
    </row>
    <row r="267" spans="1:43" ht="24.75" hidden="1" customHeight="1">
      <c r="A267" s="85"/>
      <c r="B267" s="85"/>
      <c r="C267" s="31" t="s">
        <v>213</v>
      </c>
      <c r="D267" s="70" t="s">
        <v>214</v>
      </c>
      <c r="E267" s="98">
        <f t="shared" si="241"/>
        <v>8924</v>
      </c>
      <c r="F267" s="98">
        <f t="shared" si="241"/>
        <v>26640</v>
      </c>
      <c r="G267" s="98">
        <f t="shared" si="241"/>
        <v>26640</v>
      </c>
      <c r="H267" s="98">
        <f t="shared" si="241"/>
        <v>855</v>
      </c>
      <c r="I267" s="98">
        <f t="shared" si="241"/>
        <v>7785</v>
      </c>
      <c r="J267" s="98">
        <f t="shared" si="241"/>
        <v>9000</v>
      </c>
      <c r="K267" s="98">
        <f t="shared" si="241"/>
        <v>9000</v>
      </c>
      <c r="L267" s="48">
        <f t="shared" si="198"/>
        <v>26640</v>
      </c>
      <c r="M267" s="48">
        <f t="shared" si="199"/>
        <v>0</v>
      </c>
      <c r="N267" s="98">
        <f t="shared" si="242"/>
        <v>0</v>
      </c>
      <c r="O267" s="98">
        <f t="shared" si="242"/>
        <v>0</v>
      </c>
      <c r="P267" s="98">
        <f t="shared" si="242"/>
        <v>0</v>
      </c>
      <c r="Q267" s="98">
        <f t="shared" si="242"/>
        <v>0</v>
      </c>
      <c r="R267" s="98">
        <f t="shared" si="242"/>
        <v>0</v>
      </c>
      <c r="S267" s="98">
        <f t="shared" si="242"/>
        <v>0</v>
      </c>
      <c r="T267" s="98">
        <f t="shared" si="242"/>
        <v>0</v>
      </c>
      <c r="U267" s="98">
        <f t="shared" si="242"/>
        <v>0</v>
      </c>
      <c r="V267" s="98">
        <f t="shared" si="242"/>
        <v>0</v>
      </c>
      <c r="W267" s="98">
        <f t="shared" si="242"/>
        <v>0</v>
      </c>
      <c r="X267" s="98">
        <f t="shared" si="242"/>
        <v>0</v>
      </c>
      <c r="Y267" s="98">
        <f t="shared" si="242"/>
        <v>0</v>
      </c>
      <c r="Z267" s="98">
        <f t="shared" si="242"/>
        <v>0</v>
      </c>
      <c r="AA267" s="98">
        <f t="shared" si="242"/>
        <v>0</v>
      </c>
      <c r="AB267" s="98">
        <f t="shared" si="242"/>
        <v>0</v>
      </c>
      <c r="AC267" s="98">
        <f t="shared" si="242"/>
        <v>0</v>
      </c>
      <c r="AD267" s="98">
        <f t="shared" si="242"/>
        <v>0</v>
      </c>
      <c r="AE267" s="292">
        <f t="shared" si="191"/>
        <v>26640</v>
      </c>
      <c r="AF267" s="98">
        <f t="shared" si="243"/>
        <v>26640</v>
      </c>
      <c r="AG267" s="98">
        <f t="shared" si="243"/>
        <v>25826</v>
      </c>
      <c r="AH267" s="98">
        <f t="shared" si="243"/>
        <v>0</v>
      </c>
      <c r="AI267" s="98">
        <f t="shared" si="243"/>
        <v>0</v>
      </c>
      <c r="AJ267" s="98">
        <f t="shared" si="243"/>
        <v>0</v>
      </c>
      <c r="AK267" s="98">
        <f t="shared" si="243"/>
        <v>0</v>
      </c>
      <c r="AL267" s="98">
        <f t="shared" si="243"/>
        <v>0</v>
      </c>
      <c r="AM267" s="98">
        <f t="shared" si="243"/>
        <v>0</v>
      </c>
      <c r="AN267" s="98">
        <f t="shared" si="243"/>
        <v>0</v>
      </c>
      <c r="AO267" s="98">
        <f t="shared" si="243"/>
        <v>0</v>
      </c>
      <c r="AP267" s="98">
        <f t="shared" si="243"/>
        <v>0</v>
      </c>
      <c r="AQ267"/>
    </row>
    <row r="268" spans="1:43" ht="30.75" hidden="1" customHeight="1">
      <c r="A268" s="85"/>
      <c r="B268" s="109"/>
      <c r="C268" s="61" t="s">
        <v>215</v>
      </c>
      <c r="D268" s="56" t="s">
        <v>216</v>
      </c>
      <c r="E268" s="98">
        <f t="shared" si="241"/>
        <v>7352</v>
      </c>
      <c r="F268" s="98">
        <f t="shared" si="241"/>
        <v>25000</v>
      </c>
      <c r="G268" s="98">
        <f t="shared" si="241"/>
        <v>25000</v>
      </c>
      <c r="H268" s="98">
        <f t="shared" si="241"/>
        <v>0</v>
      </c>
      <c r="I268" s="98">
        <f t="shared" si="241"/>
        <v>7000</v>
      </c>
      <c r="J268" s="98">
        <f t="shared" si="241"/>
        <v>9000</v>
      </c>
      <c r="K268" s="98">
        <f t="shared" si="241"/>
        <v>9000</v>
      </c>
      <c r="L268" s="48">
        <f t="shared" si="198"/>
        <v>25000</v>
      </c>
      <c r="M268" s="48">
        <f t="shared" si="199"/>
        <v>0</v>
      </c>
      <c r="N268" s="98">
        <f t="shared" si="242"/>
        <v>0</v>
      </c>
      <c r="O268" s="98">
        <f t="shared" si="242"/>
        <v>0</v>
      </c>
      <c r="P268" s="98">
        <f t="shared" si="242"/>
        <v>0</v>
      </c>
      <c r="Q268" s="98">
        <f t="shared" si="242"/>
        <v>0</v>
      </c>
      <c r="R268" s="98">
        <f t="shared" si="242"/>
        <v>0</v>
      </c>
      <c r="S268" s="98">
        <f t="shared" si="242"/>
        <v>0</v>
      </c>
      <c r="T268" s="98">
        <f t="shared" si="242"/>
        <v>0</v>
      </c>
      <c r="U268" s="98">
        <f t="shared" si="242"/>
        <v>0</v>
      </c>
      <c r="V268" s="98">
        <f t="shared" si="242"/>
        <v>0</v>
      </c>
      <c r="W268" s="98">
        <f t="shared" si="242"/>
        <v>0</v>
      </c>
      <c r="X268" s="98">
        <f t="shared" si="242"/>
        <v>0</v>
      </c>
      <c r="Y268" s="98">
        <f t="shared" si="242"/>
        <v>0</v>
      </c>
      <c r="Z268" s="98">
        <f t="shared" si="242"/>
        <v>0</v>
      </c>
      <c r="AA268" s="98">
        <f t="shared" si="242"/>
        <v>0</v>
      </c>
      <c r="AB268" s="98">
        <f t="shared" si="242"/>
        <v>0</v>
      </c>
      <c r="AC268" s="98">
        <f t="shared" si="242"/>
        <v>0</v>
      </c>
      <c r="AD268" s="98">
        <f t="shared" si="242"/>
        <v>0</v>
      </c>
      <c r="AE268" s="292">
        <f t="shared" si="191"/>
        <v>25000</v>
      </c>
      <c r="AF268" s="98">
        <f t="shared" si="243"/>
        <v>25000</v>
      </c>
      <c r="AG268" s="98">
        <f t="shared" si="243"/>
        <v>24787</v>
      </c>
      <c r="AH268" s="98">
        <f t="shared" si="243"/>
        <v>0</v>
      </c>
      <c r="AI268" s="98">
        <f t="shared" si="243"/>
        <v>0</v>
      </c>
      <c r="AJ268" s="98">
        <f t="shared" si="243"/>
        <v>0</v>
      </c>
      <c r="AK268" s="98">
        <f t="shared" si="243"/>
        <v>0</v>
      </c>
      <c r="AL268" s="98">
        <f t="shared" si="243"/>
        <v>0</v>
      </c>
      <c r="AM268" s="98">
        <f t="shared" si="243"/>
        <v>0</v>
      </c>
      <c r="AN268" s="98">
        <f t="shared" si="243"/>
        <v>0</v>
      </c>
      <c r="AO268" s="98">
        <f t="shared" si="243"/>
        <v>0</v>
      </c>
      <c r="AP268" s="98">
        <f t="shared" si="243"/>
        <v>0</v>
      </c>
      <c r="AQ268"/>
    </row>
    <row r="269" spans="1:43" ht="24.75" hidden="1" customHeight="1">
      <c r="A269" s="85"/>
      <c r="B269" s="85"/>
      <c r="C269" s="16" t="s">
        <v>217</v>
      </c>
      <c r="D269" s="52" t="s">
        <v>218</v>
      </c>
      <c r="E269" s="93">
        <f t="shared" si="241"/>
        <v>1572</v>
      </c>
      <c r="F269" s="93">
        <f t="shared" si="241"/>
        <v>1640</v>
      </c>
      <c r="G269" s="93">
        <f t="shared" si="241"/>
        <v>1640</v>
      </c>
      <c r="H269" s="93">
        <f t="shared" si="241"/>
        <v>855</v>
      </c>
      <c r="I269" s="93">
        <f t="shared" si="241"/>
        <v>785</v>
      </c>
      <c r="J269" s="93">
        <f t="shared" si="241"/>
        <v>0</v>
      </c>
      <c r="K269" s="93">
        <f t="shared" si="241"/>
        <v>0</v>
      </c>
      <c r="L269" s="48">
        <f t="shared" si="198"/>
        <v>1640</v>
      </c>
      <c r="M269" s="48">
        <f t="shared" si="199"/>
        <v>0</v>
      </c>
      <c r="N269" s="93">
        <f t="shared" si="242"/>
        <v>0</v>
      </c>
      <c r="O269" s="93">
        <f t="shared" si="242"/>
        <v>0</v>
      </c>
      <c r="P269" s="93">
        <f t="shared" si="242"/>
        <v>0</v>
      </c>
      <c r="Q269" s="93">
        <f t="shared" si="242"/>
        <v>0</v>
      </c>
      <c r="R269" s="93">
        <f t="shared" si="242"/>
        <v>0</v>
      </c>
      <c r="S269" s="93">
        <f t="shared" si="242"/>
        <v>0</v>
      </c>
      <c r="T269" s="93">
        <f t="shared" si="242"/>
        <v>0</v>
      </c>
      <c r="U269" s="93">
        <f t="shared" si="242"/>
        <v>0</v>
      </c>
      <c r="V269" s="93">
        <f t="shared" si="242"/>
        <v>0</v>
      </c>
      <c r="W269" s="93">
        <f t="shared" si="242"/>
        <v>0</v>
      </c>
      <c r="X269" s="93">
        <f t="shared" si="242"/>
        <v>0</v>
      </c>
      <c r="Y269" s="93">
        <f t="shared" si="242"/>
        <v>0</v>
      </c>
      <c r="Z269" s="93">
        <f t="shared" si="242"/>
        <v>0</v>
      </c>
      <c r="AA269" s="93">
        <f t="shared" si="242"/>
        <v>0</v>
      </c>
      <c r="AB269" s="93">
        <f t="shared" si="242"/>
        <v>0</v>
      </c>
      <c r="AC269" s="93">
        <f t="shared" si="242"/>
        <v>0</v>
      </c>
      <c r="AD269" s="93">
        <f t="shared" si="242"/>
        <v>0</v>
      </c>
      <c r="AE269" s="292">
        <f t="shared" si="191"/>
        <v>1640</v>
      </c>
      <c r="AF269" s="93">
        <f t="shared" si="243"/>
        <v>1640</v>
      </c>
      <c r="AG269" s="93">
        <f t="shared" si="243"/>
        <v>1039</v>
      </c>
      <c r="AH269" s="93">
        <f t="shared" si="243"/>
        <v>0</v>
      </c>
      <c r="AI269" s="93">
        <f t="shared" si="243"/>
        <v>0</v>
      </c>
      <c r="AJ269" s="93">
        <f t="shared" si="243"/>
        <v>0</v>
      </c>
      <c r="AK269" s="93">
        <f t="shared" si="243"/>
        <v>0</v>
      </c>
      <c r="AL269" s="93">
        <f t="shared" si="243"/>
        <v>0</v>
      </c>
      <c r="AM269" s="93">
        <f t="shared" si="243"/>
        <v>0</v>
      </c>
      <c r="AN269" s="93">
        <f t="shared" si="243"/>
        <v>0</v>
      </c>
      <c r="AO269" s="93">
        <f t="shared" si="243"/>
        <v>0</v>
      </c>
      <c r="AP269" s="93">
        <f t="shared" si="243"/>
        <v>0</v>
      </c>
      <c r="AQ269"/>
    </row>
    <row r="270" spans="1:43" ht="24.75" hidden="1" customHeight="1">
      <c r="A270" s="85"/>
      <c r="B270" s="85"/>
      <c r="C270" s="16" t="s">
        <v>197</v>
      </c>
      <c r="D270" s="52" t="s">
        <v>219</v>
      </c>
      <c r="E270" s="93">
        <f t="shared" si="241"/>
        <v>1321</v>
      </c>
      <c r="F270" s="93">
        <f t="shared" si="241"/>
        <v>1378</v>
      </c>
      <c r="G270" s="93">
        <f t="shared" si="241"/>
        <v>1378</v>
      </c>
      <c r="H270" s="93">
        <f t="shared" si="241"/>
        <v>718</v>
      </c>
      <c r="I270" s="93">
        <f t="shared" si="241"/>
        <v>660</v>
      </c>
      <c r="J270" s="93">
        <f t="shared" si="241"/>
        <v>0</v>
      </c>
      <c r="K270" s="93">
        <f t="shared" si="241"/>
        <v>0</v>
      </c>
      <c r="L270" s="48">
        <f t="shared" si="198"/>
        <v>1378</v>
      </c>
      <c r="M270" s="48">
        <f t="shared" si="199"/>
        <v>0</v>
      </c>
      <c r="N270" s="93">
        <f t="shared" ref="N270:AD272" si="244">N122</f>
        <v>0</v>
      </c>
      <c r="O270" s="93">
        <f t="shared" si="244"/>
        <v>0</v>
      </c>
      <c r="P270" s="93">
        <f t="shared" si="244"/>
        <v>0</v>
      </c>
      <c r="Q270" s="93">
        <f t="shared" si="244"/>
        <v>0</v>
      </c>
      <c r="R270" s="93">
        <f t="shared" si="244"/>
        <v>0</v>
      </c>
      <c r="S270" s="93">
        <f t="shared" si="244"/>
        <v>0</v>
      </c>
      <c r="T270" s="93">
        <f t="shared" si="244"/>
        <v>0</v>
      </c>
      <c r="U270" s="93">
        <f t="shared" si="244"/>
        <v>0</v>
      </c>
      <c r="V270" s="93">
        <f t="shared" si="244"/>
        <v>0</v>
      </c>
      <c r="W270" s="93">
        <f t="shared" si="244"/>
        <v>0</v>
      </c>
      <c r="X270" s="93">
        <f t="shared" si="244"/>
        <v>0</v>
      </c>
      <c r="Y270" s="93">
        <f t="shared" si="244"/>
        <v>0</v>
      </c>
      <c r="Z270" s="93">
        <f t="shared" si="244"/>
        <v>0</v>
      </c>
      <c r="AA270" s="93">
        <f t="shared" si="244"/>
        <v>0</v>
      </c>
      <c r="AB270" s="93">
        <f t="shared" si="244"/>
        <v>0</v>
      </c>
      <c r="AC270" s="93">
        <f t="shared" si="244"/>
        <v>0</v>
      </c>
      <c r="AD270" s="93">
        <f t="shared" si="244"/>
        <v>0</v>
      </c>
      <c r="AE270" s="292">
        <f t="shared" si="191"/>
        <v>1378</v>
      </c>
      <c r="AF270" s="93">
        <f t="shared" si="243"/>
        <v>1378</v>
      </c>
      <c r="AG270" s="93">
        <f t="shared" si="243"/>
        <v>873</v>
      </c>
      <c r="AH270" s="93">
        <f t="shared" si="243"/>
        <v>0</v>
      </c>
      <c r="AI270" s="93">
        <f t="shared" si="243"/>
        <v>0</v>
      </c>
      <c r="AJ270" s="93">
        <f t="shared" si="243"/>
        <v>0</v>
      </c>
      <c r="AK270" s="93">
        <f t="shared" si="243"/>
        <v>0</v>
      </c>
      <c r="AL270" s="93">
        <f t="shared" si="243"/>
        <v>0</v>
      </c>
      <c r="AM270" s="93">
        <f t="shared" si="243"/>
        <v>0</v>
      </c>
      <c r="AN270" s="93">
        <f t="shared" si="243"/>
        <v>0</v>
      </c>
      <c r="AO270" s="93">
        <f t="shared" si="243"/>
        <v>0</v>
      </c>
      <c r="AP270" s="93">
        <f t="shared" si="243"/>
        <v>0</v>
      </c>
      <c r="AQ270"/>
    </row>
    <row r="271" spans="1:43" ht="24.75" hidden="1" customHeight="1">
      <c r="A271" s="85"/>
      <c r="B271" s="85"/>
      <c r="C271" s="16" t="s">
        <v>199</v>
      </c>
      <c r="D271" s="52" t="s">
        <v>220</v>
      </c>
      <c r="E271" s="93">
        <f t="shared" ref="E271:K272" si="245">E123</f>
        <v>0</v>
      </c>
      <c r="F271" s="93">
        <f t="shared" si="245"/>
        <v>0</v>
      </c>
      <c r="G271" s="93">
        <f t="shared" si="245"/>
        <v>0</v>
      </c>
      <c r="H271" s="93">
        <f t="shared" si="245"/>
        <v>0</v>
      </c>
      <c r="I271" s="93">
        <f t="shared" si="245"/>
        <v>0</v>
      </c>
      <c r="J271" s="93">
        <f t="shared" si="245"/>
        <v>0</v>
      </c>
      <c r="K271" s="93">
        <f t="shared" si="245"/>
        <v>0</v>
      </c>
      <c r="L271" s="48">
        <f t="shared" si="198"/>
        <v>0</v>
      </c>
      <c r="M271" s="48">
        <f t="shared" si="199"/>
        <v>0</v>
      </c>
      <c r="N271" s="93">
        <f t="shared" si="244"/>
        <v>0</v>
      </c>
      <c r="O271" s="93">
        <f t="shared" si="244"/>
        <v>0</v>
      </c>
      <c r="P271" s="93">
        <f t="shared" si="244"/>
        <v>0</v>
      </c>
      <c r="Q271" s="93">
        <f t="shared" si="244"/>
        <v>0</v>
      </c>
      <c r="R271" s="93">
        <f t="shared" si="244"/>
        <v>0</v>
      </c>
      <c r="S271" s="93">
        <f t="shared" si="244"/>
        <v>0</v>
      </c>
      <c r="T271" s="93">
        <f t="shared" si="244"/>
        <v>0</v>
      </c>
      <c r="U271" s="93">
        <f t="shared" si="244"/>
        <v>0</v>
      </c>
      <c r="V271" s="93">
        <f t="shared" si="244"/>
        <v>0</v>
      </c>
      <c r="W271" s="93">
        <f t="shared" si="244"/>
        <v>0</v>
      </c>
      <c r="X271" s="93">
        <f t="shared" si="244"/>
        <v>0</v>
      </c>
      <c r="Y271" s="93">
        <f t="shared" si="244"/>
        <v>0</v>
      </c>
      <c r="Z271" s="93">
        <f t="shared" si="244"/>
        <v>0</v>
      </c>
      <c r="AA271" s="93">
        <f t="shared" si="244"/>
        <v>0</v>
      </c>
      <c r="AB271" s="93">
        <f t="shared" si="244"/>
        <v>0</v>
      </c>
      <c r="AC271" s="93">
        <f t="shared" si="244"/>
        <v>0</v>
      </c>
      <c r="AD271" s="93">
        <f t="shared" si="244"/>
        <v>0</v>
      </c>
      <c r="AE271" s="292">
        <f t="shared" si="191"/>
        <v>0</v>
      </c>
      <c r="AF271" s="93">
        <f t="shared" ref="AF271:AP272" si="246">AF123</f>
        <v>0</v>
      </c>
      <c r="AG271" s="93">
        <f t="shared" si="246"/>
        <v>0</v>
      </c>
      <c r="AH271" s="93">
        <f t="shared" si="246"/>
        <v>0</v>
      </c>
      <c r="AI271" s="93">
        <f t="shared" si="246"/>
        <v>0</v>
      </c>
      <c r="AJ271" s="93">
        <f t="shared" si="246"/>
        <v>0</v>
      </c>
      <c r="AK271" s="93">
        <f t="shared" si="246"/>
        <v>0</v>
      </c>
      <c r="AL271" s="93">
        <f t="shared" si="246"/>
        <v>0</v>
      </c>
      <c r="AM271" s="93">
        <f t="shared" si="246"/>
        <v>0</v>
      </c>
      <c r="AN271" s="93">
        <f t="shared" si="246"/>
        <v>0</v>
      </c>
      <c r="AO271" s="93">
        <f t="shared" si="246"/>
        <v>0</v>
      </c>
      <c r="AP271" s="93">
        <f t="shared" si="246"/>
        <v>0</v>
      </c>
      <c r="AQ271"/>
    </row>
    <row r="272" spans="1:43" ht="24.75" hidden="1" customHeight="1">
      <c r="A272" s="85"/>
      <c r="B272" s="85"/>
      <c r="C272" s="16" t="s">
        <v>201</v>
      </c>
      <c r="D272" s="52" t="s">
        <v>221</v>
      </c>
      <c r="E272" s="93">
        <f t="shared" si="245"/>
        <v>251</v>
      </c>
      <c r="F272" s="93">
        <f t="shared" si="245"/>
        <v>262</v>
      </c>
      <c r="G272" s="93">
        <f t="shared" si="245"/>
        <v>262</v>
      </c>
      <c r="H272" s="93">
        <f t="shared" si="245"/>
        <v>137</v>
      </c>
      <c r="I272" s="93">
        <f t="shared" si="245"/>
        <v>125</v>
      </c>
      <c r="J272" s="93">
        <f t="shared" si="245"/>
        <v>0</v>
      </c>
      <c r="K272" s="93">
        <f t="shared" si="245"/>
        <v>0</v>
      </c>
      <c r="L272" s="48">
        <f t="shared" si="198"/>
        <v>262</v>
      </c>
      <c r="M272" s="48">
        <f t="shared" si="199"/>
        <v>0</v>
      </c>
      <c r="N272" s="93">
        <f t="shared" si="244"/>
        <v>0</v>
      </c>
      <c r="O272" s="93">
        <f t="shared" si="244"/>
        <v>0</v>
      </c>
      <c r="P272" s="93">
        <f t="shared" si="244"/>
        <v>0</v>
      </c>
      <c r="Q272" s="93">
        <f t="shared" si="244"/>
        <v>0</v>
      </c>
      <c r="R272" s="93">
        <f t="shared" si="244"/>
        <v>0</v>
      </c>
      <c r="S272" s="93">
        <f t="shared" si="244"/>
        <v>0</v>
      </c>
      <c r="T272" s="93">
        <f t="shared" si="244"/>
        <v>0</v>
      </c>
      <c r="U272" s="93">
        <f t="shared" si="244"/>
        <v>0</v>
      </c>
      <c r="V272" s="93">
        <f t="shared" si="244"/>
        <v>0</v>
      </c>
      <c r="W272" s="93">
        <f t="shared" si="244"/>
        <v>0</v>
      </c>
      <c r="X272" s="93">
        <f t="shared" si="244"/>
        <v>0</v>
      </c>
      <c r="Y272" s="93">
        <f t="shared" si="244"/>
        <v>0</v>
      </c>
      <c r="Z272" s="93">
        <f t="shared" si="244"/>
        <v>0</v>
      </c>
      <c r="AA272" s="93">
        <f t="shared" si="244"/>
        <v>0</v>
      </c>
      <c r="AB272" s="93">
        <f t="shared" si="244"/>
        <v>0</v>
      </c>
      <c r="AC272" s="93">
        <f t="shared" si="244"/>
        <v>0</v>
      </c>
      <c r="AD272" s="93">
        <f t="shared" si="244"/>
        <v>0</v>
      </c>
      <c r="AE272" s="292">
        <f t="shared" si="191"/>
        <v>262</v>
      </c>
      <c r="AF272" s="93">
        <f t="shared" si="246"/>
        <v>262</v>
      </c>
      <c r="AG272" s="93">
        <f t="shared" si="246"/>
        <v>166</v>
      </c>
      <c r="AH272" s="93">
        <f t="shared" si="246"/>
        <v>0</v>
      </c>
      <c r="AI272" s="93">
        <f t="shared" si="246"/>
        <v>0</v>
      </c>
      <c r="AJ272" s="93">
        <f t="shared" si="246"/>
        <v>0</v>
      </c>
      <c r="AK272" s="93">
        <f t="shared" si="246"/>
        <v>0</v>
      </c>
      <c r="AL272" s="93">
        <f t="shared" si="246"/>
        <v>0</v>
      </c>
      <c r="AM272" s="93">
        <f t="shared" si="246"/>
        <v>0</v>
      </c>
      <c r="AN272" s="93">
        <f t="shared" si="246"/>
        <v>0</v>
      </c>
      <c r="AO272" s="93">
        <f t="shared" si="246"/>
        <v>0</v>
      </c>
      <c r="AP272" s="93">
        <f t="shared" si="246"/>
        <v>0</v>
      </c>
      <c r="AQ272"/>
    </row>
    <row r="273" spans="1:43" ht="24.75" customHeight="1">
      <c r="A273" s="85"/>
      <c r="B273" s="85"/>
      <c r="C273" s="73" t="s">
        <v>224</v>
      </c>
      <c r="D273" s="52" t="s">
        <v>223</v>
      </c>
      <c r="E273" s="93"/>
      <c r="F273" s="93"/>
      <c r="G273" s="93">
        <f t="shared" ref="G273:AD277" si="247">G126</f>
        <v>145651</v>
      </c>
      <c r="H273" s="93">
        <f t="shared" si="247"/>
        <v>2611</v>
      </c>
      <c r="I273" s="93">
        <f t="shared" si="247"/>
        <v>35840</v>
      </c>
      <c r="J273" s="93">
        <f t="shared" si="247"/>
        <v>49910</v>
      </c>
      <c r="K273" s="93">
        <f t="shared" si="247"/>
        <v>57290</v>
      </c>
      <c r="L273" s="93">
        <f t="shared" si="247"/>
        <v>145651</v>
      </c>
      <c r="M273" s="93">
        <f t="shared" si="247"/>
        <v>0</v>
      </c>
      <c r="N273" s="93">
        <f t="shared" si="247"/>
        <v>169643</v>
      </c>
      <c r="O273" s="93">
        <f t="shared" si="247"/>
        <v>169514</v>
      </c>
      <c r="P273" s="93">
        <f t="shared" si="247"/>
        <v>69483</v>
      </c>
      <c r="Q273" s="93">
        <f t="shared" si="247"/>
        <v>0</v>
      </c>
      <c r="R273" s="93">
        <f t="shared" si="247"/>
        <v>0</v>
      </c>
      <c r="S273" s="93">
        <f t="shared" si="247"/>
        <v>0</v>
      </c>
      <c r="T273" s="93">
        <f t="shared" si="247"/>
        <v>0</v>
      </c>
      <c r="U273" s="93">
        <f t="shared" si="247"/>
        <v>0</v>
      </c>
      <c r="V273" s="93">
        <f t="shared" si="247"/>
        <v>0</v>
      </c>
      <c r="W273" s="93">
        <f t="shared" si="247"/>
        <v>95.37</v>
      </c>
      <c r="X273" s="93">
        <f t="shared" si="247"/>
        <v>420</v>
      </c>
      <c r="Y273" s="93">
        <f t="shared" si="247"/>
        <v>0</v>
      </c>
      <c r="Z273" s="93">
        <f t="shared" si="247"/>
        <v>0</v>
      </c>
      <c r="AA273" s="93">
        <f t="shared" si="247"/>
        <v>0</v>
      </c>
      <c r="AB273" s="93">
        <f t="shared" si="247"/>
        <v>0</v>
      </c>
      <c r="AC273" s="93">
        <f t="shared" si="247"/>
        <v>0</v>
      </c>
      <c r="AD273" s="93">
        <f t="shared" si="247"/>
        <v>0</v>
      </c>
      <c r="AE273" s="292">
        <f t="shared" ref="AE273:AE343" si="248">G273+Q273+R273+S273+T273+U273+AA273+V273+W273+X273+Y273+Z273+AB273+AC273+AD273</f>
        <v>146166.37</v>
      </c>
      <c r="AF273" s="93">
        <f t="shared" ref="AF273:AP277" si="249">AF126</f>
        <v>146166.37</v>
      </c>
      <c r="AG273" s="93">
        <f t="shared" si="249"/>
        <v>132909</v>
      </c>
      <c r="AH273" s="93">
        <f t="shared" si="249"/>
        <v>176916</v>
      </c>
      <c r="AI273" s="93">
        <f t="shared" si="249"/>
        <v>0</v>
      </c>
      <c r="AJ273" s="93">
        <f t="shared" si="249"/>
        <v>0</v>
      </c>
      <c r="AK273" s="93">
        <f t="shared" si="249"/>
        <v>0</v>
      </c>
      <c r="AL273" s="93">
        <f t="shared" si="249"/>
        <v>176916</v>
      </c>
      <c r="AM273" s="93">
        <f t="shared" si="249"/>
        <v>172975</v>
      </c>
      <c r="AN273" s="93">
        <f t="shared" si="249"/>
        <v>123023</v>
      </c>
      <c r="AO273" s="93">
        <f t="shared" si="249"/>
        <v>3570</v>
      </c>
      <c r="AP273" s="93">
        <f t="shared" si="249"/>
        <v>0</v>
      </c>
      <c r="AQ273"/>
    </row>
    <row r="274" spans="1:43" ht="24.75" customHeight="1">
      <c r="A274" s="85"/>
      <c r="B274" s="85"/>
      <c r="C274" s="540" t="s">
        <v>225</v>
      </c>
      <c r="D274" s="102" t="s">
        <v>226</v>
      </c>
      <c r="E274" s="93">
        <f t="shared" ref="E274:K277" si="250">E127</f>
        <v>11912</v>
      </c>
      <c r="F274" s="93">
        <f t="shared" si="250"/>
        <v>146421</v>
      </c>
      <c r="G274" s="93">
        <f t="shared" si="250"/>
        <v>145651</v>
      </c>
      <c r="H274" s="93">
        <f t="shared" si="250"/>
        <v>2611</v>
      </c>
      <c r="I274" s="93">
        <f t="shared" si="250"/>
        <v>35840</v>
      </c>
      <c r="J274" s="93">
        <f t="shared" si="250"/>
        <v>49910</v>
      </c>
      <c r="K274" s="93">
        <f t="shared" si="250"/>
        <v>57290</v>
      </c>
      <c r="L274" s="48">
        <f t="shared" si="198"/>
        <v>145651</v>
      </c>
      <c r="M274" s="48">
        <f t="shared" si="199"/>
        <v>0</v>
      </c>
      <c r="N274" s="93">
        <f t="shared" si="247"/>
        <v>169643</v>
      </c>
      <c r="O274" s="93">
        <f t="shared" si="247"/>
        <v>169514</v>
      </c>
      <c r="P274" s="93">
        <f t="shared" si="247"/>
        <v>69483</v>
      </c>
      <c r="Q274" s="93">
        <f t="shared" si="247"/>
        <v>0</v>
      </c>
      <c r="R274" s="93">
        <f t="shared" si="247"/>
        <v>0</v>
      </c>
      <c r="S274" s="93">
        <f t="shared" si="247"/>
        <v>0</v>
      </c>
      <c r="T274" s="93">
        <f t="shared" si="247"/>
        <v>0</v>
      </c>
      <c r="U274" s="93">
        <f t="shared" si="247"/>
        <v>0</v>
      </c>
      <c r="V274" s="93">
        <f t="shared" si="247"/>
        <v>0</v>
      </c>
      <c r="W274" s="93">
        <f t="shared" si="247"/>
        <v>0</v>
      </c>
      <c r="X274" s="93">
        <f t="shared" si="247"/>
        <v>0</v>
      </c>
      <c r="Y274" s="93">
        <f t="shared" si="247"/>
        <v>0</v>
      </c>
      <c r="Z274" s="93">
        <f t="shared" si="247"/>
        <v>0</v>
      </c>
      <c r="AA274" s="93">
        <f t="shared" si="247"/>
        <v>0</v>
      </c>
      <c r="AB274" s="93">
        <f t="shared" si="247"/>
        <v>0</v>
      </c>
      <c r="AC274" s="93">
        <f t="shared" si="247"/>
        <v>0</v>
      </c>
      <c r="AD274" s="93">
        <f t="shared" si="247"/>
        <v>0</v>
      </c>
      <c r="AE274" s="292">
        <f t="shared" si="248"/>
        <v>145651</v>
      </c>
      <c r="AF274" s="93">
        <f t="shared" si="249"/>
        <v>145651</v>
      </c>
      <c r="AG274" s="93">
        <f t="shared" si="249"/>
        <v>132909</v>
      </c>
      <c r="AH274" s="93">
        <f t="shared" si="249"/>
        <v>174847</v>
      </c>
      <c r="AI274" s="93">
        <f t="shared" si="249"/>
        <v>0</v>
      </c>
      <c r="AJ274" s="93">
        <f t="shared" si="249"/>
        <v>0</v>
      </c>
      <c r="AK274" s="93">
        <f t="shared" si="249"/>
        <v>0</v>
      </c>
      <c r="AL274" s="93">
        <f t="shared" si="249"/>
        <v>174847</v>
      </c>
      <c r="AM274" s="93">
        <f t="shared" si="249"/>
        <v>170789</v>
      </c>
      <c r="AN274" s="93">
        <f t="shared" si="249"/>
        <v>121640</v>
      </c>
      <c r="AO274" s="93">
        <f t="shared" si="249"/>
        <v>3400</v>
      </c>
      <c r="AP274" s="93">
        <f t="shared" si="249"/>
        <v>0</v>
      </c>
      <c r="AQ274"/>
    </row>
    <row r="275" spans="1:43" ht="24.75" customHeight="1">
      <c r="A275" s="85"/>
      <c r="B275" s="85"/>
      <c r="C275" s="103" t="s">
        <v>227</v>
      </c>
      <c r="D275" s="104" t="s">
        <v>228</v>
      </c>
      <c r="E275" s="93">
        <f t="shared" si="250"/>
        <v>0</v>
      </c>
      <c r="F275" s="93">
        <f t="shared" si="250"/>
        <v>0</v>
      </c>
      <c r="G275" s="93">
        <f t="shared" si="250"/>
        <v>5037</v>
      </c>
      <c r="H275" s="93">
        <f t="shared" si="250"/>
        <v>61</v>
      </c>
      <c r="I275" s="93">
        <f t="shared" si="250"/>
        <v>49</v>
      </c>
      <c r="J275" s="93">
        <f t="shared" si="250"/>
        <v>49</v>
      </c>
      <c r="K275" s="93">
        <f t="shared" si="250"/>
        <v>4878</v>
      </c>
      <c r="L275" s="48">
        <f t="shared" si="198"/>
        <v>5037</v>
      </c>
      <c r="M275" s="48">
        <f t="shared" si="199"/>
        <v>0</v>
      </c>
      <c r="N275" s="93">
        <f t="shared" si="247"/>
        <v>129</v>
      </c>
      <c r="O275" s="93">
        <f t="shared" si="247"/>
        <v>0</v>
      </c>
      <c r="P275" s="93">
        <f t="shared" si="247"/>
        <v>0</v>
      </c>
      <c r="Q275" s="93">
        <f t="shared" si="247"/>
        <v>0</v>
      </c>
      <c r="R275" s="93">
        <f t="shared" si="247"/>
        <v>0</v>
      </c>
      <c r="S275" s="93">
        <f t="shared" si="247"/>
        <v>0</v>
      </c>
      <c r="T275" s="93">
        <f t="shared" si="247"/>
        <v>0</v>
      </c>
      <c r="U275" s="93">
        <f t="shared" si="247"/>
        <v>0</v>
      </c>
      <c r="V275" s="93">
        <f t="shared" si="247"/>
        <v>0</v>
      </c>
      <c r="W275" s="93">
        <f t="shared" si="247"/>
        <v>0</v>
      </c>
      <c r="X275" s="93">
        <f t="shared" si="247"/>
        <v>0</v>
      </c>
      <c r="Y275" s="93">
        <f t="shared" si="247"/>
        <v>0</v>
      </c>
      <c r="Z275" s="93">
        <f t="shared" si="247"/>
        <v>0</v>
      </c>
      <c r="AA275" s="93">
        <f t="shared" si="247"/>
        <v>0</v>
      </c>
      <c r="AB275" s="93">
        <f t="shared" si="247"/>
        <v>0</v>
      </c>
      <c r="AC275" s="93">
        <f t="shared" si="247"/>
        <v>0</v>
      </c>
      <c r="AD275" s="93">
        <f t="shared" si="247"/>
        <v>0</v>
      </c>
      <c r="AE275" s="292">
        <f t="shared" si="248"/>
        <v>5037</v>
      </c>
      <c r="AF275" s="93">
        <f t="shared" si="249"/>
        <v>5037</v>
      </c>
      <c r="AG275" s="93">
        <f t="shared" si="249"/>
        <v>3014</v>
      </c>
      <c r="AH275" s="93">
        <f t="shared" si="249"/>
        <v>4058</v>
      </c>
      <c r="AI275" s="93">
        <f t="shared" si="249"/>
        <v>0</v>
      </c>
      <c r="AJ275" s="93">
        <f t="shared" si="249"/>
        <v>0</v>
      </c>
      <c r="AK275" s="93">
        <f t="shared" si="249"/>
        <v>0</v>
      </c>
      <c r="AL275" s="93">
        <f t="shared" si="249"/>
        <v>4058</v>
      </c>
      <c r="AM275" s="93">
        <f t="shared" si="249"/>
        <v>0</v>
      </c>
      <c r="AN275" s="93">
        <f t="shared" si="249"/>
        <v>0</v>
      </c>
      <c r="AO275" s="93">
        <f t="shared" si="249"/>
        <v>0</v>
      </c>
      <c r="AP275" s="93">
        <f t="shared" si="249"/>
        <v>0</v>
      </c>
      <c r="AQ275"/>
    </row>
    <row r="276" spans="1:43" ht="24.75" customHeight="1">
      <c r="A276" s="85"/>
      <c r="B276" s="85"/>
      <c r="C276" s="103" t="s">
        <v>229</v>
      </c>
      <c r="D276" s="104" t="s">
        <v>230</v>
      </c>
      <c r="E276" s="93">
        <f t="shared" si="250"/>
        <v>0</v>
      </c>
      <c r="F276" s="93">
        <f t="shared" si="250"/>
        <v>0</v>
      </c>
      <c r="G276" s="93">
        <f t="shared" si="250"/>
        <v>0</v>
      </c>
      <c r="H276" s="93">
        <f t="shared" si="250"/>
        <v>0</v>
      </c>
      <c r="I276" s="93">
        <f t="shared" si="250"/>
        <v>0</v>
      </c>
      <c r="J276" s="93">
        <f t="shared" si="250"/>
        <v>0</v>
      </c>
      <c r="K276" s="93">
        <f t="shared" si="250"/>
        <v>0</v>
      </c>
      <c r="L276" s="48">
        <f t="shared" si="198"/>
        <v>0</v>
      </c>
      <c r="M276" s="48">
        <f t="shared" si="199"/>
        <v>0</v>
      </c>
      <c r="N276" s="93">
        <f t="shared" si="247"/>
        <v>0</v>
      </c>
      <c r="O276" s="93">
        <f t="shared" si="247"/>
        <v>0</v>
      </c>
      <c r="P276" s="93">
        <f t="shared" si="247"/>
        <v>0</v>
      </c>
      <c r="Q276" s="93">
        <f t="shared" si="247"/>
        <v>0</v>
      </c>
      <c r="R276" s="93">
        <f t="shared" si="247"/>
        <v>0</v>
      </c>
      <c r="S276" s="93">
        <f t="shared" si="247"/>
        <v>0</v>
      </c>
      <c r="T276" s="93">
        <f t="shared" si="247"/>
        <v>0</v>
      </c>
      <c r="U276" s="93">
        <f t="shared" si="247"/>
        <v>0</v>
      </c>
      <c r="V276" s="93">
        <f t="shared" si="247"/>
        <v>0</v>
      </c>
      <c r="W276" s="93">
        <f t="shared" si="247"/>
        <v>0</v>
      </c>
      <c r="X276" s="93">
        <f t="shared" si="247"/>
        <v>0</v>
      </c>
      <c r="Y276" s="93">
        <f t="shared" si="247"/>
        <v>0</v>
      </c>
      <c r="Z276" s="93">
        <f t="shared" si="247"/>
        <v>0</v>
      </c>
      <c r="AA276" s="93">
        <f t="shared" si="247"/>
        <v>0</v>
      </c>
      <c r="AB276" s="93">
        <f t="shared" si="247"/>
        <v>0</v>
      </c>
      <c r="AC276" s="93">
        <f t="shared" si="247"/>
        <v>0</v>
      </c>
      <c r="AD276" s="93">
        <f t="shared" si="247"/>
        <v>0</v>
      </c>
      <c r="AE276" s="292">
        <f t="shared" si="248"/>
        <v>0</v>
      </c>
      <c r="AF276" s="93">
        <f t="shared" si="249"/>
        <v>0</v>
      </c>
      <c r="AG276" s="93">
        <f t="shared" si="249"/>
        <v>0</v>
      </c>
      <c r="AH276" s="93">
        <f t="shared" si="249"/>
        <v>0</v>
      </c>
      <c r="AI276" s="93">
        <f t="shared" si="249"/>
        <v>0</v>
      </c>
      <c r="AJ276" s="93">
        <f t="shared" si="249"/>
        <v>0</v>
      </c>
      <c r="AK276" s="93">
        <f t="shared" si="249"/>
        <v>0</v>
      </c>
      <c r="AL276" s="93">
        <f t="shared" si="249"/>
        <v>0</v>
      </c>
      <c r="AM276" s="93">
        <f t="shared" si="249"/>
        <v>0</v>
      </c>
      <c r="AN276" s="93">
        <f t="shared" si="249"/>
        <v>0</v>
      </c>
      <c r="AO276" s="93">
        <f t="shared" si="249"/>
        <v>0</v>
      </c>
      <c r="AP276" s="93">
        <f t="shared" si="249"/>
        <v>0</v>
      </c>
      <c r="AQ276"/>
    </row>
    <row r="277" spans="1:43" ht="24" customHeight="1">
      <c r="A277" s="85"/>
      <c r="B277" s="85"/>
      <c r="C277" s="103" t="s">
        <v>231</v>
      </c>
      <c r="D277" s="104" t="s">
        <v>232</v>
      </c>
      <c r="E277" s="93">
        <f t="shared" si="250"/>
        <v>11912</v>
      </c>
      <c r="F277" s="93">
        <f t="shared" si="250"/>
        <v>146421</v>
      </c>
      <c r="G277" s="93">
        <f t="shared" si="250"/>
        <v>140614</v>
      </c>
      <c r="H277" s="93">
        <f t="shared" si="250"/>
        <v>2550</v>
      </c>
      <c r="I277" s="93">
        <f t="shared" si="250"/>
        <v>35791</v>
      </c>
      <c r="J277" s="93">
        <f t="shared" si="250"/>
        <v>49861</v>
      </c>
      <c r="K277" s="93">
        <f t="shared" si="250"/>
        <v>52412</v>
      </c>
      <c r="L277" s="48">
        <f t="shared" si="198"/>
        <v>140614</v>
      </c>
      <c r="M277" s="48">
        <f t="shared" si="199"/>
        <v>0</v>
      </c>
      <c r="N277" s="93">
        <f t="shared" si="247"/>
        <v>169514</v>
      </c>
      <c r="O277" s="93">
        <f t="shared" si="247"/>
        <v>169514</v>
      </c>
      <c r="P277" s="93">
        <f t="shared" si="247"/>
        <v>69483</v>
      </c>
      <c r="Q277" s="93">
        <f t="shared" si="247"/>
        <v>0</v>
      </c>
      <c r="R277" s="93">
        <f t="shared" si="247"/>
        <v>0</v>
      </c>
      <c r="S277" s="93">
        <f t="shared" si="247"/>
        <v>0</v>
      </c>
      <c r="T277" s="93">
        <f t="shared" si="247"/>
        <v>0</v>
      </c>
      <c r="U277" s="93">
        <f t="shared" si="247"/>
        <v>0</v>
      </c>
      <c r="V277" s="93">
        <f t="shared" si="247"/>
        <v>0</v>
      </c>
      <c r="W277" s="93">
        <f t="shared" si="247"/>
        <v>0</v>
      </c>
      <c r="X277" s="93">
        <f t="shared" si="247"/>
        <v>0</v>
      </c>
      <c r="Y277" s="93">
        <f t="shared" si="247"/>
        <v>0</v>
      </c>
      <c r="Z277" s="93">
        <f t="shared" si="247"/>
        <v>0</v>
      </c>
      <c r="AA277" s="93">
        <f t="shared" si="247"/>
        <v>0</v>
      </c>
      <c r="AB277" s="93">
        <f t="shared" si="247"/>
        <v>0</v>
      </c>
      <c r="AC277" s="93">
        <f t="shared" si="247"/>
        <v>0</v>
      </c>
      <c r="AD277" s="93">
        <f t="shared" si="247"/>
        <v>0</v>
      </c>
      <c r="AE277" s="292">
        <f t="shared" si="248"/>
        <v>140614</v>
      </c>
      <c r="AF277" s="93">
        <f t="shared" si="249"/>
        <v>140614</v>
      </c>
      <c r="AG277" s="93">
        <f t="shared" si="249"/>
        <v>129895</v>
      </c>
      <c r="AH277" s="93">
        <f t="shared" si="249"/>
        <v>170789</v>
      </c>
      <c r="AI277" s="93">
        <f t="shared" si="249"/>
        <v>0</v>
      </c>
      <c r="AJ277" s="93">
        <f t="shared" si="249"/>
        <v>0</v>
      </c>
      <c r="AK277" s="93">
        <f t="shared" si="249"/>
        <v>0</v>
      </c>
      <c r="AL277" s="93">
        <f t="shared" si="249"/>
        <v>170789</v>
      </c>
      <c r="AM277" s="93">
        <f t="shared" si="249"/>
        <v>170789</v>
      </c>
      <c r="AN277" s="93">
        <f t="shared" si="249"/>
        <v>121640</v>
      </c>
      <c r="AO277" s="93">
        <f t="shared" si="249"/>
        <v>3400</v>
      </c>
      <c r="AP277" s="93">
        <f t="shared" si="249"/>
        <v>0</v>
      </c>
      <c r="AQ277"/>
    </row>
    <row r="278" spans="1:43" ht="27" hidden="1" customHeight="1">
      <c r="A278" s="85"/>
      <c r="B278" s="85"/>
      <c r="C278" s="31" t="s">
        <v>294</v>
      </c>
      <c r="D278" s="70">
        <v>46.02</v>
      </c>
      <c r="E278" s="93"/>
      <c r="F278" s="93"/>
      <c r="G278" s="93"/>
      <c r="H278" s="93"/>
      <c r="I278" s="93"/>
      <c r="J278" s="93"/>
      <c r="K278" s="93"/>
      <c r="L278" s="48">
        <f t="shared" ref="L278:L352" si="251">H278+I278+J278+K278</f>
        <v>0</v>
      </c>
      <c r="M278" s="48">
        <f t="shared" ref="M278:M352" si="252">G278-L278</f>
        <v>0</v>
      </c>
      <c r="N278" s="93"/>
      <c r="O278" s="93"/>
      <c r="P278" s="93"/>
      <c r="Q278" s="93"/>
      <c r="R278" s="93"/>
      <c r="S278" s="93"/>
      <c r="T278" s="93"/>
      <c r="U278" s="93"/>
      <c r="V278" s="93"/>
      <c r="W278" s="93"/>
      <c r="X278" s="93"/>
      <c r="Y278" s="93"/>
      <c r="Z278" s="93"/>
      <c r="AA278" s="93"/>
      <c r="AB278" s="93"/>
      <c r="AC278" s="93"/>
      <c r="AD278" s="93"/>
      <c r="AE278" s="292">
        <f t="shared" si="248"/>
        <v>0</v>
      </c>
      <c r="AF278" s="93"/>
      <c r="AG278" s="93"/>
      <c r="AH278" s="93"/>
      <c r="AI278" s="93"/>
      <c r="AJ278" s="93"/>
      <c r="AK278" s="93"/>
      <c r="AL278" s="93"/>
      <c r="AM278" s="93"/>
      <c r="AN278" s="93"/>
      <c r="AO278" s="93"/>
      <c r="AP278" s="93"/>
      <c r="AQ278"/>
    </row>
    <row r="279" spans="1:43" ht="41.25" hidden="1" customHeight="1">
      <c r="A279" s="85"/>
      <c r="B279" s="85"/>
      <c r="C279" s="16" t="s">
        <v>240</v>
      </c>
      <c r="D279" s="52" t="s">
        <v>241</v>
      </c>
      <c r="E279" s="93"/>
      <c r="F279" s="93"/>
      <c r="G279" s="93"/>
      <c r="H279" s="93"/>
      <c r="I279" s="93"/>
      <c r="J279" s="93"/>
      <c r="K279" s="93"/>
      <c r="L279" s="48">
        <f t="shared" si="251"/>
        <v>0</v>
      </c>
      <c r="M279" s="48">
        <f t="shared" si="252"/>
        <v>0</v>
      </c>
      <c r="N279" s="93"/>
      <c r="O279" s="93"/>
      <c r="P279" s="93"/>
      <c r="Q279" s="93"/>
      <c r="R279" s="93"/>
      <c r="S279" s="93"/>
      <c r="T279" s="93"/>
      <c r="U279" s="93"/>
      <c r="V279" s="93"/>
      <c r="W279" s="93"/>
      <c r="X279" s="93"/>
      <c r="Y279" s="93"/>
      <c r="Z279" s="93"/>
      <c r="AA279" s="93"/>
      <c r="AB279" s="93"/>
      <c r="AC279" s="93"/>
      <c r="AD279" s="93"/>
      <c r="AE279" s="292">
        <f t="shared" si="248"/>
        <v>0</v>
      </c>
      <c r="AF279" s="93"/>
      <c r="AG279" s="93"/>
      <c r="AH279" s="93"/>
      <c r="AI279" s="93"/>
      <c r="AJ279" s="93"/>
      <c r="AK279" s="93"/>
      <c r="AL279" s="93"/>
      <c r="AM279" s="93"/>
      <c r="AN279" s="93"/>
      <c r="AO279" s="93"/>
      <c r="AP279" s="93"/>
      <c r="AQ279"/>
    </row>
    <row r="280" spans="1:43" ht="23.25" customHeight="1">
      <c r="A280" s="85"/>
      <c r="B280" s="85"/>
      <c r="C280" s="331" t="s">
        <v>233</v>
      </c>
      <c r="D280" s="369" t="s">
        <v>234</v>
      </c>
      <c r="E280" s="363"/>
      <c r="F280" s="363"/>
      <c r="G280" s="363">
        <f t="shared" ref="G280:AD287" si="253">G131</f>
        <v>0</v>
      </c>
      <c r="H280" s="363">
        <f t="shared" si="253"/>
        <v>0</v>
      </c>
      <c r="I280" s="363">
        <f t="shared" si="253"/>
        <v>0</v>
      </c>
      <c r="J280" s="363">
        <f t="shared" si="253"/>
        <v>0</v>
      </c>
      <c r="K280" s="363">
        <f t="shared" si="253"/>
        <v>0</v>
      </c>
      <c r="L280" s="363">
        <f t="shared" si="253"/>
        <v>0</v>
      </c>
      <c r="M280" s="363">
        <f t="shared" si="253"/>
        <v>0</v>
      </c>
      <c r="N280" s="363">
        <f t="shared" si="253"/>
        <v>0</v>
      </c>
      <c r="O280" s="363">
        <f t="shared" si="253"/>
        <v>0</v>
      </c>
      <c r="P280" s="363">
        <f t="shared" si="253"/>
        <v>0</v>
      </c>
      <c r="Q280" s="363">
        <f t="shared" si="253"/>
        <v>0</v>
      </c>
      <c r="R280" s="363">
        <f t="shared" si="253"/>
        <v>0</v>
      </c>
      <c r="S280" s="363">
        <f t="shared" si="253"/>
        <v>0</v>
      </c>
      <c r="T280" s="363">
        <f t="shared" si="253"/>
        <v>0</v>
      </c>
      <c r="U280" s="363">
        <f t="shared" si="253"/>
        <v>0</v>
      </c>
      <c r="V280" s="363">
        <f t="shared" si="253"/>
        <v>0</v>
      </c>
      <c r="W280" s="363">
        <f t="shared" si="253"/>
        <v>95.37</v>
      </c>
      <c r="X280" s="363">
        <f t="shared" si="253"/>
        <v>420</v>
      </c>
      <c r="Y280" s="363">
        <f t="shared" si="253"/>
        <v>0</v>
      </c>
      <c r="Z280" s="363">
        <f t="shared" si="253"/>
        <v>0</v>
      </c>
      <c r="AA280" s="363">
        <f t="shared" si="253"/>
        <v>0</v>
      </c>
      <c r="AB280" s="363">
        <f t="shared" si="253"/>
        <v>0</v>
      </c>
      <c r="AC280" s="363">
        <f t="shared" si="253"/>
        <v>0</v>
      </c>
      <c r="AD280" s="363">
        <f t="shared" si="253"/>
        <v>0</v>
      </c>
      <c r="AE280" s="335">
        <f t="shared" si="248"/>
        <v>515.37</v>
      </c>
      <c r="AF280" s="363">
        <f t="shared" ref="AF280:AP283" si="254">AF131</f>
        <v>515.37</v>
      </c>
      <c r="AG280" s="363">
        <f t="shared" si="254"/>
        <v>0</v>
      </c>
      <c r="AH280" s="363">
        <f t="shared" si="254"/>
        <v>1903</v>
      </c>
      <c r="AI280" s="363">
        <f t="shared" si="254"/>
        <v>0</v>
      </c>
      <c r="AJ280" s="363">
        <f t="shared" si="254"/>
        <v>0</v>
      </c>
      <c r="AK280" s="363">
        <f t="shared" si="254"/>
        <v>0</v>
      </c>
      <c r="AL280" s="363">
        <f t="shared" si="254"/>
        <v>1903</v>
      </c>
      <c r="AM280" s="363">
        <f t="shared" si="254"/>
        <v>2186</v>
      </c>
      <c r="AN280" s="363">
        <f t="shared" si="254"/>
        <v>1383</v>
      </c>
      <c r="AO280" s="363">
        <f t="shared" si="254"/>
        <v>170</v>
      </c>
      <c r="AP280" s="363">
        <f t="shared" si="254"/>
        <v>0</v>
      </c>
      <c r="AQ280"/>
    </row>
    <row r="281" spans="1:43" ht="19.5" customHeight="1">
      <c r="A281" s="85"/>
      <c r="B281" s="85"/>
      <c r="C281" s="68" t="s">
        <v>227</v>
      </c>
      <c r="D281" s="69" t="s">
        <v>235</v>
      </c>
      <c r="E281" s="93"/>
      <c r="F281" s="93"/>
      <c r="G281" s="93">
        <f t="shared" si="253"/>
        <v>0</v>
      </c>
      <c r="H281" s="93">
        <f t="shared" si="253"/>
        <v>0</v>
      </c>
      <c r="I281" s="93">
        <f t="shared" si="253"/>
        <v>0</v>
      </c>
      <c r="J281" s="93">
        <f t="shared" si="253"/>
        <v>0</v>
      </c>
      <c r="K281" s="93">
        <f t="shared" si="253"/>
        <v>0</v>
      </c>
      <c r="L281" s="93">
        <f t="shared" si="253"/>
        <v>0</v>
      </c>
      <c r="M281" s="93">
        <f t="shared" si="253"/>
        <v>0</v>
      </c>
      <c r="N281" s="93">
        <f t="shared" si="253"/>
        <v>0</v>
      </c>
      <c r="O281" s="93">
        <f t="shared" si="253"/>
        <v>0</v>
      </c>
      <c r="P281" s="93">
        <f t="shared" si="253"/>
        <v>0</v>
      </c>
      <c r="Q281" s="93">
        <f t="shared" si="253"/>
        <v>0</v>
      </c>
      <c r="R281" s="93">
        <f t="shared" si="253"/>
        <v>0</v>
      </c>
      <c r="S281" s="93">
        <f t="shared" si="253"/>
        <v>0</v>
      </c>
      <c r="T281" s="93">
        <f t="shared" si="253"/>
        <v>0</v>
      </c>
      <c r="U281" s="93">
        <f t="shared" si="253"/>
        <v>0</v>
      </c>
      <c r="V281" s="93">
        <f t="shared" si="253"/>
        <v>0</v>
      </c>
      <c r="W281" s="93">
        <f t="shared" si="253"/>
        <v>95.37</v>
      </c>
      <c r="X281" s="93">
        <f t="shared" si="253"/>
        <v>420</v>
      </c>
      <c r="Y281" s="93">
        <f t="shared" si="253"/>
        <v>0</v>
      </c>
      <c r="Z281" s="93">
        <f t="shared" si="253"/>
        <v>0</v>
      </c>
      <c r="AA281" s="93">
        <f t="shared" si="253"/>
        <v>0</v>
      </c>
      <c r="AB281" s="93">
        <f t="shared" si="253"/>
        <v>0</v>
      </c>
      <c r="AC281" s="93">
        <f t="shared" si="253"/>
        <v>0</v>
      </c>
      <c r="AD281" s="93">
        <f t="shared" si="253"/>
        <v>0</v>
      </c>
      <c r="AE281" s="292">
        <f t="shared" si="248"/>
        <v>515.37</v>
      </c>
      <c r="AF281" s="93">
        <f t="shared" si="254"/>
        <v>515.37</v>
      </c>
      <c r="AG281" s="93">
        <f t="shared" si="254"/>
        <v>0</v>
      </c>
      <c r="AH281" s="93">
        <f t="shared" si="254"/>
        <v>1903</v>
      </c>
      <c r="AI281" s="93">
        <f t="shared" si="254"/>
        <v>0</v>
      </c>
      <c r="AJ281" s="93">
        <f t="shared" si="254"/>
        <v>0</v>
      </c>
      <c r="AK281" s="93">
        <f t="shared" si="254"/>
        <v>0</v>
      </c>
      <c r="AL281" s="93">
        <f t="shared" si="254"/>
        <v>1903</v>
      </c>
      <c r="AM281" s="93">
        <f t="shared" si="254"/>
        <v>2186</v>
      </c>
      <c r="AN281" s="93">
        <f t="shared" si="254"/>
        <v>1383</v>
      </c>
      <c r="AO281" s="93">
        <f t="shared" si="254"/>
        <v>170</v>
      </c>
      <c r="AP281" s="93">
        <f t="shared" si="254"/>
        <v>0</v>
      </c>
      <c r="AQ281"/>
    </row>
    <row r="282" spans="1:43" ht="20.25" customHeight="1">
      <c r="A282" s="85"/>
      <c r="B282" s="85"/>
      <c r="C282" s="68" t="s">
        <v>229</v>
      </c>
      <c r="D282" s="69" t="s">
        <v>236</v>
      </c>
      <c r="E282" s="93"/>
      <c r="F282" s="93"/>
      <c r="G282" s="93">
        <f t="shared" si="253"/>
        <v>0</v>
      </c>
      <c r="H282" s="93">
        <f t="shared" si="253"/>
        <v>0</v>
      </c>
      <c r="I282" s="93">
        <f t="shared" si="253"/>
        <v>0</v>
      </c>
      <c r="J282" s="93">
        <f t="shared" si="253"/>
        <v>0</v>
      </c>
      <c r="K282" s="93">
        <f t="shared" si="253"/>
        <v>0</v>
      </c>
      <c r="L282" s="93">
        <f t="shared" si="253"/>
        <v>0</v>
      </c>
      <c r="M282" s="93">
        <f t="shared" si="253"/>
        <v>0</v>
      </c>
      <c r="N282" s="93">
        <f t="shared" si="253"/>
        <v>0</v>
      </c>
      <c r="O282" s="93">
        <f t="shared" si="253"/>
        <v>0</v>
      </c>
      <c r="P282" s="93">
        <f t="shared" si="253"/>
        <v>0</v>
      </c>
      <c r="Q282" s="93">
        <f t="shared" si="253"/>
        <v>0</v>
      </c>
      <c r="R282" s="93">
        <f t="shared" si="253"/>
        <v>0</v>
      </c>
      <c r="S282" s="93">
        <f t="shared" si="253"/>
        <v>0</v>
      </c>
      <c r="T282" s="93">
        <f t="shared" si="253"/>
        <v>0</v>
      </c>
      <c r="U282" s="93">
        <f t="shared" si="253"/>
        <v>0</v>
      </c>
      <c r="V282" s="93">
        <f t="shared" si="253"/>
        <v>0</v>
      </c>
      <c r="W282" s="93">
        <f t="shared" si="253"/>
        <v>0</v>
      </c>
      <c r="X282" s="93">
        <f t="shared" si="253"/>
        <v>0</v>
      </c>
      <c r="Y282" s="93">
        <f t="shared" si="253"/>
        <v>0</v>
      </c>
      <c r="Z282" s="93">
        <f t="shared" si="253"/>
        <v>0</v>
      </c>
      <c r="AA282" s="93">
        <f t="shared" si="253"/>
        <v>0</v>
      </c>
      <c r="AB282" s="93">
        <f t="shared" si="253"/>
        <v>0</v>
      </c>
      <c r="AC282" s="93">
        <f t="shared" si="253"/>
        <v>0</v>
      </c>
      <c r="AD282" s="93">
        <f t="shared" si="253"/>
        <v>0</v>
      </c>
      <c r="AE282" s="292">
        <f t="shared" si="248"/>
        <v>0</v>
      </c>
      <c r="AF282" s="93">
        <f t="shared" si="254"/>
        <v>0</v>
      </c>
      <c r="AG282" s="93">
        <f t="shared" si="254"/>
        <v>0</v>
      </c>
      <c r="AH282" s="93">
        <f t="shared" si="254"/>
        <v>0</v>
      </c>
      <c r="AI282" s="93">
        <f t="shared" si="254"/>
        <v>0</v>
      </c>
      <c r="AJ282" s="93">
        <f t="shared" si="254"/>
        <v>0</v>
      </c>
      <c r="AK282" s="93">
        <f t="shared" si="254"/>
        <v>0</v>
      </c>
      <c r="AL282" s="93">
        <f t="shared" si="254"/>
        <v>0</v>
      </c>
      <c r="AM282" s="93">
        <f t="shared" si="254"/>
        <v>0</v>
      </c>
      <c r="AN282" s="93">
        <f t="shared" si="254"/>
        <v>0</v>
      </c>
      <c r="AO282" s="93">
        <f t="shared" si="254"/>
        <v>0</v>
      </c>
      <c r="AP282" s="93">
        <f t="shared" si="254"/>
        <v>0</v>
      </c>
      <c r="AQ282"/>
    </row>
    <row r="283" spans="1:43" ht="16.5" customHeight="1">
      <c r="A283" s="85"/>
      <c r="B283" s="85"/>
      <c r="C283" s="68" t="s">
        <v>231</v>
      </c>
      <c r="D283" s="69" t="s">
        <v>237</v>
      </c>
      <c r="E283" s="93"/>
      <c r="F283" s="93"/>
      <c r="G283" s="93">
        <f t="shared" si="253"/>
        <v>0</v>
      </c>
      <c r="H283" s="93">
        <f t="shared" si="253"/>
        <v>0</v>
      </c>
      <c r="I283" s="93">
        <f t="shared" si="253"/>
        <v>0</v>
      </c>
      <c r="J283" s="93">
        <f t="shared" si="253"/>
        <v>0</v>
      </c>
      <c r="K283" s="93">
        <f t="shared" si="253"/>
        <v>0</v>
      </c>
      <c r="L283" s="93">
        <f t="shared" si="253"/>
        <v>0</v>
      </c>
      <c r="M283" s="93">
        <f t="shared" si="253"/>
        <v>0</v>
      </c>
      <c r="N283" s="93">
        <f t="shared" si="253"/>
        <v>0</v>
      </c>
      <c r="O283" s="93">
        <f t="shared" si="253"/>
        <v>0</v>
      </c>
      <c r="P283" s="93">
        <f t="shared" si="253"/>
        <v>0</v>
      </c>
      <c r="Q283" s="93">
        <f t="shared" si="253"/>
        <v>0</v>
      </c>
      <c r="R283" s="93">
        <f t="shared" si="253"/>
        <v>0</v>
      </c>
      <c r="S283" s="93">
        <f t="shared" si="253"/>
        <v>0</v>
      </c>
      <c r="T283" s="93">
        <f t="shared" si="253"/>
        <v>0</v>
      </c>
      <c r="U283" s="93">
        <f t="shared" si="253"/>
        <v>0</v>
      </c>
      <c r="V283" s="93">
        <f t="shared" si="253"/>
        <v>0</v>
      </c>
      <c r="W283" s="93">
        <f t="shared" si="253"/>
        <v>0</v>
      </c>
      <c r="X283" s="93">
        <f t="shared" si="253"/>
        <v>0</v>
      </c>
      <c r="Y283" s="93">
        <f t="shared" si="253"/>
        <v>0</v>
      </c>
      <c r="Z283" s="93">
        <f t="shared" si="253"/>
        <v>0</v>
      </c>
      <c r="AA283" s="93">
        <f t="shared" si="253"/>
        <v>0</v>
      </c>
      <c r="AB283" s="93">
        <f t="shared" si="253"/>
        <v>0</v>
      </c>
      <c r="AC283" s="93">
        <f t="shared" si="253"/>
        <v>0</v>
      </c>
      <c r="AD283" s="93">
        <f t="shared" si="253"/>
        <v>0</v>
      </c>
      <c r="AE283" s="292">
        <f t="shared" si="248"/>
        <v>0</v>
      </c>
      <c r="AF283" s="93">
        <f t="shared" si="254"/>
        <v>0</v>
      </c>
      <c r="AG283" s="93">
        <f t="shared" si="254"/>
        <v>0</v>
      </c>
      <c r="AH283" s="93">
        <f t="shared" si="254"/>
        <v>0</v>
      </c>
      <c r="AI283" s="93">
        <f t="shared" si="254"/>
        <v>0</v>
      </c>
      <c r="AJ283" s="93">
        <f t="shared" si="254"/>
        <v>0</v>
      </c>
      <c r="AK283" s="93">
        <f t="shared" si="254"/>
        <v>0</v>
      </c>
      <c r="AL283" s="93">
        <f t="shared" si="254"/>
        <v>0</v>
      </c>
      <c r="AM283" s="93">
        <f t="shared" si="254"/>
        <v>0</v>
      </c>
      <c r="AN283" s="93">
        <f t="shared" si="254"/>
        <v>0</v>
      </c>
      <c r="AO283" s="93">
        <f t="shared" si="254"/>
        <v>0</v>
      </c>
      <c r="AP283" s="93">
        <f t="shared" si="254"/>
        <v>0</v>
      </c>
      <c r="AQ283"/>
    </row>
    <row r="284" spans="1:43" ht="16.5" customHeight="1">
      <c r="A284" s="85"/>
      <c r="B284" s="85"/>
      <c r="C284" s="365" t="s">
        <v>811</v>
      </c>
      <c r="D284" s="366" t="s">
        <v>812</v>
      </c>
      <c r="E284" s="335"/>
      <c r="F284" s="335"/>
      <c r="G284" s="335">
        <f>G135</f>
        <v>0</v>
      </c>
      <c r="H284" s="335">
        <f t="shared" si="253"/>
        <v>0</v>
      </c>
      <c r="I284" s="335">
        <f t="shared" si="253"/>
        <v>0</v>
      </c>
      <c r="J284" s="335">
        <f t="shared" si="253"/>
        <v>0</v>
      </c>
      <c r="K284" s="335">
        <f t="shared" si="253"/>
        <v>0</v>
      </c>
      <c r="L284" s="335">
        <f t="shared" si="253"/>
        <v>0</v>
      </c>
      <c r="M284" s="335">
        <f t="shared" si="253"/>
        <v>0</v>
      </c>
      <c r="N284" s="335">
        <f t="shared" si="253"/>
        <v>0</v>
      </c>
      <c r="O284" s="335">
        <f t="shared" si="253"/>
        <v>0</v>
      </c>
      <c r="P284" s="335">
        <f t="shared" si="253"/>
        <v>0</v>
      </c>
      <c r="Q284" s="335">
        <f t="shared" si="253"/>
        <v>0</v>
      </c>
      <c r="R284" s="335">
        <f t="shared" si="253"/>
        <v>0</v>
      </c>
      <c r="S284" s="335">
        <f t="shared" si="253"/>
        <v>0</v>
      </c>
      <c r="T284" s="335">
        <f t="shared" si="253"/>
        <v>0</v>
      </c>
      <c r="U284" s="335">
        <f t="shared" si="253"/>
        <v>0</v>
      </c>
      <c r="V284" s="335">
        <f t="shared" si="253"/>
        <v>0</v>
      </c>
      <c r="W284" s="335">
        <f t="shared" si="253"/>
        <v>0</v>
      </c>
      <c r="X284" s="335">
        <f t="shared" si="253"/>
        <v>0</v>
      </c>
      <c r="Y284" s="335">
        <f t="shared" si="253"/>
        <v>0</v>
      </c>
      <c r="Z284" s="335">
        <f t="shared" si="253"/>
        <v>0</v>
      </c>
      <c r="AA284" s="335">
        <f t="shared" si="253"/>
        <v>0</v>
      </c>
      <c r="AB284" s="335">
        <f t="shared" si="253"/>
        <v>0</v>
      </c>
      <c r="AC284" s="335">
        <f t="shared" si="253"/>
        <v>0</v>
      </c>
      <c r="AD284" s="335">
        <f t="shared" si="253"/>
        <v>0</v>
      </c>
      <c r="AE284" s="335">
        <f t="shared" ref="AE284:AP287" si="255">AE135</f>
        <v>0</v>
      </c>
      <c r="AF284" s="335">
        <f t="shared" si="255"/>
        <v>0</v>
      </c>
      <c r="AG284" s="335">
        <f t="shared" si="255"/>
        <v>0</v>
      </c>
      <c r="AH284" s="335">
        <f t="shared" si="255"/>
        <v>166</v>
      </c>
      <c r="AI284" s="335">
        <f t="shared" si="255"/>
        <v>0</v>
      </c>
      <c r="AJ284" s="335">
        <f t="shared" si="255"/>
        <v>0</v>
      </c>
      <c r="AK284" s="335">
        <f t="shared" si="255"/>
        <v>0</v>
      </c>
      <c r="AL284" s="335">
        <f t="shared" si="255"/>
        <v>166</v>
      </c>
      <c r="AM284" s="335">
        <f t="shared" si="255"/>
        <v>0</v>
      </c>
      <c r="AN284" s="335">
        <f t="shared" si="255"/>
        <v>0</v>
      </c>
      <c r="AO284" s="335">
        <f t="shared" si="255"/>
        <v>0</v>
      </c>
      <c r="AP284" s="335">
        <f t="shared" si="255"/>
        <v>0</v>
      </c>
      <c r="AQ284"/>
    </row>
    <row r="285" spans="1:43" ht="16.5" customHeight="1">
      <c r="A285" s="85"/>
      <c r="B285" s="85"/>
      <c r="C285" s="361" t="s">
        <v>227</v>
      </c>
      <c r="D285" s="360" t="s">
        <v>813</v>
      </c>
      <c r="E285" s="93"/>
      <c r="F285" s="93"/>
      <c r="G285" s="93">
        <f>G136</f>
        <v>0</v>
      </c>
      <c r="H285" s="93">
        <f t="shared" si="253"/>
        <v>0</v>
      </c>
      <c r="I285" s="93">
        <f t="shared" si="253"/>
        <v>0</v>
      </c>
      <c r="J285" s="93">
        <f t="shared" si="253"/>
        <v>0</v>
      </c>
      <c r="K285" s="93">
        <f t="shared" si="253"/>
        <v>0</v>
      </c>
      <c r="L285" s="93">
        <f t="shared" si="253"/>
        <v>0</v>
      </c>
      <c r="M285" s="93">
        <f t="shared" si="253"/>
        <v>0</v>
      </c>
      <c r="N285" s="93">
        <f t="shared" si="253"/>
        <v>0</v>
      </c>
      <c r="O285" s="93">
        <f t="shared" si="253"/>
        <v>0</v>
      </c>
      <c r="P285" s="93">
        <f t="shared" si="253"/>
        <v>0</v>
      </c>
      <c r="Q285" s="93">
        <f t="shared" si="253"/>
        <v>0</v>
      </c>
      <c r="R285" s="93">
        <f t="shared" si="253"/>
        <v>0</v>
      </c>
      <c r="S285" s="93">
        <f t="shared" si="253"/>
        <v>0</v>
      </c>
      <c r="T285" s="93">
        <f t="shared" si="253"/>
        <v>0</v>
      </c>
      <c r="U285" s="93">
        <f t="shared" si="253"/>
        <v>0</v>
      </c>
      <c r="V285" s="93">
        <f t="shared" si="253"/>
        <v>0</v>
      </c>
      <c r="W285" s="93">
        <f t="shared" si="253"/>
        <v>0</v>
      </c>
      <c r="X285" s="93">
        <f t="shared" si="253"/>
        <v>0</v>
      </c>
      <c r="Y285" s="93">
        <f t="shared" si="253"/>
        <v>0</v>
      </c>
      <c r="Z285" s="93">
        <f t="shared" si="253"/>
        <v>0</v>
      </c>
      <c r="AA285" s="93">
        <f t="shared" si="253"/>
        <v>0</v>
      </c>
      <c r="AB285" s="93">
        <f t="shared" si="253"/>
        <v>0</v>
      </c>
      <c r="AC285" s="93">
        <f t="shared" si="253"/>
        <v>0</v>
      </c>
      <c r="AD285" s="93">
        <f t="shared" si="253"/>
        <v>0</v>
      </c>
      <c r="AE285" s="93">
        <f t="shared" si="255"/>
        <v>0</v>
      </c>
      <c r="AF285" s="93">
        <f t="shared" si="255"/>
        <v>0</v>
      </c>
      <c r="AG285" s="93">
        <f t="shared" si="255"/>
        <v>0</v>
      </c>
      <c r="AH285" s="93">
        <f t="shared" si="255"/>
        <v>166</v>
      </c>
      <c r="AI285" s="93">
        <f t="shared" si="255"/>
        <v>0</v>
      </c>
      <c r="AJ285" s="93">
        <f t="shared" si="255"/>
        <v>0</v>
      </c>
      <c r="AK285" s="93">
        <f t="shared" si="255"/>
        <v>0</v>
      </c>
      <c r="AL285" s="93">
        <f t="shared" si="255"/>
        <v>166</v>
      </c>
      <c r="AM285" s="93">
        <f t="shared" si="255"/>
        <v>0</v>
      </c>
      <c r="AN285" s="93">
        <f t="shared" si="255"/>
        <v>0</v>
      </c>
      <c r="AO285" s="93">
        <f t="shared" si="255"/>
        <v>0</v>
      </c>
      <c r="AP285" s="93">
        <f t="shared" si="255"/>
        <v>0</v>
      </c>
      <c r="AQ285"/>
    </row>
    <row r="286" spans="1:43" ht="16.5" customHeight="1">
      <c r="A286" s="85"/>
      <c r="B286" s="85"/>
      <c r="C286" s="361" t="s">
        <v>229</v>
      </c>
      <c r="D286" s="360" t="s">
        <v>814</v>
      </c>
      <c r="E286" s="93"/>
      <c r="F286" s="93"/>
      <c r="G286" s="93">
        <f>G137</f>
        <v>0</v>
      </c>
      <c r="H286" s="93">
        <f t="shared" si="253"/>
        <v>0</v>
      </c>
      <c r="I286" s="93">
        <f t="shared" si="253"/>
        <v>0</v>
      </c>
      <c r="J286" s="93">
        <f t="shared" si="253"/>
        <v>0</v>
      </c>
      <c r="K286" s="93">
        <f t="shared" si="253"/>
        <v>0</v>
      </c>
      <c r="L286" s="93">
        <f t="shared" si="253"/>
        <v>0</v>
      </c>
      <c r="M286" s="93">
        <f t="shared" si="253"/>
        <v>0</v>
      </c>
      <c r="N286" s="93">
        <f t="shared" si="253"/>
        <v>0</v>
      </c>
      <c r="O286" s="93">
        <f t="shared" si="253"/>
        <v>0</v>
      </c>
      <c r="P286" s="93">
        <f t="shared" si="253"/>
        <v>0</v>
      </c>
      <c r="Q286" s="93">
        <f t="shared" si="253"/>
        <v>0</v>
      </c>
      <c r="R286" s="93">
        <f t="shared" si="253"/>
        <v>0</v>
      </c>
      <c r="S286" s="93">
        <f t="shared" si="253"/>
        <v>0</v>
      </c>
      <c r="T286" s="93">
        <f t="shared" si="253"/>
        <v>0</v>
      </c>
      <c r="U286" s="93">
        <f t="shared" si="253"/>
        <v>0</v>
      </c>
      <c r="V286" s="93">
        <f t="shared" si="253"/>
        <v>0</v>
      </c>
      <c r="W286" s="93">
        <f t="shared" si="253"/>
        <v>0</v>
      </c>
      <c r="X286" s="93">
        <f t="shared" si="253"/>
        <v>0</v>
      </c>
      <c r="Y286" s="93">
        <f t="shared" si="253"/>
        <v>0</v>
      </c>
      <c r="Z286" s="93">
        <f t="shared" si="253"/>
        <v>0</v>
      </c>
      <c r="AA286" s="93">
        <f t="shared" si="253"/>
        <v>0</v>
      </c>
      <c r="AB286" s="93">
        <f t="shared" si="253"/>
        <v>0</v>
      </c>
      <c r="AC286" s="93">
        <f t="shared" si="253"/>
        <v>0</v>
      </c>
      <c r="AD286" s="93">
        <f t="shared" si="253"/>
        <v>0</v>
      </c>
      <c r="AE286" s="93">
        <f t="shared" si="255"/>
        <v>0</v>
      </c>
      <c r="AF286" s="93">
        <f t="shared" si="255"/>
        <v>0</v>
      </c>
      <c r="AG286" s="93">
        <f t="shared" si="255"/>
        <v>0</v>
      </c>
      <c r="AH286" s="93">
        <f t="shared" si="255"/>
        <v>0</v>
      </c>
      <c r="AI286" s="93">
        <f t="shared" si="255"/>
        <v>0</v>
      </c>
      <c r="AJ286" s="93">
        <f t="shared" si="255"/>
        <v>0</v>
      </c>
      <c r="AK286" s="93">
        <f t="shared" si="255"/>
        <v>0</v>
      </c>
      <c r="AL286" s="93">
        <f t="shared" si="255"/>
        <v>0</v>
      </c>
      <c r="AM286" s="93">
        <f t="shared" si="255"/>
        <v>0</v>
      </c>
      <c r="AN286" s="93">
        <f t="shared" si="255"/>
        <v>0</v>
      </c>
      <c r="AO286" s="93">
        <f t="shared" si="255"/>
        <v>0</v>
      </c>
      <c r="AP286" s="93">
        <f t="shared" si="255"/>
        <v>0</v>
      </c>
      <c r="AQ286"/>
    </row>
    <row r="287" spans="1:43" ht="16.5" customHeight="1">
      <c r="A287" s="85"/>
      <c r="B287" s="85"/>
      <c r="C287" s="68" t="s">
        <v>231</v>
      </c>
      <c r="D287" s="360" t="s">
        <v>815</v>
      </c>
      <c r="E287" s="93"/>
      <c r="F287" s="93"/>
      <c r="G287" s="93">
        <f>G138</f>
        <v>0</v>
      </c>
      <c r="H287" s="93">
        <f t="shared" si="253"/>
        <v>0</v>
      </c>
      <c r="I287" s="93">
        <f t="shared" si="253"/>
        <v>0</v>
      </c>
      <c r="J287" s="93">
        <f t="shared" si="253"/>
        <v>0</v>
      </c>
      <c r="K287" s="93">
        <f t="shared" si="253"/>
        <v>0</v>
      </c>
      <c r="L287" s="93">
        <f t="shared" si="253"/>
        <v>0</v>
      </c>
      <c r="M287" s="93">
        <f t="shared" si="253"/>
        <v>0</v>
      </c>
      <c r="N287" s="93">
        <f t="shared" si="253"/>
        <v>0</v>
      </c>
      <c r="O287" s="93">
        <f t="shared" si="253"/>
        <v>0</v>
      </c>
      <c r="P287" s="93">
        <f t="shared" si="253"/>
        <v>0</v>
      </c>
      <c r="Q287" s="93">
        <f t="shared" si="253"/>
        <v>0</v>
      </c>
      <c r="R287" s="93">
        <f t="shared" si="253"/>
        <v>0</v>
      </c>
      <c r="S287" s="93">
        <f t="shared" si="253"/>
        <v>0</v>
      </c>
      <c r="T287" s="93">
        <f t="shared" si="253"/>
        <v>0</v>
      </c>
      <c r="U287" s="93">
        <f t="shared" si="253"/>
        <v>0</v>
      </c>
      <c r="V287" s="93">
        <f t="shared" si="253"/>
        <v>0</v>
      </c>
      <c r="W287" s="93">
        <f t="shared" si="253"/>
        <v>0</v>
      </c>
      <c r="X287" s="93">
        <f t="shared" si="253"/>
        <v>0</v>
      </c>
      <c r="Y287" s="93">
        <f t="shared" si="253"/>
        <v>0</v>
      </c>
      <c r="Z287" s="93">
        <f t="shared" si="253"/>
        <v>0</v>
      </c>
      <c r="AA287" s="93">
        <f t="shared" si="253"/>
        <v>0</v>
      </c>
      <c r="AB287" s="93">
        <f t="shared" si="253"/>
        <v>0</v>
      </c>
      <c r="AC287" s="93">
        <f t="shared" si="253"/>
        <v>0</v>
      </c>
      <c r="AD287" s="93">
        <f t="shared" si="253"/>
        <v>0</v>
      </c>
      <c r="AE287" s="93">
        <f t="shared" si="255"/>
        <v>0</v>
      </c>
      <c r="AF287" s="93">
        <f t="shared" si="255"/>
        <v>0</v>
      </c>
      <c r="AG287" s="93">
        <f t="shared" si="255"/>
        <v>0</v>
      </c>
      <c r="AH287" s="93">
        <f t="shared" si="255"/>
        <v>0</v>
      </c>
      <c r="AI287" s="93">
        <f t="shared" si="255"/>
        <v>0</v>
      </c>
      <c r="AJ287" s="93">
        <f t="shared" si="255"/>
        <v>0</v>
      </c>
      <c r="AK287" s="93">
        <f t="shared" si="255"/>
        <v>0</v>
      </c>
      <c r="AL287" s="93">
        <f t="shared" si="255"/>
        <v>0</v>
      </c>
      <c r="AM287" s="93">
        <f t="shared" si="255"/>
        <v>0</v>
      </c>
      <c r="AN287" s="93">
        <f t="shared" si="255"/>
        <v>0</v>
      </c>
      <c r="AO287" s="93">
        <f t="shared" si="255"/>
        <v>0</v>
      </c>
      <c r="AP287" s="93">
        <f t="shared" si="255"/>
        <v>0</v>
      </c>
      <c r="AQ287"/>
    </row>
    <row r="288" spans="1:43" ht="36" customHeight="1">
      <c r="A288" s="43"/>
      <c r="B288" s="43"/>
      <c r="C288" s="31" t="s">
        <v>243</v>
      </c>
      <c r="D288" s="26" t="s">
        <v>295</v>
      </c>
      <c r="E288" s="289">
        <f t="shared" ref="E288:K289" si="256">E141</f>
        <v>150</v>
      </c>
      <c r="F288" s="289">
        <f t="shared" si="256"/>
        <v>153</v>
      </c>
      <c r="G288" s="289">
        <f t="shared" si="256"/>
        <v>153</v>
      </c>
      <c r="H288" s="289">
        <f t="shared" si="256"/>
        <v>153</v>
      </c>
      <c r="I288" s="289">
        <f t="shared" si="256"/>
        <v>0</v>
      </c>
      <c r="J288" s="289">
        <f t="shared" si="256"/>
        <v>0</v>
      </c>
      <c r="K288" s="289">
        <f t="shared" si="256"/>
        <v>0</v>
      </c>
      <c r="L288" s="48">
        <f t="shared" si="251"/>
        <v>153</v>
      </c>
      <c r="M288" s="48">
        <f t="shared" si="252"/>
        <v>0</v>
      </c>
      <c r="N288" s="289">
        <f t="shared" ref="N288:AD289" si="257">N141</f>
        <v>153</v>
      </c>
      <c r="O288" s="289">
        <f t="shared" si="257"/>
        <v>153</v>
      </c>
      <c r="P288" s="289">
        <f t="shared" si="257"/>
        <v>153</v>
      </c>
      <c r="Q288" s="289">
        <f t="shared" si="257"/>
        <v>0</v>
      </c>
      <c r="R288" s="289">
        <f t="shared" si="257"/>
        <v>0</v>
      </c>
      <c r="S288" s="289">
        <f t="shared" si="257"/>
        <v>0</v>
      </c>
      <c r="T288" s="289">
        <f t="shared" si="257"/>
        <v>0</v>
      </c>
      <c r="U288" s="289">
        <f t="shared" si="257"/>
        <v>0</v>
      </c>
      <c r="V288" s="289">
        <f t="shared" si="257"/>
        <v>0</v>
      </c>
      <c r="W288" s="289">
        <f t="shared" si="257"/>
        <v>0</v>
      </c>
      <c r="X288" s="289">
        <f t="shared" si="257"/>
        <v>0</v>
      </c>
      <c r="Y288" s="289">
        <f t="shared" si="257"/>
        <v>0</v>
      </c>
      <c r="Z288" s="289">
        <f t="shared" si="257"/>
        <v>0</v>
      </c>
      <c r="AA288" s="289">
        <f t="shared" si="257"/>
        <v>0</v>
      </c>
      <c r="AB288" s="289">
        <f t="shared" si="257"/>
        <v>0</v>
      </c>
      <c r="AC288" s="289">
        <f t="shared" si="257"/>
        <v>0</v>
      </c>
      <c r="AD288" s="289">
        <f t="shared" si="257"/>
        <v>0</v>
      </c>
      <c r="AE288" s="292">
        <f t="shared" si="248"/>
        <v>153</v>
      </c>
      <c r="AF288" s="289">
        <f t="shared" ref="AF288:AP289" si="258">AF141</f>
        <v>153</v>
      </c>
      <c r="AG288" s="289">
        <f t="shared" si="258"/>
        <v>-1923</v>
      </c>
      <c r="AH288" s="289">
        <f t="shared" si="258"/>
        <v>0</v>
      </c>
      <c r="AI288" s="289">
        <f t="shared" si="258"/>
        <v>0</v>
      </c>
      <c r="AJ288" s="289">
        <f t="shared" si="258"/>
        <v>0</v>
      </c>
      <c r="AK288" s="289">
        <f t="shared" si="258"/>
        <v>0</v>
      </c>
      <c r="AL288" s="289">
        <f t="shared" si="258"/>
        <v>0</v>
      </c>
      <c r="AM288" s="289">
        <f t="shared" si="258"/>
        <v>0</v>
      </c>
      <c r="AN288" s="289">
        <f t="shared" si="258"/>
        <v>0</v>
      </c>
      <c r="AO288" s="289">
        <f t="shared" si="258"/>
        <v>0</v>
      </c>
      <c r="AP288" s="289">
        <f t="shared" si="258"/>
        <v>0</v>
      </c>
      <c r="AQ288"/>
    </row>
    <row r="289" spans="1:43" ht="16.5" hidden="1" customHeight="1">
      <c r="A289" s="43"/>
      <c r="B289" s="43"/>
      <c r="C289" s="105" t="s">
        <v>244</v>
      </c>
      <c r="D289" s="106" t="s">
        <v>245</v>
      </c>
      <c r="E289" s="291">
        <f t="shared" si="256"/>
        <v>0</v>
      </c>
      <c r="F289" s="291">
        <f t="shared" si="256"/>
        <v>0</v>
      </c>
      <c r="G289" s="291">
        <f t="shared" si="256"/>
        <v>0</v>
      </c>
      <c r="H289" s="291">
        <f t="shared" si="256"/>
        <v>0</v>
      </c>
      <c r="I289" s="291">
        <f t="shared" si="256"/>
        <v>0</v>
      </c>
      <c r="J289" s="291">
        <f t="shared" si="256"/>
        <v>0</v>
      </c>
      <c r="K289" s="291">
        <f t="shared" si="256"/>
        <v>0</v>
      </c>
      <c r="L289" s="48">
        <f t="shared" si="251"/>
        <v>0</v>
      </c>
      <c r="M289" s="48">
        <f t="shared" si="252"/>
        <v>0</v>
      </c>
      <c r="N289" s="291">
        <f t="shared" si="257"/>
        <v>0</v>
      </c>
      <c r="O289" s="291">
        <f t="shared" si="257"/>
        <v>0</v>
      </c>
      <c r="P289" s="291">
        <f t="shared" si="257"/>
        <v>0</v>
      </c>
      <c r="Q289" s="291">
        <f t="shared" si="257"/>
        <v>0</v>
      </c>
      <c r="R289" s="291">
        <f t="shared" si="257"/>
        <v>0</v>
      </c>
      <c r="S289" s="291">
        <f t="shared" si="257"/>
        <v>0</v>
      </c>
      <c r="T289" s="291">
        <f t="shared" si="257"/>
        <v>0</v>
      </c>
      <c r="U289" s="291">
        <f t="shared" si="257"/>
        <v>0</v>
      </c>
      <c r="V289" s="291">
        <f t="shared" si="257"/>
        <v>0</v>
      </c>
      <c r="W289" s="291">
        <f t="shared" si="257"/>
        <v>0</v>
      </c>
      <c r="X289" s="291">
        <f t="shared" si="257"/>
        <v>0</v>
      </c>
      <c r="Y289" s="291">
        <f t="shared" si="257"/>
        <v>0</v>
      </c>
      <c r="Z289" s="291">
        <f t="shared" si="257"/>
        <v>0</v>
      </c>
      <c r="AA289" s="291">
        <f t="shared" si="257"/>
        <v>0</v>
      </c>
      <c r="AB289" s="291">
        <f t="shared" si="257"/>
        <v>0</v>
      </c>
      <c r="AC289" s="291">
        <f t="shared" si="257"/>
        <v>0</v>
      </c>
      <c r="AD289" s="291">
        <f t="shared" si="257"/>
        <v>0</v>
      </c>
      <c r="AE289" s="292">
        <f t="shared" si="248"/>
        <v>0</v>
      </c>
      <c r="AF289" s="291">
        <f t="shared" si="258"/>
        <v>0</v>
      </c>
      <c r="AG289" s="291">
        <f t="shared" si="258"/>
        <v>-2072</v>
      </c>
      <c r="AH289" s="291">
        <f t="shared" si="258"/>
        <v>0</v>
      </c>
      <c r="AI289" s="291">
        <f t="shared" si="258"/>
        <v>0</v>
      </c>
      <c r="AJ289" s="291">
        <f t="shared" si="258"/>
        <v>0</v>
      </c>
      <c r="AK289" s="291">
        <f t="shared" si="258"/>
        <v>0</v>
      </c>
      <c r="AL289" s="291">
        <f t="shared" si="258"/>
        <v>0</v>
      </c>
      <c r="AM289" s="291">
        <f t="shared" si="258"/>
        <v>0</v>
      </c>
      <c r="AN289" s="291">
        <f t="shared" si="258"/>
        <v>0</v>
      </c>
      <c r="AO289" s="291">
        <f t="shared" si="258"/>
        <v>0</v>
      </c>
      <c r="AP289" s="291">
        <f t="shared" si="258"/>
        <v>0</v>
      </c>
      <c r="AQ289"/>
    </row>
    <row r="290" spans="1:43" ht="20.25" hidden="1" customHeight="1">
      <c r="A290" s="43"/>
      <c r="B290" s="43"/>
      <c r="C290" s="16" t="s">
        <v>258</v>
      </c>
      <c r="D290" s="29" t="s">
        <v>247</v>
      </c>
      <c r="E290" s="289">
        <f t="shared" ref="E290:K290" si="259">E142</f>
        <v>0</v>
      </c>
      <c r="F290" s="289">
        <f t="shared" si="259"/>
        <v>0</v>
      </c>
      <c r="G290" s="289">
        <f t="shared" si="259"/>
        <v>0</v>
      </c>
      <c r="H290" s="289">
        <f t="shared" si="259"/>
        <v>0</v>
      </c>
      <c r="I290" s="289">
        <f t="shared" si="259"/>
        <v>0</v>
      </c>
      <c r="J290" s="289">
        <f t="shared" si="259"/>
        <v>0</v>
      </c>
      <c r="K290" s="289">
        <f t="shared" si="259"/>
        <v>0</v>
      </c>
      <c r="L290" s="48">
        <f t="shared" si="251"/>
        <v>0</v>
      </c>
      <c r="M290" s="48">
        <f t="shared" si="252"/>
        <v>0</v>
      </c>
      <c r="N290" s="289">
        <f t="shared" ref="N290:AD290" si="260">N142</f>
        <v>0</v>
      </c>
      <c r="O290" s="289">
        <f t="shared" si="260"/>
        <v>0</v>
      </c>
      <c r="P290" s="289">
        <f t="shared" si="260"/>
        <v>0</v>
      </c>
      <c r="Q290" s="289">
        <f t="shared" si="260"/>
        <v>0</v>
      </c>
      <c r="R290" s="289">
        <f t="shared" si="260"/>
        <v>0</v>
      </c>
      <c r="S290" s="289">
        <f t="shared" si="260"/>
        <v>0</v>
      </c>
      <c r="T290" s="289">
        <f t="shared" si="260"/>
        <v>0</v>
      </c>
      <c r="U290" s="289">
        <f t="shared" si="260"/>
        <v>0</v>
      </c>
      <c r="V290" s="289">
        <f t="shared" si="260"/>
        <v>0</v>
      </c>
      <c r="W290" s="289">
        <f t="shared" si="260"/>
        <v>0</v>
      </c>
      <c r="X290" s="289">
        <f t="shared" si="260"/>
        <v>0</v>
      </c>
      <c r="Y290" s="289">
        <f t="shared" si="260"/>
        <v>0</v>
      </c>
      <c r="Z290" s="289">
        <f t="shared" si="260"/>
        <v>0</v>
      </c>
      <c r="AA290" s="289">
        <f t="shared" si="260"/>
        <v>0</v>
      </c>
      <c r="AB290" s="289">
        <f t="shared" si="260"/>
        <v>0</v>
      </c>
      <c r="AC290" s="289">
        <f t="shared" si="260"/>
        <v>0</v>
      </c>
      <c r="AD290" s="289">
        <f t="shared" si="260"/>
        <v>0</v>
      </c>
      <c r="AE290" s="292">
        <f t="shared" si="248"/>
        <v>0</v>
      </c>
      <c r="AF290" s="289">
        <f t="shared" ref="AF290:AP290" si="261">AF142</f>
        <v>0</v>
      </c>
      <c r="AG290" s="289">
        <f t="shared" si="261"/>
        <v>-2072</v>
      </c>
      <c r="AH290" s="289">
        <f t="shared" si="261"/>
        <v>0</v>
      </c>
      <c r="AI290" s="289">
        <f t="shared" si="261"/>
        <v>0</v>
      </c>
      <c r="AJ290" s="289">
        <f t="shared" si="261"/>
        <v>0</v>
      </c>
      <c r="AK290" s="289">
        <f t="shared" si="261"/>
        <v>0</v>
      </c>
      <c r="AL290" s="289">
        <f t="shared" si="261"/>
        <v>0</v>
      </c>
      <c r="AM290" s="289">
        <f t="shared" si="261"/>
        <v>0</v>
      </c>
      <c r="AN290" s="289">
        <f t="shared" si="261"/>
        <v>0</v>
      </c>
      <c r="AO290" s="289">
        <f t="shared" si="261"/>
        <v>0</v>
      </c>
      <c r="AP290" s="289">
        <f t="shared" si="261"/>
        <v>0</v>
      </c>
      <c r="AQ290"/>
    </row>
    <row r="291" spans="1:43" ht="8.25" hidden="1" customHeight="1">
      <c r="A291" s="43"/>
      <c r="B291" s="43"/>
      <c r="C291" s="28" t="s">
        <v>248</v>
      </c>
      <c r="D291" s="29" t="s">
        <v>249</v>
      </c>
      <c r="E291" s="93"/>
      <c r="F291" s="93"/>
      <c r="G291" s="93"/>
      <c r="H291" s="93"/>
      <c r="I291" s="93"/>
      <c r="J291" s="93"/>
      <c r="K291" s="93"/>
      <c r="L291" s="48">
        <f t="shared" si="251"/>
        <v>0</v>
      </c>
      <c r="M291" s="48">
        <f t="shared" si="252"/>
        <v>0</v>
      </c>
      <c r="N291" s="93"/>
      <c r="O291" s="93"/>
      <c r="P291" s="93"/>
      <c r="Q291" s="93"/>
      <c r="R291" s="93"/>
      <c r="S291" s="93"/>
      <c r="T291" s="93"/>
      <c r="U291" s="93"/>
      <c r="V291" s="93"/>
      <c r="W291" s="93"/>
      <c r="X291" s="93"/>
      <c r="Y291" s="93"/>
      <c r="Z291" s="93"/>
      <c r="AA291" s="93"/>
      <c r="AB291" s="93"/>
      <c r="AC291" s="93"/>
      <c r="AD291" s="93"/>
      <c r="AE291" s="292">
        <f t="shared" si="248"/>
        <v>0</v>
      </c>
      <c r="AF291" s="93"/>
      <c r="AG291" s="93"/>
      <c r="AH291" s="93"/>
      <c r="AI291" s="93"/>
      <c r="AJ291" s="93"/>
      <c r="AK291" s="93"/>
      <c r="AL291" s="93"/>
      <c r="AM291" s="93"/>
      <c r="AN291" s="93"/>
      <c r="AO291" s="93"/>
      <c r="AP291" s="93"/>
      <c r="AQ291"/>
    </row>
    <row r="292" spans="1:43" ht="19.5" hidden="1" customHeight="1">
      <c r="A292" s="43"/>
      <c r="B292" s="43"/>
      <c r="C292" s="28" t="s">
        <v>231</v>
      </c>
      <c r="D292" s="29" t="s">
        <v>250</v>
      </c>
      <c r="E292" s="93"/>
      <c r="F292" s="93"/>
      <c r="G292" s="93"/>
      <c r="H292" s="93"/>
      <c r="I292" s="93"/>
      <c r="J292" s="93"/>
      <c r="K292" s="93"/>
      <c r="L292" s="48">
        <f t="shared" si="251"/>
        <v>0</v>
      </c>
      <c r="M292" s="48">
        <f t="shared" si="252"/>
        <v>0</v>
      </c>
      <c r="N292" s="93"/>
      <c r="O292" s="93"/>
      <c r="P292" s="93"/>
      <c r="Q292" s="93"/>
      <c r="R292" s="93"/>
      <c r="S292" s="93"/>
      <c r="T292" s="93"/>
      <c r="U292" s="93"/>
      <c r="V292" s="93"/>
      <c r="W292" s="93"/>
      <c r="X292" s="93"/>
      <c r="Y292" s="93"/>
      <c r="Z292" s="93"/>
      <c r="AA292" s="93"/>
      <c r="AB292" s="93"/>
      <c r="AC292" s="93"/>
      <c r="AD292" s="93"/>
      <c r="AE292" s="292">
        <f t="shared" si="248"/>
        <v>0</v>
      </c>
      <c r="AF292" s="93"/>
      <c r="AG292" s="93"/>
      <c r="AH292" s="93"/>
      <c r="AI292" s="93"/>
      <c r="AJ292" s="93"/>
      <c r="AK292" s="93"/>
      <c r="AL292" s="93"/>
      <c r="AM292" s="93"/>
      <c r="AN292" s="93"/>
      <c r="AO292" s="93"/>
      <c r="AP292" s="93"/>
      <c r="AQ292"/>
    </row>
    <row r="293" spans="1:43" ht="20.25" hidden="1" customHeight="1">
      <c r="A293" s="43"/>
      <c r="B293" s="43"/>
      <c r="C293" s="107" t="s">
        <v>251</v>
      </c>
      <c r="D293" s="26" t="s">
        <v>252</v>
      </c>
      <c r="E293" s="289">
        <f t="shared" ref="E293:K293" si="262">E294+E295+E296</f>
        <v>0</v>
      </c>
      <c r="F293" s="289">
        <f t="shared" si="262"/>
        <v>0</v>
      </c>
      <c r="G293" s="289">
        <f t="shared" si="262"/>
        <v>0</v>
      </c>
      <c r="H293" s="289">
        <f t="shared" si="262"/>
        <v>0</v>
      </c>
      <c r="I293" s="289">
        <f t="shared" si="262"/>
        <v>0</v>
      </c>
      <c r="J293" s="289">
        <f t="shared" si="262"/>
        <v>0</v>
      </c>
      <c r="K293" s="289">
        <f t="shared" si="262"/>
        <v>0</v>
      </c>
      <c r="L293" s="48">
        <f t="shared" si="251"/>
        <v>0</v>
      </c>
      <c r="M293" s="48">
        <f t="shared" si="252"/>
        <v>0</v>
      </c>
      <c r="N293" s="289">
        <f t="shared" ref="N293:AP293" si="263">N294+N295+N296</f>
        <v>0</v>
      </c>
      <c r="O293" s="289">
        <f t="shared" si="263"/>
        <v>0</v>
      </c>
      <c r="P293" s="289">
        <f t="shared" si="263"/>
        <v>0</v>
      </c>
      <c r="Q293" s="289">
        <f t="shared" si="263"/>
        <v>0</v>
      </c>
      <c r="R293" s="289">
        <f t="shared" si="263"/>
        <v>0</v>
      </c>
      <c r="S293" s="289">
        <f t="shared" si="263"/>
        <v>0</v>
      </c>
      <c r="T293" s="289">
        <f t="shared" si="263"/>
        <v>0</v>
      </c>
      <c r="U293" s="289">
        <f t="shared" si="263"/>
        <v>0</v>
      </c>
      <c r="V293" s="289">
        <f t="shared" si="263"/>
        <v>0</v>
      </c>
      <c r="W293" s="289">
        <f t="shared" si="263"/>
        <v>0</v>
      </c>
      <c r="X293" s="289">
        <f t="shared" si="263"/>
        <v>0</v>
      </c>
      <c r="Y293" s="289">
        <f t="shared" si="263"/>
        <v>0</v>
      </c>
      <c r="Z293" s="289">
        <f t="shared" si="263"/>
        <v>0</v>
      </c>
      <c r="AA293" s="289">
        <f t="shared" si="263"/>
        <v>0</v>
      </c>
      <c r="AB293" s="289">
        <f t="shared" si="263"/>
        <v>0</v>
      </c>
      <c r="AC293" s="289">
        <f t="shared" si="263"/>
        <v>0</v>
      </c>
      <c r="AD293" s="289">
        <f t="shared" si="263"/>
        <v>0</v>
      </c>
      <c r="AE293" s="292">
        <f t="shared" si="248"/>
        <v>0</v>
      </c>
      <c r="AF293" s="289">
        <f t="shared" si="263"/>
        <v>0</v>
      </c>
      <c r="AG293" s="289">
        <f t="shared" si="263"/>
        <v>0</v>
      </c>
      <c r="AH293" s="289">
        <f t="shared" si="263"/>
        <v>0</v>
      </c>
      <c r="AI293" s="289">
        <f t="shared" si="263"/>
        <v>0</v>
      </c>
      <c r="AJ293" s="289">
        <f t="shared" si="263"/>
        <v>0</v>
      </c>
      <c r="AK293" s="289">
        <f t="shared" si="263"/>
        <v>0</v>
      </c>
      <c r="AL293" s="289">
        <f t="shared" si="263"/>
        <v>0</v>
      </c>
      <c r="AM293" s="289">
        <f t="shared" si="263"/>
        <v>0</v>
      </c>
      <c r="AN293" s="289">
        <f t="shared" si="263"/>
        <v>0</v>
      </c>
      <c r="AO293" s="289">
        <f t="shared" si="263"/>
        <v>0</v>
      </c>
      <c r="AP293" s="289">
        <f t="shared" si="263"/>
        <v>0</v>
      </c>
      <c r="AQ293"/>
    </row>
    <row r="294" spans="1:43" ht="19.5" hidden="1" customHeight="1">
      <c r="A294" s="43"/>
      <c r="B294" s="43"/>
      <c r="C294" s="28" t="s">
        <v>258</v>
      </c>
      <c r="D294" s="29" t="s">
        <v>253</v>
      </c>
      <c r="E294" s="289">
        <f t="shared" ref="E294:K294" si="264">E147</f>
        <v>0</v>
      </c>
      <c r="F294" s="289">
        <f t="shared" si="264"/>
        <v>0</v>
      </c>
      <c r="G294" s="289">
        <f t="shared" si="264"/>
        <v>0</v>
      </c>
      <c r="H294" s="289">
        <f t="shared" si="264"/>
        <v>0</v>
      </c>
      <c r="I294" s="289">
        <f t="shared" si="264"/>
        <v>0</v>
      </c>
      <c r="J294" s="289">
        <f t="shared" si="264"/>
        <v>0</v>
      </c>
      <c r="K294" s="289">
        <f t="shared" si="264"/>
        <v>0</v>
      </c>
      <c r="L294" s="48">
        <f t="shared" si="251"/>
        <v>0</v>
      </c>
      <c r="M294" s="48">
        <f t="shared" si="252"/>
        <v>0</v>
      </c>
      <c r="N294" s="289">
        <f t="shared" ref="N294:AD294" si="265">N147</f>
        <v>0</v>
      </c>
      <c r="O294" s="289">
        <f t="shared" si="265"/>
        <v>0</v>
      </c>
      <c r="P294" s="289">
        <f t="shared" si="265"/>
        <v>0</v>
      </c>
      <c r="Q294" s="289">
        <f t="shared" si="265"/>
        <v>0</v>
      </c>
      <c r="R294" s="289">
        <f t="shared" si="265"/>
        <v>0</v>
      </c>
      <c r="S294" s="289">
        <f t="shared" si="265"/>
        <v>0</v>
      </c>
      <c r="T294" s="289">
        <f t="shared" si="265"/>
        <v>0</v>
      </c>
      <c r="U294" s="289">
        <f t="shared" si="265"/>
        <v>0</v>
      </c>
      <c r="V294" s="289">
        <f t="shared" si="265"/>
        <v>0</v>
      </c>
      <c r="W294" s="289">
        <f t="shared" si="265"/>
        <v>0</v>
      </c>
      <c r="X294" s="289">
        <f t="shared" si="265"/>
        <v>0</v>
      </c>
      <c r="Y294" s="289">
        <f t="shared" si="265"/>
        <v>0</v>
      </c>
      <c r="Z294" s="289">
        <f t="shared" si="265"/>
        <v>0</v>
      </c>
      <c r="AA294" s="289">
        <f t="shared" si="265"/>
        <v>0</v>
      </c>
      <c r="AB294" s="289">
        <f t="shared" si="265"/>
        <v>0</v>
      </c>
      <c r="AC294" s="289">
        <f t="shared" si="265"/>
        <v>0</v>
      </c>
      <c r="AD294" s="289">
        <f t="shared" si="265"/>
        <v>0</v>
      </c>
      <c r="AE294" s="292">
        <f t="shared" si="248"/>
        <v>0</v>
      </c>
      <c r="AF294" s="289">
        <f t="shared" ref="AF294:AP294" si="266">AF147</f>
        <v>0</v>
      </c>
      <c r="AG294" s="289">
        <f t="shared" si="266"/>
        <v>0</v>
      </c>
      <c r="AH294" s="289">
        <f t="shared" si="266"/>
        <v>0</v>
      </c>
      <c r="AI294" s="289">
        <f t="shared" si="266"/>
        <v>0</v>
      </c>
      <c r="AJ294" s="289">
        <f t="shared" si="266"/>
        <v>0</v>
      </c>
      <c r="AK294" s="289">
        <f t="shared" si="266"/>
        <v>0</v>
      </c>
      <c r="AL294" s="289">
        <f t="shared" si="266"/>
        <v>0</v>
      </c>
      <c r="AM294" s="289">
        <f t="shared" si="266"/>
        <v>0</v>
      </c>
      <c r="AN294" s="289">
        <f t="shared" si="266"/>
        <v>0</v>
      </c>
      <c r="AO294" s="289">
        <f t="shared" si="266"/>
        <v>0</v>
      </c>
      <c r="AP294" s="289">
        <f t="shared" si="266"/>
        <v>0</v>
      </c>
      <c r="AQ294"/>
    </row>
    <row r="295" spans="1:43" ht="0.75" hidden="1" customHeight="1">
      <c r="A295" s="43"/>
      <c r="B295" s="43"/>
      <c r="C295" s="28" t="s">
        <v>248</v>
      </c>
      <c r="D295" s="29" t="s">
        <v>296</v>
      </c>
      <c r="E295" s="93"/>
      <c r="F295" s="93"/>
      <c r="G295" s="93"/>
      <c r="H295" s="93"/>
      <c r="I295" s="93"/>
      <c r="J295" s="93"/>
      <c r="K295" s="93"/>
      <c r="L295" s="48">
        <f t="shared" si="251"/>
        <v>0</v>
      </c>
      <c r="M295" s="48">
        <f t="shared" si="252"/>
        <v>0</v>
      </c>
      <c r="N295" s="93"/>
      <c r="O295" s="93"/>
      <c r="P295" s="93"/>
      <c r="Q295" s="93"/>
      <c r="R295" s="93"/>
      <c r="S295" s="93"/>
      <c r="T295" s="93"/>
      <c r="U295" s="93"/>
      <c r="V295" s="93"/>
      <c r="W295" s="93"/>
      <c r="X295" s="93"/>
      <c r="Y295" s="93"/>
      <c r="Z295" s="93"/>
      <c r="AA295" s="93"/>
      <c r="AB295" s="93"/>
      <c r="AC295" s="93"/>
      <c r="AD295" s="93"/>
      <c r="AE295" s="292">
        <f t="shared" si="248"/>
        <v>0</v>
      </c>
      <c r="AF295" s="93"/>
      <c r="AG295" s="93"/>
      <c r="AH295" s="93"/>
      <c r="AI295" s="93"/>
      <c r="AJ295" s="93"/>
      <c r="AK295" s="93"/>
      <c r="AL295" s="93"/>
      <c r="AM295" s="93"/>
      <c r="AN295" s="93"/>
      <c r="AO295" s="93"/>
      <c r="AP295" s="93"/>
      <c r="AQ295"/>
    </row>
    <row r="296" spans="1:43" ht="18" hidden="1" customHeight="1">
      <c r="A296" s="43"/>
      <c r="B296" s="43"/>
      <c r="C296" s="28" t="s">
        <v>231</v>
      </c>
      <c r="D296" s="29" t="s">
        <v>255</v>
      </c>
      <c r="E296" s="93"/>
      <c r="F296" s="93"/>
      <c r="G296" s="93"/>
      <c r="H296" s="93"/>
      <c r="I296" s="93"/>
      <c r="J296" s="93"/>
      <c r="K296" s="93"/>
      <c r="L296" s="48">
        <f t="shared" si="251"/>
        <v>0</v>
      </c>
      <c r="M296" s="48">
        <f t="shared" si="252"/>
        <v>0</v>
      </c>
      <c r="N296" s="93"/>
      <c r="O296" s="93"/>
      <c r="P296" s="93"/>
      <c r="Q296" s="93"/>
      <c r="R296" s="93"/>
      <c r="S296" s="93"/>
      <c r="T296" s="93"/>
      <c r="U296" s="93"/>
      <c r="V296" s="93"/>
      <c r="W296" s="93"/>
      <c r="X296" s="93"/>
      <c r="Y296" s="93"/>
      <c r="Z296" s="93"/>
      <c r="AA296" s="93"/>
      <c r="AB296" s="93"/>
      <c r="AC296" s="93"/>
      <c r="AD296" s="93"/>
      <c r="AE296" s="292">
        <f t="shared" si="248"/>
        <v>0</v>
      </c>
      <c r="AF296" s="93"/>
      <c r="AG296" s="93"/>
      <c r="AH296" s="93"/>
      <c r="AI296" s="93"/>
      <c r="AJ296" s="93"/>
      <c r="AK296" s="93"/>
      <c r="AL296" s="93"/>
      <c r="AM296" s="93"/>
      <c r="AN296" s="93"/>
      <c r="AO296" s="93"/>
      <c r="AP296" s="93"/>
      <c r="AQ296"/>
    </row>
    <row r="297" spans="1:43" ht="28.5" hidden="1" customHeight="1">
      <c r="A297" s="43"/>
      <c r="B297" s="43"/>
      <c r="C297" s="108" t="s">
        <v>256</v>
      </c>
      <c r="D297" s="26" t="s">
        <v>257</v>
      </c>
      <c r="E297" s="289">
        <f t="shared" ref="E297:K299" si="267">E150</f>
        <v>150</v>
      </c>
      <c r="F297" s="289">
        <f t="shared" si="267"/>
        <v>153</v>
      </c>
      <c r="G297" s="289">
        <f t="shared" si="267"/>
        <v>153</v>
      </c>
      <c r="H297" s="289">
        <f t="shared" si="267"/>
        <v>153</v>
      </c>
      <c r="I297" s="289">
        <f t="shared" si="267"/>
        <v>0</v>
      </c>
      <c r="J297" s="289">
        <f t="shared" si="267"/>
        <v>0</v>
      </c>
      <c r="K297" s="289">
        <f t="shared" si="267"/>
        <v>0</v>
      </c>
      <c r="L297" s="48">
        <f t="shared" si="251"/>
        <v>153</v>
      </c>
      <c r="M297" s="48">
        <f t="shared" si="252"/>
        <v>0</v>
      </c>
      <c r="N297" s="289">
        <f t="shared" ref="N297:AD299" si="268">N150</f>
        <v>153</v>
      </c>
      <c r="O297" s="289">
        <f t="shared" si="268"/>
        <v>153</v>
      </c>
      <c r="P297" s="289">
        <f t="shared" si="268"/>
        <v>153</v>
      </c>
      <c r="Q297" s="289">
        <f t="shared" si="268"/>
        <v>0</v>
      </c>
      <c r="R297" s="289">
        <f t="shared" si="268"/>
        <v>0</v>
      </c>
      <c r="S297" s="289">
        <f t="shared" si="268"/>
        <v>0</v>
      </c>
      <c r="T297" s="289">
        <f t="shared" si="268"/>
        <v>0</v>
      </c>
      <c r="U297" s="289">
        <f t="shared" si="268"/>
        <v>0</v>
      </c>
      <c r="V297" s="289">
        <f t="shared" si="268"/>
        <v>0</v>
      </c>
      <c r="W297" s="289">
        <f t="shared" si="268"/>
        <v>0</v>
      </c>
      <c r="X297" s="289">
        <f t="shared" si="268"/>
        <v>0</v>
      </c>
      <c r="Y297" s="289">
        <f t="shared" si="268"/>
        <v>0</v>
      </c>
      <c r="Z297" s="289">
        <f t="shared" si="268"/>
        <v>0</v>
      </c>
      <c r="AA297" s="289">
        <f t="shared" si="268"/>
        <v>0</v>
      </c>
      <c r="AB297" s="289">
        <f t="shared" si="268"/>
        <v>0</v>
      </c>
      <c r="AC297" s="289">
        <f t="shared" si="268"/>
        <v>0</v>
      </c>
      <c r="AD297" s="289">
        <f t="shared" si="268"/>
        <v>0</v>
      </c>
      <c r="AE297" s="292">
        <f t="shared" si="248"/>
        <v>153</v>
      </c>
      <c r="AF297" s="289">
        <f t="shared" ref="AF297:AP299" si="269">AF150</f>
        <v>153</v>
      </c>
      <c r="AG297" s="289">
        <f t="shared" si="269"/>
        <v>149</v>
      </c>
      <c r="AH297" s="289">
        <f t="shared" si="269"/>
        <v>0</v>
      </c>
      <c r="AI297" s="289">
        <f t="shared" si="269"/>
        <v>0</v>
      </c>
      <c r="AJ297" s="289">
        <f t="shared" si="269"/>
        <v>0</v>
      </c>
      <c r="AK297" s="289">
        <f t="shared" si="269"/>
        <v>0</v>
      </c>
      <c r="AL297" s="289">
        <f t="shared" si="269"/>
        <v>0</v>
      </c>
      <c r="AM297" s="289">
        <f t="shared" si="269"/>
        <v>0</v>
      </c>
      <c r="AN297" s="289">
        <f t="shared" si="269"/>
        <v>0</v>
      </c>
      <c r="AO297" s="289">
        <f t="shared" si="269"/>
        <v>0</v>
      </c>
      <c r="AP297" s="289">
        <f t="shared" si="269"/>
        <v>0</v>
      </c>
      <c r="AQ297"/>
    </row>
    <row r="298" spans="1:43" ht="21" hidden="1" customHeight="1">
      <c r="A298" s="43"/>
      <c r="B298" s="43"/>
      <c r="C298" s="28" t="s">
        <v>258</v>
      </c>
      <c r="D298" s="29" t="s">
        <v>259</v>
      </c>
      <c r="E298" s="289">
        <f t="shared" si="267"/>
        <v>0</v>
      </c>
      <c r="F298" s="289">
        <f t="shared" si="267"/>
        <v>0</v>
      </c>
      <c r="G298" s="289">
        <f t="shared" si="267"/>
        <v>0</v>
      </c>
      <c r="H298" s="289">
        <f t="shared" si="267"/>
        <v>0</v>
      </c>
      <c r="I298" s="289">
        <f t="shared" si="267"/>
        <v>0</v>
      </c>
      <c r="J298" s="289">
        <f t="shared" si="267"/>
        <v>0</v>
      </c>
      <c r="K298" s="289">
        <f t="shared" si="267"/>
        <v>0</v>
      </c>
      <c r="L298" s="48">
        <f t="shared" si="251"/>
        <v>0</v>
      </c>
      <c r="M298" s="48">
        <f t="shared" si="252"/>
        <v>0</v>
      </c>
      <c r="N298" s="289">
        <f t="shared" si="268"/>
        <v>0</v>
      </c>
      <c r="O298" s="289">
        <f t="shared" si="268"/>
        <v>0</v>
      </c>
      <c r="P298" s="289">
        <f t="shared" si="268"/>
        <v>0</v>
      </c>
      <c r="Q298" s="289">
        <f t="shared" si="268"/>
        <v>0</v>
      </c>
      <c r="R298" s="289">
        <f t="shared" si="268"/>
        <v>0</v>
      </c>
      <c r="S298" s="289">
        <f t="shared" si="268"/>
        <v>0</v>
      </c>
      <c r="T298" s="289">
        <f t="shared" si="268"/>
        <v>0</v>
      </c>
      <c r="U298" s="289">
        <f t="shared" si="268"/>
        <v>0</v>
      </c>
      <c r="V298" s="289">
        <f t="shared" si="268"/>
        <v>0</v>
      </c>
      <c r="W298" s="289">
        <f t="shared" si="268"/>
        <v>0</v>
      </c>
      <c r="X298" s="289">
        <f t="shared" si="268"/>
        <v>0</v>
      </c>
      <c r="Y298" s="289">
        <f t="shared" si="268"/>
        <v>0</v>
      </c>
      <c r="Z298" s="289">
        <f t="shared" si="268"/>
        <v>0</v>
      </c>
      <c r="AA298" s="289">
        <f t="shared" si="268"/>
        <v>0</v>
      </c>
      <c r="AB298" s="289">
        <f t="shared" si="268"/>
        <v>0</v>
      </c>
      <c r="AC298" s="289">
        <f t="shared" si="268"/>
        <v>0</v>
      </c>
      <c r="AD298" s="289">
        <f t="shared" si="268"/>
        <v>0</v>
      </c>
      <c r="AE298" s="292">
        <f t="shared" si="248"/>
        <v>0</v>
      </c>
      <c r="AF298" s="289">
        <f t="shared" si="269"/>
        <v>0</v>
      </c>
      <c r="AG298" s="289">
        <f t="shared" si="269"/>
        <v>0</v>
      </c>
      <c r="AH298" s="289">
        <f t="shared" si="269"/>
        <v>0</v>
      </c>
      <c r="AI298" s="289">
        <f t="shared" si="269"/>
        <v>0</v>
      </c>
      <c r="AJ298" s="289">
        <f t="shared" si="269"/>
        <v>0</v>
      </c>
      <c r="AK298" s="289">
        <f t="shared" si="269"/>
        <v>0</v>
      </c>
      <c r="AL298" s="289">
        <f t="shared" si="269"/>
        <v>0</v>
      </c>
      <c r="AM298" s="289">
        <f t="shared" si="269"/>
        <v>0</v>
      </c>
      <c r="AN298" s="289">
        <f t="shared" si="269"/>
        <v>0</v>
      </c>
      <c r="AO298" s="289">
        <f t="shared" si="269"/>
        <v>0</v>
      </c>
      <c r="AP298" s="289">
        <f t="shared" si="269"/>
        <v>0</v>
      </c>
      <c r="AQ298"/>
    </row>
    <row r="299" spans="1:43" ht="19.5" hidden="1" customHeight="1">
      <c r="A299" s="43"/>
      <c r="B299" s="43"/>
      <c r="C299" s="28" t="s">
        <v>248</v>
      </c>
      <c r="D299" s="29" t="s">
        <v>260</v>
      </c>
      <c r="E299" s="289">
        <f t="shared" si="267"/>
        <v>150</v>
      </c>
      <c r="F299" s="289">
        <f t="shared" si="267"/>
        <v>153</v>
      </c>
      <c r="G299" s="289">
        <f t="shared" si="267"/>
        <v>153</v>
      </c>
      <c r="H299" s="289">
        <f t="shared" si="267"/>
        <v>153</v>
      </c>
      <c r="I299" s="289">
        <f t="shared" si="267"/>
        <v>0</v>
      </c>
      <c r="J299" s="289">
        <f t="shared" si="267"/>
        <v>0</v>
      </c>
      <c r="K299" s="289">
        <f t="shared" si="267"/>
        <v>0</v>
      </c>
      <c r="L299" s="48">
        <f t="shared" si="251"/>
        <v>153</v>
      </c>
      <c r="M299" s="48">
        <f t="shared" si="252"/>
        <v>0</v>
      </c>
      <c r="N299" s="289">
        <f t="shared" si="268"/>
        <v>153</v>
      </c>
      <c r="O299" s="289">
        <f t="shared" si="268"/>
        <v>153</v>
      </c>
      <c r="P299" s="289">
        <f t="shared" si="268"/>
        <v>153</v>
      </c>
      <c r="Q299" s="289">
        <f t="shared" si="268"/>
        <v>0</v>
      </c>
      <c r="R299" s="289">
        <f t="shared" si="268"/>
        <v>0</v>
      </c>
      <c r="S299" s="289">
        <f t="shared" si="268"/>
        <v>0</v>
      </c>
      <c r="T299" s="289">
        <f t="shared" si="268"/>
        <v>0</v>
      </c>
      <c r="U299" s="289">
        <f t="shared" si="268"/>
        <v>0</v>
      </c>
      <c r="V299" s="289">
        <f t="shared" si="268"/>
        <v>0</v>
      </c>
      <c r="W299" s="289">
        <f t="shared" si="268"/>
        <v>0</v>
      </c>
      <c r="X299" s="289">
        <f t="shared" si="268"/>
        <v>0</v>
      </c>
      <c r="Y299" s="289">
        <f t="shared" si="268"/>
        <v>0</v>
      </c>
      <c r="Z299" s="289">
        <f t="shared" si="268"/>
        <v>0</v>
      </c>
      <c r="AA299" s="289">
        <f t="shared" si="268"/>
        <v>0</v>
      </c>
      <c r="AB299" s="289">
        <f t="shared" si="268"/>
        <v>0</v>
      </c>
      <c r="AC299" s="289">
        <f t="shared" si="268"/>
        <v>0</v>
      </c>
      <c r="AD299" s="289">
        <f t="shared" si="268"/>
        <v>0</v>
      </c>
      <c r="AE299" s="292">
        <f t="shared" si="248"/>
        <v>153</v>
      </c>
      <c r="AF299" s="289">
        <f t="shared" si="269"/>
        <v>153</v>
      </c>
      <c r="AG299" s="289">
        <f t="shared" si="269"/>
        <v>149</v>
      </c>
      <c r="AH299" s="289">
        <f t="shared" si="269"/>
        <v>0</v>
      </c>
      <c r="AI299" s="289">
        <f t="shared" si="269"/>
        <v>0</v>
      </c>
      <c r="AJ299" s="289">
        <f t="shared" si="269"/>
        <v>0</v>
      </c>
      <c r="AK299" s="289">
        <f t="shared" si="269"/>
        <v>0</v>
      </c>
      <c r="AL299" s="289">
        <f t="shared" si="269"/>
        <v>0</v>
      </c>
      <c r="AM299" s="289">
        <f t="shared" si="269"/>
        <v>0</v>
      </c>
      <c r="AN299" s="289">
        <f t="shared" si="269"/>
        <v>0</v>
      </c>
      <c r="AO299" s="289">
        <f t="shared" si="269"/>
        <v>0</v>
      </c>
      <c r="AP299" s="289">
        <f t="shared" si="269"/>
        <v>0</v>
      </c>
      <c r="AQ299"/>
    </row>
    <row r="300" spans="1:43" ht="18.75" hidden="1" customHeight="1">
      <c r="A300" s="43"/>
      <c r="B300" s="43"/>
      <c r="C300" s="28" t="s">
        <v>231</v>
      </c>
      <c r="D300" s="29" t="s">
        <v>261</v>
      </c>
      <c r="E300" s="93"/>
      <c r="F300" s="93"/>
      <c r="G300" s="93"/>
      <c r="H300" s="93"/>
      <c r="I300" s="93"/>
      <c r="J300" s="93"/>
      <c r="K300" s="93"/>
      <c r="L300" s="48">
        <f t="shared" si="251"/>
        <v>0</v>
      </c>
      <c r="M300" s="48">
        <f t="shared" si="252"/>
        <v>0</v>
      </c>
      <c r="N300" s="93"/>
      <c r="O300" s="93"/>
      <c r="P300" s="93"/>
      <c r="Q300" s="93"/>
      <c r="R300" s="93"/>
      <c r="S300" s="93"/>
      <c r="T300" s="93"/>
      <c r="U300" s="93"/>
      <c r="V300" s="93"/>
      <c r="W300" s="93"/>
      <c r="X300" s="93"/>
      <c r="Y300" s="93"/>
      <c r="Z300" s="93"/>
      <c r="AA300" s="93"/>
      <c r="AB300" s="93"/>
      <c r="AC300" s="93"/>
      <c r="AD300" s="93"/>
      <c r="AE300" s="292">
        <f t="shared" si="248"/>
        <v>0</v>
      </c>
      <c r="AF300" s="93"/>
      <c r="AG300" s="93"/>
      <c r="AH300" s="93"/>
      <c r="AI300" s="93"/>
      <c r="AJ300" s="93"/>
      <c r="AK300" s="93"/>
      <c r="AL300" s="93"/>
      <c r="AM300" s="93"/>
      <c r="AN300" s="93"/>
      <c r="AO300" s="93"/>
      <c r="AP300" s="93"/>
      <c r="AQ300"/>
    </row>
    <row r="301" spans="1:43" ht="23.25" hidden="1" customHeight="1">
      <c r="A301" s="109"/>
      <c r="B301" s="109"/>
      <c r="C301" s="28"/>
      <c r="D301" s="29"/>
      <c r="E301" s="93"/>
      <c r="F301" s="93"/>
      <c r="G301" s="93"/>
      <c r="H301" s="93"/>
      <c r="I301" s="93"/>
      <c r="J301" s="93"/>
      <c r="K301" s="93"/>
      <c r="L301" s="48">
        <f t="shared" si="251"/>
        <v>0</v>
      </c>
      <c r="M301" s="48">
        <f t="shared" si="252"/>
        <v>0</v>
      </c>
      <c r="N301" s="93"/>
      <c r="O301" s="93"/>
      <c r="P301" s="93"/>
      <c r="Q301" s="93"/>
      <c r="R301" s="93"/>
      <c r="S301" s="93"/>
      <c r="T301" s="93"/>
      <c r="U301" s="93"/>
      <c r="V301" s="93"/>
      <c r="W301" s="93"/>
      <c r="X301" s="93"/>
      <c r="Y301" s="93"/>
      <c r="Z301" s="93"/>
      <c r="AA301" s="93"/>
      <c r="AB301" s="93"/>
      <c r="AC301" s="93"/>
      <c r="AD301" s="93"/>
      <c r="AE301" s="292">
        <f t="shared" si="248"/>
        <v>0</v>
      </c>
      <c r="AF301" s="93"/>
      <c r="AG301" s="93"/>
      <c r="AH301" s="93"/>
      <c r="AI301" s="93"/>
      <c r="AJ301" s="93"/>
      <c r="AK301" s="93"/>
      <c r="AL301" s="93"/>
      <c r="AM301" s="93"/>
      <c r="AN301" s="93"/>
      <c r="AO301" s="93"/>
      <c r="AP301" s="93"/>
      <c r="AQ301"/>
    </row>
    <row r="302" spans="1:43" ht="22.5" hidden="1" customHeight="1">
      <c r="A302" s="43"/>
      <c r="B302" s="43"/>
      <c r="C302" s="26" t="s">
        <v>7</v>
      </c>
      <c r="D302" s="26" t="s">
        <v>8</v>
      </c>
      <c r="E302" s="93"/>
      <c r="F302" s="93"/>
      <c r="G302" s="93"/>
      <c r="H302" s="93"/>
      <c r="I302" s="93"/>
      <c r="J302" s="93"/>
      <c r="K302" s="93"/>
      <c r="L302" s="48">
        <f t="shared" si="251"/>
        <v>0</v>
      </c>
      <c r="M302" s="48">
        <f t="shared" si="252"/>
        <v>0</v>
      </c>
      <c r="N302" s="93"/>
      <c r="O302" s="93"/>
      <c r="P302" s="93"/>
      <c r="Q302" s="93"/>
      <c r="R302" s="93"/>
      <c r="S302" s="93"/>
      <c r="T302" s="93"/>
      <c r="U302" s="93"/>
      <c r="V302" s="93"/>
      <c r="W302" s="93"/>
      <c r="X302" s="93"/>
      <c r="Y302" s="93"/>
      <c r="Z302" s="93"/>
      <c r="AA302" s="93"/>
      <c r="AB302" s="93"/>
      <c r="AC302" s="93"/>
      <c r="AD302" s="93"/>
      <c r="AE302" s="292">
        <f t="shared" si="248"/>
        <v>0</v>
      </c>
      <c r="AF302" s="93"/>
      <c r="AG302" s="93"/>
      <c r="AH302" s="93"/>
      <c r="AI302" s="93"/>
      <c r="AJ302" s="93"/>
      <c r="AK302" s="93"/>
      <c r="AL302" s="93"/>
      <c r="AM302" s="93"/>
      <c r="AN302" s="93"/>
      <c r="AO302" s="93"/>
      <c r="AP302" s="93"/>
      <c r="AQ302"/>
    </row>
    <row r="303" spans="1:43" ht="18" customHeight="1">
      <c r="A303" s="110"/>
      <c r="B303" s="110"/>
      <c r="C303" s="21" t="s">
        <v>297</v>
      </c>
      <c r="D303" s="22"/>
      <c r="E303" s="296">
        <f t="shared" ref="E303:K303" si="270">E304+E320</f>
        <v>851923.21</v>
      </c>
      <c r="F303" s="296">
        <f t="shared" si="270"/>
        <v>781317</v>
      </c>
      <c r="G303" s="296">
        <f t="shared" si="270"/>
        <v>868672</v>
      </c>
      <c r="H303" s="296">
        <f t="shared" si="270"/>
        <v>300950</v>
      </c>
      <c r="I303" s="296">
        <f t="shared" si="270"/>
        <v>199088</v>
      </c>
      <c r="J303" s="296">
        <f t="shared" si="270"/>
        <v>187095</v>
      </c>
      <c r="K303" s="296">
        <f t="shared" si="270"/>
        <v>181539</v>
      </c>
      <c r="L303" s="48">
        <f t="shared" si="251"/>
        <v>868672</v>
      </c>
      <c r="M303" s="48">
        <f t="shared" si="252"/>
        <v>0</v>
      </c>
      <c r="N303" s="296">
        <f t="shared" ref="N303:AP303" si="271">N304+N320</f>
        <v>666189</v>
      </c>
      <c r="O303" s="296">
        <f t="shared" si="271"/>
        <v>636781</v>
      </c>
      <c r="P303" s="296">
        <f t="shared" si="271"/>
        <v>488377</v>
      </c>
      <c r="Q303" s="296">
        <f t="shared" si="271"/>
        <v>1766.8</v>
      </c>
      <c r="R303" s="296">
        <f t="shared" si="271"/>
        <v>0</v>
      </c>
      <c r="S303" s="296">
        <f t="shared" si="271"/>
        <v>12562.279999999999</v>
      </c>
      <c r="T303" s="296">
        <f t="shared" si="271"/>
        <v>275</v>
      </c>
      <c r="U303" s="296">
        <f t="shared" si="271"/>
        <v>474</v>
      </c>
      <c r="V303" s="296">
        <f t="shared" si="271"/>
        <v>-77</v>
      </c>
      <c r="W303" s="296">
        <f t="shared" si="271"/>
        <v>222.2</v>
      </c>
      <c r="X303" s="296">
        <f t="shared" si="271"/>
        <v>9754.869999999999</v>
      </c>
      <c r="Y303" s="296">
        <f t="shared" si="271"/>
        <v>0</v>
      </c>
      <c r="Z303" s="296">
        <f t="shared" si="271"/>
        <v>0</v>
      </c>
      <c r="AA303" s="296">
        <f t="shared" si="271"/>
        <v>21547</v>
      </c>
      <c r="AB303" s="296">
        <f t="shared" si="271"/>
        <v>374.00000000000006</v>
      </c>
      <c r="AC303" s="296">
        <f t="shared" si="271"/>
        <v>9853</v>
      </c>
      <c r="AD303" s="296">
        <f t="shared" si="271"/>
        <v>4922.84</v>
      </c>
      <c r="AE303" s="292">
        <f t="shared" si="248"/>
        <v>930346.99</v>
      </c>
      <c r="AF303" s="296">
        <f t="shared" si="271"/>
        <v>930346.99</v>
      </c>
      <c r="AG303" s="296">
        <f t="shared" si="271"/>
        <v>594391</v>
      </c>
      <c r="AH303" s="555">
        <f t="shared" si="271"/>
        <v>853201</v>
      </c>
      <c r="AI303" s="296">
        <f t="shared" si="271"/>
        <v>0</v>
      </c>
      <c r="AJ303" s="296">
        <f t="shared" si="271"/>
        <v>0</v>
      </c>
      <c r="AK303" s="296">
        <f t="shared" si="271"/>
        <v>0</v>
      </c>
      <c r="AL303" s="296">
        <f t="shared" si="271"/>
        <v>652099</v>
      </c>
      <c r="AM303" s="296">
        <f t="shared" si="271"/>
        <v>447642</v>
      </c>
      <c r="AN303" s="296">
        <f t="shared" si="271"/>
        <v>380676</v>
      </c>
      <c r="AO303" s="296">
        <f t="shared" si="271"/>
        <v>214495</v>
      </c>
      <c r="AP303" s="296">
        <f t="shared" si="271"/>
        <v>0</v>
      </c>
      <c r="AQ303"/>
    </row>
    <row r="304" spans="1:43" ht="14.25">
      <c r="A304" s="86"/>
      <c r="B304" s="86"/>
      <c r="C304" s="82" t="s">
        <v>298</v>
      </c>
      <c r="D304" s="83"/>
      <c r="E304" s="88">
        <f t="shared" ref="E304:K304" si="272">E305+E318+E319</f>
        <v>437075.52</v>
      </c>
      <c r="F304" s="88">
        <f t="shared" si="272"/>
        <v>418086</v>
      </c>
      <c r="G304" s="88">
        <f t="shared" si="272"/>
        <v>392606</v>
      </c>
      <c r="H304" s="88">
        <f t="shared" si="272"/>
        <v>110294</v>
      </c>
      <c r="I304" s="88">
        <f t="shared" si="272"/>
        <v>109563</v>
      </c>
      <c r="J304" s="88">
        <f t="shared" si="272"/>
        <v>93173</v>
      </c>
      <c r="K304" s="88">
        <f t="shared" si="272"/>
        <v>79576</v>
      </c>
      <c r="L304" s="48">
        <f t="shared" si="251"/>
        <v>392606</v>
      </c>
      <c r="M304" s="48">
        <f t="shared" si="252"/>
        <v>0</v>
      </c>
      <c r="N304" s="88">
        <f t="shared" ref="N304:AP304" si="273">N305+N318+N319</f>
        <v>393695</v>
      </c>
      <c r="O304" s="88">
        <f t="shared" si="273"/>
        <v>400587</v>
      </c>
      <c r="P304" s="88">
        <f t="shared" si="273"/>
        <v>408114</v>
      </c>
      <c r="Q304" s="88">
        <f t="shared" si="273"/>
        <v>6.8</v>
      </c>
      <c r="R304" s="88">
        <f t="shared" si="273"/>
        <v>0</v>
      </c>
      <c r="S304" s="88">
        <f t="shared" si="273"/>
        <v>1144.2799999999997</v>
      </c>
      <c r="T304" s="88">
        <f t="shared" si="273"/>
        <v>0</v>
      </c>
      <c r="U304" s="88">
        <f t="shared" si="273"/>
        <v>12.000000000000007</v>
      </c>
      <c r="V304" s="88">
        <f t="shared" si="273"/>
        <v>-1000</v>
      </c>
      <c r="W304" s="88">
        <f t="shared" si="273"/>
        <v>-155</v>
      </c>
      <c r="X304" s="88">
        <f t="shared" si="273"/>
        <v>5623</v>
      </c>
      <c r="Y304" s="88">
        <f t="shared" si="273"/>
        <v>0</v>
      </c>
      <c r="Z304" s="88">
        <f t="shared" si="273"/>
        <v>0</v>
      </c>
      <c r="AA304" s="88">
        <f t="shared" si="273"/>
        <v>12012</v>
      </c>
      <c r="AB304" s="88">
        <f t="shared" si="273"/>
        <v>250.00000000000006</v>
      </c>
      <c r="AC304" s="88">
        <f t="shared" si="273"/>
        <v>2310</v>
      </c>
      <c r="AD304" s="88">
        <f t="shared" si="273"/>
        <v>0</v>
      </c>
      <c r="AE304" s="292">
        <f t="shared" si="248"/>
        <v>412809.08</v>
      </c>
      <c r="AF304" s="88">
        <f t="shared" si="273"/>
        <v>412809.08</v>
      </c>
      <c r="AG304" s="88">
        <f t="shared" si="273"/>
        <v>376082</v>
      </c>
      <c r="AH304" s="88">
        <f t="shared" si="273"/>
        <v>434544</v>
      </c>
      <c r="AI304" s="88">
        <f t="shared" si="273"/>
        <v>0</v>
      </c>
      <c r="AJ304" s="88">
        <f t="shared" si="273"/>
        <v>0</v>
      </c>
      <c r="AK304" s="88">
        <f t="shared" si="273"/>
        <v>0</v>
      </c>
      <c r="AL304" s="88">
        <f t="shared" si="273"/>
        <v>232370</v>
      </c>
      <c r="AM304" s="88">
        <f t="shared" si="273"/>
        <v>207421</v>
      </c>
      <c r="AN304" s="88">
        <f t="shared" si="273"/>
        <v>210150</v>
      </c>
      <c r="AO304" s="88">
        <f t="shared" si="273"/>
        <v>210379</v>
      </c>
      <c r="AP304" s="88">
        <f t="shared" si="273"/>
        <v>0</v>
      </c>
      <c r="AQ304"/>
    </row>
    <row r="305" spans="1:43" ht="14.25">
      <c r="A305" s="43"/>
      <c r="B305" s="43"/>
      <c r="C305" s="25" t="s">
        <v>299</v>
      </c>
      <c r="D305" s="29">
        <v>0.01</v>
      </c>
      <c r="E305" s="287">
        <f t="shared" ref="E305:K305" si="274">E306+E307+E308+E309+E310+E311+E315+E316+E317</f>
        <v>432425.13</v>
      </c>
      <c r="F305" s="287">
        <f t="shared" si="274"/>
        <v>406620</v>
      </c>
      <c r="G305" s="287">
        <f t="shared" si="274"/>
        <v>381140</v>
      </c>
      <c r="H305" s="287">
        <f t="shared" si="274"/>
        <v>107294</v>
      </c>
      <c r="I305" s="287">
        <f t="shared" si="274"/>
        <v>106663</v>
      </c>
      <c r="J305" s="287">
        <f t="shared" si="274"/>
        <v>90273</v>
      </c>
      <c r="K305" s="287">
        <f t="shared" si="274"/>
        <v>76910</v>
      </c>
      <c r="L305" s="48">
        <f t="shared" si="251"/>
        <v>381140</v>
      </c>
      <c r="M305" s="48">
        <f t="shared" si="252"/>
        <v>0</v>
      </c>
      <c r="N305" s="287">
        <f t="shared" ref="N305:AP305" si="275">N306+N307+N308+N309+N310+N311+N315+N316+N317</f>
        <v>376670</v>
      </c>
      <c r="O305" s="287">
        <f t="shared" si="275"/>
        <v>381920</v>
      </c>
      <c r="P305" s="287">
        <f t="shared" si="275"/>
        <v>387601</v>
      </c>
      <c r="Q305" s="287">
        <f t="shared" si="275"/>
        <v>6.8</v>
      </c>
      <c r="R305" s="287">
        <f t="shared" si="275"/>
        <v>0</v>
      </c>
      <c r="S305" s="287">
        <f t="shared" si="275"/>
        <v>1675.4499999999998</v>
      </c>
      <c r="T305" s="287">
        <f t="shared" si="275"/>
        <v>300.06</v>
      </c>
      <c r="U305" s="287">
        <f t="shared" si="275"/>
        <v>24.570000000000007</v>
      </c>
      <c r="V305" s="287">
        <f t="shared" si="275"/>
        <v>-976.3</v>
      </c>
      <c r="W305" s="287">
        <f t="shared" si="275"/>
        <v>-155</v>
      </c>
      <c r="X305" s="287">
        <f t="shared" si="275"/>
        <v>5934.71</v>
      </c>
      <c r="Y305" s="287">
        <f t="shared" si="275"/>
        <v>0</v>
      </c>
      <c r="Z305" s="287">
        <f t="shared" si="275"/>
        <v>0</v>
      </c>
      <c r="AA305" s="287">
        <f t="shared" si="275"/>
        <v>12012</v>
      </c>
      <c r="AB305" s="287">
        <f t="shared" si="275"/>
        <v>250.00000000000006</v>
      </c>
      <c r="AC305" s="287">
        <f t="shared" si="275"/>
        <v>2314.37</v>
      </c>
      <c r="AD305" s="287">
        <f t="shared" si="275"/>
        <v>0</v>
      </c>
      <c r="AE305" s="292">
        <f t="shared" si="248"/>
        <v>402526.66000000003</v>
      </c>
      <c r="AF305" s="287">
        <f t="shared" si="275"/>
        <v>402526.66000000003</v>
      </c>
      <c r="AG305" s="287">
        <f t="shared" si="275"/>
        <v>370288</v>
      </c>
      <c r="AH305" s="287">
        <f t="shared" si="275"/>
        <v>417474</v>
      </c>
      <c r="AI305" s="287">
        <f t="shared" si="275"/>
        <v>0</v>
      </c>
      <c r="AJ305" s="287">
        <f t="shared" si="275"/>
        <v>0</v>
      </c>
      <c r="AK305" s="287">
        <f t="shared" si="275"/>
        <v>0</v>
      </c>
      <c r="AL305" s="287">
        <f t="shared" si="275"/>
        <v>232370</v>
      </c>
      <c r="AM305" s="287">
        <f t="shared" si="275"/>
        <v>207421</v>
      </c>
      <c r="AN305" s="287">
        <f t="shared" si="275"/>
        <v>210150</v>
      </c>
      <c r="AO305" s="287">
        <f t="shared" si="275"/>
        <v>210379</v>
      </c>
      <c r="AP305" s="287">
        <f t="shared" si="275"/>
        <v>0</v>
      </c>
      <c r="AQ305"/>
    </row>
    <row r="306" spans="1:43" ht="18.75" customHeight="1">
      <c r="A306" s="43"/>
      <c r="B306" s="43"/>
      <c r="C306" s="25" t="s">
        <v>300</v>
      </c>
      <c r="D306" s="29">
        <v>10</v>
      </c>
      <c r="E306" s="287">
        <f t="shared" ref="E306:K307" si="276">E334+E574+E615+E1251+E1331</f>
        <v>177553.47999999998</v>
      </c>
      <c r="F306" s="287">
        <f t="shared" si="276"/>
        <v>189147</v>
      </c>
      <c r="G306" s="287">
        <f t="shared" si="276"/>
        <v>174838</v>
      </c>
      <c r="H306" s="287">
        <f t="shared" si="276"/>
        <v>48270</v>
      </c>
      <c r="I306" s="287">
        <f t="shared" si="276"/>
        <v>45890</v>
      </c>
      <c r="J306" s="287">
        <f t="shared" si="276"/>
        <v>44045</v>
      </c>
      <c r="K306" s="287">
        <f t="shared" si="276"/>
        <v>36633</v>
      </c>
      <c r="L306" s="48">
        <f t="shared" si="251"/>
        <v>174838</v>
      </c>
      <c r="M306" s="48">
        <f t="shared" si="252"/>
        <v>0</v>
      </c>
      <c r="N306" s="287">
        <f t="shared" ref="N306:AD307" si="277">N334+N574+N615+N1251+N1331</f>
        <v>172910</v>
      </c>
      <c r="O306" s="287">
        <f t="shared" si="277"/>
        <v>175735</v>
      </c>
      <c r="P306" s="287">
        <f t="shared" si="277"/>
        <v>175999</v>
      </c>
      <c r="Q306" s="287">
        <f t="shared" si="277"/>
        <v>0</v>
      </c>
      <c r="R306" s="287">
        <f t="shared" si="277"/>
        <v>-2000</v>
      </c>
      <c r="S306" s="287">
        <f t="shared" si="277"/>
        <v>680</v>
      </c>
      <c r="T306" s="287">
        <f t="shared" si="277"/>
        <v>0</v>
      </c>
      <c r="U306" s="287">
        <f t="shared" si="277"/>
        <v>-5</v>
      </c>
      <c r="V306" s="287">
        <f t="shared" si="277"/>
        <v>-1000</v>
      </c>
      <c r="W306" s="287">
        <f t="shared" si="277"/>
        <v>0</v>
      </c>
      <c r="X306" s="287">
        <f t="shared" si="277"/>
        <v>-350</v>
      </c>
      <c r="Y306" s="287">
        <f t="shared" si="277"/>
        <v>0</v>
      </c>
      <c r="Z306" s="287">
        <f t="shared" si="277"/>
        <v>0</v>
      </c>
      <c r="AA306" s="287">
        <f t="shared" si="277"/>
        <v>1673</v>
      </c>
      <c r="AB306" s="287">
        <f t="shared" si="277"/>
        <v>-420</v>
      </c>
      <c r="AC306" s="287">
        <f t="shared" si="277"/>
        <v>0</v>
      </c>
      <c r="AD306" s="287">
        <f t="shared" si="277"/>
        <v>0</v>
      </c>
      <c r="AE306" s="292">
        <f t="shared" si="248"/>
        <v>173416</v>
      </c>
      <c r="AF306" s="287">
        <f t="shared" ref="AF306:AP307" si="278">AF334+AF574+AF615+AF1251+AF1331</f>
        <v>173416</v>
      </c>
      <c r="AG306" s="287">
        <f t="shared" si="278"/>
        <v>167455</v>
      </c>
      <c r="AH306" s="287">
        <f t="shared" si="278"/>
        <v>177994</v>
      </c>
      <c r="AI306" s="287">
        <f t="shared" si="278"/>
        <v>0</v>
      </c>
      <c r="AJ306" s="287">
        <f t="shared" si="278"/>
        <v>0</v>
      </c>
      <c r="AK306" s="287">
        <f t="shared" si="278"/>
        <v>0</v>
      </c>
      <c r="AL306" s="287">
        <f t="shared" si="278"/>
        <v>141586</v>
      </c>
      <c r="AM306" s="287">
        <f t="shared" si="278"/>
        <v>116275</v>
      </c>
      <c r="AN306" s="287">
        <f t="shared" si="278"/>
        <v>116775</v>
      </c>
      <c r="AO306" s="287">
        <f t="shared" si="278"/>
        <v>116775</v>
      </c>
      <c r="AP306" s="287">
        <f t="shared" si="278"/>
        <v>0</v>
      </c>
      <c r="AQ306"/>
    </row>
    <row r="307" spans="1:43" ht="19.5" customHeight="1">
      <c r="A307" s="43"/>
      <c r="B307" s="43"/>
      <c r="C307" s="25" t="s">
        <v>301</v>
      </c>
      <c r="D307" s="29">
        <v>20</v>
      </c>
      <c r="E307" s="287">
        <f t="shared" si="276"/>
        <v>95152.14</v>
      </c>
      <c r="F307" s="287">
        <f t="shared" si="276"/>
        <v>70072</v>
      </c>
      <c r="G307" s="287">
        <f t="shared" si="276"/>
        <v>68970</v>
      </c>
      <c r="H307" s="287">
        <f t="shared" si="276"/>
        <v>22390</v>
      </c>
      <c r="I307" s="287">
        <f t="shared" si="276"/>
        <v>20445</v>
      </c>
      <c r="J307" s="287">
        <f t="shared" si="276"/>
        <v>14688</v>
      </c>
      <c r="K307" s="287">
        <f t="shared" si="276"/>
        <v>11447</v>
      </c>
      <c r="L307" s="48">
        <f t="shared" si="251"/>
        <v>68970</v>
      </c>
      <c r="M307" s="48">
        <f t="shared" si="252"/>
        <v>0</v>
      </c>
      <c r="N307" s="287">
        <f t="shared" si="277"/>
        <v>59423</v>
      </c>
      <c r="O307" s="287">
        <f t="shared" si="277"/>
        <v>61807</v>
      </c>
      <c r="P307" s="287">
        <f t="shared" si="277"/>
        <v>64038</v>
      </c>
      <c r="Q307" s="287">
        <f t="shared" si="277"/>
        <v>0</v>
      </c>
      <c r="R307" s="287">
        <f t="shared" si="277"/>
        <v>-800</v>
      </c>
      <c r="S307" s="287">
        <f t="shared" si="277"/>
        <v>2047.4499999999998</v>
      </c>
      <c r="T307" s="287">
        <f t="shared" si="277"/>
        <v>300.06</v>
      </c>
      <c r="U307" s="287">
        <f t="shared" si="277"/>
        <v>145.4</v>
      </c>
      <c r="V307" s="287">
        <f t="shared" si="277"/>
        <v>1023.7</v>
      </c>
      <c r="W307" s="287">
        <f t="shared" si="277"/>
        <v>41</v>
      </c>
      <c r="X307" s="287">
        <f t="shared" si="277"/>
        <v>2764.08</v>
      </c>
      <c r="Y307" s="287">
        <f t="shared" si="277"/>
        <v>0</v>
      </c>
      <c r="Z307" s="287">
        <f t="shared" si="277"/>
        <v>0</v>
      </c>
      <c r="AA307" s="287">
        <f t="shared" si="277"/>
        <v>8239</v>
      </c>
      <c r="AB307" s="287">
        <f t="shared" si="277"/>
        <v>690.95</v>
      </c>
      <c r="AC307" s="287">
        <f t="shared" si="277"/>
        <v>225.37</v>
      </c>
      <c r="AD307" s="287">
        <f t="shared" si="277"/>
        <v>0</v>
      </c>
      <c r="AE307" s="292">
        <f t="shared" si="248"/>
        <v>83647.00999999998</v>
      </c>
      <c r="AF307" s="287">
        <f t="shared" si="278"/>
        <v>83647.009999999995</v>
      </c>
      <c r="AG307" s="287">
        <f t="shared" si="278"/>
        <v>74694</v>
      </c>
      <c r="AH307" s="287">
        <f t="shared" si="278"/>
        <v>89887</v>
      </c>
      <c r="AI307" s="287">
        <f t="shared" si="278"/>
        <v>0</v>
      </c>
      <c r="AJ307" s="287">
        <f t="shared" si="278"/>
        <v>0</v>
      </c>
      <c r="AK307" s="287">
        <f t="shared" si="278"/>
        <v>0</v>
      </c>
      <c r="AL307" s="287">
        <f t="shared" si="278"/>
        <v>39100</v>
      </c>
      <c r="AM307" s="287">
        <f t="shared" si="278"/>
        <v>39312</v>
      </c>
      <c r="AN307" s="287">
        <f t="shared" si="278"/>
        <v>41397</v>
      </c>
      <c r="AO307" s="287">
        <f t="shared" si="278"/>
        <v>41487</v>
      </c>
      <c r="AP307" s="287">
        <f t="shared" si="278"/>
        <v>0</v>
      </c>
      <c r="AQ307"/>
    </row>
    <row r="308" spans="1:43" ht="19.5" customHeight="1">
      <c r="A308" s="43"/>
      <c r="B308" s="43"/>
      <c r="C308" s="25" t="s">
        <v>302</v>
      </c>
      <c r="D308" s="29">
        <v>30</v>
      </c>
      <c r="E308" s="287">
        <f t="shared" ref="E308:K308" si="279">E336</f>
        <v>16388</v>
      </c>
      <c r="F308" s="287">
        <f t="shared" si="279"/>
        <v>17889</v>
      </c>
      <c r="G308" s="287">
        <f t="shared" si="279"/>
        <v>17889</v>
      </c>
      <c r="H308" s="287">
        <f t="shared" si="279"/>
        <v>4500</v>
      </c>
      <c r="I308" s="287">
        <f t="shared" si="279"/>
        <v>4500</v>
      </c>
      <c r="J308" s="287">
        <f t="shared" si="279"/>
        <v>4450</v>
      </c>
      <c r="K308" s="287">
        <f t="shared" si="279"/>
        <v>4439</v>
      </c>
      <c r="L308" s="48">
        <f t="shared" si="251"/>
        <v>17889</v>
      </c>
      <c r="M308" s="48">
        <f t="shared" si="252"/>
        <v>0</v>
      </c>
      <c r="N308" s="287">
        <f t="shared" ref="N308:AP308" si="280">N336</f>
        <v>16766</v>
      </c>
      <c r="O308" s="287">
        <f t="shared" si="280"/>
        <v>15007</v>
      </c>
      <c r="P308" s="287">
        <f t="shared" si="280"/>
        <v>12890</v>
      </c>
      <c r="Q308" s="287">
        <f t="shared" si="280"/>
        <v>0</v>
      </c>
      <c r="R308" s="287">
        <f t="shared" si="280"/>
        <v>0</v>
      </c>
      <c r="S308" s="287">
        <f t="shared" si="280"/>
        <v>0</v>
      </c>
      <c r="T308" s="287">
        <f t="shared" si="280"/>
        <v>0</v>
      </c>
      <c r="U308" s="287">
        <f t="shared" si="280"/>
        <v>0</v>
      </c>
      <c r="V308" s="287">
        <f t="shared" si="280"/>
        <v>0</v>
      </c>
      <c r="W308" s="287">
        <f t="shared" si="280"/>
        <v>0</v>
      </c>
      <c r="X308" s="287">
        <f t="shared" si="280"/>
        <v>0</v>
      </c>
      <c r="Y308" s="287">
        <f t="shared" si="280"/>
        <v>0</v>
      </c>
      <c r="Z308" s="287">
        <f t="shared" si="280"/>
        <v>0</v>
      </c>
      <c r="AA308" s="287">
        <f t="shared" si="280"/>
        <v>0</v>
      </c>
      <c r="AB308" s="287">
        <f t="shared" si="280"/>
        <v>0</v>
      </c>
      <c r="AC308" s="287">
        <f t="shared" si="280"/>
        <v>0</v>
      </c>
      <c r="AD308" s="287">
        <f t="shared" si="280"/>
        <v>0</v>
      </c>
      <c r="AE308" s="292">
        <f t="shared" si="248"/>
        <v>17889</v>
      </c>
      <c r="AF308" s="287">
        <f t="shared" si="280"/>
        <v>17889</v>
      </c>
      <c r="AG308" s="287">
        <f t="shared" si="280"/>
        <v>13470</v>
      </c>
      <c r="AH308" s="287">
        <f t="shared" si="280"/>
        <v>14704</v>
      </c>
      <c r="AI308" s="287">
        <f t="shared" si="280"/>
        <v>0</v>
      </c>
      <c r="AJ308" s="287">
        <f t="shared" si="280"/>
        <v>0</v>
      </c>
      <c r="AK308" s="287">
        <f t="shared" si="280"/>
        <v>0</v>
      </c>
      <c r="AL308" s="287">
        <f t="shared" si="280"/>
        <v>0</v>
      </c>
      <c r="AM308" s="287">
        <f t="shared" si="280"/>
        <v>0</v>
      </c>
      <c r="AN308" s="287">
        <f t="shared" si="280"/>
        <v>0</v>
      </c>
      <c r="AO308" s="287">
        <f t="shared" si="280"/>
        <v>0</v>
      </c>
      <c r="AP308" s="287">
        <f t="shared" si="280"/>
        <v>0</v>
      </c>
      <c r="AQ308"/>
    </row>
    <row r="309" spans="1:43" ht="19.5" customHeight="1">
      <c r="A309" s="43"/>
      <c r="B309" s="43"/>
      <c r="C309" s="25" t="s">
        <v>303</v>
      </c>
      <c r="D309" s="29">
        <v>40</v>
      </c>
      <c r="E309" s="287">
        <f t="shared" ref="E309:F309" si="281">E1335</f>
        <v>0</v>
      </c>
      <c r="F309" s="287">
        <f t="shared" si="281"/>
        <v>0</v>
      </c>
      <c r="G309" s="287">
        <f>G1335</f>
        <v>0</v>
      </c>
      <c r="H309" s="287">
        <f t="shared" ref="H309:K309" si="282">H1335</f>
        <v>0</v>
      </c>
      <c r="I309" s="287">
        <f t="shared" si="282"/>
        <v>0</v>
      </c>
      <c r="J309" s="287">
        <f t="shared" si="282"/>
        <v>0</v>
      </c>
      <c r="K309" s="287">
        <f t="shared" si="282"/>
        <v>0</v>
      </c>
      <c r="L309" s="48">
        <f t="shared" si="251"/>
        <v>0</v>
      </c>
      <c r="M309" s="48">
        <f t="shared" si="252"/>
        <v>0</v>
      </c>
      <c r="N309" s="287">
        <f t="shared" ref="N309:AP309" si="283">N1335</f>
        <v>0</v>
      </c>
      <c r="O309" s="287">
        <f t="shared" si="283"/>
        <v>0</v>
      </c>
      <c r="P309" s="287">
        <f t="shared" si="283"/>
        <v>0</v>
      </c>
      <c r="Q309" s="287">
        <f t="shared" si="283"/>
        <v>0</v>
      </c>
      <c r="R309" s="287">
        <f t="shared" si="283"/>
        <v>0</v>
      </c>
      <c r="S309" s="287">
        <f t="shared" si="283"/>
        <v>0</v>
      </c>
      <c r="T309" s="287">
        <f t="shared" si="283"/>
        <v>0</v>
      </c>
      <c r="U309" s="287">
        <f t="shared" si="283"/>
        <v>0</v>
      </c>
      <c r="V309" s="287">
        <f t="shared" si="283"/>
        <v>0</v>
      </c>
      <c r="W309" s="287">
        <f t="shared" si="283"/>
        <v>0</v>
      </c>
      <c r="X309" s="287">
        <f t="shared" si="283"/>
        <v>0</v>
      </c>
      <c r="Y309" s="287">
        <f t="shared" si="283"/>
        <v>0</v>
      </c>
      <c r="Z309" s="287">
        <f t="shared" si="283"/>
        <v>0</v>
      </c>
      <c r="AA309" s="287">
        <f t="shared" si="283"/>
        <v>0</v>
      </c>
      <c r="AB309" s="287">
        <f t="shared" si="283"/>
        <v>0</v>
      </c>
      <c r="AC309" s="287">
        <f t="shared" si="283"/>
        <v>0</v>
      </c>
      <c r="AD309" s="287">
        <f t="shared" si="283"/>
        <v>0</v>
      </c>
      <c r="AE309" s="292">
        <f t="shared" si="248"/>
        <v>0</v>
      </c>
      <c r="AF309" s="287">
        <f t="shared" si="283"/>
        <v>0</v>
      </c>
      <c r="AG309" s="287">
        <f t="shared" si="283"/>
        <v>0</v>
      </c>
      <c r="AH309" s="287">
        <f t="shared" si="283"/>
        <v>0</v>
      </c>
      <c r="AI309" s="287">
        <f t="shared" si="283"/>
        <v>0</v>
      </c>
      <c r="AJ309" s="287">
        <f t="shared" si="283"/>
        <v>0</v>
      </c>
      <c r="AK309" s="287">
        <f t="shared" si="283"/>
        <v>0</v>
      </c>
      <c r="AL309" s="287">
        <f t="shared" si="283"/>
        <v>0</v>
      </c>
      <c r="AM309" s="287">
        <f t="shared" si="283"/>
        <v>0</v>
      </c>
      <c r="AN309" s="287">
        <f t="shared" si="283"/>
        <v>0</v>
      </c>
      <c r="AO309" s="287">
        <f t="shared" si="283"/>
        <v>0</v>
      </c>
      <c r="AP309" s="287">
        <f t="shared" si="283"/>
        <v>0</v>
      </c>
      <c r="AQ309"/>
    </row>
    <row r="310" spans="1:43" ht="20.25" customHeight="1">
      <c r="A310" s="43"/>
      <c r="B310" s="43"/>
      <c r="C310" s="25" t="s">
        <v>304</v>
      </c>
      <c r="D310" s="29">
        <v>50</v>
      </c>
      <c r="E310" s="287">
        <f t="shared" ref="E310:K310" si="284">E337</f>
        <v>500</v>
      </c>
      <c r="F310" s="287">
        <f t="shared" si="284"/>
        <v>500</v>
      </c>
      <c r="G310" s="287">
        <f t="shared" si="284"/>
        <v>500</v>
      </c>
      <c r="H310" s="287">
        <f t="shared" si="284"/>
        <v>0</v>
      </c>
      <c r="I310" s="287">
        <f t="shared" si="284"/>
        <v>300</v>
      </c>
      <c r="J310" s="287">
        <f t="shared" si="284"/>
        <v>200</v>
      </c>
      <c r="K310" s="287">
        <f t="shared" si="284"/>
        <v>0</v>
      </c>
      <c r="L310" s="48">
        <f t="shared" si="251"/>
        <v>500</v>
      </c>
      <c r="M310" s="48">
        <f t="shared" si="252"/>
        <v>0</v>
      </c>
      <c r="N310" s="287">
        <f t="shared" ref="N310:AP310" si="285">N337</f>
        <v>500</v>
      </c>
      <c r="O310" s="287">
        <f t="shared" si="285"/>
        <v>500</v>
      </c>
      <c r="P310" s="287">
        <f t="shared" si="285"/>
        <v>500</v>
      </c>
      <c r="Q310" s="287">
        <f t="shared" si="285"/>
        <v>0</v>
      </c>
      <c r="R310" s="287">
        <f t="shared" si="285"/>
        <v>0</v>
      </c>
      <c r="S310" s="287">
        <f t="shared" si="285"/>
        <v>0</v>
      </c>
      <c r="T310" s="287">
        <f t="shared" si="285"/>
        <v>0</v>
      </c>
      <c r="U310" s="287">
        <f t="shared" si="285"/>
        <v>0</v>
      </c>
      <c r="V310" s="287">
        <f t="shared" si="285"/>
        <v>-200</v>
      </c>
      <c r="W310" s="287">
        <f t="shared" si="285"/>
        <v>-100</v>
      </c>
      <c r="X310" s="287">
        <f t="shared" si="285"/>
        <v>0</v>
      </c>
      <c r="Y310" s="287">
        <f t="shared" si="285"/>
        <v>0</v>
      </c>
      <c r="Z310" s="287">
        <f t="shared" si="285"/>
        <v>0</v>
      </c>
      <c r="AA310" s="287">
        <f t="shared" si="285"/>
        <v>0</v>
      </c>
      <c r="AB310" s="287">
        <f t="shared" si="285"/>
        <v>0</v>
      </c>
      <c r="AC310" s="287">
        <f t="shared" si="285"/>
        <v>0</v>
      </c>
      <c r="AD310" s="287">
        <f t="shared" si="285"/>
        <v>0</v>
      </c>
      <c r="AE310" s="292">
        <f t="shared" si="248"/>
        <v>200</v>
      </c>
      <c r="AF310" s="287">
        <f t="shared" si="285"/>
        <v>200</v>
      </c>
      <c r="AG310" s="287">
        <f t="shared" si="285"/>
        <v>0</v>
      </c>
      <c r="AH310" s="287">
        <f t="shared" si="285"/>
        <v>1000</v>
      </c>
      <c r="AI310" s="287">
        <f t="shared" si="285"/>
        <v>0</v>
      </c>
      <c r="AJ310" s="287">
        <f t="shared" si="285"/>
        <v>0</v>
      </c>
      <c r="AK310" s="287">
        <f t="shared" si="285"/>
        <v>0</v>
      </c>
      <c r="AL310" s="287">
        <f t="shared" si="285"/>
        <v>0</v>
      </c>
      <c r="AM310" s="287">
        <f t="shared" si="285"/>
        <v>0</v>
      </c>
      <c r="AN310" s="287">
        <f t="shared" si="285"/>
        <v>0</v>
      </c>
      <c r="AO310" s="287">
        <f t="shared" si="285"/>
        <v>0</v>
      </c>
      <c r="AP310" s="287">
        <f t="shared" si="285"/>
        <v>0</v>
      </c>
      <c r="AQ310"/>
    </row>
    <row r="311" spans="1:43" ht="21.75" customHeight="1">
      <c r="A311" s="43"/>
      <c r="B311" s="43"/>
      <c r="C311" s="25" t="s">
        <v>305</v>
      </c>
      <c r="D311" s="29">
        <v>51</v>
      </c>
      <c r="E311" s="287">
        <f t="shared" ref="E311:K311" si="286">E338+E617+E1333</f>
        <v>85156</v>
      </c>
      <c r="F311" s="287">
        <f t="shared" si="286"/>
        <v>73178</v>
      </c>
      <c r="G311" s="287">
        <f t="shared" si="286"/>
        <v>77043</v>
      </c>
      <c r="H311" s="287">
        <f t="shared" si="286"/>
        <v>19455</v>
      </c>
      <c r="I311" s="287">
        <f t="shared" si="286"/>
        <v>19154</v>
      </c>
      <c r="J311" s="287">
        <f t="shared" si="286"/>
        <v>19456</v>
      </c>
      <c r="K311" s="287">
        <f t="shared" si="286"/>
        <v>18978</v>
      </c>
      <c r="L311" s="48">
        <f t="shared" si="251"/>
        <v>77043</v>
      </c>
      <c r="M311" s="48">
        <f t="shared" si="252"/>
        <v>0</v>
      </c>
      <c r="N311" s="287">
        <f t="shared" ref="N311:AD311" si="287">N338+N617+N1333</f>
        <v>71167</v>
      </c>
      <c r="O311" s="287">
        <f t="shared" si="287"/>
        <v>71167</v>
      </c>
      <c r="P311" s="287">
        <f t="shared" si="287"/>
        <v>76367</v>
      </c>
      <c r="Q311" s="287">
        <f t="shared" si="287"/>
        <v>0</v>
      </c>
      <c r="R311" s="287">
        <f t="shared" si="287"/>
        <v>2800</v>
      </c>
      <c r="S311" s="287">
        <f t="shared" si="287"/>
        <v>-1052</v>
      </c>
      <c r="T311" s="287">
        <f t="shared" si="287"/>
        <v>0</v>
      </c>
      <c r="U311" s="287">
        <f t="shared" si="287"/>
        <v>0</v>
      </c>
      <c r="V311" s="287">
        <f t="shared" si="287"/>
        <v>500</v>
      </c>
      <c r="W311" s="287">
        <f t="shared" si="287"/>
        <v>-55</v>
      </c>
      <c r="X311" s="287">
        <f t="shared" si="287"/>
        <v>-430</v>
      </c>
      <c r="Y311" s="287">
        <f t="shared" si="287"/>
        <v>0</v>
      </c>
      <c r="Z311" s="287">
        <f t="shared" si="287"/>
        <v>0</v>
      </c>
      <c r="AA311" s="287">
        <f t="shared" si="287"/>
        <v>300</v>
      </c>
      <c r="AB311" s="287">
        <f t="shared" si="287"/>
        <v>0</v>
      </c>
      <c r="AC311" s="287">
        <f t="shared" si="287"/>
        <v>0</v>
      </c>
      <c r="AD311" s="287">
        <f t="shared" si="287"/>
        <v>0</v>
      </c>
      <c r="AE311" s="292">
        <f t="shared" si="248"/>
        <v>79106</v>
      </c>
      <c r="AF311" s="287">
        <f t="shared" ref="AF311:AP311" si="288">AF338+AF617+AF1333</f>
        <v>79106</v>
      </c>
      <c r="AG311" s="287">
        <f t="shared" si="288"/>
        <v>74399</v>
      </c>
      <c r="AH311" s="287">
        <f t="shared" si="288"/>
        <v>77842</v>
      </c>
      <c r="AI311" s="287">
        <f t="shared" si="288"/>
        <v>0</v>
      </c>
      <c r="AJ311" s="287">
        <f t="shared" si="288"/>
        <v>0</v>
      </c>
      <c r="AK311" s="287">
        <f t="shared" si="288"/>
        <v>0</v>
      </c>
      <c r="AL311" s="287">
        <f t="shared" si="288"/>
        <v>6600</v>
      </c>
      <c r="AM311" s="287">
        <f t="shared" si="288"/>
        <v>6600</v>
      </c>
      <c r="AN311" s="287">
        <f t="shared" si="288"/>
        <v>6600</v>
      </c>
      <c r="AO311" s="287">
        <f t="shared" si="288"/>
        <v>6600</v>
      </c>
      <c r="AP311" s="287">
        <f t="shared" si="288"/>
        <v>0</v>
      </c>
      <c r="AQ311"/>
    </row>
    <row r="312" spans="1:43" ht="21.75" customHeight="1">
      <c r="A312" s="43"/>
      <c r="B312" s="43"/>
      <c r="C312" s="487" t="s">
        <v>816</v>
      </c>
      <c r="D312" s="484">
        <v>10</v>
      </c>
      <c r="E312" s="287"/>
      <c r="F312" s="287"/>
      <c r="G312" s="493">
        <f>G543+G760+G821+G1188</f>
        <v>56828</v>
      </c>
      <c r="H312" s="493">
        <f t="shared" ref="H312:AP312" si="289">H543+H760+H821+H1188</f>
        <v>14427</v>
      </c>
      <c r="I312" s="493">
        <f t="shared" si="289"/>
        <v>14255</v>
      </c>
      <c r="J312" s="493">
        <f t="shared" si="289"/>
        <v>14265</v>
      </c>
      <c r="K312" s="493">
        <f t="shared" si="289"/>
        <v>13881</v>
      </c>
      <c r="L312" s="493">
        <f t="shared" si="289"/>
        <v>56828</v>
      </c>
      <c r="M312" s="493">
        <f t="shared" si="289"/>
        <v>0</v>
      </c>
      <c r="N312" s="493">
        <f t="shared" si="289"/>
        <v>56952</v>
      </c>
      <c r="O312" s="493">
        <f t="shared" si="289"/>
        <v>56952</v>
      </c>
      <c r="P312" s="493">
        <f t="shared" si="289"/>
        <v>56952</v>
      </c>
      <c r="Q312" s="493">
        <f t="shared" si="289"/>
        <v>0</v>
      </c>
      <c r="R312" s="493">
        <f t="shared" si="289"/>
        <v>2000</v>
      </c>
      <c r="S312" s="493">
        <f t="shared" si="289"/>
        <v>-680</v>
      </c>
      <c r="T312" s="493">
        <f t="shared" si="289"/>
        <v>0</v>
      </c>
      <c r="U312" s="493">
        <f t="shared" si="289"/>
        <v>0</v>
      </c>
      <c r="V312" s="493">
        <f t="shared" si="289"/>
        <v>0</v>
      </c>
      <c r="W312" s="493">
        <f t="shared" si="289"/>
        <v>-155</v>
      </c>
      <c r="X312" s="493">
        <f t="shared" si="289"/>
        <v>-780</v>
      </c>
      <c r="Y312" s="493">
        <f t="shared" si="289"/>
        <v>0</v>
      </c>
      <c r="Z312" s="493">
        <f t="shared" si="289"/>
        <v>0</v>
      </c>
      <c r="AA312" s="493">
        <f t="shared" si="289"/>
        <v>0</v>
      </c>
      <c r="AB312" s="493">
        <f t="shared" si="289"/>
        <v>0</v>
      </c>
      <c r="AC312" s="493">
        <f t="shared" si="289"/>
        <v>0</v>
      </c>
      <c r="AD312" s="493">
        <f t="shared" si="289"/>
        <v>0</v>
      </c>
      <c r="AE312" s="493">
        <f t="shared" si="289"/>
        <v>57213</v>
      </c>
      <c r="AF312" s="493">
        <f t="shared" si="289"/>
        <v>57213</v>
      </c>
      <c r="AG312" s="493">
        <f t="shared" si="289"/>
        <v>54997</v>
      </c>
      <c r="AH312" s="493">
        <f t="shared" si="289"/>
        <v>55108</v>
      </c>
      <c r="AI312" s="493">
        <f t="shared" si="289"/>
        <v>0</v>
      </c>
      <c r="AJ312" s="493">
        <f t="shared" si="289"/>
        <v>0</v>
      </c>
      <c r="AK312" s="493">
        <f t="shared" si="289"/>
        <v>0</v>
      </c>
      <c r="AL312" s="493">
        <f t="shared" si="289"/>
        <v>6600</v>
      </c>
      <c r="AM312" s="493">
        <f t="shared" si="289"/>
        <v>6600</v>
      </c>
      <c r="AN312" s="493">
        <f t="shared" si="289"/>
        <v>6600</v>
      </c>
      <c r="AO312" s="493">
        <f t="shared" si="289"/>
        <v>6600</v>
      </c>
      <c r="AP312" s="493">
        <f t="shared" si="289"/>
        <v>0</v>
      </c>
      <c r="AQ312" s="541"/>
    </row>
    <row r="313" spans="1:43" ht="21.75" customHeight="1">
      <c r="A313" s="43"/>
      <c r="B313" s="43"/>
      <c r="C313" s="487" t="s">
        <v>817</v>
      </c>
      <c r="D313" s="484">
        <v>20</v>
      </c>
      <c r="E313" s="287"/>
      <c r="F313" s="287"/>
      <c r="G313" s="493">
        <f>G544+G761+G822+G1189+G748</f>
        <v>19715</v>
      </c>
      <c r="H313" s="493">
        <f t="shared" ref="H313:AP313" si="290">H544+H761+H822+H1189+H748</f>
        <v>4905</v>
      </c>
      <c r="I313" s="493">
        <f t="shared" si="290"/>
        <v>4772</v>
      </c>
      <c r="J313" s="493">
        <f t="shared" si="290"/>
        <v>5064</v>
      </c>
      <c r="K313" s="493">
        <f t="shared" si="290"/>
        <v>4974</v>
      </c>
      <c r="L313" s="493">
        <f t="shared" si="290"/>
        <v>19715</v>
      </c>
      <c r="M313" s="493">
        <f t="shared" si="290"/>
        <v>0</v>
      </c>
      <c r="N313" s="493">
        <f t="shared" si="290"/>
        <v>13715</v>
      </c>
      <c r="O313" s="493">
        <f t="shared" si="290"/>
        <v>13715</v>
      </c>
      <c r="P313" s="493">
        <f t="shared" si="290"/>
        <v>18915</v>
      </c>
      <c r="Q313" s="493">
        <f t="shared" si="290"/>
        <v>0</v>
      </c>
      <c r="R313" s="493">
        <f t="shared" si="290"/>
        <v>800</v>
      </c>
      <c r="S313" s="493">
        <f t="shared" si="290"/>
        <v>-372</v>
      </c>
      <c r="T313" s="493">
        <f t="shared" si="290"/>
        <v>0</v>
      </c>
      <c r="U313" s="493">
        <f t="shared" si="290"/>
        <v>0</v>
      </c>
      <c r="V313" s="493">
        <f t="shared" si="290"/>
        <v>300</v>
      </c>
      <c r="W313" s="493">
        <f t="shared" si="290"/>
        <v>0</v>
      </c>
      <c r="X313" s="493">
        <f t="shared" si="290"/>
        <v>350</v>
      </c>
      <c r="Y313" s="493">
        <f t="shared" si="290"/>
        <v>0</v>
      </c>
      <c r="Z313" s="493">
        <f t="shared" si="290"/>
        <v>0</v>
      </c>
      <c r="AA313" s="493">
        <f t="shared" si="290"/>
        <v>300</v>
      </c>
      <c r="AB313" s="493">
        <f t="shared" si="290"/>
        <v>0</v>
      </c>
      <c r="AC313" s="493">
        <f t="shared" si="290"/>
        <v>0</v>
      </c>
      <c r="AD313" s="493">
        <f t="shared" si="290"/>
        <v>0</v>
      </c>
      <c r="AE313" s="493">
        <f t="shared" si="290"/>
        <v>21093</v>
      </c>
      <c r="AF313" s="493">
        <f t="shared" si="290"/>
        <v>21093</v>
      </c>
      <c r="AG313" s="493">
        <f t="shared" si="290"/>
        <v>18730</v>
      </c>
      <c r="AH313" s="493">
        <f t="shared" si="290"/>
        <v>22230</v>
      </c>
      <c r="AI313" s="493">
        <f t="shared" si="290"/>
        <v>0</v>
      </c>
      <c r="AJ313" s="493">
        <f t="shared" si="290"/>
        <v>0</v>
      </c>
      <c r="AK313" s="493">
        <f t="shared" si="290"/>
        <v>0</v>
      </c>
      <c r="AL313" s="493">
        <f t="shared" si="290"/>
        <v>0</v>
      </c>
      <c r="AM313" s="493">
        <f t="shared" si="290"/>
        <v>0</v>
      </c>
      <c r="AN313" s="493">
        <f t="shared" si="290"/>
        <v>0</v>
      </c>
      <c r="AO313" s="493">
        <f t="shared" si="290"/>
        <v>0</v>
      </c>
      <c r="AP313" s="493">
        <f t="shared" si="290"/>
        <v>0</v>
      </c>
      <c r="AQ313"/>
    </row>
    <row r="314" spans="1:43" ht="21.75" customHeight="1">
      <c r="A314" s="43"/>
      <c r="B314" s="43"/>
      <c r="C314" s="487" t="s">
        <v>818</v>
      </c>
      <c r="D314" s="484">
        <v>59</v>
      </c>
      <c r="E314" s="287"/>
      <c r="F314" s="287"/>
      <c r="G314" s="493">
        <f>G545+G762+G823+G1190</f>
        <v>500</v>
      </c>
      <c r="H314" s="493">
        <f t="shared" ref="H314:AP314" si="291">H545+H762+H823+H1190</f>
        <v>123</v>
      </c>
      <c r="I314" s="493">
        <f t="shared" si="291"/>
        <v>127</v>
      </c>
      <c r="J314" s="493">
        <f t="shared" si="291"/>
        <v>127</v>
      </c>
      <c r="K314" s="493">
        <f t="shared" si="291"/>
        <v>123</v>
      </c>
      <c r="L314" s="493">
        <f t="shared" si="291"/>
        <v>500</v>
      </c>
      <c r="M314" s="493">
        <f t="shared" si="291"/>
        <v>0</v>
      </c>
      <c r="N314" s="493">
        <f t="shared" si="291"/>
        <v>500</v>
      </c>
      <c r="O314" s="493">
        <f t="shared" si="291"/>
        <v>500</v>
      </c>
      <c r="P314" s="493">
        <f t="shared" si="291"/>
        <v>500</v>
      </c>
      <c r="Q314" s="493">
        <f t="shared" si="291"/>
        <v>0</v>
      </c>
      <c r="R314" s="493">
        <f t="shared" si="291"/>
        <v>0</v>
      </c>
      <c r="S314" s="493">
        <f t="shared" si="291"/>
        <v>0</v>
      </c>
      <c r="T314" s="493">
        <f t="shared" si="291"/>
        <v>0</v>
      </c>
      <c r="U314" s="493">
        <f t="shared" si="291"/>
        <v>0</v>
      </c>
      <c r="V314" s="493">
        <f t="shared" si="291"/>
        <v>0</v>
      </c>
      <c r="W314" s="493">
        <f t="shared" si="291"/>
        <v>0</v>
      </c>
      <c r="X314" s="493">
        <f t="shared" si="291"/>
        <v>0</v>
      </c>
      <c r="Y314" s="493">
        <f t="shared" si="291"/>
        <v>0</v>
      </c>
      <c r="Z314" s="493">
        <f t="shared" si="291"/>
        <v>0</v>
      </c>
      <c r="AA314" s="493">
        <f t="shared" si="291"/>
        <v>0</v>
      </c>
      <c r="AB314" s="493">
        <f t="shared" si="291"/>
        <v>0</v>
      </c>
      <c r="AC314" s="493">
        <f t="shared" si="291"/>
        <v>0</v>
      </c>
      <c r="AD314" s="493">
        <f t="shared" si="291"/>
        <v>0</v>
      </c>
      <c r="AE314" s="493">
        <f t="shared" si="291"/>
        <v>500</v>
      </c>
      <c r="AF314" s="493">
        <f t="shared" si="291"/>
        <v>500</v>
      </c>
      <c r="AG314" s="493">
        <f t="shared" si="291"/>
        <v>375</v>
      </c>
      <c r="AH314" s="493">
        <f t="shared" si="291"/>
        <v>504</v>
      </c>
      <c r="AI314" s="493">
        <f t="shared" si="291"/>
        <v>0</v>
      </c>
      <c r="AJ314" s="493">
        <f t="shared" si="291"/>
        <v>0</v>
      </c>
      <c r="AK314" s="493">
        <f t="shared" si="291"/>
        <v>0</v>
      </c>
      <c r="AL314" s="493">
        <f t="shared" si="291"/>
        <v>0</v>
      </c>
      <c r="AM314" s="493">
        <f t="shared" si="291"/>
        <v>0</v>
      </c>
      <c r="AN314" s="493">
        <f t="shared" si="291"/>
        <v>0</v>
      </c>
      <c r="AO314" s="493">
        <f t="shared" si="291"/>
        <v>0</v>
      </c>
      <c r="AP314" s="493">
        <f t="shared" si="291"/>
        <v>0</v>
      </c>
      <c r="AQ314"/>
    </row>
    <row r="315" spans="1:43" ht="16.5" customHeight="1">
      <c r="A315" s="43"/>
      <c r="B315" s="43"/>
      <c r="C315" s="25" t="s">
        <v>306</v>
      </c>
      <c r="D315" s="29">
        <v>55</v>
      </c>
      <c r="E315" s="287">
        <f t="shared" ref="E315:K316" si="292">E339+E618</f>
        <v>0</v>
      </c>
      <c r="F315" s="287">
        <f t="shared" si="292"/>
        <v>0</v>
      </c>
      <c r="G315" s="287">
        <f t="shared" si="292"/>
        <v>0</v>
      </c>
      <c r="H315" s="287">
        <f t="shared" si="292"/>
        <v>0</v>
      </c>
      <c r="I315" s="287">
        <f t="shared" si="292"/>
        <v>0</v>
      </c>
      <c r="J315" s="287">
        <f t="shared" si="292"/>
        <v>0</v>
      </c>
      <c r="K315" s="287">
        <f t="shared" si="292"/>
        <v>0</v>
      </c>
      <c r="L315" s="48">
        <f t="shared" si="251"/>
        <v>0</v>
      </c>
      <c r="M315" s="48">
        <f t="shared" si="252"/>
        <v>0</v>
      </c>
      <c r="N315" s="287">
        <f t="shared" ref="N315:AP316" si="293">N339+N618</f>
        <v>0</v>
      </c>
      <c r="O315" s="287">
        <f t="shared" si="293"/>
        <v>0</v>
      </c>
      <c r="P315" s="287">
        <f t="shared" si="293"/>
        <v>0</v>
      </c>
      <c r="Q315" s="287">
        <f t="shared" si="293"/>
        <v>0</v>
      </c>
      <c r="R315" s="287">
        <f t="shared" si="293"/>
        <v>0</v>
      </c>
      <c r="S315" s="287">
        <f t="shared" si="293"/>
        <v>0</v>
      </c>
      <c r="T315" s="287">
        <f t="shared" si="293"/>
        <v>0</v>
      </c>
      <c r="U315" s="287">
        <f t="shared" si="293"/>
        <v>0</v>
      </c>
      <c r="V315" s="287">
        <f t="shared" si="293"/>
        <v>0</v>
      </c>
      <c r="W315" s="287">
        <f t="shared" si="293"/>
        <v>0</v>
      </c>
      <c r="X315" s="287">
        <f t="shared" si="293"/>
        <v>0</v>
      </c>
      <c r="Y315" s="287">
        <f t="shared" si="293"/>
        <v>0</v>
      </c>
      <c r="Z315" s="287">
        <f t="shared" si="293"/>
        <v>0</v>
      </c>
      <c r="AA315" s="287">
        <f t="shared" si="293"/>
        <v>0</v>
      </c>
      <c r="AB315" s="287">
        <f t="shared" si="293"/>
        <v>0</v>
      </c>
      <c r="AC315" s="287">
        <f t="shared" si="293"/>
        <v>0</v>
      </c>
      <c r="AD315" s="287">
        <f t="shared" si="293"/>
        <v>0</v>
      </c>
      <c r="AE315" s="292">
        <f t="shared" si="248"/>
        <v>0</v>
      </c>
      <c r="AF315" s="287">
        <f t="shared" si="293"/>
        <v>0</v>
      </c>
      <c r="AG315" s="287">
        <f t="shared" si="293"/>
        <v>0</v>
      </c>
      <c r="AH315" s="287">
        <f t="shared" si="293"/>
        <v>0</v>
      </c>
      <c r="AI315" s="287">
        <f t="shared" si="293"/>
        <v>0</v>
      </c>
      <c r="AJ315" s="287">
        <f t="shared" si="293"/>
        <v>0</v>
      </c>
      <c r="AK315" s="287">
        <f t="shared" si="293"/>
        <v>0</v>
      </c>
      <c r="AL315" s="287">
        <f t="shared" si="293"/>
        <v>0</v>
      </c>
      <c r="AM315" s="287">
        <f t="shared" si="293"/>
        <v>0</v>
      </c>
      <c r="AN315" s="287">
        <f t="shared" si="293"/>
        <v>0</v>
      </c>
      <c r="AO315" s="287">
        <f t="shared" si="293"/>
        <v>0</v>
      </c>
      <c r="AP315" s="287">
        <f t="shared" si="293"/>
        <v>0</v>
      </c>
      <c r="AQ315"/>
    </row>
    <row r="316" spans="1:43" ht="19.5" customHeight="1">
      <c r="A316" s="43"/>
      <c r="B316" s="43"/>
      <c r="C316" s="25" t="s">
        <v>307</v>
      </c>
      <c r="D316" s="29">
        <v>57</v>
      </c>
      <c r="E316" s="287">
        <f t="shared" si="292"/>
        <v>27033.510000000002</v>
      </c>
      <c r="F316" s="287">
        <f t="shared" si="292"/>
        <v>48817</v>
      </c>
      <c r="G316" s="287">
        <f t="shared" si="292"/>
        <v>34485</v>
      </c>
      <c r="H316" s="287">
        <f t="shared" si="292"/>
        <v>12020</v>
      </c>
      <c r="I316" s="287">
        <f t="shared" si="292"/>
        <v>14330</v>
      </c>
      <c r="J316" s="287">
        <f t="shared" si="292"/>
        <v>5090</v>
      </c>
      <c r="K316" s="287">
        <f t="shared" si="292"/>
        <v>3045</v>
      </c>
      <c r="L316" s="48">
        <f t="shared" si="251"/>
        <v>34485</v>
      </c>
      <c r="M316" s="48">
        <f t="shared" si="252"/>
        <v>0</v>
      </c>
      <c r="N316" s="287">
        <f t="shared" si="293"/>
        <v>50389</v>
      </c>
      <c r="O316" s="287">
        <f t="shared" si="293"/>
        <v>50689</v>
      </c>
      <c r="P316" s="287">
        <f t="shared" si="293"/>
        <v>50792</v>
      </c>
      <c r="Q316" s="287">
        <f t="shared" si="293"/>
        <v>6.8</v>
      </c>
      <c r="R316" s="287">
        <f t="shared" si="293"/>
        <v>0</v>
      </c>
      <c r="S316" s="287">
        <f t="shared" si="293"/>
        <v>0</v>
      </c>
      <c r="T316" s="287">
        <f t="shared" si="293"/>
        <v>0</v>
      </c>
      <c r="U316" s="287">
        <f t="shared" si="293"/>
        <v>-115.83</v>
      </c>
      <c r="V316" s="287">
        <f t="shared" si="293"/>
        <v>0</v>
      </c>
      <c r="W316" s="287">
        <f t="shared" si="293"/>
        <v>-41</v>
      </c>
      <c r="X316" s="287">
        <f t="shared" si="293"/>
        <v>4215.63</v>
      </c>
      <c r="Y316" s="287">
        <f t="shared" si="293"/>
        <v>0</v>
      </c>
      <c r="Z316" s="287">
        <f t="shared" si="293"/>
        <v>0</v>
      </c>
      <c r="AA316" s="287">
        <f t="shared" si="293"/>
        <v>1800</v>
      </c>
      <c r="AB316" s="287">
        <f t="shared" si="293"/>
        <v>-20.95</v>
      </c>
      <c r="AC316" s="287">
        <f t="shared" si="293"/>
        <v>2089</v>
      </c>
      <c r="AD316" s="287">
        <f t="shared" si="293"/>
        <v>0</v>
      </c>
      <c r="AE316" s="292">
        <f t="shared" si="248"/>
        <v>42418.65</v>
      </c>
      <c r="AF316" s="287">
        <f t="shared" si="293"/>
        <v>42418.65</v>
      </c>
      <c r="AG316" s="287">
        <f t="shared" si="293"/>
        <v>34598</v>
      </c>
      <c r="AH316" s="287">
        <f t="shared" si="293"/>
        <v>48134</v>
      </c>
      <c r="AI316" s="287">
        <f t="shared" si="293"/>
        <v>0</v>
      </c>
      <c r="AJ316" s="287">
        <f t="shared" si="293"/>
        <v>0</v>
      </c>
      <c r="AK316" s="287">
        <f t="shared" si="293"/>
        <v>0</v>
      </c>
      <c r="AL316" s="287">
        <f t="shared" si="293"/>
        <v>45084</v>
      </c>
      <c r="AM316" s="287">
        <f t="shared" si="293"/>
        <v>45234</v>
      </c>
      <c r="AN316" s="287">
        <f t="shared" si="293"/>
        <v>45378</v>
      </c>
      <c r="AO316" s="287">
        <f t="shared" si="293"/>
        <v>45517</v>
      </c>
      <c r="AP316" s="287">
        <f t="shared" si="293"/>
        <v>0</v>
      </c>
      <c r="AQ316"/>
    </row>
    <row r="317" spans="1:43" ht="19.5" customHeight="1">
      <c r="A317" s="43"/>
      <c r="B317" s="43"/>
      <c r="C317" s="25" t="s">
        <v>308</v>
      </c>
      <c r="D317" s="29">
        <v>59</v>
      </c>
      <c r="E317" s="287">
        <f t="shared" ref="E317:K317" si="294">E341+E576+E620+E1334</f>
        <v>30642</v>
      </c>
      <c r="F317" s="287">
        <f t="shared" si="294"/>
        <v>7017</v>
      </c>
      <c r="G317" s="287">
        <f t="shared" si="294"/>
        <v>7415</v>
      </c>
      <c r="H317" s="287">
        <f t="shared" si="294"/>
        <v>659</v>
      </c>
      <c r="I317" s="287">
        <f t="shared" si="294"/>
        <v>2044</v>
      </c>
      <c r="J317" s="287">
        <f t="shared" si="294"/>
        <v>2344</v>
      </c>
      <c r="K317" s="287">
        <f t="shared" si="294"/>
        <v>2368</v>
      </c>
      <c r="L317" s="48">
        <f t="shared" si="251"/>
        <v>7415</v>
      </c>
      <c r="M317" s="48">
        <f t="shared" si="252"/>
        <v>0</v>
      </c>
      <c r="N317" s="287">
        <f t="shared" ref="N317:AD317" si="295">N341+N576+N620+N1334</f>
        <v>5515</v>
      </c>
      <c r="O317" s="287">
        <f t="shared" si="295"/>
        <v>7015</v>
      </c>
      <c r="P317" s="287">
        <f t="shared" si="295"/>
        <v>7015</v>
      </c>
      <c r="Q317" s="287">
        <f t="shared" si="295"/>
        <v>0</v>
      </c>
      <c r="R317" s="287">
        <f t="shared" si="295"/>
        <v>0</v>
      </c>
      <c r="S317" s="287">
        <f t="shared" si="295"/>
        <v>0</v>
      </c>
      <c r="T317" s="287">
        <f t="shared" si="295"/>
        <v>0</v>
      </c>
      <c r="U317" s="287">
        <f t="shared" si="295"/>
        <v>0</v>
      </c>
      <c r="V317" s="287">
        <f t="shared" si="295"/>
        <v>-1300</v>
      </c>
      <c r="W317" s="287">
        <f t="shared" si="295"/>
        <v>0</v>
      </c>
      <c r="X317" s="287">
        <f t="shared" si="295"/>
        <v>-265</v>
      </c>
      <c r="Y317" s="287">
        <f t="shared" si="295"/>
        <v>0</v>
      </c>
      <c r="Z317" s="287">
        <f t="shared" si="295"/>
        <v>0</v>
      </c>
      <c r="AA317" s="287">
        <f t="shared" si="295"/>
        <v>0</v>
      </c>
      <c r="AB317" s="287">
        <f t="shared" si="295"/>
        <v>0</v>
      </c>
      <c r="AC317" s="287">
        <f t="shared" si="295"/>
        <v>0</v>
      </c>
      <c r="AD317" s="287">
        <f t="shared" si="295"/>
        <v>0</v>
      </c>
      <c r="AE317" s="292">
        <f t="shared" si="248"/>
        <v>5850</v>
      </c>
      <c r="AF317" s="287">
        <f t="shared" ref="AF317:AP317" si="296">AF341+AF576+AF620+AF1334</f>
        <v>5850</v>
      </c>
      <c r="AG317" s="287">
        <f t="shared" si="296"/>
        <v>5672</v>
      </c>
      <c r="AH317" s="287">
        <f t="shared" si="296"/>
        <v>7913</v>
      </c>
      <c r="AI317" s="287">
        <f t="shared" si="296"/>
        <v>0</v>
      </c>
      <c r="AJ317" s="287">
        <f t="shared" si="296"/>
        <v>0</v>
      </c>
      <c r="AK317" s="287">
        <f t="shared" si="296"/>
        <v>0</v>
      </c>
      <c r="AL317" s="287">
        <f t="shared" si="296"/>
        <v>0</v>
      </c>
      <c r="AM317" s="287">
        <f t="shared" si="296"/>
        <v>0</v>
      </c>
      <c r="AN317" s="287">
        <f t="shared" si="296"/>
        <v>0</v>
      </c>
      <c r="AO317" s="287">
        <f t="shared" si="296"/>
        <v>0</v>
      </c>
      <c r="AP317" s="287">
        <f t="shared" si="296"/>
        <v>0</v>
      </c>
      <c r="AQ317"/>
    </row>
    <row r="318" spans="1:43" ht="21" customHeight="1">
      <c r="A318" s="43"/>
      <c r="B318" s="43"/>
      <c r="C318" s="25" t="s">
        <v>309</v>
      </c>
      <c r="D318" s="29">
        <v>79</v>
      </c>
      <c r="E318" s="287">
        <f t="shared" ref="E318:K318" si="297">E342</f>
        <v>6353</v>
      </c>
      <c r="F318" s="287">
        <f t="shared" si="297"/>
        <v>11466</v>
      </c>
      <c r="G318" s="287">
        <f t="shared" si="297"/>
        <v>11466</v>
      </c>
      <c r="H318" s="287">
        <f t="shared" si="297"/>
        <v>3000</v>
      </c>
      <c r="I318" s="287">
        <f t="shared" si="297"/>
        <v>2900</v>
      </c>
      <c r="J318" s="287">
        <f t="shared" si="297"/>
        <v>2900</v>
      </c>
      <c r="K318" s="287">
        <f t="shared" si="297"/>
        <v>2666</v>
      </c>
      <c r="L318" s="48">
        <f t="shared" si="251"/>
        <v>11466</v>
      </c>
      <c r="M318" s="48">
        <f t="shared" si="252"/>
        <v>0</v>
      </c>
      <c r="N318" s="287">
        <f t="shared" ref="N318:AP318" si="298">N342</f>
        <v>17025</v>
      </c>
      <c r="O318" s="287">
        <f t="shared" si="298"/>
        <v>18667</v>
      </c>
      <c r="P318" s="287">
        <f t="shared" si="298"/>
        <v>20513</v>
      </c>
      <c r="Q318" s="287">
        <f t="shared" si="298"/>
        <v>0</v>
      </c>
      <c r="R318" s="287">
        <f t="shared" si="298"/>
        <v>0</v>
      </c>
      <c r="S318" s="287">
        <f t="shared" si="298"/>
        <v>0</v>
      </c>
      <c r="T318" s="287">
        <f t="shared" si="298"/>
        <v>0</v>
      </c>
      <c r="U318" s="287">
        <f t="shared" si="298"/>
        <v>0</v>
      </c>
      <c r="V318" s="287">
        <f t="shared" si="298"/>
        <v>0</v>
      </c>
      <c r="W318" s="287">
        <f t="shared" si="298"/>
        <v>0</v>
      </c>
      <c r="X318" s="287">
        <f t="shared" si="298"/>
        <v>0</v>
      </c>
      <c r="Y318" s="287">
        <f t="shared" si="298"/>
        <v>0</v>
      </c>
      <c r="Z318" s="287">
        <f t="shared" si="298"/>
        <v>0</v>
      </c>
      <c r="AA318" s="287">
        <f t="shared" si="298"/>
        <v>0</v>
      </c>
      <c r="AB318" s="287">
        <f t="shared" si="298"/>
        <v>0</v>
      </c>
      <c r="AC318" s="287">
        <f t="shared" si="298"/>
        <v>0</v>
      </c>
      <c r="AD318" s="287">
        <f t="shared" si="298"/>
        <v>0</v>
      </c>
      <c r="AE318" s="292">
        <f t="shared" si="248"/>
        <v>11466</v>
      </c>
      <c r="AF318" s="287">
        <f t="shared" si="298"/>
        <v>11466</v>
      </c>
      <c r="AG318" s="287">
        <f t="shared" si="298"/>
        <v>11370</v>
      </c>
      <c r="AH318" s="287">
        <f t="shared" si="298"/>
        <v>17070</v>
      </c>
      <c r="AI318" s="287">
        <f t="shared" si="298"/>
        <v>0</v>
      </c>
      <c r="AJ318" s="287">
        <f t="shared" si="298"/>
        <v>0</v>
      </c>
      <c r="AK318" s="287">
        <f t="shared" si="298"/>
        <v>0</v>
      </c>
      <c r="AL318" s="287">
        <f t="shared" si="298"/>
        <v>0</v>
      </c>
      <c r="AM318" s="287">
        <f t="shared" si="298"/>
        <v>0</v>
      </c>
      <c r="AN318" s="287">
        <f t="shared" si="298"/>
        <v>0</v>
      </c>
      <c r="AO318" s="287">
        <f t="shared" si="298"/>
        <v>0</v>
      </c>
      <c r="AP318" s="287">
        <f t="shared" si="298"/>
        <v>0</v>
      </c>
      <c r="AQ318"/>
    </row>
    <row r="319" spans="1:43" ht="17.25" customHeight="1">
      <c r="A319" s="43"/>
      <c r="B319" s="43"/>
      <c r="C319" s="28" t="s">
        <v>310</v>
      </c>
      <c r="D319" s="29">
        <v>85.01</v>
      </c>
      <c r="E319" s="93">
        <f t="shared" ref="E319:K319" si="299">E343+E621+E1253+E577</f>
        <v>-1702.61</v>
      </c>
      <c r="F319" s="93">
        <f t="shared" si="299"/>
        <v>0</v>
      </c>
      <c r="G319" s="93">
        <f t="shared" si="299"/>
        <v>0</v>
      </c>
      <c r="H319" s="93">
        <f t="shared" si="299"/>
        <v>0</v>
      </c>
      <c r="I319" s="93">
        <f t="shared" si="299"/>
        <v>0</v>
      </c>
      <c r="J319" s="93">
        <f t="shared" si="299"/>
        <v>0</v>
      </c>
      <c r="K319" s="93">
        <f t="shared" si="299"/>
        <v>0</v>
      </c>
      <c r="L319" s="48">
        <f t="shared" si="251"/>
        <v>0</v>
      </c>
      <c r="M319" s="48">
        <f t="shared" si="252"/>
        <v>0</v>
      </c>
      <c r="N319" s="93">
        <f t="shared" ref="N319:AD319" si="300">N343+N621+N1253+N577</f>
        <v>0</v>
      </c>
      <c r="O319" s="93">
        <f t="shared" si="300"/>
        <v>0</v>
      </c>
      <c r="P319" s="93">
        <f t="shared" si="300"/>
        <v>0</v>
      </c>
      <c r="Q319" s="93">
        <f t="shared" si="300"/>
        <v>0</v>
      </c>
      <c r="R319" s="93">
        <f t="shared" si="300"/>
        <v>0</v>
      </c>
      <c r="S319" s="93">
        <f t="shared" si="300"/>
        <v>-531.17000000000007</v>
      </c>
      <c r="T319" s="93">
        <f t="shared" si="300"/>
        <v>-300.06</v>
      </c>
      <c r="U319" s="93">
        <f t="shared" si="300"/>
        <v>-12.57</v>
      </c>
      <c r="V319" s="93">
        <f t="shared" si="300"/>
        <v>-23.7</v>
      </c>
      <c r="W319" s="93">
        <f t="shared" si="300"/>
        <v>0</v>
      </c>
      <c r="X319" s="93">
        <f t="shared" si="300"/>
        <v>-311.70999999999998</v>
      </c>
      <c r="Y319" s="93">
        <f t="shared" si="300"/>
        <v>0</v>
      </c>
      <c r="Z319" s="93">
        <f t="shared" si="300"/>
        <v>0</v>
      </c>
      <c r="AA319" s="93">
        <f t="shared" si="300"/>
        <v>0</v>
      </c>
      <c r="AB319" s="93">
        <f t="shared" si="300"/>
        <v>0</v>
      </c>
      <c r="AC319" s="93">
        <f t="shared" si="300"/>
        <v>-4.37</v>
      </c>
      <c r="AD319" s="93">
        <f t="shared" si="300"/>
        <v>0</v>
      </c>
      <c r="AE319" s="292">
        <f t="shared" si="248"/>
        <v>-1183.58</v>
      </c>
      <c r="AF319" s="93">
        <f t="shared" ref="AF319:AP319" si="301">AF343+AF621+AF1253+AF577</f>
        <v>-1183.58</v>
      </c>
      <c r="AG319" s="93">
        <f t="shared" si="301"/>
        <v>-5576</v>
      </c>
      <c r="AH319" s="93">
        <f t="shared" si="301"/>
        <v>0</v>
      </c>
      <c r="AI319" s="93">
        <f t="shared" si="301"/>
        <v>0</v>
      </c>
      <c r="AJ319" s="93">
        <f t="shared" si="301"/>
        <v>0</v>
      </c>
      <c r="AK319" s="93">
        <f t="shared" si="301"/>
        <v>0</v>
      </c>
      <c r="AL319" s="93">
        <f t="shared" si="301"/>
        <v>0</v>
      </c>
      <c r="AM319" s="93">
        <f t="shared" si="301"/>
        <v>0</v>
      </c>
      <c r="AN319" s="93">
        <f t="shared" si="301"/>
        <v>0</v>
      </c>
      <c r="AO319" s="93">
        <f t="shared" si="301"/>
        <v>0</v>
      </c>
      <c r="AP319" s="93">
        <f t="shared" si="301"/>
        <v>0</v>
      </c>
      <c r="AQ319"/>
    </row>
    <row r="320" spans="1:43" ht="14.25">
      <c r="A320" s="81"/>
      <c r="B320" s="81"/>
      <c r="C320" s="82" t="s">
        <v>311</v>
      </c>
      <c r="D320" s="87"/>
      <c r="E320" s="88">
        <f t="shared" ref="E320:K320" si="302">E344+E578+E622+E1254+E1336</f>
        <v>414847.69</v>
      </c>
      <c r="F320" s="88">
        <f t="shared" si="302"/>
        <v>363231</v>
      </c>
      <c r="G320" s="88">
        <f t="shared" si="302"/>
        <v>476066</v>
      </c>
      <c r="H320" s="88">
        <f t="shared" si="302"/>
        <v>190656</v>
      </c>
      <c r="I320" s="88">
        <f t="shared" si="302"/>
        <v>89525</v>
      </c>
      <c r="J320" s="88">
        <f t="shared" si="302"/>
        <v>93922</v>
      </c>
      <c r="K320" s="88">
        <f t="shared" si="302"/>
        <v>101963</v>
      </c>
      <c r="L320" s="48">
        <f t="shared" si="251"/>
        <v>476066</v>
      </c>
      <c r="M320" s="48">
        <f t="shared" si="252"/>
        <v>0</v>
      </c>
      <c r="N320" s="88">
        <f t="shared" ref="N320:AD320" si="303">N344+N578+N622+N1254+N1336</f>
        <v>272494</v>
      </c>
      <c r="O320" s="88">
        <f t="shared" si="303"/>
        <v>236194</v>
      </c>
      <c r="P320" s="88">
        <f t="shared" si="303"/>
        <v>80263</v>
      </c>
      <c r="Q320" s="88">
        <f t="shared" si="303"/>
        <v>1760</v>
      </c>
      <c r="R320" s="88">
        <f t="shared" si="303"/>
        <v>0</v>
      </c>
      <c r="S320" s="88">
        <f t="shared" si="303"/>
        <v>11418</v>
      </c>
      <c r="T320" s="88">
        <f t="shared" si="303"/>
        <v>275</v>
      </c>
      <c r="U320" s="88">
        <f t="shared" si="303"/>
        <v>462</v>
      </c>
      <c r="V320" s="88">
        <f t="shared" si="303"/>
        <v>923</v>
      </c>
      <c r="W320" s="88">
        <f t="shared" si="303"/>
        <v>377.2</v>
      </c>
      <c r="X320" s="88">
        <f t="shared" si="303"/>
        <v>4131.87</v>
      </c>
      <c r="Y320" s="88">
        <f t="shared" si="303"/>
        <v>0</v>
      </c>
      <c r="Z320" s="88">
        <f t="shared" si="303"/>
        <v>0</v>
      </c>
      <c r="AA320" s="88">
        <f t="shared" si="303"/>
        <v>9535</v>
      </c>
      <c r="AB320" s="88">
        <f t="shared" si="303"/>
        <v>124</v>
      </c>
      <c r="AC320" s="88">
        <f t="shared" si="303"/>
        <v>7543</v>
      </c>
      <c r="AD320" s="88">
        <f t="shared" si="303"/>
        <v>4922.84</v>
      </c>
      <c r="AE320" s="292">
        <f t="shared" si="248"/>
        <v>517537.91000000003</v>
      </c>
      <c r="AF320" s="88">
        <f t="shared" ref="AF320:AP320" si="304">AF344+AF578+AF622+AF1254+AF1336</f>
        <v>517537.91</v>
      </c>
      <c r="AG320" s="88">
        <f t="shared" si="304"/>
        <v>218309</v>
      </c>
      <c r="AH320" s="88">
        <f t="shared" si="304"/>
        <v>418657</v>
      </c>
      <c r="AI320" s="88">
        <f t="shared" si="304"/>
        <v>0</v>
      </c>
      <c r="AJ320" s="88">
        <f t="shared" si="304"/>
        <v>0</v>
      </c>
      <c r="AK320" s="88">
        <f t="shared" si="304"/>
        <v>0</v>
      </c>
      <c r="AL320" s="88">
        <f t="shared" si="304"/>
        <v>419729</v>
      </c>
      <c r="AM320" s="88">
        <f t="shared" si="304"/>
        <v>240221</v>
      </c>
      <c r="AN320" s="88">
        <f t="shared" si="304"/>
        <v>170526</v>
      </c>
      <c r="AO320" s="88">
        <f t="shared" si="304"/>
        <v>4116</v>
      </c>
      <c r="AP320" s="88">
        <f t="shared" si="304"/>
        <v>0</v>
      </c>
      <c r="AQ320"/>
    </row>
    <row r="321" spans="1:43" ht="26.25" customHeight="1">
      <c r="A321" s="43"/>
      <c r="B321" s="43"/>
      <c r="C321" s="31" t="s">
        <v>312</v>
      </c>
      <c r="D321" s="26">
        <v>51</v>
      </c>
      <c r="E321" s="287">
        <f t="shared" ref="E321:F321" si="305">E623+E624+E625+E345</f>
        <v>75719.19</v>
      </c>
      <c r="F321" s="287">
        <f t="shared" si="305"/>
        <v>0</v>
      </c>
      <c r="G321" s="287">
        <f>G623+G624+G625+G345</f>
        <v>57320</v>
      </c>
      <c r="H321" s="287">
        <f t="shared" ref="H321:K321" si="306">H623+H624+H625+H345</f>
        <v>55820</v>
      </c>
      <c r="I321" s="287">
        <f t="shared" si="306"/>
        <v>0</v>
      </c>
      <c r="J321" s="287">
        <f t="shared" si="306"/>
        <v>800</v>
      </c>
      <c r="K321" s="287">
        <f t="shared" si="306"/>
        <v>700</v>
      </c>
      <c r="L321" s="48">
        <f t="shared" si="251"/>
        <v>57320</v>
      </c>
      <c r="M321" s="48">
        <f t="shared" si="252"/>
        <v>0</v>
      </c>
      <c r="N321" s="287">
        <f t="shared" ref="N321:AP321" si="307">N623+N624+N625+N345</f>
        <v>0</v>
      </c>
      <c r="O321" s="287">
        <f t="shared" si="307"/>
        <v>0</v>
      </c>
      <c r="P321" s="287">
        <f t="shared" si="307"/>
        <v>0</v>
      </c>
      <c r="Q321" s="287">
        <f t="shared" si="307"/>
        <v>0</v>
      </c>
      <c r="R321" s="287">
        <f t="shared" si="307"/>
        <v>0</v>
      </c>
      <c r="S321" s="287">
        <f t="shared" si="307"/>
        <v>11417</v>
      </c>
      <c r="T321" s="287">
        <f t="shared" si="307"/>
        <v>113</v>
      </c>
      <c r="U321" s="287">
        <f t="shared" si="307"/>
        <v>423</v>
      </c>
      <c r="V321" s="287">
        <f t="shared" si="307"/>
        <v>0</v>
      </c>
      <c r="W321" s="287">
        <f t="shared" si="307"/>
        <v>265</v>
      </c>
      <c r="X321" s="287">
        <f t="shared" si="307"/>
        <v>3646.87</v>
      </c>
      <c r="Y321" s="287">
        <f t="shared" si="307"/>
        <v>0</v>
      </c>
      <c r="Z321" s="287">
        <f t="shared" si="307"/>
        <v>0</v>
      </c>
      <c r="AA321" s="287">
        <f t="shared" si="307"/>
        <v>140</v>
      </c>
      <c r="AB321" s="287">
        <f t="shared" si="307"/>
        <v>82</v>
      </c>
      <c r="AC321" s="287">
        <f t="shared" si="307"/>
        <v>4666</v>
      </c>
      <c r="AD321" s="287">
        <f t="shared" si="307"/>
        <v>4922.84</v>
      </c>
      <c r="AE321" s="292">
        <f t="shared" si="248"/>
        <v>82995.709999999992</v>
      </c>
      <c r="AF321" s="287">
        <f t="shared" si="307"/>
        <v>82995.709999999992</v>
      </c>
      <c r="AG321" s="287">
        <f t="shared" si="307"/>
        <v>21408</v>
      </c>
      <c r="AH321" s="287">
        <f t="shared" si="307"/>
        <v>48281</v>
      </c>
      <c r="AI321" s="287">
        <f t="shared" si="307"/>
        <v>0</v>
      </c>
      <c r="AJ321" s="287">
        <f t="shared" si="307"/>
        <v>0</v>
      </c>
      <c r="AK321" s="287">
        <f t="shared" si="307"/>
        <v>0</v>
      </c>
      <c r="AL321" s="287">
        <f t="shared" si="307"/>
        <v>46431</v>
      </c>
      <c r="AM321" s="287">
        <f t="shared" si="307"/>
        <v>0</v>
      </c>
      <c r="AN321" s="287">
        <f t="shared" si="307"/>
        <v>0</v>
      </c>
      <c r="AO321" s="287">
        <f t="shared" si="307"/>
        <v>0</v>
      </c>
      <c r="AP321" s="287">
        <f t="shared" si="307"/>
        <v>0</v>
      </c>
      <c r="AQ321"/>
    </row>
    <row r="322" spans="1:43" ht="18" customHeight="1">
      <c r="A322" s="43"/>
      <c r="B322" s="43"/>
      <c r="C322" s="31" t="s">
        <v>313</v>
      </c>
      <c r="D322" s="26" t="s">
        <v>314</v>
      </c>
      <c r="E322" s="287">
        <f t="shared" ref="E322:F323" si="308">E623</f>
        <v>17544</v>
      </c>
      <c r="F322" s="287">
        <f t="shared" si="308"/>
        <v>0</v>
      </c>
      <c r="G322" s="287">
        <f>G623</f>
        <v>9196</v>
      </c>
      <c r="H322" s="287">
        <f t="shared" ref="H322:K323" si="309">H623</f>
        <v>9196</v>
      </c>
      <c r="I322" s="287">
        <f t="shared" si="309"/>
        <v>0</v>
      </c>
      <c r="J322" s="287">
        <f t="shared" si="309"/>
        <v>0</v>
      </c>
      <c r="K322" s="287">
        <f t="shared" si="309"/>
        <v>0</v>
      </c>
      <c r="L322" s="48">
        <f t="shared" si="251"/>
        <v>9196</v>
      </c>
      <c r="M322" s="48">
        <f t="shared" si="252"/>
        <v>0</v>
      </c>
      <c r="N322" s="287">
        <f t="shared" ref="N322:AP323" si="310">N623</f>
        <v>0</v>
      </c>
      <c r="O322" s="287">
        <f t="shared" si="310"/>
        <v>0</v>
      </c>
      <c r="P322" s="287">
        <f t="shared" si="310"/>
        <v>0</v>
      </c>
      <c r="Q322" s="287">
        <f t="shared" si="310"/>
        <v>0</v>
      </c>
      <c r="R322" s="287">
        <f t="shared" si="310"/>
        <v>0</v>
      </c>
      <c r="S322" s="287">
        <f t="shared" si="310"/>
        <v>1145</v>
      </c>
      <c r="T322" s="287">
        <f t="shared" si="310"/>
        <v>113</v>
      </c>
      <c r="U322" s="287">
        <f t="shared" si="310"/>
        <v>423</v>
      </c>
      <c r="V322" s="287">
        <f t="shared" si="310"/>
        <v>0</v>
      </c>
      <c r="W322" s="287">
        <f t="shared" si="310"/>
        <v>110</v>
      </c>
      <c r="X322" s="287">
        <f t="shared" si="310"/>
        <v>8</v>
      </c>
      <c r="Y322" s="287">
        <f t="shared" si="310"/>
        <v>0</v>
      </c>
      <c r="Z322" s="287">
        <f t="shared" si="310"/>
        <v>0</v>
      </c>
      <c r="AA322" s="287">
        <f t="shared" si="310"/>
        <v>0</v>
      </c>
      <c r="AB322" s="287">
        <f t="shared" si="310"/>
        <v>82</v>
      </c>
      <c r="AC322" s="287">
        <f t="shared" si="310"/>
        <v>4631</v>
      </c>
      <c r="AD322" s="287">
        <f t="shared" si="310"/>
        <v>0</v>
      </c>
      <c r="AE322" s="292">
        <f t="shared" si="248"/>
        <v>15708</v>
      </c>
      <c r="AF322" s="287">
        <f t="shared" si="310"/>
        <v>15708</v>
      </c>
      <c r="AG322" s="287">
        <f t="shared" si="310"/>
        <v>7184</v>
      </c>
      <c r="AH322" s="287">
        <f t="shared" si="310"/>
        <v>3025</v>
      </c>
      <c r="AI322" s="287">
        <f t="shared" si="310"/>
        <v>0</v>
      </c>
      <c r="AJ322" s="287">
        <f t="shared" si="310"/>
        <v>0</v>
      </c>
      <c r="AK322" s="287">
        <f t="shared" si="310"/>
        <v>0</v>
      </c>
      <c r="AL322" s="287">
        <f t="shared" si="310"/>
        <v>2242</v>
      </c>
      <c r="AM322" s="287">
        <f t="shared" si="310"/>
        <v>0</v>
      </c>
      <c r="AN322" s="287">
        <f t="shared" si="310"/>
        <v>0</v>
      </c>
      <c r="AO322" s="287">
        <f t="shared" si="310"/>
        <v>0</v>
      </c>
      <c r="AP322" s="287">
        <f t="shared" si="310"/>
        <v>0</v>
      </c>
      <c r="AQ322"/>
    </row>
    <row r="323" spans="1:43" ht="15" customHeight="1">
      <c r="A323" s="43"/>
      <c r="B323" s="43"/>
      <c r="C323" s="31" t="s">
        <v>315</v>
      </c>
      <c r="D323" s="26" t="s">
        <v>316</v>
      </c>
      <c r="E323" s="287">
        <f t="shared" si="308"/>
        <v>11745</v>
      </c>
      <c r="F323" s="287">
        <f t="shared" si="308"/>
        <v>0</v>
      </c>
      <c r="G323" s="287">
        <f>G624</f>
        <v>0</v>
      </c>
      <c r="H323" s="287">
        <f t="shared" si="309"/>
        <v>0</v>
      </c>
      <c r="I323" s="287">
        <f t="shared" si="309"/>
        <v>0</v>
      </c>
      <c r="J323" s="287">
        <f t="shared" si="309"/>
        <v>0</v>
      </c>
      <c r="K323" s="287">
        <f t="shared" si="309"/>
        <v>0</v>
      </c>
      <c r="L323" s="48">
        <f t="shared" si="251"/>
        <v>0</v>
      </c>
      <c r="M323" s="48">
        <f t="shared" si="252"/>
        <v>0</v>
      </c>
      <c r="N323" s="287">
        <f t="shared" si="310"/>
        <v>0</v>
      </c>
      <c r="O323" s="287">
        <f t="shared" si="310"/>
        <v>0</v>
      </c>
      <c r="P323" s="287">
        <f t="shared" si="310"/>
        <v>0</v>
      </c>
      <c r="Q323" s="287">
        <f t="shared" si="310"/>
        <v>0</v>
      </c>
      <c r="R323" s="287">
        <f t="shared" si="310"/>
        <v>0</v>
      </c>
      <c r="S323" s="287">
        <f t="shared" si="310"/>
        <v>10272</v>
      </c>
      <c r="T323" s="287">
        <f t="shared" si="310"/>
        <v>0</v>
      </c>
      <c r="U323" s="287">
        <f t="shared" si="310"/>
        <v>0</v>
      </c>
      <c r="V323" s="287">
        <f t="shared" si="310"/>
        <v>0</v>
      </c>
      <c r="W323" s="287">
        <f t="shared" si="310"/>
        <v>0</v>
      </c>
      <c r="X323" s="287">
        <f t="shared" si="310"/>
        <v>0</v>
      </c>
      <c r="Y323" s="287">
        <f t="shared" si="310"/>
        <v>0</v>
      </c>
      <c r="Z323" s="287">
        <f t="shared" si="310"/>
        <v>0</v>
      </c>
      <c r="AA323" s="287">
        <f t="shared" si="310"/>
        <v>0</v>
      </c>
      <c r="AB323" s="287">
        <f t="shared" si="310"/>
        <v>0</v>
      </c>
      <c r="AC323" s="287">
        <f t="shared" si="310"/>
        <v>0</v>
      </c>
      <c r="AD323" s="287">
        <f t="shared" si="310"/>
        <v>0</v>
      </c>
      <c r="AE323" s="292">
        <f t="shared" si="248"/>
        <v>10272</v>
      </c>
      <c r="AF323" s="287">
        <f t="shared" si="310"/>
        <v>10272</v>
      </c>
      <c r="AG323" s="287">
        <f t="shared" si="310"/>
        <v>4950</v>
      </c>
      <c r="AH323" s="287">
        <f t="shared" si="310"/>
        <v>0</v>
      </c>
      <c r="AI323" s="287">
        <f t="shared" si="310"/>
        <v>0</v>
      </c>
      <c r="AJ323" s="287">
        <f t="shared" si="310"/>
        <v>0</v>
      </c>
      <c r="AK323" s="287">
        <f t="shared" si="310"/>
        <v>0</v>
      </c>
      <c r="AL323" s="287">
        <f t="shared" si="310"/>
        <v>0</v>
      </c>
      <c r="AM323" s="287">
        <f t="shared" si="310"/>
        <v>0</v>
      </c>
      <c r="AN323" s="287">
        <f t="shared" si="310"/>
        <v>0</v>
      </c>
      <c r="AO323" s="287">
        <f t="shared" si="310"/>
        <v>0</v>
      </c>
      <c r="AP323" s="287">
        <f t="shared" si="310"/>
        <v>0</v>
      </c>
      <c r="AQ323"/>
    </row>
    <row r="324" spans="1:43" ht="18" customHeight="1">
      <c r="A324" s="43"/>
      <c r="B324" s="43"/>
      <c r="C324" s="31" t="s">
        <v>317</v>
      </c>
      <c r="D324" s="26" t="s">
        <v>318</v>
      </c>
      <c r="E324" s="287">
        <f t="shared" ref="E324:F324" si="311">E625+E346</f>
        <v>46430.19</v>
      </c>
      <c r="F324" s="287">
        <f t="shared" si="311"/>
        <v>0</v>
      </c>
      <c r="G324" s="287">
        <f>G625+G346</f>
        <v>48124</v>
      </c>
      <c r="H324" s="287">
        <f t="shared" ref="H324:K324" si="312">H625+H346</f>
        <v>46624</v>
      </c>
      <c r="I324" s="287">
        <f t="shared" si="312"/>
        <v>0</v>
      </c>
      <c r="J324" s="287">
        <f t="shared" si="312"/>
        <v>800</v>
      </c>
      <c r="K324" s="287">
        <f t="shared" si="312"/>
        <v>700</v>
      </c>
      <c r="L324" s="48">
        <f t="shared" si="251"/>
        <v>48124</v>
      </c>
      <c r="M324" s="48">
        <f t="shared" si="252"/>
        <v>0</v>
      </c>
      <c r="N324" s="287">
        <f t="shared" ref="N324:AP324" si="313">N625+N346</f>
        <v>0</v>
      </c>
      <c r="O324" s="287">
        <f t="shared" si="313"/>
        <v>0</v>
      </c>
      <c r="P324" s="287">
        <f t="shared" si="313"/>
        <v>0</v>
      </c>
      <c r="Q324" s="287">
        <f t="shared" si="313"/>
        <v>0</v>
      </c>
      <c r="R324" s="287">
        <f t="shared" si="313"/>
        <v>0</v>
      </c>
      <c r="S324" s="287">
        <f t="shared" si="313"/>
        <v>0</v>
      </c>
      <c r="T324" s="287">
        <f t="shared" si="313"/>
        <v>0</v>
      </c>
      <c r="U324" s="287">
        <f t="shared" si="313"/>
        <v>0</v>
      </c>
      <c r="V324" s="287">
        <f t="shared" si="313"/>
        <v>0</v>
      </c>
      <c r="W324" s="287">
        <f t="shared" si="313"/>
        <v>155</v>
      </c>
      <c r="X324" s="287">
        <f t="shared" si="313"/>
        <v>3638.87</v>
      </c>
      <c r="Y324" s="287">
        <f t="shared" si="313"/>
        <v>0</v>
      </c>
      <c r="Z324" s="287">
        <f t="shared" si="313"/>
        <v>0</v>
      </c>
      <c r="AA324" s="287">
        <f t="shared" si="313"/>
        <v>140</v>
      </c>
      <c r="AB324" s="287">
        <f t="shared" si="313"/>
        <v>0</v>
      </c>
      <c r="AC324" s="287">
        <f t="shared" si="313"/>
        <v>35</v>
      </c>
      <c r="AD324" s="287">
        <f t="shared" si="313"/>
        <v>4922.84</v>
      </c>
      <c r="AE324" s="292">
        <f t="shared" si="248"/>
        <v>57015.710000000006</v>
      </c>
      <c r="AF324" s="287">
        <f t="shared" si="313"/>
        <v>57015.71</v>
      </c>
      <c r="AG324" s="287">
        <f t="shared" si="313"/>
        <v>9274</v>
      </c>
      <c r="AH324" s="287">
        <f t="shared" si="313"/>
        <v>45256</v>
      </c>
      <c r="AI324" s="287">
        <f t="shared" si="313"/>
        <v>0</v>
      </c>
      <c r="AJ324" s="287">
        <f t="shared" si="313"/>
        <v>0</v>
      </c>
      <c r="AK324" s="287">
        <f t="shared" si="313"/>
        <v>0</v>
      </c>
      <c r="AL324" s="287">
        <f t="shared" si="313"/>
        <v>44189</v>
      </c>
      <c r="AM324" s="287">
        <f t="shared" si="313"/>
        <v>0</v>
      </c>
      <c r="AN324" s="287">
        <f t="shared" si="313"/>
        <v>0</v>
      </c>
      <c r="AO324" s="287">
        <f t="shared" si="313"/>
        <v>0</v>
      </c>
      <c r="AP324" s="287">
        <f t="shared" si="313"/>
        <v>0</v>
      </c>
      <c r="AQ324"/>
    </row>
    <row r="325" spans="1:43" ht="15.75" customHeight="1">
      <c r="A325" s="43"/>
      <c r="B325" s="43"/>
      <c r="C325" s="25" t="s">
        <v>319</v>
      </c>
      <c r="D325" s="29">
        <v>55</v>
      </c>
      <c r="E325" s="296">
        <f t="shared" ref="E325:K325" si="314">E347+E1337+E626</f>
        <v>633</v>
      </c>
      <c r="F325" s="296">
        <f t="shared" si="314"/>
        <v>917</v>
      </c>
      <c r="G325" s="287">
        <f t="shared" si="314"/>
        <v>917</v>
      </c>
      <c r="H325" s="296">
        <f t="shared" si="314"/>
        <v>917</v>
      </c>
      <c r="I325" s="296">
        <f t="shared" si="314"/>
        <v>0</v>
      </c>
      <c r="J325" s="296">
        <f t="shared" si="314"/>
        <v>0</v>
      </c>
      <c r="K325" s="296">
        <f t="shared" si="314"/>
        <v>0</v>
      </c>
      <c r="L325" s="48">
        <f t="shared" si="251"/>
        <v>917</v>
      </c>
      <c r="M325" s="48">
        <f t="shared" si="252"/>
        <v>0</v>
      </c>
      <c r="N325" s="296">
        <f t="shared" ref="N325:AD325" si="315">N347+N1337+N626</f>
        <v>0</v>
      </c>
      <c r="O325" s="296">
        <f t="shared" si="315"/>
        <v>0</v>
      </c>
      <c r="P325" s="296">
        <f t="shared" si="315"/>
        <v>0</v>
      </c>
      <c r="Q325" s="296">
        <f t="shared" si="315"/>
        <v>0</v>
      </c>
      <c r="R325" s="296">
        <f t="shared" si="315"/>
        <v>0</v>
      </c>
      <c r="S325" s="296">
        <f t="shared" si="315"/>
        <v>0</v>
      </c>
      <c r="T325" s="296">
        <f t="shared" si="315"/>
        <v>0</v>
      </c>
      <c r="U325" s="296">
        <f t="shared" si="315"/>
        <v>0</v>
      </c>
      <c r="V325" s="296">
        <f t="shared" si="315"/>
        <v>0</v>
      </c>
      <c r="W325" s="296">
        <f t="shared" si="315"/>
        <v>0</v>
      </c>
      <c r="X325" s="296">
        <f t="shared" si="315"/>
        <v>0</v>
      </c>
      <c r="Y325" s="296">
        <f t="shared" si="315"/>
        <v>0</v>
      </c>
      <c r="Z325" s="296">
        <f t="shared" si="315"/>
        <v>0</v>
      </c>
      <c r="AA325" s="296">
        <f t="shared" si="315"/>
        <v>0</v>
      </c>
      <c r="AB325" s="296">
        <f t="shared" si="315"/>
        <v>0</v>
      </c>
      <c r="AC325" s="296">
        <f t="shared" si="315"/>
        <v>0</v>
      </c>
      <c r="AD325" s="296">
        <f t="shared" si="315"/>
        <v>0</v>
      </c>
      <c r="AE325" s="292">
        <f t="shared" si="248"/>
        <v>917</v>
      </c>
      <c r="AF325" s="296">
        <f t="shared" ref="AF325:AP325" si="316">AF347+AF1337+AF626</f>
        <v>917</v>
      </c>
      <c r="AG325" s="296">
        <f t="shared" si="316"/>
        <v>916</v>
      </c>
      <c r="AH325" s="296">
        <f t="shared" si="316"/>
        <v>0</v>
      </c>
      <c r="AI325" s="296">
        <f t="shared" si="316"/>
        <v>0</v>
      </c>
      <c r="AJ325" s="296">
        <f t="shared" si="316"/>
        <v>0</v>
      </c>
      <c r="AK325" s="296">
        <f t="shared" si="316"/>
        <v>0</v>
      </c>
      <c r="AL325" s="296">
        <f t="shared" si="316"/>
        <v>0</v>
      </c>
      <c r="AM325" s="296">
        <f t="shared" si="316"/>
        <v>0</v>
      </c>
      <c r="AN325" s="296">
        <f t="shared" si="316"/>
        <v>0</v>
      </c>
      <c r="AO325" s="296">
        <f t="shared" si="316"/>
        <v>0</v>
      </c>
      <c r="AP325" s="296">
        <f t="shared" si="316"/>
        <v>0</v>
      </c>
      <c r="AQ325"/>
    </row>
    <row r="326" spans="1:43" ht="19.5" customHeight="1">
      <c r="A326" s="43"/>
      <c r="B326" s="43"/>
      <c r="C326" s="25" t="s">
        <v>320</v>
      </c>
      <c r="D326" s="29">
        <v>56</v>
      </c>
      <c r="E326" s="296">
        <f t="shared" ref="E326:K326" si="317">E348+E627+E1256+E1339</f>
        <v>16146</v>
      </c>
      <c r="F326" s="296">
        <f t="shared" si="317"/>
        <v>168046</v>
      </c>
      <c r="G326" s="287">
        <f t="shared" si="317"/>
        <v>190842</v>
      </c>
      <c r="H326" s="296">
        <f t="shared" si="317"/>
        <v>25925</v>
      </c>
      <c r="I326" s="296">
        <f t="shared" si="317"/>
        <v>41322</v>
      </c>
      <c r="J326" s="296">
        <f t="shared" si="317"/>
        <v>57544</v>
      </c>
      <c r="K326" s="296">
        <f t="shared" si="317"/>
        <v>66051</v>
      </c>
      <c r="L326" s="48">
        <f t="shared" si="251"/>
        <v>190842</v>
      </c>
      <c r="M326" s="48">
        <f t="shared" si="252"/>
        <v>0</v>
      </c>
      <c r="N326" s="296">
        <f t="shared" ref="N326:AD326" si="318">N348+N627+N1256+N1339</f>
        <v>195589</v>
      </c>
      <c r="O326" s="296">
        <f t="shared" si="318"/>
        <v>195440</v>
      </c>
      <c r="P326" s="296">
        <f t="shared" si="318"/>
        <v>80110</v>
      </c>
      <c r="Q326" s="296">
        <f t="shared" si="318"/>
        <v>0</v>
      </c>
      <c r="R326" s="296">
        <f t="shared" si="318"/>
        <v>0</v>
      </c>
      <c r="S326" s="296">
        <f t="shared" si="318"/>
        <v>0</v>
      </c>
      <c r="T326" s="296">
        <f t="shared" si="318"/>
        <v>0</v>
      </c>
      <c r="U326" s="296">
        <f t="shared" si="318"/>
        <v>0</v>
      </c>
      <c r="V326" s="296">
        <f t="shared" si="318"/>
        <v>0</v>
      </c>
      <c r="W326" s="296">
        <f t="shared" si="318"/>
        <v>112.2</v>
      </c>
      <c r="X326" s="296">
        <f t="shared" si="318"/>
        <v>430</v>
      </c>
      <c r="Y326" s="296">
        <f t="shared" si="318"/>
        <v>0</v>
      </c>
      <c r="Z326" s="296">
        <f t="shared" si="318"/>
        <v>0</v>
      </c>
      <c r="AA326" s="296">
        <f t="shared" si="318"/>
        <v>0</v>
      </c>
      <c r="AB326" s="296">
        <f t="shared" si="318"/>
        <v>0</v>
      </c>
      <c r="AC326" s="296">
        <f t="shared" si="318"/>
        <v>0</v>
      </c>
      <c r="AD326" s="296">
        <f t="shared" si="318"/>
        <v>0</v>
      </c>
      <c r="AE326" s="292">
        <f t="shared" si="248"/>
        <v>191384.2</v>
      </c>
      <c r="AF326" s="296">
        <f t="shared" ref="AF326:AP326" si="319">AF348+AF627+AF1256+AF1339</f>
        <v>191384.2</v>
      </c>
      <c r="AG326" s="296">
        <f t="shared" si="319"/>
        <v>101209</v>
      </c>
      <c r="AH326" s="296">
        <f t="shared" si="319"/>
        <v>250299</v>
      </c>
      <c r="AI326" s="296">
        <f t="shared" si="319"/>
        <v>0</v>
      </c>
      <c r="AJ326" s="296">
        <f t="shared" si="319"/>
        <v>0</v>
      </c>
      <c r="AK326" s="296">
        <f t="shared" si="319"/>
        <v>0</v>
      </c>
      <c r="AL326" s="296">
        <f t="shared" si="319"/>
        <v>250786</v>
      </c>
      <c r="AM326" s="296">
        <f t="shared" si="319"/>
        <v>199449</v>
      </c>
      <c r="AN326" s="296">
        <f t="shared" si="319"/>
        <v>141838</v>
      </c>
      <c r="AO326" s="296">
        <f t="shared" si="319"/>
        <v>4116</v>
      </c>
      <c r="AP326" s="296">
        <f t="shared" si="319"/>
        <v>0</v>
      </c>
      <c r="AQ326"/>
    </row>
    <row r="327" spans="1:43" ht="15.75" customHeight="1">
      <c r="A327" s="43"/>
      <c r="B327" s="43"/>
      <c r="C327" s="25" t="s">
        <v>320</v>
      </c>
      <c r="D327" s="29">
        <v>58</v>
      </c>
      <c r="E327" s="287">
        <f t="shared" ref="E327:K327" si="320">E1257+E349+E1340+E628</f>
        <v>19811</v>
      </c>
      <c r="F327" s="287">
        <f t="shared" si="320"/>
        <v>9443</v>
      </c>
      <c r="G327" s="287">
        <f t="shared" si="320"/>
        <v>8947</v>
      </c>
      <c r="H327" s="287">
        <f t="shared" si="320"/>
        <v>8947</v>
      </c>
      <c r="I327" s="287">
        <f t="shared" si="320"/>
        <v>0</v>
      </c>
      <c r="J327" s="287">
        <f t="shared" si="320"/>
        <v>0</v>
      </c>
      <c r="K327" s="287">
        <f t="shared" si="320"/>
        <v>0</v>
      </c>
      <c r="L327" s="48">
        <f t="shared" si="251"/>
        <v>8947</v>
      </c>
      <c r="M327" s="48">
        <f t="shared" si="252"/>
        <v>0</v>
      </c>
      <c r="N327" s="287">
        <f t="shared" ref="N327:AD327" si="321">N1257+N349+N1340+N628</f>
        <v>153</v>
      </c>
      <c r="O327" s="287">
        <f t="shared" si="321"/>
        <v>153</v>
      </c>
      <c r="P327" s="287">
        <f t="shared" si="321"/>
        <v>153</v>
      </c>
      <c r="Q327" s="287">
        <f t="shared" si="321"/>
        <v>0</v>
      </c>
      <c r="R327" s="287">
        <f t="shared" si="321"/>
        <v>0</v>
      </c>
      <c r="S327" s="287">
        <f t="shared" si="321"/>
        <v>0</v>
      </c>
      <c r="T327" s="287">
        <f t="shared" si="321"/>
        <v>0</v>
      </c>
      <c r="U327" s="287">
        <f t="shared" si="321"/>
        <v>0</v>
      </c>
      <c r="V327" s="287">
        <f t="shared" si="321"/>
        <v>0</v>
      </c>
      <c r="W327" s="287">
        <f t="shared" si="321"/>
        <v>0</v>
      </c>
      <c r="X327" s="287">
        <f t="shared" si="321"/>
        <v>0</v>
      </c>
      <c r="Y327" s="287">
        <f t="shared" si="321"/>
        <v>0</v>
      </c>
      <c r="Z327" s="287">
        <f t="shared" si="321"/>
        <v>0</v>
      </c>
      <c r="AA327" s="287">
        <f t="shared" si="321"/>
        <v>0</v>
      </c>
      <c r="AB327" s="287">
        <f t="shared" si="321"/>
        <v>0</v>
      </c>
      <c r="AC327" s="287">
        <f t="shared" si="321"/>
        <v>0</v>
      </c>
      <c r="AD327" s="287">
        <f t="shared" si="321"/>
        <v>0</v>
      </c>
      <c r="AE327" s="292">
        <f t="shared" si="248"/>
        <v>8947</v>
      </c>
      <c r="AF327" s="287">
        <f t="shared" ref="AF327:AP327" si="322">AF1257+AF349+AF1340+AF628</f>
        <v>8947</v>
      </c>
      <c r="AG327" s="287">
        <f t="shared" si="322"/>
        <v>5961</v>
      </c>
      <c r="AH327" s="287">
        <f t="shared" si="322"/>
        <v>0</v>
      </c>
      <c r="AI327" s="287">
        <f t="shared" si="322"/>
        <v>0</v>
      </c>
      <c r="AJ327" s="287">
        <f t="shared" si="322"/>
        <v>0</v>
      </c>
      <c r="AK327" s="287">
        <f t="shared" si="322"/>
        <v>0</v>
      </c>
      <c r="AL327" s="287">
        <f t="shared" si="322"/>
        <v>0</v>
      </c>
      <c r="AM327" s="287">
        <f t="shared" si="322"/>
        <v>0</v>
      </c>
      <c r="AN327" s="287">
        <f t="shared" si="322"/>
        <v>0</v>
      </c>
      <c r="AO327" s="287">
        <f t="shared" si="322"/>
        <v>0</v>
      </c>
      <c r="AP327" s="287">
        <f t="shared" si="322"/>
        <v>0</v>
      </c>
      <c r="AQ327"/>
    </row>
    <row r="328" spans="1:43" ht="28.5" customHeight="1">
      <c r="A328" s="43"/>
      <c r="B328" s="43"/>
      <c r="C328" s="112" t="s">
        <v>321</v>
      </c>
      <c r="D328" s="29">
        <v>60</v>
      </c>
      <c r="E328" s="287">
        <f t="shared" ref="E328:F328" si="323">E350+E629</f>
        <v>80800</v>
      </c>
      <c r="F328" s="287">
        <f t="shared" si="323"/>
        <v>102363</v>
      </c>
      <c r="G328" s="287">
        <f>G350+G629</f>
        <v>102363</v>
      </c>
      <c r="H328" s="287">
        <f t="shared" ref="H328:K328" si="324">H350+H629</f>
        <v>47631</v>
      </c>
      <c r="I328" s="287">
        <f t="shared" si="324"/>
        <v>26812</v>
      </c>
      <c r="J328" s="287">
        <f t="shared" si="324"/>
        <v>13978</v>
      </c>
      <c r="K328" s="287">
        <f t="shared" si="324"/>
        <v>13942</v>
      </c>
      <c r="L328" s="48">
        <f t="shared" si="251"/>
        <v>102363</v>
      </c>
      <c r="M328" s="48">
        <f t="shared" si="252"/>
        <v>0</v>
      </c>
      <c r="N328" s="287">
        <f t="shared" ref="N328:AP328" si="325">N350+N629</f>
        <v>288</v>
      </c>
      <c r="O328" s="287">
        <f t="shared" si="325"/>
        <v>0</v>
      </c>
      <c r="P328" s="287">
        <f t="shared" si="325"/>
        <v>0</v>
      </c>
      <c r="Q328" s="287">
        <f t="shared" si="325"/>
        <v>0</v>
      </c>
      <c r="R328" s="287">
        <f t="shared" si="325"/>
        <v>0</v>
      </c>
      <c r="S328" s="287">
        <f t="shared" si="325"/>
        <v>0</v>
      </c>
      <c r="T328" s="287">
        <f t="shared" si="325"/>
        <v>0</v>
      </c>
      <c r="U328" s="287">
        <f t="shared" si="325"/>
        <v>0</v>
      </c>
      <c r="V328" s="287">
        <f t="shared" si="325"/>
        <v>0</v>
      </c>
      <c r="W328" s="287">
        <f t="shared" si="325"/>
        <v>0</v>
      </c>
      <c r="X328" s="287">
        <f t="shared" si="325"/>
        <v>0</v>
      </c>
      <c r="Y328" s="287">
        <f t="shared" si="325"/>
        <v>0</v>
      </c>
      <c r="Z328" s="287">
        <f t="shared" si="325"/>
        <v>0</v>
      </c>
      <c r="AA328" s="287">
        <f t="shared" si="325"/>
        <v>0</v>
      </c>
      <c r="AB328" s="287">
        <f t="shared" si="325"/>
        <v>0</v>
      </c>
      <c r="AC328" s="287">
        <f t="shared" si="325"/>
        <v>0</v>
      </c>
      <c r="AD328" s="287">
        <f t="shared" si="325"/>
        <v>0</v>
      </c>
      <c r="AE328" s="292">
        <f t="shared" si="248"/>
        <v>102363</v>
      </c>
      <c r="AF328" s="287">
        <f t="shared" si="325"/>
        <v>102363</v>
      </c>
      <c r="AG328" s="287">
        <f t="shared" si="325"/>
        <v>46156</v>
      </c>
      <c r="AH328" s="287">
        <f t="shared" si="325"/>
        <v>45176</v>
      </c>
      <c r="AI328" s="287">
        <f t="shared" si="325"/>
        <v>0</v>
      </c>
      <c r="AJ328" s="287">
        <f t="shared" si="325"/>
        <v>0</v>
      </c>
      <c r="AK328" s="287">
        <f t="shared" si="325"/>
        <v>0</v>
      </c>
      <c r="AL328" s="287">
        <f t="shared" si="325"/>
        <v>45176</v>
      </c>
      <c r="AM328" s="287">
        <f t="shared" si="325"/>
        <v>0</v>
      </c>
      <c r="AN328" s="287">
        <f t="shared" si="325"/>
        <v>0</v>
      </c>
      <c r="AO328" s="287">
        <f t="shared" si="325"/>
        <v>0</v>
      </c>
      <c r="AP328" s="287">
        <f t="shared" si="325"/>
        <v>0</v>
      </c>
      <c r="AQ328"/>
    </row>
    <row r="329" spans="1:43" ht="15.75" customHeight="1">
      <c r="A329" s="43"/>
      <c r="B329" s="43"/>
      <c r="C329" s="25" t="s">
        <v>322</v>
      </c>
      <c r="D329" s="29">
        <v>70</v>
      </c>
      <c r="E329" s="296">
        <f t="shared" ref="E329:K329" si="326">E353+E579+E630+E1258+E1341</f>
        <v>221738.5</v>
      </c>
      <c r="F329" s="296">
        <f t="shared" si="326"/>
        <v>82462</v>
      </c>
      <c r="G329" s="287">
        <f t="shared" si="326"/>
        <v>115677</v>
      </c>
      <c r="H329" s="296">
        <f t="shared" si="326"/>
        <v>51416</v>
      </c>
      <c r="I329" s="296">
        <f t="shared" si="326"/>
        <v>21391</v>
      </c>
      <c r="J329" s="296">
        <f t="shared" si="326"/>
        <v>21600</v>
      </c>
      <c r="K329" s="296">
        <f t="shared" si="326"/>
        <v>21270</v>
      </c>
      <c r="L329" s="48">
        <f t="shared" si="251"/>
        <v>115677</v>
      </c>
      <c r="M329" s="48">
        <f t="shared" si="252"/>
        <v>0</v>
      </c>
      <c r="N329" s="296">
        <f t="shared" ref="N329:AD329" si="327">N353+N579+N630+N1258+N1341</f>
        <v>76464</v>
      </c>
      <c r="O329" s="296">
        <f t="shared" si="327"/>
        <v>40601</v>
      </c>
      <c r="P329" s="296">
        <f t="shared" si="327"/>
        <v>0</v>
      </c>
      <c r="Q329" s="296">
        <f t="shared" si="327"/>
        <v>1760</v>
      </c>
      <c r="R329" s="296">
        <f t="shared" si="327"/>
        <v>0</v>
      </c>
      <c r="S329" s="296">
        <f t="shared" si="327"/>
        <v>1</v>
      </c>
      <c r="T329" s="296">
        <f t="shared" si="327"/>
        <v>162</v>
      </c>
      <c r="U329" s="296">
        <f t="shared" si="327"/>
        <v>39</v>
      </c>
      <c r="V329" s="296">
        <f t="shared" si="327"/>
        <v>923</v>
      </c>
      <c r="W329" s="296">
        <f t="shared" si="327"/>
        <v>0</v>
      </c>
      <c r="X329" s="296">
        <f t="shared" si="327"/>
        <v>55</v>
      </c>
      <c r="Y329" s="296">
        <f t="shared" si="327"/>
        <v>0</v>
      </c>
      <c r="Z329" s="296">
        <f t="shared" si="327"/>
        <v>0</v>
      </c>
      <c r="AA329" s="296">
        <f t="shared" si="327"/>
        <v>9395</v>
      </c>
      <c r="AB329" s="296">
        <f t="shared" si="327"/>
        <v>42</v>
      </c>
      <c r="AC329" s="296">
        <f t="shared" si="327"/>
        <v>2877</v>
      </c>
      <c r="AD329" s="296">
        <f t="shared" si="327"/>
        <v>0</v>
      </c>
      <c r="AE329" s="292">
        <f t="shared" si="248"/>
        <v>130931</v>
      </c>
      <c r="AF329" s="296">
        <f t="shared" ref="AF329:AP329" si="328">AF353+AF579+AF630+AF1258+AF1341</f>
        <v>130931</v>
      </c>
      <c r="AG329" s="296">
        <f t="shared" si="328"/>
        <v>42659</v>
      </c>
      <c r="AH329" s="296">
        <f t="shared" si="328"/>
        <v>74901</v>
      </c>
      <c r="AI329" s="296">
        <f t="shared" si="328"/>
        <v>0</v>
      </c>
      <c r="AJ329" s="296">
        <f t="shared" si="328"/>
        <v>0</v>
      </c>
      <c r="AK329" s="296">
        <f t="shared" si="328"/>
        <v>0</v>
      </c>
      <c r="AL329" s="296">
        <f t="shared" si="328"/>
        <v>77336</v>
      </c>
      <c r="AM329" s="296">
        <f t="shared" si="328"/>
        <v>40772</v>
      </c>
      <c r="AN329" s="296">
        <f t="shared" si="328"/>
        <v>28688</v>
      </c>
      <c r="AO329" s="296">
        <f t="shared" si="328"/>
        <v>0</v>
      </c>
      <c r="AP329" s="296">
        <f t="shared" si="328"/>
        <v>0</v>
      </c>
      <c r="AQ329"/>
    </row>
    <row r="330" spans="1:43" ht="20.25" customHeight="1">
      <c r="A330" s="43"/>
      <c r="B330" s="43"/>
      <c r="C330" s="28" t="s">
        <v>310</v>
      </c>
      <c r="D330" s="29">
        <v>85.02</v>
      </c>
      <c r="E330" s="93">
        <f t="shared" ref="E330:F330" si="329">E1259+E1342</f>
        <v>0</v>
      </c>
      <c r="F330" s="93">
        <f t="shared" si="329"/>
        <v>0</v>
      </c>
      <c r="G330" s="93">
        <f>G1259+G1342</f>
        <v>0</v>
      </c>
      <c r="H330" s="93">
        <f t="shared" ref="H330:K330" si="330">H1259+H1342</f>
        <v>0</v>
      </c>
      <c r="I330" s="93">
        <f t="shared" si="330"/>
        <v>0</v>
      </c>
      <c r="J330" s="93">
        <f t="shared" si="330"/>
        <v>0</v>
      </c>
      <c r="K330" s="93">
        <f t="shared" si="330"/>
        <v>0</v>
      </c>
      <c r="L330" s="48">
        <f t="shared" si="251"/>
        <v>0</v>
      </c>
      <c r="M330" s="48">
        <f t="shared" si="252"/>
        <v>0</v>
      </c>
      <c r="N330" s="93">
        <f t="shared" ref="N330:AP330" si="331">N1259+N1342</f>
        <v>0</v>
      </c>
      <c r="O330" s="93">
        <f t="shared" si="331"/>
        <v>0</v>
      </c>
      <c r="P330" s="93">
        <f t="shared" si="331"/>
        <v>0</v>
      </c>
      <c r="Q330" s="93">
        <f t="shared" si="331"/>
        <v>0</v>
      </c>
      <c r="R330" s="93">
        <f t="shared" si="331"/>
        <v>0</v>
      </c>
      <c r="S330" s="93">
        <f t="shared" si="331"/>
        <v>0</v>
      </c>
      <c r="T330" s="93">
        <f t="shared" si="331"/>
        <v>0</v>
      </c>
      <c r="U330" s="93">
        <f t="shared" si="331"/>
        <v>0</v>
      </c>
      <c r="V330" s="93">
        <f t="shared" si="331"/>
        <v>0</v>
      </c>
      <c r="W330" s="93">
        <f t="shared" si="331"/>
        <v>0</v>
      </c>
      <c r="X330" s="93">
        <f t="shared" si="331"/>
        <v>0</v>
      </c>
      <c r="Y330" s="93">
        <f t="shared" si="331"/>
        <v>0</v>
      </c>
      <c r="Z330" s="93">
        <f t="shared" si="331"/>
        <v>0</v>
      </c>
      <c r="AA330" s="93">
        <f t="shared" si="331"/>
        <v>0</v>
      </c>
      <c r="AB330" s="93">
        <f t="shared" si="331"/>
        <v>0</v>
      </c>
      <c r="AC330" s="93">
        <f t="shared" si="331"/>
        <v>0</v>
      </c>
      <c r="AD330" s="93">
        <f t="shared" si="331"/>
        <v>0</v>
      </c>
      <c r="AE330" s="292">
        <f t="shared" si="248"/>
        <v>0</v>
      </c>
      <c r="AF330" s="93">
        <f t="shared" si="331"/>
        <v>0</v>
      </c>
      <c r="AG330" s="93">
        <f t="shared" si="331"/>
        <v>0</v>
      </c>
      <c r="AH330" s="93">
        <f t="shared" si="331"/>
        <v>0</v>
      </c>
      <c r="AI330" s="93">
        <f t="shared" si="331"/>
        <v>0</v>
      </c>
      <c r="AJ330" s="93">
        <f t="shared" si="331"/>
        <v>0</v>
      </c>
      <c r="AK330" s="93">
        <f t="shared" si="331"/>
        <v>0</v>
      </c>
      <c r="AL330" s="93">
        <f t="shared" si="331"/>
        <v>0</v>
      </c>
      <c r="AM330" s="93">
        <f t="shared" si="331"/>
        <v>0</v>
      </c>
      <c r="AN330" s="93">
        <f t="shared" si="331"/>
        <v>0</v>
      </c>
      <c r="AO330" s="93">
        <f t="shared" si="331"/>
        <v>0</v>
      </c>
      <c r="AP330" s="93">
        <f t="shared" si="331"/>
        <v>0</v>
      </c>
      <c r="AQ330"/>
    </row>
    <row r="331" spans="1:43" ht="31.5" customHeight="1">
      <c r="A331" s="113" t="s">
        <v>323</v>
      </c>
      <c r="B331" s="113"/>
      <c r="C331" s="114" t="s">
        <v>945</v>
      </c>
      <c r="D331" s="115">
        <v>50.02</v>
      </c>
      <c r="E331" s="297">
        <f t="shared" ref="E331:F331" si="332">E355+E531+E564</f>
        <v>280341.83999999997</v>
      </c>
      <c r="F331" s="297">
        <f t="shared" si="332"/>
        <v>230507</v>
      </c>
      <c r="G331" s="297">
        <f>G355+G531+G564</f>
        <v>255615</v>
      </c>
      <c r="H331" s="297">
        <f t="shared" ref="H331:K331" si="333">H355+H531+H564</f>
        <v>96851</v>
      </c>
      <c r="I331" s="297">
        <f t="shared" si="333"/>
        <v>62732</v>
      </c>
      <c r="J331" s="297">
        <f t="shared" si="333"/>
        <v>46605</v>
      </c>
      <c r="K331" s="297">
        <f t="shared" si="333"/>
        <v>49427</v>
      </c>
      <c r="L331" s="48">
        <f t="shared" si="251"/>
        <v>255615</v>
      </c>
      <c r="M331" s="48">
        <f t="shared" si="252"/>
        <v>0</v>
      </c>
      <c r="N331" s="297">
        <f t="shared" ref="N331:AP331" si="334">N355+N531+N564</f>
        <v>113151</v>
      </c>
      <c r="O331" s="297">
        <f t="shared" si="334"/>
        <v>106239</v>
      </c>
      <c r="P331" s="297">
        <f t="shared" si="334"/>
        <v>90529</v>
      </c>
      <c r="Q331" s="297">
        <f t="shared" si="334"/>
        <v>2</v>
      </c>
      <c r="R331" s="297">
        <f t="shared" si="334"/>
        <v>0</v>
      </c>
      <c r="S331" s="297">
        <f t="shared" si="334"/>
        <v>1</v>
      </c>
      <c r="T331" s="297">
        <f t="shared" si="334"/>
        <v>5</v>
      </c>
      <c r="U331" s="297">
        <f t="shared" si="334"/>
        <v>29</v>
      </c>
      <c r="V331" s="297">
        <f t="shared" si="334"/>
        <v>-1000</v>
      </c>
      <c r="W331" s="297">
        <f t="shared" si="334"/>
        <v>0</v>
      </c>
      <c r="X331" s="297">
        <f t="shared" si="334"/>
        <v>118</v>
      </c>
      <c r="Y331" s="297">
        <f t="shared" si="334"/>
        <v>0</v>
      </c>
      <c r="Z331" s="297">
        <f t="shared" si="334"/>
        <v>0</v>
      </c>
      <c r="AA331" s="297">
        <f t="shared" si="334"/>
        <v>9004</v>
      </c>
      <c r="AB331" s="297">
        <f t="shared" si="334"/>
        <v>27</v>
      </c>
      <c r="AC331" s="297">
        <f t="shared" si="334"/>
        <v>81</v>
      </c>
      <c r="AD331" s="297">
        <f t="shared" si="334"/>
        <v>0</v>
      </c>
      <c r="AE331" s="292">
        <f t="shared" si="248"/>
        <v>263882</v>
      </c>
      <c r="AF331" s="297">
        <f t="shared" si="334"/>
        <v>263882</v>
      </c>
      <c r="AG331" s="297">
        <f t="shared" si="334"/>
        <v>164190</v>
      </c>
      <c r="AH331" s="297">
        <f t="shared" si="334"/>
        <v>178233</v>
      </c>
      <c r="AI331" s="297">
        <f t="shared" si="334"/>
        <v>0</v>
      </c>
      <c r="AJ331" s="297">
        <f t="shared" si="334"/>
        <v>0</v>
      </c>
      <c r="AK331" s="297">
        <f t="shared" si="334"/>
        <v>0</v>
      </c>
      <c r="AL331" s="297">
        <f t="shared" si="334"/>
        <v>120513</v>
      </c>
      <c r="AM331" s="297">
        <f t="shared" si="334"/>
        <v>29500</v>
      </c>
      <c r="AN331" s="297">
        <f t="shared" si="334"/>
        <v>21975</v>
      </c>
      <c r="AO331" s="297">
        <f t="shared" si="334"/>
        <v>15000</v>
      </c>
      <c r="AP331" s="297">
        <f t="shared" si="334"/>
        <v>0</v>
      </c>
      <c r="AQ331"/>
    </row>
    <row r="332" spans="1:43" ht="18.75" customHeight="1">
      <c r="A332" s="117"/>
      <c r="B332" s="117"/>
      <c r="C332" s="25" t="s">
        <v>298</v>
      </c>
      <c r="D332" s="118"/>
      <c r="E332" s="297">
        <f t="shared" ref="E332:AP332" si="335">E356+E533+E540+E550+E561+E565</f>
        <v>93195.839999999997</v>
      </c>
      <c r="F332" s="297">
        <f t="shared" si="335"/>
        <v>83021</v>
      </c>
      <c r="G332" s="297">
        <f t="shared" si="335"/>
        <v>89839</v>
      </c>
      <c r="H332" s="297">
        <f t="shared" si="335"/>
        <v>24435</v>
      </c>
      <c r="I332" s="297">
        <f t="shared" si="335"/>
        <v>22972</v>
      </c>
      <c r="J332" s="297">
        <f t="shared" si="335"/>
        <v>21570</v>
      </c>
      <c r="K332" s="297">
        <f t="shared" si="335"/>
        <v>20862</v>
      </c>
      <c r="L332" s="48">
        <f t="shared" si="251"/>
        <v>89839</v>
      </c>
      <c r="M332" s="48">
        <f t="shared" si="252"/>
        <v>0</v>
      </c>
      <c r="N332" s="297">
        <f t="shared" si="335"/>
        <v>88117</v>
      </c>
      <c r="O332" s="297">
        <f t="shared" si="335"/>
        <v>89841</v>
      </c>
      <c r="P332" s="297">
        <f t="shared" si="335"/>
        <v>90529</v>
      </c>
      <c r="Q332" s="297">
        <f t="shared" si="335"/>
        <v>0</v>
      </c>
      <c r="R332" s="297">
        <f t="shared" si="335"/>
        <v>0</v>
      </c>
      <c r="S332" s="297">
        <f t="shared" si="335"/>
        <v>0</v>
      </c>
      <c r="T332" s="297">
        <f t="shared" si="335"/>
        <v>0</v>
      </c>
      <c r="U332" s="297">
        <f t="shared" si="335"/>
        <v>0</v>
      </c>
      <c r="V332" s="297">
        <f t="shared" si="335"/>
        <v>-1200</v>
      </c>
      <c r="W332" s="297">
        <f t="shared" si="335"/>
        <v>-100</v>
      </c>
      <c r="X332" s="297">
        <f t="shared" si="335"/>
        <v>72</v>
      </c>
      <c r="Y332" s="297">
        <f t="shared" si="335"/>
        <v>0</v>
      </c>
      <c r="Z332" s="297">
        <f t="shared" si="335"/>
        <v>0</v>
      </c>
      <c r="AA332" s="297">
        <f t="shared" si="335"/>
        <v>-376</v>
      </c>
      <c r="AB332" s="297">
        <f t="shared" si="335"/>
        <v>0</v>
      </c>
      <c r="AC332" s="297">
        <f t="shared" si="335"/>
        <v>0</v>
      </c>
      <c r="AD332" s="297">
        <f t="shared" si="335"/>
        <v>0</v>
      </c>
      <c r="AE332" s="292">
        <f t="shared" si="248"/>
        <v>88235</v>
      </c>
      <c r="AF332" s="297">
        <f t="shared" si="335"/>
        <v>88235</v>
      </c>
      <c r="AG332" s="297">
        <f t="shared" si="335"/>
        <v>71536</v>
      </c>
      <c r="AH332" s="297">
        <f t="shared" si="335"/>
        <v>98713</v>
      </c>
      <c r="AI332" s="297">
        <f t="shared" si="335"/>
        <v>0</v>
      </c>
      <c r="AJ332" s="297">
        <f t="shared" si="335"/>
        <v>0</v>
      </c>
      <c r="AK332" s="297">
        <f t="shared" si="335"/>
        <v>0</v>
      </c>
      <c r="AL332" s="297">
        <f t="shared" si="335"/>
        <v>39811</v>
      </c>
      <c r="AM332" s="297">
        <f t="shared" si="335"/>
        <v>14500</v>
      </c>
      <c r="AN332" s="297">
        <f t="shared" si="335"/>
        <v>15000</v>
      </c>
      <c r="AO332" s="297">
        <f t="shared" si="335"/>
        <v>15000</v>
      </c>
      <c r="AP332" s="297">
        <f t="shared" si="335"/>
        <v>0</v>
      </c>
      <c r="AQ332"/>
    </row>
    <row r="333" spans="1:43" ht="14.25">
      <c r="A333" s="43"/>
      <c r="B333" s="43"/>
      <c r="C333" s="28" t="s">
        <v>299</v>
      </c>
      <c r="D333" s="29"/>
      <c r="E333" s="289">
        <f t="shared" ref="E333:AP333" si="336">E357+E534+E541+E562+E566</f>
        <v>86842.84</v>
      </c>
      <c r="F333" s="289">
        <f t="shared" si="336"/>
        <v>71555</v>
      </c>
      <c r="G333" s="289">
        <f t="shared" si="336"/>
        <v>78373</v>
      </c>
      <c r="H333" s="289">
        <f t="shared" si="336"/>
        <v>21435</v>
      </c>
      <c r="I333" s="289">
        <f t="shared" si="336"/>
        <v>20072</v>
      </c>
      <c r="J333" s="289">
        <f t="shared" si="336"/>
        <v>18670</v>
      </c>
      <c r="K333" s="289">
        <f t="shared" si="336"/>
        <v>18196</v>
      </c>
      <c r="L333" s="48">
        <f t="shared" si="251"/>
        <v>78373</v>
      </c>
      <c r="M333" s="48">
        <f t="shared" si="252"/>
        <v>0</v>
      </c>
      <c r="N333" s="289">
        <f t="shared" si="336"/>
        <v>71092</v>
      </c>
      <c r="O333" s="289">
        <f t="shared" si="336"/>
        <v>71174</v>
      </c>
      <c r="P333" s="289">
        <f t="shared" si="336"/>
        <v>70016</v>
      </c>
      <c r="Q333" s="289">
        <f t="shared" si="336"/>
        <v>0</v>
      </c>
      <c r="R333" s="289">
        <f t="shared" si="336"/>
        <v>0</v>
      </c>
      <c r="S333" s="289">
        <f t="shared" si="336"/>
        <v>0</v>
      </c>
      <c r="T333" s="289">
        <f t="shared" si="336"/>
        <v>0</v>
      </c>
      <c r="U333" s="289">
        <f t="shared" si="336"/>
        <v>0</v>
      </c>
      <c r="V333" s="289">
        <f t="shared" si="336"/>
        <v>-1200</v>
      </c>
      <c r="W333" s="289">
        <f t="shared" si="336"/>
        <v>-100</v>
      </c>
      <c r="X333" s="289">
        <f t="shared" si="336"/>
        <v>72</v>
      </c>
      <c r="Y333" s="289">
        <f t="shared" si="336"/>
        <v>0</v>
      </c>
      <c r="Z333" s="289">
        <f t="shared" si="336"/>
        <v>0</v>
      </c>
      <c r="AA333" s="289">
        <f t="shared" si="336"/>
        <v>-376</v>
      </c>
      <c r="AB333" s="289">
        <f t="shared" si="336"/>
        <v>0</v>
      </c>
      <c r="AC333" s="289">
        <f t="shared" si="336"/>
        <v>0</v>
      </c>
      <c r="AD333" s="289">
        <f t="shared" si="336"/>
        <v>0</v>
      </c>
      <c r="AE333" s="292">
        <f t="shared" si="248"/>
        <v>76769</v>
      </c>
      <c r="AF333" s="289">
        <f t="shared" si="336"/>
        <v>76769</v>
      </c>
      <c r="AG333" s="289">
        <f t="shared" si="336"/>
        <v>64067</v>
      </c>
      <c r="AH333" s="289">
        <f t="shared" si="336"/>
        <v>81643</v>
      </c>
      <c r="AI333" s="289">
        <f t="shared" si="336"/>
        <v>0</v>
      </c>
      <c r="AJ333" s="289">
        <f t="shared" si="336"/>
        <v>0</v>
      </c>
      <c r="AK333" s="289">
        <f t="shared" si="336"/>
        <v>0</v>
      </c>
      <c r="AL333" s="289">
        <f t="shared" si="336"/>
        <v>39811</v>
      </c>
      <c r="AM333" s="289">
        <f t="shared" si="336"/>
        <v>14500</v>
      </c>
      <c r="AN333" s="289">
        <f t="shared" si="336"/>
        <v>15000</v>
      </c>
      <c r="AO333" s="289">
        <f t="shared" si="336"/>
        <v>15000</v>
      </c>
      <c r="AP333" s="289">
        <f t="shared" si="336"/>
        <v>0</v>
      </c>
      <c r="AQ333"/>
    </row>
    <row r="334" spans="1:43" ht="14.25">
      <c r="A334" s="43"/>
      <c r="B334" s="43"/>
      <c r="C334" s="28" t="s">
        <v>300</v>
      </c>
      <c r="D334" s="29">
        <v>10</v>
      </c>
      <c r="E334" s="286">
        <f t="shared" ref="E334:F334" si="337">E358+E557</f>
        <v>38698</v>
      </c>
      <c r="F334" s="286">
        <f t="shared" si="337"/>
        <v>39000</v>
      </c>
      <c r="G334" s="289">
        <f>G358+G557</f>
        <v>41700</v>
      </c>
      <c r="H334" s="286">
        <f t="shared" ref="H334:K334" si="338">H358+H557</f>
        <v>11200</v>
      </c>
      <c r="I334" s="286">
        <f t="shared" si="338"/>
        <v>10800</v>
      </c>
      <c r="J334" s="286">
        <f t="shared" si="338"/>
        <v>10050</v>
      </c>
      <c r="K334" s="286">
        <f t="shared" si="338"/>
        <v>9650</v>
      </c>
      <c r="L334" s="48">
        <f t="shared" si="251"/>
        <v>41700</v>
      </c>
      <c r="M334" s="48">
        <f t="shared" si="252"/>
        <v>0</v>
      </c>
      <c r="N334" s="286">
        <f t="shared" ref="N334:AP334" si="339">N358+N557</f>
        <v>42000</v>
      </c>
      <c r="O334" s="286">
        <f t="shared" si="339"/>
        <v>42000</v>
      </c>
      <c r="P334" s="286">
        <f t="shared" si="339"/>
        <v>42000</v>
      </c>
      <c r="Q334" s="286">
        <f t="shared" si="339"/>
        <v>0</v>
      </c>
      <c r="R334" s="286">
        <f t="shared" si="339"/>
        <v>0</v>
      </c>
      <c r="S334" s="286">
        <f t="shared" si="339"/>
        <v>0</v>
      </c>
      <c r="T334" s="286">
        <f t="shared" si="339"/>
        <v>0</v>
      </c>
      <c r="U334" s="286">
        <f t="shared" si="339"/>
        <v>0</v>
      </c>
      <c r="V334" s="286">
        <f t="shared" si="339"/>
        <v>-1000</v>
      </c>
      <c r="W334" s="286">
        <f t="shared" si="339"/>
        <v>0</v>
      </c>
      <c r="X334" s="286">
        <f t="shared" si="339"/>
        <v>0</v>
      </c>
      <c r="Y334" s="286">
        <f t="shared" si="339"/>
        <v>0</v>
      </c>
      <c r="Z334" s="286">
        <f t="shared" si="339"/>
        <v>0</v>
      </c>
      <c r="AA334" s="286">
        <f t="shared" si="339"/>
        <v>0</v>
      </c>
      <c r="AB334" s="286">
        <f t="shared" si="339"/>
        <v>0</v>
      </c>
      <c r="AC334" s="286">
        <f t="shared" si="339"/>
        <v>0</v>
      </c>
      <c r="AD334" s="286">
        <f t="shared" si="339"/>
        <v>0</v>
      </c>
      <c r="AE334" s="292">
        <f t="shared" si="248"/>
        <v>40700</v>
      </c>
      <c r="AF334" s="286">
        <f t="shared" si="339"/>
        <v>40700</v>
      </c>
      <c r="AG334" s="286">
        <f t="shared" si="339"/>
        <v>36770</v>
      </c>
      <c r="AH334" s="286">
        <f t="shared" si="339"/>
        <v>40974</v>
      </c>
      <c r="AI334" s="286">
        <f t="shared" si="339"/>
        <v>0</v>
      </c>
      <c r="AJ334" s="286">
        <f t="shared" si="339"/>
        <v>0</v>
      </c>
      <c r="AK334" s="286">
        <f t="shared" si="339"/>
        <v>0</v>
      </c>
      <c r="AL334" s="286">
        <f t="shared" si="339"/>
        <v>39811</v>
      </c>
      <c r="AM334" s="286">
        <f t="shared" si="339"/>
        <v>14500</v>
      </c>
      <c r="AN334" s="286">
        <f t="shared" si="339"/>
        <v>15000</v>
      </c>
      <c r="AO334" s="286">
        <f t="shared" si="339"/>
        <v>15000</v>
      </c>
      <c r="AP334" s="286">
        <f t="shared" si="339"/>
        <v>0</v>
      </c>
      <c r="AQ334"/>
    </row>
    <row r="335" spans="1:43" ht="14.25">
      <c r="A335" s="43"/>
      <c r="B335" s="43"/>
      <c r="C335" s="28" t="s">
        <v>301</v>
      </c>
      <c r="D335" s="29">
        <v>20</v>
      </c>
      <c r="E335" s="286">
        <f t="shared" ref="E335" si="340">E359+E567+E558+E352+E505</f>
        <v>27636.84</v>
      </c>
      <c r="F335" s="286">
        <f t="shared" ref="F335:AP335" si="341">F359+F567+F558+F352</f>
        <v>10479</v>
      </c>
      <c r="G335" s="289">
        <f t="shared" si="341"/>
        <v>14679</v>
      </c>
      <c r="H335" s="286">
        <f t="shared" si="341"/>
        <v>4807</v>
      </c>
      <c r="I335" s="286">
        <f t="shared" si="341"/>
        <v>3570</v>
      </c>
      <c r="J335" s="286">
        <f t="shared" si="341"/>
        <v>3070</v>
      </c>
      <c r="K335" s="286">
        <f t="shared" si="341"/>
        <v>3232</v>
      </c>
      <c r="L335" s="48">
        <f t="shared" si="251"/>
        <v>14679</v>
      </c>
      <c r="M335" s="48">
        <f t="shared" si="252"/>
        <v>0</v>
      </c>
      <c r="N335" s="286">
        <f t="shared" si="341"/>
        <v>8321</v>
      </c>
      <c r="O335" s="286">
        <f t="shared" si="341"/>
        <v>10162</v>
      </c>
      <c r="P335" s="286">
        <f t="shared" si="341"/>
        <v>11121</v>
      </c>
      <c r="Q335" s="286">
        <f t="shared" si="341"/>
        <v>0</v>
      </c>
      <c r="R335" s="286">
        <f t="shared" si="341"/>
        <v>0</v>
      </c>
      <c r="S335" s="286">
        <f t="shared" si="341"/>
        <v>0</v>
      </c>
      <c r="T335" s="286">
        <f t="shared" si="341"/>
        <v>0</v>
      </c>
      <c r="U335" s="286">
        <f t="shared" si="341"/>
        <v>0</v>
      </c>
      <c r="V335" s="286">
        <f t="shared" si="341"/>
        <v>0</v>
      </c>
      <c r="W335" s="286">
        <f t="shared" si="341"/>
        <v>0</v>
      </c>
      <c r="X335" s="286">
        <f t="shared" si="341"/>
        <v>402</v>
      </c>
      <c r="Y335" s="286">
        <f t="shared" si="341"/>
        <v>0</v>
      </c>
      <c r="Z335" s="286">
        <f t="shared" si="341"/>
        <v>0</v>
      </c>
      <c r="AA335" s="286">
        <f t="shared" si="341"/>
        <v>-376</v>
      </c>
      <c r="AB335" s="286">
        <f t="shared" si="341"/>
        <v>0</v>
      </c>
      <c r="AC335" s="286">
        <f t="shared" si="341"/>
        <v>0</v>
      </c>
      <c r="AD335" s="286">
        <f t="shared" si="341"/>
        <v>0</v>
      </c>
      <c r="AE335" s="292">
        <f t="shared" si="248"/>
        <v>14705</v>
      </c>
      <c r="AF335" s="286">
        <f t="shared" si="341"/>
        <v>14705</v>
      </c>
      <c r="AG335" s="286">
        <f t="shared" si="341"/>
        <v>10783</v>
      </c>
      <c r="AH335" s="286">
        <f t="shared" si="341"/>
        <v>21707</v>
      </c>
      <c r="AI335" s="286">
        <f t="shared" si="341"/>
        <v>0</v>
      </c>
      <c r="AJ335" s="286">
        <f t="shared" si="341"/>
        <v>0</v>
      </c>
      <c r="AK335" s="286">
        <f t="shared" si="341"/>
        <v>0</v>
      </c>
      <c r="AL335" s="286">
        <f t="shared" si="341"/>
        <v>0</v>
      </c>
      <c r="AM335" s="286">
        <f t="shared" si="341"/>
        <v>0</v>
      </c>
      <c r="AN335" s="286">
        <f t="shared" si="341"/>
        <v>0</v>
      </c>
      <c r="AO335" s="286">
        <f t="shared" si="341"/>
        <v>0</v>
      </c>
      <c r="AP335" s="286">
        <f t="shared" si="341"/>
        <v>0</v>
      </c>
      <c r="AQ335"/>
    </row>
    <row r="336" spans="1:43" ht="14.25">
      <c r="A336" s="43"/>
      <c r="B336" s="43"/>
      <c r="C336" s="28" t="s">
        <v>302</v>
      </c>
      <c r="D336" s="29">
        <v>30</v>
      </c>
      <c r="E336" s="286">
        <f t="shared" ref="E336:F336" si="342">E568</f>
        <v>16388</v>
      </c>
      <c r="F336" s="286">
        <f t="shared" si="342"/>
        <v>17889</v>
      </c>
      <c r="G336" s="289">
        <f>G568</f>
        <v>17889</v>
      </c>
      <c r="H336" s="286">
        <f t="shared" ref="H336:K336" si="343">H568</f>
        <v>4500</v>
      </c>
      <c r="I336" s="286">
        <f t="shared" si="343"/>
        <v>4500</v>
      </c>
      <c r="J336" s="286">
        <f t="shared" si="343"/>
        <v>4450</v>
      </c>
      <c r="K336" s="286">
        <f t="shared" si="343"/>
        <v>4439</v>
      </c>
      <c r="L336" s="48">
        <f t="shared" si="251"/>
        <v>17889</v>
      </c>
      <c r="M336" s="48">
        <f t="shared" si="252"/>
        <v>0</v>
      </c>
      <c r="N336" s="286">
        <f t="shared" ref="N336:AP336" si="344">N568</f>
        <v>16766</v>
      </c>
      <c r="O336" s="286">
        <f t="shared" si="344"/>
        <v>15007</v>
      </c>
      <c r="P336" s="286">
        <f t="shared" si="344"/>
        <v>12890</v>
      </c>
      <c r="Q336" s="286">
        <f t="shared" si="344"/>
        <v>0</v>
      </c>
      <c r="R336" s="286">
        <f t="shared" si="344"/>
        <v>0</v>
      </c>
      <c r="S336" s="286">
        <f t="shared" si="344"/>
        <v>0</v>
      </c>
      <c r="T336" s="286">
        <f t="shared" si="344"/>
        <v>0</v>
      </c>
      <c r="U336" s="286">
        <f t="shared" si="344"/>
        <v>0</v>
      </c>
      <c r="V336" s="286">
        <f t="shared" si="344"/>
        <v>0</v>
      </c>
      <c r="W336" s="286">
        <f t="shared" si="344"/>
        <v>0</v>
      </c>
      <c r="X336" s="286">
        <f t="shared" si="344"/>
        <v>0</v>
      </c>
      <c r="Y336" s="286">
        <f t="shared" si="344"/>
        <v>0</v>
      </c>
      <c r="Z336" s="286">
        <f t="shared" si="344"/>
        <v>0</v>
      </c>
      <c r="AA336" s="286">
        <f t="shared" si="344"/>
        <v>0</v>
      </c>
      <c r="AB336" s="286">
        <f t="shared" si="344"/>
        <v>0</v>
      </c>
      <c r="AC336" s="286">
        <f t="shared" si="344"/>
        <v>0</v>
      </c>
      <c r="AD336" s="286">
        <f t="shared" si="344"/>
        <v>0</v>
      </c>
      <c r="AE336" s="292">
        <f t="shared" si="248"/>
        <v>17889</v>
      </c>
      <c r="AF336" s="286">
        <f t="shared" si="344"/>
        <v>17889</v>
      </c>
      <c r="AG336" s="286">
        <f t="shared" si="344"/>
        <v>13470</v>
      </c>
      <c r="AH336" s="286">
        <f t="shared" si="344"/>
        <v>14704</v>
      </c>
      <c r="AI336" s="286">
        <f t="shared" si="344"/>
        <v>0</v>
      </c>
      <c r="AJ336" s="286">
        <f t="shared" si="344"/>
        <v>0</v>
      </c>
      <c r="AK336" s="286">
        <f t="shared" si="344"/>
        <v>0</v>
      </c>
      <c r="AL336" s="286">
        <f t="shared" si="344"/>
        <v>0</v>
      </c>
      <c r="AM336" s="286">
        <f t="shared" si="344"/>
        <v>0</v>
      </c>
      <c r="AN336" s="286">
        <f t="shared" si="344"/>
        <v>0</v>
      </c>
      <c r="AO336" s="286">
        <f t="shared" si="344"/>
        <v>0</v>
      </c>
      <c r="AP336" s="286">
        <f t="shared" si="344"/>
        <v>0</v>
      </c>
      <c r="AQ336"/>
    </row>
    <row r="337" spans="1:43" ht="14.25">
      <c r="A337" s="43"/>
      <c r="B337" s="43"/>
      <c r="C337" s="28" t="s">
        <v>325</v>
      </c>
      <c r="D337" s="29">
        <v>50</v>
      </c>
      <c r="E337" s="286">
        <f t="shared" ref="E337:F337" si="345">E535</f>
        <v>500</v>
      </c>
      <c r="F337" s="286">
        <f t="shared" si="345"/>
        <v>500</v>
      </c>
      <c r="G337" s="289">
        <f>G535</f>
        <v>500</v>
      </c>
      <c r="H337" s="286">
        <f t="shared" ref="H337:K337" si="346">H535</f>
        <v>0</v>
      </c>
      <c r="I337" s="286">
        <f t="shared" si="346"/>
        <v>300</v>
      </c>
      <c r="J337" s="286">
        <f t="shared" si="346"/>
        <v>200</v>
      </c>
      <c r="K337" s="286">
        <f t="shared" si="346"/>
        <v>0</v>
      </c>
      <c r="L337" s="48">
        <f t="shared" si="251"/>
        <v>500</v>
      </c>
      <c r="M337" s="48">
        <f t="shared" si="252"/>
        <v>0</v>
      </c>
      <c r="N337" s="286">
        <f t="shared" ref="N337:AP337" si="347">N535</f>
        <v>500</v>
      </c>
      <c r="O337" s="286">
        <f t="shared" si="347"/>
        <v>500</v>
      </c>
      <c r="P337" s="286">
        <f t="shared" si="347"/>
        <v>500</v>
      </c>
      <c r="Q337" s="286">
        <f t="shared" si="347"/>
        <v>0</v>
      </c>
      <c r="R337" s="286">
        <f t="shared" si="347"/>
        <v>0</v>
      </c>
      <c r="S337" s="286">
        <f t="shared" si="347"/>
        <v>0</v>
      </c>
      <c r="T337" s="286">
        <f t="shared" si="347"/>
        <v>0</v>
      </c>
      <c r="U337" s="286">
        <f t="shared" si="347"/>
        <v>0</v>
      </c>
      <c r="V337" s="286">
        <f t="shared" si="347"/>
        <v>-200</v>
      </c>
      <c r="W337" s="286">
        <f t="shared" si="347"/>
        <v>-100</v>
      </c>
      <c r="X337" s="286">
        <f t="shared" si="347"/>
        <v>0</v>
      </c>
      <c r="Y337" s="286">
        <f t="shared" si="347"/>
        <v>0</v>
      </c>
      <c r="Z337" s="286">
        <f t="shared" si="347"/>
        <v>0</v>
      </c>
      <c r="AA337" s="286">
        <f t="shared" si="347"/>
        <v>0</v>
      </c>
      <c r="AB337" s="286">
        <f t="shared" si="347"/>
        <v>0</v>
      </c>
      <c r="AC337" s="286">
        <f t="shared" si="347"/>
        <v>0</v>
      </c>
      <c r="AD337" s="286">
        <f t="shared" si="347"/>
        <v>0</v>
      </c>
      <c r="AE337" s="292">
        <f t="shared" si="248"/>
        <v>200</v>
      </c>
      <c r="AF337" s="286">
        <f t="shared" si="347"/>
        <v>200</v>
      </c>
      <c r="AG337" s="286">
        <f t="shared" si="347"/>
        <v>0</v>
      </c>
      <c r="AH337" s="286">
        <f t="shared" si="347"/>
        <v>1000</v>
      </c>
      <c r="AI337" s="286">
        <f t="shared" si="347"/>
        <v>0</v>
      </c>
      <c r="AJ337" s="286">
        <f t="shared" si="347"/>
        <v>0</v>
      </c>
      <c r="AK337" s="286">
        <f t="shared" si="347"/>
        <v>0</v>
      </c>
      <c r="AL337" s="286">
        <f t="shared" si="347"/>
        <v>0</v>
      </c>
      <c r="AM337" s="286">
        <f t="shared" si="347"/>
        <v>0</v>
      </c>
      <c r="AN337" s="286">
        <f t="shared" si="347"/>
        <v>0</v>
      </c>
      <c r="AO337" s="286">
        <f t="shared" si="347"/>
        <v>0</v>
      </c>
      <c r="AP337" s="286">
        <f t="shared" si="347"/>
        <v>0</v>
      </c>
      <c r="AQ337"/>
    </row>
    <row r="338" spans="1:43" ht="14.25">
      <c r="A338" s="43"/>
      <c r="B338" s="43"/>
      <c r="C338" s="28" t="s">
        <v>305</v>
      </c>
      <c r="D338" s="29">
        <v>51</v>
      </c>
      <c r="E338" s="286">
        <f t="shared" ref="E338:F338" si="348">E542+E563</f>
        <v>3520</v>
      </c>
      <c r="F338" s="286">
        <f t="shared" si="348"/>
        <v>3687</v>
      </c>
      <c r="G338" s="289">
        <f>G542+G563+G538</f>
        <v>3505</v>
      </c>
      <c r="H338" s="289">
        <f t="shared" ref="H338:AP338" si="349">H542+H563+H538</f>
        <v>903</v>
      </c>
      <c r="I338" s="289">
        <f t="shared" si="349"/>
        <v>877</v>
      </c>
      <c r="J338" s="289">
        <f t="shared" si="349"/>
        <v>875</v>
      </c>
      <c r="K338" s="289">
        <f t="shared" si="349"/>
        <v>850</v>
      </c>
      <c r="L338" s="289">
        <f t="shared" si="349"/>
        <v>3505</v>
      </c>
      <c r="M338" s="289">
        <f t="shared" si="349"/>
        <v>0</v>
      </c>
      <c r="N338" s="289">
        <f t="shared" si="349"/>
        <v>3505</v>
      </c>
      <c r="O338" s="289">
        <f t="shared" si="349"/>
        <v>3505</v>
      </c>
      <c r="P338" s="289">
        <f t="shared" si="349"/>
        <v>3505</v>
      </c>
      <c r="Q338" s="289">
        <f t="shared" si="349"/>
        <v>0</v>
      </c>
      <c r="R338" s="289">
        <f t="shared" si="349"/>
        <v>0</v>
      </c>
      <c r="S338" s="289">
        <f t="shared" si="349"/>
        <v>0</v>
      </c>
      <c r="T338" s="289">
        <f t="shared" si="349"/>
        <v>0</v>
      </c>
      <c r="U338" s="289">
        <f t="shared" si="349"/>
        <v>0</v>
      </c>
      <c r="V338" s="289">
        <f t="shared" si="349"/>
        <v>200</v>
      </c>
      <c r="W338" s="289">
        <f t="shared" si="349"/>
        <v>100</v>
      </c>
      <c r="X338" s="289">
        <f t="shared" si="349"/>
        <v>-330</v>
      </c>
      <c r="Y338" s="289">
        <f t="shared" si="349"/>
        <v>0</v>
      </c>
      <c r="Z338" s="289">
        <f t="shared" si="349"/>
        <v>0</v>
      </c>
      <c r="AA338" s="289">
        <f t="shared" si="349"/>
        <v>0</v>
      </c>
      <c r="AB338" s="289">
        <f t="shared" si="349"/>
        <v>0</v>
      </c>
      <c r="AC338" s="289">
        <f t="shared" si="349"/>
        <v>0</v>
      </c>
      <c r="AD338" s="289">
        <f t="shared" si="349"/>
        <v>0</v>
      </c>
      <c r="AE338" s="292">
        <f t="shared" si="248"/>
        <v>3475</v>
      </c>
      <c r="AF338" s="289">
        <f t="shared" si="349"/>
        <v>3475</v>
      </c>
      <c r="AG338" s="289">
        <f t="shared" si="349"/>
        <v>3341</v>
      </c>
      <c r="AH338" s="289">
        <f t="shared" si="349"/>
        <v>3258</v>
      </c>
      <c r="AI338" s="289">
        <f t="shared" si="349"/>
        <v>0</v>
      </c>
      <c r="AJ338" s="289">
        <f t="shared" si="349"/>
        <v>0</v>
      </c>
      <c r="AK338" s="289">
        <f t="shared" si="349"/>
        <v>0</v>
      </c>
      <c r="AL338" s="289">
        <f t="shared" si="349"/>
        <v>0</v>
      </c>
      <c r="AM338" s="289">
        <f t="shared" si="349"/>
        <v>0</v>
      </c>
      <c r="AN338" s="289">
        <f t="shared" si="349"/>
        <v>0</v>
      </c>
      <c r="AO338" s="289">
        <f t="shared" si="349"/>
        <v>0</v>
      </c>
      <c r="AP338" s="289">
        <f t="shared" si="349"/>
        <v>0</v>
      </c>
      <c r="AQ338"/>
    </row>
    <row r="339" spans="1:43" ht="15" customHeight="1">
      <c r="A339" s="43"/>
      <c r="B339" s="43"/>
      <c r="C339" s="28" t="s">
        <v>306</v>
      </c>
      <c r="D339" s="29">
        <v>55</v>
      </c>
      <c r="E339" s="286">
        <f t="shared" ref="E339:K340" si="350">E362</f>
        <v>0</v>
      </c>
      <c r="F339" s="286">
        <f t="shared" si="350"/>
        <v>0</v>
      </c>
      <c r="G339" s="289">
        <f t="shared" si="350"/>
        <v>0</v>
      </c>
      <c r="H339" s="286">
        <f t="shared" si="350"/>
        <v>0</v>
      </c>
      <c r="I339" s="286">
        <f t="shared" si="350"/>
        <v>0</v>
      </c>
      <c r="J339" s="286">
        <f t="shared" si="350"/>
        <v>0</v>
      </c>
      <c r="K339" s="286">
        <f t="shared" si="350"/>
        <v>0</v>
      </c>
      <c r="L339" s="48">
        <f t="shared" si="251"/>
        <v>0</v>
      </c>
      <c r="M339" s="48">
        <f t="shared" si="252"/>
        <v>0</v>
      </c>
      <c r="N339" s="286">
        <f t="shared" ref="N339:AP340" si="351">N362</f>
        <v>0</v>
      </c>
      <c r="O339" s="286">
        <f t="shared" si="351"/>
        <v>0</v>
      </c>
      <c r="P339" s="286">
        <f t="shared" si="351"/>
        <v>0</v>
      </c>
      <c r="Q339" s="286">
        <f t="shared" si="351"/>
        <v>0</v>
      </c>
      <c r="R339" s="286">
        <f t="shared" si="351"/>
        <v>0</v>
      </c>
      <c r="S339" s="286">
        <f t="shared" si="351"/>
        <v>0</v>
      </c>
      <c r="T339" s="286">
        <f t="shared" si="351"/>
        <v>0</v>
      </c>
      <c r="U339" s="286">
        <f t="shared" si="351"/>
        <v>0</v>
      </c>
      <c r="V339" s="286">
        <f t="shared" si="351"/>
        <v>0</v>
      </c>
      <c r="W339" s="286">
        <f t="shared" si="351"/>
        <v>0</v>
      </c>
      <c r="X339" s="286">
        <f t="shared" si="351"/>
        <v>0</v>
      </c>
      <c r="Y339" s="286">
        <f t="shared" si="351"/>
        <v>0</v>
      </c>
      <c r="Z339" s="286">
        <f t="shared" si="351"/>
        <v>0</v>
      </c>
      <c r="AA339" s="286">
        <f t="shared" si="351"/>
        <v>0</v>
      </c>
      <c r="AB339" s="286">
        <f t="shared" si="351"/>
        <v>0</v>
      </c>
      <c r="AC339" s="286">
        <f t="shared" si="351"/>
        <v>0</v>
      </c>
      <c r="AD339" s="286">
        <f t="shared" si="351"/>
        <v>0</v>
      </c>
      <c r="AE339" s="292">
        <f t="shared" si="248"/>
        <v>0</v>
      </c>
      <c r="AF339" s="286">
        <f t="shared" si="351"/>
        <v>0</v>
      </c>
      <c r="AG339" s="286">
        <f t="shared" si="351"/>
        <v>0</v>
      </c>
      <c r="AH339" s="286">
        <f t="shared" si="351"/>
        <v>0</v>
      </c>
      <c r="AI339" s="286">
        <f t="shared" si="351"/>
        <v>0</v>
      </c>
      <c r="AJ339" s="286">
        <f t="shared" si="351"/>
        <v>0</v>
      </c>
      <c r="AK339" s="286">
        <f t="shared" si="351"/>
        <v>0</v>
      </c>
      <c r="AL339" s="286">
        <f t="shared" si="351"/>
        <v>0</v>
      </c>
      <c r="AM339" s="286">
        <f t="shared" si="351"/>
        <v>0</v>
      </c>
      <c r="AN339" s="286">
        <f t="shared" si="351"/>
        <v>0</v>
      </c>
      <c r="AO339" s="286">
        <f t="shared" si="351"/>
        <v>0</v>
      </c>
      <c r="AP339" s="286">
        <f t="shared" si="351"/>
        <v>0</v>
      </c>
      <c r="AQ339"/>
    </row>
    <row r="340" spans="1:43" ht="14.25">
      <c r="A340" s="43"/>
      <c r="B340" s="43"/>
      <c r="C340" s="28" t="s">
        <v>326</v>
      </c>
      <c r="D340" s="29">
        <v>57</v>
      </c>
      <c r="E340" s="286">
        <f t="shared" si="350"/>
        <v>0</v>
      </c>
      <c r="F340" s="286">
        <f t="shared" si="350"/>
        <v>0</v>
      </c>
      <c r="G340" s="289">
        <f t="shared" si="350"/>
        <v>0</v>
      </c>
      <c r="H340" s="286">
        <f t="shared" si="350"/>
        <v>0</v>
      </c>
      <c r="I340" s="286">
        <f t="shared" si="350"/>
        <v>0</v>
      </c>
      <c r="J340" s="286">
        <f t="shared" si="350"/>
        <v>0</v>
      </c>
      <c r="K340" s="286">
        <f t="shared" si="350"/>
        <v>0</v>
      </c>
      <c r="L340" s="48">
        <f t="shared" si="251"/>
        <v>0</v>
      </c>
      <c r="M340" s="48">
        <f t="shared" si="252"/>
        <v>0</v>
      </c>
      <c r="N340" s="286">
        <f t="shared" si="351"/>
        <v>0</v>
      </c>
      <c r="O340" s="286">
        <f t="shared" si="351"/>
        <v>0</v>
      </c>
      <c r="P340" s="286">
        <f t="shared" si="351"/>
        <v>0</v>
      </c>
      <c r="Q340" s="286">
        <f t="shared" si="351"/>
        <v>0</v>
      </c>
      <c r="R340" s="286">
        <f t="shared" si="351"/>
        <v>0</v>
      </c>
      <c r="S340" s="286">
        <f t="shared" si="351"/>
        <v>0</v>
      </c>
      <c r="T340" s="286">
        <f t="shared" si="351"/>
        <v>0</v>
      </c>
      <c r="U340" s="286">
        <f t="shared" si="351"/>
        <v>0</v>
      </c>
      <c r="V340" s="286">
        <f t="shared" si="351"/>
        <v>0</v>
      </c>
      <c r="W340" s="286">
        <f t="shared" si="351"/>
        <v>0</v>
      </c>
      <c r="X340" s="286">
        <f t="shared" si="351"/>
        <v>0</v>
      </c>
      <c r="Y340" s="286">
        <f t="shared" si="351"/>
        <v>0</v>
      </c>
      <c r="Z340" s="286">
        <f t="shared" si="351"/>
        <v>0</v>
      </c>
      <c r="AA340" s="286">
        <f t="shared" si="351"/>
        <v>0</v>
      </c>
      <c r="AB340" s="286">
        <f t="shared" si="351"/>
        <v>0</v>
      </c>
      <c r="AC340" s="286">
        <f t="shared" si="351"/>
        <v>0</v>
      </c>
      <c r="AD340" s="286">
        <f t="shared" si="351"/>
        <v>0</v>
      </c>
      <c r="AE340" s="292">
        <f t="shared" si="248"/>
        <v>0</v>
      </c>
      <c r="AF340" s="286">
        <f t="shared" si="351"/>
        <v>0</v>
      </c>
      <c r="AG340" s="286">
        <f t="shared" si="351"/>
        <v>0</v>
      </c>
      <c r="AH340" s="286">
        <f t="shared" si="351"/>
        <v>0</v>
      </c>
      <c r="AI340" s="286">
        <f t="shared" si="351"/>
        <v>0</v>
      </c>
      <c r="AJ340" s="286">
        <f t="shared" si="351"/>
        <v>0</v>
      </c>
      <c r="AK340" s="286">
        <f t="shared" si="351"/>
        <v>0</v>
      </c>
      <c r="AL340" s="286">
        <f t="shared" si="351"/>
        <v>0</v>
      </c>
      <c r="AM340" s="286">
        <f t="shared" si="351"/>
        <v>0</v>
      </c>
      <c r="AN340" s="286">
        <f t="shared" si="351"/>
        <v>0</v>
      </c>
      <c r="AO340" s="286">
        <f t="shared" si="351"/>
        <v>0</v>
      </c>
      <c r="AP340" s="286">
        <f t="shared" si="351"/>
        <v>0</v>
      </c>
      <c r="AQ340"/>
    </row>
    <row r="341" spans="1:43" ht="14.25">
      <c r="A341" s="43"/>
      <c r="B341" s="43"/>
      <c r="C341" s="28" t="s">
        <v>327</v>
      </c>
      <c r="D341" s="29">
        <v>59</v>
      </c>
      <c r="E341" s="286">
        <f t="shared" ref="E341:K341" si="352">E365</f>
        <v>100</v>
      </c>
      <c r="F341" s="286">
        <f t="shared" si="352"/>
        <v>0</v>
      </c>
      <c r="G341" s="289">
        <f t="shared" si="352"/>
        <v>100</v>
      </c>
      <c r="H341" s="286">
        <f t="shared" si="352"/>
        <v>25</v>
      </c>
      <c r="I341" s="286">
        <f t="shared" si="352"/>
        <v>25</v>
      </c>
      <c r="J341" s="286">
        <f t="shared" si="352"/>
        <v>25</v>
      </c>
      <c r="K341" s="286">
        <f t="shared" si="352"/>
        <v>25</v>
      </c>
      <c r="L341" s="48">
        <f t="shared" si="251"/>
        <v>100</v>
      </c>
      <c r="M341" s="48">
        <f t="shared" si="252"/>
        <v>0</v>
      </c>
      <c r="N341" s="286">
        <f t="shared" ref="N341:AP341" si="353">N365</f>
        <v>0</v>
      </c>
      <c r="O341" s="286">
        <f t="shared" si="353"/>
        <v>0</v>
      </c>
      <c r="P341" s="286">
        <f t="shared" si="353"/>
        <v>0</v>
      </c>
      <c r="Q341" s="286">
        <f t="shared" si="353"/>
        <v>0</v>
      </c>
      <c r="R341" s="286">
        <f t="shared" si="353"/>
        <v>0</v>
      </c>
      <c r="S341" s="286">
        <f t="shared" si="353"/>
        <v>0</v>
      </c>
      <c r="T341" s="286">
        <f t="shared" si="353"/>
        <v>0</v>
      </c>
      <c r="U341" s="286">
        <f t="shared" si="353"/>
        <v>0</v>
      </c>
      <c r="V341" s="286">
        <f t="shared" si="353"/>
        <v>0</v>
      </c>
      <c r="W341" s="286">
        <f t="shared" si="353"/>
        <v>0</v>
      </c>
      <c r="X341" s="286">
        <f t="shared" si="353"/>
        <v>0</v>
      </c>
      <c r="Y341" s="286">
        <f t="shared" si="353"/>
        <v>0</v>
      </c>
      <c r="Z341" s="286">
        <f t="shared" si="353"/>
        <v>0</v>
      </c>
      <c r="AA341" s="286">
        <f t="shared" si="353"/>
        <v>0</v>
      </c>
      <c r="AB341" s="286">
        <f t="shared" si="353"/>
        <v>0</v>
      </c>
      <c r="AC341" s="286">
        <f t="shared" si="353"/>
        <v>0</v>
      </c>
      <c r="AD341" s="286">
        <f t="shared" si="353"/>
        <v>0</v>
      </c>
      <c r="AE341" s="292">
        <f t="shared" si="248"/>
        <v>100</v>
      </c>
      <c r="AF341" s="286">
        <f t="shared" si="353"/>
        <v>100</v>
      </c>
      <c r="AG341" s="286">
        <f t="shared" si="353"/>
        <v>0</v>
      </c>
      <c r="AH341" s="286">
        <f t="shared" si="353"/>
        <v>0</v>
      </c>
      <c r="AI341" s="286">
        <f t="shared" si="353"/>
        <v>0</v>
      </c>
      <c r="AJ341" s="286">
        <f t="shared" si="353"/>
        <v>0</v>
      </c>
      <c r="AK341" s="286">
        <f t="shared" si="353"/>
        <v>0</v>
      </c>
      <c r="AL341" s="286">
        <f t="shared" si="353"/>
        <v>0</v>
      </c>
      <c r="AM341" s="286">
        <f t="shared" si="353"/>
        <v>0</v>
      </c>
      <c r="AN341" s="286">
        <f t="shared" si="353"/>
        <v>0</v>
      </c>
      <c r="AO341" s="286">
        <f t="shared" si="353"/>
        <v>0</v>
      </c>
      <c r="AP341" s="286">
        <f t="shared" si="353"/>
        <v>0</v>
      </c>
      <c r="AQ341"/>
    </row>
    <row r="342" spans="1:43" ht="14.25">
      <c r="A342" s="43"/>
      <c r="B342" s="43"/>
      <c r="C342" s="28" t="s">
        <v>309</v>
      </c>
      <c r="D342" s="29">
        <v>79</v>
      </c>
      <c r="E342" s="286">
        <f t="shared" ref="E342:F342" si="354">E551</f>
        <v>6353</v>
      </c>
      <c r="F342" s="286">
        <f t="shared" si="354"/>
        <v>11466</v>
      </c>
      <c r="G342" s="289">
        <f>G551</f>
        <v>11466</v>
      </c>
      <c r="H342" s="286">
        <f t="shared" ref="H342:K342" si="355">H551</f>
        <v>3000</v>
      </c>
      <c r="I342" s="286">
        <f t="shared" si="355"/>
        <v>2900</v>
      </c>
      <c r="J342" s="286">
        <f t="shared" si="355"/>
        <v>2900</v>
      </c>
      <c r="K342" s="286">
        <f t="shared" si="355"/>
        <v>2666</v>
      </c>
      <c r="L342" s="48">
        <f t="shared" si="251"/>
        <v>11466</v>
      </c>
      <c r="M342" s="48">
        <f t="shared" si="252"/>
        <v>0</v>
      </c>
      <c r="N342" s="286">
        <f t="shared" ref="N342:AP342" si="356">N551</f>
        <v>17025</v>
      </c>
      <c r="O342" s="286">
        <f t="shared" si="356"/>
        <v>18667</v>
      </c>
      <c r="P342" s="286">
        <f t="shared" si="356"/>
        <v>20513</v>
      </c>
      <c r="Q342" s="286">
        <f t="shared" si="356"/>
        <v>0</v>
      </c>
      <c r="R342" s="286">
        <f t="shared" si="356"/>
        <v>0</v>
      </c>
      <c r="S342" s="286">
        <f t="shared" si="356"/>
        <v>0</v>
      </c>
      <c r="T342" s="286">
        <f t="shared" si="356"/>
        <v>0</v>
      </c>
      <c r="U342" s="286">
        <f t="shared" si="356"/>
        <v>0</v>
      </c>
      <c r="V342" s="286">
        <f t="shared" si="356"/>
        <v>0</v>
      </c>
      <c r="W342" s="286">
        <f t="shared" si="356"/>
        <v>0</v>
      </c>
      <c r="X342" s="286">
        <f t="shared" si="356"/>
        <v>0</v>
      </c>
      <c r="Y342" s="286">
        <f t="shared" si="356"/>
        <v>0</v>
      </c>
      <c r="Z342" s="286">
        <f t="shared" si="356"/>
        <v>0</v>
      </c>
      <c r="AA342" s="286">
        <f t="shared" si="356"/>
        <v>0</v>
      </c>
      <c r="AB342" s="286">
        <f t="shared" si="356"/>
        <v>0</v>
      </c>
      <c r="AC342" s="286">
        <f t="shared" si="356"/>
        <v>0</v>
      </c>
      <c r="AD342" s="286">
        <f t="shared" si="356"/>
        <v>0</v>
      </c>
      <c r="AE342" s="292">
        <f t="shared" si="248"/>
        <v>11466</v>
      </c>
      <c r="AF342" s="286">
        <f t="shared" si="356"/>
        <v>11466</v>
      </c>
      <c r="AG342" s="286">
        <f t="shared" si="356"/>
        <v>11370</v>
      </c>
      <c r="AH342" s="286">
        <f t="shared" si="356"/>
        <v>17070</v>
      </c>
      <c r="AI342" s="286">
        <f t="shared" si="356"/>
        <v>0</v>
      </c>
      <c r="AJ342" s="286">
        <f t="shared" si="356"/>
        <v>0</v>
      </c>
      <c r="AK342" s="286">
        <f t="shared" si="356"/>
        <v>0</v>
      </c>
      <c r="AL342" s="286">
        <f t="shared" si="356"/>
        <v>0</v>
      </c>
      <c r="AM342" s="286">
        <f t="shared" si="356"/>
        <v>0</v>
      </c>
      <c r="AN342" s="286">
        <f t="shared" si="356"/>
        <v>0</v>
      </c>
      <c r="AO342" s="286">
        <f t="shared" si="356"/>
        <v>0</v>
      </c>
      <c r="AP342" s="286">
        <f t="shared" si="356"/>
        <v>0</v>
      </c>
      <c r="AQ342"/>
    </row>
    <row r="343" spans="1:43" ht="15.75" customHeight="1">
      <c r="A343" s="43"/>
      <c r="B343" s="43"/>
      <c r="C343" s="28" t="s">
        <v>310</v>
      </c>
      <c r="D343" s="29">
        <v>85.01</v>
      </c>
      <c r="E343" s="93">
        <f t="shared" ref="E343:K343" si="357">E364</f>
        <v>0</v>
      </c>
      <c r="F343" s="93">
        <f t="shared" si="357"/>
        <v>0</v>
      </c>
      <c r="G343" s="234">
        <f t="shared" si="357"/>
        <v>0</v>
      </c>
      <c r="H343" s="93">
        <f t="shared" si="357"/>
        <v>0</v>
      </c>
      <c r="I343" s="93">
        <f t="shared" si="357"/>
        <v>0</v>
      </c>
      <c r="J343" s="93">
        <f t="shared" si="357"/>
        <v>0</v>
      </c>
      <c r="K343" s="93">
        <f t="shared" si="357"/>
        <v>0</v>
      </c>
      <c r="L343" s="48">
        <f t="shared" si="251"/>
        <v>0</v>
      </c>
      <c r="M343" s="48">
        <f t="shared" si="252"/>
        <v>0</v>
      </c>
      <c r="N343" s="93">
        <f t="shared" ref="N343:AP343" si="358">N364</f>
        <v>0</v>
      </c>
      <c r="O343" s="93">
        <f t="shared" si="358"/>
        <v>0</v>
      </c>
      <c r="P343" s="93">
        <f t="shared" si="358"/>
        <v>0</v>
      </c>
      <c r="Q343" s="93">
        <f t="shared" si="358"/>
        <v>0</v>
      </c>
      <c r="R343" s="93">
        <f t="shared" si="358"/>
        <v>0</v>
      </c>
      <c r="S343" s="93">
        <f t="shared" si="358"/>
        <v>0</v>
      </c>
      <c r="T343" s="93">
        <f t="shared" si="358"/>
        <v>0</v>
      </c>
      <c r="U343" s="93">
        <f t="shared" si="358"/>
        <v>0</v>
      </c>
      <c r="V343" s="93">
        <f t="shared" si="358"/>
        <v>0</v>
      </c>
      <c r="W343" s="93">
        <f t="shared" si="358"/>
        <v>0</v>
      </c>
      <c r="X343" s="93">
        <f t="shared" si="358"/>
        <v>0</v>
      </c>
      <c r="Y343" s="93">
        <f t="shared" si="358"/>
        <v>0</v>
      </c>
      <c r="Z343" s="93">
        <f t="shared" si="358"/>
        <v>0</v>
      </c>
      <c r="AA343" s="93">
        <f t="shared" si="358"/>
        <v>0</v>
      </c>
      <c r="AB343" s="93">
        <f t="shared" si="358"/>
        <v>0</v>
      </c>
      <c r="AC343" s="93">
        <f t="shared" si="358"/>
        <v>0</v>
      </c>
      <c r="AD343" s="93">
        <f t="shared" si="358"/>
        <v>0</v>
      </c>
      <c r="AE343" s="292">
        <f t="shared" si="248"/>
        <v>0</v>
      </c>
      <c r="AF343" s="93">
        <f t="shared" si="358"/>
        <v>0</v>
      </c>
      <c r="AG343" s="93">
        <f t="shared" si="358"/>
        <v>-3899</v>
      </c>
      <c r="AH343" s="93">
        <f t="shared" si="358"/>
        <v>0</v>
      </c>
      <c r="AI343" s="93">
        <f t="shared" si="358"/>
        <v>0</v>
      </c>
      <c r="AJ343" s="93">
        <f t="shared" si="358"/>
        <v>0</v>
      </c>
      <c r="AK343" s="93">
        <f t="shared" si="358"/>
        <v>0</v>
      </c>
      <c r="AL343" s="93">
        <f t="shared" si="358"/>
        <v>0</v>
      </c>
      <c r="AM343" s="93">
        <f t="shared" si="358"/>
        <v>0</v>
      </c>
      <c r="AN343" s="93">
        <f t="shared" si="358"/>
        <v>0</v>
      </c>
      <c r="AO343" s="93">
        <f t="shared" si="358"/>
        <v>0</v>
      </c>
      <c r="AP343" s="93">
        <f t="shared" si="358"/>
        <v>0</v>
      </c>
      <c r="AQ343"/>
    </row>
    <row r="344" spans="1:43" ht="12.75" customHeight="1">
      <c r="A344" s="43"/>
      <c r="B344" s="43"/>
      <c r="C344" s="25" t="s">
        <v>311</v>
      </c>
      <c r="D344" s="29"/>
      <c r="E344" s="286">
        <f t="shared" ref="E344:K344" si="359">E347+E348+E353+E345+E349+E354+E350</f>
        <v>187146</v>
      </c>
      <c r="F344" s="286">
        <f t="shared" si="359"/>
        <v>147486</v>
      </c>
      <c r="G344" s="289">
        <f t="shared" si="359"/>
        <v>165776</v>
      </c>
      <c r="H344" s="286">
        <f t="shared" si="359"/>
        <v>72416</v>
      </c>
      <c r="I344" s="286">
        <f t="shared" si="359"/>
        <v>39760</v>
      </c>
      <c r="J344" s="286">
        <f t="shared" si="359"/>
        <v>25035</v>
      </c>
      <c r="K344" s="286">
        <f t="shared" si="359"/>
        <v>28565</v>
      </c>
      <c r="L344" s="48">
        <f t="shared" si="251"/>
        <v>165776</v>
      </c>
      <c r="M344" s="48">
        <f t="shared" si="252"/>
        <v>0</v>
      </c>
      <c r="N344" s="286">
        <f t="shared" ref="N344:AP344" si="360">N347+N348+N353+N345+N349+N354+N350</f>
        <v>25034</v>
      </c>
      <c r="O344" s="286">
        <f t="shared" si="360"/>
        <v>16398</v>
      </c>
      <c r="P344" s="286">
        <f t="shared" si="360"/>
        <v>0</v>
      </c>
      <c r="Q344" s="286">
        <f t="shared" si="360"/>
        <v>2</v>
      </c>
      <c r="R344" s="286">
        <f t="shared" si="360"/>
        <v>0</v>
      </c>
      <c r="S344" s="286">
        <f t="shared" si="360"/>
        <v>1</v>
      </c>
      <c r="T344" s="286">
        <f t="shared" si="360"/>
        <v>5</v>
      </c>
      <c r="U344" s="286">
        <f t="shared" si="360"/>
        <v>29</v>
      </c>
      <c r="V344" s="286">
        <f t="shared" si="360"/>
        <v>0</v>
      </c>
      <c r="W344" s="286">
        <f t="shared" si="360"/>
        <v>0</v>
      </c>
      <c r="X344" s="286">
        <f t="shared" si="360"/>
        <v>46</v>
      </c>
      <c r="Y344" s="286">
        <f t="shared" si="360"/>
        <v>0</v>
      </c>
      <c r="Z344" s="286">
        <f t="shared" si="360"/>
        <v>0</v>
      </c>
      <c r="AA344" s="286">
        <f t="shared" si="360"/>
        <v>9380</v>
      </c>
      <c r="AB344" s="286">
        <f t="shared" si="360"/>
        <v>27</v>
      </c>
      <c r="AC344" s="286">
        <f t="shared" si="360"/>
        <v>81</v>
      </c>
      <c r="AD344" s="286">
        <f t="shared" si="360"/>
        <v>0</v>
      </c>
      <c r="AE344" s="292">
        <f t="shared" ref="AE344:AE407" si="361">G344+Q344+R344+S344+T344+U344+AA344+V344+W344+X344+Y344+Z344+AB344+AC344+AD344</f>
        <v>175347</v>
      </c>
      <c r="AF344" s="286">
        <f t="shared" si="360"/>
        <v>175347</v>
      </c>
      <c r="AG344" s="286">
        <f t="shared" si="360"/>
        <v>92357</v>
      </c>
      <c r="AH344" s="286">
        <f t="shared" si="360"/>
        <v>79520</v>
      </c>
      <c r="AI344" s="286">
        <f t="shared" si="360"/>
        <v>0</v>
      </c>
      <c r="AJ344" s="286">
        <f t="shared" si="360"/>
        <v>0</v>
      </c>
      <c r="AK344" s="286">
        <f t="shared" si="360"/>
        <v>0</v>
      </c>
      <c r="AL344" s="286">
        <f t="shared" si="360"/>
        <v>80702</v>
      </c>
      <c r="AM344" s="286">
        <f t="shared" si="360"/>
        <v>15000</v>
      </c>
      <c r="AN344" s="286">
        <f t="shared" si="360"/>
        <v>6975</v>
      </c>
      <c r="AO344" s="286">
        <f t="shared" si="360"/>
        <v>0</v>
      </c>
      <c r="AP344" s="286">
        <f t="shared" si="360"/>
        <v>0</v>
      </c>
      <c r="AQ344"/>
    </row>
    <row r="345" spans="1:43" ht="17.25" customHeight="1">
      <c r="A345" s="43"/>
      <c r="B345" s="43"/>
      <c r="C345" s="28" t="s">
        <v>328</v>
      </c>
      <c r="D345" s="29">
        <v>51</v>
      </c>
      <c r="E345" s="93">
        <f t="shared" ref="E345:F345" si="362">E548</f>
        <v>61</v>
      </c>
      <c r="F345" s="93">
        <f t="shared" si="362"/>
        <v>0</v>
      </c>
      <c r="G345" s="93">
        <f>G548</f>
        <v>2</v>
      </c>
      <c r="H345" s="93">
        <f t="shared" ref="H345:K345" si="363">H548</f>
        <v>2</v>
      </c>
      <c r="I345" s="93">
        <f t="shared" si="363"/>
        <v>0</v>
      </c>
      <c r="J345" s="93">
        <f t="shared" si="363"/>
        <v>0</v>
      </c>
      <c r="K345" s="93">
        <f t="shared" si="363"/>
        <v>0</v>
      </c>
      <c r="L345" s="48">
        <f t="shared" si="251"/>
        <v>2</v>
      </c>
      <c r="M345" s="48">
        <f t="shared" si="252"/>
        <v>0</v>
      </c>
      <c r="N345" s="93">
        <f t="shared" ref="N345:AP345" si="364">N548</f>
        <v>0</v>
      </c>
      <c r="O345" s="93">
        <f t="shared" si="364"/>
        <v>0</v>
      </c>
      <c r="P345" s="93">
        <f t="shared" si="364"/>
        <v>0</v>
      </c>
      <c r="Q345" s="93">
        <f t="shared" si="364"/>
        <v>0</v>
      </c>
      <c r="R345" s="93">
        <f t="shared" si="364"/>
        <v>0</v>
      </c>
      <c r="S345" s="93">
        <f t="shared" si="364"/>
        <v>0</v>
      </c>
      <c r="T345" s="93">
        <f t="shared" si="364"/>
        <v>0</v>
      </c>
      <c r="U345" s="93">
        <f t="shared" si="364"/>
        <v>0</v>
      </c>
      <c r="V345" s="93">
        <f t="shared" si="364"/>
        <v>0</v>
      </c>
      <c r="W345" s="93">
        <f t="shared" si="364"/>
        <v>0</v>
      </c>
      <c r="X345" s="93">
        <f t="shared" si="364"/>
        <v>0</v>
      </c>
      <c r="Y345" s="93">
        <f t="shared" si="364"/>
        <v>0</v>
      </c>
      <c r="Z345" s="93">
        <f t="shared" si="364"/>
        <v>0</v>
      </c>
      <c r="AA345" s="93">
        <f t="shared" si="364"/>
        <v>0</v>
      </c>
      <c r="AB345" s="93">
        <f t="shared" si="364"/>
        <v>0</v>
      </c>
      <c r="AC345" s="93">
        <f t="shared" si="364"/>
        <v>0</v>
      </c>
      <c r="AD345" s="93">
        <f t="shared" si="364"/>
        <v>0</v>
      </c>
      <c r="AE345" s="292">
        <f t="shared" si="361"/>
        <v>2</v>
      </c>
      <c r="AF345" s="93">
        <f t="shared" si="364"/>
        <v>2</v>
      </c>
      <c r="AG345" s="93">
        <f t="shared" si="364"/>
        <v>1</v>
      </c>
      <c r="AH345" s="93">
        <f t="shared" si="364"/>
        <v>1</v>
      </c>
      <c r="AI345" s="93">
        <f t="shared" si="364"/>
        <v>0</v>
      </c>
      <c r="AJ345" s="93">
        <f t="shared" si="364"/>
        <v>0</v>
      </c>
      <c r="AK345" s="93">
        <f t="shared" si="364"/>
        <v>0</v>
      </c>
      <c r="AL345" s="93">
        <f t="shared" si="364"/>
        <v>0</v>
      </c>
      <c r="AM345" s="93">
        <f t="shared" si="364"/>
        <v>0</v>
      </c>
      <c r="AN345" s="93">
        <f t="shared" si="364"/>
        <v>0</v>
      </c>
      <c r="AO345" s="93">
        <f t="shared" si="364"/>
        <v>0</v>
      </c>
      <c r="AP345" s="93">
        <f t="shared" si="364"/>
        <v>0</v>
      </c>
      <c r="AQ345"/>
    </row>
    <row r="346" spans="1:43" ht="15" customHeight="1">
      <c r="A346" s="43"/>
      <c r="B346" s="43"/>
      <c r="C346" s="28" t="s">
        <v>329</v>
      </c>
      <c r="D346" s="29" t="s">
        <v>318</v>
      </c>
      <c r="E346" s="93">
        <f t="shared" ref="E346:F346" si="365">E548</f>
        <v>61</v>
      </c>
      <c r="F346" s="93">
        <f t="shared" si="365"/>
        <v>0</v>
      </c>
      <c r="G346" s="93">
        <f>G548</f>
        <v>2</v>
      </c>
      <c r="H346" s="93">
        <f t="shared" ref="H346:K346" si="366">H548</f>
        <v>2</v>
      </c>
      <c r="I346" s="93">
        <f t="shared" si="366"/>
        <v>0</v>
      </c>
      <c r="J346" s="93">
        <f t="shared" si="366"/>
        <v>0</v>
      </c>
      <c r="K346" s="93">
        <f t="shared" si="366"/>
        <v>0</v>
      </c>
      <c r="L346" s="48">
        <f t="shared" si="251"/>
        <v>2</v>
      </c>
      <c r="M346" s="48">
        <f t="shared" si="252"/>
        <v>0</v>
      </c>
      <c r="N346" s="93">
        <f t="shared" ref="N346:AP346" si="367">N548</f>
        <v>0</v>
      </c>
      <c r="O346" s="93">
        <f t="shared" si="367"/>
        <v>0</v>
      </c>
      <c r="P346" s="93">
        <f t="shared" si="367"/>
        <v>0</v>
      </c>
      <c r="Q346" s="93">
        <f t="shared" si="367"/>
        <v>0</v>
      </c>
      <c r="R346" s="93">
        <f t="shared" si="367"/>
        <v>0</v>
      </c>
      <c r="S346" s="93">
        <f t="shared" si="367"/>
        <v>0</v>
      </c>
      <c r="T346" s="93">
        <f t="shared" si="367"/>
        <v>0</v>
      </c>
      <c r="U346" s="93">
        <f t="shared" si="367"/>
        <v>0</v>
      </c>
      <c r="V346" s="93">
        <f t="shared" si="367"/>
        <v>0</v>
      </c>
      <c r="W346" s="93">
        <f t="shared" si="367"/>
        <v>0</v>
      </c>
      <c r="X346" s="93">
        <f t="shared" si="367"/>
        <v>0</v>
      </c>
      <c r="Y346" s="93">
        <f t="shared" si="367"/>
        <v>0</v>
      </c>
      <c r="Z346" s="93">
        <f t="shared" si="367"/>
        <v>0</v>
      </c>
      <c r="AA346" s="93">
        <f t="shared" si="367"/>
        <v>0</v>
      </c>
      <c r="AB346" s="93">
        <f t="shared" si="367"/>
        <v>0</v>
      </c>
      <c r="AC346" s="93">
        <f t="shared" si="367"/>
        <v>0</v>
      </c>
      <c r="AD346" s="93">
        <f t="shared" si="367"/>
        <v>0</v>
      </c>
      <c r="AE346" s="292">
        <f t="shared" si="361"/>
        <v>2</v>
      </c>
      <c r="AF346" s="93">
        <f t="shared" si="367"/>
        <v>2</v>
      </c>
      <c r="AG346" s="93">
        <f t="shared" si="367"/>
        <v>1</v>
      </c>
      <c r="AH346" s="93">
        <f t="shared" si="367"/>
        <v>1</v>
      </c>
      <c r="AI346" s="93">
        <f t="shared" si="367"/>
        <v>0</v>
      </c>
      <c r="AJ346" s="93">
        <f t="shared" si="367"/>
        <v>0</v>
      </c>
      <c r="AK346" s="93">
        <f t="shared" si="367"/>
        <v>0</v>
      </c>
      <c r="AL346" s="93">
        <f t="shared" si="367"/>
        <v>0</v>
      </c>
      <c r="AM346" s="93">
        <f t="shared" si="367"/>
        <v>0</v>
      </c>
      <c r="AN346" s="93">
        <f t="shared" si="367"/>
        <v>0</v>
      </c>
      <c r="AO346" s="93">
        <f t="shared" si="367"/>
        <v>0</v>
      </c>
      <c r="AP346" s="93">
        <f t="shared" si="367"/>
        <v>0</v>
      </c>
      <c r="AQ346"/>
    </row>
    <row r="347" spans="1:43" ht="0.75" customHeight="1">
      <c r="A347" s="43"/>
      <c r="B347" s="43"/>
      <c r="C347" s="28" t="s">
        <v>330</v>
      </c>
      <c r="D347" s="29">
        <v>55</v>
      </c>
      <c r="E347" s="93"/>
      <c r="F347" s="93"/>
      <c r="G347" s="93"/>
      <c r="H347" s="93"/>
      <c r="I347" s="93"/>
      <c r="J347" s="93"/>
      <c r="K347" s="93"/>
      <c r="L347" s="48">
        <f t="shared" si="251"/>
        <v>0</v>
      </c>
      <c r="M347" s="48">
        <f t="shared" si="252"/>
        <v>0</v>
      </c>
      <c r="N347" s="93"/>
      <c r="O347" s="93"/>
      <c r="P347" s="93"/>
      <c r="Q347" s="93"/>
      <c r="R347" s="93"/>
      <c r="S347" s="93"/>
      <c r="T347" s="93"/>
      <c r="U347" s="93"/>
      <c r="V347" s="93"/>
      <c r="W347" s="93"/>
      <c r="X347" s="93"/>
      <c r="Y347" s="93"/>
      <c r="Z347" s="93"/>
      <c r="AA347" s="93"/>
      <c r="AB347" s="93"/>
      <c r="AC347" s="93"/>
      <c r="AD347" s="93"/>
      <c r="AE347" s="292">
        <f t="shared" si="361"/>
        <v>0</v>
      </c>
      <c r="AF347" s="93"/>
      <c r="AG347" s="93"/>
      <c r="AH347" s="93"/>
      <c r="AI347" s="93"/>
      <c r="AJ347" s="93"/>
      <c r="AK347" s="93"/>
      <c r="AL347" s="93"/>
      <c r="AM347" s="93"/>
      <c r="AN347" s="93"/>
      <c r="AO347" s="93"/>
      <c r="AP347" s="93"/>
      <c r="AQ347"/>
    </row>
    <row r="348" spans="1:43" ht="15" customHeight="1">
      <c r="A348" s="43"/>
      <c r="B348" s="43"/>
      <c r="C348" s="28" t="s">
        <v>320</v>
      </c>
      <c r="D348" s="29">
        <v>56</v>
      </c>
      <c r="E348" s="93">
        <f t="shared" ref="E348:K349" si="368">E371</f>
        <v>0</v>
      </c>
      <c r="F348" s="93">
        <f t="shared" si="368"/>
        <v>5926</v>
      </c>
      <c r="G348" s="93">
        <f t="shared" si="368"/>
        <v>5926</v>
      </c>
      <c r="H348" s="93">
        <f t="shared" si="368"/>
        <v>189</v>
      </c>
      <c r="I348" s="93">
        <f t="shared" si="368"/>
        <v>57</v>
      </c>
      <c r="J348" s="93">
        <f t="shared" si="368"/>
        <v>57</v>
      </c>
      <c r="K348" s="93">
        <f t="shared" si="368"/>
        <v>5623</v>
      </c>
      <c r="L348" s="48">
        <f t="shared" si="251"/>
        <v>5926</v>
      </c>
      <c r="M348" s="48">
        <f t="shared" si="252"/>
        <v>0</v>
      </c>
      <c r="N348" s="93">
        <f t="shared" ref="N348:AP349" si="369">N371</f>
        <v>149</v>
      </c>
      <c r="O348" s="93">
        <f t="shared" si="369"/>
        <v>0</v>
      </c>
      <c r="P348" s="93">
        <f t="shared" si="369"/>
        <v>0</v>
      </c>
      <c r="Q348" s="93">
        <f t="shared" si="369"/>
        <v>0</v>
      </c>
      <c r="R348" s="93">
        <f t="shared" si="369"/>
        <v>0</v>
      </c>
      <c r="S348" s="93">
        <f t="shared" si="369"/>
        <v>0</v>
      </c>
      <c r="T348" s="93">
        <f t="shared" si="369"/>
        <v>0</v>
      </c>
      <c r="U348" s="93">
        <f t="shared" si="369"/>
        <v>0</v>
      </c>
      <c r="V348" s="93">
        <f t="shared" si="369"/>
        <v>0</v>
      </c>
      <c r="W348" s="93">
        <f t="shared" si="369"/>
        <v>0</v>
      </c>
      <c r="X348" s="93">
        <f t="shared" si="369"/>
        <v>0</v>
      </c>
      <c r="Y348" s="93">
        <f t="shared" si="369"/>
        <v>0</v>
      </c>
      <c r="Z348" s="93">
        <f t="shared" si="369"/>
        <v>0</v>
      </c>
      <c r="AA348" s="93">
        <f t="shared" si="369"/>
        <v>0</v>
      </c>
      <c r="AB348" s="93">
        <f t="shared" si="369"/>
        <v>0</v>
      </c>
      <c r="AC348" s="93">
        <f t="shared" si="369"/>
        <v>0</v>
      </c>
      <c r="AD348" s="93">
        <f t="shared" si="369"/>
        <v>0</v>
      </c>
      <c r="AE348" s="292">
        <f t="shared" si="361"/>
        <v>5926</v>
      </c>
      <c r="AF348" s="93">
        <f t="shared" si="369"/>
        <v>5926</v>
      </c>
      <c r="AG348" s="93">
        <f t="shared" si="369"/>
        <v>1273</v>
      </c>
      <c r="AH348" s="93">
        <f t="shared" si="369"/>
        <v>4805</v>
      </c>
      <c r="AI348" s="93">
        <f t="shared" si="369"/>
        <v>0</v>
      </c>
      <c r="AJ348" s="93">
        <f t="shared" si="369"/>
        <v>0</v>
      </c>
      <c r="AK348" s="93">
        <f t="shared" si="369"/>
        <v>0</v>
      </c>
      <c r="AL348" s="93">
        <f t="shared" si="369"/>
        <v>4805</v>
      </c>
      <c r="AM348" s="93">
        <f t="shared" si="369"/>
        <v>0</v>
      </c>
      <c r="AN348" s="93">
        <f t="shared" si="369"/>
        <v>0</v>
      </c>
      <c r="AO348" s="93">
        <f t="shared" si="369"/>
        <v>0</v>
      </c>
      <c r="AP348" s="93">
        <f t="shared" si="369"/>
        <v>0</v>
      </c>
      <c r="AQ348"/>
    </row>
    <row r="349" spans="1:43" ht="14.25">
      <c r="A349" s="43"/>
      <c r="B349" s="43"/>
      <c r="C349" s="28" t="s">
        <v>320</v>
      </c>
      <c r="D349" s="29">
        <v>58</v>
      </c>
      <c r="E349" s="286">
        <f t="shared" si="368"/>
        <v>14571</v>
      </c>
      <c r="F349" s="286">
        <f t="shared" si="368"/>
        <v>8542</v>
      </c>
      <c r="G349" s="289">
        <f t="shared" si="368"/>
        <v>8046</v>
      </c>
      <c r="H349" s="286">
        <f t="shared" si="368"/>
        <v>8046</v>
      </c>
      <c r="I349" s="286">
        <f t="shared" si="368"/>
        <v>0</v>
      </c>
      <c r="J349" s="286">
        <f t="shared" si="368"/>
        <v>0</v>
      </c>
      <c r="K349" s="286">
        <f t="shared" si="368"/>
        <v>0</v>
      </c>
      <c r="L349" s="48">
        <f t="shared" si="251"/>
        <v>8046</v>
      </c>
      <c r="M349" s="48">
        <f t="shared" si="252"/>
        <v>0</v>
      </c>
      <c r="N349" s="286">
        <f t="shared" si="369"/>
        <v>0</v>
      </c>
      <c r="O349" s="286">
        <f t="shared" si="369"/>
        <v>0</v>
      </c>
      <c r="P349" s="286">
        <f t="shared" si="369"/>
        <v>0</v>
      </c>
      <c r="Q349" s="286">
        <f t="shared" si="369"/>
        <v>0</v>
      </c>
      <c r="R349" s="286">
        <f t="shared" si="369"/>
        <v>0</v>
      </c>
      <c r="S349" s="286">
        <f t="shared" si="369"/>
        <v>0</v>
      </c>
      <c r="T349" s="286">
        <f t="shared" si="369"/>
        <v>0</v>
      </c>
      <c r="U349" s="286">
        <f t="shared" si="369"/>
        <v>0</v>
      </c>
      <c r="V349" s="286">
        <f t="shared" si="369"/>
        <v>0</v>
      </c>
      <c r="W349" s="286">
        <f t="shared" si="369"/>
        <v>0</v>
      </c>
      <c r="X349" s="286">
        <f t="shared" si="369"/>
        <v>0</v>
      </c>
      <c r="Y349" s="286">
        <f t="shared" si="369"/>
        <v>0</v>
      </c>
      <c r="Z349" s="286">
        <f t="shared" si="369"/>
        <v>0</v>
      </c>
      <c r="AA349" s="286">
        <f t="shared" si="369"/>
        <v>0</v>
      </c>
      <c r="AB349" s="286">
        <f t="shared" si="369"/>
        <v>0</v>
      </c>
      <c r="AC349" s="286">
        <f t="shared" si="369"/>
        <v>0</v>
      </c>
      <c r="AD349" s="286">
        <f t="shared" si="369"/>
        <v>0</v>
      </c>
      <c r="AE349" s="292">
        <f t="shared" si="361"/>
        <v>8046</v>
      </c>
      <c r="AF349" s="286">
        <f t="shared" si="369"/>
        <v>8046</v>
      </c>
      <c r="AG349" s="286">
        <f t="shared" si="369"/>
        <v>5539</v>
      </c>
      <c r="AH349" s="286">
        <f t="shared" si="369"/>
        <v>0</v>
      </c>
      <c r="AI349" s="286">
        <f t="shared" si="369"/>
        <v>0</v>
      </c>
      <c r="AJ349" s="286">
        <f t="shared" si="369"/>
        <v>0</v>
      </c>
      <c r="AK349" s="286">
        <f t="shared" si="369"/>
        <v>0</v>
      </c>
      <c r="AL349" s="286">
        <f t="shared" si="369"/>
        <v>0</v>
      </c>
      <c r="AM349" s="286">
        <f t="shared" si="369"/>
        <v>0</v>
      </c>
      <c r="AN349" s="286">
        <f t="shared" si="369"/>
        <v>0</v>
      </c>
      <c r="AO349" s="286">
        <f t="shared" si="369"/>
        <v>0</v>
      </c>
      <c r="AP349" s="286">
        <f t="shared" si="369"/>
        <v>0</v>
      </c>
      <c r="AQ349"/>
    </row>
    <row r="350" spans="1:43" ht="29.25" customHeight="1">
      <c r="A350" s="43"/>
      <c r="B350" s="43"/>
      <c r="C350" s="112" t="s">
        <v>321</v>
      </c>
      <c r="D350" s="29">
        <v>60</v>
      </c>
      <c r="E350" s="286">
        <f t="shared" ref="E350:K350" si="370">E381</f>
        <v>78187</v>
      </c>
      <c r="F350" s="286">
        <f t="shared" si="370"/>
        <v>101454</v>
      </c>
      <c r="G350" s="289">
        <f t="shared" si="370"/>
        <v>101454</v>
      </c>
      <c r="H350" s="286">
        <f t="shared" si="370"/>
        <v>46722</v>
      </c>
      <c r="I350" s="286">
        <f t="shared" si="370"/>
        <v>26812</v>
      </c>
      <c r="J350" s="286">
        <f t="shared" si="370"/>
        <v>13978</v>
      </c>
      <c r="K350" s="286">
        <f t="shared" si="370"/>
        <v>13942</v>
      </c>
      <c r="L350" s="48">
        <f t="shared" si="251"/>
        <v>101454</v>
      </c>
      <c r="M350" s="48">
        <f t="shared" si="252"/>
        <v>0</v>
      </c>
      <c r="N350" s="286">
        <f t="shared" ref="N350:AP350" si="371">N381</f>
        <v>288</v>
      </c>
      <c r="O350" s="286">
        <f t="shared" si="371"/>
        <v>0</v>
      </c>
      <c r="P350" s="286">
        <f t="shared" si="371"/>
        <v>0</v>
      </c>
      <c r="Q350" s="286">
        <f t="shared" si="371"/>
        <v>0</v>
      </c>
      <c r="R350" s="286">
        <f t="shared" si="371"/>
        <v>0</v>
      </c>
      <c r="S350" s="286">
        <f t="shared" si="371"/>
        <v>0</v>
      </c>
      <c r="T350" s="286">
        <f t="shared" si="371"/>
        <v>0</v>
      </c>
      <c r="U350" s="286">
        <f t="shared" si="371"/>
        <v>0</v>
      </c>
      <c r="V350" s="286">
        <f t="shared" si="371"/>
        <v>0</v>
      </c>
      <c r="W350" s="286">
        <f t="shared" si="371"/>
        <v>0</v>
      </c>
      <c r="X350" s="286">
        <f t="shared" si="371"/>
        <v>0</v>
      </c>
      <c r="Y350" s="286">
        <f t="shared" si="371"/>
        <v>0</v>
      </c>
      <c r="Z350" s="286">
        <f t="shared" si="371"/>
        <v>0</v>
      </c>
      <c r="AA350" s="286">
        <f t="shared" si="371"/>
        <v>0</v>
      </c>
      <c r="AB350" s="286">
        <f t="shared" si="371"/>
        <v>0</v>
      </c>
      <c r="AC350" s="286">
        <f t="shared" si="371"/>
        <v>0</v>
      </c>
      <c r="AD350" s="286">
        <f t="shared" si="371"/>
        <v>0</v>
      </c>
      <c r="AE350" s="292">
        <f t="shared" si="361"/>
        <v>101454</v>
      </c>
      <c r="AF350" s="286">
        <f t="shared" si="371"/>
        <v>101454</v>
      </c>
      <c r="AG350" s="286">
        <f t="shared" si="371"/>
        <v>45294</v>
      </c>
      <c r="AH350" s="286">
        <f t="shared" si="371"/>
        <v>45176</v>
      </c>
      <c r="AI350" s="286">
        <f t="shared" si="371"/>
        <v>0</v>
      </c>
      <c r="AJ350" s="286">
        <f t="shared" si="371"/>
        <v>0</v>
      </c>
      <c r="AK350" s="286">
        <f t="shared" si="371"/>
        <v>0</v>
      </c>
      <c r="AL350" s="286">
        <f t="shared" si="371"/>
        <v>45176</v>
      </c>
      <c r="AM350" s="286">
        <f t="shared" si="371"/>
        <v>0</v>
      </c>
      <c r="AN350" s="286">
        <f t="shared" si="371"/>
        <v>0</v>
      </c>
      <c r="AO350" s="286">
        <f t="shared" si="371"/>
        <v>0</v>
      </c>
      <c r="AP350" s="286">
        <f t="shared" si="371"/>
        <v>0</v>
      </c>
      <c r="AQ350"/>
    </row>
    <row r="351" spans="1:43" s="120" customFormat="1" ht="13.5" hidden="1" customHeight="1">
      <c r="A351" s="119"/>
      <c r="B351" s="119"/>
      <c r="C351" s="25" t="s">
        <v>298</v>
      </c>
      <c r="D351" s="29"/>
      <c r="E351" s="286"/>
      <c r="F351" s="286"/>
      <c r="G351" s="289"/>
      <c r="H351" s="286"/>
      <c r="I351" s="286"/>
      <c r="J351" s="286"/>
      <c r="K351" s="286"/>
      <c r="L351" s="48">
        <f t="shared" si="251"/>
        <v>0</v>
      </c>
      <c r="M351" s="48">
        <f t="shared" si="252"/>
        <v>0</v>
      </c>
      <c r="N351" s="286"/>
      <c r="O351" s="286"/>
      <c r="P351" s="286"/>
      <c r="Q351" s="286"/>
      <c r="R351" s="286"/>
      <c r="S351" s="286"/>
      <c r="T351" s="286"/>
      <c r="U351" s="286"/>
      <c r="V351" s="286"/>
      <c r="W351" s="286"/>
      <c r="X351" s="286"/>
      <c r="Y351" s="286"/>
      <c r="Z351" s="286"/>
      <c r="AA351" s="286"/>
      <c r="AB351" s="286"/>
      <c r="AC351" s="286"/>
      <c r="AD351" s="286"/>
      <c r="AE351" s="292">
        <f t="shared" si="361"/>
        <v>0</v>
      </c>
      <c r="AF351" s="286"/>
      <c r="AG351" s="286"/>
      <c r="AH351" s="286"/>
      <c r="AI351" s="286"/>
      <c r="AJ351" s="286"/>
      <c r="AK351" s="286"/>
      <c r="AL351" s="286"/>
      <c r="AM351" s="286"/>
      <c r="AN351" s="286"/>
      <c r="AO351" s="286"/>
      <c r="AP351" s="286"/>
      <c r="AQ351"/>
    </row>
    <row r="352" spans="1:43" s="120" customFormat="1" ht="16.5" hidden="1" customHeight="1">
      <c r="A352" s="119"/>
      <c r="B352" s="119"/>
      <c r="C352" s="28" t="s">
        <v>301</v>
      </c>
      <c r="D352" s="29">
        <v>20</v>
      </c>
      <c r="E352" s="286"/>
      <c r="F352" s="286"/>
      <c r="G352" s="289"/>
      <c r="H352" s="286"/>
      <c r="I352" s="286"/>
      <c r="J352" s="286"/>
      <c r="K352" s="286"/>
      <c r="L352" s="48">
        <f t="shared" si="251"/>
        <v>0</v>
      </c>
      <c r="M352" s="48">
        <f t="shared" si="252"/>
        <v>0</v>
      </c>
      <c r="N352" s="286"/>
      <c r="O352" s="286"/>
      <c r="P352" s="286"/>
      <c r="Q352" s="286"/>
      <c r="R352" s="286"/>
      <c r="S352" s="286"/>
      <c r="T352" s="286"/>
      <c r="U352" s="286"/>
      <c r="V352" s="286"/>
      <c r="W352" s="286"/>
      <c r="X352" s="286"/>
      <c r="Y352" s="286"/>
      <c r="Z352" s="286"/>
      <c r="AA352" s="286"/>
      <c r="AB352" s="286"/>
      <c r="AC352" s="286"/>
      <c r="AD352" s="286"/>
      <c r="AE352" s="292">
        <f t="shared" si="361"/>
        <v>0</v>
      </c>
      <c r="AF352" s="286"/>
      <c r="AG352" s="286"/>
      <c r="AH352" s="286"/>
      <c r="AI352" s="286"/>
      <c r="AJ352" s="286"/>
      <c r="AK352" s="286"/>
      <c r="AL352" s="286"/>
      <c r="AM352" s="286"/>
      <c r="AN352" s="286"/>
      <c r="AO352" s="286"/>
      <c r="AP352" s="286"/>
      <c r="AQ352"/>
    </row>
    <row r="353" spans="1:43" s="120" customFormat="1" ht="14.25">
      <c r="A353" s="119"/>
      <c r="B353" s="119"/>
      <c r="C353" s="28" t="s">
        <v>331</v>
      </c>
      <c r="D353" s="29">
        <v>70</v>
      </c>
      <c r="E353" s="286">
        <f t="shared" ref="E353:F353" si="372">E387+E559</f>
        <v>94327</v>
      </c>
      <c r="F353" s="286">
        <f t="shared" si="372"/>
        <v>31564</v>
      </c>
      <c r="G353" s="289">
        <f>G387+G559</f>
        <v>50348</v>
      </c>
      <c r="H353" s="286">
        <f t="shared" ref="H353:K353" si="373">H387+H559</f>
        <v>17457</v>
      </c>
      <c r="I353" s="286">
        <f t="shared" si="373"/>
        <v>12891</v>
      </c>
      <c r="J353" s="286">
        <f t="shared" si="373"/>
        <v>11000</v>
      </c>
      <c r="K353" s="286">
        <f t="shared" si="373"/>
        <v>9000</v>
      </c>
      <c r="L353" s="48">
        <f t="shared" ref="L353:L416" si="374">H353+I353+J353+K353</f>
        <v>50348</v>
      </c>
      <c r="M353" s="48">
        <f t="shared" ref="M353:M416" si="375">G353-L353</f>
        <v>0</v>
      </c>
      <c r="N353" s="286">
        <f t="shared" ref="N353:AP353" si="376">N387+N559</f>
        <v>24597</v>
      </c>
      <c r="O353" s="286">
        <f t="shared" si="376"/>
        <v>16398</v>
      </c>
      <c r="P353" s="286">
        <f t="shared" si="376"/>
        <v>0</v>
      </c>
      <c r="Q353" s="286">
        <f t="shared" si="376"/>
        <v>2</v>
      </c>
      <c r="R353" s="286">
        <f t="shared" si="376"/>
        <v>0</v>
      </c>
      <c r="S353" s="286">
        <f t="shared" si="376"/>
        <v>1</v>
      </c>
      <c r="T353" s="286">
        <f t="shared" si="376"/>
        <v>5</v>
      </c>
      <c r="U353" s="286">
        <f t="shared" si="376"/>
        <v>29</v>
      </c>
      <c r="V353" s="286">
        <f t="shared" si="376"/>
        <v>0</v>
      </c>
      <c r="W353" s="286">
        <f t="shared" si="376"/>
        <v>0</v>
      </c>
      <c r="X353" s="286">
        <f t="shared" si="376"/>
        <v>46</v>
      </c>
      <c r="Y353" s="286">
        <f t="shared" si="376"/>
        <v>0</v>
      </c>
      <c r="Z353" s="286">
        <f t="shared" si="376"/>
        <v>0</v>
      </c>
      <c r="AA353" s="286">
        <f t="shared" si="376"/>
        <v>9380</v>
      </c>
      <c r="AB353" s="286">
        <f t="shared" si="376"/>
        <v>27</v>
      </c>
      <c r="AC353" s="286">
        <f t="shared" si="376"/>
        <v>81</v>
      </c>
      <c r="AD353" s="286">
        <f t="shared" si="376"/>
        <v>0</v>
      </c>
      <c r="AE353" s="292">
        <f t="shared" si="361"/>
        <v>59919</v>
      </c>
      <c r="AF353" s="286">
        <f t="shared" si="376"/>
        <v>59919</v>
      </c>
      <c r="AG353" s="286">
        <f t="shared" si="376"/>
        <v>40250</v>
      </c>
      <c r="AH353" s="286">
        <f t="shared" si="376"/>
        <v>29538</v>
      </c>
      <c r="AI353" s="286">
        <f t="shared" si="376"/>
        <v>0</v>
      </c>
      <c r="AJ353" s="286">
        <f t="shared" si="376"/>
        <v>0</v>
      </c>
      <c r="AK353" s="286">
        <f t="shared" si="376"/>
        <v>0</v>
      </c>
      <c r="AL353" s="286">
        <f t="shared" si="376"/>
        <v>30721</v>
      </c>
      <c r="AM353" s="286">
        <f t="shared" si="376"/>
        <v>15000</v>
      </c>
      <c r="AN353" s="286">
        <f t="shared" si="376"/>
        <v>6975</v>
      </c>
      <c r="AO353" s="286">
        <f t="shared" si="376"/>
        <v>0</v>
      </c>
      <c r="AP353" s="286">
        <f t="shared" si="376"/>
        <v>0</v>
      </c>
      <c r="AQ353"/>
    </row>
    <row r="354" spans="1:43" s="120" customFormat="1" ht="25.5">
      <c r="A354" s="119"/>
      <c r="B354" s="119"/>
      <c r="C354" s="51" t="s">
        <v>332</v>
      </c>
      <c r="D354" s="29"/>
      <c r="E354" s="286">
        <f t="shared" ref="E354:F354" si="377">E397</f>
        <v>0</v>
      </c>
      <c r="F354" s="286">
        <f t="shared" si="377"/>
        <v>0</v>
      </c>
      <c r="G354" s="289">
        <f>G397</f>
        <v>0</v>
      </c>
      <c r="H354" s="286">
        <f t="shared" ref="H354:K354" si="378">H397</f>
        <v>0</v>
      </c>
      <c r="I354" s="286">
        <f t="shared" si="378"/>
        <v>0</v>
      </c>
      <c r="J354" s="286">
        <f t="shared" si="378"/>
        <v>0</v>
      </c>
      <c r="K354" s="286">
        <f t="shared" si="378"/>
        <v>0</v>
      </c>
      <c r="L354" s="48">
        <f t="shared" si="374"/>
        <v>0</v>
      </c>
      <c r="M354" s="48">
        <f t="shared" si="375"/>
        <v>0</v>
      </c>
      <c r="N354" s="286">
        <f t="shared" ref="N354:AP354" si="379">N397</f>
        <v>0</v>
      </c>
      <c r="O354" s="286">
        <f t="shared" si="379"/>
        <v>0</v>
      </c>
      <c r="P354" s="286">
        <f t="shared" si="379"/>
        <v>0</v>
      </c>
      <c r="Q354" s="286">
        <f t="shared" si="379"/>
        <v>0</v>
      </c>
      <c r="R354" s="286">
        <f t="shared" si="379"/>
        <v>0</v>
      </c>
      <c r="S354" s="286">
        <f t="shared" si="379"/>
        <v>0</v>
      </c>
      <c r="T354" s="286">
        <f t="shared" si="379"/>
        <v>0</v>
      </c>
      <c r="U354" s="286">
        <f t="shared" si="379"/>
        <v>0</v>
      </c>
      <c r="V354" s="286">
        <f t="shared" si="379"/>
        <v>0</v>
      </c>
      <c r="W354" s="286">
        <f t="shared" si="379"/>
        <v>0</v>
      </c>
      <c r="X354" s="286">
        <f t="shared" si="379"/>
        <v>0</v>
      </c>
      <c r="Y354" s="286">
        <f t="shared" si="379"/>
        <v>0</v>
      </c>
      <c r="Z354" s="286">
        <f t="shared" si="379"/>
        <v>0</v>
      </c>
      <c r="AA354" s="286">
        <f t="shared" si="379"/>
        <v>0</v>
      </c>
      <c r="AB354" s="286">
        <f t="shared" si="379"/>
        <v>0</v>
      </c>
      <c r="AC354" s="286">
        <f t="shared" si="379"/>
        <v>0</v>
      </c>
      <c r="AD354" s="286">
        <f t="shared" si="379"/>
        <v>0</v>
      </c>
      <c r="AE354" s="292">
        <f t="shared" si="361"/>
        <v>0</v>
      </c>
      <c r="AF354" s="286">
        <f t="shared" si="379"/>
        <v>0</v>
      </c>
      <c r="AG354" s="286">
        <f t="shared" si="379"/>
        <v>0</v>
      </c>
      <c r="AH354" s="286">
        <f t="shared" si="379"/>
        <v>0</v>
      </c>
      <c r="AI354" s="286">
        <f t="shared" si="379"/>
        <v>0</v>
      </c>
      <c r="AJ354" s="286">
        <f t="shared" si="379"/>
        <v>0</v>
      </c>
      <c r="AK354" s="286">
        <f t="shared" si="379"/>
        <v>0</v>
      </c>
      <c r="AL354" s="286">
        <f t="shared" si="379"/>
        <v>0</v>
      </c>
      <c r="AM354" s="286">
        <f t="shared" si="379"/>
        <v>0</v>
      </c>
      <c r="AN354" s="286">
        <f t="shared" si="379"/>
        <v>0</v>
      </c>
      <c r="AO354" s="286">
        <f t="shared" si="379"/>
        <v>0</v>
      </c>
      <c r="AP354" s="286">
        <f t="shared" si="379"/>
        <v>0</v>
      </c>
      <c r="AQ354"/>
    </row>
    <row r="355" spans="1:43" ht="14.25">
      <c r="A355" s="75">
        <v>1</v>
      </c>
      <c r="B355" s="75"/>
      <c r="C355" s="121" t="s">
        <v>333</v>
      </c>
      <c r="D355" s="122" t="s">
        <v>334</v>
      </c>
      <c r="E355" s="225">
        <f t="shared" ref="E355:K355" si="380">E356+E366</f>
        <v>253516.84</v>
      </c>
      <c r="F355" s="225">
        <f t="shared" si="380"/>
        <v>196963</v>
      </c>
      <c r="G355" s="225">
        <f t="shared" si="380"/>
        <v>222251</v>
      </c>
      <c r="H355" s="225">
        <f t="shared" si="380"/>
        <v>88444</v>
      </c>
      <c r="I355" s="225">
        <f t="shared" si="380"/>
        <v>54155</v>
      </c>
      <c r="J355" s="225">
        <f t="shared" si="380"/>
        <v>38180</v>
      </c>
      <c r="K355" s="225">
        <f t="shared" si="380"/>
        <v>41472</v>
      </c>
      <c r="L355" s="48">
        <f t="shared" si="374"/>
        <v>222251</v>
      </c>
      <c r="M355" s="48">
        <f t="shared" si="375"/>
        <v>0</v>
      </c>
      <c r="N355" s="225">
        <f t="shared" ref="N355:AP355" si="381">N356+N366</f>
        <v>75355</v>
      </c>
      <c r="O355" s="225">
        <f t="shared" si="381"/>
        <v>68560</v>
      </c>
      <c r="P355" s="225">
        <f t="shared" si="381"/>
        <v>53121</v>
      </c>
      <c r="Q355" s="225">
        <f t="shared" si="381"/>
        <v>2</v>
      </c>
      <c r="R355" s="225">
        <f t="shared" si="381"/>
        <v>0</v>
      </c>
      <c r="S355" s="225">
        <f t="shared" si="381"/>
        <v>1</v>
      </c>
      <c r="T355" s="225">
        <f t="shared" si="381"/>
        <v>5</v>
      </c>
      <c r="U355" s="225">
        <f t="shared" si="381"/>
        <v>29</v>
      </c>
      <c r="V355" s="225">
        <f t="shared" si="381"/>
        <v>-1000</v>
      </c>
      <c r="W355" s="225">
        <f t="shared" si="381"/>
        <v>0</v>
      </c>
      <c r="X355" s="225">
        <f t="shared" si="381"/>
        <v>448</v>
      </c>
      <c r="Y355" s="225">
        <f t="shared" si="381"/>
        <v>0</v>
      </c>
      <c r="Z355" s="225">
        <f t="shared" si="381"/>
        <v>0</v>
      </c>
      <c r="AA355" s="225">
        <f t="shared" si="381"/>
        <v>9004</v>
      </c>
      <c r="AB355" s="225">
        <f t="shared" si="381"/>
        <v>27</v>
      </c>
      <c r="AC355" s="225">
        <f t="shared" si="381"/>
        <v>81</v>
      </c>
      <c r="AD355" s="225">
        <f t="shared" si="381"/>
        <v>0</v>
      </c>
      <c r="AE355" s="292">
        <f t="shared" si="361"/>
        <v>230848</v>
      </c>
      <c r="AF355" s="225">
        <f t="shared" si="381"/>
        <v>230848</v>
      </c>
      <c r="AG355" s="225">
        <f t="shared" si="381"/>
        <v>136010</v>
      </c>
      <c r="AH355" s="225">
        <f t="shared" si="381"/>
        <v>142200</v>
      </c>
      <c r="AI355" s="225">
        <f t="shared" si="381"/>
        <v>0</v>
      </c>
      <c r="AJ355" s="225">
        <f t="shared" si="381"/>
        <v>0</v>
      </c>
      <c r="AK355" s="225">
        <f t="shared" si="381"/>
        <v>0</v>
      </c>
      <c r="AL355" s="225">
        <f t="shared" si="381"/>
        <v>120513</v>
      </c>
      <c r="AM355" s="225">
        <f t="shared" si="381"/>
        <v>29500</v>
      </c>
      <c r="AN355" s="225">
        <f t="shared" si="381"/>
        <v>21975</v>
      </c>
      <c r="AO355" s="225">
        <f t="shared" si="381"/>
        <v>15000</v>
      </c>
      <c r="AP355" s="225">
        <f t="shared" si="381"/>
        <v>0</v>
      </c>
      <c r="AQ355"/>
    </row>
    <row r="356" spans="1:43" ht="19.5" customHeight="1">
      <c r="A356" s="43"/>
      <c r="B356" s="43"/>
      <c r="C356" s="25" t="s">
        <v>298</v>
      </c>
      <c r="D356" s="26"/>
      <c r="E356" s="296">
        <f t="shared" ref="E356:K356" si="382">E357+E364</f>
        <v>66431.839999999997</v>
      </c>
      <c r="F356" s="296">
        <f t="shared" si="382"/>
        <v>49477</v>
      </c>
      <c r="G356" s="287">
        <f t="shared" si="382"/>
        <v>56477</v>
      </c>
      <c r="H356" s="296">
        <f t="shared" si="382"/>
        <v>16030</v>
      </c>
      <c r="I356" s="296">
        <f t="shared" si="382"/>
        <v>14395</v>
      </c>
      <c r="J356" s="296">
        <f t="shared" si="382"/>
        <v>13145</v>
      </c>
      <c r="K356" s="296">
        <f t="shared" si="382"/>
        <v>12907</v>
      </c>
      <c r="L356" s="48">
        <f t="shared" si="374"/>
        <v>56477</v>
      </c>
      <c r="M356" s="48">
        <f t="shared" si="375"/>
        <v>0</v>
      </c>
      <c r="N356" s="296">
        <f t="shared" ref="N356:AP356" si="383">N357+N364</f>
        <v>50321</v>
      </c>
      <c r="O356" s="296">
        <f t="shared" si="383"/>
        <v>52162</v>
      </c>
      <c r="P356" s="296">
        <f t="shared" si="383"/>
        <v>53121</v>
      </c>
      <c r="Q356" s="296">
        <f t="shared" si="383"/>
        <v>0</v>
      </c>
      <c r="R356" s="296">
        <f t="shared" si="383"/>
        <v>0</v>
      </c>
      <c r="S356" s="296">
        <f t="shared" si="383"/>
        <v>0</v>
      </c>
      <c r="T356" s="296">
        <f t="shared" si="383"/>
        <v>0</v>
      </c>
      <c r="U356" s="296">
        <f t="shared" si="383"/>
        <v>0</v>
      </c>
      <c r="V356" s="296">
        <f t="shared" si="383"/>
        <v>-1000</v>
      </c>
      <c r="W356" s="296">
        <f t="shared" si="383"/>
        <v>0</v>
      </c>
      <c r="X356" s="296">
        <f t="shared" si="383"/>
        <v>402</v>
      </c>
      <c r="Y356" s="296">
        <f t="shared" si="383"/>
        <v>0</v>
      </c>
      <c r="Z356" s="296">
        <f t="shared" si="383"/>
        <v>0</v>
      </c>
      <c r="AA356" s="296">
        <f t="shared" si="383"/>
        <v>-376</v>
      </c>
      <c r="AB356" s="296">
        <f t="shared" si="383"/>
        <v>0</v>
      </c>
      <c r="AC356" s="296">
        <f t="shared" si="383"/>
        <v>0</v>
      </c>
      <c r="AD356" s="296">
        <f t="shared" si="383"/>
        <v>0</v>
      </c>
      <c r="AE356" s="292">
        <f t="shared" si="361"/>
        <v>55503</v>
      </c>
      <c r="AF356" s="296">
        <f t="shared" si="383"/>
        <v>55503</v>
      </c>
      <c r="AG356" s="296">
        <f t="shared" si="383"/>
        <v>43654</v>
      </c>
      <c r="AH356" s="296">
        <f t="shared" si="383"/>
        <v>62681</v>
      </c>
      <c r="AI356" s="296">
        <f t="shared" si="383"/>
        <v>0</v>
      </c>
      <c r="AJ356" s="296">
        <f t="shared" si="383"/>
        <v>0</v>
      </c>
      <c r="AK356" s="296">
        <f t="shared" si="383"/>
        <v>0</v>
      </c>
      <c r="AL356" s="296">
        <f t="shared" si="383"/>
        <v>39811</v>
      </c>
      <c r="AM356" s="296">
        <f t="shared" si="383"/>
        <v>14500</v>
      </c>
      <c r="AN356" s="296">
        <f t="shared" si="383"/>
        <v>15000</v>
      </c>
      <c r="AO356" s="296">
        <f t="shared" si="383"/>
        <v>15000</v>
      </c>
      <c r="AP356" s="296">
        <f t="shared" si="383"/>
        <v>0</v>
      </c>
      <c r="AQ356"/>
    </row>
    <row r="357" spans="1:43" ht="14.25">
      <c r="A357" s="43"/>
      <c r="B357" s="43"/>
      <c r="C357" s="28" t="s">
        <v>299</v>
      </c>
      <c r="D357" s="29">
        <v>1</v>
      </c>
      <c r="E357" s="286">
        <f t="shared" ref="E357:K357" si="384">E358+E359+E362+E363+E365</f>
        <v>66431.839999999997</v>
      </c>
      <c r="F357" s="286">
        <f t="shared" si="384"/>
        <v>49477</v>
      </c>
      <c r="G357" s="289">
        <f t="shared" si="384"/>
        <v>56477</v>
      </c>
      <c r="H357" s="286">
        <f t="shared" si="384"/>
        <v>16030</v>
      </c>
      <c r="I357" s="286">
        <f t="shared" si="384"/>
        <v>14395</v>
      </c>
      <c r="J357" s="286">
        <f t="shared" si="384"/>
        <v>13145</v>
      </c>
      <c r="K357" s="286">
        <f t="shared" si="384"/>
        <v>12907</v>
      </c>
      <c r="L357" s="48">
        <f t="shared" si="374"/>
        <v>56477</v>
      </c>
      <c r="M357" s="48">
        <f t="shared" si="375"/>
        <v>0</v>
      </c>
      <c r="N357" s="286">
        <f t="shared" ref="N357:AP357" si="385">N358+N359+N362+N363+N365</f>
        <v>50321</v>
      </c>
      <c r="O357" s="286">
        <f t="shared" si="385"/>
        <v>52162</v>
      </c>
      <c r="P357" s="286">
        <f t="shared" si="385"/>
        <v>53121</v>
      </c>
      <c r="Q357" s="286">
        <f t="shared" si="385"/>
        <v>0</v>
      </c>
      <c r="R357" s="286">
        <f t="shared" si="385"/>
        <v>0</v>
      </c>
      <c r="S357" s="286">
        <f t="shared" si="385"/>
        <v>0</v>
      </c>
      <c r="T357" s="286">
        <f t="shared" si="385"/>
        <v>0</v>
      </c>
      <c r="U357" s="286">
        <f t="shared" si="385"/>
        <v>0</v>
      </c>
      <c r="V357" s="286">
        <f t="shared" si="385"/>
        <v>-1000</v>
      </c>
      <c r="W357" s="286">
        <f t="shared" si="385"/>
        <v>0</v>
      </c>
      <c r="X357" s="286">
        <f t="shared" si="385"/>
        <v>402</v>
      </c>
      <c r="Y357" s="286">
        <f t="shared" si="385"/>
        <v>0</v>
      </c>
      <c r="Z357" s="286">
        <f t="shared" si="385"/>
        <v>0</v>
      </c>
      <c r="AA357" s="286">
        <f t="shared" si="385"/>
        <v>-376</v>
      </c>
      <c r="AB357" s="286">
        <f t="shared" si="385"/>
        <v>0</v>
      </c>
      <c r="AC357" s="286">
        <f t="shared" si="385"/>
        <v>0</v>
      </c>
      <c r="AD357" s="286">
        <f t="shared" si="385"/>
        <v>0</v>
      </c>
      <c r="AE357" s="292">
        <f t="shared" si="361"/>
        <v>55503</v>
      </c>
      <c r="AF357" s="286">
        <f t="shared" si="385"/>
        <v>55503</v>
      </c>
      <c r="AG357" s="286">
        <f t="shared" si="385"/>
        <v>47553</v>
      </c>
      <c r="AH357" s="286">
        <f t="shared" si="385"/>
        <v>62681</v>
      </c>
      <c r="AI357" s="286">
        <f t="shared" si="385"/>
        <v>0</v>
      </c>
      <c r="AJ357" s="286">
        <f t="shared" si="385"/>
        <v>0</v>
      </c>
      <c r="AK357" s="286">
        <f t="shared" si="385"/>
        <v>0</v>
      </c>
      <c r="AL357" s="286">
        <f t="shared" si="385"/>
        <v>39811</v>
      </c>
      <c r="AM357" s="286">
        <f t="shared" si="385"/>
        <v>14500</v>
      </c>
      <c r="AN357" s="286">
        <f t="shared" si="385"/>
        <v>15000</v>
      </c>
      <c r="AO357" s="286">
        <f t="shared" si="385"/>
        <v>15000</v>
      </c>
      <c r="AP357" s="286">
        <f t="shared" si="385"/>
        <v>0</v>
      </c>
      <c r="AQ357"/>
    </row>
    <row r="358" spans="1:43" ht="14.25">
      <c r="A358" s="43"/>
      <c r="B358" s="43"/>
      <c r="C358" s="28" t="s">
        <v>335</v>
      </c>
      <c r="D358" s="29">
        <v>10</v>
      </c>
      <c r="E358" s="291">
        <v>38698</v>
      </c>
      <c r="F358" s="291">
        <f>40000-1000</f>
        <v>39000</v>
      </c>
      <c r="G358" s="291">
        <f>41000+700</f>
        <v>41700</v>
      </c>
      <c r="H358" s="291">
        <f>10700+300+200</f>
        <v>11200</v>
      </c>
      <c r="I358" s="291">
        <f>10700-100+200</f>
        <v>10800</v>
      </c>
      <c r="J358" s="291">
        <f>10300+50-500+200</f>
        <v>10050</v>
      </c>
      <c r="K358" s="291">
        <f>10000+50-500+100</f>
        <v>9650</v>
      </c>
      <c r="L358" s="48">
        <f t="shared" si="374"/>
        <v>41700</v>
      </c>
      <c r="M358" s="48">
        <f t="shared" si="375"/>
        <v>0</v>
      </c>
      <c r="N358" s="291">
        <v>42000</v>
      </c>
      <c r="O358" s="291">
        <v>42000</v>
      </c>
      <c r="P358" s="291">
        <v>42000</v>
      </c>
      <c r="Q358" s="291"/>
      <c r="R358" s="291"/>
      <c r="S358" s="291"/>
      <c r="T358" s="291"/>
      <c r="U358" s="291"/>
      <c r="V358" s="291">
        <v>-1000</v>
      </c>
      <c r="W358" s="291"/>
      <c r="X358" s="291"/>
      <c r="Y358" s="291"/>
      <c r="Z358" s="291"/>
      <c r="AA358" s="291">
        <v>0</v>
      </c>
      <c r="AB358" s="291"/>
      <c r="AC358" s="291"/>
      <c r="AD358" s="291"/>
      <c r="AE358" s="292">
        <f t="shared" si="361"/>
        <v>40700</v>
      </c>
      <c r="AF358" s="291">
        <v>40700</v>
      </c>
      <c r="AG358" s="291">
        <v>36770</v>
      </c>
      <c r="AH358" s="291">
        <v>40974</v>
      </c>
      <c r="AI358" s="291"/>
      <c r="AJ358" s="291"/>
      <c r="AK358" s="291"/>
      <c r="AL358" s="291">
        <v>39811</v>
      </c>
      <c r="AM358" s="291">
        <v>14500</v>
      </c>
      <c r="AN358" s="291">
        <v>15000</v>
      </c>
      <c r="AO358" s="291">
        <v>15000</v>
      </c>
      <c r="AP358" s="291"/>
      <c r="AQ358"/>
    </row>
    <row r="359" spans="1:43" ht="16.5" customHeight="1">
      <c r="A359" s="43"/>
      <c r="B359" s="43"/>
      <c r="C359" s="28" t="s">
        <v>336</v>
      </c>
      <c r="D359" s="29">
        <v>20</v>
      </c>
      <c r="E359" s="532">
        <f>27601.84+E496+E514</f>
        <v>27633.84</v>
      </c>
      <c r="F359" s="532">
        <f t="shared" ref="F359:AP359" si="386">F360+F361</f>
        <v>10477</v>
      </c>
      <c r="G359" s="289">
        <f t="shared" si="386"/>
        <v>14677</v>
      </c>
      <c r="H359" s="532">
        <f t="shared" si="386"/>
        <v>4805</v>
      </c>
      <c r="I359" s="532">
        <f t="shared" si="386"/>
        <v>3570</v>
      </c>
      <c r="J359" s="532">
        <f t="shared" si="386"/>
        <v>3070</v>
      </c>
      <c r="K359" s="532">
        <f t="shared" si="386"/>
        <v>3232</v>
      </c>
      <c r="L359" s="48">
        <f t="shared" si="374"/>
        <v>14677</v>
      </c>
      <c r="M359" s="48">
        <f t="shared" si="375"/>
        <v>0</v>
      </c>
      <c r="N359" s="532">
        <f t="shared" si="386"/>
        <v>8321</v>
      </c>
      <c r="O359" s="532">
        <f t="shared" si="386"/>
        <v>10162</v>
      </c>
      <c r="P359" s="532">
        <f t="shared" si="386"/>
        <v>11121</v>
      </c>
      <c r="Q359" s="532">
        <f t="shared" si="386"/>
        <v>0</v>
      </c>
      <c r="R359" s="532">
        <f t="shared" si="386"/>
        <v>0</v>
      </c>
      <c r="S359" s="532">
        <f t="shared" si="386"/>
        <v>0</v>
      </c>
      <c r="T359" s="532">
        <f t="shared" si="386"/>
        <v>0</v>
      </c>
      <c r="U359" s="532">
        <f t="shared" si="386"/>
        <v>0</v>
      </c>
      <c r="V359" s="532">
        <f t="shared" si="386"/>
        <v>0</v>
      </c>
      <c r="W359" s="532">
        <f t="shared" si="386"/>
        <v>0</v>
      </c>
      <c r="X359" s="532">
        <f t="shared" si="386"/>
        <v>402</v>
      </c>
      <c r="Y359" s="532">
        <f t="shared" si="386"/>
        <v>0</v>
      </c>
      <c r="Z359" s="532">
        <f t="shared" si="386"/>
        <v>0</v>
      </c>
      <c r="AA359" s="532">
        <f t="shared" si="386"/>
        <v>-376</v>
      </c>
      <c r="AB359" s="532">
        <f t="shared" si="386"/>
        <v>0</v>
      </c>
      <c r="AC359" s="532">
        <f t="shared" si="386"/>
        <v>0</v>
      </c>
      <c r="AD359" s="532">
        <f t="shared" si="386"/>
        <v>0</v>
      </c>
      <c r="AE359" s="292">
        <f t="shared" si="361"/>
        <v>14703</v>
      </c>
      <c r="AF359" s="532">
        <f t="shared" si="386"/>
        <v>14703</v>
      </c>
      <c r="AG359" s="532">
        <f t="shared" si="386"/>
        <v>10783</v>
      </c>
      <c r="AH359" s="532">
        <f t="shared" si="386"/>
        <v>21707</v>
      </c>
      <c r="AI359" s="532">
        <f t="shared" si="386"/>
        <v>0</v>
      </c>
      <c r="AJ359" s="532">
        <f t="shared" si="386"/>
        <v>0</v>
      </c>
      <c r="AK359" s="532">
        <f t="shared" si="386"/>
        <v>0</v>
      </c>
      <c r="AL359" s="532">
        <f t="shared" si="386"/>
        <v>0</v>
      </c>
      <c r="AM359" s="532">
        <f t="shared" si="386"/>
        <v>0</v>
      </c>
      <c r="AN359" s="532">
        <f t="shared" si="386"/>
        <v>0</v>
      </c>
      <c r="AO359" s="532">
        <f t="shared" si="386"/>
        <v>0</v>
      </c>
      <c r="AP359" s="532">
        <f t="shared" si="386"/>
        <v>0</v>
      </c>
      <c r="AQ359"/>
    </row>
    <row r="360" spans="1:43" ht="16.5" customHeight="1">
      <c r="A360" s="43"/>
      <c r="B360" s="43"/>
      <c r="C360" s="28" t="s">
        <v>337</v>
      </c>
      <c r="D360" s="29"/>
      <c r="E360" s="532"/>
      <c r="F360" s="532">
        <f>11377-26-900</f>
        <v>10451</v>
      </c>
      <c r="G360" s="289">
        <f>14589-2000+2060</f>
        <v>14649</v>
      </c>
      <c r="H360" s="532">
        <f>3700+500-18+70+540</f>
        <v>4792</v>
      </c>
      <c r="I360" s="532">
        <f>3700+936-100-349-801-330+499</f>
        <v>3555</v>
      </c>
      <c r="J360" s="532">
        <f>3600-1000-274+1740-1000-500+504</f>
        <v>3070</v>
      </c>
      <c r="K360" s="532">
        <f>3589+746+360-1480+500-500-1000+500+517</f>
        <v>3232</v>
      </c>
      <c r="L360" s="48">
        <f t="shared" si="374"/>
        <v>14649</v>
      </c>
      <c r="M360" s="48">
        <f t="shared" si="375"/>
        <v>0</v>
      </c>
      <c r="N360" s="532">
        <f>10000+304-1000-200+20-800-3</f>
        <v>8321</v>
      </c>
      <c r="O360" s="532">
        <f>10000-35-800+997</f>
        <v>10162</v>
      </c>
      <c r="P360" s="532">
        <f>10000+124+997</f>
        <v>11121</v>
      </c>
      <c r="Q360" s="532"/>
      <c r="R360" s="532"/>
      <c r="S360" s="532"/>
      <c r="T360" s="532"/>
      <c r="U360" s="532"/>
      <c r="V360" s="532"/>
      <c r="W360" s="532"/>
      <c r="X360" s="532">
        <v>402</v>
      </c>
      <c r="Y360" s="532"/>
      <c r="Z360" s="532"/>
      <c r="AA360" s="532">
        <v>-376</v>
      </c>
      <c r="AB360" s="532"/>
      <c r="AC360" s="532"/>
      <c r="AD360" s="532"/>
      <c r="AE360" s="292">
        <f t="shared" si="361"/>
        <v>14675</v>
      </c>
      <c r="AF360" s="532">
        <v>14675</v>
      </c>
      <c r="AG360" s="532">
        <v>10781</v>
      </c>
      <c r="AH360" s="532">
        <f>16000+400+347+3+4957</f>
        <v>21707</v>
      </c>
      <c r="AI360" s="532"/>
      <c r="AJ360" s="532"/>
      <c r="AK360" s="532"/>
      <c r="AL360" s="532"/>
      <c r="AM360" s="532"/>
      <c r="AN360" s="532"/>
      <c r="AO360" s="532"/>
      <c r="AP360" s="532"/>
      <c r="AQ360"/>
    </row>
    <row r="361" spans="1:43" ht="16.5" customHeight="1">
      <c r="A361" s="43"/>
      <c r="B361" s="43"/>
      <c r="C361" s="28" t="s">
        <v>338</v>
      </c>
      <c r="D361" s="29"/>
      <c r="E361" s="532"/>
      <c r="F361" s="532">
        <f t="shared" ref="F361:AP361" si="387">F496+F514+F505</f>
        <v>26</v>
      </c>
      <c r="G361" s="289">
        <f t="shared" si="387"/>
        <v>28</v>
      </c>
      <c r="H361" s="532">
        <v>13</v>
      </c>
      <c r="I361" s="532">
        <f t="shared" ref="I361:K361" si="388">I496+I514+I505</f>
        <v>15</v>
      </c>
      <c r="J361" s="532">
        <f t="shared" si="388"/>
        <v>0</v>
      </c>
      <c r="K361" s="532">
        <f t="shared" si="388"/>
        <v>0</v>
      </c>
      <c r="L361" s="48">
        <f t="shared" si="374"/>
        <v>28</v>
      </c>
      <c r="M361" s="48">
        <f t="shared" si="375"/>
        <v>0</v>
      </c>
      <c r="N361" s="532">
        <f t="shared" si="387"/>
        <v>0</v>
      </c>
      <c r="O361" s="532">
        <f t="shared" si="387"/>
        <v>0</v>
      </c>
      <c r="P361" s="532">
        <f t="shared" si="387"/>
        <v>0</v>
      </c>
      <c r="Q361" s="532">
        <f t="shared" si="387"/>
        <v>0</v>
      </c>
      <c r="R361" s="532">
        <f t="shared" si="387"/>
        <v>0</v>
      </c>
      <c r="S361" s="532">
        <f t="shared" si="387"/>
        <v>0</v>
      </c>
      <c r="T361" s="532">
        <f t="shared" si="387"/>
        <v>0</v>
      </c>
      <c r="U361" s="532">
        <f t="shared" si="387"/>
        <v>0</v>
      </c>
      <c r="V361" s="532">
        <f t="shared" si="387"/>
        <v>0</v>
      </c>
      <c r="W361" s="532">
        <f t="shared" si="387"/>
        <v>0</v>
      </c>
      <c r="X361" s="532">
        <f t="shared" si="387"/>
        <v>0</v>
      </c>
      <c r="Y361" s="532">
        <f t="shared" si="387"/>
        <v>0</v>
      </c>
      <c r="Z361" s="532">
        <f t="shared" si="387"/>
        <v>0</v>
      </c>
      <c r="AA361" s="532">
        <f t="shared" si="387"/>
        <v>0</v>
      </c>
      <c r="AB361" s="532">
        <f t="shared" si="387"/>
        <v>0</v>
      </c>
      <c r="AC361" s="532">
        <f t="shared" si="387"/>
        <v>0</v>
      </c>
      <c r="AD361" s="532">
        <f t="shared" si="387"/>
        <v>0</v>
      </c>
      <c r="AE361" s="292">
        <f t="shared" si="361"/>
        <v>28</v>
      </c>
      <c r="AF361" s="532">
        <f t="shared" si="387"/>
        <v>28</v>
      </c>
      <c r="AG361" s="532">
        <f t="shared" si="387"/>
        <v>2</v>
      </c>
      <c r="AH361" s="532">
        <f t="shared" si="387"/>
        <v>0</v>
      </c>
      <c r="AI361" s="532">
        <f t="shared" si="387"/>
        <v>0</v>
      </c>
      <c r="AJ361" s="532">
        <f t="shared" si="387"/>
        <v>0</v>
      </c>
      <c r="AK361" s="532">
        <f t="shared" si="387"/>
        <v>0</v>
      </c>
      <c r="AL361" s="532">
        <f t="shared" si="387"/>
        <v>0</v>
      </c>
      <c r="AM361" s="532">
        <f t="shared" si="387"/>
        <v>0</v>
      </c>
      <c r="AN361" s="532">
        <f t="shared" si="387"/>
        <v>0</v>
      </c>
      <c r="AO361" s="532">
        <f t="shared" si="387"/>
        <v>0</v>
      </c>
      <c r="AP361" s="532">
        <f t="shared" si="387"/>
        <v>0</v>
      </c>
      <c r="AQ361"/>
    </row>
    <row r="362" spans="1:43" ht="0.75" hidden="1" customHeight="1">
      <c r="A362" s="43"/>
      <c r="B362" s="43"/>
      <c r="C362" s="28" t="s">
        <v>339</v>
      </c>
      <c r="D362" s="29" t="s">
        <v>340</v>
      </c>
      <c r="E362" s="291"/>
      <c r="F362" s="291"/>
      <c r="G362" s="291"/>
      <c r="H362" s="291"/>
      <c r="I362" s="291"/>
      <c r="J362" s="291"/>
      <c r="K362" s="291"/>
      <c r="L362" s="48">
        <f t="shared" si="374"/>
        <v>0</v>
      </c>
      <c r="M362" s="48">
        <f t="shared" si="375"/>
        <v>0</v>
      </c>
      <c r="N362" s="291"/>
      <c r="O362" s="291"/>
      <c r="P362" s="291"/>
      <c r="Q362" s="291"/>
      <c r="R362" s="291"/>
      <c r="S362" s="291"/>
      <c r="T362" s="291"/>
      <c r="U362" s="291"/>
      <c r="V362" s="291"/>
      <c r="W362" s="291"/>
      <c r="X362" s="291"/>
      <c r="Y362" s="291"/>
      <c r="Z362" s="291"/>
      <c r="AA362" s="291"/>
      <c r="AB362" s="291"/>
      <c r="AC362" s="291"/>
      <c r="AD362" s="291"/>
      <c r="AE362" s="292">
        <f t="shared" si="361"/>
        <v>0</v>
      </c>
      <c r="AF362" s="291"/>
      <c r="AG362" s="291"/>
      <c r="AH362" s="291"/>
      <c r="AI362" s="291"/>
      <c r="AJ362" s="291"/>
      <c r="AK362" s="291"/>
      <c r="AL362" s="291"/>
      <c r="AM362" s="291"/>
      <c r="AN362" s="291"/>
      <c r="AO362" s="291"/>
      <c r="AP362" s="291"/>
      <c r="AQ362"/>
    </row>
    <row r="363" spans="1:43" ht="16.5" hidden="1" customHeight="1">
      <c r="A363" s="43"/>
      <c r="B363" s="43"/>
      <c r="C363" s="28" t="s">
        <v>326</v>
      </c>
      <c r="D363" s="29" t="s">
        <v>341</v>
      </c>
      <c r="E363" s="291"/>
      <c r="F363" s="291"/>
      <c r="G363" s="291"/>
      <c r="H363" s="291"/>
      <c r="I363" s="291"/>
      <c r="J363" s="291"/>
      <c r="K363" s="291"/>
      <c r="L363" s="48">
        <f t="shared" si="374"/>
        <v>0</v>
      </c>
      <c r="M363" s="48">
        <f t="shared" si="375"/>
        <v>0</v>
      </c>
      <c r="N363" s="291"/>
      <c r="O363" s="291"/>
      <c r="P363" s="291"/>
      <c r="Q363" s="291"/>
      <c r="R363" s="291"/>
      <c r="S363" s="291"/>
      <c r="T363" s="291"/>
      <c r="U363" s="291"/>
      <c r="V363" s="291"/>
      <c r="W363" s="291"/>
      <c r="X363" s="291"/>
      <c r="Y363" s="291"/>
      <c r="Z363" s="291"/>
      <c r="AA363" s="291"/>
      <c r="AB363" s="291"/>
      <c r="AC363" s="291"/>
      <c r="AD363" s="291"/>
      <c r="AE363" s="292">
        <f t="shared" si="361"/>
        <v>0</v>
      </c>
      <c r="AF363" s="291"/>
      <c r="AG363" s="291"/>
      <c r="AH363" s="291"/>
      <c r="AI363" s="291"/>
      <c r="AJ363" s="291"/>
      <c r="AK363" s="291"/>
      <c r="AL363" s="291"/>
      <c r="AM363" s="291"/>
      <c r="AN363" s="291"/>
      <c r="AO363" s="291"/>
      <c r="AP363" s="291"/>
      <c r="AQ363"/>
    </row>
    <row r="364" spans="1:43" ht="18" hidden="1" customHeight="1">
      <c r="A364" s="125"/>
      <c r="B364" s="125"/>
      <c r="C364" s="28" t="s">
        <v>310</v>
      </c>
      <c r="D364" s="29">
        <v>85.01</v>
      </c>
      <c r="E364" s="291"/>
      <c r="F364" s="291"/>
      <c r="G364" s="291"/>
      <c r="H364" s="291"/>
      <c r="I364" s="291"/>
      <c r="J364" s="291"/>
      <c r="K364" s="291"/>
      <c r="L364" s="48">
        <f t="shared" si="374"/>
        <v>0</v>
      </c>
      <c r="M364" s="48">
        <f t="shared" si="375"/>
        <v>0</v>
      </c>
      <c r="N364" s="291"/>
      <c r="O364" s="291"/>
      <c r="P364" s="291"/>
      <c r="Q364" s="291"/>
      <c r="R364" s="291"/>
      <c r="S364" s="291"/>
      <c r="T364" s="291"/>
      <c r="U364" s="291"/>
      <c r="V364" s="291"/>
      <c r="W364" s="291"/>
      <c r="X364" s="291"/>
      <c r="Y364" s="291"/>
      <c r="Z364" s="291"/>
      <c r="AA364" s="291"/>
      <c r="AB364" s="291"/>
      <c r="AC364" s="291"/>
      <c r="AD364" s="291"/>
      <c r="AE364" s="292">
        <f t="shared" si="361"/>
        <v>0</v>
      </c>
      <c r="AF364" s="291"/>
      <c r="AG364" s="291">
        <v>-3899</v>
      </c>
      <c r="AH364" s="291"/>
      <c r="AI364" s="291"/>
      <c r="AJ364" s="291"/>
      <c r="AK364" s="291"/>
      <c r="AL364" s="291"/>
      <c r="AM364" s="291"/>
      <c r="AN364" s="291"/>
      <c r="AO364" s="291"/>
      <c r="AP364" s="291"/>
      <c r="AQ364"/>
    </row>
    <row r="365" spans="1:43" ht="18.75" hidden="1" customHeight="1">
      <c r="A365" s="125"/>
      <c r="B365" s="125"/>
      <c r="C365" s="28" t="s">
        <v>327</v>
      </c>
      <c r="D365" s="29">
        <v>59</v>
      </c>
      <c r="E365" s="291">
        <v>100</v>
      </c>
      <c r="F365" s="291"/>
      <c r="G365" s="291">
        <v>100</v>
      </c>
      <c r="H365" s="291">
        <v>25</v>
      </c>
      <c r="I365" s="291">
        <v>25</v>
      </c>
      <c r="J365" s="291">
        <v>25</v>
      </c>
      <c r="K365" s="291">
        <v>25</v>
      </c>
      <c r="L365" s="48">
        <f t="shared" si="374"/>
        <v>100</v>
      </c>
      <c r="M365" s="48">
        <f t="shared" si="375"/>
        <v>0</v>
      </c>
      <c r="N365" s="291"/>
      <c r="O365" s="291"/>
      <c r="P365" s="291"/>
      <c r="Q365" s="291"/>
      <c r="R365" s="291"/>
      <c r="S365" s="291"/>
      <c r="T365" s="291"/>
      <c r="U365" s="291"/>
      <c r="V365" s="291"/>
      <c r="W365" s="291"/>
      <c r="X365" s="291"/>
      <c r="Y365" s="291"/>
      <c r="Z365" s="291"/>
      <c r="AA365" s="291"/>
      <c r="AB365" s="291"/>
      <c r="AC365" s="291"/>
      <c r="AD365" s="291"/>
      <c r="AE365" s="292">
        <f t="shared" si="361"/>
        <v>100</v>
      </c>
      <c r="AF365" s="291">
        <v>100</v>
      </c>
      <c r="AG365" s="291"/>
      <c r="AH365" s="291">
        <v>0</v>
      </c>
      <c r="AI365" s="291"/>
      <c r="AJ365" s="291"/>
      <c r="AK365" s="291"/>
      <c r="AL365" s="291"/>
      <c r="AM365" s="291"/>
      <c r="AN365" s="291"/>
      <c r="AO365" s="291"/>
      <c r="AP365" s="291"/>
      <c r="AQ365"/>
    </row>
    <row r="366" spans="1:43" ht="25.5" customHeight="1">
      <c r="A366" s="43"/>
      <c r="B366" s="43"/>
      <c r="C366" s="82" t="s">
        <v>311</v>
      </c>
      <c r="D366" s="87"/>
      <c r="E366" s="88">
        <f t="shared" ref="E366:F366" si="389">E369+E371+E387+E396+E367+E372+E381</f>
        <v>187085</v>
      </c>
      <c r="F366" s="88">
        <f t="shared" si="389"/>
        <v>147486</v>
      </c>
      <c r="G366" s="88">
        <f>G369+G371+G387+G396+G367+G372+G381</f>
        <v>165774</v>
      </c>
      <c r="H366" s="88">
        <f t="shared" ref="H366:K366" si="390">H369+H371+H387+H396+H367+H372+H381</f>
        <v>72414</v>
      </c>
      <c r="I366" s="88">
        <f t="shared" si="390"/>
        <v>39760</v>
      </c>
      <c r="J366" s="88">
        <f t="shared" si="390"/>
        <v>25035</v>
      </c>
      <c r="K366" s="88">
        <f t="shared" si="390"/>
        <v>28565</v>
      </c>
      <c r="L366" s="48">
        <f t="shared" si="374"/>
        <v>165774</v>
      </c>
      <c r="M366" s="48">
        <f t="shared" si="375"/>
        <v>0</v>
      </c>
      <c r="N366" s="88">
        <f t="shared" ref="N366:AP366" si="391">N369+N371+N387+N396+N367+N372+N381</f>
        <v>25034</v>
      </c>
      <c r="O366" s="88">
        <f t="shared" si="391"/>
        <v>16398</v>
      </c>
      <c r="P366" s="88">
        <f t="shared" si="391"/>
        <v>0</v>
      </c>
      <c r="Q366" s="88">
        <f t="shared" si="391"/>
        <v>2</v>
      </c>
      <c r="R366" s="88">
        <f t="shared" si="391"/>
        <v>0</v>
      </c>
      <c r="S366" s="88">
        <f t="shared" si="391"/>
        <v>1</v>
      </c>
      <c r="T366" s="88">
        <f t="shared" si="391"/>
        <v>5</v>
      </c>
      <c r="U366" s="88">
        <f t="shared" si="391"/>
        <v>29</v>
      </c>
      <c r="V366" s="88">
        <f t="shared" si="391"/>
        <v>0</v>
      </c>
      <c r="W366" s="88">
        <f t="shared" si="391"/>
        <v>0</v>
      </c>
      <c r="X366" s="88">
        <f t="shared" si="391"/>
        <v>46</v>
      </c>
      <c r="Y366" s="88">
        <f t="shared" si="391"/>
        <v>0</v>
      </c>
      <c r="Z366" s="88">
        <f t="shared" si="391"/>
        <v>0</v>
      </c>
      <c r="AA366" s="88">
        <f t="shared" si="391"/>
        <v>9380</v>
      </c>
      <c r="AB366" s="88">
        <f t="shared" si="391"/>
        <v>27</v>
      </c>
      <c r="AC366" s="88">
        <f t="shared" si="391"/>
        <v>81</v>
      </c>
      <c r="AD366" s="88">
        <f t="shared" si="391"/>
        <v>0</v>
      </c>
      <c r="AE366" s="292">
        <f t="shared" si="361"/>
        <v>175345</v>
      </c>
      <c r="AF366" s="88">
        <f t="shared" si="391"/>
        <v>175345</v>
      </c>
      <c r="AG366" s="88">
        <f t="shared" si="391"/>
        <v>92356</v>
      </c>
      <c r="AH366" s="88">
        <f t="shared" si="391"/>
        <v>79519</v>
      </c>
      <c r="AI366" s="88">
        <f t="shared" si="391"/>
        <v>0</v>
      </c>
      <c r="AJ366" s="88">
        <f t="shared" si="391"/>
        <v>0</v>
      </c>
      <c r="AK366" s="88">
        <f t="shared" si="391"/>
        <v>0</v>
      </c>
      <c r="AL366" s="88">
        <f t="shared" si="391"/>
        <v>80702</v>
      </c>
      <c r="AM366" s="88">
        <f t="shared" si="391"/>
        <v>15000</v>
      </c>
      <c r="AN366" s="88">
        <f t="shared" si="391"/>
        <v>6975</v>
      </c>
      <c r="AO366" s="88">
        <f t="shared" si="391"/>
        <v>0</v>
      </c>
      <c r="AP366" s="88">
        <f t="shared" si="391"/>
        <v>0</v>
      </c>
      <c r="AQ366"/>
    </row>
    <row r="367" spans="1:43" ht="0.75" customHeight="1">
      <c r="A367" s="43"/>
      <c r="B367" s="43"/>
      <c r="C367" s="126" t="s">
        <v>342</v>
      </c>
      <c r="D367" s="127" t="s">
        <v>343</v>
      </c>
      <c r="E367" s="93"/>
      <c r="F367" s="93"/>
      <c r="G367" s="93"/>
      <c r="H367" s="93"/>
      <c r="I367" s="93"/>
      <c r="J367" s="93"/>
      <c r="K367" s="93"/>
      <c r="L367" s="48">
        <f t="shared" si="374"/>
        <v>0</v>
      </c>
      <c r="M367" s="48">
        <f t="shared" si="375"/>
        <v>0</v>
      </c>
      <c r="N367" s="93"/>
      <c r="O367" s="93"/>
      <c r="P367" s="93"/>
      <c r="Q367" s="93"/>
      <c r="R367" s="93"/>
      <c r="S367" s="93"/>
      <c r="T367" s="93"/>
      <c r="U367" s="93"/>
      <c r="V367" s="93"/>
      <c r="W367" s="93"/>
      <c r="X367" s="93"/>
      <c r="Y367" s="93"/>
      <c r="Z367" s="93"/>
      <c r="AA367" s="93"/>
      <c r="AB367" s="93"/>
      <c r="AC367" s="93"/>
      <c r="AD367" s="93"/>
      <c r="AE367" s="292">
        <f t="shared" si="361"/>
        <v>0</v>
      </c>
      <c r="AF367" s="93"/>
      <c r="AG367" s="93"/>
      <c r="AH367" s="93"/>
      <c r="AI367" s="93"/>
      <c r="AJ367" s="93"/>
      <c r="AK367" s="93"/>
      <c r="AL367" s="93"/>
      <c r="AM367" s="93"/>
      <c r="AN367" s="93"/>
      <c r="AO367" s="93"/>
      <c r="AP367" s="93"/>
      <c r="AQ367"/>
    </row>
    <row r="368" spans="1:43" ht="45" hidden="1" customHeight="1">
      <c r="A368" s="43"/>
      <c r="B368" s="43"/>
      <c r="C368" s="16" t="s">
        <v>344</v>
      </c>
      <c r="D368" s="29" t="s">
        <v>345</v>
      </c>
      <c r="E368" s="93"/>
      <c r="F368" s="93"/>
      <c r="G368" s="93"/>
      <c r="H368" s="93"/>
      <c r="I368" s="93"/>
      <c r="J368" s="93"/>
      <c r="K368" s="93"/>
      <c r="L368" s="48">
        <f t="shared" si="374"/>
        <v>0</v>
      </c>
      <c r="M368" s="48">
        <f t="shared" si="375"/>
        <v>0</v>
      </c>
      <c r="N368" s="93"/>
      <c r="O368" s="93"/>
      <c r="P368" s="93"/>
      <c r="Q368" s="93"/>
      <c r="R368" s="93"/>
      <c r="S368" s="93"/>
      <c r="T368" s="93"/>
      <c r="U368" s="93"/>
      <c r="V368" s="93"/>
      <c r="W368" s="93"/>
      <c r="X368" s="93"/>
      <c r="Y368" s="93"/>
      <c r="Z368" s="93"/>
      <c r="AA368" s="93"/>
      <c r="AB368" s="93"/>
      <c r="AC368" s="93"/>
      <c r="AD368" s="93"/>
      <c r="AE368" s="292">
        <f t="shared" si="361"/>
        <v>0</v>
      </c>
      <c r="AF368" s="93"/>
      <c r="AG368" s="93"/>
      <c r="AH368" s="93"/>
      <c r="AI368" s="93"/>
      <c r="AJ368" s="93"/>
      <c r="AK368" s="93"/>
      <c r="AL368" s="93"/>
      <c r="AM368" s="93"/>
      <c r="AN368" s="93"/>
      <c r="AO368" s="93"/>
      <c r="AP368" s="93"/>
      <c r="AQ368"/>
    </row>
    <row r="369" spans="1:43" ht="14.25" hidden="1" customHeight="1">
      <c r="A369" s="43"/>
      <c r="B369" s="43"/>
      <c r="C369" s="126" t="s">
        <v>330</v>
      </c>
      <c r="D369" s="127" t="s">
        <v>346</v>
      </c>
      <c r="E369" s="93"/>
      <c r="F369" s="93"/>
      <c r="G369" s="93"/>
      <c r="H369" s="93"/>
      <c r="I369" s="93"/>
      <c r="J369" s="93"/>
      <c r="K369" s="93"/>
      <c r="L369" s="48">
        <f t="shared" si="374"/>
        <v>0</v>
      </c>
      <c r="M369" s="48">
        <f t="shared" si="375"/>
        <v>0</v>
      </c>
      <c r="N369" s="93"/>
      <c r="O369" s="93"/>
      <c r="P369" s="93"/>
      <c r="Q369" s="93"/>
      <c r="R369" s="93"/>
      <c r="S369" s="93"/>
      <c r="T369" s="93"/>
      <c r="U369" s="93"/>
      <c r="V369" s="93"/>
      <c r="W369" s="93"/>
      <c r="X369" s="93"/>
      <c r="Y369" s="93"/>
      <c r="Z369" s="93"/>
      <c r="AA369" s="93"/>
      <c r="AB369" s="93"/>
      <c r="AC369" s="93"/>
      <c r="AD369" s="93"/>
      <c r="AE369" s="292">
        <f t="shared" si="361"/>
        <v>0</v>
      </c>
      <c r="AF369" s="93"/>
      <c r="AG369" s="93"/>
      <c r="AH369" s="93"/>
      <c r="AI369" s="93"/>
      <c r="AJ369" s="93"/>
      <c r="AK369" s="93"/>
      <c r="AL369" s="93"/>
      <c r="AM369" s="93"/>
      <c r="AN369" s="93"/>
      <c r="AO369" s="93"/>
      <c r="AP369" s="93"/>
      <c r="AQ369"/>
    </row>
    <row r="370" spans="1:43" ht="13.5" customHeight="1">
      <c r="A370" s="43"/>
      <c r="B370" s="43"/>
      <c r="C370" s="28" t="s">
        <v>347</v>
      </c>
      <c r="D370" s="29" t="s">
        <v>348</v>
      </c>
      <c r="E370" s="93"/>
      <c r="F370" s="93"/>
      <c r="G370" s="93"/>
      <c r="H370" s="93"/>
      <c r="I370" s="93"/>
      <c r="J370" s="93"/>
      <c r="K370" s="93"/>
      <c r="L370" s="48">
        <f t="shared" si="374"/>
        <v>0</v>
      </c>
      <c r="M370" s="48">
        <f t="shared" si="375"/>
        <v>0</v>
      </c>
      <c r="N370" s="93"/>
      <c r="O370" s="93"/>
      <c r="P370" s="93"/>
      <c r="Q370" s="93"/>
      <c r="R370" s="93"/>
      <c r="S370" s="93"/>
      <c r="T370" s="93"/>
      <c r="U370" s="93"/>
      <c r="V370" s="93"/>
      <c r="W370" s="93"/>
      <c r="X370" s="93"/>
      <c r="Y370" s="93"/>
      <c r="Z370" s="93"/>
      <c r="AA370" s="93"/>
      <c r="AB370" s="93"/>
      <c r="AC370" s="93"/>
      <c r="AD370" s="93"/>
      <c r="AE370" s="292">
        <f t="shared" si="361"/>
        <v>0</v>
      </c>
      <c r="AF370" s="93"/>
      <c r="AG370" s="93"/>
      <c r="AH370" s="93"/>
      <c r="AI370" s="93"/>
      <c r="AJ370" s="93"/>
      <c r="AK370" s="93"/>
      <c r="AL370" s="93"/>
      <c r="AM370" s="93"/>
      <c r="AN370" s="93"/>
      <c r="AO370" s="93"/>
      <c r="AP370" s="93"/>
      <c r="AQ370"/>
    </row>
    <row r="371" spans="1:43" ht="24" customHeight="1">
      <c r="A371" s="43"/>
      <c r="B371" s="43"/>
      <c r="C371" s="126" t="s">
        <v>320</v>
      </c>
      <c r="D371" s="127">
        <v>56</v>
      </c>
      <c r="E371" s="93">
        <f t="shared" ref="E371:F371" si="392">E400</f>
        <v>0</v>
      </c>
      <c r="F371" s="93">
        <f t="shared" si="392"/>
        <v>5926</v>
      </c>
      <c r="G371" s="93">
        <f>G400</f>
        <v>5926</v>
      </c>
      <c r="H371" s="93">
        <f t="shared" ref="H371:K371" si="393">H400</f>
        <v>189</v>
      </c>
      <c r="I371" s="93">
        <f t="shared" si="393"/>
        <v>57</v>
      </c>
      <c r="J371" s="93">
        <f t="shared" si="393"/>
        <v>57</v>
      </c>
      <c r="K371" s="93">
        <f t="shared" si="393"/>
        <v>5623</v>
      </c>
      <c r="L371" s="48">
        <f t="shared" si="374"/>
        <v>5926</v>
      </c>
      <c r="M371" s="48">
        <f t="shared" si="375"/>
        <v>0</v>
      </c>
      <c r="N371" s="93">
        <f t="shared" ref="N371:AP371" si="394">N400</f>
        <v>149</v>
      </c>
      <c r="O371" s="93">
        <f t="shared" si="394"/>
        <v>0</v>
      </c>
      <c r="P371" s="93">
        <f t="shared" si="394"/>
        <v>0</v>
      </c>
      <c r="Q371" s="93">
        <f t="shared" si="394"/>
        <v>0</v>
      </c>
      <c r="R371" s="93">
        <f t="shared" si="394"/>
        <v>0</v>
      </c>
      <c r="S371" s="93">
        <f t="shared" si="394"/>
        <v>0</v>
      </c>
      <c r="T371" s="93">
        <f t="shared" si="394"/>
        <v>0</v>
      </c>
      <c r="U371" s="93">
        <f t="shared" si="394"/>
        <v>0</v>
      </c>
      <c r="V371" s="93">
        <f t="shared" si="394"/>
        <v>0</v>
      </c>
      <c r="W371" s="93">
        <f t="shared" si="394"/>
        <v>0</v>
      </c>
      <c r="X371" s="93">
        <f t="shared" si="394"/>
        <v>0</v>
      </c>
      <c r="Y371" s="93">
        <f t="shared" si="394"/>
        <v>0</v>
      </c>
      <c r="Z371" s="93">
        <f t="shared" si="394"/>
        <v>0</v>
      </c>
      <c r="AA371" s="93">
        <f t="shared" si="394"/>
        <v>0</v>
      </c>
      <c r="AB371" s="93">
        <f t="shared" si="394"/>
        <v>0</v>
      </c>
      <c r="AC371" s="93">
        <f t="shared" si="394"/>
        <v>0</v>
      </c>
      <c r="AD371" s="93">
        <f t="shared" si="394"/>
        <v>0</v>
      </c>
      <c r="AE371" s="292">
        <f t="shared" si="361"/>
        <v>5926</v>
      </c>
      <c r="AF371" s="93">
        <f t="shared" si="394"/>
        <v>5926</v>
      </c>
      <c r="AG371" s="93">
        <f t="shared" si="394"/>
        <v>1273</v>
      </c>
      <c r="AH371" s="93">
        <f t="shared" si="394"/>
        <v>4805</v>
      </c>
      <c r="AI371" s="93">
        <f t="shared" si="394"/>
        <v>0</v>
      </c>
      <c r="AJ371" s="93">
        <f t="shared" si="394"/>
        <v>0</v>
      </c>
      <c r="AK371" s="93">
        <f t="shared" si="394"/>
        <v>0</v>
      </c>
      <c r="AL371" s="93">
        <f t="shared" si="394"/>
        <v>4805</v>
      </c>
      <c r="AM371" s="93">
        <f t="shared" si="394"/>
        <v>0</v>
      </c>
      <c r="AN371" s="93">
        <f t="shared" si="394"/>
        <v>0</v>
      </c>
      <c r="AO371" s="93">
        <f t="shared" si="394"/>
        <v>0</v>
      </c>
      <c r="AP371" s="93">
        <f t="shared" si="394"/>
        <v>0</v>
      </c>
      <c r="AQ371"/>
    </row>
    <row r="372" spans="1:43" ht="0.75" customHeight="1">
      <c r="A372" s="43"/>
      <c r="B372" s="43"/>
      <c r="C372" s="128" t="s">
        <v>349</v>
      </c>
      <c r="D372" s="129">
        <v>58</v>
      </c>
      <c r="E372" s="158">
        <f t="shared" ref="E372:K372" si="395">E373+E377</f>
        <v>14571</v>
      </c>
      <c r="F372" s="158">
        <f t="shared" si="395"/>
        <v>8542</v>
      </c>
      <c r="G372" s="158">
        <f t="shared" si="395"/>
        <v>8046</v>
      </c>
      <c r="H372" s="158">
        <f t="shared" si="395"/>
        <v>8046</v>
      </c>
      <c r="I372" s="158">
        <f t="shared" si="395"/>
        <v>0</v>
      </c>
      <c r="J372" s="158">
        <f t="shared" si="395"/>
        <v>0</v>
      </c>
      <c r="K372" s="158">
        <f t="shared" si="395"/>
        <v>0</v>
      </c>
      <c r="L372" s="48">
        <f t="shared" si="374"/>
        <v>8046</v>
      </c>
      <c r="M372" s="48">
        <f t="shared" si="375"/>
        <v>0</v>
      </c>
      <c r="N372" s="158">
        <f t="shared" ref="N372:AP372" si="396">N373+N377</f>
        <v>0</v>
      </c>
      <c r="O372" s="158">
        <f t="shared" si="396"/>
        <v>0</v>
      </c>
      <c r="P372" s="158">
        <f t="shared" si="396"/>
        <v>0</v>
      </c>
      <c r="Q372" s="158">
        <f t="shared" si="396"/>
        <v>0</v>
      </c>
      <c r="R372" s="158">
        <f t="shared" si="396"/>
        <v>0</v>
      </c>
      <c r="S372" s="158">
        <f t="shared" si="396"/>
        <v>0</v>
      </c>
      <c r="T372" s="158">
        <f t="shared" si="396"/>
        <v>0</v>
      </c>
      <c r="U372" s="158">
        <f t="shared" si="396"/>
        <v>0</v>
      </c>
      <c r="V372" s="158">
        <f t="shared" si="396"/>
        <v>0</v>
      </c>
      <c r="W372" s="158">
        <f t="shared" si="396"/>
        <v>0</v>
      </c>
      <c r="X372" s="158">
        <f t="shared" si="396"/>
        <v>0</v>
      </c>
      <c r="Y372" s="158">
        <f t="shared" si="396"/>
        <v>0</v>
      </c>
      <c r="Z372" s="158">
        <f t="shared" si="396"/>
        <v>0</v>
      </c>
      <c r="AA372" s="158">
        <f t="shared" si="396"/>
        <v>0</v>
      </c>
      <c r="AB372" s="158">
        <f t="shared" si="396"/>
        <v>0</v>
      </c>
      <c r="AC372" s="158">
        <f t="shared" si="396"/>
        <v>0</v>
      </c>
      <c r="AD372" s="158">
        <f t="shared" si="396"/>
        <v>0</v>
      </c>
      <c r="AE372" s="292">
        <f t="shared" si="361"/>
        <v>8046</v>
      </c>
      <c r="AF372" s="158">
        <f t="shared" si="396"/>
        <v>8046</v>
      </c>
      <c r="AG372" s="158">
        <f t="shared" si="396"/>
        <v>5539</v>
      </c>
      <c r="AH372" s="158">
        <f t="shared" si="396"/>
        <v>0</v>
      </c>
      <c r="AI372" s="158">
        <f t="shared" si="396"/>
        <v>0</v>
      </c>
      <c r="AJ372" s="158">
        <f t="shared" si="396"/>
        <v>0</v>
      </c>
      <c r="AK372" s="158">
        <f t="shared" si="396"/>
        <v>0</v>
      </c>
      <c r="AL372" s="158">
        <f t="shared" si="396"/>
        <v>0</v>
      </c>
      <c r="AM372" s="158">
        <f t="shared" si="396"/>
        <v>0</v>
      </c>
      <c r="AN372" s="158">
        <f t="shared" si="396"/>
        <v>0</v>
      </c>
      <c r="AO372" s="158">
        <f t="shared" si="396"/>
        <v>0</v>
      </c>
      <c r="AP372" s="158">
        <f t="shared" si="396"/>
        <v>0</v>
      </c>
      <c r="AQ372"/>
    </row>
    <row r="373" spans="1:43" ht="24" hidden="1" customHeight="1">
      <c r="A373" s="43"/>
      <c r="B373" s="43"/>
      <c r="C373" s="131" t="s">
        <v>350</v>
      </c>
      <c r="D373" s="132">
        <v>58.01</v>
      </c>
      <c r="E373" s="289">
        <f t="shared" ref="E373:F376" si="397">E406+E412+E418+E424+E430+E442+E448+E454+E460+E472+E478+E484</f>
        <v>14571</v>
      </c>
      <c r="F373" s="289">
        <f t="shared" si="397"/>
        <v>8542</v>
      </c>
      <c r="G373" s="289">
        <f>G406+G412+G418+G424+G430+G442+G448+G454+G460+G472+G478+G484</f>
        <v>8046</v>
      </c>
      <c r="H373" s="289">
        <f t="shared" ref="H373:K376" si="398">H406+H412+H418+H424+H430+H442+H448+H454+H460+H472+H478+H484</f>
        <v>8046</v>
      </c>
      <c r="I373" s="289">
        <f t="shared" si="398"/>
        <v>0</v>
      </c>
      <c r="J373" s="289">
        <f t="shared" si="398"/>
        <v>0</v>
      </c>
      <c r="K373" s="289">
        <f t="shared" si="398"/>
        <v>0</v>
      </c>
      <c r="L373" s="48">
        <f t="shared" si="374"/>
        <v>8046</v>
      </c>
      <c r="M373" s="48">
        <f t="shared" si="375"/>
        <v>0</v>
      </c>
      <c r="N373" s="289">
        <f t="shared" ref="N373:AP376" si="399">N406+N412+N418+N424+N430+N442+N448+N454+N460+N472+N478+N484</f>
        <v>0</v>
      </c>
      <c r="O373" s="289">
        <f t="shared" si="399"/>
        <v>0</v>
      </c>
      <c r="P373" s="289">
        <f t="shared" si="399"/>
        <v>0</v>
      </c>
      <c r="Q373" s="289">
        <f t="shared" si="399"/>
        <v>0</v>
      </c>
      <c r="R373" s="289">
        <f t="shared" si="399"/>
        <v>0</v>
      </c>
      <c r="S373" s="289">
        <f t="shared" si="399"/>
        <v>0</v>
      </c>
      <c r="T373" s="289">
        <f t="shared" si="399"/>
        <v>0</v>
      </c>
      <c r="U373" s="289">
        <f t="shared" si="399"/>
        <v>0</v>
      </c>
      <c r="V373" s="289">
        <f t="shared" si="399"/>
        <v>0</v>
      </c>
      <c r="W373" s="289">
        <f t="shared" si="399"/>
        <v>0</v>
      </c>
      <c r="X373" s="289">
        <f t="shared" si="399"/>
        <v>0</v>
      </c>
      <c r="Y373" s="289">
        <f t="shared" si="399"/>
        <v>0</v>
      </c>
      <c r="Z373" s="289">
        <f t="shared" si="399"/>
        <v>0</v>
      </c>
      <c r="AA373" s="289">
        <f t="shared" si="399"/>
        <v>0</v>
      </c>
      <c r="AB373" s="289">
        <f t="shared" si="399"/>
        <v>0</v>
      </c>
      <c r="AC373" s="289">
        <f t="shared" si="399"/>
        <v>0</v>
      </c>
      <c r="AD373" s="289">
        <f t="shared" si="399"/>
        <v>0</v>
      </c>
      <c r="AE373" s="292">
        <f t="shared" si="361"/>
        <v>8046</v>
      </c>
      <c r="AF373" s="289">
        <f t="shared" si="399"/>
        <v>8046</v>
      </c>
      <c r="AG373" s="289">
        <f t="shared" si="399"/>
        <v>5539</v>
      </c>
      <c r="AH373" s="289">
        <f t="shared" si="399"/>
        <v>0</v>
      </c>
      <c r="AI373" s="289">
        <f t="shared" si="399"/>
        <v>0</v>
      </c>
      <c r="AJ373" s="289">
        <f t="shared" si="399"/>
        <v>0</v>
      </c>
      <c r="AK373" s="289">
        <f t="shared" si="399"/>
        <v>0</v>
      </c>
      <c r="AL373" s="289">
        <f t="shared" si="399"/>
        <v>0</v>
      </c>
      <c r="AM373" s="289">
        <f t="shared" si="399"/>
        <v>0</v>
      </c>
      <c r="AN373" s="289">
        <f t="shared" si="399"/>
        <v>0</v>
      </c>
      <c r="AO373" s="289">
        <f t="shared" si="399"/>
        <v>0</v>
      </c>
      <c r="AP373" s="289">
        <f t="shared" si="399"/>
        <v>0</v>
      </c>
      <c r="AQ373"/>
    </row>
    <row r="374" spans="1:43" ht="14.25" hidden="1" customHeight="1">
      <c r="A374" s="43"/>
      <c r="B374" s="43"/>
      <c r="C374" s="28" t="s">
        <v>351</v>
      </c>
      <c r="D374" s="29" t="s">
        <v>352</v>
      </c>
      <c r="E374" s="286">
        <f t="shared" si="397"/>
        <v>0</v>
      </c>
      <c r="F374" s="286">
        <f t="shared" si="397"/>
        <v>0</v>
      </c>
      <c r="G374" s="289">
        <f>G407+G413+G419+G425+G431+G443+G449+G455+G461+G473+G479+G485</f>
        <v>0</v>
      </c>
      <c r="H374" s="286">
        <f t="shared" si="398"/>
        <v>0</v>
      </c>
      <c r="I374" s="286">
        <f t="shared" si="398"/>
        <v>0</v>
      </c>
      <c r="J374" s="286">
        <f t="shared" si="398"/>
        <v>0</v>
      </c>
      <c r="K374" s="286">
        <f t="shared" si="398"/>
        <v>0</v>
      </c>
      <c r="L374" s="48">
        <f t="shared" si="374"/>
        <v>0</v>
      </c>
      <c r="M374" s="48">
        <f t="shared" si="375"/>
        <v>0</v>
      </c>
      <c r="N374" s="286">
        <f t="shared" si="399"/>
        <v>0</v>
      </c>
      <c r="O374" s="286">
        <f t="shared" si="399"/>
        <v>0</v>
      </c>
      <c r="P374" s="286">
        <f t="shared" si="399"/>
        <v>0</v>
      </c>
      <c r="Q374" s="286">
        <f t="shared" si="399"/>
        <v>0</v>
      </c>
      <c r="R374" s="286">
        <f t="shared" si="399"/>
        <v>0</v>
      </c>
      <c r="S374" s="286">
        <f t="shared" si="399"/>
        <v>0</v>
      </c>
      <c r="T374" s="286">
        <f t="shared" si="399"/>
        <v>0</v>
      </c>
      <c r="U374" s="286">
        <f t="shared" si="399"/>
        <v>0</v>
      </c>
      <c r="V374" s="286">
        <f t="shared" si="399"/>
        <v>0</v>
      </c>
      <c r="W374" s="286">
        <f t="shared" si="399"/>
        <v>0</v>
      </c>
      <c r="X374" s="286">
        <f t="shared" si="399"/>
        <v>0</v>
      </c>
      <c r="Y374" s="286">
        <f t="shared" si="399"/>
        <v>0</v>
      </c>
      <c r="Z374" s="286">
        <f t="shared" si="399"/>
        <v>0</v>
      </c>
      <c r="AA374" s="286">
        <f t="shared" si="399"/>
        <v>0</v>
      </c>
      <c r="AB374" s="286">
        <f t="shared" si="399"/>
        <v>0</v>
      </c>
      <c r="AC374" s="286">
        <f t="shared" si="399"/>
        <v>0</v>
      </c>
      <c r="AD374" s="286">
        <f t="shared" si="399"/>
        <v>0</v>
      </c>
      <c r="AE374" s="292">
        <f t="shared" si="361"/>
        <v>0</v>
      </c>
      <c r="AF374" s="286">
        <f t="shared" si="399"/>
        <v>0</v>
      </c>
      <c r="AG374" s="286">
        <f t="shared" si="399"/>
        <v>0</v>
      </c>
      <c r="AH374" s="286">
        <f t="shared" si="399"/>
        <v>0</v>
      </c>
      <c r="AI374" s="286">
        <f t="shared" si="399"/>
        <v>0</v>
      </c>
      <c r="AJ374" s="286">
        <f t="shared" si="399"/>
        <v>0</v>
      </c>
      <c r="AK374" s="286">
        <f t="shared" si="399"/>
        <v>0</v>
      </c>
      <c r="AL374" s="286">
        <f t="shared" si="399"/>
        <v>0</v>
      </c>
      <c r="AM374" s="286">
        <f t="shared" si="399"/>
        <v>0</v>
      </c>
      <c r="AN374" s="286">
        <f t="shared" si="399"/>
        <v>0</v>
      </c>
      <c r="AO374" s="286">
        <f t="shared" si="399"/>
        <v>0</v>
      </c>
      <c r="AP374" s="286">
        <f t="shared" si="399"/>
        <v>0</v>
      </c>
      <c r="AQ374"/>
    </row>
    <row r="375" spans="1:43" ht="18.75" hidden="1" customHeight="1">
      <c r="A375" s="43"/>
      <c r="B375" s="43"/>
      <c r="C375" s="28" t="s">
        <v>353</v>
      </c>
      <c r="D375" s="29" t="s">
        <v>354</v>
      </c>
      <c r="E375" s="286">
        <f t="shared" si="397"/>
        <v>0</v>
      </c>
      <c r="F375" s="286">
        <f t="shared" si="397"/>
        <v>0</v>
      </c>
      <c r="G375" s="289">
        <f>G408+G414+G420+G426+G432+G444+G450+G456+G462+G474+G480+G486</f>
        <v>0</v>
      </c>
      <c r="H375" s="286">
        <f t="shared" si="398"/>
        <v>0</v>
      </c>
      <c r="I375" s="286">
        <f t="shared" si="398"/>
        <v>0</v>
      </c>
      <c r="J375" s="286">
        <f t="shared" si="398"/>
        <v>0</v>
      </c>
      <c r="K375" s="286">
        <f t="shared" si="398"/>
        <v>0</v>
      </c>
      <c r="L375" s="48">
        <f t="shared" si="374"/>
        <v>0</v>
      </c>
      <c r="M375" s="48">
        <f t="shared" si="375"/>
        <v>0</v>
      </c>
      <c r="N375" s="286">
        <f t="shared" si="399"/>
        <v>0</v>
      </c>
      <c r="O375" s="286">
        <f t="shared" si="399"/>
        <v>0</v>
      </c>
      <c r="P375" s="286">
        <f t="shared" si="399"/>
        <v>0</v>
      </c>
      <c r="Q375" s="286">
        <f t="shared" si="399"/>
        <v>0</v>
      </c>
      <c r="R375" s="286">
        <f t="shared" si="399"/>
        <v>0</v>
      </c>
      <c r="S375" s="286">
        <f t="shared" si="399"/>
        <v>0</v>
      </c>
      <c r="T375" s="286">
        <f t="shared" si="399"/>
        <v>0</v>
      </c>
      <c r="U375" s="286">
        <f t="shared" si="399"/>
        <v>0</v>
      </c>
      <c r="V375" s="286">
        <f t="shared" si="399"/>
        <v>0</v>
      </c>
      <c r="W375" s="286">
        <f t="shared" si="399"/>
        <v>0</v>
      </c>
      <c r="X375" s="286">
        <f t="shared" si="399"/>
        <v>0</v>
      </c>
      <c r="Y375" s="286">
        <f t="shared" si="399"/>
        <v>0</v>
      </c>
      <c r="Z375" s="286">
        <f t="shared" si="399"/>
        <v>0</v>
      </c>
      <c r="AA375" s="286">
        <f t="shared" si="399"/>
        <v>0</v>
      </c>
      <c r="AB375" s="286">
        <f t="shared" si="399"/>
        <v>0</v>
      </c>
      <c r="AC375" s="286">
        <f t="shared" si="399"/>
        <v>0</v>
      </c>
      <c r="AD375" s="286">
        <f t="shared" si="399"/>
        <v>0</v>
      </c>
      <c r="AE375" s="292">
        <f t="shared" si="361"/>
        <v>0</v>
      </c>
      <c r="AF375" s="286">
        <f t="shared" si="399"/>
        <v>0</v>
      </c>
      <c r="AG375" s="286">
        <f t="shared" si="399"/>
        <v>0</v>
      </c>
      <c r="AH375" s="286">
        <f t="shared" si="399"/>
        <v>0</v>
      </c>
      <c r="AI375" s="286">
        <f t="shared" si="399"/>
        <v>0</v>
      </c>
      <c r="AJ375" s="286">
        <f t="shared" si="399"/>
        <v>0</v>
      </c>
      <c r="AK375" s="286">
        <f t="shared" si="399"/>
        <v>0</v>
      </c>
      <c r="AL375" s="286">
        <f t="shared" si="399"/>
        <v>0</v>
      </c>
      <c r="AM375" s="286">
        <f t="shared" si="399"/>
        <v>0</v>
      </c>
      <c r="AN375" s="286">
        <f t="shared" si="399"/>
        <v>0</v>
      </c>
      <c r="AO375" s="286">
        <f t="shared" si="399"/>
        <v>0</v>
      </c>
      <c r="AP375" s="286">
        <f t="shared" si="399"/>
        <v>0</v>
      </c>
      <c r="AQ375"/>
    </row>
    <row r="376" spans="1:43" ht="15.75" hidden="1" customHeight="1">
      <c r="A376" s="43"/>
      <c r="B376" s="43"/>
      <c r="C376" s="28" t="s">
        <v>355</v>
      </c>
      <c r="D376" s="29" t="s">
        <v>356</v>
      </c>
      <c r="E376" s="286">
        <f t="shared" si="397"/>
        <v>14571</v>
      </c>
      <c r="F376" s="286">
        <f t="shared" si="397"/>
        <v>8542</v>
      </c>
      <c r="G376" s="289">
        <f>G409+G415+G421+G427+G433+G445+G451+G457+G463+G475+G481+G487</f>
        <v>8046</v>
      </c>
      <c r="H376" s="286">
        <f t="shared" si="398"/>
        <v>8046</v>
      </c>
      <c r="I376" s="286">
        <f t="shared" si="398"/>
        <v>0</v>
      </c>
      <c r="J376" s="286">
        <f t="shared" si="398"/>
        <v>0</v>
      </c>
      <c r="K376" s="286">
        <f t="shared" si="398"/>
        <v>0</v>
      </c>
      <c r="L376" s="48">
        <f t="shared" si="374"/>
        <v>8046</v>
      </c>
      <c r="M376" s="48">
        <f t="shared" si="375"/>
        <v>0</v>
      </c>
      <c r="N376" s="286">
        <f t="shared" si="399"/>
        <v>0</v>
      </c>
      <c r="O376" s="286">
        <f t="shared" si="399"/>
        <v>0</v>
      </c>
      <c r="P376" s="286">
        <f t="shared" si="399"/>
        <v>0</v>
      </c>
      <c r="Q376" s="286">
        <f t="shared" si="399"/>
        <v>0</v>
      </c>
      <c r="R376" s="286">
        <f t="shared" si="399"/>
        <v>0</v>
      </c>
      <c r="S376" s="286">
        <f t="shared" si="399"/>
        <v>0</v>
      </c>
      <c r="T376" s="286">
        <f t="shared" si="399"/>
        <v>0</v>
      </c>
      <c r="U376" s="286">
        <f t="shared" si="399"/>
        <v>0</v>
      </c>
      <c r="V376" s="286">
        <f t="shared" si="399"/>
        <v>0</v>
      </c>
      <c r="W376" s="286">
        <f t="shared" si="399"/>
        <v>0</v>
      </c>
      <c r="X376" s="286">
        <f t="shared" si="399"/>
        <v>0</v>
      </c>
      <c r="Y376" s="286">
        <f t="shared" si="399"/>
        <v>0</v>
      </c>
      <c r="Z376" s="286">
        <f t="shared" si="399"/>
        <v>0</v>
      </c>
      <c r="AA376" s="286">
        <f t="shared" si="399"/>
        <v>0</v>
      </c>
      <c r="AB376" s="286">
        <f t="shared" si="399"/>
        <v>0</v>
      </c>
      <c r="AC376" s="286">
        <f t="shared" si="399"/>
        <v>0</v>
      </c>
      <c r="AD376" s="286">
        <f t="shared" si="399"/>
        <v>0</v>
      </c>
      <c r="AE376" s="292">
        <f t="shared" si="361"/>
        <v>8046</v>
      </c>
      <c r="AF376" s="286">
        <f t="shared" si="399"/>
        <v>8046</v>
      </c>
      <c r="AG376" s="286">
        <f t="shared" si="399"/>
        <v>5539</v>
      </c>
      <c r="AH376" s="286">
        <f t="shared" si="399"/>
        <v>0</v>
      </c>
      <c r="AI376" s="286">
        <f t="shared" si="399"/>
        <v>0</v>
      </c>
      <c r="AJ376" s="286">
        <f t="shared" si="399"/>
        <v>0</v>
      </c>
      <c r="AK376" s="286">
        <f t="shared" si="399"/>
        <v>0</v>
      </c>
      <c r="AL376" s="286">
        <f t="shared" si="399"/>
        <v>0</v>
      </c>
      <c r="AM376" s="286">
        <f t="shared" si="399"/>
        <v>0</v>
      </c>
      <c r="AN376" s="286">
        <f t="shared" si="399"/>
        <v>0</v>
      </c>
      <c r="AO376" s="286">
        <f t="shared" si="399"/>
        <v>0</v>
      </c>
      <c r="AP376" s="286">
        <f t="shared" si="399"/>
        <v>0</v>
      </c>
      <c r="AQ376"/>
    </row>
    <row r="377" spans="1:43" ht="15.75" hidden="1" customHeight="1">
      <c r="A377" s="43"/>
      <c r="B377" s="43"/>
      <c r="C377" s="28" t="s">
        <v>357</v>
      </c>
      <c r="D377" s="29" t="s">
        <v>358</v>
      </c>
      <c r="E377" s="286">
        <f t="shared" ref="E377:F380" si="400">E436+E466</f>
        <v>0</v>
      </c>
      <c r="F377" s="286">
        <f t="shared" si="400"/>
        <v>0</v>
      </c>
      <c r="G377" s="289">
        <f>G436+G466</f>
        <v>0</v>
      </c>
      <c r="H377" s="286">
        <f t="shared" ref="H377:K380" si="401">H436+H466</f>
        <v>0</v>
      </c>
      <c r="I377" s="286">
        <f t="shared" si="401"/>
        <v>0</v>
      </c>
      <c r="J377" s="286">
        <f t="shared" si="401"/>
        <v>0</v>
      </c>
      <c r="K377" s="286">
        <f t="shared" si="401"/>
        <v>0</v>
      </c>
      <c r="L377" s="48">
        <f t="shared" si="374"/>
        <v>0</v>
      </c>
      <c r="M377" s="48">
        <f t="shared" si="375"/>
        <v>0</v>
      </c>
      <c r="N377" s="286">
        <f t="shared" ref="N377:AP380" si="402">N436+N466</f>
        <v>0</v>
      </c>
      <c r="O377" s="286">
        <f t="shared" si="402"/>
        <v>0</v>
      </c>
      <c r="P377" s="286">
        <f t="shared" si="402"/>
        <v>0</v>
      </c>
      <c r="Q377" s="286">
        <f t="shared" si="402"/>
        <v>0</v>
      </c>
      <c r="R377" s="286">
        <f t="shared" si="402"/>
        <v>0</v>
      </c>
      <c r="S377" s="286">
        <f t="shared" si="402"/>
        <v>0</v>
      </c>
      <c r="T377" s="286">
        <f t="shared" si="402"/>
        <v>0</v>
      </c>
      <c r="U377" s="286">
        <f t="shared" si="402"/>
        <v>0</v>
      </c>
      <c r="V377" s="286">
        <f t="shared" si="402"/>
        <v>0</v>
      </c>
      <c r="W377" s="286">
        <f t="shared" si="402"/>
        <v>0</v>
      </c>
      <c r="X377" s="286">
        <f t="shared" si="402"/>
        <v>0</v>
      </c>
      <c r="Y377" s="286">
        <f t="shared" si="402"/>
        <v>0</v>
      </c>
      <c r="Z377" s="286">
        <f t="shared" si="402"/>
        <v>0</v>
      </c>
      <c r="AA377" s="286">
        <f t="shared" si="402"/>
        <v>0</v>
      </c>
      <c r="AB377" s="286">
        <f t="shared" si="402"/>
        <v>0</v>
      </c>
      <c r="AC377" s="286">
        <f t="shared" si="402"/>
        <v>0</v>
      </c>
      <c r="AD377" s="286">
        <f t="shared" si="402"/>
        <v>0</v>
      </c>
      <c r="AE377" s="292">
        <f t="shared" si="361"/>
        <v>0</v>
      </c>
      <c r="AF377" s="286">
        <f t="shared" si="402"/>
        <v>0</v>
      </c>
      <c r="AG377" s="286">
        <f t="shared" si="402"/>
        <v>0</v>
      </c>
      <c r="AH377" s="286">
        <f t="shared" si="402"/>
        <v>0</v>
      </c>
      <c r="AI377" s="286">
        <f t="shared" si="402"/>
        <v>0</v>
      </c>
      <c r="AJ377" s="286">
        <f t="shared" si="402"/>
        <v>0</v>
      </c>
      <c r="AK377" s="286">
        <f t="shared" si="402"/>
        <v>0</v>
      </c>
      <c r="AL377" s="286">
        <f t="shared" si="402"/>
        <v>0</v>
      </c>
      <c r="AM377" s="286">
        <f t="shared" si="402"/>
        <v>0</v>
      </c>
      <c r="AN377" s="286">
        <f t="shared" si="402"/>
        <v>0</v>
      </c>
      <c r="AO377" s="286">
        <f t="shared" si="402"/>
        <v>0</v>
      </c>
      <c r="AP377" s="286">
        <f t="shared" si="402"/>
        <v>0</v>
      </c>
      <c r="AQ377"/>
    </row>
    <row r="378" spans="1:43" ht="15.75" hidden="1" customHeight="1">
      <c r="A378" s="43"/>
      <c r="B378" s="43"/>
      <c r="C378" s="28" t="s">
        <v>351</v>
      </c>
      <c r="D378" s="29" t="s">
        <v>359</v>
      </c>
      <c r="E378" s="286">
        <f t="shared" si="400"/>
        <v>0</v>
      </c>
      <c r="F378" s="286">
        <f t="shared" si="400"/>
        <v>0</v>
      </c>
      <c r="G378" s="289">
        <f>G437+G467</f>
        <v>0</v>
      </c>
      <c r="H378" s="286">
        <f t="shared" si="401"/>
        <v>0</v>
      </c>
      <c r="I378" s="286">
        <f t="shared" si="401"/>
        <v>0</v>
      </c>
      <c r="J378" s="286">
        <f t="shared" si="401"/>
        <v>0</v>
      </c>
      <c r="K378" s="286">
        <f t="shared" si="401"/>
        <v>0</v>
      </c>
      <c r="L378" s="48">
        <f t="shared" si="374"/>
        <v>0</v>
      </c>
      <c r="M378" s="48">
        <f t="shared" si="375"/>
        <v>0</v>
      </c>
      <c r="N378" s="286">
        <f t="shared" si="402"/>
        <v>0</v>
      </c>
      <c r="O378" s="286">
        <f t="shared" si="402"/>
        <v>0</v>
      </c>
      <c r="P378" s="286">
        <f t="shared" si="402"/>
        <v>0</v>
      </c>
      <c r="Q378" s="286">
        <f t="shared" si="402"/>
        <v>0</v>
      </c>
      <c r="R378" s="286">
        <f t="shared" si="402"/>
        <v>0</v>
      </c>
      <c r="S378" s="286">
        <f t="shared" si="402"/>
        <v>0</v>
      </c>
      <c r="T378" s="286">
        <f t="shared" si="402"/>
        <v>0</v>
      </c>
      <c r="U378" s="286">
        <f t="shared" si="402"/>
        <v>0</v>
      </c>
      <c r="V378" s="286">
        <f t="shared" si="402"/>
        <v>0</v>
      </c>
      <c r="W378" s="286">
        <f t="shared" si="402"/>
        <v>0</v>
      </c>
      <c r="X378" s="286">
        <f t="shared" si="402"/>
        <v>0</v>
      </c>
      <c r="Y378" s="286">
        <f t="shared" si="402"/>
        <v>0</v>
      </c>
      <c r="Z378" s="286">
        <f t="shared" si="402"/>
        <v>0</v>
      </c>
      <c r="AA378" s="286">
        <f t="shared" si="402"/>
        <v>0</v>
      </c>
      <c r="AB378" s="286">
        <f t="shared" si="402"/>
        <v>0</v>
      </c>
      <c r="AC378" s="286">
        <f t="shared" si="402"/>
        <v>0</v>
      </c>
      <c r="AD378" s="286">
        <f t="shared" si="402"/>
        <v>0</v>
      </c>
      <c r="AE378" s="292">
        <f t="shared" si="361"/>
        <v>0</v>
      </c>
      <c r="AF378" s="286">
        <f t="shared" si="402"/>
        <v>0</v>
      </c>
      <c r="AG378" s="286">
        <f t="shared" si="402"/>
        <v>0</v>
      </c>
      <c r="AH378" s="286">
        <f t="shared" si="402"/>
        <v>0</v>
      </c>
      <c r="AI378" s="286">
        <f t="shared" si="402"/>
        <v>0</v>
      </c>
      <c r="AJ378" s="286">
        <f t="shared" si="402"/>
        <v>0</v>
      </c>
      <c r="AK378" s="286">
        <f t="shared" si="402"/>
        <v>0</v>
      </c>
      <c r="AL378" s="286">
        <f t="shared" si="402"/>
        <v>0</v>
      </c>
      <c r="AM378" s="286">
        <f t="shared" si="402"/>
        <v>0</v>
      </c>
      <c r="AN378" s="286">
        <f t="shared" si="402"/>
        <v>0</v>
      </c>
      <c r="AO378" s="286">
        <f t="shared" si="402"/>
        <v>0</v>
      </c>
      <c r="AP378" s="286">
        <f t="shared" si="402"/>
        <v>0</v>
      </c>
      <c r="AQ378"/>
    </row>
    <row r="379" spans="1:43" ht="15.75" hidden="1" customHeight="1">
      <c r="A379" s="43"/>
      <c r="B379" s="43"/>
      <c r="C379" s="28" t="s">
        <v>353</v>
      </c>
      <c r="D379" s="29" t="s">
        <v>360</v>
      </c>
      <c r="E379" s="286">
        <f t="shared" si="400"/>
        <v>0</v>
      </c>
      <c r="F379" s="286">
        <f t="shared" si="400"/>
        <v>0</v>
      </c>
      <c r="G379" s="289">
        <f>G438+G468</f>
        <v>0</v>
      </c>
      <c r="H379" s="286">
        <f t="shared" si="401"/>
        <v>0</v>
      </c>
      <c r="I379" s="286">
        <f t="shared" si="401"/>
        <v>0</v>
      </c>
      <c r="J379" s="286">
        <f t="shared" si="401"/>
        <v>0</v>
      </c>
      <c r="K379" s="286">
        <f t="shared" si="401"/>
        <v>0</v>
      </c>
      <c r="L379" s="48">
        <f t="shared" si="374"/>
        <v>0</v>
      </c>
      <c r="M379" s="48">
        <f t="shared" si="375"/>
        <v>0</v>
      </c>
      <c r="N379" s="286">
        <f t="shared" si="402"/>
        <v>0</v>
      </c>
      <c r="O379" s="286">
        <f t="shared" si="402"/>
        <v>0</v>
      </c>
      <c r="P379" s="286">
        <f t="shared" si="402"/>
        <v>0</v>
      </c>
      <c r="Q379" s="286">
        <f t="shared" si="402"/>
        <v>0</v>
      </c>
      <c r="R379" s="286">
        <f t="shared" si="402"/>
        <v>0</v>
      </c>
      <c r="S379" s="286">
        <f t="shared" si="402"/>
        <v>0</v>
      </c>
      <c r="T379" s="286">
        <f t="shared" si="402"/>
        <v>0</v>
      </c>
      <c r="U379" s="286">
        <f t="shared" si="402"/>
        <v>0</v>
      </c>
      <c r="V379" s="286">
        <f t="shared" si="402"/>
        <v>0</v>
      </c>
      <c r="W379" s="286">
        <f t="shared" si="402"/>
        <v>0</v>
      </c>
      <c r="X379" s="286">
        <f t="shared" si="402"/>
        <v>0</v>
      </c>
      <c r="Y379" s="286">
        <f t="shared" si="402"/>
        <v>0</v>
      </c>
      <c r="Z379" s="286">
        <f t="shared" si="402"/>
        <v>0</v>
      </c>
      <c r="AA379" s="286">
        <f t="shared" si="402"/>
        <v>0</v>
      </c>
      <c r="AB379" s="286">
        <f t="shared" si="402"/>
        <v>0</v>
      </c>
      <c r="AC379" s="286">
        <f t="shared" si="402"/>
        <v>0</v>
      </c>
      <c r="AD379" s="286">
        <f t="shared" si="402"/>
        <v>0</v>
      </c>
      <c r="AE379" s="292">
        <f t="shared" si="361"/>
        <v>0</v>
      </c>
      <c r="AF379" s="286">
        <f t="shared" si="402"/>
        <v>0</v>
      </c>
      <c r="AG379" s="286">
        <f t="shared" si="402"/>
        <v>0</v>
      </c>
      <c r="AH379" s="286">
        <f t="shared" si="402"/>
        <v>0</v>
      </c>
      <c r="AI379" s="286">
        <f t="shared" si="402"/>
        <v>0</v>
      </c>
      <c r="AJ379" s="286">
        <f t="shared" si="402"/>
        <v>0</v>
      </c>
      <c r="AK379" s="286">
        <f t="shared" si="402"/>
        <v>0</v>
      </c>
      <c r="AL379" s="286">
        <f t="shared" si="402"/>
        <v>0</v>
      </c>
      <c r="AM379" s="286">
        <f t="shared" si="402"/>
        <v>0</v>
      </c>
      <c r="AN379" s="286">
        <f t="shared" si="402"/>
        <v>0</v>
      </c>
      <c r="AO379" s="286">
        <f t="shared" si="402"/>
        <v>0</v>
      </c>
      <c r="AP379" s="286">
        <f t="shared" si="402"/>
        <v>0</v>
      </c>
      <c r="AQ379"/>
    </row>
    <row r="380" spans="1:43" ht="15.75" hidden="1" customHeight="1">
      <c r="A380" s="43"/>
      <c r="B380" s="43"/>
      <c r="C380" s="28" t="s">
        <v>355</v>
      </c>
      <c r="D380" s="29" t="s">
        <v>361</v>
      </c>
      <c r="E380" s="286">
        <f t="shared" si="400"/>
        <v>0</v>
      </c>
      <c r="F380" s="286">
        <f t="shared" si="400"/>
        <v>0</v>
      </c>
      <c r="G380" s="289">
        <f>G439+G469</f>
        <v>0</v>
      </c>
      <c r="H380" s="286">
        <f t="shared" si="401"/>
        <v>0</v>
      </c>
      <c r="I380" s="286">
        <f t="shared" si="401"/>
        <v>0</v>
      </c>
      <c r="J380" s="286">
        <f t="shared" si="401"/>
        <v>0</v>
      </c>
      <c r="K380" s="286">
        <f t="shared" si="401"/>
        <v>0</v>
      </c>
      <c r="L380" s="48">
        <f t="shared" si="374"/>
        <v>0</v>
      </c>
      <c r="M380" s="48">
        <f t="shared" si="375"/>
        <v>0</v>
      </c>
      <c r="N380" s="286">
        <f t="shared" si="402"/>
        <v>0</v>
      </c>
      <c r="O380" s="286">
        <f t="shared" si="402"/>
        <v>0</v>
      </c>
      <c r="P380" s="286">
        <f t="shared" si="402"/>
        <v>0</v>
      </c>
      <c r="Q380" s="286">
        <f t="shared" si="402"/>
        <v>0</v>
      </c>
      <c r="R380" s="286">
        <f t="shared" si="402"/>
        <v>0</v>
      </c>
      <c r="S380" s="286">
        <f t="shared" si="402"/>
        <v>0</v>
      </c>
      <c r="T380" s="286">
        <f t="shared" si="402"/>
        <v>0</v>
      </c>
      <c r="U380" s="286">
        <f t="shared" si="402"/>
        <v>0</v>
      </c>
      <c r="V380" s="286">
        <f t="shared" si="402"/>
        <v>0</v>
      </c>
      <c r="W380" s="286">
        <f t="shared" si="402"/>
        <v>0</v>
      </c>
      <c r="X380" s="286">
        <f t="shared" si="402"/>
        <v>0</v>
      </c>
      <c r="Y380" s="286">
        <f t="shared" si="402"/>
        <v>0</v>
      </c>
      <c r="Z380" s="286">
        <f t="shared" si="402"/>
        <v>0</v>
      </c>
      <c r="AA380" s="286">
        <f t="shared" si="402"/>
        <v>0</v>
      </c>
      <c r="AB380" s="286">
        <f t="shared" si="402"/>
        <v>0</v>
      </c>
      <c r="AC380" s="286">
        <f t="shared" si="402"/>
        <v>0</v>
      </c>
      <c r="AD380" s="286">
        <f t="shared" si="402"/>
        <v>0</v>
      </c>
      <c r="AE380" s="292">
        <f t="shared" si="361"/>
        <v>0</v>
      </c>
      <c r="AF380" s="286">
        <f t="shared" si="402"/>
        <v>0</v>
      </c>
      <c r="AG380" s="286">
        <f t="shared" si="402"/>
        <v>0</v>
      </c>
      <c r="AH380" s="286">
        <f t="shared" si="402"/>
        <v>0</v>
      </c>
      <c r="AI380" s="286">
        <f t="shared" si="402"/>
        <v>0</v>
      </c>
      <c r="AJ380" s="286">
        <f t="shared" si="402"/>
        <v>0</v>
      </c>
      <c r="AK380" s="286">
        <f t="shared" si="402"/>
        <v>0</v>
      </c>
      <c r="AL380" s="286">
        <f t="shared" si="402"/>
        <v>0</v>
      </c>
      <c r="AM380" s="286">
        <f t="shared" si="402"/>
        <v>0</v>
      </c>
      <c r="AN380" s="286">
        <f t="shared" si="402"/>
        <v>0</v>
      </c>
      <c r="AO380" s="286">
        <f t="shared" si="402"/>
        <v>0</v>
      </c>
      <c r="AP380" s="286">
        <f t="shared" si="402"/>
        <v>0</v>
      </c>
      <c r="AQ380"/>
    </row>
    <row r="381" spans="1:43" ht="31.5" customHeight="1">
      <c r="A381" s="43"/>
      <c r="B381" s="43"/>
      <c r="C381" s="51" t="s">
        <v>321</v>
      </c>
      <c r="D381" s="29">
        <v>60</v>
      </c>
      <c r="E381" s="286">
        <f t="shared" ref="E381:F381" si="403">E489+E498+E507+E516+E523</f>
        <v>78187</v>
      </c>
      <c r="F381" s="286">
        <f t="shared" si="403"/>
        <v>101454</v>
      </c>
      <c r="G381" s="289">
        <f>G489+G498+G507+G516+G523</f>
        <v>101454</v>
      </c>
      <c r="H381" s="286">
        <f t="shared" ref="H381:K381" si="404">H489+H498+H507+H516+H523</f>
        <v>46722</v>
      </c>
      <c r="I381" s="286">
        <f t="shared" si="404"/>
        <v>26812</v>
      </c>
      <c r="J381" s="286">
        <f t="shared" si="404"/>
        <v>13978</v>
      </c>
      <c r="K381" s="286">
        <f t="shared" si="404"/>
        <v>13942</v>
      </c>
      <c r="L381" s="48">
        <f t="shared" si="374"/>
        <v>101454</v>
      </c>
      <c r="M381" s="48">
        <f t="shared" si="375"/>
        <v>0</v>
      </c>
      <c r="N381" s="286">
        <f t="shared" ref="N381:AP381" si="405">N489+N498+N507+N516+N523</f>
        <v>288</v>
      </c>
      <c r="O381" s="286">
        <f t="shared" si="405"/>
        <v>0</v>
      </c>
      <c r="P381" s="286">
        <f t="shared" si="405"/>
        <v>0</v>
      </c>
      <c r="Q381" s="286">
        <f t="shared" si="405"/>
        <v>0</v>
      </c>
      <c r="R381" s="286">
        <f t="shared" si="405"/>
        <v>0</v>
      </c>
      <c r="S381" s="286">
        <f t="shared" si="405"/>
        <v>0</v>
      </c>
      <c r="T381" s="286">
        <f t="shared" si="405"/>
        <v>0</v>
      </c>
      <c r="U381" s="286">
        <f t="shared" si="405"/>
        <v>0</v>
      </c>
      <c r="V381" s="286">
        <f t="shared" si="405"/>
        <v>0</v>
      </c>
      <c r="W381" s="286">
        <f t="shared" si="405"/>
        <v>0</v>
      </c>
      <c r="X381" s="286">
        <f t="shared" si="405"/>
        <v>0</v>
      </c>
      <c r="Y381" s="286">
        <f t="shared" si="405"/>
        <v>0</v>
      </c>
      <c r="Z381" s="286">
        <f t="shared" si="405"/>
        <v>0</v>
      </c>
      <c r="AA381" s="286">
        <f t="shared" si="405"/>
        <v>0</v>
      </c>
      <c r="AB381" s="286">
        <f t="shared" si="405"/>
        <v>0</v>
      </c>
      <c r="AC381" s="286">
        <f t="shared" si="405"/>
        <v>0</v>
      </c>
      <c r="AD381" s="286">
        <f t="shared" si="405"/>
        <v>0</v>
      </c>
      <c r="AE381" s="292">
        <f t="shared" si="361"/>
        <v>101454</v>
      </c>
      <c r="AF381" s="286">
        <f t="shared" si="405"/>
        <v>101454</v>
      </c>
      <c r="AG381" s="286">
        <f t="shared" si="405"/>
        <v>45294</v>
      </c>
      <c r="AH381" s="286">
        <f t="shared" si="405"/>
        <v>45176</v>
      </c>
      <c r="AI381" s="286">
        <f t="shared" si="405"/>
        <v>0</v>
      </c>
      <c r="AJ381" s="286">
        <f t="shared" si="405"/>
        <v>0</v>
      </c>
      <c r="AK381" s="286">
        <f t="shared" si="405"/>
        <v>0</v>
      </c>
      <c r="AL381" s="286">
        <f t="shared" si="405"/>
        <v>45176</v>
      </c>
      <c r="AM381" s="286">
        <f t="shared" si="405"/>
        <v>0</v>
      </c>
      <c r="AN381" s="286">
        <f t="shared" si="405"/>
        <v>0</v>
      </c>
      <c r="AO381" s="286">
        <f t="shared" si="405"/>
        <v>0</v>
      </c>
      <c r="AP381" s="286">
        <f t="shared" si="405"/>
        <v>0</v>
      </c>
      <c r="AQ381"/>
    </row>
    <row r="382" spans="1:43" s="136" customFormat="1" ht="18.75" hidden="1" customHeight="1">
      <c r="A382" s="133"/>
      <c r="B382" s="133"/>
      <c r="C382" s="28" t="s">
        <v>311</v>
      </c>
      <c r="D382" s="29"/>
      <c r="E382" s="286"/>
      <c r="F382" s="286"/>
      <c r="G382" s="289"/>
      <c r="H382" s="286"/>
      <c r="I382" s="286"/>
      <c r="J382" s="286"/>
      <c r="K382" s="286"/>
      <c r="L382" s="48">
        <f t="shared" si="374"/>
        <v>0</v>
      </c>
      <c r="M382" s="48">
        <f t="shared" si="375"/>
        <v>0</v>
      </c>
      <c r="N382" s="286"/>
      <c r="O382" s="286"/>
      <c r="P382" s="286"/>
      <c r="Q382" s="286"/>
      <c r="R382" s="286"/>
      <c r="S382" s="286"/>
      <c r="T382" s="286"/>
      <c r="U382" s="286"/>
      <c r="V382" s="286"/>
      <c r="W382" s="286"/>
      <c r="X382" s="286"/>
      <c r="Y382" s="286"/>
      <c r="Z382" s="286"/>
      <c r="AA382" s="286"/>
      <c r="AB382" s="286"/>
      <c r="AC382" s="286"/>
      <c r="AD382" s="286"/>
      <c r="AE382" s="292">
        <f t="shared" si="361"/>
        <v>0</v>
      </c>
      <c r="AF382" s="286"/>
      <c r="AG382" s="286"/>
      <c r="AH382" s="286"/>
      <c r="AI382" s="286"/>
      <c r="AJ382" s="286"/>
      <c r="AK382" s="286"/>
      <c r="AL382" s="286"/>
      <c r="AM382" s="286"/>
      <c r="AN382" s="286"/>
      <c r="AO382" s="286"/>
      <c r="AP382" s="286"/>
      <c r="AQ382"/>
    </row>
    <row r="383" spans="1:43" s="140" customFormat="1" ht="21.75" hidden="1" customHeight="1">
      <c r="A383" s="137"/>
      <c r="B383" s="137"/>
      <c r="C383" s="28" t="s">
        <v>331</v>
      </c>
      <c r="D383" s="29"/>
      <c r="E383" s="286"/>
      <c r="F383" s="286"/>
      <c r="G383" s="289"/>
      <c r="H383" s="286"/>
      <c r="I383" s="286"/>
      <c r="J383" s="286"/>
      <c r="K383" s="286"/>
      <c r="L383" s="48">
        <f t="shared" si="374"/>
        <v>0</v>
      </c>
      <c r="M383" s="48">
        <f t="shared" si="375"/>
        <v>0</v>
      </c>
      <c r="N383" s="286"/>
      <c r="O383" s="286"/>
      <c r="P383" s="286"/>
      <c r="Q383" s="286"/>
      <c r="R383" s="286"/>
      <c r="S383" s="286"/>
      <c r="T383" s="286"/>
      <c r="U383" s="286"/>
      <c r="V383" s="286"/>
      <c r="W383" s="286"/>
      <c r="X383" s="286"/>
      <c r="Y383" s="286"/>
      <c r="Z383" s="286"/>
      <c r="AA383" s="286"/>
      <c r="AB383" s="286"/>
      <c r="AC383" s="286"/>
      <c r="AD383" s="286"/>
      <c r="AE383" s="292">
        <f t="shared" si="361"/>
        <v>0</v>
      </c>
      <c r="AF383" s="286"/>
      <c r="AG383" s="286"/>
      <c r="AH383" s="286"/>
      <c r="AI383" s="286"/>
      <c r="AJ383" s="286"/>
      <c r="AK383" s="286"/>
      <c r="AL383" s="286"/>
      <c r="AM383" s="286"/>
      <c r="AN383" s="286"/>
      <c r="AO383" s="286"/>
      <c r="AP383" s="286"/>
      <c r="AQ383"/>
    </row>
    <row r="384" spans="1:43" ht="15.75" customHeight="1">
      <c r="A384" s="43"/>
      <c r="B384" s="43"/>
      <c r="C384" s="28" t="s">
        <v>197</v>
      </c>
      <c r="D384" s="29" t="s">
        <v>362</v>
      </c>
      <c r="E384" s="286">
        <f t="shared" ref="E384:F384" si="406">E524+E490+E499+E508+E517</f>
        <v>65702</v>
      </c>
      <c r="F384" s="286">
        <f t="shared" si="406"/>
        <v>85255</v>
      </c>
      <c r="G384" s="289">
        <f>G524+G490+G499+G508+G517</f>
        <v>85255</v>
      </c>
      <c r="H384" s="286">
        <f t="shared" ref="H384:K384" si="407">H524+H490+H499+H508+H517</f>
        <v>39261</v>
      </c>
      <c r="I384" s="286">
        <f t="shared" si="407"/>
        <v>22531</v>
      </c>
      <c r="J384" s="286">
        <f t="shared" si="407"/>
        <v>11746</v>
      </c>
      <c r="K384" s="286">
        <f t="shared" si="407"/>
        <v>11717</v>
      </c>
      <c r="L384" s="48">
        <f t="shared" si="374"/>
        <v>85255</v>
      </c>
      <c r="M384" s="48">
        <f t="shared" si="375"/>
        <v>0</v>
      </c>
      <c r="N384" s="286">
        <f t="shared" ref="N384:AP384" si="408">N524+N490+N499+N508+N517</f>
        <v>288</v>
      </c>
      <c r="O384" s="286">
        <f t="shared" si="408"/>
        <v>0</v>
      </c>
      <c r="P384" s="286">
        <f t="shared" si="408"/>
        <v>0</v>
      </c>
      <c r="Q384" s="286">
        <f t="shared" si="408"/>
        <v>0</v>
      </c>
      <c r="R384" s="286">
        <f t="shared" si="408"/>
        <v>0</v>
      </c>
      <c r="S384" s="286">
        <f t="shared" si="408"/>
        <v>0</v>
      </c>
      <c r="T384" s="286">
        <f t="shared" si="408"/>
        <v>0</v>
      </c>
      <c r="U384" s="286">
        <f t="shared" si="408"/>
        <v>0</v>
      </c>
      <c r="V384" s="286">
        <f t="shared" si="408"/>
        <v>0</v>
      </c>
      <c r="W384" s="286">
        <f t="shared" si="408"/>
        <v>0</v>
      </c>
      <c r="X384" s="286">
        <f t="shared" si="408"/>
        <v>0</v>
      </c>
      <c r="Y384" s="286">
        <f t="shared" si="408"/>
        <v>0</v>
      </c>
      <c r="Z384" s="286">
        <f t="shared" si="408"/>
        <v>0</v>
      </c>
      <c r="AA384" s="286">
        <f t="shared" si="408"/>
        <v>0</v>
      </c>
      <c r="AB384" s="286">
        <f t="shared" si="408"/>
        <v>0</v>
      </c>
      <c r="AC384" s="286">
        <f t="shared" si="408"/>
        <v>0</v>
      </c>
      <c r="AD384" s="286">
        <f t="shared" si="408"/>
        <v>0</v>
      </c>
      <c r="AE384" s="292">
        <f t="shared" si="361"/>
        <v>85255</v>
      </c>
      <c r="AF384" s="286">
        <f t="shared" si="408"/>
        <v>85255</v>
      </c>
      <c r="AG384" s="286">
        <f t="shared" si="408"/>
        <v>38013</v>
      </c>
      <c r="AH384" s="286">
        <f t="shared" si="408"/>
        <v>37345</v>
      </c>
      <c r="AI384" s="286">
        <f t="shared" si="408"/>
        <v>0</v>
      </c>
      <c r="AJ384" s="286">
        <f t="shared" si="408"/>
        <v>0</v>
      </c>
      <c r="AK384" s="286">
        <f t="shared" si="408"/>
        <v>0</v>
      </c>
      <c r="AL384" s="286">
        <f t="shared" si="408"/>
        <v>37345</v>
      </c>
      <c r="AM384" s="286">
        <f t="shared" si="408"/>
        <v>0</v>
      </c>
      <c r="AN384" s="286">
        <f t="shared" si="408"/>
        <v>0</v>
      </c>
      <c r="AO384" s="286">
        <f t="shared" si="408"/>
        <v>0</v>
      </c>
      <c r="AP384" s="286">
        <f t="shared" si="408"/>
        <v>0</v>
      </c>
      <c r="AQ384"/>
    </row>
    <row r="385" spans="1:43" ht="15.75" customHeight="1">
      <c r="A385" s="43"/>
      <c r="B385" s="43"/>
      <c r="C385" s="28" t="s">
        <v>199</v>
      </c>
      <c r="D385" s="29" t="s">
        <v>363</v>
      </c>
      <c r="E385" s="286">
        <f t="shared" ref="E385:K386" si="409">E491+E500+E509+E518+E525</f>
        <v>0</v>
      </c>
      <c r="F385" s="286">
        <f t="shared" si="409"/>
        <v>0</v>
      </c>
      <c r="G385" s="289">
        <f t="shared" si="409"/>
        <v>0</v>
      </c>
      <c r="H385" s="286">
        <f t="shared" si="409"/>
        <v>0</v>
      </c>
      <c r="I385" s="286">
        <f t="shared" si="409"/>
        <v>0</v>
      </c>
      <c r="J385" s="286">
        <f t="shared" si="409"/>
        <v>0</v>
      </c>
      <c r="K385" s="286">
        <f t="shared" si="409"/>
        <v>0</v>
      </c>
      <c r="L385" s="48">
        <f t="shared" si="374"/>
        <v>0</v>
      </c>
      <c r="M385" s="48">
        <f t="shared" si="375"/>
        <v>0</v>
      </c>
      <c r="N385" s="286">
        <f t="shared" ref="N385:AP386" si="410">N491+N500+N509+N518+N525</f>
        <v>0</v>
      </c>
      <c r="O385" s="286">
        <f t="shared" si="410"/>
        <v>0</v>
      </c>
      <c r="P385" s="286">
        <f t="shared" si="410"/>
        <v>0</v>
      </c>
      <c r="Q385" s="286">
        <f t="shared" si="410"/>
        <v>0</v>
      </c>
      <c r="R385" s="286">
        <f t="shared" si="410"/>
        <v>0</v>
      </c>
      <c r="S385" s="286">
        <f t="shared" si="410"/>
        <v>0</v>
      </c>
      <c r="T385" s="286">
        <f t="shared" si="410"/>
        <v>0</v>
      </c>
      <c r="U385" s="286">
        <f t="shared" si="410"/>
        <v>0</v>
      </c>
      <c r="V385" s="286">
        <f t="shared" si="410"/>
        <v>0</v>
      </c>
      <c r="W385" s="286">
        <f t="shared" si="410"/>
        <v>0</v>
      </c>
      <c r="X385" s="286">
        <f t="shared" si="410"/>
        <v>0</v>
      </c>
      <c r="Y385" s="286">
        <f t="shared" si="410"/>
        <v>0</v>
      </c>
      <c r="Z385" s="286">
        <f t="shared" si="410"/>
        <v>0</v>
      </c>
      <c r="AA385" s="286">
        <f t="shared" si="410"/>
        <v>0</v>
      </c>
      <c r="AB385" s="286">
        <f t="shared" si="410"/>
        <v>0</v>
      </c>
      <c r="AC385" s="286">
        <f t="shared" si="410"/>
        <v>0</v>
      </c>
      <c r="AD385" s="286">
        <f t="shared" si="410"/>
        <v>0</v>
      </c>
      <c r="AE385" s="292">
        <f t="shared" si="361"/>
        <v>0</v>
      </c>
      <c r="AF385" s="286">
        <f t="shared" si="410"/>
        <v>0</v>
      </c>
      <c r="AG385" s="286">
        <f t="shared" si="410"/>
        <v>0</v>
      </c>
      <c r="AH385" s="286">
        <f t="shared" si="410"/>
        <v>0</v>
      </c>
      <c r="AI385" s="286">
        <f t="shared" si="410"/>
        <v>0</v>
      </c>
      <c r="AJ385" s="286">
        <f t="shared" si="410"/>
        <v>0</v>
      </c>
      <c r="AK385" s="286">
        <f t="shared" si="410"/>
        <v>0</v>
      </c>
      <c r="AL385" s="286">
        <f t="shared" si="410"/>
        <v>0</v>
      </c>
      <c r="AM385" s="286">
        <f t="shared" si="410"/>
        <v>0</v>
      </c>
      <c r="AN385" s="286">
        <f t="shared" si="410"/>
        <v>0</v>
      </c>
      <c r="AO385" s="286">
        <f t="shared" si="410"/>
        <v>0</v>
      </c>
      <c r="AP385" s="286">
        <f t="shared" si="410"/>
        <v>0</v>
      </c>
      <c r="AQ385"/>
    </row>
    <row r="386" spans="1:43" ht="15.75" customHeight="1">
      <c r="A386" s="43"/>
      <c r="B386" s="43"/>
      <c r="C386" s="28" t="s">
        <v>201</v>
      </c>
      <c r="D386" s="29" t="s">
        <v>364</v>
      </c>
      <c r="E386" s="286">
        <f t="shared" si="409"/>
        <v>12485</v>
      </c>
      <c r="F386" s="286">
        <f t="shared" si="409"/>
        <v>16199</v>
      </c>
      <c r="G386" s="289">
        <f t="shared" si="409"/>
        <v>16199</v>
      </c>
      <c r="H386" s="286">
        <f t="shared" si="409"/>
        <v>7461</v>
      </c>
      <c r="I386" s="286">
        <f t="shared" si="409"/>
        <v>4281</v>
      </c>
      <c r="J386" s="286">
        <f t="shared" si="409"/>
        <v>2232</v>
      </c>
      <c r="K386" s="286">
        <f t="shared" si="409"/>
        <v>2225</v>
      </c>
      <c r="L386" s="48">
        <f t="shared" si="374"/>
        <v>16199</v>
      </c>
      <c r="M386" s="48">
        <f t="shared" si="375"/>
        <v>0</v>
      </c>
      <c r="N386" s="286">
        <f t="shared" si="410"/>
        <v>0</v>
      </c>
      <c r="O386" s="286">
        <f t="shared" si="410"/>
        <v>0</v>
      </c>
      <c r="P386" s="286">
        <f t="shared" si="410"/>
        <v>0</v>
      </c>
      <c r="Q386" s="286">
        <f t="shared" si="410"/>
        <v>0</v>
      </c>
      <c r="R386" s="286">
        <f t="shared" si="410"/>
        <v>0</v>
      </c>
      <c r="S386" s="286">
        <f t="shared" si="410"/>
        <v>0</v>
      </c>
      <c r="T386" s="286">
        <f t="shared" si="410"/>
        <v>0</v>
      </c>
      <c r="U386" s="286">
        <f t="shared" si="410"/>
        <v>0</v>
      </c>
      <c r="V386" s="286">
        <f t="shared" si="410"/>
        <v>0</v>
      </c>
      <c r="W386" s="286">
        <f t="shared" si="410"/>
        <v>0</v>
      </c>
      <c r="X386" s="286">
        <f t="shared" si="410"/>
        <v>0</v>
      </c>
      <c r="Y386" s="286">
        <f t="shared" si="410"/>
        <v>0</v>
      </c>
      <c r="Z386" s="286">
        <f t="shared" si="410"/>
        <v>0</v>
      </c>
      <c r="AA386" s="286">
        <f t="shared" si="410"/>
        <v>0</v>
      </c>
      <c r="AB386" s="286">
        <f t="shared" si="410"/>
        <v>0</v>
      </c>
      <c r="AC386" s="286">
        <f t="shared" si="410"/>
        <v>0</v>
      </c>
      <c r="AD386" s="286">
        <f t="shared" si="410"/>
        <v>0</v>
      </c>
      <c r="AE386" s="292">
        <f t="shared" si="361"/>
        <v>16199</v>
      </c>
      <c r="AF386" s="286">
        <f t="shared" si="410"/>
        <v>16199</v>
      </c>
      <c r="AG386" s="286">
        <f t="shared" si="410"/>
        <v>7281</v>
      </c>
      <c r="AH386" s="286">
        <f t="shared" si="410"/>
        <v>7831</v>
      </c>
      <c r="AI386" s="286">
        <f t="shared" si="410"/>
        <v>0</v>
      </c>
      <c r="AJ386" s="286">
        <f t="shared" si="410"/>
        <v>0</v>
      </c>
      <c r="AK386" s="286">
        <f t="shared" si="410"/>
        <v>0</v>
      </c>
      <c r="AL386" s="286">
        <f t="shared" si="410"/>
        <v>7831</v>
      </c>
      <c r="AM386" s="286">
        <f t="shared" si="410"/>
        <v>0</v>
      </c>
      <c r="AN386" s="286">
        <f t="shared" si="410"/>
        <v>0</v>
      </c>
      <c r="AO386" s="286">
        <f t="shared" si="410"/>
        <v>0</v>
      </c>
      <c r="AP386" s="286">
        <f t="shared" si="410"/>
        <v>0</v>
      </c>
      <c r="AQ386"/>
    </row>
    <row r="387" spans="1:43" ht="21" customHeight="1">
      <c r="A387" s="43"/>
      <c r="B387" s="43"/>
      <c r="C387" s="141" t="s">
        <v>365</v>
      </c>
      <c r="D387" s="142">
        <v>70</v>
      </c>
      <c r="E387" s="298">
        <f>E388+E392+E395+E389+E394+E393</f>
        <v>94327</v>
      </c>
      <c r="F387" s="298">
        <f t="shared" ref="F387:AP387" si="411">F388+F392+F395+F389+F394+F393</f>
        <v>31564</v>
      </c>
      <c r="G387" s="298">
        <f t="shared" si="411"/>
        <v>50348</v>
      </c>
      <c r="H387" s="298">
        <f t="shared" si="411"/>
        <v>17457</v>
      </c>
      <c r="I387" s="298">
        <f t="shared" si="411"/>
        <v>12891</v>
      </c>
      <c r="J387" s="298">
        <f t="shared" si="411"/>
        <v>11000</v>
      </c>
      <c r="K387" s="298">
        <f t="shared" si="411"/>
        <v>9000</v>
      </c>
      <c r="L387" s="48">
        <f t="shared" si="374"/>
        <v>50348</v>
      </c>
      <c r="M387" s="48">
        <f t="shared" si="375"/>
        <v>0</v>
      </c>
      <c r="N387" s="298">
        <f t="shared" si="411"/>
        <v>24597</v>
      </c>
      <c r="O387" s="298">
        <f t="shared" si="411"/>
        <v>16398</v>
      </c>
      <c r="P387" s="298">
        <f t="shared" si="411"/>
        <v>0</v>
      </c>
      <c r="Q387" s="298">
        <f t="shared" si="411"/>
        <v>2</v>
      </c>
      <c r="R387" s="298">
        <f t="shared" si="411"/>
        <v>0</v>
      </c>
      <c r="S387" s="298">
        <f t="shared" si="411"/>
        <v>1</v>
      </c>
      <c r="T387" s="298">
        <f t="shared" si="411"/>
        <v>5</v>
      </c>
      <c r="U387" s="298">
        <f t="shared" si="411"/>
        <v>29</v>
      </c>
      <c r="V387" s="298">
        <f t="shared" si="411"/>
        <v>0</v>
      </c>
      <c r="W387" s="298">
        <f t="shared" si="411"/>
        <v>0</v>
      </c>
      <c r="X387" s="298">
        <f t="shared" si="411"/>
        <v>46</v>
      </c>
      <c r="Y387" s="298">
        <f t="shared" si="411"/>
        <v>0</v>
      </c>
      <c r="Z387" s="298">
        <f t="shared" si="411"/>
        <v>0</v>
      </c>
      <c r="AA387" s="298">
        <f t="shared" si="411"/>
        <v>9380</v>
      </c>
      <c r="AB387" s="298">
        <f t="shared" si="411"/>
        <v>27</v>
      </c>
      <c r="AC387" s="298">
        <f t="shared" si="411"/>
        <v>81</v>
      </c>
      <c r="AD387" s="298">
        <f t="shared" si="411"/>
        <v>0</v>
      </c>
      <c r="AE387" s="292">
        <f t="shared" si="361"/>
        <v>59919</v>
      </c>
      <c r="AF387" s="298">
        <f t="shared" si="411"/>
        <v>59919</v>
      </c>
      <c r="AG387" s="298">
        <f t="shared" si="411"/>
        <v>40250</v>
      </c>
      <c r="AH387" s="298">
        <f t="shared" si="411"/>
        <v>29538</v>
      </c>
      <c r="AI387" s="298">
        <f t="shared" si="411"/>
        <v>0</v>
      </c>
      <c r="AJ387" s="298">
        <f t="shared" si="411"/>
        <v>0</v>
      </c>
      <c r="AK387" s="298">
        <f t="shared" si="411"/>
        <v>0</v>
      </c>
      <c r="AL387" s="298">
        <f t="shared" si="411"/>
        <v>30721</v>
      </c>
      <c r="AM387" s="298">
        <f t="shared" si="411"/>
        <v>15000</v>
      </c>
      <c r="AN387" s="298">
        <f t="shared" si="411"/>
        <v>6975</v>
      </c>
      <c r="AO387" s="298">
        <f t="shared" si="411"/>
        <v>0</v>
      </c>
      <c r="AP387" s="298">
        <f t="shared" si="411"/>
        <v>0</v>
      </c>
      <c r="AQ387"/>
    </row>
    <row r="388" spans="1:43" ht="21.75" customHeight="1">
      <c r="A388" s="43"/>
      <c r="B388" s="43"/>
      <c r="C388" s="144" t="s">
        <v>366</v>
      </c>
      <c r="D388" s="145"/>
      <c r="E388" s="299">
        <v>83947</v>
      </c>
      <c r="F388" s="299"/>
      <c r="G388" s="299">
        <f>2353+6215-368+493+43</f>
        <v>8736</v>
      </c>
      <c r="H388" s="299">
        <f>8693+43</f>
        <v>8736</v>
      </c>
      <c r="I388" s="299"/>
      <c r="J388" s="299"/>
      <c r="K388" s="299"/>
      <c r="L388" s="48">
        <f t="shared" si="374"/>
        <v>8736</v>
      </c>
      <c r="M388" s="48">
        <f t="shared" si="375"/>
        <v>0</v>
      </c>
      <c r="N388" s="299"/>
      <c r="O388" s="299"/>
      <c r="P388" s="299"/>
      <c r="Q388" s="299">
        <v>2</v>
      </c>
      <c r="R388" s="299"/>
      <c r="S388" s="299">
        <v>1</v>
      </c>
      <c r="T388" s="299">
        <v>5</v>
      </c>
      <c r="U388" s="299">
        <v>29</v>
      </c>
      <c r="V388" s="299"/>
      <c r="W388" s="299"/>
      <c r="X388" s="299">
        <v>46</v>
      </c>
      <c r="Y388" s="299"/>
      <c r="Z388" s="299"/>
      <c r="AA388" s="299">
        <v>380</v>
      </c>
      <c r="AB388" s="299">
        <v>27</v>
      </c>
      <c r="AC388" s="299">
        <v>81</v>
      </c>
      <c r="AD388" s="299"/>
      <c r="AE388" s="292">
        <f t="shared" si="361"/>
        <v>9307</v>
      </c>
      <c r="AF388" s="299">
        <v>9307</v>
      </c>
      <c r="AG388" s="299">
        <v>1523</v>
      </c>
      <c r="AH388" s="299">
        <v>257</v>
      </c>
      <c r="AI388" s="299"/>
      <c r="AJ388" s="299"/>
      <c r="AK388" s="299"/>
      <c r="AL388" s="299"/>
      <c r="AM388" s="299"/>
      <c r="AN388" s="299"/>
      <c r="AO388" s="299"/>
      <c r="AP388" s="299"/>
      <c r="AQ388"/>
    </row>
    <row r="389" spans="1:43" ht="21.75" customHeight="1">
      <c r="A389" s="43"/>
      <c r="B389" s="43"/>
      <c r="C389" s="144" t="s">
        <v>367</v>
      </c>
      <c r="D389" s="145"/>
      <c r="E389" s="299"/>
      <c r="F389" s="299">
        <f t="shared" ref="F389:AP389" si="412">F390+F391</f>
        <v>4074</v>
      </c>
      <c r="G389" s="299">
        <f t="shared" si="412"/>
        <v>4074</v>
      </c>
      <c r="H389" s="299">
        <f t="shared" si="412"/>
        <v>183</v>
      </c>
      <c r="I389" s="299">
        <f t="shared" si="412"/>
        <v>3891</v>
      </c>
      <c r="J389" s="299">
        <f t="shared" si="412"/>
        <v>0</v>
      </c>
      <c r="K389" s="299">
        <f t="shared" si="412"/>
        <v>0</v>
      </c>
      <c r="L389" s="48">
        <f t="shared" si="374"/>
        <v>4074</v>
      </c>
      <c r="M389" s="48">
        <f t="shared" si="375"/>
        <v>0</v>
      </c>
      <c r="N389" s="299">
        <f t="shared" si="412"/>
        <v>0</v>
      </c>
      <c r="O389" s="299">
        <f t="shared" si="412"/>
        <v>0</v>
      </c>
      <c r="P389" s="299">
        <f t="shared" si="412"/>
        <v>0</v>
      </c>
      <c r="Q389" s="299">
        <f t="shared" si="412"/>
        <v>0</v>
      </c>
      <c r="R389" s="299">
        <f t="shared" si="412"/>
        <v>0</v>
      </c>
      <c r="S389" s="299">
        <f t="shared" si="412"/>
        <v>0</v>
      </c>
      <c r="T389" s="299">
        <f t="shared" si="412"/>
        <v>0</v>
      </c>
      <c r="U389" s="299">
        <f t="shared" si="412"/>
        <v>0</v>
      </c>
      <c r="V389" s="299">
        <f t="shared" si="412"/>
        <v>0</v>
      </c>
      <c r="W389" s="299">
        <f t="shared" si="412"/>
        <v>0</v>
      </c>
      <c r="X389" s="299">
        <f t="shared" si="412"/>
        <v>0</v>
      </c>
      <c r="Y389" s="299">
        <f t="shared" si="412"/>
        <v>0</v>
      </c>
      <c r="Z389" s="299">
        <f t="shared" si="412"/>
        <v>0</v>
      </c>
      <c r="AA389" s="299">
        <f t="shared" si="412"/>
        <v>0</v>
      </c>
      <c r="AB389" s="299">
        <f t="shared" si="412"/>
        <v>0</v>
      </c>
      <c r="AC389" s="299">
        <f t="shared" si="412"/>
        <v>0</v>
      </c>
      <c r="AD389" s="299">
        <f t="shared" si="412"/>
        <v>0</v>
      </c>
      <c r="AE389" s="292">
        <f t="shared" si="361"/>
        <v>4074</v>
      </c>
      <c r="AF389" s="299">
        <f t="shared" si="412"/>
        <v>4074</v>
      </c>
      <c r="AG389" s="299">
        <f t="shared" si="412"/>
        <v>0</v>
      </c>
      <c r="AH389" s="299">
        <f t="shared" si="412"/>
        <v>3833</v>
      </c>
      <c r="AI389" s="299">
        <f t="shared" si="412"/>
        <v>0</v>
      </c>
      <c r="AJ389" s="299">
        <f t="shared" si="412"/>
        <v>0</v>
      </c>
      <c r="AK389" s="299">
        <f t="shared" si="412"/>
        <v>0</v>
      </c>
      <c r="AL389" s="299">
        <f t="shared" si="412"/>
        <v>3833</v>
      </c>
      <c r="AM389" s="299">
        <f t="shared" si="412"/>
        <v>0</v>
      </c>
      <c r="AN389" s="299">
        <f t="shared" si="412"/>
        <v>0</v>
      </c>
      <c r="AO389" s="299">
        <f t="shared" si="412"/>
        <v>0</v>
      </c>
      <c r="AP389" s="299">
        <f t="shared" si="412"/>
        <v>0</v>
      </c>
      <c r="AQ389"/>
    </row>
    <row r="390" spans="1:43" ht="21.75" customHeight="1">
      <c r="A390" s="43"/>
      <c r="B390" s="43"/>
      <c r="C390" s="144" t="s">
        <v>368</v>
      </c>
      <c r="D390" s="145"/>
      <c r="E390" s="299"/>
      <c r="F390" s="299">
        <v>3891</v>
      </c>
      <c r="G390" s="299">
        <v>3891</v>
      </c>
      <c r="H390" s="299"/>
      <c r="I390" s="299">
        <v>3891</v>
      </c>
      <c r="J390" s="299"/>
      <c r="K390" s="299"/>
      <c r="L390" s="48">
        <f t="shared" si="374"/>
        <v>3891</v>
      </c>
      <c r="M390" s="48">
        <f t="shared" si="375"/>
        <v>0</v>
      </c>
      <c r="N390" s="299"/>
      <c r="O390" s="299"/>
      <c r="P390" s="299"/>
      <c r="Q390" s="299"/>
      <c r="R390" s="299"/>
      <c r="S390" s="299"/>
      <c r="T390" s="299"/>
      <c r="U390" s="299"/>
      <c r="V390" s="299"/>
      <c r="W390" s="299"/>
      <c r="X390" s="299"/>
      <c r="Y390" s="299"/>
      <c r="Z390" s="299"/>
      <c r="AA390" s="299"/>
      <c r="AB390" s="299"/>
      <c r="AC390" s="299"/>
      <c r="AD390" s="299"/>
      <c r="AE390" s="292">
        <f t="shared" si="361"/>
        <v>3891</v>
      </c>
      <c r="AF390" s="299">
        <v>3891</v>
      </c>
      <c r="AG390" s="299"/>
      <c r="AH390" s="299">
        <v>3033</v>
      </c>
      <c r="AI390" s="299"/>
      <c r="AJ390" s="299"/>
      <c r="AK390" s="299"/>
      <c r="AL390" s="299">
        <v>3033</v>
      </c>
      <c r="AM390" s="299"/>
      <c r="AN390" s="299"/>
      <c r="AO390" s="299"/>
      <c r="AP390" s="299"/>
      <c r="AQ390"/>
    </row>
    <row r="391" spans="1:43" ht="21.75" customHeight="1">
      <c r="A391" s="43"/>
      <c r="B391" s="43"/>
      <c r="C391" s="144" t="s">
        <v>369</v>
      </c>
      <c r="D391" s="145"/>
      <c r="E391" s="299"/>
      <c r="F391" s="299">
        <v>183</v>
      </c>
      <c r="G391" s="299">
        <v>183</v>
      </c>
      <c r="H391" s="299">
        <v>183</v>
      </c>
      <c r="I391" s="299"/>
      <c r="J391" s="299"/>
      <c r="K391" s="299"/>
      <c r="L391" s="48">
        <f t="shared" si="374"/>
        <v>183</v>
      </c>
      <c r="M391" s="48">
        <f t="shared" si="375"/>
        <v>0</v>
      </c>
      <c r="N391" s="299"/>
      <c r="O391" s="299"/>
      <c r="P391" s="299"/>
      <c r="Q391" s="299"/>
      <c r="R391" s="299"/>
      <c r="S391" s="299"/>
      <c r="T391" s="299"/>
      <c r="U391" s="299"/>
      <c r="V391" s="299"/>
      <c r="W391" s="299"/>
      <c r="X391" s="299"/>
      <c r="Y391" s="299"/>
      <c r="Z391" s="299"/>
      <c r="AA391" s="299"/>
      <c r="AB391" s="299"/>
      <c r="AC391" s="299"/>
      <c r="AD391" s="299"/>
      <c r="AE391" s="292">
        <f t="shared" si="361"/>
        <v>183</v>
      </c>
      <c r="AF391" s="299">
        <v>183</v>
      </c>
      <c r="AG391" s="299"/>
      <c r="AH391" s="299">
        <v>800</v>
      </c>
      <c r="AI391" s="299"/>
      <c r="AJ391" s="299"/>
      <c r="AK391" s="299"/>
      <c r="AL391" s="299">
        <v>800</v>
      </c>
      <c r="AM391" s="299"/>
      <c r="AN391" s="299"/>
      <c r="AO391" s="299"/>
      <c r="AP391" s="299"/>
      <c r="AQ391"/>
    </row>
    <row r="392" spans="1:43" ht="25.5" customHeight="1">
      <c r="A392" s="43"/>
      <c r="B392" s="43"/>
      <c r="C392" s="144" t="s">
        <v>370</v>
      </c>
      <c r="D392" s="145"/>
      <c r="E392" s="299">
        <f t="shared" ref="E392:F392" si="413">E527+E511</f>
        <v>3028</v>
      </c>
      <c r="F392" s="299">
        <f t="shared" si="413"/>
        <v>2490</v>
      </c>
      <c r="G392" s="299">
        <f>G527+G511</f>
        <v>7924</v>
      </c>
      <c r="H392" s="299">
        <f t="shared" ref="H392:K392" si="414">H527+H511</f>
        <v>7924</v>
      </c>
      <c r="I392" s="299">
        <f t="shared" si="414"/>
        <v>0</v>
      </c>
      <c r="J392" s="299">
        <f t="shared" si="414"/>
        <v>0</v>
      </c>
      <c r="K392" s="299">
        <f t="shared" si="414"/>
        <v>0</v>
      </c>
      <c r="L392" s="48">
        <f t="shared" si="374"/>
        <v>7924</v>
      </c>
      <c r="M392" s="48">
        <f t="shared" si="375"/>
        <v>0</v>
      </c>
      <c r="N392" s="299">
        <f t="shared" ref="N392:AG392" si="415">N527+N511</f>
        <v>0</v>
      </c>
      <c r="O392" s="299">
        <f t="shared" si="415"/>
        <v>0</v>
      </c>
      <c r="P392" s="299">
        <f t="shared" si="415"/>
        <v>0</v>
      </c>
      <c r="Q392" s="299">
        <f t="shared" si="415"/>
        <v>0</v>
      </c>
      <c r="R392" s="299">
        <f t="shared" si="415"/>
        <v>0</v>
      </c>
      <c r="S392" s="299">
        <f t="shared" si="415"/>
        <v>0</v>
      </c>
      <c r="T392" s="299">
        <f t="shared" si="415"/>
        <v>0</v>
      </c>
      <c r="U392" s="299">
        <f t="shared" si="415"/>
        <v>0</v>
      </c>
      <c r="V392" s="299">
        <f t="shared" si="415"/>
        <v>0</v>
      </c>
      <c r="W392" s="299">
        <f t="shared" si="415"/>
        <v>0</v>
      </c>
      <c r="X392" s="299">
        <f t="shared" si="415"/>
        <v>0</v>
      </c>
      <c r="Y392" s="299">
        <f t="shared" si="415"/>
        <v>0</v>
      </c>
      <c r="Z392" s="299">
        <f t="shared" si="415"/>
        <v>0</v>
      </c>
      <c r="AA392" s="299">
        <f t="shared" si="415"/>
        <v>9000</v>
      </c>
      <c r="AB392" s="299">
        <f t="shared" si="415"/>
        <v>0</v>
      </c>
      <c r="AC392" s="299">
        <f t="shared" si="415"/>
        <v>0</v>
      </c>
      <c r="AD392" s="299">
        <f t="shared" si="415"/>
        <v>0</v>
      </c>
      <c r="AE392" s="292">
        <f t="shared" si="361"/>
        <v>16924</v>
      </c>
      <c r="AF392" s="299">
        <f t="shared" si="415"/>
        <v>16924</v>
      </c>
      <c r="AG392" s="299">
        <f t="shared" si="415"/>
        <v>13891</v>
      </c>
      <c r="AH392" s="299">
        <f>AH527+AH511+AH493</f>
        <v>7054</v>
      </c>
      <c r="AI392" s="299">
        <f t="shared" ref="AI392:AP392" si="416">AI527+AI511+AI493</f>
        <v>0</v>
      </c>
      <c r="AJ392" s="299">
        <f t="shared" si="416"/>
        <v>0</v>
      </c>
      <c r="AK392" s="299">
        <f t="shared" si="416"/>
        <v>0</v>
      </c>
      <c r="AL392" s="299">
        <f t="shared" si="416"/>
        <v>11554</v>
      </c>
      <c r="AM392" s="299">
        <f t="shared" si="416"/>
        <v>0</v>
      </c>
      <c r="AN392" s="299">
        <f t="shared" si="416"/>
        <v>0</v>
      </c>
      <c r="AO392" s="299">
        <f t="shared" si="416"/>
        <v>0</v>
      </c>
      <c r="AP392" s="299">
        <f t="shared" si="416"/>
        <v>0</v>
      </c>
      <c r="AQ392"/>
    </row>
    <row r="393" spans="1:43" ht="25.5" customHeight="1">
      <c r="A393" s="43"/>
      <c r="B393" s="43"/>
      <c r="C393" s="283" t="s">
        <v>371</v>
      </c>
      <c r="D393" s="145"/>
      <c r="E393" s="299"/>
      <c r="F393" s="299"/>
      <c r="G393" s="299">
        <v>4000</v>
      </c>
      <c r="H393" s="299"/>
      <c r="I393" s="299">
        <v>2000</v>
      </c>
      <c r="J393" s="299">
        <v>2000</v>
      </c>
      <c r="K393" s="299"/>
      <c r="L393" s="48">
        <f t="shared" si="374"/>
        <v>4000</v>
      </c>
      <c r="M393" s="48">
        <f t="shared" si="375"/>
        <v>0</v>
      </c>
      <c r="N393" s="299">
        <v>24597</v>
      </c>
      <c r="O393" s="299">
        <v>16398</v>
      </c>
      <c r="P393" s="299"/>
      <c r="Q393" s="299"/>
      <c r="R393" s="299"/>
      <c r="S393" s="299"/>
      <c r="T393" s="299"/>
      <c r="U393" s="299"/>
      <c r="V393" s="299"/>
      <c r="W393" s="299"/>
      <c r="X393" s="299"/>
      <c r="Y393" s="299"/>
      <c r="Z393" s="299"/>
      <c r="AA393" s="299"/>
      <c r="AB393" s="299"/>
      <c r="AC393" s="299"/>
      <c r="AD393" s="299"/>
      <c r="AE393" s="292">
        <f t="shared" si="361"/>
        <v>4000</v>
      </c>
      <c r="AF393" s="299">
        <v>4000</v>
      </c>
      <c r="AG393" s="299">
        <v>49</v>
      </c>
      <c r="AH393" s="299">
        <v>15000</v>
      </c>
      <c r="AI393" s="299"/>
      <c r="AJ393" s="299"/>
      <c r="AK393" s="299"/>
      <c r="AL393" s="299">
        <v>15000</v>
      </c>
      <c r="AM393" s="299">
        <v>15000</v>
      </c>
      <c r="AN393" s="299">
        <v>6975</v>
      </c>
      <c r="AO393" s="299"/>
      <c r="AP393" s="299"/>
      <c r="AQ393"/>
    </row>
    <row r="394" spans="1:43" ht="25.5" customHeight="1">
      <c r="A394" s="43"/>
      <c r="B394" s="43"/>
      <c r="C394" s="144" t="s">
        <v>372</v>
      </c>
      <c r="D394" s="145"/>
      <c r="E394" s="299"/>
      <c r="F394" s="299"/>
      <c r="G394" s="299">
        <f>138+58+153+58+149+58</f>
        <v>614</v>
      </c>
      <c r="H394" s="299">
        <v>614</v>
      </c>
      <c r="I394" s="299"/>
      <c r="J394" s="299"/>
      <c r="K394" s="299"/>
      <c r="L394" s="48">
        <f t="shared" si="374"/>
        <v>614</v>
      </c>
      <c r="M394" s="48">
        <f t="shared" si="375"/>
        <v>0</v>
      </c>
      <c r="N394" s="299"/>
      <c r="O394" s="299"/>
      <c r="P394" s="299"/>
      <c r="Q394" s="299"/>
      <c r="R394" s="299"/>
      <c r="S394" s="299"/>
      <c r="T394" s="299"/>
      <c r="U394" s="299"/>
      <c r="V394" s="299"/>
      <c r="W394" s="299"/>
      <c r="X394" s="299"/>
      <c r="Y394" s="299"/>
      <c r="Z394" s="299"/>
      <c r="AA394" s="299"/>
      <c r="AB394" s="299"/>
      <c r="AC394" s="299"/>
      <c r="AD394" s="299"/>
      <c r="AE394" s="292">
        <f t="shared" si="361"/>
        <v>614</v>
      </c>
      <c r="AF394" s="299">
        <v>614</v>
      </c>
      <c r="AG394" s="299"/>
      <c r="AH394" s="299">
        <v>3394</v>
      </c>
      <c r="AI394" s="299"/>
      <c r="AJ394" s="299"/>
      <c r="AK394" s="299"/>
      <c r="AL394" s="299">
        <v>334</v>
      </c>
      <c r="AM394" s="299"/>
      <c r="AN394" s="299"/>
      <c r="AO394" s="299"/>
      <c r="AP394" s="299"/>
      <c r="AQ394"/>
    </row>
    <row r="395" spans="1:43" ht="24.75" customHeight="1">
      <c r="A395" s="43"/>
      <c r="B395" s="43"/>
      <c r="C395" s="144" t="s">
        <v>373</v>
      </c>
      <c r="D395" s="145"/>
      <c r="E395" s="299">
        <f>E530</f>
        <v>7352</v>
      </c>
      <c r="F395" s="299">
        <f t="shared" ref="F395:K395" si="417">F530</f>
        <v>25000</v>
      </c>
      <c r="G395" s="299">
        <f t="shared" si="417"/>
        <v>25000</v>
      </c>
      <c r="H395" s="299">
        <f t="shared" si="417"/>
        <v>0</v>
      </c>
      <c r="I395" s="299">
        <f t="shared" si="417"/>
        <v>7000</v>
      </c>
      <c r="J395" s="299">
        <f t="shared" si="417"/>
        <v>9000</v>
      </c>
      <c r="K395" s="299">
        <f t="shared" si="417"/>
        <v>9000</v>
      </c>
      <c r="L395" s="48">
        <f t="shared" si="374"/>
        <v>25000</v>
      </c>
      <c r="M395" s="48">
        <f t="shared" si="375"/>
        <v>0</v>
      </c>
      <c r="N395" s="299">
        <f t="shared" ref="N395:AP395" si="418">N530</f>
        <v>0</v>
      </c>
      <c r="O395" s="299">
        <f t="shared" si="418"/>
        <v>0</v>
      </c>
      <c r="P395" s="299">
        <f t="shared" si="418"/>
        <v>0</v>
      </c>
      <c r="Q395" s="299">
        <f t="shared" si="418"/>
        <v>0</v>
      </c>
      <c r="R395" s="299">
        <f t="shared" si="418"/>
        <v>0</v>
      </c>
      <c r="S395" s="299">
        <f t="shared" si="418"/>
        <v>0</v>
      </c>
      <c r="T395" s="299">
        <f t="shared" si="418"/>
        <v>0</v>
      </c>
      <c r="U395" s="299">
        <f t="shared" si="418"/>
        <v>0</v>
      </c>
      <c r="V395" s="299">
        <f t="shared" si="418"/>
        <v>0</v>
      </c>
      <c r="W395" s="299">
        <f t="shared" si="418"/>
        <v>0</v>
      </c>
      <c r="X395" s="299">
        <f t="shared" si="418"/>
        <v>0</v>
      </c>
      <c r="Y395" s="299">
        <f t="shared" si="418"/>
        <v>0</v>
      </c>
      <c r="Z395" s="299">
        <f t="shared" si="418"/>
        <v>0</v>
      </c>
      <c r="AA395" s="299">
        <f t="shared" si="418"/>
        <v>0</v>
      </c>
      <c r="AB395" s="299">
        <f t="shared" si="418"/>
        <v>0</v>
      </c>
      <c r="AC395" s="299">
        <f t="shared" si="418"/>
        <v>0</v>
      </c>
      <c r="AD395" s="299">
        <f t="shared" si="418"/>
        <v>0</v>
      </c>
      <c r="AE395" s="292">
        <f t="shared" si="361"/>
        <v>25000</v>
      </c>
      <c r="AF395" s="299">
        <f t="shared" si="418"/>
        <v>25000</v>
      </c>
      <c r="AG395" s="299">
        <f t="shared" si="418"/>
        <v>24787</v>
      </c>
      <c r="AH395" s="299">
        <f t="shared" si="418"/>
        <v>0</v>
      </c>
      <c r="AI395" s="299">
        <f t="shared" si="418"/>
        <v>0</v>
      </c>
      <c r="AJ395" s="299">
        <f t="shared" si="418"/>
        <v>0</v>
      </c>
      <c r="AK395" s="299">
        <f t="shared" si="418"/>
        <v>0</v>
      </c>
      <c r="AL395" s="299">
        <f t="shared" si="418"/>
        <v>0</v>
      </c>
      <c r="AM395" s="299">
        <f t="shared" si="418"/>
        <v>0</v>
      </c>
      <c r="AN395" s="299">
        <f t="shared" si="418"/>
        <v>0</v>
      </c>
      <c r="AO395" s="299">
        <f t="shared" si="418"/>
        <v>0</v>
      </c>
      <c r="AP395" s="299">
        <f t="shared" si="418"/>
        <v>0</v>
      </c>
      <c r="AQ395"/>
    </row>
    <row r="396" spans="1:43" ht="0.75" customHeight="1">
      <c r="A396" s="43"/>
      <c r="B396" s="43"/>
      <c r="C396" s="148" t="s">
        <v>310</v>
      </c>
      <c r="D396" s="129">
        <v>85.01</v>
      </c>
      <c r="E396" s="235"/>
      <c r="F396" s="235"/>
      <c r="G396" s="235"/>
      <c r="H396" s="235"/>
      <c r="I396" s="235"/>
      <c r="J396" s="235"/>
      <c r="K396" s="235"/>
      <c r="L396" s="48">
        <f t="shared" si="374"/>
        <v>0</v>
      </c>
      <c r="M396" s="48">
        <f t="shared" si="375"/>
        <v>0</v>
      </c>
      <c r="N396" s="235"/>
      <c r="O396" s="235"/>
      <c r="P396" s="235"/>
      <c r="Q396" s="235"/>
      <c r="R396" s="235"/>
      <c r="S396" s="235"/>
      <c r="T396" s="235"/>
      <c r="U396" s="235"/>
      <c r="V396" s="235"/>
      <c r="W396" s="235"/>
      <c r="X396" s="235"/>
      <c r="Y396" s="235"/>
      <c r="Z396" s="235"/>
      <c r="AA396" s="235"/>
      <c r="AB396" s="235"/>
      <c r="AC396" s="235"/>
      <c r="AD396" s="235"/>
      <c r="AE396" s="292">
        <f t="shared" si="361"/>
        <v>0</v>
      </c>
      <c r="AF396" s="235"/>
      <c r="AG396" s="235"/>
      <c r="AH396" s="235"/>
      <c r="AI396" s="235"/>
      <c r="AJ396" s="235"/>
      <c r="AK396" s="235"/>
      <c r="AL396" s="235"/>
      <c r="AM396" s="235"/>
      <c r="AN396" s="235"/>
      <c r="AO396" s="235"/>
      <c r="AP396" s="235"/>
      <c r="AQ396"/>
    </row>
    <row r="397" spans="1:43" ht="9" hidden="1" customHeight="1">
      <c r="A397" s="43"/>
      <c r="B397" s="43"/>
      <c r="C397" s="150" t="s">
        <v>332</v>
      </c>
      <c r="D397" s="129" t="s">
        <v>374</v>
      </c>
      <c r="E397" s="235"/>
      <c r="F397" s="235"/>
      <c r="G397" s="235"/>
      <c r="H397" s="235"/>
      <c r="I397" s="235"/>
      <c r="J397" s="235"/>
      <c r="K397" s="235"/>
      <c r="L397" s="48">
        <f t="shared" si="374"/>
        <v>0</v>
      </c>
      <c r="M397" s="48">
        <f t="shared" si="375"/>
        <v>0</v>
      </c>
      <c r="N397" s="235"/>
      <c r="O397" s="235"/>
      <c r="P397" s="235"/>
      <c r="Q397" s="235"/>
      <c r="R397" s="235"/>
      <c r="S397" s="235"/>
      <c r="T397" s="235"/>
      <c r="U397" s="235"/>
      <c r="V397" s="235"/>
      <c r="W397" s="235"/>
      <c r="X397" s="235"/>
      <c r="Y397" s="235"/>
      <c r="Z397" s="235"/>
      <c r="AA397" s="235"/>
      <c r="AB397" s="235"/>
      <c r="AC397" s="235"/>
      <c r="AD397" s="235"/>
      <c r="AE397" s="292">
        <f t="shared" si="361"/>
        <v>0</v>
      </c>
      <c r="AF397" s="235"/>
      <c r="AG397" s="235"/>
      <c r="AH397" s="235"/>
      <c r="AI397" s="235"/>
      <c r="AJ397" s="235"/>
      <c r="AK397" s="235"/>
      <c r="AL397" s="235"/>
      <c r="AM397" s="235"/>
      <c r="AN397" s="235"/>
      <c r="AO397" s="235"/>
      <c r="AP397" s="235"/>
      <c r="AQ397"/>
    </row>
    <row r="398" spans="1:43" ht="36.75" customHeight="1">
      <c r="A398" s="43"/>
      <c r="B398" s="43"/>
      <c r="C398" s="151" t="s">
        <v>375</v>
      </c>
      <c r="D398" s="129"/>
      <c r="E398" s="235">
        <f t="shared" ref="E398:T399" si="419">E399</f>
        <v>0</v>
      </c>
      <c r="F398" s="235">
        <f t="shared" si="419"/>
        <v>5926</v>
      </c>
      <c r="G398" s="235">
        <f t="shared" si="419"/>
        <v>5926</v>
      </c>
      <c r="H398" s="235">
        <f t="shared" si="419"/>
        <v>189</v>
      </c>
      <c r="I398" s="235">
        <f t="shared" si="419"/>
        <v>57</v>
      </c>
      <c r="J398" s="235">
        <f t="shared" si="419"/>
        <v>57</v>
      </c>
      <c r="K398" s="235">
        <f t="shared" si="419"/>
        <v>5623</v>
      </c>
      <c r="L398" s="48">
        <f t="shared" si="374"/>
        <v>5926</v>
      </c>
      <c r="M398" s="48">
        <f t="shared" si="375"/>
        <v>0</v>
      </c>
      <c r="N398" s="235">
        <f t="shared" si="419"/>
        <v>149</v>
      </c>
      <c r="O398" s="235">
        <f t="shared" si="419"/>
        <v>0</v>
      </c>
      <c r="P398" s="235">
        <f t="shared" si="419"/>
        <v>0</v>
      </c>
      <c r="Q398" s="235">
        <f t="shared" si="419"/>
        <v>0</v>
      </c>
      <c r="R398" s="235">
        <f t="shared" si="419"/>
        <v>0</v>
      </c>
      <c r="S398" s="235">
        <f t="shared" si="419"/>
        <v>0</v>
      </c>
      <c r="T398" s="235">
        <f t="shared" si="419"/>
        <v>0</v>
      </c>
      <c r="U398" s="235">
        <f t="shared" ref="U398:AP399" si="420">U399</f>
        <v>0</v>
      </c>
      <c r="V398" s="235">
        <f t="shared" si="420"/>
        <v>0</v>
      </c>
      <c r="W398" s="235">
        <f t="shared" si="420"/>
        <v>0</v>
      </c>
      <c r="X398" s="235">
        <f t="shared" si="420"/>
        <v>0</v>
      </c>
      <c r="Y398" s="235">
        <f t="shared" si="420"/>
        <v>0</v>
      </c>
      <c r="Z398" s="235">
        <f t="shared" si="420"/>
        <v>0</v>
      </c>
      <c r="AA398" s="235">
        <f t="shared" si="420"/>
        <v>0</v>
      </c>
      <c r="AB398" s="235">
        <f t="shared" si="420"/>
        <v>0</v>
      </c>
      <c r="AC398" s="235">
        <f t="shared" si="420"/>
        <v>0</v>
      </c>
      <c r="AD398" s="235">
        <f t="shared" si="420"/>
        <v>0</v>
      </c>
      <c r="AE398" s="292">
        <f t="shared" si="361"/>
        <v>5926</v>
      </c>
      <c r="AF398" s="235">
        <f t="shared" si="420"/>
        <v>5926</v>
      </c>
      <c r="AG398" s="235">
        <f t="shared" si="420"/>
        <v>1273</v>
      </c>
      <c r="AH398" s="235">
        <f t="shared" si="420"/>
        <v>4805</v>
      </c>
      <c r="AI398" s="235">
        <f t="shared" si="420"/>
        <v>0</v>
      </c>
      <c r="AJ398" s="235">
        <f t="shared" si="420"/>
        <v>0</v>
      </c>
      <c r="AK398" s="235">
        <f t="shared" si="420"/>
        <v>0</v>
      </c>
      <c r="AL398" s="235">
        <f t="shared" si="420"/>
        <v>4805</v>
      </c>
      <c r="AM398" s="235">
        <f t="shared" si="420"/>
        <v>0</v>
      </c>
      <c r="AN398" s="235">
        <f t="shared" si="420"/>
        <v>0</v>
      </c>
      <c r="AO398" s="235">
        <f t="shared" si="420"/>
        <v>0</v>
      </c>
      <c r="AP398" s="235">
        <f t="shared" si="420"/>
        <v>0</v>
      </c>
      <c r="AQ398"/>
    </row>
    <row r="399" spans="1:43" ht="23.25" customHeight="1">
      <c r="A399" s="43"/>
      <c r="B399" s="43"/>
      <c r="C399" s="152" t="s">
        <v>311</v>
      </c>
      <c r="D399" s="132"/>
      <c r="E399" s="234">
        <f t="shared" si="419"/>
        <v>0</v>
      </c>
      <c r="F399" s="234">
        <f t="shared" si="419"/>
        <v>5926</v>
      </c>
      <c r="G399" s="234">
        <f t="shared" si="419"/>
        <v>5926</v>
      </c>
      <c r="H399" s="234">
        <f t="shared" si="419"/>
        <v>189</v>
      </c>
      <c r="I399" s="234">
        <f t="shared" si="419"/>
        <v>57</v>
      </c>
      <c r="J399" s="234">
        <f t="shared" si="419"/>
        <v>57</v>
      </c>
      <c r="K399" s="234">
        <f t="shared" si="419"/>
        <v>5623</v>
      </c>
      <c r="L399" s="48">
        <f t="shared" si="374"/>
        <v>5926</v>
      </c>
      <c r="M399" s="48">
        <f t="shared" si="375"/>
        <v>0</v>
      </c>
      <c r="N399" s="234">
        <f t="shared" si="419"/>
        <v>149</v>
      </c>
      <c r="O399" s="234">
        <f t="shared" si="419"/>
        <v>0</v>
      </c>
      <c r="P399" s="234">
        <f t="shared" si="419"/>
        <v>0</v>
      </c>
      <c r="Q399" s="234">
        <f t="shared" si="419"/>
        <v>0</v>
      </c>
      <c r="R399" s="234">
        <f t="shared" si="419"/>
        <v>0</v>
      </c>
      <c r="S399" s="234">
        <f t="shared" si="419"/>
        <v>0</v>
      </c>
      <c r="T399" s="234">
        <f t="shared" si="419"/>
        <v>0</v>
      </c>
      <c r="U399" s="234">
        <f t="shared" si="420"/>
        <v>0</v>
      </c>
      <c r="V399" s="234">
        <f t="shared" si="420"/>
        <v>0</v>
      </c>
      <c r="W399" s="234">
        <f t="shared" si="420"/>
        <v>0</v>
      </c>
      <c r="X399" s="234">
        <f t="shared" si="420"/>
        <v>0</v>
      </c>
      <c r="Y399" s="234">
        <f t="shared" si="420"/>
        <v>0</v>
      </c>
      <c r="Z399" s="234">
        <f t="shared" si="420"/>
        <v>0</v>
      </c>
      <c r="AA399" s="234">
        <f t="shared" si="420"/>
        <v>0</v>
      </c>
      <c r="AB399" s="234">
        <f t="shared" si="420"/>
        <v>0</v>
      </c>
      <c r="AC399" s="234">
        <f t="shared" si="420"/>
        <v>0</v>
      </c>
      <c r="AD399" s="234">
        <f t="shared" si="420"/>
        <v>0</v>
      </c>
      <c r="AE399" s="292">
        <f t="shared" si="361"/>
        <v>5926</v>
      </c>
      <c r="AF399" s="234">
        <f t="shared" si="420"/>
        <v>5926</v>
      </c>
      <c r="AG399" s="234">
        <f t="shared" si="420"/>
        <v>1273</v>
      </c>
      <c r="AH399" s="234">
        <f t="shared" si="420"/>
        <v>4805</v>
      </c>
      <c r="AI399" s="234">
        <f t="shared" si="420"/>
        <v>0</v>
      </c>
      <c r="AJ399" s="234">
        <f t="shared" si="420"/>
        <v>0</v>
      </c>
      <c r="AK399" s="234">
        <f t="shared" si="420"/>
        <v>0</v>
      </c>
      <c r="AL399" s="234">
        <f t="shared" si="420"/>
        <v>4805</v>
      </c>
      <c r="AM399" s="234">
        <f t="shared" si="420"/>
        <v>0</v>
      </c>
      <c r="AN399" s="234">
        <f t="shared" si="420"/>
        <v>0</v>
      </c>
      <c r="AO399" s="234">
        <f t="shared" si="420"/>
        <v>0</v>
      </c>
      <c r="AP399" s="234">
        <f t="shared" si="420"/>
        <v>0</v>
      </c>
      <c r="AQ399"/>
    </row>
    <row r="400" spans="1:43" ht="26.25" customHeight="1">
      <c r="A400" s="43"/>
      <c r="B400" s="43"/>
      <c r="C400" s="131" t="s">
        <v>376</v>
      </c>
      <c r="D400" s="132" t="s">
        <v>377</v>
      </c>
      <c r="E400" s="234">
        <f t="shared" ref="E400:K400" si="421">E401+E402+E403</f>
        <v>0</v>
      </c>
      <c r="F400" s="234">
        <f t="shared" si="421"/>
        <v>5926</v>
      </c>
      <c r="G400" s="234">
        <f t="shared" si="421"/>
        <v>5926</v>
      </c>
      <c r="H400" s="234">
        <f t="shared" si="421"/>
        <v>189</v>
      </c>
      <c r="I400" s="234">
        <f t="shared" si="421"/>
        <v>57</v>
      </c>
      <c r="J400" s="234">
        <f t="shared" si="421"/>
        <v>57</v>
      </c>
      <c r="K400" s="234">
        <f t="shared" si="421"/>
        <v>5623</v>
      </c>
      <c r="L400" s="48">
        <f t="shared" si="374"/>
        <v>5926</v>
      </c>
      <c r="M400" s="48">
        <f t="shared" si="375"/>
        <v>0</v>
      </c>
      <c r="N400" s="234">
        <f t="shared" ref="N400:AP400" si="422">N401+N402+N403</f>
        <v>149</v>
      </c>
      <c r="O400" s="234">
        <f t="shared" si="422"/>
        <v>0</v>
      </c>
      <c r="P400" s="234">
        <f t="shared" si="422"/>
        <v>0</v>
      </c>
      <c r="Q400" s="234">
        <f t="shared" si="422"/>
        <v>0</v>
      </c>
      <c r="R400" s="234">
        <f t="shared" si="422"/>
        <v>0</v>
      </c>
      <c r="S400" s="234">
        <f t="shared" si="422"/>
        <v>0</v>
      </c>
      <c r="T400" s="234">
        <f t="shared" si="422"/>
        <v>0</v>
      </c>
      <c r="U400" s="234">
        <f t="shared" si="422"/>
        <v>0</v>
      </c>
      <c r="V400" s="234">
        <f t="shared" si="422"/>
        <v>0</v>
      </c>
      <c r="W400" s="234">
        <f t="shared" si="422"/>
        <v>0</v>
      </c>
      <c r="X400" s="234">
        <f t="shared" si="422"/>
        <v>0</v>
      </c>
      <c r="Y400" s="234">
        <f t="shared" si="422"/>
        <v>0</v>
      </c>
      <c r="Z400" s="234">
        <f t="shared" si="422"/>
        <v>0</v>
      </c>
      <c r="AA400" s="234">
        <f t="shared" si="422"/>
        <v>0</v>
      </c>
      <c r="AB400" s="234">
        <f t="shared" si="422"/>
        <v>0</v>
      </c>
      <c r="AC400" s="234">
        <f t="shared" si="422"/>
        <v>0</v>
      </c>
      <c r="AD400" s="234">
        <f t="shared" si="422"/>
        <v>0</v>
      </c>
      <c r="AE400" s="292">
        <f t="shared" si="361"/>
        <v>5926</v>
      </c>
      <c r="AF400" s="234">
        <f t="shared" si="422"/>
        <v>5926</v>
      </c>
      <c r="AG400" s="234">
        <f t="shared" si="422"/>
        <v>1273</v>
      </c>
      <c r="AH400" s="234">
        <f t="shared" si="422"/>
        <v>4805</v>
      </c>
      <c r="AI400" s="234">
        <f t="shared" si="422"/>
        <v>0</v>
      </c>
      <c r="AJ400" s="234">
        <f t="shared" si="422"/>
        <v>0</v>
      </c>
      <c r="AK400" s="234">
        <f t="shared" si="422"/>
        <v>0</v>
      </c>
      <c r="AL400" s="234">
        <f t="shared" si="422"/>
        <v>4805</v>
      </c>
      <c r="AM400" s="234">
        <f t="shared" si="422"/>
        <v>0</v>
      </c>
      <c r="AN400" s="234">
        <f t="shared" si="422"/>
        <v>0</v>
      </c>
      <c r="AO400" s="234">
        <f t="shared" si="422"/>
        <v>0</v>
      </c>
      <c r="AP400" s="234">
        <f t="shared" si="422"/>
        <v>0</v>
      </c>
      <c r="AQ400"/>
    </row>
    <row r="401" spans="1:43" ht="20.25" customHeight="1">
      <c r="A401" s="43"/>
      <c r="B401" s="43"/>
      <c r="C401" s="152" t="s">
        <v>378</v>
      </c>
      <c r="D401" s="132" t="s">
        <v>379</v>
      </c>
      <c r="E401" s="234"/>
      <c r="F401" s="234">
        <v>0</v>
      </c>
      <c r="G401" s="234">
        <f>770+119</f>
        <v>889</v>
      </c>
      <c r="H401" s="234">
        <f>119+9</f>
        <v>128</v>
      </c>
      <c r="I401" s="234">
        <v>8</v>
      </c>
      <c r="J401" s="234">
        <v>8</v>
      </c>
      <c r="K401" s="234">
        <v>745</v>
      </c>
      <c r="L401" s="48">
        <f t="shared" si="374"/>
        <v>889</v>
      </c>
      <c r="M401" s="48">
        <f t="shared" si="375"/>
        <v>0</v>
      </c>
      <c r="N401" s="234">
        <v>20</v>
      </c>
      <c r="O401" s="234">
        <v>0</v>
      </c>
      <c r="P401" s="234">
        <v>0</v>
      </c>
      <c r="Q401" s="234"/>
      <c r="R401" s="234"/>
      <c r="S401" s="234"/>
      <c r="T401" s="234"/>
      <c r="U401" s="234"/>
      <c r="V401" s="234"/>
      <c r="W401" s="234"/>
      <c r="X401" s="234"/>
      <c r="Y401" s="234"/>
      <c r="Z401" s="234"/>
      <c r="AA401" s="234"/>
      <c r="AB401" s="234"/>
      <c r="AC401" s="234"/>
      <c r="AD401" s="234"/>
      <c r="AE401" s="292">
        <f t="shared" si="361"/>
        <v>889</v>
      </c>
      <c r="AF401" s="234">
        <v>889</v>
      </c>
      <c r="AG401" s="234">
        <v>165</v>
      </c>
      <c r="AH401" s="234">
        <f>648+99</f>
        <v>747</v>
      </c>
      <c r="AI401" s="234"/>
      <c r="AJ401" s="234"/>
      <c r="AK401" s="234"/>
      <c r="AL401" s="234">
        <f>648+99</f>
        <v>747</v>
      </c>
      <c r="AM401" s="234"/>
      <c r="AN401" s="234"/>
      <c r="AO401" s="234"/>
      <c r="AP401" s="234"/>
      <c r="AQ401"/>
    </row>
    <row r="402" spans="1:43" ht="19.5" customHeight="1">
      <c r="A402" s="43"/>
      <c r="B402" s="43"/>
      <c r="C402" s="152" t="s">
        <v>380</v>
      </c>
      <c r="D402" s="132" t="s">
        <v>381</v>
      </c>
      <c r="E402" s="234"/>
      <c r="F402" s="234">
        <v>5807</v>
      </c>
      <c r="G402" s="234">
        <v>5037</v>
      </c>
      <c r="H402" s="234">
        <v>61</v>
      </c>
      <c r="I402" s="234">
        <v>49</v>
      </c>
      <c r="J402" s="234">
        <v>49</v>
      </c>
      <c r="K402" s="234">
        <v>4878</v>
      </c>
      <c r="L402" s="48">
        <f t="shared" si="374"/>
        <v>5037</v>
      </c>
      <c r="M402" s="48">
        <f t="shared" si="375"/>
        <v>0</v>
      </c>
      <c r="N402" s="234">
        <v>129</v>
      </c>
      <c r="O402" s="234">
        <v>0</v>
      </c>
      <c r="P402" s="234">
        <v>0</v>
      </c>
      <c r="Q402" s="234"/>
      <c r="R402" s="234"/>
      <c r="S402" s="234"/>
      <c r="T402" s="234"/>
      <c r="U402" s="234"/>
      <c r="V402" s="234"/>
      <c r="W402" s="234"/>
      <c r="X402" s="234"/>
      <c r="Y402" s="234"/>
      <c r="Z402" s="234"/>
      <c r="AA402" s="234"/>
      <c r="AB402" s="234"/>
      <c r="AC402" s="234"/>
      <c r="AD402" s="234"/>
      <c r="AE402" s="292">
        <f t="shared" si="361"/>
        <v>5037</v>
      </c>
      <c r="AF402" s="234">
        <v>5037</v>
      </c>
      <c r="AG402" s="234">
        <v>1108</v>
      </c>
      <c r="AH402" s="234">
        <v>4058</v>
      </c>
      <c r="AI402" s="234"/>
      <c r="AJ402" s="234"/>
      <c r="AK402" s="234"/>
      <c r="AL402" s="234">
        <v>4058</v>
      </c>
      <c r="AM402" s="234"/>
      <c r="AN402" s="234"/>
      <c r="AO402" s="234"/>
      <c r="AP402" s="234"/>
      <c r="AQ402"/>
    </row>
    <row r="403" spans="1:43" ht="16.5" customHeight="1">
      <c r="A403" s="43"/>
      <c r="B403" s="43"/>
      <c r="C403" s="152" t="s">
        <v>382</v>
      </c>
      <c r="D403" s="132" t="s">
        <v>383</v>
      </c>
      <c r="E403" s="234"/>
      <c r="F403" s="234">
        <v>119</v>
      </c>
      <c r="G403" s="234">
        <v>0</v>
      </c>
      <c r="H403" s="234"/>
      <c r="I403" s="234"/>
      <c r="J403" s="234"/>
      <c r="K403" s="234"/>
      <c r="L403" s="48">
        <f t="shared" si="374"/>
        <v>0</v>
      </c>
      <c r="M403" s="48">
        <f t="shared" si="375"/>
        <v>0</v>
      </c>
      <c r="N403" s="234">
        <v>0</v>
      </c>
      <c r="O403" s="234">
        <v>0</v>
      </c>
      <c r="P403" s="234">
        <v>0</v>
      </c>
      <c r="Q403" s="234"/>
      <c r="R403" s="234"/>
      <c r="S403" s="234"/>
      <c r="T403" s="234"/>
      <c r="U403" s="234"/>
      <c r="V403" s="234"/>
      <c r="W403" s="234"/>
      <c r="X403" s="234"/>
      <c r="Y403" s="234"/>
      <c r="Z403" s="234"/>
      <c r="AA403" s="234"/>
      <c r="AB403" s="234"/>
      <c r="AC403" s="234"/>
      <c r="AD403" s="234"/>
      <c r="AE403" s="292">
        <f t="shared" si="361"/>
        <v>0</v>
      </c>
      <c r="AF403" s="234"/>
      <c r="AG403" s="234"/>
      <c r="AH403" s="234"/>
      <c r="AI403" s="234"/>
      <c r="AJ403" s="234"/>
      <c r="AK403" s="234"/>
      <c r="AL403" s="234"/>
      <c r="AM403" s="234"/>
      <c r="AN403" s="234"/>
      <c r="AO403" s="234"/>
      <c r="AP403" s="234"/>
      <c r="AQ403"/>
    </row>
    <row r="404" spans="1:43" ht="42" hidden="1" customHeight="1">
      <c r="A404" s="43"/>
      <c r="B404" s="43"/>
      <c r="C404" s="154" t="s">
        <v>384</v>
      </c>
      <c r="D404" s="129"/>
      <c r="E404" s="158">
        <f t="shared" ref="E404:T405" si="423">E405</f>
        <v>7216</v>
      </c>
      <c r="F404" s="158">
        <f t="shared" si="423"/>
        <v>690</v>
      </c>
      <c r="G404" s="158">
        <f t="shared" si="423"/>
        <v>690</v>
      </c>
      <c r="H404" s="158">
        <f t="shared" si="423"/>
        <v>690</v>
      </c>
      <c r="I404" s="158">
        <f t="shared" si="423"/>
        <v>0</v>
      </c>
      <c r="J404" s="158">
        <f t="shared" si="423"/>
        <v>0</v>
      </c>
      <c r="K404" s="158">
        <f t="shared" si="423"/>
        <v>0</v>
      </c>
      <c r="L404" s="48">
        <f t="shared" si="374"/>
        <v>690</v>
      </c>
      <c r="M404" s="48">
        <f t="shared" si="375"/>
        <v>0</v>
      </c>
      <c r="N404" s="158">
        <f t="shared" si="423"/>
        <v>0</v>
      </c>
      <c r="O404" s="158">
        <f t="shared" si="423"/>
        <v>0</v>
      </c>
      <c r="P404" s="158">
        <f t="shared" si="423"/>
        <v>0</v>
      </c>
      <c r="Q404" s="158">
        <f t="shared" si="423"/>
        <v>0</v>
      </c>
      <c r="R404" s="158">
        <f t="shared" si="423"/>
        <v>0</v>
      </c>
      <c r="S404" s="158">
        <f t="shared" si="423"/>
        <v>0</v>
      </c>
      <c r="T404" s="158">
        <f t="shared" si="423"/>
        <v>0</v>
      </c>
      <c r="U404" s="158">
        <f t="shared" ref="U404:AP405" si="424">U405</f>
        <v>0</v>
      </c>
      <c r="V404" s="158">
        <f t="shared" si="424"/>
        <v>0</v>
      </c>
      <c r="W404" s="158">
        <f t="shared" si="424"/>
        <v>0</v>
      </c>
      <c r="X404" s="158">
        <f t="shared" si="424"/>
        <v>0</v>
      </c>
      <c r="Y404" s="158">
        <f t="shared" si="424"/>
        <v>0</v>
      </c>
      <c r="Z404" s="158">
        <f t="shared" si="424"/>
        <v>0</v>
      </c>
      <c r="AA404" s="158">
        <f t="shared" si="424"/>
        <v>0</v>
      </c>
      <c r="AB404" s="158">
        <f t="shared" si="424"/>
        <v>0</v>
      </c>
      <c r="AC404" s="158">
        <f t="shared" si="424"/>
        <v>0</v>
      </c>
      <c r="AD404" s="158">
        <f t="shared" si="424"/>
        <v>0</v>
      </c>
      <c r="AE404" s="292">
        <f t="shared" si="361"/>
        <v>690</v>
      </c>
      <c r="AF404" s="158">
        <f t="shared" si="424"/>
        <v>690</v>
      </c>
      <c r="AG404" s="158">
        <f t="shared" si="424"/>
        <v>608</v>
      </c>
      <c r="AH404" s="158">
        <f t="shared" si="424"/>
        <v>0</v>
      </c>
      <c r="AI404" s="158">
        <f t="shared" si="424"/>
        <v>0</v>
      </c>
      <c r="AJ404" s="158">
        <f t="shared" si="424"/>
        <v>0</v>
      </c>
      <c r="AK404" s="158">
        <f t="shared" si="424"/>
        <v>0</v>
      </c>
      <c r="AL404" s="158">
        <f t="shared" si="424"/>
        <v>0</v>
      </c>
      <c r="AM404" s="158">
        <f t="shared" si="424"/>
        <v>0</v>
      </c>
      <c r="AN404" s="158">
        <f t="shared" si="424"/>
        <v>0</v>
      </c>
      <c r="AO404" s="158">
        <f t="shared" si="424"/>
        <v>0</v>
      </c>
      <c r="AP404" s="158">
        <f t="shared" si="424"/>
        <v>0</v>
      </c>
      <c r="AQ404"/>
    </row>
    <row r="405" spans="1:43" ht="21" hidden="1" customHeight="1">
      <c r="A405" s="43"/>
      <c r="B405" s="43"/>
      <c r="C405" s="28" t="s">
        <v>311</v>
      </c>
      <c r="D405" s="29"/>
      <c r="E405" s="291">
        <f t="shared" si="423"/>
        <v>7216</v>
      </c>
      <c r="F405" s="291">
        <f t="shared" si="423"/>
        <v>690</v>
      </c>
      <c r="G405" s="291">
        <f t="shared" si="423"/>
        <v>690</v>
      </c>
      <c r="H405" s="291">
        <f t="shared" si="423"/>
        <v>690</v>
      </c>
      <c r="I405" s="291">
        <f t="shared" si="423"/>
        <v>0</v>
      </c>
      <c r="J405" s="291">
        <f t="shared" si="423"/>
        <v>0</v>
      </c>
      <c r="K405" s="291">
        <f t="shared" si="423"/>
        <v>0</v>
      </c>
      <c r="L405" s="48">
        <f t="shared" si="374"/>
        <v>690</v>
      </c>
      <c r="M405" s="48">
        <f t="shared" si="375"/>
        <v>0</v>
      </c>
      <c r="N405" s="291">
        <f t="shared" si="423"/>
        <v>0</v>
      </c>
      <c r="O405" s="291">
        <f t="shared" si="423"/>
        <v>0</v>
      </c>
      <c r="P405" s="291">
        <f t="shared" si="423"/>
        <v>0</v>
      </c>
      <c r="Q405" s="291">
        <f t="shared" si="423"/>
        <v>0</v>
      </c>
      <c r="R405" s="291">
        <f t="shared" si="423"/>
        <v>0</v>
      </c>
      <c r="S405" s="291">
        <f t="shared" si="423"/>
        <v>0</v>
      </c>
      <c r="T405" s="291">
        <f t="shared" si="423"/>
        <v>0</v>
      </c>
      <c r="U405" s="291">
        <f t="shared" si="424"/>
        <v>0</v>
      </c>
      <c r="V405" s="291">
        <f t="shared" si="424"/>
        <v>0</v>
      </c>
      <c r="W405" s="291">
        <f t="shared" si="424"/>
        <v>0</v>
      </c>
      <c r="X405" s="291">
        <f t="shared" si="424"/>
        <v>0</v>
      </c>
      <c r="Y405" s="291">
        <f t="shared" si="424"/>
        <v>0</v>
      </c>
      <c r="Z405" s="291">
        <f t="shared" si="424"/>
        <v>0</v>
      </c>
      <c r="AA405" s="291">
        <f t="shared" si="424"/>
        <v>0</v>
      </c>
      <c r="AB405" s="291">
        <f t="shared" si="424"/>
        <v>0</v>
      </c>
      <c r="AC405" s="291">
        <f t="shared" si="424"/>
        <v>0</v>
      </c>
      <c r="AD405" s="291">
        <f t="shared" si="424"/>
        <v>0</v>
      </c>
      <c r="AE405" s="292">
        <f t="shared" si="361"/>
        <v>690</v>
      </c>
      <c r="AF405" s="291">
        <f t="shared" si="424"/>
        <v>690</v>
      </c>
      <c r="AG405" s="291">
        <f t="shared" si="424"/>
        <v>608</v>
      </c>
      <c r="AH405" s="291">
        <f t="shared" si="424"/>
        <v>0</v>
      </c>
      <c r="AI405" s="291">
        <f t="shared" si="424"/>
        <v>0</v>
      </c>
      <c r="AJ405" s="291">
        <f t="shared" si="424"/>
        <v>0</v>
      </c>
      <c r="AK405" s="291">
        <f t="shared" si="424"/>
        <v>0</v>
      </c>
      <c r="AL405" s="291">
        <f t="shared" si="424"/>
        <v>0</v>
      </c>
      <c r="AM405" s="291">
        <f t="shared" si="424"/>
        <v>0</v>
      </c>
      <c r="AN405" s="291">
        <f t="shared" si="424"/>
        <v>0</v>
      </c>
      <c r="AO405" s="291">
        <f t="shared" si="424"/>
        <v>0</v>
      </c>
      <c r="AP405" s="291">
        <f t="shared" si="424"/>
        <v>0</v>
      </c>
      <c r="AQ405"/>
    </row>
    <row r="406" spans="1:43" ht="28.5" hidden="1" customHeight="1">
      <c r="A406" s="43"/>
      <c r="B406" s="43"/>
      <c r="C406" s="16" t="s">
        <v>349</v>
      </c>
      <c r="D406" s="29">
        <v>58</v>
      </c>
      <c r="E406" s="291">
        <f t="shared" ref="E406:K406" si="425">E407+E408+E409</f>
        <v>7216</v>
      </c>
      <c r="F406" s="291">
        <f t="shared" si="425"/>
        <v>690</v>
      </c>
      <c r="G406" s="291">
        <f t="shared" si="425"/>
        <v>690</v>
      </c>
      <c r="H406" s="291">
        <f t="shared" si="425"/>
        <v>690</v>
      </c>
      <c r="I406" s="291">
        <f t="shared" si="425"/>
        <v>0</v>
      </c>
      <c r="J406" s="291">
        <f t="shared" si="425"/>
        <v>0</v>
      </c>
      <c r="K406" s="291">
        <f t="shared" si="425"/>
        <v>0</v>
      </c>
      <c r="L406" s="48">
        <f t="shared" si="374"/>
        <v>690</v>
      </c>
      <c r="M406" s="48">
        <f t="shared" si="375"/>
        <v>0</v>
      </c>
      <c r="N406" s="291">
        <f t="shared" ref="N406:AP406" si="426">N407+N408+N409</f>
        <v>0</v>
      </c>
      <c r="O406" s="291">
        <f t="shared" si="426"/>
        <v>0</v>
      </c>
      <c r="P406" s="291">
        <f t="shared" si="426"/>
        <v>0</v>
      </c>
      <c r="Q406" s="291">
        <f t="shared" si="426"/>
        <v>0</v>
      </c>
      <c r="R406" s="291">
        <f t="shared" si="426"/>
        <v>0</v>
      </c>
      <c r="S406" s="291">
        <f t="shared" si="426"/>
        <v>0</v>
      </c>
      <c r="T406" s="291">
        <f t="shared" si="426"/>
        <v>0</v>
      </c>
      <c r="U406" s="291">
        <f t="shared" si="426"/>
        <v>0</v>
      </c>
      <c r="V406" s="291">
        <f t="shared" si="426"/>
        <v>0</v>
      </c>
      <c r="W406" s="291">
        <f t="shared" si="426"/>
        <v>0</v>
      </c>
      <c r="X406" s="291">
        <f t="shared" si="426"/>
        <v>0</v>
      </c>
      <c r="Y406" s="291">
        <f t="shared" si="426"/>
        <v>0</v>
      </c>
      <c r="Z406" s="291">
        <f t="shared" si="426"/>
        <v>0</v>
      </c>
      <c r="AA406" s="291">
        <f t="shared" si="426"/>
        <v>0</v>
      </c>
      <c r="AB406" s="291">
        <f t="shared" si="426"/>
        <v>0</v>
      </c>
      <c r="AC406" s="291">
        <f t="shared" si="426"/>
        <v>0</v>
      </c>
      <c r="AD406" s="291">
        <f t="shared" si="426"/>
        <v>0</v>
      </c>
      <c r="AE406" s="292">
        <f t="shared" si="361"/>
        <v>690</v>
      </c>
      <c r="AF406" s="291">
        <f t="shared" si="426"/>
        <v>690</v>
      </c>
      <c r="AG406" s="291">
        <f t="shared" si="426"/>
        <v>608</v>
      </c>
      <c r="AH406" s="291">
        <f t="shared" si="426"/>
        <v>0</v>
      </c>
      <c r="AI406" s="291">
        <f t="shared" si="426"/>
        <v>0</v>
      </c>
      <c r="AJ406" s="291">
        <f t="shared" si="426"/>
        <v>0</v>
      </c>
      <c r="AK406" s="291">
        <f t="shared" si="426"/>
        <v>0</v>
      </c>
      <c r="AL406" s="291">
        <f t="shared" si="426"/>
        <v>0</v>
      </c>
      <c r="AM406" s="291">
        <f t="shared" si="426"/>
        <v>0</v>
      </c>
      <c r="AN406" s="291">
        <f t="shared" si="426"/>
        <v>0</v>
      </c>
      <c r="AO406" s="291">
        <f t="shared" si="426"/>
        <v>0</v>
      </c>
      <c r="AP406" s="291">
        <f t="shared" si="426"/>
        <v>0</v>
      </c>
      <c r="AQ406"/>
    </row>
    <row r="407" spans="1:43" ht="0.75" hidden="1" customHeight="1">
      <c r="A407" s="43"/>
      <c r="B407" s="43"/>
      <c r="C407" s="28" t="s">
        <v>351</v>
      </c>
      <c r="D407" s="29" t="s">
        <v>352</v>
      </c>
      <c r="E407" s="93"/>
      <c r="F407" s="93"/>
      <c r="G407" s="93"/>
      <c r="H407" s="93"/>
      <c r="I407" s="93"/>
      <c r="J407" s="93"/>
      <c r="K407" s="93"/>
      <c r="L407" s="48">
        <f t="shared" si="374"/>
        <v>0</v>
      </c>
      <c r="M407" s="48">
        <f t="shared" si="375"/>
        <v>0</v>
      </c>
      <c r="N407" s="93"/>
      <c r="O407" s="93"/>
      <c r="P407" s="93"/>
      <c r="Q407" s="93"/>
      <c r="R407" s="93"/>
      <c r="S407" s="93"/>
      <c r="T407" s="93"/>
      <c r="U407" s="93"/>
      <c r="V407" s="93"/>
      <c r="W407" s="93"/>
      <c r="X407" s="93"/>
      <c r="Y407" s="93"/>
      <c r="Z407" s="93"/>
      <c r="AA407" s="93"/>
      <c r="AB407" s="93"/>
      <c r="AC407" s="93"/>
      <c r="AD407" s="93"/>
      <c r="AE407" s="292">
        <f t="shared" si="361"/>
        <v>0</v>
      </c>
      <c r="AF407" s="93"/>
      <c r="AG407" s="93"/>
      <c r="AH407" s="93"/>
      <c r="AI407" s="93"/>
      <c r="AJ407" s="93"/>
      <c r="AK407" s="93"/>
      <c r="AL407" s="93"/>
      <c r="AM407" s="93"/>
      <c r="AN407" s="93"/>
      <c r="AO407" s="93"/>
      <c r="AP407" s="93"/>
      <c r="AQ407"/>
    </row>
    <row r="408" spans="1:43" ht="15" hidden="1" customHeight="1">
      <c r="A408" s="43"/>
      <c r="B408" s="43"/>
      <c r="C408" s="28" t="s">
        <v>353</v>
      </c>
      <c r="D408" s="29" t="s">
        <v>354</v>
      </c>
      <c r="E408" s="93"/>
      <c r="F408" s="93"/>
      <c r="G408" s="93"/>
      <c r="H408" s="93"/>
      <c r="I408" s="93"/>
      <c r="J408" s="93"/>
      <c r="K408" s="93"/>
      <c r="L408" s="48">
        <f t="shared" si="374"/>
        <v>0</v>
      </c>
      <c r="M408" s="48">
        <f t="shared" si="375"/>
        <v>0</v>
      </c>
      <c r="N408" s="93"/>
      <c r="O408" s="93"/>
      <c r="P408" s="93"/>
      <c r="Q408" s="93"/>
      <c r="R408" s="93"/>
      <c r="S408" s="93"/>
      <c r="T408" s="93"/>
      <c r="U408" s="93"/>
      <c r="V408" s="93"/>
      <c r="W408" s="93"/>
      <c r="X408" s="93"/>
      <c r="Y408" s="93"/>
      <c r="Z408" s="93"/>
      <c r="AA408" s="93"/>
      <c r="AB408" s="93"/>
      <c r="AC408" s="93"/>
      <c r="AD408" s="93"/>
      <c r="AE408" s="292">
        <f t="shared" ref="AE408:AE471" si="427">G408+Q408+R408+S408+T408+U408+AA408+V408+W408+X408+Y408+Z408+AB408+AC408+AD408</f>
        <v>0</v>
      </c>
      <c r="AF408" s="93"/>
      <c r="AG408" s="93"/>
      <c r="AH408" s="93"/>
      <c r="AI408" s="93"/>
      <c r="AJ408" s="93"/>
      <c r="AK408" s="93"/>
      <c r="AL408" s="93"/>
      <c r="AM408" s="93"/>
      <c r="AN408" s="93"/>
      <c r="AO408" s="93"/>
      <c r="AP408" s="93"/>
      <c r="AQ408"/>
    </row>
    <row r="409" spans="1:43" ht="15.75" hidden="1" customHeight="1">
      <c r="A409" s="43"/>
      <c r="B409" s="43"/>
      <c r="C409" s="28" t="s">
        <v>355</v>
      </c>
      <c r="D409" s="29" t="s">
        <v>356</v>
      </c>
      <c r="E409" s="93">
        <v>7216</v>
      </c>
      <c r="F409" s="93">
        <v>690</v>
      </c>
      <c r="G409" s="93">
        <v>690</v>
      </c>
      <c r="H409" s="93">
        <v>690</v>
      </c>
      <c r="I409" s="93"/>
      <c r="J409" s="93"/>
      <c r="K409" s="93"/>
      <c r="L409" s="48">
        <f t="shared" si="374"/>
        <v>690</v>
      </c>
      <c r="M409" s="48">
        <f t="shared" si="375"/>
        <v>0</v>
      </c>
      <c r="N409" s="93"/>
      <c r="O409" s="93"/>
      <c r="P409" s="93"/>
      <c r="Q409" s="93"/>
      <c r="R409" s="93"/>
      <c r="S409" s="93"/>
      <c r="T409" s="93"/>
      <c r="U409" s="93"/>
      <c r="V409" s="93"/>
      <c r="W409" s="93"/>
      <c r="X409" s="93"/>
      <c r="Y409" s="93"/>
      <c r="Z409" s="93"/>
      <c r="AA409" s="93"/>
      <c r="AB409" s="93"/>
      <c r="AC409" s="93"/>
      <c r="AD409" s="93"/>
      <c r="AE409" s="292">
        <f t="shared" si="427"/>
        <v>690</v>
      </c>
      <c r="AF409" s="93">
        <v>690</v>
      </c>
      <c r="AG409" s="93">
        <v>608</v>
      </c>
      <c r="AH409" s="93"/>
      <c r="AI409" s="93"/>
      <c r="AJ409" s="93"/>
      <c r="AK409" s="93"/>
      <c r="AL409" s="93"/>
      <c r="AM409" s="93"/>
      <c r="AN409" s="93"/>
      <c r="AO409" s="93"/>
      <c r="AP409" s="93"/>
      <c r="AQ409"/>
    </row>
    <row r="410" spans="1:43" ht="38.25" hidden="1" customHeight="1">
      <c r="A410" s="43"/>
      <c r="B410" s="43"/>
      <c r="C410" s="154" t="s">
        <v>385</v>
      </c>
      <c r="D410" s="129"/>
      <c r="E410" s="158">
        <f t="shared" ref="E410:T411" si="428">E411</f>
        <v>2531</v>
      </c>
      <c r="F410" s="158">
        <f t="shared" si="428"/>
        <v>2274</v>
      </c>
      <c r="G410" s="158">
        <f t="shared" si="428"/>
        <v>1778</v>
      </c>
      <c r="H410" s="158">
        <f t="shared" si="428"/>
        <v>1778</v>
      </c>
      <c r="I410" s="158">
        <f t="shared" si="428"/>
        <v>0</v>
      </c>
      <c r="J410" s="158">
        <f t="shared" si="428"/>
        <v>0</v>
      </c>
      <c r="K410" s="158">
        <f t="shared" si="428"/>
        <v>0</v>
      </c>
      <c r="L410" s="48">
        <f t="shared" si="374"/>
        <v>1778</v>
      </c>
      <c r="M410" s="48">
        <f t="shared" si="375"/>
        <v>0</v>
      </c>
      <c r="N410" s="158">
        <f t="shared" si="428"/>
        <v>0</v>
      </c>
      <c r="O410" s="158">
        <f t="shared" si="428"/>
        <v>0</v>
      </c>
      <c r="P410" s="158">
        <f t="shared" si="428"/>
        <v>0</v>
      </c>
      <c r="Q410" s="158">
        <f t="shared" si="428"/>
        <v>0</v>
      </c>
      <c r="R410" s="158">
        <f t="shared" si="428"/>
        <v>0</v>
      </c>
      <c r="S410" s="158">
        <f t="shared" si="428"/>
        <v>0</v>
      </c>
      <c r="T410" s="158">
        <f t="shared" si="428"/>
        <v>0</v>
      </c>
      <c r="U410" s="158">
        <f t="shared" ref="U410:AP411" si="429">U411</f>
        <v>0</v>
      </c>
      <c r="V410" s="158">
        <f t="shared" si="429"/>
        <v>0</v>
      </c>
      <c r="W410" s="158">
        <f t="shared" si="429"/>
        <v>0</v>
      </c>
      <c r="X410" s="158">
        <f t="shared" si="429"/>
        <v>0</v>
      </c>
      <c r="Y410" s="158">
        <f t="shared" si="429"/>
        <v>0</v>
      </c>
      <c r="Z410" s="158">
        <f t="shared" si="429"/>
        <v>0</v>
      </c>
      <c r="AA410" s="158">
        <f t="shared" si="429"/>
        <v>0</v>
      </c>
      <c r="AB410" s="158">
        <f t="shared" si="429"/>
        <v>0</v>
      </c>
      <c r="AC410" s="158">
        <f t="shared" si="429"/>
        <v>0</v>
      </c>
      <c r="AD410" s="158">
        <f t="shared" si="429"/>
        <v>0</v>
      </c>
      <c r="AE410" s="292">
        <f t="shared" si="427"/>
        <v>1778</v>
      </c>
      <c r="AF410" s="158">
        <f t="shared" si="429"/>
        <v>1778</v>
      </c>
      <c r="AG410" s="158">
        <f t="shared" si="429"/>
        <v>624</v>
      </c>
      <c r="AH410" s="158">
        <f t="shared" si="429"/>
        <v>0</v>
      </c>
      <c r="AI410" s="158">
        <f t="shared" si="429"/>
        <v>0</v>
      </c>
      <c r="AJ410" s="158">
        <f t="shared" si="429"/>
        <v>0</v>
      </c>
      <c r="AK410" s="158">
        <f t="shared" si="429"/>
        <v>0</v>
      </c>
      <c r="AL410" s="158">
        <f t="shared" si="429"/>
        <v>0</v>
      </c>
      <c r="AM410" s="158">
        <f t="shared" si="429"/>
        <v>0</v>
      </c>
      <c r="AN410" s="158">
        <f t="shared" si="429"/>
        <v>0</v>
      </c>
      <c r="AO410" s="158">
        <f t="shared" si="429"/>
        <v>0</v>
      </c>
      <c r="AP410" s="158">
        <f t="shared" si="429"/>
        <v>0</v>
      </c>
      <c r="AQ410"/>
    </row>
    <row r="411" spans="1:43" ht="20.25" hidden="1" customHeight="1">
      <c r="A411" s="43"/>
      <c r="B411" s="43"/>
      <c r="C411" s="28" t="s">
        <v>311</v>
      </c>
      <c r="D411" s="29"/>
      <c r="E411" s="289">
        <f t="shared" si="428"/>
        <v>2531</v>
      </c>
      <c r="F411" s="289">
        <f t="shared" si="428"/>
        <v>2274</v>
      </c>
      <c r="G411" s="289">
        <f t="shared" si="428"/>
        <v>1778</v>
      </c>
      <c r="H411" s="289">
        <f t="shared" si="428"/>
        <v>1778</v>
      </c>
      <c r="I411" s="289">
        <f t="shared" si="428"/>
        <v>0</v>
      </c>
      <c r="J411" s="289">
        <f t="shared" si="428"/>
        <v>0</v>
      </c>
      <c r="K411" s="289">
        <f t="shared" si="428"/>
        <v>0</v>
      </c>
      <c r="L411" s="48">
        <f t="shared" si="374"/>
        <v>1778</v>
      </c>
      <c r="M411" s="48">
        <f t="shared" si="375"/>
        <v>0</v>
      </c>
      <c r="N411" s="289">
        <f t="shared" si="428"/>
        <v>0</v>
      </c>
      <c r="O411" s="289">
        <f t="shared" si="428"/>
        <v>0</v>
      </c>
      <c r="P411" s="289">
        <f t="shared" si="428"/>
        <v>0</v>
      </c>
      <c r="Q411" s="289">
        <f t="shared" si="428"/>
        <v>0</v>
      </c>
      <c r="R411" s="289">
        <f t="shared" si="428"/>
        <v>0</v>
      </c>
      <c r="S411" s="289">
        <f t="shared" si="428"/>
        <v>0</v>
      </c>
      <c r="T411" s="289">
        <f t="shared" si="428"/>
        <v>0</v>
      </c>
      <c r="U411" s="289">
        <f t="shared" si="429"/>
        <v>0</v>
      </c>
      <c r="V411" s="289">
        <f t="shared" si="429"/>
        <v>0</v>
      </c>
      <c r="W411" s="289">
        <f t="shared" si="429"/>
        <v>0</v>
      </c>
      <c r="X411" s="289">
        <f t="shared" si="429"/>
        <v>0</v>
      </c>
      <c r="Y411" s="289">
        <f t="shared" si="429"/>
        <v>0</v>
      </c>
      <c r="Z411" s="289">
        <f t="shared" si="429"/>
        <v>0</v>
      </c>
      <c r="AA411" s="289">
        <f t="shared" si="429"/>
        <v>0</v>
      </c>
      <c r="AB411" s="289">
        <f t="shared" si="429"/>
        <v>0</v>
      </c>
      <c r="AC411" s="289">
        <f t="shared" si="429"/>
        <v>0</v>
      </c>
      <c r="AD411" s="289">
        <f t="shared" si="429"/>
        <v>0</v>
      </c>
      <c r="AE411" s="292">
        <f t="shared" si="427"/>
        <v>1778</v>
      </c>
      <c r="AF411" s="289">
        <f t="shared" si="429"/>
        <v>1778</v>
      </c>
      <c r="AG411" s="289">
        <f t="shared" si="429"/>
        <v>624</v>
      </c>
      <c r="AH411" s="289">
        <f t="shared" si="429"/>
        <v>0</v>
      </c>
      <c r="AI411" s="289">
        <f t="shared" si="429"/>
        <v>0</v>
      </c>
      <c r="AJ411" s="289">
        <f t="shared" si="429"/>
        <v>0</v>
      </c>
      <c r="AK411" s="289">
        <f t="shared" si="429"/>
        <v>0</v>
      </c>
      <c r="AL411" s="289">
        <f t="shared" si="429"/>
        <v>0</v>
      </c>
      <c r="AM411" s="289">
        <f t="shared" si="429"/>
        <v>0</v>
      </c>
      <c r="AN411" s="289">
        <f t="shared" si="429"/>
        <v>0</v>
      </c>
      <c r="AO411" s="289">
        <f t="shared" si="429"/>
        <v>0</v>
      </c>
      <c r="AP411" s="289">
        <f t="shared" si="429"/>
        <v>0</v>
      </c>
      <c r="AQ411"/>
    </row>
    <row r="412" spans="1:43" ht="25.5" hidden="1" customHeight="1">
      <c r="A412" s="43"/>
      <c r="B412" s="43"/>
      <c r="C412" s="16" t="s">
        <v>349</v>
      </c>
      <c r="D412" s="29">
        <v>58</v>
      </c>
      <c r="E412" s="291">
        <f t="shared" ref="E412:K412" si="430">E413+E414+E415</f>
        <v>2531</v>
      </c>
      <c r="F412" s="291">
        <f t="shared" si="430"/>
        <v>2274</v>
      </c>
      <c r="G412" s="291">
        <f t="shared" si="430"/>
        <v>1778</v>
      </c>
      <c r="H412" s="291">
        <f t="shared" si="430"/>
        <v>1778</v>
      </c>
      <c r="I412" s="291">
        <f t="shared" si="430"/>
        <v>0</v>
      </c>
      <c r="J412" s="291">
        <f t="shared" si="430"/>
        <v>0</v>
      </c>
      <c r="K412" s="291">
        <f t="shared" si="430"/>
        <v>0</v>
      </c>
      <c r="L412" s="48">
        <f t="shared" si="374"/>
        <v>1778</v>
      </c>
      <c r="M412" s="48">
        <f t="shared" si="375"/>
        <v>0</v>
      </c>
      <c r="N412" s="291">
        <f t="shared" ref="N412:AP412" si="431">N413+N414+N415</f>
        <v>0</v>
      </c>
      <c r="O412" s="291">
        <f t="shared" si="431"/>
        <v>0</v>
      </c>
      <c r="P412" s="291">
        <f t="shared" si="431"/>
        <v>0</v>
      </c>
      <c r="Q412" s="291">
        <f t="shared" si="431"/>
        <v>0</v>
      </c>
      <c r="R412" s="291">
        <f t="shared" si="431"/>
        <v>0</v>
      </c>
      <c r="S412" s="291">
        <f t="shared" si="431"/>
        <v>0</v>
      </c>
      <c r="T412" s="291">
        <f t="shared" si="431"/>
        <v>0</v>
      </c>
      <c r="U412" s="291">
        <f t="shared" si="431"/>
        <v>0</v>
      </c>
      <c r="V412" s="291">
        <f t="shared" si="431"/>
        <v>0</v>
      </c>
      <c r="W412" s="291">
        <f t="shared" si="431"/>
        <v>0</v>
      </c>
      <c r="X412" s="291">
        <f t="shared" si="431"/>
        <v>0</v>
      </c>
      <c r="Y412" s="291">
        <f t="shared" si="431"/>
        <v>0</v>
      </c>
      <c r="Z412" s="291">
        <f t="shared" si="431"/>
        <v>0</v>
      </c>
      <c r="AA412" s="291">
        <f t="shared" si="431"/>
        <v>0</v>
      </c>
      <c r="AB412" s="291">
        <f t="shared" si="431"/>
        <v>0</v>
      </c>
      <c r="AC412" s="291">
        <f t="shared" si="431"/>
        <v>0</v>
      </c>
      <c r="AD412" s="291">
        <f t="shared" si="431"/>
        <v>0</v>
      </c>
      <c r="AE412" s="292">
        <f t="shared" si="427"/>
        <v>1778</v>
      </c>
      <c r="AF412" s="291">
        <f t="shared" si="431"/>
        <v>1778</v>
      </c>
      <c r="AG412" s="291">
        <f t="shared" si="431"/>
        <v>624</v>
      </c>
      <c r="AH412" s="291">
        <f t="shared" si="431"/>
        <v>0</v>
      </c>
      <c r="AI412" s="291">
        <f t="shared" si="431"/>
        <v>0</v>
      </c>
      <c r="AJ412" s="291">
        <f t="shared" si="431"/>
        <v>0</v>
      </c>
      <c r="AK412" s="291">
        <f t="shared" si="431"/>
        <v>0</v>
      </c>
      <c r="AL412" s="291">
        <f t="shared" si="431"/>
        <v>0</v>
      </c>
      <c r="AM412" s="291">
        <f t="shared" si="431"/>
        <v>0</v>
      </c>
      <c r="AN412" s="291">
        <f t="shared" si="431"/>
        <v>0</v>
      </c>
      <c r="AO412" s="291">
        <f t="shared" si="431"/>
        <v>0</v>
      </c>
      <c r="AP412" s="291">
        <f t="shared" si="431"/>
        <v>0</v>
      </c>
      <c r="AQ412"/>
    </row>
    <row r="413" spans="1:43" ht="0.75" hidden="1" customHeight="1">
      <c r="A413" s="43"/>
      <c r="B413" s="43"/>
      <c r="C413" s="28" t="s">
        <v>351</v>
      </c>
      <c r="D413" s="29" t="s">
        <v>352</v>
      </c>
      <c r="E413" s="93"/>
      <c r="F413" s="93"/>
      <c r="G413" s="93"/>
      <c r="H413" s="93"/>
      <c r="I413" s="93"/>
      <c r="J413" s="93"/>
      <c r="K413" s="93"/>
      <c r="L413" s="48">
        <f t="shared" si="374"/>
        <v>0</v>
      </c>
      <c r="M413" s="48">
        <f t="shared" si="375"/>
        <v>0</v>
      </c>
      <c r="N413" s="93"/>
      <c r="O413" s="93"/>
      <c r="P413" s="93"/>
      <c r="Q413" s="93"/>
      <c r="R413" s="93"/>
      <c r="S413" s="93"/>
      <c r="T413" s="93"/>
      <c r="U413" s="93"/>
      <c r="V413" s="93"/>
      <c r="W413" s="93"/>
      <c r="X413" s="93"/>
      <c r="Y413" s="93"/>
      <c r="Z413" s="93"/>
      <c r="AA413" s="93"/>
      <c r="AB413" s="93"/>
      <c r="AC413" s="93"/>
      <c r="AD413" s="93"/>
      <c r="AE413" s="292">
        <f t="shared" si="427"/>
        <v>0</v>
      </c>
      <c r="AF413" s="93"/>
      <c r="AG413" s="93"/>
      <c r="AH413" s="93"/>
      <c r="AI413" s="93"/>
      <c r="AJ413" s="93"/>
      <c r="AK413" s="93"/>
      <c r="AL413" s="93"/>
      <c r="AM413" s="93"/>
      <c r="AN413" s="93"/>
      <c r="AO413" s="93"/>
      <c r="AP413" s="93"/>
      <c r="AQ413"/>
    </row>
    <row r="414" spans="1:43" ht="16.5" hidden="1" customHeight="1">
      <c r="A414" s="43"/>
      <c r="B414" s="43"/>
      <c r="C414" s="28" t="s">
        <v>353</v>
      </c>
      <c r="D414" s="29" t="s">
        <v>354</v>
      </c>
      <c r="E414" s="93"/>
      <c r="F414" s="93"/>
      <c r="G414" s="93"/>
      <c r="H414" s="93"/>
      <c r="I414" s="93"/>
      <c r="J414" s="93"/>
      <c r="K414" s="93"/>
      <c r="L414" s="48">
        <f t="shared" si="374"/>
        <v>0</v>
      </c>
      <c r="M414" s="48">
        <f t="shared" si="375"/>
        <v>0</v>
      </c>
      <c r="N414" s="93"/>
      <c r="O414" s="93"/>
      <c r="P414" s="93"/>
      <c r="Q414" s="93"/>
      <c r="R414" s="93"/>
      <c r="S414" s="93"/>
      <c r="T414" s="93"/>
      <c r="U414" s="93"/>
      <c r="V414" s="93"/>
      <c r="W414" s="93"/>
      <c r="X414" s="93"/>
      <c r="Y414" s="93"/>
      <c r="Z414" s="93"/>
      <c r="AA414" s="93"/>
      <c r="AB414" s="93"/>
      <c r="AC414" s="93"/>
      <c r="AD414" s="93"/>
      <c r="AE414" s="292">
        <f t="shared" si="427"/>
        <v>0</v>
      </c>
      <c r="AF414" s="93"/>
      <c r="AG414" s="93"/>
      <c r="AH414" s="93"/>
      <c r="AI414" s="93"/>
      <c r="AJ414" s="93"/>
      <c r="AK414" s="93"/>
      <c r="AL414" s="93"/>
      <c r="AM414" s="93"/>
      <c r="AN414" s="93"/>
      <c r="AO414" s="93"/>
      <c r="AP414" s="93"/>
      <c r="AQ414"/>
    </row>
    <row r="415" spans="1:43" ht="13.5" hidden="1" customHeight="1">
      <c r="A415" s="43"/>
      <c r="B415" s="43"/>
      <c r="C415" s="28" t="s">
        <v>355</v>
      </c>
      <c r="D415" s="29" t="s">
        <v>356</v>
      </c>
      <c r="E415" s="93">
        <v>2531</v>
      </c>
      <c r="F415" s="93">
        <v>2274</v>
      </c>
      <c r="G415" s="93">
        <v>1778</v>
      </c>
      <c r="H415" s="93">
        <v>1778</v>
      </c>
      <c r="I415" s="93"/>
      <c r="J415" s="93"/>
      <c r="K415" s="93"/>
      <c r="L415" s="48">
        <f t="shared" si="374"/>
        <v>1778</v>
      </c>
      <c r="M415" s="48">
        <f t="shared" si="375"/>
        <v>0</v>
      </c>
      <c r="N415" s="93">
        <v>0</v>
      </c>
      <c r="O415" s="93">
        <v>0</v>
      </c>
      <c r="P415" s="93">
        <v>0</v>
      </c>
      <c r="Q415" s="93"/>
      <c r="R415" s="93"/>
      <c r="S415" s="93"/>
      <c r="T415" s="93"/>
      <c r="U415" s="93"/>
      <c r="V415" s="93"/>
      <c r="W415" s="93"/>
      <c r="X415" s="93"/>
      <c r="Y415" s="93"/>
      <c r="Z415" s="93"/>
      <c r="AA415" s="93"/>
      <c r="AB415" s="93"/>
      <c r="AC415" s="93"/>
      <c r="AD415" s="93"/>
      <c r="AE415" s="292">
        <f t="shared" si="427"/>
        <v>1778</v>
      </c>
      <c r="AF415" s="93">
        <v>1778</v>
      </c>
      <c r="AG415" s="93">
        <v>624</v>
      </c>
      <c r="AH415" s="93"/>
      <c r="AI415" s="93"/>
      <c r="AJ415" s="93"/>
      <c r="AK415" s="93"/>
      <c r="AL415" s="93"/>
      <c r="AM415" s="93"/>
      <c r="AN415" s="93"/>
      <c r="AO415" s="93"/>
      <c r="AP415" s="93"/>
      <c r="AQ415"/>
    </row>
    <row r="416" spans="1:43" ht="26.25" hidden="1" customHeight="1">
      <c r="A416" s="43"/>
      <c r="B416" s="43"/>
      <c r="C416" s="154" t="s">
        <v>386</v>
      </c>
      <c r="D416" s="129"/>
      <c r="E416" s="158">
        <f t="shared" ref="E416:T417" si="432">E417</f>
        <v>1000</v>
      </c>
      <c r="F416" s="158">
        <f t="shared" si="432"/>
        <v>4129</v>
      </c>
      <c r="G416" s="158">
        <f t="shared" si="432"/>
        <v>4129</v>
      </c>
      <c r="H416" s="158">
        <f t="shared" si="432"/>
        <v>4129</v>
      </c>
      <c r="I416" s="158">
        <f t="shared" si="432"/>
        <v>0</v>
      </c>
      <c r="J416" s="158">
        <f t="shared" si="432"/>
        <v>0</v>
      </c>
      <c r="K416" s="158">
        <f t="shared" si="432"/>
        <v>0</v>
      </c>
      <c r="L416" s="48">
        <f t="shared" si="374"/>
        <v>4129</v>
      </c>
      <c r="M416" s="48">
        <f t="shared" si="375"/>
        <v>0</v>
      </c>
      <c r="N416" s="158">
        <f t="shared" si="432"/>
        <v>0</v>
      </c>
      <c r="O416" s="158">
        <f t="shared" si="432"/>
        <v>0</v>
      </c>
      <c r="P416" s="158">
        <f t="shared" si="432"/>
        <v>0</v>
      </c>
      <c r="Q416" s="158">
        <f t="shared" si="432"/>
        <v>0</v>
      </c>
      <c r="R416" s="158">
        <f t="shared" si="432"/>
        <v>0</v>
      </c>
      <c r="S416" s="158">
        <f t="shared" si="432"/>
        <v>0</v>
      </c>
      <c r="T416" s="158">
        <f t="shared" si="432"/>
        <v>0</v>
      </c>
      <c r="U416" s="158">
        <f t="shared" ref="U416:AP417" si="433">U417</f>
        <v>0</v>
      </c>
      <c r="V416" s="158">
        <f t="shared" si="433"/>
        <v>0</v>
      </c>
      <c r="W416" s="158">
        <f t="shared" si="433"/>
        <v>0</v>
      </c>
      <c r="X416" s="158">
        <f t="shared" si="433"/>
        <v>0</v>
      </c>
      <c r="Y416" s="158">
        <f t="shared" si="433"/>
        <v>0</v>
      </c>
      <c r="Z416" s="158">
        <f t="shared" si="433"/>
        <v>0</v>
      </c>
      <c r="AA416" s="158">
        <f t="shared" si="433"/>
        <v>0</v>
      </c>
      <c r="AB416" s="158">
        <f t="shared" si="433"/>
        <v>0</v>
      </c>
      <c r="AC416" s="158">
        <f t="shared" si="433"/>
        <v>0</v>
      </c>
      <c r="AD416" s="158">
        <f t="shared" si="433"/>
        <v>0</v>
      </c>
      <c r="AE416" s="292">
        <f t="shared" si="427"/>
        <v>4129</v>
      </c>
      <c r="AF416" s="158">
        <f t="shared" si="433"/>
        <v>4129</v>
      </c>
      <c r="AG416" s="158">
        <f t="shared" si="433"/>
        <v>4081</v>
      </c>
      <c r="AH416" s="158">
        <f t="shared" si="433"/>
        <v>0</v>
      </c>
      <c r="AI416" s="158">
        <f t="shared" si="433"/>
        <v>0</v>
      </c>
      <c r="AJ416" s="158">
        <f t="shared" si="433"/>
        <v>0</v>
      </c>
      <c r="AK416" s="158">
        <f t="shared" si="433"/>
        <v>0</v>
      </c>
      <c r="AL416" s="158">
        <f t="shared" si="433"/>
        <v>0</v>
      </c>
      <c r="AM416" s="158">
        <f t="shared" si="433"/>
        <v>0</v>
      </c>
      <c r="AN416" s="158">
        <f t="shared" si="433"/>
        <v>0</v>
      </c>
      <c r="AO416" s="158">
        <f t="shared" si="433"/>
        <v>0</v>
      </c>
      <c r="AP416" s="158">
        <f t="shared" si="433"/>
        <v>0</v>
      </c>
      <c r="AQ416"/>
    </row>
    <row r="417" spans="1:43" ht="18.75" hidden="1" customHeight="1">
      <c r="A417" s="43"/>
      <c r="B417" s="43"/>
      <c r="C417" s="28" t="s">
        <v>311</v>
      </c>
      <c r="D417" s="29"/>
      <c r="E417" s="291">
        <f t="shared" si="432"/>
        <v>1000</v>
      </c>
      <c r="F417" s="291">
        <f t="shared" si="432"/>
        <v>4129</v>
      </c>
      <c r="G417" s="291">
        <f t="shared" si="432"/>
        <v>4129</v>
      </c>
      <c r="H417" s="291">
        <f t="shared" si="432"/>
        <v>4129</v>
      </c>
      <c r="I417" s="291">
        <f t="shared" si="432"/>
        <v>0</v>
      </c>
      <c r="J417" s="291">
        <f t="shared" si="432"/>
        <v>0</v>
      </c>
      <c r="K417" s="291">
        <f t="shared" si="432"/>
        <v>0</v>
      </c>
      <c r="L417" s="48">
        <f t="shared" ref="L417:L480" si="434">H417+I417+J417+K417</f>
        <v>4129</v>
      </c>
      <c r="M417" s="48">
        <f t="shared" ref="M417:M480" si="435">G417-L417</f>
        <v>0</v>
      </c>
      <c r="N417" s="291">
        <f t="shared" si="432"/>
        <v>0</v>
      </c>
      <c r="O417" s="291">
        <f t="shared" si="432"/>
        <v>0</v>
      </c>
      <c r="P417" s="291">
        <f t="shared" si="432"/>
        <v>0</v>
      </c>
      <c r="Q417" s="291">
        <f t="shared" si="432"/>
        <v>0</v>
      </c>
      <c r="R417" s="291">
        <f t="shared" si="432"/>
        <v>0</v>
      </c>
      <c r="S417" s="291">
        <f t="shared" si="432"/>
        <v>0</v>
      </c>
      <c r="T417" s="291">
        <f t="shared" si="432"/>
        <v>0</v>
      </c>
      <c r="U417" s="291">
        <f t="shared" si="433"/>
        <v>0</v>
      </c>
      <c r="V417" s="291">
        <f t="shared" si="433"/>
        <v>0</v>
      </c>
      <c r="W417" s="291">
        <f t="shared" si="433"/>
        <v>0</v>
      </c>
      <c r="X417" s="291">
        <f t="shared" si="433"/>
        <v>0</v>
      </c>
      <c r="Y417" s="291">
        <f t="shared" si="433"/>
        <v>0</v>
      </c>
      <c r="Z417" s="291">
        <f t="shared" si="433"/>
        <v>0</v>
      </c>
      <c r="AA417" s="291">
        <f t="shared" si="433"/>
        <v>0</v>
      </c>
      <c r="AB417" s="291">
        <f t="shared" si="433"/>
        <v>0</v>
      </c>
      <c r="AC417" s="291">
        <f t="shared" si="433"/>
        <v>0</v>
      </c>
      <c r="AD417" s="291">
        <f t="shared" si="433"/>
        <v>0</v>
      </c>
      <c r="AE417" s="292">
        <f t="shared" si="427"/>
        <v>4129</v>
      </c>
      <c r="AF417" s="291">
        <f t="shared" si="433"/>
        <v>4129</v>
      </c>
      <c r="AG417" s="291">
        <f t="shared" si="433"/>
        <v>4081</v>
      </c>
      <c r="AH417" s="291">
        <f t="shared" si="433"/>
        <v>0</v>
      </c>
      <c r="AI417" s="291">
        <f t="shared" si="433"/>
        <v>0</v>
      </c>
      <c r="AJ417" s="291">
        <f t="shared" si="433"/>
        <v>0</v>
      </c>
      <c r="AK417" s="291">
        <f t="shared" si="433"/>
        <v>0</v>
      </c>
      <c r="AL417" s="291">
        <f t="shared" si="433"/>
        <v>0</v>
      </c>
      <c r="AM417" s="291">
        <f t="shared" si="433"/>
        <v>0</v>
      </c>
      <c r="AN417" s="291">
        <f t="shared" si="433"/>
        <v>0</v>
      </c>
      <c r="AO417" s="291">
        <f t="shared" si="433"/>
        <v>0</v>
      </c>
      <c r="AP417" s="291">
        <f t="shared" si="433"/>
        <v>0</v>
      </c>
      <c r="AQ417"/>
    </row>
    <row r="418" spans="1:43" ht="26.25" hidden="1" customHeight="1">
      <c r="A418" s="43"/>
      <c r="B418" s="43"/>
      <c r="C418" s="16" t="s">
        <v>349</v>
      </c>
      <c r="D418" s="29">
        <v>58</v>
      </c>
      <c r="E418" s="291">
        <f t="shared" ref="E418:K418" si="436">E419+E420+E421</f>
        <v>1000</v>
      </c>
      <c r="F418" s="291">
        <f t="shared" si="436"/>
        <v>4129</v>
      </c>
      <c r="G418" s="291">
        <f t="shared" si="436"/>
        <v>4129</v>
      </c>
      <c r="H418" s="291">
        <f t="shared" si="436"/>
        <v>4129</v>
      </c>
      <c r="I418" s="291">
        <f t="shared" si="436"/>
        <v>0</v>
      </c>
      <c r="J418" s="291">
        <f t="shared" si="436"/>
        <v>0</v>
      </c>
      <c r="K418" s="291">
        <f t="shared" si="436"/>
        <v>0</v>
      </c>
      <c r="L418" s="48">
        <f t="shared" si="434"/>
        <v>4129</v>
      </c>
      <c r="M418" s="48">
        <f t="shared" si="435"/>
        <v>0</v>
      </c>
      <c r="N418" s="291">
        <f t="shared" ref="N418:AP418" si="437">N419+N420+N421</f>
        <v>0</v>
      </c>
      <c r="O418" s="291">
        <f t="shared" si="437"/>
        <v>0</v>
      </c>
      <c r="P418" s="291">
        <f t="shared" si="437"/>
        <v>0</v>
      </c>
      <c r="Q418" s="291">
        <f t="shared" si="437"/>
        <v>0</v>
      </c>
      <c r="R418" s="291">
        <f t="shared" si="437"/>
        <v>0</v>
      </c>
      <c r="S418" s="291">
        <f t="shared" si="437"/>
        <v>0</v>
      </c>
      <c r="T418" s="291">
        <f t="shared" si="437"/>
        <v>0</v>
      </c>
      <c r="U418" s="291">
        <f t="shared" si="437"/>
        <v>0</v>
      </c>
      <c r="V418" s="291">
        <f t="shared" si="437"/>
        <v>0</v>
      </c>
      <c r="W418" s="291">
        <f t="shared" si="437"/>
        <v>0</v>
      </c>
      <c r="X418" s="291">
        <f t="shared" si="437"/>
        <v>0</v>
      </c>
      <c r="Y418" s="291">
        <f t="shared" si="437"/>
        <v>0</v>
      </c>
      <c r="Z418" s="291">
        <f t="shared" si="437"/>
        <v>0</v>
      </c>
      <c r="AA418" s="291">
        <f t="shared" si="437"/>
        <v>0</v>
      </c>
      <c r="AB418" s="291">
        <f t="shared" si="437"/>
        <v>0</v>
      </c>
      <c r="AC418" s="291">
        <f t="shared" si="437"/>
        <v>0</v>
      </c>
      <c r="AD418" s="291">
        <f t="shared" si="437"/>
        <v>0</v>
      </c>
      <c r="AE418" s="292">
        <f t="shared" si="427"/>
        <v>4129</v>
      </c>
      <c r="AF418" s="291">
        <f t="shared" si="437"/>
        <v>4129</v>
      </c>
      <c r="AG418" s="291">
        <f t="shared" si="437"/>
        <v>4081</v>
      </c>
      <c r="AH418" s="291">
        <f t="shared" si="437"/>
        <v>0</v>
      </c>
      <c r="AI418" s="291">
        <f t="shared" si="437"/>
        <v>0</v>
      </c>
      <c r="AJ418" s="291">
        <f t="shared" si="437"/>
        <v>0</v>
      </c>
      <c r="AK418" s="291">
        <f t="shared" si="437"/>
        <v>0</v>
      </c>
      <c r="AL418" s="291">
        <f t="shared" si="437"/>
        <v>0</v>
      </c>
      <c r="AM418" s="291">
        <f t="shared" si="437"/>
        <v>0</v>
      </c>
      <c r="AN418" s="291">
        <f t="shared" si="437"/>
        <v>0</v>
      </c>
      <c r="AO418" s="291">
        <f t="shared" si="437"/>
        <v>0</v>
      </c>
      <c r="AP418" s="291">
        <f t="shared" si="437"/>
        <v>0</v>
      </c>
      <c r="AQ418"/>
    </row>
    <row r="419" spans="1:43" ht="0.75" hidden="1" customHeight="1">
      <c r="A419" s="43"/>
      <c r="B419" s="43"/>
      <c r="C419" s="28" t="s">
        <v>351</v>
      </c>
      <c r="D419" s="29" t="s">
        <v>352</v>
      </c>
      <c r="E419" s="93"/>
      <c r="F419" s="93"/>
      <c r="G419" s="93"/>
      <c r="H419" s="93"/>
      <c r="I419" s="93"/>
      <c r="J419" s="93"/>
      <c r="K419" s="93"/>
      <c r="L419" s="48">
        <f t="shared" si="434"/>
        <v>0</v>
      </c>
      <c r="M419" s="48">
        <f t="shared" si="435"/>
        <v>0</v>
      </c>
      <c r="N419" s="93"/>
      <c r="O419" s="93"/>
      <c r="P419" s="93"/>
      <c r="Q419" s="93"/>
      <c r="R419" s="93"/>
      <c r="S419" s="93"/>
      <c r="T419" s="93"/>
      <c r="U419" s="93"/>
      <c r="V419" s="93"/>
      <c r="W419" s="93"/>
      <c r="X419" s="93"/>
      <c r="Y419" s="93"/>
      <c r="Z419" s="93"/>
      <c r="AA419" s="93"/>
      <c r="AB419" s="93"/>
      <c r="AC419" s="93"/>
      <c r="AD419" s="93"/>
      <c r="AE419" s="292">
        <f t="shared" si="427"/>
        <v>0</v>
      </c>
      <c r="AF419" s="93"/>
      <c r="AG419" s="93"/>
      <c r="AH419" s="93"/>
      <c r="AI419" s="93"/>
      <c r="AJ419" s="93"/>
      <c r="AK419" s="93"/>
      <c r="AL419" s="93"/>
      <c r="AM419" s="93"/>
      <c r="AN419" s="93"/>
      <c r="AO419" s="93"/>
      <c r="AP419" s="93"/>
      <c r="AQ419"/>
    </row>
    <row r="420" spans="1:43" ht="17.25" hidden="1" customHeight="1">
      <c r="A420" s="43"/>
      <c r="B420" s="43"/>
      <c r="C420" s="28" t="s">
        <v>353</v>
      </c>
      <c r="D420" s="29" t="s">
        <v>354</v>
      </c>
      <c r="E420" s="93"/>
      <c r="F420" s="93"/>
      <c r="G420" s="93"/>
      <c r="H420" s="93"/>
      <c r="I420" s="93"/>
      <c r="J420" s="93"/>
      <c r="K420" s="93"/>
      <c r="L420" s="48">
        <f t="shared" si="434"/>
        <v>0</v>
      </c>
      <c r="M420" s="48">
        <f t="shared" si="435"/>
        <v>0</v>
      </c>
      <c r="N420" s="93"/>
      <c r="O420" s="93"/>
      <c r="P420" s="93"/>
      <c r="Q420" s="93"/>
      <c r="R420" s="93"/>
      <c r="S420" s="93"/>
      <c r="T420" s="93"/>
      <c r="U420" s="93"/>
      <c r="V420" s="93"/>
      <c r="W420" s="93"/>
      <c r="X420" s="93"/>
      <c r="Y420" s="93"/>
      <c r="Z420" s="93"/>
      <c r="AA420" s="93"/>
      <c r="AB420" s="93"/>
      <c r="AC420" s="93"/>
      <c r="AD420" s="93"/>
      <c r="AE420" s="292">
        <f t="shared" si="427"/>
        <v>0</v>
      </c>
      <c r="AF420" s="93"/>
      <c r="AG420" s="93"/>
      <c r="AH420" s="93"/>
      <c r="AI420" s="93"/>
      <c r="AJ420" s="93"/>
      <c r="AK420" s="93"/>
      <c r="AL420" s="93"/>
      <c r="AM420" s="93"/>
      <c r="AN420" s="93"/>
      <c r="AO420" s="93"/>
      <c r="AP420" s="93"/>
      <c r="AQ420"/>
    </row>
    <row r="421" spans="1:43" ht="21" hidden="1" customHeight="1">
      <c r="A421" s="43"/>
      <c r="B421" s="43"/>
      <c r="C421" s="28" t="s">
        <v>355</v>
      </c>
      <c r="D421" s="29" t="s">
        <v>356</v>
      </c>
      <c r="E421" s="93">
        <v>1000</v>
      </c>
      <c r="F421" s="93">
        <v>4129</v>
      </c>
      <c r="G421" s="93">
        <v>4129</v>
      </c>
      <c r="H421" s="93">
        <v>4129</v>
      </c>
      <c r="I421" s="93"/>
      <c r="J421" s="93"/>
      <c r="K421" s="93"/>
      <c r="L421" s="48">
        <f t="shared" si="434"/>
        <v>4129</v>
      </c>
      <c r="M421" s="48">
        <f t="shared" si="435"/>
        <v>0</v>
      </c>
      <c r="N421" s="93">
        <v>0</v>
      </c>
      <c r="O421" s="93">
        <v>0</v>
      </c>
      <c r="P421" s="93">
        <v>0</v>
      </c>
      <c r="Q421" s="93"/>
      <c r="R421" s="93"/>
      <c r="S421" s="93"/>
      <c r="T421" s="93"/>
      <c r="U421" s="93"/>
      <c r="V421" s="93"/>
      <c r="W421" s="93"/>
      <c r="X421" s="93"/>
      <c r="Y421" s="93"/>
      <c r="Z421" s="93"/>
      <c r="AA421" s="93"/>
      <c r="AB421" s="93"/>
      <c r="AC421" s="93"/>
      <c r="AD421" s="93"/>
      <c r="AE421" s="292">
        <f t="shared" si="427"/>
        <v>4129</v>
      </c>
      <c r="AF421" s="93">
        <v>4129</v>
      </c>
      <c r="AG421" s="93">
        <v>4081</v>
      </c>
      <c r="AH421" s="93"/>
      <c r="AI421" s="93"/>
      <c r="AJ421" s="93"/>
      <c r="AK421" s="93"/>
      <c r="AL421" s="93"/>
      <c r="AM421" s="93"/>
      <c r="AN421" s="93"/>
      <c r="AO421" s="93"/>
      <c r="AP421" s="93"/>
      <c r="AQ421"/>
    </row>
    <row r="422" spans="1:43" ht="28.5" hidden="1" customHeight="1">
      <c r="A422" s="43"/>
      <c r="B422" s="43"/>
      <c r="C422" s="154" t="s">
        <v>387</v>
      </c>
      <c r="D422" s="155"/>
      <c r="E422" s="300">
        <f t="shared" ref="E422:T423" si="438">E423</f>
        <v>0</v>
      </c>
      <c r="F422" s="300">
        <f t="shared" si="438"/>
        <v>0</v>
      </c>
      <c r="G422" s="300">
        <f t="shared" si="438"/>
        <v>0</v>
      </c>
      <c r="H422" s="300">
        <f t="shared" si="438"/>
        <v>0</v>
      </c>
      <c r="I422" s="300">
        <f t="shared" si="438"/>
        <v>0</v>
      </c>
      <c r="J422" s="300">
        <f t="shared" si="438"/>
        <v>0</v>
      </c>
      <c r="K422" s="300">
        <f t="shared" si="438"/>
        <v>0</v>
      </c>
      <c r="L422" s="48">
        <f t="shared" si="434"/>
        <v>0</v>
      </c>
      <c r="M422" s="48">
        <f t="shared" si="435"/>
        <v>0</v>
      </c>
      <c r="N422" s="300">
        <f t="shared" si="438"/>
        <v>0</v>
      </c>
      <c r="O422" s="300">
        <f t="shared" si="438"/>
        <v>0</v>
      </c>
      <c r="P422" s="300">
        <f t="shared" si="438"/>
        <v>0</v>
      </c>
      <c r="Q422" s="300">
        <f t="shared" si="438"/>
        <v>0</v>
      </c>
      <c r="R422" s="300">
        <f t="shared" si="438"/>
        <v>0</v>
      </c>
      <c r="S422" s="300">
        <f t="shared" si="438"/>
        <v>0</v>
      </c>
      <c r="T422" s="300">
        <f t="shared" si="438"/>
        <v>0</v>
      </c>
      <c r="U422" s="300">
        <f t="shared" ref="U422:AP423" si="439">U423</f>
        <v>0</v>
      </c>
      <c r="V422" s="300">
        <f t="shared" si="439"/>
        <v>0</v>
      </c>
      <c r="W422" s="300">
        <f t="shared" si="439"/>
        <v>0</v>
      </c>
      <c r="X422" s="300">
        <f t="shared" si="439"/>
        <v>0</v>
      </c>
      <c r="Y422" s="300">
        <f t="shared" si="439"/>
        <v>0</v>
      </c>
      <c r="Z422" s="300">
        <f t="shared" si="439"/>
        <v>0</v>
      </c>
      <c r="AA422" s="300">
        <f t="shared" si="439"/>
        <v>0</v>
      </c>
      <c r="AB422" s="300">
        <f t="shared" si="439"/>
        <v>0</v>
      </c>
      <c r="AC422" s="300">
        <f t="shared" si="439"/>
        <v>0</v>
      </c>
      <c r="AD422" s="300">
        <f t="shared" si="439"/>
        <v>0</v>
      </c>
      <c r="AE422" s="292">
        <f t="shared" si="427"/>
        <v>0</v>
      </c>
      <c r="AF422" s="300">
        <f t="shared" si="439"/>
        <v>0</v>
      </c>
      <c r="AG422" s="300">
        <f t="shared" si="439"/>
        <v>0</v>
      </c>
      <c r="AH422" s="300">
        <f t="shared" si="439"/>
        <v>0</v>
      </c>
      <c r="AI422" s="300">
        <f t="shared" si="439"/>
        <v>0</v>
      </c>
      <c r="AJ422" s="300">
        <f t="shared" si="439"/>
        <v>0</v>
      </c>
      <c r="AK422" s="300">
        <f t="shared" si="439"/>
        <v>0</v>
      </c>
      <c r="AL422" s="300">
        <f t="shared" si="439"/>
        <v>0</v>
      </c>
      <c r="AM422" s="300">
        <f t="shared" si="439"/>
        <v>0</v>
      </c>
      <c r="AN422" s="300">
        <f t="shared" si="439"/>
        <v>0</v>
      </c>
      <c r="AO422" s="300">
        <f t="shared" si="439"/>
        <v>0</v>
      </c>
      <c r="AP422" s="300">
        <f t="shared" si="439"/>
        <v>0</v>
      </c>
      <c r="AQ422"/>
    </row>
    <row r="423" spans="1:43" ht="21" hidden="1" customHeight="1">
      <c r="A423" s="43"/>
      <c r="B423" s="43"/>
      <c r="C423" s="28" t="s">
        <v>311</v>
      </c>
      <c r="D423" s="29"/>
      <c r="E423" s="291">
        <f t="shared" si="438"/>
        <v>0</v>
      </c>
      <c r="F423" s="291">
        <f t="shared" si="438"/>
        <v>0</v>
      </c>
      <c r="G423" s="291">
        <f t="shared" si="438"/>
        <v>0</v>
      </c>
      <c r="H423" s="291">
        <f t="shared" si="438"/>
        <v>0</v>
      </c>
      <c r="I423" s="291">
        <f t="shared" si="438"/>
        <v>0</v>
      </c>
      <c r="J423" s="291">
        <f t="shared" si="438"/>
        <v>0</v>
      </c>
      <c r="K423" s="291">
        <f t="shared" si="438"/>
        <v>0</v>
      </c>
      <c r="L423" s="48">
        <f t="shared" si="434"/>
        <v>0</v>
      </c>
      <c r="M423" s="48">
        <f t="shared" si="435"/>
        <v>0</v>
      </c>
      <c r="N423" s="291">
        <f t="shared" si="438"/>
        <v>0</v>
      </c>
      <c r="O423" s="291">
        <f t="shared" si="438"/>
        <v>0</v>
      </c>
      <c r="P423" s="291">
        <f t="shared" si="438"/>
        <v>0</v>
      </c>
      <c r="Q423" s="291">
        <f t="shared" si="438"/>
        <v>0</v>
      </c>
      <c r="R423" s="291">
        <f t="shared" si="438"/>
        <v>0</v>
      </c>
      <c r="S423" s="291">
        <f t="shared" si="438"/>
        <v>0</v>
      </c>
      <c r="T423" s="291">
        <f t="shared" si="438"/>
        <v>0</v>
      </c>
      <c r="U423" s="291">
        <f t="shared" si="439"/>
        <v>0</v>
      </c>
      <c r="V423" s="291">
        <f t="shared" si="439"/>
        <v>0</v>
      </c>
      <c r="W423" s="291">
        <f t="shared" si="439"/>
        <v>0</v>
      </c>
      <c r="X423" s="291">
        <f t="shared" si="439"/>
        <v>0</v>
      </c>
      <c r="Y423" s="291">
        <f t="shared" si="439"/>
        <v>0</v>
      </c>
      <c r="Z423" s="291">
        <f t="shared" si="439"/>
        <v>0</v>
      </c>
      <c r="AA423" s="291">
        <f t="shared" si="439"/>
        <v>0</v>
      </c>
      <c r="AB423" s="291">
        <f t="shared" si="439"/>
        <v>0</v>
      </c>
      <c r="AC423" s="291">
        <f t="shared" si="439"/>
        <v>0</v>
      </c>
      <c r="AD423" s="291">
        <f t="shared" si="439"/>
        <v>0</v>
      </c>
      <c r="AE423" s="292">
        <f t="shared" si="427"/>
        <v>0</v>
      </c>
      <c r="AF423" s="291">
        <f t="shared" si="439"/>
        <v>0</v>
      </c>
      <c r="AG423" s="291">
        <f t="shared" si="439"/>
        <v>0</v>
      </c>
      <c r="AH423" s="291">
        <f t="shared" si="439"/>
        <v>0</v>
      </c>
      <c r="AI423" s="291">
        <f t="shared" si="439"/>
        <v>0</v>
      </c>
      <c r="AJ423" s="291">
        <f t="shared" si="439"/>
        <v>0</v>
      </c>
      <c r="AK423" s="291">
        <f t="shared" si="439"/>
        <v>0</v>
      </c>
      <c r="AL423" s="291">
        <f t="shared" si="439"/>
        <v>0</v>
      </c>
      <c r="AM423" s="291">
        <f t="shared" si="439"/>
        <v>0</v>
      </c>
      <c r="AN423" s="291">
        <f t="shared" si="439"/>
        <v>0</v>
      </c>
      <c r="AO423" s="291">
        <f t="shared" si="439"/>
        <v>0</v>
      </c>
      <c r="AP423" s="291">
        <f t="shared" si="439"/>
        <v>0</v>
      </c>
      <c r="AQ423"/>
    </row>
    <row r="424" spans="1:43" ht="30" hidden="1" customHeight="1">
      <c r="A424" s="43"/>
      <c r="B424" s="43"/>
      <c r="C424" s="16" t="s">
        <v>349</v>
      </c>
      <c r="D424" s="29">
        <v>58</v>
      </c>
      <c r="E424" s="291">
        <f t="shared" ref="E424:K424" si="440">E425+E426+E427</f>
        <v>0</v>
      </c>
      <c r="F424" s="291">
        <f t="shared" si="440"/>
        <v>0</v>
      </c>
      <c r="G424" s="291">
        <f t="shared" si="440"/>
        <v>0</v>
      </c>
      <c r="H424" s="291">
        <f t="shared" si="440"/>
        <v>0</v>
      </c>
      <c r="I424" s="291">
        <f t="shared" si="440"/>
        <v>0</v>
      </c>
      <c r="J424" s="291">
        <f t="shared" si="440"/>
        <v>0</v>
      </c>
      <c r="K424" s="291">
        <f t="shared" si="440"/>
        <v>0</v>
      </c>
      <c r="L424" s="48">
        <f t="shared" si="434"/>
        <v>0</v>
      </c>
      <c r="M424" s="48">
        <f t="shared" si="435"/>
        <v>0</v>
      </c>
      <c r="N424" s="291">
        <f t="shared" ref="N424:AP424" si="441">N425+N426+N427</f>
        <v>0</v>
      </c>
      <c r="O424" s="291">
        <f t="shared" si="441"/>
        <v>0</v>
      </c>
      <c r="P424" s="291">
        <f t="shared" si="441"/>
        <v>0</v>
      </c>
      <c r="Q424" s="291">
        <f t="shared" si="441"/>
        <v>0</v>
      </c>
      <c r="R424" s="291">
        <f t="shared" si="441"/>
        <v>0</v>
      </c>
      <c r="S424" s="291">
        <f t="shared" si="441"/>
        <v>0</v>
      </c>
      <c r="T424" s="291">
        <f t="shared" si="441"/>
        <v>0</v>
      </c>
      <c r="U424" s="291">
        <f t="shared" si="441"/>
        <v>0</v>
      </c>
      <c r="V424" s="291">
        <f t="shared" si="441"/>
        <v>0</v>
      </c>
      <c r="W424" s="291">
        <f t="shared" si="441"/>
        <v>0</v>
      </c>
      <c r="X424" s="291">
        <f t="shared" si="441"/>
        <v>0</v>
      </c>
      <c r="Y424" s="291">
        <f t="shared" si="441"/>
        <v>0</v>
      </c>
      <c r="Z424" s="291">
        <f t="shared" si="441"/>
        <v>0</v>
      </c>
      <c r="AA424" s="291">
        <f t="shared" si="441"/>
        <v>0</v>
      </c>
      <c r="AB424" s="291">
        <f t="shared" si="441"/>
        <v>0</v>
      </c>
      <c r="AC424" s="291">
        <f t="shared" si="441"/>
        <v>0</v>
      </c>
      <c r="AD424" s="291">
        <f t="shared" si="441"/>
        <v>0</v>
      </c>
      <c r="AE424" s="292">
        <f t="shared" si="427"/>
        <v>0</v>
      </c>
      <c r="AF424" s="291">
        <f t="shared" si="441"/>
        <v>0</v>
      </c>
      <c r="AG424" s="291">
        <f t="shared" si="441"/>
        <v>0</v>
      </c>
      <c r="AH424" s="291">
        <f t="shared" si="441"/>
        <v>0</v>
      </c>
      <c r="AI424" s="291">
        <f t="shared" si="441"/>
        <v>0</v>
      </c>
      <c r="AJ424" s="291">
        <f t="shared" si="441"/>
        <v>0</v>
      </c>
      <c r="AK424" s="291">
        <f t="shared" si="441"/>
        <v>0</v>
      </c>
      <c r="AL424" s="291">
        <f t="shared" si="441"/>
        <v>0</v>
      </c>
      <c r="AM424" s="291">
        <f t="shared" si="441"/>
        <v>0</v>
      </c>
      <c r="AN424" s="291">
        <f t="shared" si="441"/>
        <v>0</v>
      </c>
      <c r="AO424" s="291">
        <f t="shared" si="441"/>
        <v>0</v>
      </c>
      <c r="AP424" s="291">
        <f t="shared" si="441"/>
        <v>0</v>
      </c>
      <c r="AQ424"/>
    </row>
    <row r="425" spans="1:43" ht="18" hidden="1" customHeight="1">
      <c r="A425" s="43"/>
      <c r="B425" s="43"/>
      <c r="C425" s="28" t="s">
        <v>351</v>
      </c>
      <c r="D425" s="29" t="s">
        <v>352</v>
      </c>
      <c r="E425" s="93"/>
      <c r="F425" s="93"/>
      <c r="G425" s="93"/>
      <c r="H425" s="93"/>
      <c r="I425" s="93"/>
      <c r="J425" s="93"/>
      <c r="K425" s="93"/>
      <c r="L425" s="48">
        <f t="shared" si="434"/>
        <v>0</v>
      </c>
      <c r="M425" s="48">
        <f t="shared" si="435"/>
        <v>0</v>
      </c>
      <c r="N425" s="93"/>
      <c r="O425" s="93"/>
      <c r="P425" s="93"/>
      <c r="Q425" s="93"/>
      <c r="R425" s="93"/>
      <c r="S425" s="93"/>
      <c r="T425" s="93"/>
      <c r="U425" s="93"/>
      <c r="V425" s="93"/>
      <c r="W425" s="93"/>
      <c r="X425" s="93"/>
      <c r="Y425" s="93"/>
      <c r="Z425" s="93"/>
      <c r="AA425" s="93"/>
      <c r="AB425" s="93"/>
      <c r="AC425" s="93"/>
      <c r="AD425" s="93"/>
      <c r="AE425" s="292">
        <f t="shared" si="427"/>
        <v>0</v>
      </c>
      <c r="AF425" s="93"/>
      <c r="AG425" s="93"/>
      <c r="AH425" s="93"/>
      <c r="AI425" s="93"/>
      <c r="AJ425" s="93"/>
      <c r="AK425" s="93"/>
      <c r="AL425" s="93"/>
      <c r="AM425" s="93"/>
      <c r="AN425" s="93"/>
      <c r="AO425" s="93"/>
      <c r="AP425" s="93"/>
      <c r="AQ425"/>
    </row>
    <row r="426" spans="1:43" ht="19.5" hidden="1" customHeight="1">
      <c r="A426" s="43"/>
      <c r="B426" s="43"/>
      <c r="C426" s="28" t="s">
        <v>353</v>
      </c>
      <c r="D426" s="29" t="s">
        <v>354</v>
      </c>
      <c r="E426" s="93"/>
      <c r="F426" s="93"/>
      <c r="G426" s="93"/>
      <c r="H426" s="93"/>
      <c r="I426" s="93"/>
      <c r="J426" s="93"/>
      <c r="K426" s="93"/>
      <c r="L426" s="48">
        <f t="shared" si="434"/>
        <v>0</v>
      </c>
      <c r="M426" s="48">
        <f t="shared" si="435"/>
        <v>0</v>
      </c>
      <c r="N426" s="93"/>
      <c r="O426" s="93"/>
      <c r="P426" s="93"/>
      <c r="Q426" s="93"/>
      <c r="R426" s="93"/>
      <c r="S426" s="93"/>
      <c r="T426" s="93"/>
      <c r="U426" s="93"/>
      <c r="V426" s="93"/>
      <c r="W426" s="93"/>
      <c r="X426" s="93"/>
      <c r="Y426" s="93"/>
      <c r="Z426" s="93"/>
      <c r="AA426" s="93"/>
      <c r="AB426" s="93"/>
      <c r="AC426" s="93"/>
      <c r="AD426" s="93"/>
      <c r="AE426" s="292">
        <f t="shared" si="427"/>
        <v>0</v>
      </c>
      <c r="AF426" s="93"/>
      <c r="AG426" s="93"/>
      <c r="AH426" s="93"/>
      <c r="AI426" s="93"/>
      <c r="AJ426" s="93"/>
      <c r="AK426" s="93"/>
      <c r="AL426" s="93"/>
      <c r="AM426" s="93"/>
      <c r="AN426" s="93"/>
      <c r="AO426" s="93"/>
      <c r="AP426" s="93"/>
      <c r="AQ426"/>
    </row>
    <row r="427" spans="1:43" ht="20.25" hidden="1" customHeight="1">
      <c r="A427" s="43"/>
      <c r="B427" s="43"/>
      <c r="C427" s="28" t="s">
        <v>355</v>
      </c>
      <c r="D427" s="29" t="s">
        <v>356</v>
      </c>
      <c r="E427" s="93"/>
      <c r="F427" s="93"/>
      <c r="G427" s="93"/>
      <c r="H427" s="93"/>
      <c r="I427" s="93"/>
      <c r="J427" s="93"/>
      <c r="K427" s="93"/>
      <c r="L427" s="48">
        <f t="shared" si="434"/>
        <v>0</v>
      </c>
      <c r="M427" s="48">
        <f t="shared" si="435"/>
        <v>0</v>
      </c>
      <c r="N427" s="93"/>
      <c r="O427" s="93"/>
      <c r="P427" s="93"/>
      <c r="Q427" s="93"/>
      <c r="R427" s="93"/>
      <c r="S427" s="93"/>
      <c r="T427" s="93"/>
      <c r="U427" s="93"/>
      <c r="V427" s="93"/>
      <c r="W427" s="93"/>
      <c r="X427" s="93"/>
      <c r="Y427" s="93"/>
      <c r="Z427" s="93"/>
      <c r="AA427" s="93"/>
      <c r="AB427" s="93"/>
      <c r="AC427" s="93"/>
      <c r="AD427" s="93"/>
      <c r="AE427" s="292">
        <f t="shared" si="427"/>
        <v>0</v>
      </c>
      <c r="AF427" s="93"/>
      <c r="AG427" s="93"/>
      <c r="AH427" s="93"/>
      <c r="AI427" s="93"/>
      <c r="AJ427" s="93"/>
      <c r="AK427" s="93"/>
      <c r="AL427" s="93"/>
      <c r="AM427" s="93"/>
      <c r="AN427" s="93"/>
      <c r="AO427" s="93"/>
      <c r="AP427" s="93"/>
      <c r="AQ427"/>
    </row>
    <row r="428" spans="1:43" ht="1.5" hidden="1" customHeight="1">
      <c r="A428" s="43"/>
      <c r="B428" s="43"/>
      <c r="C428" s="154" t="s">
        <v>388</v>
      </c>
      <c r="D428" s="155"/>
      <c r="E428" s="158">
        <f t="shared" ref="E428:T429" si="442">E429</f>
        <v>123</v>
      </c>
      <c r="F428" s="158">
        <f t="shared" si="442"/>
        <v>0</v>
      </c>
      <c r="G428" s="158">
        <f t="shared" si="442"/>
        <v>0</v>
      </c>
      <c r="H428" s="158">
        <f t="shared" si="442"/>
        <v>0</v>
      </c>
      <c r="I428" s="158">
        <f t="shared" si="442"/>
        <v>0</v>
      </c>
      <c r="J428" s="158">
        <f t="shared" si="442"/>
        <v>0</v>
      </c>
      <c r="K428" s="158">
        <f t="shared" si="442"/>
        <v>0</v>
      </c>
      <c r="L428" s="48">
        <f t="shared" si="434"/>
        <v>0</v>
      </c>
      <c r="M428" s="48">
        <f t="shared" si="435"/>
        <v>0</v>
      </c>
      <c r="N428" s="158">
        <f t="shared" si="442"/>
        <v>0</v>
      </c>
      <c r="O428" s="158">
        <f t="shared" si="442"/>
        <v>0</v>
      </c>
      <c r="P428" s="158">
        <f t="shared" si="442"/>
        <v>0</v>
      </c>
      <c r="Q428" s="158">
        <f t="shared" si="442"/>
        <v>0</v>
      </c>
      <c r="R428" s="158">
        <f t="shared" si="442"/>
        <v>0</v>
      </c>
      <c r="S428" s="158">
        <f t="shared" si="442"/>
        <v>0</v>
      </c>
      <c r="T428" s="158">
        <f t="shared" si="442"/>
        <v>0</v>
      </c>
      <c r="U428" s="158">
        <f t="shared" ref="U428:AP429" si="443">U429</f>
        <v>0</v>
      </c>
      <c r="V428" s="158">
        <f t="shared" si="443"/>
        <v>0</v>
      </c>
      <c r="W428" s="158">
        <f t="shared" si="443"/>
        <v>0</v>
      </c>
      <c r="X428" s="158">
        <f t="shared" si="443"/>
        <v>0</v>
      </c>
      <c r="Y428" s="158">
        <f t="shared" si="443"/>
        <v>0</v>
      </c>
      <c r="Z428" s="158">
        <f t="shared" si="443"/>
        <v>0</v>
      </c>
      <c r="AA428" s="158">
        <f t="shared" si="443"/>
        <v>0</v>
      </c>
      <c r="AB428" s="158">
        <f t="shared" si="443"/>
        <v>0</v>
      </c>
      <c r="AC428" s="158">
        <f t="shared" si="443"/>
        <v>0</v>
      </c>
      <c r="AD428" s="158">
        <f t="shared" si="443"/>
        <v>0</v>
      </c>
      <c r="AE428" s="292">
        <f t="shared" si="427"/>
        <v>0</v>
      </c>
      <c r="AF428" s="158">
        <f t="shared" si="443"/>
        <v>0</v>
      </c>
      <c r="AG428" s="158">
        <f t="shared" si="443"/>
        <v>0</v>
      </c>
      <c r="AH428" s="158">
        <f t="shared" si="443"/>
        <v>0</v>
      </c>
      <c r="AI428" s="158">
        <f t="shared" si="443"/>
        <v>0</v>
      </c>
      <c r="AJ428" s="158">
        <f t="shared" si="443"/>
        <v>0</v>
      </c>
      <c r="AK428" s="158">
        <f t="shared" si="443"/>
        <v>0</v>
      </c>
      <c r="AL428" s="158">
        <f t="shared" si="443"/>
        <v>0</v>
      </c>
      <c r="AM428" s="158">
        <f t="shared" si="443"/>
        <v>0</v>
      </c>
      <c r="AN428" s="158">
        <f t="shared" si="443"/>
        <v>0</v>
      </c>
      <c r="AO428" s="158">
        <f t="shared" si="443"/>
        <v>0</v>
      </c>
      <c r="AP428" s="158">
        <f t="shared" si="443"/>
        <v>0</v>
      </c>
      <c r="AQ428"/>
    </row>
    <row r="429" spans="1:43" ht="20.25" hidden="1" customHeight="1">
      <c r="A429" s="43"/>
      <c r="B429" s="43"/>
      <c r="C429" s="28" t="s">
        <v>311</v>
      </c>
      <c r="D429" s="29"/>
      <c r="E429" s="291">
        <f t="shared" si="442"/>
        <v>123</v>
      </c>
      <c r="F429" s="291">
        <f t="shared" si="442"/>
        <v>0</v>
      </c>
      <c r="G429" s="291">
        <f t="shared" si="442"/>
        <v>0</v>
      </c>
      <c r="H429" s="291">
        <f t="shared" si="442"/>
        <v>0</v>
      </c>
      <c r="I429" s="291">
        <f t="shared" si="442"/>
        <v>0</v>
      </c>
      <c r="J429" s="291">
        <f t="shared" si="442"/>
        <v>0</v>
      </c>
      <c r="K429" s="291">
        <f t="shared" si="442"/>
        <v>0</v>
      </c>
      <c r="L429" s="48">
        <f t="shared" si="434"/>
        <v>0</v>
      </c>
      <c r="M429" s="48">
        <f t="shared" si="435"/>
        <v>0</v>
      </c>
      <c r="N429" s="291">
        <f t="shared" si="442"/>
        <v>0</v>
      </c>
      <c r="O429" s="291">
        <f t="shared" si="442"/>
        <v>0</v>
      </c>
      <c r="P429" s="291">
        <f t="shared" si="442"/>
        <v>0</v>
      </c>
      <c r="Q429" s="291">
        <f t="shared" si="442"/>
        <v>0</v>
      </c>
      <c r="R429" s="291">
        <f t="shared" si="442"/>
        <v>0</v>
      </c>
      <c r="S429" s="291">
        <f t="shared" si="442"/>
        <v>0</v>
      </c>
      <c r="T429" s="291">
        <f t="shared" si="442"/>
        <v>0</v>
      </c>
      <c r="U429" s="291">
        <f t="shared" si="443"/>
        <v>0</v>
      </c>
      <c r="V429" s="291">
        <f t="shared" si="443"/>
        <v>0</v>
      </c>
      <c r="W429" s="291">
        <f t="shared" si="443"/>
        <v>0</v>
      </c>
      <c r="X429" s="291">
        <f t="shared" si="443"/>
        <v>0</v>
      </c>
      <c r="Y429" s="291">
        <f t="shared" si="443"/>
        <v>0</v>
      </c>
      <c r="Z429" s="291">
        <f t="shared" si="443"/>
        <v>0</v>
      </c>
      <c r="AA429" s="291">
        <f t="shared" si="443"/>
        <v>0</v>
      </c>
      <c r="AB429" s="291">
        <f t="shared" si="443"/>
        <v>0</v>
      </c>
      <c r="AC429" s="291">
        <f t="shared" si="443"/>
        <v>0</v>
      </c>
      <c r="AD429" s="291">
        <f t="shared" si="443"/>
        <v>0</v>
      </c>
      <c r="AE429" s="292">
        <f t="shared" si="427"/>
        <v>0</v>
      </c>
      <c r="AF429" s="291">
        <f t="shared" si="443"/>
        <v>0</v>
      </c>
      <c r="AG429" s="291">
        <f t="shared" si="443"/>
        <v>0</v>
      </c>
      <c r="AH429" s="291">
        <f t="shared" si="443"/>
        <v>0</v>
      </c>
      <c r="AI429" s="291">
        <f t="shared" si="443"/>
        <v>0</v>
      </c>
      <c r="AJ429" s="291">
        <f t="shared" si="443"/>
        <v>0</v>
      </c>
      <c r="AK429" s="291">
        <f t="shared" si="443"/>
        <v>0</v>
      </c>
      <c r="AL429" s="291">
        <f t="shared" si="443"/>
        <v>0</v>
      </c>
      <c r="AM429" s="291">
        <f t="shared" si="443"/>
        <v>0</v>
      </c>
      <c r="AN429" s="291">
        <f t="shared" si="443"/>
        <v>0</v>
      </c>
      <c r="AO429" s="291">
        <f t="shared" si="443"/>
        <v>0</v>
      </c>
      <c r="AP429" s="291">
        <f t="shared" si="443"/>
        <v>0</v>
      </c>
      <c r="AQ429"/>
    </row>
    <row r="430" spans="1:43" ht="26.25" hidden="1" customHeight="1">
      <c r="A430" s="43"/>
      <c r="B430" s="43"/>
      <c r="C430" s="16" t="s">
        <v>349</v>
      </c>
      <c r="D430" s="29">
        <v>58</v>
      </c>
      <c r="E430" s="291">
        <f t="shared" ref="E430:K430" si="444">E431+E432+E433</f>
        <v>123</v>
      </c>
      <c r="F430" s="291">
        <f t="shared" si="444"/>
        <v>0</v>
      </c>
      <c r="G430" s="291">
        <f t="shared" si="444"/>
        <v>0</v>
      </c>
      <c r="H430" s="291">
        <f t="shared" si="444"/>
        <v>0</v>
      </c>
      <c r="I430" s="291">
        <f t="shared" si="444"/>
        <v>0</v>
      </c>
      <c r="J430" s="291">
        <f t="shared" si="444"/>
        <v>0</v>
      </c>
      <c r="K430" s="291">
        <f t="shared" si="444"/>
        <v>0</v>
      </c>
      <c r="L430" s="48">
        <f t="shared" si="434"/>
        <v>0</v>
      </c>
      <c r="M430" s="48">
        <f t="shared" si="435"/>
        <v>0</v>
      </c>
      <c r="N430" s="291">
        <f t="shared" ref="N430:AP430" si="445">N431+N432+N433</f>
        <v>0</v>
      </c>
      <c r="O430" s="291">
        <f t="shared" si="445"/>
        <v>0</v>
      </c>
      <c r="P430" s="291">
        <f t="shared" si="445"/>
        <v>0</v>
      </c>
      <c r="Q430" s="291">
        <f t="shared" si="445"/>
        <v>0</v>
      </c>
      <c r="R430" s="291">
        <f t="shared" si="445"/>
        <v>0</v>
      </c>
      <c r="S430" s="291">
        <f t="shared" si="445"/>
        <v>0</v>
      </c>
      <c r="T430" s="291">
        <f t="shared" si="445"/>
        <v>0</v>
      </c>
      <c r="U430" s="291">
        <f t="shared" si="445"/>
        <v>0</v>
      </c>
      <c r="V430" s="291">
        <f t="shared" si="445"/>
        <v>0</v>
      </c>
      <c r="W430" s="291">
        <f t="shared" si="445"/>
        <v>0</v>
      </c>
      <c r="X430" s="291">
        <f t="shared" si="445"/>
        <v>0</v>
      </c>
      <c r="Y430" s="291">
        <f t="shared" si="445"/>
        <v>0</v>
      </c>
      <c r="Z430" s="291">
        <f t="shared" si="445"/>
        <v>0</v>
      </c>
      <c r="AA430" s="291">
        <f t="shared" si="445"/>
        <v>0</v>
      </c>
      <c r="AB430" s="291">
        <f t="shared" si="445"/>
        <v>0</v>
      </c>
      <c r="AC430" s="291">
        <f t="shared" si="445"/>
        <v>0</v>
      </c>
      <c r="AD430" s="291">
        <f t="shared" si="445"/>
        <v>0</v>
      </c>
      <c r="AE430" s="292">
        <f t="shared" si="427"/>
        <v>0</v>
      </c>
      <c r="AF430" s="291">
        <f t="shared" si="445"/>
        <v>0</v>
      </c>
      <c r="AG430" s="291">
        <f t="shared" si="445"/>
        <v>0</v>
      </c>
      <c r="AH430" s="291">
        <f t="shared" si="445"/>
        <v>0</v>
      </c>
      <c r="AI430" s="291">
        <f t="shared" si="445"/>
        <v>0</v>
      </c>
      <c r="AJ430" s="291">
        <f t="shared" si="445"/>
        <v>0</v>
      </c>
      <c r="AK430" s="291">
        <f t="shared" si="445"/>
        <v>0</v>
      </c>
      <c r="AL430" s="291">
        <f t="shared" si="445"/>
        <v>0</v>
      </c>
      <c r="AM430" s="291">
        <f t="shared" si="445"/>
        <v>0</v>
      </c>
      <c r="AN430" s="291">
        <f t="shared" si="445"/>
        <v>0</v>
      </c>
      <c r="AO430" s="291">
        <f t="shared" si="445"/>
        <v>0</v>
      </c>
      <c r="AP430" s="291">
        <f t="shared" si="445"/>
        <v>0</v>
      </c>
      <c r="AQ430"/>
    </row>
    <row r="431" spans="1:43" ht="17.25" hidden="1" customHeight="1">
      <c r="A431" s="43"/>
      <c r="B431" s="43"/>
      <c r="C431" s="28" t="s">
        <v>351</v>
      </c>
      <c r="D431" s="29" t="s">
        <v>352</v>
      </c>
      <c r="E431" s="93"/>
      <c r="F431" s="93"/>
      <c r="G431" s="93"/>
      <c r="H431" s="93"/>
      <c r="I431" s="93"/>
      <c r="J431" s="93"/>
      <c r="K431" s="93"/>
      <c r="L431" s="48">
        <f t="shared" si="434"/>
        <v>0</v>
      </c>
      <c r="M431" s="48">
        <f t="shared" si="435"/>
        <v>0</v>
      </c>
      <c r="N431" s="93"/>
      <c r="O431" s="93"/>
      <c r="P431" s="93"/>
      <c r="Q431" s="93"/>
      <c r="R431" s="93"/>
      <c r="S431" s="93"/>
      <c r="T431" s="93"/>
      <c r="U431" s="93"/>
      <c r="V431" s="93"/>
      <c r="W431" s="93"/>
      <c r="X431" s="93"/>
      <c r="Y431" s="93"/>
      <c r="Z431" s="93"/>
      <c r="AA431" s="93"/>
      <c r="AB431" s="93"/>
      <c r="AC431" s="93"/>
      <c r="AD431" s="93"/>
      <c r="AE431" s="292">
        <f t="shared" si="427"/>
        <v>0</v>
      </c>
      <c r="AF431" s="93"/>
      <c r="AG431" s="93"/>
      <c r="AH431" s="93"/>
      <c r="AI431" s="93"/>
      <c r="AJ431" s="93"/>
      <c r="AK431" s="93"/>
      <c r="AL431" s="93"/>
      <c r="AM431" s="93"/>
      <c r="AN431" s="93"/>
      <c r="AO431" s="93"/>
      <c r="AP431" s="93"/>
      <c r="AQ431"/>
    </row>
    <row r="432" spans="1:43" ht="17.25" hidden="1" customHeight="1">
      <c r="A432" s="43"/>
      <c r="B432" s="43"/>
      <c r="C432" s="28" t="s">
        <v>353</v>
      </c>
      <c r="D432" s="29" t="s">
        <v>354</v>
      </c>
      <c r="E432" s="93"/>
      <c r="F432" s="93"/>
      <c r="G432" s="93"/>
      <c r="H432" s="93"/>
      <c r="I432" s="93"/>
      <c r="J432" s="93"/>
      <c r="K432" s="93"/>
      <c r="L432" s="48">
        <f t="shared" si="434"/>
        <v>0</v>
      </c>
      <c r="M432" s="48">
        <f t="shared" si="435"/>
        <v>0</v>
      </c>
      <c r="N432" s="93"/>
      <c r="O432" s="93"/>
      <c r="P432" s="93"/>
      <c r="Q432" s="93"/>
      <c r="R432" s="93"/>
      <c r="S432" s="93"/>
      <c r="T432" s="93"/>
      <c r="U432" s="93"/>
      <c r="V432" s="93"/>
      <c r="W432" s="93"/>
      <c r="X432" s="93"/>
      <c r="Y432" s="93"/>
      <c r="Z432" s="93"/>
      <c r="AA432" s="93"/>
      <c r="AB432" s="93"/>
      <c r="AC432" s="93"/>
      <c r="AD432" s="93"/>
      <c r="AE432" s="292">
        <f t="shared" si="427"/>
        <v>0</v>
      </c>
      <c r="AF432" s="93"/>
      <c r="AG432" s="93"/>
      <c r="AH432" s="93"/>
      <c r="AI432" s="93"/>
      <c r="AJ432" s="93"/>
      <c r="AK432" s="93"/>
      <c r="AL432" s="93"/>
      <c r="AM432" s="93"/>
      <c r="AN432" s="93"/>
      <c r="AO432" s="93"/>
      <c r="AP432" s="93"/>
      <c r="AQ432"/>
    </row>
    <row r="433" spans="1:43" ht="17.25" hidden="1" customHeight="1">
      <c r="A433" s="43"/>
      <c r="B433" s="43"/>
      <c r="C433" s="28" t="s">
        <v>355</v>
      </c>
      <c r="D433" s="29" t="s">
        <v>356</v>
      </c>
      <c r="E433" s="93">
        <v>123</v>
      </c>
      <c r="F433" s="93"/>
      <c r="G433" s="93"/>
      <c r="H433" s="93"/>
      <c r="I433" s="93"/>
      <c r="J433" s="93"/>
      <c r="K433" s="93"/>
      <c r="L433" s="48">
        <f t="shared" si="434"/>
        <v>0</v>
      </c>
      <c r="M433" s="48">
        <f t="shared" si="435"/>
        <v>0</v>
      </c>
      <c r="N433" s="93"/>
      <c r="O433" s="93"/>
      <c r="P433" s="93"/>
      <c r="Q433" s="93"/>
      <c r="R433" s="93"/>
      <c r="S433" s="93"/>
      <c r="T433" s="93"/>
      <c r="U433" s="93"/>
      <c r="V433" s="93"/>
      <c r="W433" s="93"/>
      <c r="X433" s="93"/>
      <c r="Y433" s="93"/>
      <c r="Z433" s="93"/>
      <c r="AA433" s="93"/>
      <c r="AB433" s="93"/>
      <c r="AC433" s="93"/>
      <c r="AD433" s="93"/>
      <c r="AE433" s="292">
        <f t="shared" si="427"/>
        <v>0</v>
      </c>
      <c r="AF433" s="93"/>
      <c r="AG433" s="93"/>
      <c r="AH433" s="93"/>
      <c r="AI433" s="93"/>
      <c r="AJ433" s="93"/>
      <c r="AK433" s="93"/>
      <c r="AL433" s="93"/>
      <c r="AM433" s="93"/>
      <c r="AN433" s="93"/>
      <c r="AO433" s="93"/>
      <c r="AP433" s="93"/>
      <c r="AQ433"/>
    </row>
    <row r="434" spans="1:43" ht="51" hidden="1" customHeight="1">
      <c r="A434" s="43"/>
      <c r="B434" s="43"/>
      <c r="C434" s="154" t="s">
        <v>389</v>
      </c>
      <c r="D434" s="129"/>
      <c r="E434" s="93"/>
      <c r="F434" s="93"/>
      <c r="G434" s="93"/>
      <c r="H434" s="93"/>
      <c r="I434" s="93"/>
      <c r="J434" s="93"/>
      <c r="K434" s="93"/>
      <c r="L434" s="48">
        <f t="shared" si="434"/>
        <v>0</v>
      </c>
      <c r="M434" s="48">
        <f t="shared" si="435"/>
        <v>0</v>
      </c>
      <c r="N434" s="93"/>
      <c r="O434" s="93"/>
      <c r="P434" s="93"/>
      <c r="Q434" s="93"/>
      <c r="R434" s="93"/>
      <c r="S434" s="93"/>
      <c r="T434" s="93"/>
      <c r="U434" s="93"/>
      <c r="V434" s="93"/>
      <c r="W434" s="93"/>
      <c r="X434" s="93"/>
      <c r="Y434" s="93"/>
      <c r="Z434" s="93"/>
      <c r="AA434" s="93"/>
      <c r="AB434" s="93"/>
      <c r="AC434" s="93"/>
      <c r="AD434" s="93"/>
      <c r="AE434" s="292">
        <f t="shared" si="427"/>
        <v>0</v>
      </c>
      <c r="AF434" s="93"/>
      <c r="AG434" s="93"/>
      <c r="AH434" s="93"/>
      <c r="AI434" s="93"/>
      <c r="AJ434" s="93"/>
      <c r="AK434" s="93"/>
      <c r="AL434" s="93"/>
      <c r="AM434" s="93"/>
      <c r="AN434" s="93"/>
      <c r="AO434" s="93"/>
      <c r="AP434" s="93"/>
      <c r="AQ434"/>
    </row>
    <row r="435" spans="1:43" ht="17.25" hidden="1" customHeight="1">
      <c r="A435" s="43"/>
      <c r="B435" s="43"/>
      <c r="C435" s="28" t="s">
        <v>311</v>
      </c>
      <c r="D435" s="29"/>
      <c r="E435" s="93"/>
      <c r="F435" s="93"/>
      <c r="G435" s="93"/>
      <c r="H435" s="93"/>
      <c r="I435" s="93"/>
      <c r="J435" s="93"/>
      <c r="K435" s="93"/>
      <c r="L435" s="48">
        <f t="shared" si="434"/>
        <v>0</v>
      </c>
      <c r="M435" s="48">
        <f t="shared" si="435"/>
        <v>0</v>
      </c>
      <c r="N435" s="93"/>
      <c r="O435" s="93"/>
      <c r="P435" s="93"/>
      <c r="Q435" s="93"/>
      <c r="R435" s="93"/>
      <c r="S435" s="93"/>
      <c r="T435" s="93"/>
      <c r="U435" s="93"/>
      <c r="V435" s="93"/>
      <c r="W435" s="93"/>
      <c r="X435" s="93"/>
      <c r="Y435" s="93"/>
      <c r="Z435" s="93"/>
      <c r="AA435" s="93"/>
      <c r="AB435" s="93"/>
      <c r="AC435" s="93"/>
      <c r="AD435" s="93"/>
      <c r="AE435" s="292">
        <f t="shared" si="427"/>
        <v>0</v>
      </c>
      <c r="AF435" s="93"/>
      <c r="AG435" s="93"/>
      <c r="AH435" s="93"/>
      <c r="AI435" s="93"/>
      <c r="AJ435" s="93"/>
      <c r="AK435" s="93"/>
      <c r="AL435" s="93"/>
      <c r="AM435" s="93"/>
      <c r="AN435" s="93"/>
      <c r="AO435" s="93"/>
      <c r="AP435" s="93"/>
      <c r="AQ435"/>
    </row>
    <row r="436" spans="1:43" ht="28.5" hidden="1" customHeight="1">
      <c r="A436" s="43"/>
      <c r="B436" s="43"/>
      <c r="C436" s="16" t="s">
        <v>349</v>
      </c>
      <c r="D436" s="29">
        <v>58</v>
      </c>
      <c r="E436" s="93"/>
      <c r="F436" s="93"/>
      <c r="G436" s="93"/>
      <c r="H436" s="93"/>
      <c r="I436" s="93"/>
      <c r="J436" s="93"/>
      <c r="K436" s="93"/>
      <c r="L436" s="48">
        <f t="shared" si="434"/>
        <v>0</v>
      </c>
      <c r="M436" s="48">
        <f t="shared" si="435"/>
        <v>0</v>
      </c>
      <c r="N436" s="93"/>
      <c r="O436" s="93"/>
      <c r="P436" s="93"/>
      <c r="Q436" s="93"/>
      <c r="R436" s="93"/>
      <c r="S436" s="93"/>
      <c r="T436" s="93"/>
      <c r="U436" s="93"/>
      <c r="V436" s="93"/>
      <c r="W436" s="93"/>
      <c r="X436" s="93"/>
      <c r="Y436" s="93"/>
      <c r="Z436" s="93"/>
      <c r="AA436" s="93"/>
      <c r="AB436" s="93"/>
      <c r="AC436" s="93"/>
      <c r="AD436" s="93"/>
      <c r="AE436" s="292">
        <f t="shared" si="427"/>
        <v>0</v>
      </c>
      <c r="AF436" s="93"/>
      <c r="AG436" s="93"/>
      <c r="AH436" s="93"/>
      <c r="AI436" s="93"/>
      <c r="AJ436" s="93"/>
      <c r="AK436" s="93"/>
      <c r="AL436" s="93"/>
      <c r="AM436" s="93"/>
      <c r="AN436" s="93"/>
      <c r="AO436" s="93"/>
      <c r="AP436" s="93"/>
      <c r="AQ436"/>
    </row>
    <row r="437" spans="1:43" ht="17.25" hidden="1" customHeight="1">
      <c r="A437" s="43"/>
      <c r="B437" s="43"/>
      <c r="C437" s="28" t="s">
        <v>351</v>
      </c>
      <c r="D437" s="29" t="s">
        <v>359</v>
      </c>
      <c r="E437" s="93"/>
      <c r="F437" s="93"/>
      <c r="G437" s="93"/>
      <c r="H437" s="93"/>
      <c r="I437" s="93"/>
      <c r="J437" s="93"/>
      <c r="K437" s="93"/>
      <c r="L437" s="48">
        <f t="shared" si="434"/>
        <v>0</v>
      </c>
      <c r="M437" s="48">
        <f t="shared" si="435"/>
        <v>0</v>
      </c>
      <c r="N437" s="93"/>
      <c r="O437" s="93"/>
      <c r="P437" s="93"/>
      <c r="Q437" s="93"/>
      <c r="R437" s="93"/>
      <c r="S437" s="93"/>
      <c r="T437" s="93"/>
      <c r="U437" s="93"/>
      <c r="V437" s="93"/>
      <c r="W437" s="93"/>
      <c r="X437" s="93"/>
      <c r="Y437" s="93"/>
      <c r="Z437" s="93"/>
      <c r="AA437" s="93"/>
      <c r="AB437" s="93"/>
      <c r="AC437" s="93"/>
      <c r="AD437" s="93"/>
      <c r="AE437" s="292">
        <f t="shared" si="427"/>
        <v>0</v>
      </c>
      <c r="AF437" s="93"/>
      <c r="AG437" s="93"/>
      <c r="AH437" s="93"/>
      <c r="AI437" s="93"/>
      <c r="AJ437" s="93"/>
      <c r="AK437" s="93"/>
      <c r="AL437" s="93"/>
      <c r="AM437" s="93"/>
      <c r="AN437" s="93"/>
      <c r="AO437" s="93"/>
      <c r="AP437" s="93"/>
      <c r="AQ437"/>
    </row>
    <row r="438" spans="1:43" ht="17.25" hidden="1" customHeight="1">
      <c r="A438" s="43"/>
      <c r="B438" s="43"/>
      <c r="C438" s="28" t="s">
        <v>353</v>
      </c>
      <c r="D438" s="29" t="s">
        <v>360</v>
      </c>
      <c r="E438" s="93"/>
      <c r="F438" s="93"/>
      <c r="G438" s="93"/>
      <c r="H438" s="93"/>
      <c r="I438" s="93"/>
      <c r="J438" s="93"/>
      <c r="K438" s="93"/>
      <c r="L438" s="48">
        <f t="shared" si="434"/>
        <v>0</v>
      </c>
      <c r="M438" s="48">
        <f t="shared" si="435"/>
        <v>0</v>
      </c>
      <c r="N438" s="93"/>
      <c r="O438" s="93"/>
      <c r="P438" s="93"/>
      <c r="Q438" s="93"/>
      <c r="R438" s="93"/>
      <c r="S438" s="93"/>
      <c r="T438" s="93"/>
      <c r="U438" s="93"/>
      <c r="V438" s="93"/>
      <c r="W438" s="93"/>
      <c r="X438" s="93"/>
      <c r="Y438" s="93"/>
      <c r="Z438" s="93"/>
      <c r="AA438" s="93"/>
      <c r="AB438" s="93"/>
      <c r="AC438" s="93"/>
      <c r="AD438" s="93"/>
      <c r="AE438" s="292">
        <f t="shared" si="427"/>
        <v>0</v>
      </c>
      <c r="AF438" s="93"/>
      <c r="AG438" s="93"/>
      <c r="AH438" s="93"/>
      <c r="AI438" s="93"/>
      <c r="AJ438" s="93"/>
      <c r="AK438" s="93"/>
      <c r="AL438" s="93"/>
      <c r="AM438" s="93"/>
      <c r="AN438" s="93"/>
      <c r="AO438" s="93"/>
      <c r="AP438" s="93"/>
      <c r="AQ438"/>
    </row>
    <row r="439" spans="1:43" ht="17.25" hidden="1" customHeight="1">
      <c r="A439" s="43"/>
      <c r="B439" s="43"/>
      <c r="C439" s="28" t="s">
        <v>355</v>
      </c>
      <c r="D439" s="29" t="s">
        <v>361</v>
      </c>
      <c r="E439" s="93"/>
      <c r="F439" s="93"/>
      <c r="G439" s="93"/>
      <c r="H439" s="93"/>
      <c r="I439" s="93"/>
      <c r="J439" s="93"/>
      <c r="K439" s="93"/>
      <c r="L439" s="48">
        <f t="shared" si="434"/>
        <v>0</v>
      </c>
      <c r="M439" s="48">
        <f t="shared" si="435"/>
        <v>0</v>
      </c>
      <c r="N439" s="93"/>
      <c r="O439" s="93"/>
      <c r="P439" s="93"/>
      <c r="Q439" s="93"/>
      <c r="R439" s="93"/>
      <c r="S439" s="93"/>
      <c r="T439" s="93"/>
      <c r="U439" s="93"/>
      <c r="V439" s="93"/>
      <c r="W439" s="93"/>
      <c r="X439" s="93"/>
      <c r="Y439" s="93"/>
      <c r="Z439" s="93"/>
      <c r="AA439" s="93"/>
      <c r="AB439" s="93"/>
      <c r="AC439" s="93"/>
      <c r="AD439" s="93"/>
      <c r="AE439" s="292">
        <f t="shared" si="427"/>
        <v>0</v>
      </c>
      <c r="AF439" s="93"/>
      <c r="AG439" s="93"/>
      <c r="AH439" s="93"/>
      <c r="AI439" s="93"/>
      <c r="AJ439" s="93"/>
      <c r="AK439" s="93"/>
      <c r="AL439" s="93"/>
      <c r="AM439" s="93"/>
      <c r="AN439" s="93"/>
      <c r="AO439" s="93"/>
      <c r="AP439" s="93"/>
      <c r="AQ439"/>
    </row>
    <row r="440" spans="1:43" ht="59.25" hidden="1" customHeight="1">
      <c r="A440" s="43"/>
      <c r="B440" s="43"/>
      <c r="C440" s="154" t="s">
        <v>390</v>
      </c>
      <c r="D440" s="129"/>
      <c r="E440" s="93"/>
      <c r="F440" s="93"/>
      <c r="G440" s="93"/>
      <c r="H440" s="93"/>
      <c r="I440" s="93"/>
      <c r="J440" s="93"/>
      <c r="K440" s="93"/>
      <c r="L440" s="48">
        <f t="shared" si="434"/>
        <v>0</v>
      </c>
      <c r="M440" s="48">
        <f t="shared" si="435"/>
        <v>0</v>
      </c>
      <c r="N440" s="93"/>
      <c r="O440" s="93"/>
      <c r="P440" s="93"/>
      <c r="Q440" s="93"/>
      <c r="R440" s="93"/>
      <c r="S440" s="93"/>
      <c r="T440" s="93"/>
      <c r="U440" s="93"/>
      <c r="V440" s="93"/>
      <c r="W440" s="93"/>
      <c r="X440" s="93"/>
      <c r="Y440" s="93"/>
      <c r="Z440" s="93"/>
      <c r="AA440" s="93"/>
      <c r="AB440" s="93"/>
      <c r="AC440" s="93"/>
      <c r="AD440" s="93"/>
      <c r="AE440" s="292">
        <f t="shared" si="427"/>
        <v>0</v>
      </c>
      <c r="AF440" s="93"/>
      <c r="AG440" s="93"/>
      <c r="AH440" s="93"/>
      <c r="AI440" s="93"/>
      <c r="AJ440" s="93"/>
      <c r="AK440" s="93"/>
      <c r="AL440" s="93"/>
      <c r="AM440" s="93"/>
      <c r="AN440" s="93"/>
      <c r="AO440" s="93"/>
      <c r="AP440" s="93"/>
      <c r="AQ440"/>
    </row>
    <row r="441" spans="1:43" ht="23.25" hidden="1" customHeight="1">
      <c r="A441" s="43"/>
      <c r="B441" s="43"/>
      <c r="C441" s="28" t="s">
        <v>311</v>
      </c>
      <c r="D441" s="132"/>
      <c r="E441" s="93"/>
      <c r="F441" s="93"/>
      <c r="G441" s="93"/>
      <c r="H441" s="93"/>
      <c r="I441" s="93"/>
      <c r="J441" s="93"/>
      <c r="K441" s="93"/>
      <c r="L441" s="48">
        <f t="shared" si="434"/>
        <v>0</v>
      </c>
      <c r="M441" s="48">
        <f t="shared" si="435"/>
        <v>0</v>
      </c>
      <c r="N441" s="93"/>
      <c r="O441" s="93"/>
      <c r="P441" s="93"/>
      <c r="Q441" s="93"/>
      <c r="R441" s="93"/>
      <c r="S441" s="93"/>
      <c r="T441" s="93"/>
      <c r="U441" s="93"/>
      <c r="V441" s="93"/>
      <c r="W441" s="93"/>
      <c r="X441" s="93"/>
      <c r="Y441" s="93"/>
      <c r="Z441" s="93"/>
      <c r="AA441" s="93"/>
      <c r="AB441" s="93"/>
      <c r="AC441" s="93"/>
      <c r="AD441" s="93"/>
      <c r="AE441" s="292">
        <f t="shared" si="427"/>
        <v>0</v>
      </c>
      <c r="AF441" s="93"/>
      <c r="AG441" s="93"/>
      <c r="AH441" s="93"/>
      <c r="AI441" s="93"/>
      <c r="AJ441" s="93"/>
      <c r="AK441" s="93"/>
      <c r="AL441" s="93"/>
      <c r="AM441" s="93"/>
      <c r="AN441" s="93"/>
      <c r="AO441" s="93"/>
      <c r="AP441" s="93"/>
      <c r="AQ441"/>
    </row>
    <row r="442" spans="1:43" ht="20.25" hidden="1" customHeight="1">
      <c r="A442" s="43"/>
      <c r="B442" s="43"/>
      <c r="C442" s="16" t="s">
        <v>349</v>
      </c>
      <c r="D442" s="29">
        <v>58</v>
      </c>
      <c r="E442" s="93"/>
      <c r="F442" s="93"/>
      <c r="G442" s="93"/>
      <c r="H442" s="93"/>
      <c r="I442" s="93"/>
      <c r="J442" s="93"/>
      <c r="K442" s="93"/>
      <c r="L442" s="48">
        <f t="shared" si="434"/>
        <v>0</v>
      </c>
      <c r="M442" s="48">
        <f t="shared" si="435"/>
        <v>0</v>
      </c>
      <c r="N442" s="93"/>
      <c r="O442" s="93"/>
      <c r="P442" s="93"/>
      <c r="Q442" s="93"/>
      <c r="R442" s="93"/>
      <c r="S442" s="93"/>
      <c r="T442" s="93"/>
      <c r="U442" s="93"/>
      <c r="V442" s="93"/>
      <c r="W442" s="93"/>
      <c r="X442" s="93"/>
      <c r="Y442" s="93"/>
      <c r="Z442" s="93"/>
      <c r="AA442" s="93"/>
      <c r="AB442" s="93"/>
      <c r="AC442" s="93"/>
      <c r="AD442" s="93"/>
      <c r="AE442" s="292">
        <f t="shared" si="427"/>
        <v>0</v>
      </c>
      <c r="AF442" s="93"/>
      <c r="AG442" s="93"/>
      <c r="AH442" s="93"/>
      <c r="AI442" s="93"/>
      <c r="AJ442" s="93"/>
      <c r="AK442" s="93"/>
      <c r="AL442" s="93"/>
      <c r="AM442" s="93"/>
      <c r="AN442" s="93"/>
      <c r="AO442" s="93"/>
      <c r="AP442" s="93"/>
      <c r="AQ442"/>
    </row>
    <row r="443" spans="1:43" ht="17.25" hidden="1" customHeight="1">
      <c r="A443" s="43"/>
      <c r="B443" s="43"/>
      <c r="C443" s="28" t="s">
        <v>351</v>
      </c>
      <c r="D443" s="29" t="s">
        <v>352</v>
      </c>
      <c r="E443" s="93"/>
      <c r="F443" s="93"/>
      <c r="G443" s="93"/>
      <c r="H443" s="93"/>
      <c r="I443" s="93"/>
      <c r="J443" s="93"/>
      <c r="K443" s="93"/>
      <c r="L443" s="48">
        <f t="shared" si="434"/>
        <v>0</v>
      </c>
      <c r="M443" s="48">
        <f t="shared" si="435"/>
        <v>0</v>
      </c>
      <c r="N443" s="93"/>
      <c r="O443" s="93"/>
      <c r="P443" s="93"/>
      <c r="Q443" s="93"/>
      <c r="R443" s="93"/>
      <c r="S443" s="93"/>
      <c r="T443" s="93"/>
      <c r="U443" s="93"/>
      <c r="V443" s="93"/>
      <c r="W443" s="93"/>
      <c r="X443" s="93"/>
      <c r="Y443" s="93"/>
      <c r="Z443" s="93"/>
      <c r="AA443" s="93"/>
      <c r="AB443" s="93"/>
      <c r="AC443" s="93"/>
      <c r="AD443" s="93"/>
      <c r="AE443" s="292">
        <f t="shared" si="427"/>
        <v>0</v>
      </c>
      <c r="AF443" s="93"/>
      <c r="AG443" s="93"/>
      <c r="AH443" s="93"/>
      <c r="AI443" s="93"/>
      <c r="AJ443" s="93"/>
      <c r="AK443" s="93"/>
      <c r="AL443" s="93"/>
      <c r="AM443" s="93"/>
      <c r="AN443" s="93"/>
      <c r="AO443" s="93"/>
      <c r="AP443" s="93"/>
      <c r="AQ443"/>
    </row>
    <row r="444" spans="1:43" ht="17.25" hidden="1" customHeight="1">
      <c r="A444" s="43"/>
      <c r="B444" s="43"/>
      <c r="C444" s="28" t="s">
        <v>353</v>
      </c>
      <c r="D444" s="29" t="s">
        <v>354</v>
      </c>
      <c r="E444" s="93"/>
      <c r="F444" s="93"/>
      <c r="G444" s="93"/>
      <c r="H444" s="93"/>
      <c r="I444" s="93"/>
      <c r="J444" s="93"/>
      <c r="K444" s="93"/>
      <c r="L444" s="48">
        <f t="shared" si="434"/>
        <v>0</v>
      </c>
      <c r="M444" s="48">
        <f t="shared" si="435"/>
        <v>0</v>
      </c>
      <c r="N444" s="93"/>
      <c r="O444" s="93"/>
      <c r="P444" s="93"/>
      <c r="Q444" s="93"/>
      <c r="R444" s="93"/>
      <c r="S444" s="93"/>
      <c r="T444" s="93"/>
      <c r="U444" s="93"/>
      <c r="V444" s="93"/>
      <c r="W444" s="93"/>
      <c r="X444" s="93"/>
      <c r="Y444" s="93"/>
      <c r="Z444" s="93"/>
      <c r="AA444" s="93"/>
      <c r="AB444" s="93"/>
      <c r="AC444" s="93"/>
      <c r="AD444" s="93"/>
      <c r="AE444" s="292">
        <f t="shared" si="427"/>
        <v>0</v>
      </c>
      <c r="AF444" s="93"/>
      <c r="AG444" s="93"/>
      <c r="AH444" s="93"/>
      <c r="AI444" s="93"/>
      <c r="AJ444" s="93"/>
      <c r="AK444" s="93"/>
      <c r="AL444" s="93"/>
      <c r="AM444" s="93"/>
      <c r="AN444" s="93"/>
      <c r="AO444" s="93"/>
      <c r="AP444" s="93"/>
      <c r="AQ444"/>
    </row>
    <row r="445" spans="1:43" ht="17.25" hidden="1" customHeight="1">
      <c r="A445" s="43"/>
      <c r="B445" s="43"/>
      <c r="C445" s="28" t="s">
        <v>355</v>
      </c>
      <c r="D445" s="29" t="s">
        <v>356</v>
      </c>
      <c r="E445" s="93"/>
      <c r="F445" s="93"/>
      <c r="G445" s="93"/>
      <c r="H445" s="93"/>
      <c r="I445" s="93"/>
      <c r="J445" s="93"/>
      <c r="K445" s="93"/>
      <c r="L445" s="48">
        <f t="shared" si="434"/>
        <v>0</v>
      </c>
      <c r="M445" s="48">
        <f t="shared" si="435"/>
        <v>0</v>
      </c>
      <c r="N445" s="93"/>
      <c r="O445" s="93"/>
      <c r="P445" s="93"/>
      <c r="Q445" s="93"/>
      <c r="R445" s="93"/>
      <c r="S445" s="93"/>
      <c r="T445" s="93"/>
      <c r="U445" s="93"/>
      <c r="V445" s="93"/>
      <c r="W445" s="93"/>
      <c r="X445" s="93"/>
      <c r="Y445" s="93"/>
      <c r="Z445" s="93"/>
      <c r="AA445" s="93"/>
      <c r="AB445" s="93"/>
      <c r="AC445" s="93"/>
      <c r="AD445" s="93"/>
      <c r="AE445" s="292">
        <f t="shared" si="427"/>
        <v>0</v>
      </c>
      <c r="AF445" s="93"/>
      <c r="AG445" s="93"/>
      <c r="AH445" s="93"/>
      <c r="AI445" s="93"/>
      <c r="AJ445" s="93"/>
      <c r="AK445" s="93"/>
      <c r="AL445" s="93"/>
      <c r="AM445" s="93"/>
      <c r="AN445" s="93"/>
      <c r="AO445" s="93"/>
      <c r="AP445" s="93"/>
      <c r="AQ445"/>
    </row>
    <row r="446" spans="1:43" ht="44.25" hidden="1" customHeight="1">
      <c r="A446" s="43"/>
      <c r="B446" s="43"/>
      <c r="C446" s="154" t="s">
        <v>391</v>
      </c>
      <c r="D446" s="129"/>
      <c r="E446" s="93"/>
      <c r="F446" s="93"/>
      <c r="G446" s="93"/>
      <c r="H446" s="93"/>
      <c r="I446" s="93"/>
      <c r="J446" s="93"/>
      <c r="K446" s="93"/>
      <c r="L446" s="48">
        <f t="shared" si="434"/>
        <v>0</v>
      </c>
      <c r="M446" s="48">
        <f t="shared" si="435"/>
        <v>0</v>
      </c>
      <c r="N446" s="93"/>
      <c r="O446" s="93"/>
      <c r="P446" s="93"/>
      <c r="Q446" s="93"/>
      <c r="R446" s="93"/>
      <c r="S446" s="93"/>
      <c r="T446" s="93"/>
      <c r="U446" s="93"/>
      <c r="V446" s="93"/>
      <c r="W446" s="93"/>
      <c r="X446" s="93"/>
      <c r="Y446" s="93"/>
      <c r="Z446" s="93"/>
      <c r="AA446" s="93"/>
      <c r="AB446" s="93"/>
      <c r="AC446" s="93"/>
      <c r="AD446" s="93"/>
      <c r="AE446" s="292">
        <f t="shared" si="427"/>
        <v>0</v>
      </c>
      <c r="AF446" s="93"/>
      <c r="AG446" s="93"/>
      <c r="AH446" s="93"/>
      <c r="AI446" s="93"/>
      <c r="AJ446" s="93"/>
      <c r="AK446" s="93"/>
      <c r="AL446" s="93"/>
      <c r="AM446" s="93"/>
      <c r="AN446" s="93"/>
      <c r="AO446" s="93"/>
      <c r="AP446" s="93"/>
      <c r="AQ446"/>
    </row>
    <row r="447" spans="1:43" ht="24.75" hidden="1" customHeight="1">
      <c r="A447" s="157"/>
      <c r="B447" s="157"/>
      <c r="C447" s="28" t="s">
        <v>311</v>
      </c>
      <c r="D447" s="132"/>
      <c r="E447" s="93"/>
      <c r="F447" s="93"/>
      <c r="G447" s="93"/>
      <c r="H447" s="93"/>
      <c r="I447" s="93"/>
      <c r="J447" s="93"/>
      <c r="K447" s="93"/>
      <c r="L447" s="48">
        <f t="shared" si="434"/>
        <v>0</v>
      </c>
      <c r="M447" s="48">
        <f t="shared" si="435"/>
        <v>0</v>
      </c>
      <c r="N447" s="93"/>
      <c r="O447" s="93"/>
      <c r="P447" s="93"/>
      <c r="Q447" s="93"/>
      <c r="R447" s="93"/>
      <c r="S447" s="93"/>
      <c r="T447" s="93"/>
      <c r="U447" s="93"/>
      <c r="V447" s="93"/>
      <c r="W447" s="93"/>
      <c r="X447" s="93"/>
      <c r="Y447" s="93"/>
      <c r="Z447" s="93"/>
      <c r="AA447" s="93"/>
      <c r="AB447" s="93"/>
      <c r="AC447" s="93"/>
      <c r="AD447" s="93"/>
      <c r="AE447" s="292">
        <f t="shared" si="427"/>
        <v>0</v>
      </c>
      <c r="AF447" s="93"/>
      <c r="AG447" s="93"/>
      <c r="AH447" s="93"/>
      <c r="AI447" s="93"/>
      <c r="AJ447" s="93"/>
      <c r="AK447" s="93"/>
      <c r="AL447" s="93"/>
      <c r="AM447" s="93"/>
      <c r="AN447" s="93"/>
      <c r="AO447" s="93"/>
      <c r="AP447" s="93"/>
      <c r="AQ447"/>
    </row>
    <row r="448" spans="1:43" ht="28.5" hidden="1" customHeight="1">
      <c r="A448" s="43"/>
      <c r="B448" s="43"/>
      <c r="C448" s="16" t="s">
        <v>349</v>
      </c>
      <c r="D448" s="29">
        <v>58</v>
      </c>
      <c r="E448" s="93"/>
      <c r="F448" s="93"/>
      <c r="G448" s="93"/>
      <c r="H448" s="93"/>
      <c r="I448" s="93"/>
      <c r="J448" s="93"/>
      <c r="K448" s="93"/>
      <c r="L448" s="48">
        <f t="shared" si="434"/>
        <v>0</v>
      </c>
      <c r="M448" s="48">
        <f t="shared" si="435"/>
        <v>0</v>
      </c>
      <c r="N448" s="93"/>
      <c r="O448" s="93"/>
      <c r="P448" s="93"/>
      <c r="Q448" s="93"/>
      <c r="R448" s="93"/>
      <c r="S448" s="93"/>
      <c r="T448" s="93"/>
      <c r="U448" s="93"/>
      <c r="V448" s="93"/>
      <c r="W448" s="93"/>
      <c r="X448" s="93"/>
      <c r="Y448" s="93"/>
      <c r="Z448" s="93"/>
      <c r="AA448" s="93"/>
      <c r="AB448" s="93"/>
      <c r="AC448" s="93"/>
      <c r="AD448" s="93"/>
      <c r="AE448" s="292">
        <f t="shared" si="427"/>
        <v>0</v>
      </c>
      <c r="AF448" s="93"/>
      <c r="AG448" s="93"/>
      <c r="AH448" s="93"/>
      <c r="AI448" s="93"/>
      <c r="AJ448" s="93"/>
      <c r="AK448" s="93"/>
      <c r="AL448" s="93"/>
      <c r="AM448" s="93"/>
      <c r="AN448" s="93"/>
      <c r="AO448" s="93"/>
      <c r="AP448" s="93"/>
      <c r="AQ448"/>
    </row>
    <row r="449" spans="1:43" ht="17.25" hidden="1" customHeight="1">
      <c r="A449" s="43"/>
      <c r="B449" s="43"/>
      <c r="C449" s="28" t="s">
        <v>351</v>
      </c>
      <c r="D449" s="29" t="s">
        <v>352</v>
      </c>
      <c r="E449" s="93"/>
      <c r="F449" s="93"/>
      <c r="G449" s="93"/>
      <c r="H449" s="93"/>
      <c r="I449" s="93"/>
      <c r="J449" s="93"/>
      <c r="K449" s="93"/>
      <c r="L449" s="48">
        <f t="shared" si="434"/>
        <v>0</v>
      </c>
      <c r="M449" s="48">
        <f t="shared" si="435"/>
        <v>0</v>
      </c>
      <c r="N449" s="93"/>
      <c r="O449" s="93"/>
      <c r="P449" s="93"/>
      <c r="Q449" s="93"/>
      <c r="R449" s="93"/>
      <c r="S449" s="93"/>
      <c r="T449" s="93"/>
      <c r="U449" s="93"/>
      <c r="V449" s="93"/>
      <c r="W449" s="93"/>
      <c r="X449" s="93"/>
      <c r="Y449" s="93"/>
      <c r="Z449" s="93"/>
      <c r="AA449" s="93"/>
      <c r="AB449" s="93"/>
      <c r="AC449" s="93"/>
      <c r="AD449" s="93"/>
      <c r="AE449" s="292">
        <f t="shared" si="427"/>
        <v>0</v>
      </c>
      <c r="AF449" s="93"/>
      <c r="AG449" s="93"/>
      <c r="AH449" s="93"/>
      <c r="AI449" s="93"/>
      <c r="AJ449" s="93"/>
      <c r="AK449" s="93"/>
      <c r="AL449" s="93"/>
      <c r="AM449" s="93"/>
      <c r="AN449" s="93"/>
      <c r="AO449" s="93"/>
      <c r="AP449" s="93"/>
      <c r="AQ449"/>
    </row>
    <row r="450" spans="1:43" ht="17.25" hidden="1" customHeight="1">
      <c r="A450" s="43"/>
      <c r="B450" s="43"/>
      <c r="C450" s="28" t="s">
        <v>353</v>
      </c>
      <c r="D450" s="29" t="s">
        <v>354</v>
      </c>
      <c r="E450" s="93"/>
      <c r="F450" s="93"/>
      <c r="G450" s="93"/>
      <c r="H450" s="93"/>
      <c r="I450" s="93"/>
      <c r="J450" s="93"/>
      <c r="K450" s="93"/>
      <c r="L450" s="48">
        <f t="shared" si="434"/>
        <v>0</v>
      </c>
      <c r="M450" s="48">
        <f t="shared" si="435"/>
        <v>0</v>
      </c>
      <c r="N450" s="93"/>
      <c r="O450" s="93"/>
      <c r="P450" s="93"/>
      <c r="Q450" s="93"/>
      <c r="R450" s="93"/>
      <c r="S450" s="93"/>
      <c r="T450" s="93"/>
      <c r="U450" s="93"/>
      <c r="V450" s="93"/>
      <c r="W450" s="93"/>
      <c r="X450" s="93"/>
      <c r="Y450" s="93"/>
      <c r="Z450" s="93"/>
      <c r="AA450" s="93"/>
      <c r="AB450" s="93"/>
      <c r="AC450" s="93"/>
      <c r="AD450" s="93"/>
      <c r="AE450" s="292">
        <f t="shared" si="427"/>
        <v>0</v>
      </c>
      <c r="AF450" s="93"/>
      <c r="AG450" s="93"/>
      <c r="AH450" s="93"/>
      <c r="AI450" s="93"/>
      <c r="AJ450" s="93"/>
      <c r="AK450" s="93"/>
      <c r="AL450" s="93"/>
      <c r="AM450" s="93"/>
      <c r="AN450" s="93"/>
      <c r="AO450" s="93"/>
      <c r="AP450" s="93"/>
      <c r="AQ450"/>
    </row>
    <row r="451" spans="1:43" ht="17.25" hidden="1" customHeight="1">
      <c r="A451" s="43"/>
      <c r="B451" s="43"/>
      <c r="C451" s="28" t="s">
        <v>355</v>
      </c>
      <c r="D451" s="29" t="s">
        <v>356</v>
      </c>
      <c r="E451" s="93"/>
      <c r="F451" s="93"/>
      <c r="G451" s="93"/>
      <c r="H451" s="93"/>
      <c r="I451" s="93"/>
      <c r="J451" s="93"/>
      <c r="K451" s="93"/>
      <c r="L451" s="48">
        <f t="shared" si="434"/>
        <v>0</v>
      </c>
      <c r="M451" s="48">
        <f t="shared" si="435"/>
        <v>0</v>
      </c>
      <c r="N451" s="93"/>
      <c r="O451" s="93"/>
      <c r="P451" s="93"/>
      <c r="Q451" s="93"/>
      <c r="R451" s="93"/>
      <c r="S451" s="93"/>
      <c r="T451" s="93"/>
      <c r="U451" s="93"/>
      <c r="V451" s="93"/>
      <c r="W451" s="93"/>
      <c r="X451" s="93"/>
      <c r="Y451" s="93"/>
      <c r="Z451" s="93"/>
      <c r="AA451" s="93"/>
      <c r="AB451" s="93"/>
      <c r="AC451" s="93"/>
      <c r="AD451" s="93"/>
      <c r="AE451" s="292">
        <f t="shared" si="427"/>
        <v>0</v>
      </c>
      <c r="AF451" s="93"/>
      <c r="AG451" s="93"/>
      <c r="AH451" s="93"/>
      <c r="AI451" s="93"/>
      <c r="AJ451" s="93"/>
      <c r="AK451" s="93"/>
      <c r="AL451" s="93"/>
      <c r="AM451" s="93"/>
      <c r="AN451" s="93"/>
      <c r="AO451" s="93"/>
      <c r="AP451" s="93"/>
      <c r="AQ451"/>
    </row>
    <row r="452" spans="1:43" ht="27.75" hidden="1" customHeight="1">
      <c r="A452" s="43"/>
      <c r="B452" s="43"/>
      <c r="C452" s="154" t="s">
        <v>392</v>
      </c>
      <c r="D452" s="129"/>
      <c r="E452" s="158">
        <f t="shared" ref="E452:T453" si="446">E453</f>
        <v>23</v>
      </c>
      <c r="F452" s="158">
        <f t="shared" si="446"/>
        <v>9</v>
      </c>
      <c r="G452" s="158">
        <f t="shared" si="446"/>
        <v>9</v>
      </c>
      <c r="H452" s="158">
        <f t="shared" si="446"/>
        <v>9</v>
      </c>
      <c r="I452" s="158">
        <f t="shared" si="446"/>
        <v>0</v>
      </c>
      <c r="J452" s="158">
        <f t="shared" si="446"/>
        <v>0</v>
      </c>
      <c r="K452" s="158">
        <f t="shared" si="446"/>
        <v>0</v>
      </c>
      <c r="L452" s="48">
        <f t="shared" si="434"/>
        <v>9</v>
      </c>
      <c r="M452" s="48">
        <f t="shared" si="435"/>
        <v>0</v>
      </c>
      <c r="N452" s="158">
        <f t="shared" si="446"/>
        <v>0</v>
      </c>
      <c r="O452" s="158">
        <f t="shared" si="446"/>
        <v>0</v>
      </c>
      <c r="P452" s="158">
        <f t="shared" si="446"/>
        <v>0</v>
      </c>
      <c r="Q452" s="158">
        <f t="shared" si="446"/>
        <v>0</v>
      </c>
      <c r="R452" s="158">
        <f t="shared" si="446"/>
        <v>0</v>
      </c>
      <c r="S452" s="158">
        <f t="shared" si="446"/>
        <v>0</v>
      </c>
      <c r="T452" s="158">
        <f t="shared" si="446"/>
        <v>0</v>
      </c>
      <c r="U452" s="158">
        <f t="shared" ref="U452:AP453" si="447">U453</f>
        <v>0</v>
      </c>
      <c r="V452" s="158">
        <f t="shared" si="447"/>
        <v>0</v>
      </c>
      <c r="W452" s="158">
        <f t="shared" si="447"/>
        <v>0</v>
      </c>
      <c r="X452" s="158">
        <f t="shared" si="447"/>
        <v>0</v>
      </c>
      <c r="Y452" s="158">
        <f t="shared" si="447"/>
        <v>0</v>
      </c>
      <c r="Z452" s="158">
        <f t="shared" si="447"/>
        <v>0</v>
      </c>
      <c r="AA452" s="158">
        <f t="shared" si="447"/>
        <v>0</v>
      </c>
      <c r="AB452" s="158">
        <f t="shared" si="447"/>
        <v>0</v>
      </c>
      <c r="AC452" s="158">
        <f t="shared" si="447"/>
        <v>0</v>
      </c>
      <c r="AD452" s="158">
        <f t="shared" si="447"/>
        <v>0</v>
      </c>
      <c r="AE452" s="292">
        <f t="shared" si="427"/>
        <v>9</v>
      </c>
      <c r="AF452" s="158">
        <f t="shared" si="447"/>
        <v>9</v>
      </c>
      <c r="AG452" s="158">
        <f t="shared" si="447"/>
        <v>0</v>
      </c>
      <c r="AH452" s="158">
        <f t="shared" si="447"/>
        <v>0</v>
      </c>
      <c r="AI452" s="158">
        <f t="shared" si="447"/>
        <v>0</v>
      </c>
      <c r="AJ452" s="158">
        <f t="shared" si="447"/>
        <v>0</v>
      </c>
      <c r="AK452" s="158">
        <f t="shared" si="447"/>
        <v>0</v>
      </c>
      <c r="AL452" s="158">
        <f t="shared" si="447"/>
        <v>0</v>
      </c>
      <c r="AM452" s="158">
        <f t="shared" si="447"/>
        <v>0</v>
      </c>
      <c r="AN452" s="158">
        <f t="shared" si="447"/>
        <v>0</v>
      </c>
      <c r="AO452" s="158">
        <f t="shared" si="447"/>
        <v>0</v>
      </c>
      <c r="AP452" s="158">
        <f t="shared" si="447"/>
        <v>0</v>
      </c>
      <c r="AQ452"/>
    </row>
    <row r="453" spans="1:43" ht="17.25" hidden="1" customHeight="1">
      <c r="A453" s="43"/>
      <c r="B453" s="43"/>
      <c r="C453" s="28" t="s">
        <v>311</v>
      </c>
      <c r="D453" s="29"/>
      <c r="E453" s="291">
        <f t="shared" si="446"/>
        <v>23</v>
      </c>
      <c r="F453" s="291">
        <f t="shared" si="446"/>
        <v>9</v>
      </c>
      <c r="G453" s="291">
        <f t="shared" si="446"/>
        <v>9</v>
      </c>
      <c r="H453" s="291">
        <f t="shared" si="446"/>
        <v>9</v>
      </c>
      <c r="I453" s="291">
        <f t="shared" si="446"/>
        <v>0</v>
      </c>
      <c r="J453" s="291">
        <f t="shared" si="446"/>
        <v>0</v>
      </c>
      <c r="K453" s="291">
        <f t="shared" si="446"/>
        <v>0</v>
      </c>
      <c r="L453" s="48">
        <f t="shared" si="434"/>
        <v>9</v>
      </c>
      <c r="M453" s="48">
        <f t="shared" si="435"/>
        <v>0</v>
      </c>
      <c r="N453" s="291">
        <f t="shared" si="446"/>
        <v>0</v>
      </c>
      <c r="O453" s="291">
        <f t="shared" si="446"/>
        <v>0</v>
      </c>
      <c r="P453" s="291">
        <f t="shared" si="446"/>
        <v>0</v>
      </c>
      <c r="Q453" s="291">
        <f t="shared" si="446"/>
        <v>0</v>
      </c>
      <c r="R453" s="291">
        <f t="shared" si="446"/>
        <v>0</v>
      </c>
      <c r="S453" s="291">
        <f t="shared" si="446"/>
        <v>0</v>
      </c>
      <c r="T453" s="291">
        <f t="shared" si="446"/>
        <v>0</v>
      </c>
      <c r="U453" s="291">
        <f t="shared" si="447"/>
        <v>0</v>
      </c>
      <c r="V453" s="291">
        <f t="shared" si="447"/>
        <v>0</v>
      </c>
      <c r="W453" s="291">
        <f t="shared" si="447"/>
        <v>0</v>
      </c>
      <c r="X453" s="291">
        <f t="shared" si="447"/>
        <v>0</v>
      </c>
      <c r="Y453" s="291">
        <f t="shared" si="447"/>
        <v>0</v>
      </c>
      <c r="Z453" s="291">
        <f t="shared" si="447"/>
        <v>0</v>
      </c>
      <c r="AA453" s="291">
        <f t="shared" si="447"/>
        <v>0</v>
      </c>
      <c r="AB453" s="291">
        <f t="shared" si="447"/>
        <v>0</v>
      </c>
      <c r="AC453" s="291">
        <f t="shared" si="447"/>
        <v>0</v>
      </c>
      <c r="AD453" s="291">
        <f t="shared" si="447"/>
        <v>0</v>
      </c>
      <c r="AE453" s="292">
        <f t="shared" si="427"/>
        <v>9</v>
      </c>
      <c r="AF453" s="291">
        <f t="shared" si="447"/>
        <v>9</v>
      </c>
      <c r="AG453" s="291">
        <f t="shared" si="447"/>
        <v>0</v>
      </c>
      <c r="AH453" s="291">
        <f t="shared" si="447"/>
        <v>0</v>
      </c>
      <c r="AI453" s="291">
        <f t="shared" si="447"/>
        <v>0</v>
      </c>
      <c r="AJ453" s="291">
        <f t="shared" si="447"/>
        <v>0</v>
      </c>
      <c r="AK453" s="291">
        <f t="shared" si="447"/>
        <v>0</v>
      </c>
      <c r="AL453" s="291">
        <f t="shared" si="447"/>
        <v>0</v>
      </c>
      <c r="AM453" s="291">
        <f t="shared" si="447"/>
        <v>0</v>
      </c>
      <c r="AN453" s="291">
        <f t="shared" si="447"/>
        <v>0</v>
      </c>
      <c r="AO453" s="291">
        <f t="shared" si="447"/>
        <v>0</v>
      </c>
      <c r="AP453" s="291">
        <f t="shared" si="447"/>
        <v>0</v>
      </c>
      <c r="AQ453"/>
    </row>
    <row r="454" spans="1:43" ht="28.5" hidden="1" customHeight="1">
      <c r="A454" s="43"/>
      <c r="B454" s="43"/>
      <c r="C454" s="16" t="s">
        <v>349</v>
      </c>
      <c r="D454" s="29">
        <v>58</v>
      </c>
      <c r="E454" s="291">
        <f t="shared" ref="E454:K454" si="448">E455+E456+E457</f>
        <v>23</v>
      </c>
      <c r="F454" s="291">
        <f t="shared" si="448"/>
        <v>9</v>
      </c>
      <c r="G454" s="291">
        <f t="shared" si="448"/>
        <v>9</v>
      </c>
      <c r="H454" s="291">
        <f t="shared" si="448"/>
        <v>9</v>
      </c>
      <c r="I454" s="291">
        <f t="shared" si="448"/>
        <v>0</v>
      </c>
      <c r="J454" s="291">
        <f t="shared" si="448"/>
        <v>0</v>
      </c>
      <c r="K454" s="291">
        <f t="shared" si="448"/>
        <v>0</v>
      </c>
      <c r="L454" s="48">
        <f t="shared" si="434"/>
        <v>9</v>
      </c>
      <c r="M454" s="48">
        <f t="shared" si="435"/>
        <v>0</v>
      </c>
      <c r="N454" s="291">
        <f t="shared" ref="N454:AP454" si="449">N455+N456+N457</f>
        <v>0</v>
      </c>
      <c r="O454" s="291">
        <f t="shared" si="449"/>
        <v>0</v>
      </c>
      <c r="P454" s="291">
        <f t="shared" si="449"/>
        <v>0</v>
      </c>
      <c r="Q454" s="291">
        <f t="shared" si="449"/>
        <v>0</v>
      </c>
      <c r="R454" s="291">
        <f t="shared" si="449"/>
        <v>0</v>
      </c>
      <c r="S454" s="291">
        <f t="shared" si="449"/>
        <v>0</v>
      </c>
      <c r="T454" s="291">
        <f t="shared" si="449"/>
        <v>0</v>
      </c>
      <c r="U454" s="291">
        <f t="shared" si="449"/>
        <v>0</v>
      </c>
      <c r="V454" s="291">
        <f t="shared" si="449"/>
        <v>0</v>
      </c>
      <c r="W454" s="291">
        <f t="shared" si="449"/>
        <v>0</v>
      </c>
      <c r="X454" s="291">
        <f t="shared" si="449"/>
        <v>0</v>
      </c>
      <c r="Y454" s="291">
        <f t="shared" si="449"/>
        <v>0</v>
      </c>
      <c r="Z454" s="291">
        <f t="shared" si="449"/>
        <v>0</v>
      </c>
      <c r="AA454" s="291">
        <f t="shared" si="449"/>
        <v>0</v>
      </c>
      <c r="AB454" s="291">
        <f t="shared" si="449"/>
        <v>0</v>
      </c>
      <c r="AC454" s="291">
        <f t="shared" si="449"/>
        <v>0</v>
      </c>
      <c r="AD454" s="291">
        <f t="shared" si="449"/>
        <v>0</v>
      </c>
      <c r="AE454" s="292">
        <f t="shared" si="427"/>
        <v>9</v>
      </c>
      <c r="AF454" s="291">
        <f t="shared" si="449"/>
        <v>9</v>
      </c>
      <c r="AG454" s="291">
        <f t="shared" si="449"/>
        <v>0</v>
      </c>
      <c r="AH454" s="291">
        <f t="shared" si="449"/>
        <v>0</v>
      </c>
      <c r="AI454" s="291">
        <f t="shared" si="449"/>
        <v>0</v>
      </c>
      <c r="AJ454" s="291">
        <f t="shared" si="449"/>
        <v>0</v>
      </c>
      <c r="AK454" s="291">
        <f t="shared" si="449"/>
        <v>0</v>
      </c>
      <c r="AL454" s="291">
        <f t="shared" si="449"/>
        <v>0</v>
      </c>
      <c r="AM454" s="291">
        <f t="shared" si="449"/>
        <v>0</v>
      </c>
      <c r="AN454" s="291">
        <f t="shared" si="449"/>
        <v>0</v>
      </c>
      <c r="AO454" s="291">
        <f t="shared" si="449"/>
        <v>0</v>
      </c>
      <c r="AP454" s="291">
        <f t="shared" si="449"/>
        <v>0</v>
      </c>
      <c r="AQ454"/>
    </row>
    <row r="455" spans="1:43" ht="1.5" hidden="1" customHeight="1">
      <c r="A455" s="43"/>
      <c r="B455" s="43"/>
      <c r="C455" s="28" t="s">
        <v>351</v>
      </c>
      <c r="D455" s="29" t="s">
        <v>352</v>
      </c>
      <c r="E455" s="93"/>
      <c r="F455" s="93"/>
      <c r="G455" s="93"/>
      <c r="H455" s="93"/>
      <c r="I455" s="93"/>
      <c r="J455" s="93"/>
      <c r="K455" s="93"/>
      <c r="L455" s="48">
        <f t="shared" si="434"/>
        <v>0</v>
      </c>
      <c r="M455" s="48">
        <f t="shared" si="435"/>
        <v>0</v>
      </c>
      <c r="N455" s="93"/>
      <c r="O455" s="93"/>
      <c r="P455" s="93"/>
      <c r="Q455" s="93"/>
      <c r="R455" s="93"/>
      <c r="S455" s="93"/>
      <c r="T455" s="93"/>
      <c r="U455" s="93"/>
      <c r="V455" s="93"/>
      <c r="W455" s="93"/>
      <c r="X455" s="93"/>
      <c r="Y455" s="93"/>
      <c r="Z455" s="93"/>
      <c r="AA455" s="93"/>
      <c r="AB455" s="93"/>
      <c r="AC455" s="93"/>
      <c r="AD455" s="93"/>
      <c r="AE455" s="292">
        <f t="shared" si="427"/>
        <v>0</v>
      </c>
      <c r="AF455" s="93"/>
      <c r="AG455" s="93"/>
      <c r="AH455" s="93"/>
      <c r="AI455" s="93"/>
      <c r="AJ455" s="93"/>
      <c r="AK455" s="93"/>
      <c r="AL455" s="93"/>
      <c r="AM455" s="93"/>
      <c r="AN455" s="93"/>
      <c r="AO455" s="93"/>
      <c r="AP455" s="93"/>
      <c r="AQ455"/>
    </row>
    <row r="456" spans="1:43" ht="17.25" hidden="1" customHeight="1">
      <c r="A456" s="43"/>
      <c r="B456" s="43"/>
      <c r="C456" s="28" t="s">
        <v>353</v>
      </c>
      <c r="D456" s="29" t="s">
        <v>354</v>
      </c>
      <c r="E456" s="93"/>
      <c r="F456" s="93"/>
      <c r="G456" s="93"/>
      <c r="H456" s="93"/>
      <c r="I456" s="93"/>
      <c r="J456" s="93"/>
      <c r="K456" s="93"/>
      <c r="L456" s="48">
        <f t="shared" si="434"/>
        <v>0</v>
      </c>
      <c r="M456" s="48">
        <f t="shared" si="435"/>
        <v>0</v>
      </c>
      <c r="N456" s="93"/>
      <c r="O456" s="93"/>
      <c r="P456" s="93"/>
      <c r="Q456" s="93"/>
      <c r="R456" s="93"/>
      <c r="S456" s="93"/>
      <c r="T456" s="93"/>
      <c r="U456" s="93"/>
      <c r="V456" s="93"/>
      <c r="W456" s="93"/>
      <c r="X456" s="93"/>
      <c r="Y456" s="93"/>
      <c r="Z456" s="93"/>
      <c r="AA456" s="93"/>
      <c r="AB456" s="93"/>
      <c r="AC456" s="93"/>
      <c r="AD456" s="93"/>
      <c r="AE456" s="292">
        <f t="shared" si="427"/>
        <v>0</v>
      </c>
      <c r="AF456" s="93"/>
      <c r="AG456" s="93"/>
      <c r="AH456" s="93"/>
      <c r="AI456" s="93"/>
      <c r="AJ456" s="93"/>
      <c r="AK456" s="93"/>
      <c r="AL456" s="93"/>
      <c r="AM456" s="93"/>
      <c r="AN456" s="93"/>
      <c r="AO456" s="93"/>
      <c r="AP456" s="93"/>
      <c r="AQ456"/>
    </row>
    <row r="457" spans="1:43" ht="17.25" hidden="1" customHeight="1">
      <c r="A457" s="43"/>
      <c r="B457" s="43"/>
      <c r="C457" s="28" t="s">
        <v>355</v>
      </c>
      <c r="D457" s="29" t="s">
        <v>356</v>
      </c>
      <c r="E457" s="93">
        <v>23</v>
      </c>
      <c r="F457" s="93">
        <v>9</v>
      </c>
      <c r="G457" s="93">
        <v>9</v>
      </c>
      <c r="H457" s="93">
        <v>9</v>
      </c>
      <c r="I457" s="93"/>
      <c r="J457" s="93"/>
      <c r="K457" s="93"/>
      <c r="L457" s="48">
        <f t="shared" si="434"/>
        <v>9</v>
      </c>
      <c r="M457" s="48">
        <f t="shared" si="435"/>
        <v>0</v>
      </c>
      <c r="N457" s="93">
        <v>0</v>
      </c>
      <c r="O457" s="93">
        <v>0</v>
      </c>
      <c r="P457" s="93">
        <v>0</v>
      </c>
      <c r="Q457" s="93"/>
      <c r="R457" s="93"/>
      <c r="S457" s="93"/>
      <c r="T457" s="93"/>
      <c r="U457" s="93"/>
      <c r="V457" s="93"/>
      <c r="W457" s="93"/>
      <c r="X457" s="93"/>
      <c r="Y457" s="93"/>
      <c r="Z457" s="93"/>
      <c r="AA457" s="93"/>
      <c r="AB457" s="93"/>
      <c r="AC457" s="93"/>
      <c r="AD457" s="93"/>
      <c r="AE457" s="292">
        <f t="shared" si="427"/>
        <v>9</v>
      </c>
      <c r="AF457" s="93">
        <v>9</v>
      </c>
      <c r="AG457" s="93"/>
      <c r="AH457" s="93"/>
      <c r="AI457" s="93"/>
      <c r="AJ457" s="93"/>
      <c r="AK457" s="93"/>
      <c r="AL457" s="93"/>
      <c r="AM457" s="93"/>
      <c r="AN457" s="93"/>
      <c r="AO457" s="93"/>
      <c r="AP457" s="93"/>
      <c r="AQ457"/>
    </row>
    <row r="458" spans="1:43" ht="31.5" hidden="1" customHeight="1">
      <c r="A458" s="43"/>
      <c r="B458" s="43"/>
      <c r="C458" s="154" t="s">
        <v>393</v>
      </c>
      <c r="D458" s="129"/>
      <c r="E458" s="158">
        <f t="shared" ref="E458:T459" si="450">E459</f>
        <v>662</v>
      </c>
      <c r="F458" s="158">
        <f t="shared" si="450"/>
        <v>1440</v>
      </c>
      <c r="G458" s="158">
        <f t="shared" si="450"/>
        <v>1440</v>
      </c>
      <c r="H458" s="158">
        <f t="shared" si="450"/>
        <v>1440</v>
      </c>
      <c r="I458" s="158">
        <f t="shared" si="450"/>
        <v>0</v>
      </c>
      <c r="J458" s="158">
        <f t="shared" si="450"/>
        <v>0</v>
      </c>
      <c r="K458" s="158">
        <f t="shared" si="450"/>
        <v>0</v>
      </c>
      <c r="L458" s="48">
        <f t="shared" si="434"/>
        <v>1440</v>
      </c>
      <c r="M458" s="48">
        <f t="shared" si="435"/>
        <v>0</v>
      </c>
      <c r="N458" s="158">
        <f t="shared" si="450"/>
        <v>0</v>
      </c>
      <c r="O458" s="158">
        <f t="shared" si="450"/>
        <v>0</v>
      </c>
      <c r="P458" s="158">
        <f t="shared" si="450"/>
        <v>0</v>
      </c>
      <c r="Q458" s="158">
        <f t="shared" si="450"/>
        <v>0</v>
      </c>
      <c r="R458" s="158">
        <f t="shared" si="450"/>
        <v>0</v>
      </c>
      <c r="S458" s="158">
        <f t="shared" si="450"/>
        <v>0</v>
      </c>
      <c r="T458" s="158">
        <f t="shared" si="450"/>
        <v>0</v>
      </c>
      <c r="U458" s="158">
        <f t="shared" ref="U458:AP459" si="451">U459</f>
        <v>0</v>
      </c>
      <c r="V458" s="158">
        <f t="shared" si="451"/>
        <v>0</v>
      </c>
      <c r="W458" s="158">
        <f t="shared" si="451"/>
        <v>0</v>
      </c>
      <c r="X458" s="158">
        <f t="shared" si="451"/>
        <v>0</v>
      </c>
      <c r="Y458" s="158">
        <f t="shared" si="451"/>
        <v>0</v>
      </c>
      <c r="Z458" s="158">
        <f t="shared" si="451"/>
        <v>0</v>
      </c>
      <c r="AA458" s="158">
        <f t="shared" si="451"/>
        <v>0</v>
      </c>
      <c r="AB458" s="158">
        <f t="shared" si="451"/>
        <v>0</v>
      </c>
      <c r="AC458" s="158">
        <f t="shared" si="451"/>
        <v>0</v>
      </c>
      <c r="AD458" s="158">
        <f t="shared" si="451"/>
        <v>0</v>
      </c>
      <c r="AE458" s="292">
        <f t="shared" si="427"/>
        <v>1440</v>
      </c>
      <c r="AF458" s="158">
        <f t="shared" si="451"/>
        <v>1440</v>
      </c>
      <c r="AG458" s="158">
        <f t="shared" si="451"/>
        <v>226</v>
      </c>
      <c r="AH458" s="158">
        <f t="shared" si="451"/>
        <v>0</v>
      </c>
      <c r="AI458" s="158">
        <f t="shared" si="451"/>
        <v>0</v>
      </c>
      <c r="AJ458" s="158">
        <f t="shared" si="451"/>
        <v>0</v>
      </c>
      <c r="AK458" s="158">
        <f t="shared" si="451"/>
        <v>0</v>
      </c>
      <c r="AL458" s="158">
        <f t="shared" si="451"/>
        <v>0</v>
      </c>
      <c r="AM458" s="158">
        <f t="shared" si="451"/>
        <v>0</v>
      </c>
      <c r="AN458" s="158">
        <f t="shared" si="451"/>
        <v>0</v>
      </c>
      <c r="AO458" s="158">
        <f t="shared" si="451"/>
        <v>0</v>
      </c>
      <c r="AP458" s="158">
        <f t="shared" si="451"/>
        <v>0</v>
      </c>
      <c r="AQ458"/>
    </row>
    <row r="459" spans="1:43" ht="17.25" hidden="1" customHeight="1">
      <c r="A459" s="43"/>
      <c r="B459" s="43"/>
      <c r="C459" s="28" t="s">
        <v>311</v>
      </c>
      <c r="D459" s="29"/>
      <c r="E459" s="289">
        <f t="shared" si="450"/>
        <v>662</v>
      </c>
      <c r="F459" s="289">
        <f t="shared" si="450"/>
        <v>1440</v>
      </c>
      <c r="G459" s="289">
        <f t="shared" si="450"/>
        <v>1440</v>
      </c>
      <c r="H459" s="289">
        <f t="shared" si="450"/>
        <v>1440</v>
      </c>
      <c r="I459" s="289">
        <f t="shared" si="450"/>
        <v>0</v>
      </c>
      <c r="J459" s="289">
        <f t="shared" si="450"/>
        <v>0</v>
      </c>
      <c r="K459" s="289">
        <f t="shared" si="450"/>
        <v>0</v>
      </c>
      <c r="L459" s="48">
        <f t="shared" si="434"/>
        <v>1440</v>
      </c>
      <c r="M459" s="48">
        <f t="shared" si="435"/>
        <v>0</v>
      </c>
      <c r="N459" s="289">
        <f t="shared" si="450"/>
        <v>0</v>
      </c>
      <c r="O459" s="289">
        <f t="shared" si="450"/>
        <v>0</v>
      </c>
      <c r="P459" s="289">
        <f t="shared" si="450"/>
        <v>0</v>
      </c>
      <c r="Q459" s="289">
        <f t="shared" si="450"/>
        <v>0</v>
      </c>
      <c r="R459" s="289">
        <f t="shared" si="450"/>
        <v>0</v>
      </c>
      <c r="S459" s="289">
        <f t="shared" si="450"/>
        <v>0</v>
      </c>
      <c r="T459" s="289">
        <f t="shared" si="450"/>
        <v>0</v>
      </c>
      <c r="U459" s="289">
        <f t="shared" si="451"/>
        <v>0</v>
      </c>
      <c r="V459" s="289">
        <f t="shared" si="451"/>
        <v>0</v>
      </c>
      <c r="W459" s="289">
        <f t="shared" si="451"/>
        <v>0</v>
      </c>
      <c r="X459" s="289">
        <f t="shared" si="451"/>
        <v>0</v>
      </c>
      <c r="Y459" s="289">
        <f t="shared" si="451"/>
        <v>0</v>
      </c>
      <c r="Z459" s="289">
        <f t="shared" si="451"/>
        <v>0</v>
      </c>
      <c r="AA459" s="289">
        <f t="shared" si="451"/>
        <v>0</v>
      </c>
      <c r="AB459" s="289">
        <f t="shared" si="451"/>
        <v>0</v>
      </c>
      <c r="AC459" s="289">
        <f t="shared" si="451"/>
        <v>0</v>
      </c>
      <c r="AD459" s="289">
        <f t="shared" si="451"/>
        <v>0</v>
      </c>
      <c r="AE459" s="292">
        <f t="shared" si="427"/>
        <v>1440</v>
      </c>
      <c r="AF459" s="289">
        <f t="shared" si="451"/>
        <v>1440</v>
      </c>
      <c r="AG459" s="289">
        <f t="shared" si="451"/>
        <v>226</v>
      </c>
      <c r="AH459" s="289">
        <f t="shared" si="451"/>
        <v>0</v>
      </c>
      <c r="AI459" s="289">
        <f t="shared" si="451"/>
        <v>0</v>
      </c>
      <c r="AJ459" s="289">
        <f t="shared" si="451"/>
        <v>0</v>
      </c>
      <c r="AK459" s="289">
        <f t="shared" si="451"/>
        <v>0</v>
      </c>
      <c r="AL459" s="289">
        <f t="shared" si="451"/>
        <v>0</v>
      </c>
      <c r="AM459" s="289">
        <f t="shared" si="451"/>
        <v>0</v>
      </c>
      <c r="AN459" s="289">
        <f t="shared" si="451"/>
        <v>0</v>
      </c>
      <c r="AO459" s="289">
        <f t="shared" si="451"/>
        <v>0</v>
      </c>
      <c r="AP459" s="289">
        <f t="shared" si="451"/>
        <v>0</v>
      </c>
      <c r="AQ459"/>
    </row>
    <row r="460" spans="1:43" ht="24.75" hidden="1" customHeight="1">
      <c r="A460" s="43"/>
      <c r="B460" s="43"/>
      <c r="C460" s="16" t="s">
        <v>349</v>
      </c>
      <c r="D460" s="29">
        <v>58</v>
      </c>
      <c r="E460" s="289">
        <f t="shared" ref="E460:K460" si="452">E461+E462+E463</f>
        <v>662</v>
      </c>
      <c r="F460" s="289">
        <f t="shared" si="452"/>
        <v>1440</v>
      </c>
      <c r="G460" s="289">
        <f t="shared" si="452"/>
        <v>1440</v>
      </c>
      <c r="H460" s="289">
        <f t="shared" si="452"/>
        <v>1440</v>
      </c>
      <c r="I460" s="289">
        <f t="shared" si="452"/>
        <v>0</v>
      </c>
      <c r="J460" s="289">
        <f t="shared" si="452"/>
        <v>0</v>
      </c>
      <c r="K460" s="289">
        <f t="shared" si="452"/>
        <v>0</v>
      </c>
      <c r="L460" s="48">
        <f t="shared" si="434"/>
        <v>1440</v>
      </c>
      <c r="M460" s="48">
        <f t="shared" si="435"/>
        <v>0</v>
      </c>
      <c r="N460" s="289">
        <f t="shared" ref="N460:AP460" si="453">N461+N462+N463</f>
        <v>0</v>
      </c>
      <c r="O460" s="289">
        <f t="shared" si="453"/>
        <v>0</v>
      </c>
      <c r="P460" s="289">
        <f t="shared" si="453"/>
        <v>0</v>
      </c>
      <c r="Q460" s="289">
        <f t="shared" si="453"/>
        <v>0</v>
      </c>
      <c r="R460" s="289">
        <f t="shared" si="453"/>
        <v>0</v>
      </c>
      <c r="S460" s="289">
        <f t="shared" si="453"/>
        <v>0</v>
      </c>
      <c r="T460" s="289">
        <f t="shared" si="453"/>
        <v>0</v>
      </c>
      <c r="U460" s="289">
        <f t="shared" si="453"/>
        <v>0</v>
      </c>
      <c r="V460" s="289">
        <f t="shared" si="453"/>
        <v>0</v>
      </c>
      <c r="W460" s="289">
        <f t="shared" si="453"/>
        <v>0</v>
      </c>
      <c r="X460" s="289">
        <f t="shared" si="453"/>
        <v>0</v>
      </c>
      <c r="Y460" s="289">
        <f t="shared" si="453"/>
        <v>0</v>
      </c>
      <c r="Z460" s="289">
        <f t="shared" si="453"/>
        <v>0</v>
      </c>
      <c r="AA460" s="289">
        <f t="shared" si="453"/>
        <v>0</v>
      </c>
      <c r="AB460" s="289">
        <f t="shared" si="453"/>
        <v>0</v>
      </c>
      <c r="AC460" s="289">
        <f t="shared" si="453"/>
        <v>0</v>
      </c>
      <c r="AD460" s="289">
        <f t="shared" si="453"/>
        <v>0</v>
      </c>
      <c r="AE460" s="292">
        <f t="shared" si="427"/>
        <v>1440</v>
      </c>
      <c r="AF460" s="289">
        <f t="shared" si="453"/>
        <v>1440</v>
      </c>
      <c r="AG460" s="289">
        <f t="shared" si="453"/>
        <v>226</v>
      </c>
      <c r="AH460" s="289">
        <f t="shared" si="453"/>
        <v>0</v>
      </c>
      <c r="AI460" s="289">
        <f t="shared" si="453"/>
        <v>0</v>
      </c>
      <c r="AJ460" s="289">
        <f t="shared" si="453"/>
        <v>0</v>
      </c>
      <c r="AK460" s="289">
        <f t="shared" si="453"/>
        <v>0</v>
      </c>
      <c r="AL460" s="289">
        <f t="shared" si="453"/>
        <v>0</v>
      </c>
      <c r="AM460" s="289">
        <f t="shared" si="453"/>
        <v>0</v>
      </c>
      <c r="AN460" s="289">
        <f t="shared" si="453"/>
        <v>0</v>
      </c>
      <c r="AO460" s="289">
        <f t="shared" si="453"/>
        <v>0</v>
      </c>
      <c r="AP460" s="289">
        <f t="shared" si="453"/>
        <v>0</v>
      </c>
      <c r="AQ460"/>
    </row>
    <row r="461" spans="1:43" ht="17.25" hidden="1" customHeight="1">
      <c r="A461" s="43"/>
      <c r="B461" s="43"/>
      <c r="C461" s="28" t="s">
        <v>351</v>
      </c>
      <c r="D461" s="29" t="s">
        <v>352</v>
      </c>
      <c r="E461" s="93"/>
      <c r="F461" s="93"/>
      <c r="G461" s="93"/>
      <c r="H461" s="93"/>
      <c r="I461" s="93"/>
      <c r="J461" s="93"/>
      <c r="K461" s="93"/>
      <c r="L461" s="48">
        <f t="shared" si="434"/>
        <v>0</v>
      </c>
      <c r="M461" s="48">
        <f t="shared" si="435"/>
        <v>0</v>
      </c>
      <c r="N461" s="93"/>
      <c r="O461" s="93"/>
      <c r="P461" s="93"/>
      <c r="Q461" s="93"/>
      <c r="R461" s="93"/>
      <c r="S461" s="93"/>
      <c r="T461" s="93"/>
      <c r="U461" s="93"/>
      <c r="V461" s="93"/>
      <c r="W461" s="93"/>
      <c r="X461" s="93"/>
      <c r="Y461" s="93"/>
      <c r="Z461" s="93"/>
      <c r="AA461" s="93"/>
      <c r="AB461" s="93"/>
      <c r="AC461" s="93"/>
      <c r="AD461" s="93"/>
      <c r="AE461" s="292">
        <f t="shared" si="427"/>
        <v>0</v>
      </c>
      <c r="AF461" s="93"/>
      <c r="AG461" s="93"/>
      <c r="AH461" s="93"/>
      <c r="AI461" s="93"/>
      <c r="AJ461" s="93"/>
      <c r="AK461" s="93"/>
      <c r="AL461" s="93"/>
      <c r="AM461" s="93"/>
      <c r="AN461" s="93"/>
      <c r="AO461" s="93"/>
      <c r="AP461" s="93"/>
      <c r="AQ461"/>
    </row>
    <row r="462" spans="1:43" ht="17.25" hidden="1" customHeight="1">
      <c r="A462" s="43"/>
      <c r="B462" s="43"/>
      <c r="C462" s="28" t="s">
        <v>353</v>
      </c>
      <c r="D462" s="29" t="s">
        <v>354</v>
      </c>
      <c r="E462" s="93"/>
      <c r="F462" s="93"/>
      <c r="G462" s="93"/>
      <c r="H462" s="93"/>
      <c r="I462" s="93"/>
      <c r="J462" s="93"/>
      <c r="K462" s="93"/>
      <c r="L462" s="48">
        <f t="shared" si="434"/>
        <v>0</v>
      </c>
      <c r="M462" s="48">
        <f t="shared" si="435"/>
        <v>0</v>
      </c>
      <c r="N462" s="93"/>
      <c r="O462" s="93"/>
      <c r="P462" s="93"/>
      <c r="Q462" s="93"/>
      <c r="R462" s="93"/>
      <c r="S462" s="93"/>
      <c r="T462" s="93"/>
      <c r="U462" s="93"/>
      <c r="V462" s="93"/>
      <c r="W462" s="93"/>
      <c r="X462" s="93"/>
      <c r="Y462" s="93"/>
      <c r="Z462" s="93"/>
      <c r="AA462" s="93"/>
      <c r="AB462" s="93"/>
      <c r="AC462" s="93"/>
      <c r="AD462" s="93"/>
      <c r="AE462" s="292">
        <f t="shared" si="427"/>
        <v>0</v>
      </c>
      <c r="AF462" s="93"/>
      <c r="AG462" s="93"/>
      <c r="AH462" s="93"/>
      <c r="AI462" s="93"/>
      <c r="AJ462" s="93"/>
      <c r="AK462" s="93"/>
      <c r="AL462" s="93"/>
      <c r="AM462" s="93"/>
      <c r="AN462" s="93"/>
      <c r="AO462" s="93"/>
      <c r="AP462" s="93"/>
      <c r="AQ462"/>
    </row>
    <row r="463" spans="1:43" ht="15" hidden="1" customHeight="1">
      <c r="A463" s="43"/>
      <c r="B463" s="43"/>
      <c r="C463" s="28" t="s">
        <v>355</v>
      </c>
      <c r="D463" s="29" t="s">
        <v>356</v>
      </c>
      <c r="E463" s="93">
        <v>662</v>
      </c>
      <c r="F463" s="93">
        <v>1440</v>
      </c>
      <c r="G463" s="93">
        <v>1440</v>
      </c>
      <c r="H463" s="93">
        <v>1440</v>
      </c>
      <c r="I463" s="93"/>
      <c r="J463" s="93"/>
      <c r="K463" s="93"/>
      <c r="L463" s="48">
        <f t="shared" si="434"/>
        <v>1440</v>
      </c>
      <c r="M463" s="48">
        <f t="shared" si="435"/>
        <v>0</v>
      </c>
      <c r="N463" s="93">
        <v>0</v>
      </c>
      <c r="O463" s="93">
        <v>0</v>
      </c>
      <c r="P463" s="93">
        <v>0</v>
      </c>
      <c r="Q463" s="93"/>
      <c r="R463" s="93"/>
      <c r="S463" s="93"/>
      <c r="T463" s="93"/>
      <c r="U463" s="93"/>
      <c r="V463" s="93"/>
      <c r="W463" s="93"/>
      <c r="X463" s="93"/>
      <c r="Y463" s="93"/>
      <c r="Z463" s="93"/>
      <c r="AA463" s="93"/>
      <c r="AB463" s="93"/>
      <c r="AC463" s="93"/>
      <c r="AD463" s="93"/>
      <c r="AE463" s="292">
        <f t="shared" si="427"/>
        <v>1440</v>
      </c>
      <c r="AF463" s="93">
        <v>1440</v>
      </c>
      <c r="AG463" s="93">
        <v>226</v>
      </c>
      <c r="AH463" s="93"/>
      <c r="AI463" s="93"/>
      <c r="AJ463" s="93"/>
      <c r="AK463" s="93"/>
      <c r="AL463" s="93"/>
      <c r="AM463" s="93"/>
      <c r="AN463" s="93"/>
      <c r="AO463" s="93"/>
      <c r="AP463" s="93"/>
      <c r="AQ463"/>
    </row>
    <row r="464" spans="1:43" ht="39" hidden="1" customHeight="1">
      <c r="A464" s="43"/>
      <c r="B464" s="43"/>
      <c r="C464" s="154" t="s">
        <v>394</v>
      </c>
      <c r="D464" s="158"/>
      <c r="E464" s="158">
        <f t="shared" ref="E464:T465" si="454">E465</f>
        <v>0</v>
      </c>
      <c r="F464" s="158">
        <f t="shared" si="454"/>
        <v>0</v>
      </c>
      <c r="G464" s="158">
        <f t="shared" si="454"/>
        <v>0</v>
      </c>
      <c r="H464" s="158">
        <f t="shared" si="454"/>
        <v>0</v>
      </c>
      <c r="I464" s="158">
        <f t="shared" si="454"/>
        <v>0</v>
      </c>
      <c r="J464" s="158">
        <f t="shared" si="454"/>
        <v>0</v>
      </c>
      <c r="K464" s="158">
        <f t="shared" si="454"/>
        <v>0</v>
      </c>
      <c r="L464" s="48">
        <f t="shared" si="434"/>
        <v>0</v>
      </c>
      <c r="M464" s="48">
        <f t="shared" si="435"/>
        <v>0</v>
      </c>
      <c r="N464" s="158">
        <f t="shared" si="454"/>
        <v>0</v>
      </c>
      <c r="O464" s="158">
        <f t="shared" si="454"/>
        <v>0</v>
      </c>
      <c r="P464" s="158">
        <f t="shared" si="454"/>
        <v>0</v>
      </c>
      <c r="Q464" s="158">
        <f t="shared" si="454"/>
        <v>0</v>
      </c>
      <c r="R464" s="158">
        <f t="shared" si="454"/>
        <v>0</v>
      </c>
      <c r="S464" s="158">
        <f t="shared" si="454"/>
        <v>0</v>
      </c>
      <c r="T464" s="158">
        <f t="shared" si="454"/>
        <v>0</v>
      </c>
      <c r="U464" s="158">
        <f t="shared" ref="U464:AP465" si="455">U465</f>
        <v>0</v>
      </c>
      <c r="V464" s="158">
        <f t="shared" si="455"/>
        <v>0</v>
      </c>
      <c r="W464" s="158">
        <f t="shared" si="455"/>
        <v>0</v>
      </c>
      <c r="X464" s="158">
        <f t="shared" si="455"/>
        <v>0</v>
      </c>
      <c r="Y464" s="158">
        <f t="shared" si="455"/>
        <v>0</v>
      </c>
      <c r="Z464" s="158">
        <f t="shared" si="455"/>
        <v>0</v>
      </c>
      <c r="AA464" s="158">
        <f t="shared" si="455"/>
        <v>0</v>
      </c>
      <c r="AB464" s="158">
        <f t="shared" si="455"/>
        <v>0</v>
      </c>
      <c r="AC464" s="158">
        <f t="shared" si="455"/>
        <v>0</v>
      </c>
      <c r="AD464" s="158">
        <f t="shared" si="455"/>
        <v>0</v>
      </c>
      <c r="AE464" s="292">
        <f t="shared" si="427"/>
        <v>0</v>
      </c>
      <c r="AF464" s="158">
        <f t="shared" si="455"/>
        <v>0</v>
      </c>
      <c r="AG464" s="158">
        <f t="shared" si="455"/>
        <v>0</v>
      </c>
      <c r="AH464" s="158">
        <f t="shared" si="455"/>
        <v>0</v>
      </c>
      <c r="AI464" s="158">
        <f t="shared" si="455"/>
        <v>0</v>
      </c>
      <c r="AJ464" s="158">
        <f t="shared" si="455"/>
        <v>0</v>
      </c>
      <c r="AK464" s="158">
        <f t="shared" si="455"/>
        <v>0</v>
      </c>
      <c r="AL464" s="158">
        <f t="shared" si="455"/>
        <v>0</v>
      </c>
      <c r="AM464" s="158">
        <f t="shared" si="455"/>
        <v>0</v>
      </c>
      <c r="AN464" s="158">
        <f t="shared" si="455"/>
        <v>0</v>
      </c>
      <c r="AO464" s="158">
        <f t="shared" si="455"/>
        <v>0</v>
      </c>
      <c r="AP464" s="158">
        <f t="shared" si="455"/>
        <v>0</v>
      </c>
      <c r="AQ464"/>
    </row>
    <row r="465" spans="1:43" ht="17.25" hidden="1" customHeight="1">
      <c r="A465" s="43"/>
      <c r="B465" s="43"/>
      <c r="C465" s="28" t="s">
        <v>311</v>
      </c>
      <c r="D465" s="29"/>
      <c r="E465" s="289">
        <f t="shared" si="454"/>
        <v>0</v>
      </c>
      <c r="F465" s="289">
        <f t="shared" si="454"/>
        <v>0</v>
      </c>
      <c r="G465" s="289">
        <f t="shared" si="454"/>
        <v>0</v>
      </c>
      <c r="H465" s="289">
        <f t="shared" si="454"/>
        <v>0</v>
      </c>
      <c r="I465" s="289">
        <f t="shared" si="454"/>
        <v>0</v>
      </c>
      <c r="J465" s="289">
        <f t="shared" si="454"/>
        <v>0</v>
      </c>
      <c r="K465" s="289">
        <f t="shared" si="454"/>
        <v>0</v>
      </c>
      <c r="L465" s="48">
        <f t="shared" si="434"/>
        <v>0</v>
      </c>
      <c r="M465" s="48">
        <f t="shared" si="435"/>
        <v>0</v>
      </c>
      <c r="N465" s="289">
        <f t="shared" si="454"/>
        <v>0</v>
      </c>
      <c r="O465" s="289">
        <f t="shared" si="454"/>
        <v>0</v>
      </c>
      <c r="P465" s="289">
        <f t="shared" si="454"/>
        <v>0</v>
      </c>
      <c r="Q465" s="289">
        <f t="shared" si="454"/>
        <v>0</v>
      </c>
      <c r="R465" s="289">
        <f t="shared" si="454"/>
        <v>0</v>
      </c>
      <c r="S465" s="289">
        <f t="shared" si="454"/>
        <v>0</v>
      </c>
      <c r="T465" s="289">
        <f t="shared" si="454"/>
        <v>0</v>
      </c>
      <c r="U465" s="289">
        <f t="shared" si="455"/>
        <v>0</v>
      </c>
      <c r="V465" s="289">
        <f t="shared" si="455"/>
        <v>0</v>
      </c>
      <c r="W465" s="289">
        <f t="shared" si="455"/>
        <v>0</v>
      </c>
      <c r="X465" s="289">
        <f t="shared" si="455"/>
        <v>0</v>
      </c>
      <c r="Y465" s="289">
        <f t="shared" si="455"/>
        <v>0</v>
      </c>
      <c r="Z465" s="289">
        <f t="shared" si="455"/>
        <v>0</v>
      </c>
      <c r="AA465" s="289">
        <f t="shared" si="455"/>
        <v>0</v>
      </c>
      <c r="AB465" s="289">
        <f t="shared" si="455"/>
        <v>0</v>
      </c>
      <c r="AC465" s="289">
        <f t="shared" si="455"/>
        <v>0</v>
      </c>
      <c r="AD465" s="289">
        <f t="shared" si="455"/>
        <v>0</v>
      </c>
      <c r="AE465" s="292">
        <f t="shared" si="427"/>
        <v>0</v>
      </c>
      <c r="AF465" s="289">
        <f t="shared" si="455"/>
        <v>0</v>
      </c>
      <c r="AG465" s="289">
        <f t="shared" si="455"/>
        <v>0</v>
      </c>
      <c r="AH465" s="289">
        <f t="shared" si="455"/>
        <v>0</v>
      </c>
      <c r="AI465" s="289">
        <f t="shared" si="455"/>
        <v>0</v>
      </c>
      <c r="AJ465" s="289">
        <f t="shared" si="455"/>
        <v>0</v>
      </c>
      <c r="AK465" s="289">
        <f t="shared" si="455"/>
        <v>0</v>
      </c>
      <c r="AL465" s="289">
        <f t="shared" si="455"/>
        <v>0</v>
      </c>
      <c r="AM465" s="289">
        <f t="shared" si="455"/>
        <v>0</v>
      </c>
      <c r="AN465" s="289">
        <f t="shared" si="455"/>
        <v>0</v>
      </c>
      <c r="AO465" s="289">
        <f t="shared" si="455"/>
        <v>0</v>
      </c>
      <c r="AP465" s="289">
        <f t="shared" si="455"/>
        <v>0</v>
      </c>
      <c r="AQ465"/>
    </row>
    <row r="466" spans="1:43" ht="28.5" hidden="1" customHeight="1">
      <c r="A466" s="43"/>
      <c r="B466" s="43"/>
      <c r="C466" s="16" t="s">
        <v>349</v>
      </c>
      <c r="D466" s="29">
        <v>58</v>
      </c>
      <c r="E466" s="289">
        <f t="shared" ref="E466:K466" si="456">E467+E468+E469</f>
        <v>0</v>
      </c>
      <c r="F466" s="289">
        <f t="shared" si="456"/>
        <v>0</v>
      </c>
      <c r="G466" s="289">
        <f t="shared" si="456"/>
        <v>0</v>
      </c>
      <c r="H466" s="289">
        <f t="shared" si="456"/>
        <v>0</v>
      </c>
      <c r="I466" s="289">
        <f t="shared" si="456"/>
        <v>0</v>
      </c>
      <c r="J466" s="289">
        <f t="shared" si="456"/>
        <v>0</v>
      </c>
      <c r="K466" s="289">
        <f t="shared" si="456"/>
        <v>0</v>
      </c>
      <c r="L466" s="48">
        <f t="shared" si="434"/>
        <v>0</v>
      </c>
      <c r="M466" s="48">
        <f t="shared" si="435"/>
        <v>0</v>
      </c>
      <c r="N466" s="289">
        <f t="shared" ref="N466:AP466" si="457">N467+N468+N469</f>
        <v>0</v>
      </c>
      <c r="O466" s="289">
        <f t="shared" si="457"/>
        <v>0</v>
      </c>
      <c r="P466" s="289">
        <f t="shared" si="457"/>
        <v>0</v>
      </c>
      <c r="Q466" s="289">
        <f t="shared" si="457"/>
        <v>0</v>
      </c>
      <c r="R466" s="289">
        <f t="shared" si="457"/>
        <v>0</v>
      </c>
      <c r="S466" s="289">
        <f t="shared" si="457"/>
        <v>0</v>
      </c>
      <c r="T466" s="289">
        <f t="shared" si="457"/>
        <v>0</v>
      </c>
      <c r="U466" s="289">
        <f t="shared" si="457"/>
        <v>0</v>
      </c>
      <c r="V466" s="289">
        <f t="shared" si="457"/>
        <v>0</v>
      </c>
      <c r="W466" s="289">
        <f t="shared" si="457"/>
        <v>0</v>
      </c>
      <c r="X466" s="289">
        <f t="shared" si="457"/>
        <v>0</v>
      </c>
      <c r="Y466" s="289">
        <f t="shared" si="457"/>
        <v>0</v>
      </c>
      <c r="Z466" s="289">
        <f t="shared" si="457"/>
        <v>0</v>
      </c>
      <c r="AA466" s="289">
        <f t="shared" si="457"/>
        <v>0</v>
      </c>
      <c r="AB466" s="289">
        <f t="shared" si="457"/>
        <v>0</v>
      </c>
      <c r="AC466" s="289">
        <f t="shared" si="457"/>
        <v>0</v>
      </c>
      <c r="AD466" s="289">
        <f t="shared" si="457"/>
        <v>0</v>
      </c>
      <c r="AE466" s="292">
        <f t="shared" si="427"/>
        <v>0</v>
      </c>
      <c r="AF466" s="289">
        <f t="shared" si="457"/>
        <v>0</v>
      </c>
      <c r="AG466" s="289">
        <f t="shared" si="457"/>
        <v>0</v>
      </c>
      <c r="AH466" s="289">
        <f t="shared" si="457"/>
        <v>0</v>
      </c>
      <c r="AI466" s="289">
        <f t="shared" si="457"/>
        <v>0</v>
      </c>
      <c r="AJ466" s="289">
        <f t="shared" si="457"/>
        <v>0</v>
      </c>
      <c r="AK466" s="289">
        <f t="shared" si="457"/>
        <v>0</v>
      </c>
      <c r="AL466" s="289">
        <f t="shared" si="457"/>
        <v>0</v>
      </c>
      <c r="AM466" s="289">
        <f t="shared" si="457"/>
        <v>0</v>
      </c>
      <c r="AN466" s="289">
        <f t="shared" si="457"/>
        <v>0</v>
      </c>
      <c r="AO466" s="289">
        <f t="shared" si="457"/>
        <v>0</v>
      </c>
      <c r="AP466" s="289">
        <f t="shared" si="457"/>
        <v>0</v>
      </c>
      <c r="AQ466"/>
    </row>
    <row r="467" spans="1:43" ht="17.25" hidden="1" customHeight="1">
      <c r="A467" s="43"/>
      <c r="B467" s="43"/>
      <c r="C467" s="28" t="s">
        <v>351</v>
      </c>
      <c r="D467" s="29" t="s">
        <v>359</v>
      </c>
      <c r="E467" s="93">
        <v>0</v>
      </c>
      <c r="F467" s="93">
        <v>0</v>
      </c>
      <c r="G467" s="93">
        <v>0</v>
      </c>
      <c r="H467" s="93">
        <v>0</v>
      </c>
      <c r="I467" s="93">
        <v>0</v>
      </c>
      <c r="J467" s="93">
        <v>0</v>
      </c>
      <c r="K467" s="93">
        <v>0</v>
      </c>
      <c r="L467" s="48">
        <f t="shared" si="434"/>
        <v>0</v>
      </c>
      <c r="M467" s="48">
        <f t="shared" si="435"/>
        <v>0</v>
      </c>
      <c r="N467" s="93">
        <v>0</v>
      </c>
      <c r="O467" s="93">
        <v>0</v>
      </c>
      <c r="P467" s="93">
        <v>0</v>
      </c>
      <c r="Q467" s="93">
        <v>0</v>
      </c>
      <c r="R467" s="93">
        <v>0</v>
      </c>
      <c r="S467" s="93">
        <v>0</v>
      </c>
      <c r="T467" s="93">
        <v>0</v>
      </c>
      <c r="U467" s="93">
        <v>0</v>
      </c>
      <c r="V467" s="93">
        <v>0</v>
      </c>
      <c r="W467" s="93">
        <v>0</v>
      </c>
      <c r="X467" s="93">
        <v>0</v>
      </c>
      <c r="Y467" s="93">
        <v>0</v>
      </c>
      <c r="Z467" s="93">
        <v>0</v>
      </c>
      <c r="AA467" s="93">
        <v>0</v>
      </c>
      <c r="AB467" s="93">
        <v>0</v>
      </c>
      <c r="AC467" s="93">
        <v>0</v>
      </c>
      <c r="AD467" s="93">
        <v>0</v>
      </c>
      <c r="AE467" s="292">
        <f t="shared" si="427"/>
        <v>0</v>
      </c>
      <c r="AF467" s="93">
        <v>0</v>
      </c>
      <c r="AG467" s="93">
        <v>0</v>
      </c>
      <c r="AH467" s="93">
        <v>0</v>
      </c>
      <c r="AI467" s="93">
        <v>0</v>
      </c>
      <c r="AJ467" s="93">
        <v>0</v>
      </c>
      <c r="AK467" s="93">
        <v>0</v>
      </c>
      <c r="AL467" s="93">
        <v>0</v>
      </c>
      <c r="AM467" s="93">
        <v>0</v>
      </c>
      <c r="AN467" s="93">
        <v>0</v>
      </c>
      <c r="AO467" s="93">
        <v>0</v>
      </c>
      <c r="AP467" s="93">
        <v>0</v>
      </c>
      <c r="AQ467"/>
    </row>
    <row r="468" spans="1:43" ht="17.25" hidden="1" customHeight="1">
      <c r="A468" s="43"/>
      <c r="B468" s="43"/>
      <c r="C468" s="28" t="s">
        <v>353</v>
      </c>
      <c r="D468" s="29" t="s">
        <v>360</v>
      </c>
      <c r="E468" s="93">
        <v>0</v>
      </c>
      <c r="F468" s="93">
        <v>0</v>
      </c>
      <c r="G468" s="93">
        <v>0</v>
      </c>
      <c r="H468" s="93">
        <v>0</v>
      </c>
      <c r="I468" s="93">
        <v>0</v>
      </c>
      <c r="J468" s="93">
        <v>0</v>
      </c>
      <c r="K468" s="93">
        <v>0</v>
      </c>
      <c r="L468" s="48">
        <f t="shared" si="434"/>
        <v>0</v>
      </c>
      <c r="M468" s="48">
        <f t="shared" si="435"/>
        <v>0</v>
      </c>
      <c r="N468" s="93">
        <v>0</v>
      </c>
      <c r="O468" s="93">
        <v>0</v>
      </c>
      <c r="P468" s="93">
        <v>0</v>
      </c>
      <c r="Q468" s="93">
        <v>0</v>
      </c>
      <c r="R468" s="93">
        <v>0</v>
      </c>
      <c r="S468" s="93">
        <v>0</v>
      </c>
      <c r="T468" s="93">
        <v>0</v>
      </c>
      <c r="U468" s="93">
        <v>0</v>
      </c>
      <c r="V468" s="93">
        <v>0</v>
      </c>
      <c r="W468" s="93">
        <v>0</v>
      </c>
      <c r="X468" s="93">
        <v>0</v>
      </c>
      <c r="Y468" s="93">
        <v>0</v>
      </c>
      <c r="Z468" s="93">
        <v>0</v>
      </c>
      <c r="AA468" s="93">
        <v>0</v>
      </c>
      <c r="AB468" s="93">
        <v>0</v>
      </c>
      <c r="AC468" s="93">
        <v>0</v>
      </c>
      <c r="AD468" s="93">
        <v>0</v>
      </c>
      <c r="AE468" s="292">
        <f t="shared" si="427"/>
        <v>0</v>
      </c>
      <c r="AF468" s="93">
        <v>0</v>
      </c>
      <c r="AG468" s="93">
        <v>0</v>
      </c>
      <c r="AH468" s="93">
        <v>0</v>
      </c>
      <c r="AI468" s="93">
        <v>0</v>
      </c>
      <c r="AJ468" s="93">
        <v>0</v>
      </c>
      <c r="AK468" s="93">
        <v>0</v>
      </c>
      <c r="AL468" s="93">
        <v>0</v>
      </c>
      <c r="AM468" s="93">
        <v>0</v>
      </c>
      <c r="AN468" s="93">
        <v>0</v>
      </c>
      <c r="AO468" s="93">
        <v>0</v>
      </c>
      <c r="AP468" s="93">
        <v>0</v>
      </c>
      <c r="AQ468"/>
    </row>
    <row r="469" spans="1:43" ht="17.25" hidden="1" customHeight="1">
      <c r="A469" s="43"/>
      <c r="B469" s="43"/>
      <c r="C469" s="28" t="s">
        <v>355</v>
      </c>
      <c r="D469" s="29" t="s">
        <v>361</v>
      </c>
      <c r="E469" s="93">
        <v>0</v>
      </c>
      <c r="F469" s="93">
        <v>0</v>
      </c>
      <c r="G469" s="93">
        <v>0</v>
      </c>
      <c r="H469" s="93">
        <v>0</v>
      </c>
      <c r="I469" s="93">
        <v>0</v>
      </c>
      <c r="J469" s="93">
        <v>0</v>
      </c>
      <c r="K469" s="93">
        <v>0</v>
      </c>
      <c r="L469" s="48">
        <f t="shared" si="434"/>
        <v>0</v>
      </c>
      <c r="M469" s="48">
        <f t="shared" si="435"/>
        <v>0</v>
      </c>
      <c r="N469" s="93">
        <v>0</v>
      </c>
      <c r="O469" s="93">
        <v>0</v>
      </c>
      <c r="P469" s="93">
        <v>0</v>
      </c>
      <c r="Q469" s="93">
        <v>0</v>
      </c>
      <c r="R469" s="93">
        <v>0</v>
      </c>
      <c r="S469" s="93">
        <v>0</v>
      </c>
      <c r="T469" s="93">
        <v>0</v>
      </c>
      <c r="U469" s="93">
        <v>0</v>
      </c>
      <c r="V469" s="93">
        <v>0</v>
      </c>
      <c r="W469" s="93">
        <v>0</v>
      </c>
      <c r="X469" s="93">
        <v>0</v>
      </c>
      <c r="Y469" s="93">
        <v>0</v>
      </c>
      <c r="Z469" s="93">
        <v>0</v>
      </c>
      <c r="AA469" s="93">
        <v>0</v>
      </c>
      <c r="AB469" s="93">
        <v>0</v>
      </c>
      <c r="AC469" s="93">
        <v>0</v>
      </c>
      <c r="AD469" s="93">
        <v>0</v>
      </c>
      <c r="AE469" s="292">
        <f t="shared" si="427"/>
        <v>0</v>
      </c>
      <c r="AF469" s="93">
        <v>0</v>
      </c>
      <c r="AG469" s="93">
        <v>0</v>
      </c>
      <c r="AH469" s="93">
        <v>0</v>
      </c>
      <c r="AI469" s="93">
        <v>0</v>
      </c>
      <c r="AJ469" s="93">
        <v>0</v>
      </c>
      <c r="AK469" s="93">
        <v>0</v>
      </c>
      <c r="AL469" s="93">
        <v>0</v>
      </c>
      <c r="AM469" s="93">
        <v>0</v>
      </c>
      <c r="AN469" s="93">
        <v>0</v>
      </c>
      <c r="AO469" s="93">
        <v>0</v>
      </c>
      <c r="AP469" s="93">
        <v>0</v>
      </c>
      <c r="AQ469"/>
    </row>
    <row r="470" spans="1:43" ht="1.5" customHeight="1">
      <c r="A470" s="43"/>
      <c r="B470" s="43"/>
      <c r="C470" s="154" t="s">
        <v>395</v>
      </c>
      <c r="D470" s="129"/>
      <c r="E470" s="158">
        <f t="shared" ref="E470:T471" si="458">E471</f>
        <v>200</v>
      </c>
      <c r="F470" s="158">
        <f t="shared" si="458"/>
        <v>0</v>
      </c>
      <c r="G470" s="158">
        <f t="shared" si="458"/>
        <v>0</v>
      </c>
      <c r="H470" s="158">
        <f t="shared" si="458"/>
        <v>0</v>
      </c>
      <c r="I470" s="158">
        <f t="shared" si="458"/>
        <v>0</v>
      </c>
      <c r="J470" s="158">
        <f t="shared" si="458"/>
        <v>0</v>
      </c>
      <c r="K470" s="158">
        <f t="shared" si="458"/>
        <v>0</v>
      </c>
      <c r="L470" s="48">
        <f t="shared" si="434"/>
        <v>0</v>
      </c>
      <c r="M470" s="48">
        <f t="shared" si="435"/>
        <v>0</v>
      </c>
      <c r="N470" s="158">
        <f t="shared" si="458"/>
        <v>0</v>
      </c>
      <c r="O470" s="158">
        <f t="shared" si="458"/>
        <v>0</v>
      </c>
      <c r="P470" s="158">
        <f t="shared" si="458"/>
        <v>0</v>
      </c>
      <c r="Q470" s="158">
        <f t="shared" si="458"/>
        <v>0</v>
      </c>
      <c r="R470" s="158">
        <f t="shared" si="458"/>
        <v>0</v>
      </c>
      <c r="S470" s="158">
        <f t="shared" si="458"/>
        <v>0</v>
      </c>
      <c r="T470" s="158">
        <f t="shared" si="458"/>
        <v>0</v>
      </c>
      <c r="U470" s="158">
        <f t="shared" ref="U470:AP471" si="459">U471</f>
        <v>0</v>
      </c>
      <c r="V470" s="158">
        <f t="shared" si="459"/>
        <v>0</v>
      </c>
      <c r="W470" s="158">
        <f t="shared" si="459"/>
        <v>0</v>
      </c>
      <c r="X470" s="158">
        <f t="shared" si="459"/>
        <v>0</v>
      </c>
      <c r="Y470" s="158">
        <f t="shared" si="459"/>
        <v>0</v>
      </c>
      <c r="Z470" s="158">
        <f t="shared" si="459"/>
        <v>0</v>
      </c>
      <c r="AA470" s="158">
        <f t="shared" si="459"/>
        <v>0</v>
      </c>
      <c r="AB470" s="158">
        <f t="shared" si="459"/>
        <v>0</v>
      </c>
      <c r="AC470" s="158">
        <f t="shared" si="459"/>
        <v>0</v>
      </c>
      <c r="AD470" s="158">
        <f t="shared" si="459"/>
        <v>0</v>
      </c>
      <c r="AE470" s="292">
        <f t="shared" si="427"/>
        <v>0</v>
      </c>
      <c r="AF470" s="158">
        <f t="shared" si="459"/>
        <v>0</v>
      </c>
      <c r="AG470" s="158">
        <f t="shared" si="459"/>
        <v>0</v>
      </c>
      <c r="AH470" s="158">
        <f t="shared" si="459"/>
        <v>0</v>
      </c>
      <c r="AI470" s="158">
        <f t="shared" si="459"/>
        <v>0</v>
      </c>
      <c r="AJ470" s="158">
        <f t="shared" si="459"/>
        <v>0</v>
      </c>
      <c r="AK470" s="158">
        <f t="shared" si="459"/>
        <v>0</v>
      </c>
      <c r="AL470" s="158">
        <f t="shared" si="459"/>
        <v>0</v>
      </c>
      <c r="AM470" s="158">
        <f t="shared" si="459"/>
        <v>0</v>
      </c>
      <c r="AN470" s="158">
        <f t="shared" si="459"/>
        <v>0</v>
      </c>
      <c r="AO470" s="158">
        <f t="shared" si="459"/>
        <v>0</v>
      </c>
      <c r="AP470" s="158">
        <f t="shared" si="459"/>
        <v>0</v>
      </c>
      <c r="AQ470"/>
    </row>
    <row r="471" spans="1:43" ht="17.25" hidden="1" customHeight="1">
      <c r="A471" s="43"/>
      <c r="B471" s="43"/>
      <c r="C471" s="28" t="s">
        <v>311</v>
      </c>
      <c r="D471" s="29"/>
      <c r="E471" s="289">
        <f t="shared" si="458"/>
        <v>200</v>
      </c>
      <c r="F471" s="289">
        <f t="shared" si="458"/>
        <v>0</v>
      </c>
      <c r="G471" s="289">
        <f t="shared" si="458"/>
        <v>0</v>
      </c>
      <c r="H471" s="289">
        <f t="shared" si="458"/>
        <v>0</v>
      </c>
      <c r="I471" s="289">
        <f t="shared" si="458"/>
        <v>0</v>
      </c>
      <c r="J471" s="289">
        <f t="shared" si="458"/>
        <v>0</v>
      </c>
      <c r="K471" s="289">
        <f t="shared" si="458"/>
        <v>0</v>
      </c>
      <c r="L471" s="48">
        <f t="shared" si="434"/>
        <v>0</v>
      </c>
      <c r="M471" s="48">
        <f t="shared" si="435"/>
        <v>0</v>
      </c>
      <c r="N471" s="289">
        <f t="shared" si="458"/>
        <v>0</v>
      </c>
      <c r="O471" s="289">
        <f t="shared" si="458"/>
        <v>0</v>
      </c>
      <c r="P471" s="289">
        <f t="shared" si="458"/>
        <v>0</v>
      </c>
      <c r="Q471" s="289">
        <f t="shared" si="458"/>
        <v>0</v>
      </c>
      <c r="R471" s="289">
        <f t="shared" si="458"/>
        <v>0</v>
      </c>
      <c r="S471" s="289">
        <f t="shared" si="458"/>
        <v>0</v>
      </c>
      <c r="T471" s="289">
        <f t="shared" si="458"/>
        <v>0</v>
      </c>
      <c r="U471" s="289">
        <f t="shared" si="459"/>
        <v>0</v>
      </c>
      <c r="V471" s="289">
        <f t="shared" si="459"/>
        <v>0</v>
      </c>
      <c r="W471" s="289">
        <f t="shared" si="459"/>
        <v>0</v>
      </c>
      <c r="X471" s="289">
        <f t="shared" si="459"/>
        <v>0</v>
      </c>
      <c r="Y471" s="289">
        <f t="shared" si="459"/>
        <v>0</v>
      </c>
      <c r="Z471" s="289">
        <f t="shared" si="459"/>
        <v>0</v>
      </c>
      <c r="AA471" s="289">
        <f t="shared" si="459"/>
        <v>0</v>
      </c>
      <c r="AB471" s="289">
        <f t="shared" si="459"/>
        <v>0</v>
      </c>
      <c r="AC471" s="289">
        <f t="shared" si="459"/>
        <v>0</v>
      </c>
      <c r="AD471" s="289">
        <f t="shared" si="459"/>
        <v>0</v>
      </c>
      <c r="AE471" s="292">
        <f t="shared" si="427"/>
        <v>0</v>
      </c>
      <c r="AF471" s="289">
        <f t="shared" si="459"/>
        <v>0</v>
      </c>
      <c r="AG471" s="289">
        <f t="shared" si="459"/>
        <v>0</v>
      </c>
      <c r="AH471" s="289">
        <f t="shared" si="459"/>
        <v>0</v>
      </c>
      <c r="AI471" s="289">
        <f t="shared" si="459"/>
        <v>0</v>
      </c>
      <c r="AJ471" s="289">
        <f t="shared" si="459"/>
        <v>0</v>
      </c>
      <c r="AK471" s="289">
        <f t="shared" si="459"/>
        <v>0</v>
      </c>
      <c r="AL471" s="289">
        <f t="shared" si="459"/>
        <v>0</v>
      </c>
      <c r="AM471" s="289">
        <f t="shared" si="459"/>
        <v>0</v>
      </c>
      <c r="AN471" s="289">
        <f t="shared" si="459"/>
        <v>0</v>
      </c>
      <c r="AO471" s="289">
        <f t="shared" si="459"/>
        <v>0</v>
      </c>
      <c r="AP471" s="289">
        <f t="shared" si="459"/>
        <v>0</v>
      </c>
      <c r="AQ471"/>
    </row>
    <row r="472" spans="1:43" ht="26.25" hidden="1" customHeight="1">
      <c r="A472" s="43"/>
      <c r="B472" s="43"/>
      <c r="C472" s="16" t="s">
        <v>349</v>
      </c>
      <c r="D472" s="29">
        <v>58</v>
      </c>
      <c r="E472" s="289">
        <f t="shared" ref="E472:K472" si="460">E473+E474+E475</f>
        <v>200</v>
      </c>
      <c r="F472" s="289">
        <f t="shared" si="460"/>
        <v>0</v>
      </c>
      <c r="G472" s="289">
        <f t="shared" si="460"/>
        <v>0</v>
      </c>
      <c r="H472" s="289">
        <f t="shared" si="460"/>
        <v>0</v>
      </c>
      <c r="I472" s="289">
        <f t="shared" si="460"/>
        <v>0</v>
      </c>
      <c r="J472" s="289">
        <f t="shared" si="460"/>
        <v>0</v>
      </c>
      <c r="K472" s="289">
        <f t="shared" si="460"/>
        <v>0</v>
      </c>
      <c r="L472" s="48">
        <f t="shared" si="434"/>
        <v>0</v>
      </c>
      <c r="M472" s="48">
        <f t="shared" si="435"/>
        <v>0</v>
      </c>
      <c r="N472" s="289">
        <f t="shared" ref="N472:AP472" si="461">N473+N474+N475</f>
        <v>0</v>
      </c>
      <c r="O472" s="289">
        <f t="shared" si="461"/>
        <v>0</v>
      </c>
      <c r="P472" s="289">
        <f t="shared" si="461"/>
        <v>0</v>
      </c>
      <c r="Q472" s="289">
        <f t="shared" si="461"/>
        <v>0</v>
      </c>
      <c r="R472" s="289">
        <f t="shared" si="461"/>
        <v>0</v>
      </c>
      <c r="S472" s="289">
        <f t="shared" si="461"/>
        <v>0</v>
      </c>
      <c r="T472" s="289">
        <f t="shared" si="461"/>
        <v>0</v>
      </c>
      <c r="U472" s="289">
        <f t="shared" si="461"/>
        <v>0</v>
      </c>
      <c r="V472" s="289">
        <f t="shared" si="461"/>
        <v>0</v>
      </c>
      <c r="W472" s="289">
        <f t="shared" si="461"/>
        <v>0</v>
      </c>
      <c r="X472" s="289">
        <f t="shared" si="461"/>
        <v>0</v>
      </c>
      <c r="Y472" s="289">
        <f t="shared" si="461"/>
        <v>0</v>
      </c>
      <c r="Z472" s="289">
        <f t="shared" si="461"/>
        <v>0</v>
      </c>
      <c r="AA472" s="289">
        <f t="shared" si="461"/>
        <v>0</v>
      </c>
      <c r="AB472" s="289">
        <f t="shared" si="461"/>
        <v>0</v>
      </c>
      <c r="AC472" s="289">
        <f t="shared" si="461"/>
        <v>0</v>
      </c>
      <c r="AD472" s="289">
        <f t="shared" si="461"/>
        <v>0</v>
      </c>
      <c r="AE472" s="292">
        <f t="shared" ref="AE472:AE536" si="462">G472+Q472+R472+S472+T472+U472+AA472+V472+W472+X472+Y472+Z472+AB472+AC472+AD472</f>
        <v>0</v>
      </c>
      <c r="AF472" s="289">
        <f t="shared" si="461"/>
        <v>0</v>
      </c>
      <c r="AG472" s="289">
        <f t="shared" si="461"/>
        <v>0</v>
      </c>
      <c r="AH472" s="289">
        <f t="shared" si="461"/>
        <v>0</v>
      </c>
      <c r="AI472" s="289">
        <f t="shared" si="461"/>
        <v>0</v>
      </c>
      <c r="AJ472" s="289">
        <f t="shared" si="461"/>
        <v>0</v>
      </c>
      <c r="AK472" s="289">
        <f t="shared" si="461"/>
        <v>0</v>
      </c>
      <c r="AL472" s="289">
        <f t="shared" si="461"/>
        <v>0</v>
      </c>
      <c r="AM472" s="289">
        <f t="shared" si="461"/>
        <v>0</v>
      </c>
      <c r="AN472" s="289">
        <f t="shared" si="461"/>
        <v>0</v>
      </c>
      <c r="AO472" s="289">
        <f t="shared" si="461"/>
        <v>0</v>
      </c>
      <c r="AP472" s="289">
        <f t="shared" si="461"/>
        <v>0</v>
      </c>
      <c r="AQ472"/>
    </row>
    <row r="473" spans="1:43" ht="17.25" hidden="1" customHeight="1">
      <c r="A473" s="43"/>
      <c r="B473" s="43"/>
      <c r="C473" s="28" t="s">
        <v>351</v>
      </c>
      <c r="D473" s="29" t="s">
        <v>352</v>
      </c>
      <c r="E473" s="93"/>
      <c r="F473" s="93"/>
      <c r="G473" s="93"/>
      <c r="H473" s="93"/>
      <c r="I473" s="93"/>
      <c r="J473" s="93"/>
      <c r="K473" s="93"/>
      <c r="L473" s="48">
        <f t="shared" si="434"/>
        <v>0</v>
      </c>
      <c r="M473" s="48">
        <f t="shared" si="435"/>
        <v>0</v>
      </c>
      <c r="N473" s="93"/>
      <c r="O473" s="93"/>
      <c r="P473" s="93"/>
      <c r="Q473" s="93"/>
      <c r="R473" s="93"/>
      <c r="S473" s="93"/>
      <c r="T473" s="93"/>
      <c r="U473" s="93"/>
      <c r="V473" s="93"/>
      <c r="W473" s="93"/>
      <c r="X473" s="93"/>
      <c r="Y473" s="93"/>
      <c r="Z473" s="93"/>
      <c r="AA473" s="93"/>
      <c r="AB473" s="93"/>
      <c r="AC473" s="93"/>
      <c r="AD473" s="93"/>
      <c r="AE473" s="292">
        <f t="shared" si="462"/>
        <v>0</v>
      </c>
      <c r="AF473" s="93"/>
      <c r="AG473" s="93"/>
      <c r="AH473" s="93"/>
      <c r="AI473" s="93"/>
      <c r="AJ473" s="93"/>
      <c r="AK473" s="93"/>
      <c r="AL473" s="93"/>
      <c r="AM473" s="93"/>
      <c r="AN473" s="93"/>
      <c r="AO473" s="93"/>
      <c r="AP473" s="93"/>
      <c r="AQ473"/>
    </row>
    <row r="474" spans="1:43" ht="17.25" hidden="1" customHeight="1">
      <c r="A474" s="43"/>
      <c r="B474" s="43"/>
      <c r="C474" s="28" t="s">
        <v>353</v>
      </c>
      <c r="D474" s="29" t="s">
        <v>354</v>
      </c>
      <c r="E474" s="93"/>
      <c r="F474" s="93"/>
      <c r="G474" s="93"/>
      <c r="H474" s="93"/>
      <c r="I474" s="93"/>
      <c r="J474" s="93"/>
      <c r="K474" s="93"/>
      <c r="L474" s="48">
        <f t="shared" si="434"/>
        <v>0</v>
      </c>
      <c r="M474" s="48">
        <f t="shared" si="435"/>
        <v>0</v>
      </c>
      <c r="N474" s="93"/>
      <c r="O474" s="93"/>
      <c r="P474" s="93"/>
      <c r="Q474" s="93"/>
      <c r="R474" s="93"/>
      <c r="S474" s="93"/>
      <c r="T474" s="93"/>
      <c r="U474" s="93"/>
      <c r="V474" s="93"/>
      <c r="W474" s="93"/>
      <c r="X474" s="93"/>
      <c r="Y474" s="93"/>
      <c r="Z474" s="93"/>
      <c r="AA474" s="93"/>
      <c r="AB474" s="93"/>
      <c r="AC474" s="93"/>
      <c r="AD474" s="93"/>
      <c r="AE474" s="292">
        <f t="shared" si="462"/>
        <v>0</v>
      </c>
      <c r="AF474" s="93"/>
      <c r="AG474" s="93"/>
      <c r="AH474" s="93"/>
      <c r="AI474" s="93"/>
      <c r="AJ474" s="93"/>
      <c r="AK474" s="93"/>
      <c r="AL474" s="93"/>
      <c r="AM474" s="93"/>
      <c r="AN474" s="93"/>
      <c r="AO474" s="93"/>
      <c r="AP474" s="93"/>
      <c r="AQ474"/>
    </row>
    <row r="475" spans="1:43" ht="17.25" hidden="1" customHeight="1">
      <c r="A475" s="43"/>
      <c r="B475" s="43"/>
      <c r="C475" s="28" t="s">
        <v>355</v>
      </c>
      <c r="D475" s="29" t="s">
        <v>356</v>
      </c>
      <c r="E475" s="93">
        <v>200</v>
      </c>
      <c r="F475" s="93"/>
      <c r="G475" s="93"/>
      <c r="H475" s="93"/>
      <c r="I475" s="93"/>
      <c r="J475" s="93"/>
      <c r="K475" s="93"/>
      <c r="L475" s="48">
        <f t="shared" si="434"/>
        <v>0</v>
      </c>
      <c r="M475" s="48">
        <f t="shared" si="435"/>
        <v>0</v>
      </c>
      <c r="N475" s="93"/>
      <c r="O475" s="93"/>
      <c r="P475" s="93"/>
      <c r="Q475" s="93"/>
      <c r="R475" s="93"/>
      <c r="S475" s="93"/>
      <c r="T475" s="93"/>
      <c r="U475" s="93"/>
      <c r="V475" s="93"/>
      <c r="W475" s="93"/>
      <c r="X475" s="93"/>
      <c r="Y475" s="93"/>
      <c r="Z475" s="93"/>
      <c r="AA475" s="93"/>
      <c r="AB475" s="93"/>
      <c r="AC475" s="93"/>
      <c r="AD475" s="93"/>
      <c r="AE475" s="292">
        <f t="shared" si="462"/>
        <v>0</v>
      </c>
      <c r="AF475" s="93"/>
      <c r="AG475" s="93"/>
      <c r="AH475" s="93"/>
      <c r="AI475" s="93"/>
      <c r="AJ475" s="93"/>
      <c r="AK475" s="93"/>
      <c r="AL475" s="93"/>
      <c r="AM475" s="93"/>
      <c r="AN475" s="93"/>
      <c r="AO475" s="93"/>
      <c r="AP475" s="93"/>
      <c r="AQ475"/>
    </row>
    <row r="476" spans="1:43" ht="1.5" customHeight="1">
      <c r="A476" s="43"/>
      <c r="B476" s="43"/>
      <c r="C476" s="154" t="s">
        <v>396</v>
      </c>
      <c r="D476" s="129"/>
      <c r="E476" s="158">
        <f t="shared" ref="E476:T477" si="463">E477</f>
        <v>529</v>
      </c>
      <c r="F476" s="158">
        <f t="shared" si="463"/>
        <v>0</v>
      </c>
      <c r="G476" s="158">
        <f t="shared" si="463"/>
        <v>0</v>
      </c>
      <c r="H476" s="158">
        <f t="shared" si="463"/>
        <v>0</v>
      </c>
      <c r="I476" s="158">
        <f t="shared" si="463"/>
        <v>0</v>
      </c>
      <c r="J476" s="158">
        <f t="shared" si="463"/>
        <v>0</v>
      </c>
      <c r="K476" s="158">
        <f t="shared" si="463"/>
        <v>0</v>
      </c>
      <c r="L476" s="48">
        <f t="shared" si="434"/>
        <v>0</v>
      </c>
      <c r="M476" s="48">
        <f t="shared" si="435"/>
        <v>0</v>
      </c>
      <c r="N476" s="158">
        <f t="shared" si="463"/>
        <v>0</v>
      </c>
      <c r="O476" s="158">
        <f t="shared" si="463"/>
        <v>0</v>
      </c>
      <c r="P476" s="158">
        <f t="shared" si="463"/>
        <v>0</v>
      </c>
      <c r="Q476" s="158">
        <f t="shared" si="463"/>
        <v>0</v>
      </c>
      <c r="R476" s="158">
        <f t="shared" si="463"/>
        <v>0</v>
      </c>
      <c r="S476" s="158">
        <f t="shared" si="463"/>
        <v>0</v>
      </c>
      <c r="T476" s="158">
        <f t="shared" si="463"/>
        <v>0</v>
      </c>
      <c r="U476" s="158">
        <f t="shared" ref="U476:AP477" si="464">U477</f>
        <v>0</v>
      </c>
      <c r="V476" s="158">
        <f t="shared" si="464"/>
        <v>0</v>
      </c>
      <c r="W476" s="158">
        <f t="shared" si="464"/>
        <v>0</v>
      </c>
      <c r="X476" s="158">
        <f t="shared" si="464"/>
        <v>0</v>
      </c>
      <c r="Y476" s="158">
        <f t="shared" si="464"/>
        <v>0</v>
      </c>
      <c r="Z476" s="158">
        <f t="shared" si="464"/>
        <v>0</v>
      </c>
      <c r="AA476" s="158">
        <f t="shared" si="464"/>
        <v>0</v>
      </c>
      <c r="AB476" s="158">
        <f t="shared" si="464"/>
        <v>0</v>
      </c>
      <c r="AC476" s="158">
        <f t="shared" si="464"/>
        <v>0</v>
      </c>
      <c r="AD476" s="158">
        <f t="shared" si="464"/>
        <v>0</v>
      </c>
      <c r="AE476" s="292">
        <f t="shared" si="462"/>
        <v>0</v>
      </c>
      <c r="AF476" s="158">
        <f t="shared" si="464"/>
        <v>0</v>
      </c>
      <c r="AG476" s="158">
        <f t="shared" si="464"/>
        <v>0</v>
      </c>
      <c r="AH476" s="158">
        <f t="shared" si="464"/>
        <v>0</v>
      </c>
      <c r="AI476" s="158">
        <f t="shared" si="464"/>
        <v>0</v>
      </c>
      <c r="AJ476" s="158">
        <f t="shared" si="464"/>
        <v>0</v>
      </c>
      <c r="AK476" s="158">
        <f t="shared" si="464"/>
        <v>0</v>
      </c>
      <c r="AL476" s="158">
        <f t="shared" si="464"/>
        <v>0</v>
      </c>
      <c r="AM476" s="158">
        <f t="shared" si="464"/>
        <v>0</v>
      </c>
      <c r="AN476" s="158">
        <f t="shared" si="464"/>
        <v>0</v>
      </c>
      <c r="AO476" s="158">
        <f t="shared" si="464"/>
        <v>0</v>
      </c>
      <c r="AP476" s="158">
        <f t="shared" si="464"/>
        <v>0</v>
      </c>
      <c r="AQ476"/>
    </row>
    <row r="477" spans="1:43" ht="17.25" hidden="1" customHeight="1">
      <c r="A477" s="43"/>
      <c r="B477" s="43"/>
      <c r="C477" s="28" t="s">
        <v>311</v>
      </c>
      <c r="D477" s="29"/>
      <c r="E477" s="289">
        <f t="shared" si="463"/>
        <v>529</v>
      </c>
      <c r="F477" s="289">
        <f t="shared" si="463"/>
        <v>0</v>
      </c>
      <c r="G477" s="289">
        <f t="shared" si="463"/>
        <v>0</v>
      </c>
      <c r="H477" s="289">
        <f t="shared" si="463"/>
        <v>0</v>
      </c>
      <c r="I477" s="289">
        <f t="shared" si="463"/>
        <v>0</v>
      </c>
      <c r="J477" s="289">
        <f t="shared" si="463"/>
        <v>0</v>
      </c>
      <c r="K477" s="289">
        <f t="shared" si="463"/>
        <v>0</v>
      </c>
      <c r="L477" s="48">
        <f t="shared" si="434"/>
        <v>0</v>
      </c>
      <c r="M477" s="48">
        <f t="shared" si="435"/>
        <v>0</v>
      </c>
      <c r="N477" s="289">
        <f t="shared" si="463"/>
        <v>0</v>
      </c>
      <c r="O477" s="289">
        <f t="shared" si="463"/>
        <v>0</v>
      </c>
      <c r="P477" s="289">
        <f t="shared" si="463"/>
        <v>0</v>
      </c>
      <c r="Q477" s="289">
        <f t="shared" si="463"/>
        <v>0</v>
      </c>
      <c r="R477" s="289">
        <f t="shared" si="463"/>
        <v>0</v>
      </c>
      <c r="S477" s="289">
        <f t="shared" si="463"/>
        <v>0</v>
      </c>
      <c r="T477" s="289">
        <f t="shared" si="463"/>
        <v>0</v>
      </c>
      <c r="U477" s="289">
        <f t="shared" si="464"/>
        <v>0</v>
      </c>
      <c r="V477" s="289">
        <f t="shared" si="464"/>
        <v>0</v>
      </c>
      <c r="W477" s="289">
        <f t="shared" si="464"/>
        <v>0</v>
      </c>
      <c r="X477" s="289">
        <f t="shared" si="464"/>
        <v>0</v>
      </c>
      <c r="Y477" s="289">
        <f t="shared" si="464"/>
        <v>0</v>
      </c>
      <c r="Z477" s="289">
        <f t="shared" si="464"/>
        <v>0</v>
      </c>
      <c r="AA477" s="289">
        <f t="shared" si="464"/>
        <v>0</v>
      </c>
      <c r="AB477" s="289">
        <f t="shared" si="464"/>
        <v>0</v>
      </c>
      <c r="AC477" s="289">
        <f t="shared" si="464"/>
        <v>0</v>
      </c>
      <c r="AD477" s="289">
        <f t="shared" si="464"/>
        <v>0</v>
      </c>
      <c r="AE477" s="292">
        <f t="shared" si="462"/>
        <v>0</v>
      </c>
      <c r="AF477" s="289">
        <f t="shared" si="464"/>
        <v>0</v>
      </c>
      <c r="AG477" s="289">
        <f t="shared" si="464"/>
        <v>0</v>
      </c>
      <c r="AH477" s="289">
        <f t="shared" si="464"/>
        <v>0</v>
      </c>
      <c r="AI477" s="289">
        <f t="shared" si="464"/>
        <v>0</v>
      </c>
      <c r="AJ477" s="289">
        <f t="shared" si="464"/>
        <v>0</v>
      </c>
      <c r="AK477" s="289">
        <f t="shared" si="464"/>
        <v>0</v>
      </c>
      <c r="AL477" s="289">
        <f t="shared" si="464"/>
        <v>0</v>
      </c>
      <c r="AM477" s="289">
        <f t="shared" si="464"/>
        <v>0</v>
      </c>
      <c r="AN477" s="289">
        <f t="shared" si="464"/>
        <v>0</v>
      </c>
      <c r="AO477" s="289">
        <f t="shared" si="464"/>
        <v>0</v>
      </c>
      <c r="AP477" s="289">
        <f t="shared" si="464"/>
        <v>0</v>
      </c>
      <c r="AQ477"/>
    </row>
    <row r="478" spans="1:43" ht="26.25" hidden="1" customHeight="1">
      <c r="A478" s="43"/>
      <c r="B478" s="43"/>
      <c r="C478" s="16" t="s">
        <v>349</v>
      </c>
      <c r="D478" s="29">
        <v>58</v>
      </c>
      <c r="E478" s="289">
        <f t="shared" ref="E478:K478" si="465">E479+E480+E481</f>
        <v>529</v>
      </c>
      <c r="F478" s="289">
        <f t="shared" si="465"/>
        <v>0</v>
      </c>
      <c r="G478" s="289">
        <f t="shared" si="465"/>
        <v>0</v>
      </c>
      <c r="H478" s="289">
        <f t="shared" si="465"/>
        <v>0</v>
      </c>
      <c r="I478" s="289">
        <f t="shared" si="465"/>
        <v>0</v>
      </c>
      <c r="J478" s="289">
        <f t="shared" si="465"/>
        <v>0</v>
      </c>
      <c r="K478" s="289">
        <f t="shared" si="465"/>
        <v>0</v>
      </c>
      <c r="L478" s="48">
        <f t="shared" si="434"/>
        <v>0</v>
      </c>
      <c r="M478" s="48">
        <f t="shared" si="435"/>
        <v>0</v>
      </c>
      <c r="N478" s="289">
        <f t="shared" ref="N478:AP478" si="466">N479+N480+N481</f>
        <v>0</v>
      </c>
      <c r="O478" s="289">
        <f t="shared" si="466"/>
        <v>0</v>
      </c>
      <c r="P478" s="289">
        <f t="shared" si="466"/>
        <v>0</v>
      </c>
      <c r="Q478" s="289">
        <f t="shared" si="466"/>
        <v>0</v>
      </c>
      <c r="R478" s="289">
        <f t="shared" si="466"/>
        <v>0</v>
      </c>
      <c r="S478" s="289">
        <f t="shared" si="466"/>
        <v>0</v>
      </c>
      <c r="T478" s="289">
        <f t="shared" si="466"/>
        <v>0</v>
      </c>
      <c r="U478" s="289">
        <f t="shared" si="466"/>
        <v>0</v>
      </c>
      <c r="V478" s="289">
        <f t="shared" si="466"/>
        <v>0</v>
      </c>
      <c r="W478" s="289">
        <f t="shared" si="466"/>
        <v>0</v>
      </c>
      <c r="X478" s="289">
        <f t="shared" si="466"/>
        <v>0</v>
      </c>
      <c r="Y478" s="289">
        <f t="shared" si="466"/>
        <v>0</v>
      </c>
      <c r="Z478" s="289">
        <f t="shared" si="466"/>
        <v>0</v>
      </c>
      <c r="AA478" s="289">
        <f t="shared" si="466"/>
        <v>0</v>
      </c>
      <c r="AB478" s="289">
        <f t="shared" si="466"/>
        <v>0</v>
      </c>
      <c r="AC478" s="289">
        <f t="shared" si="466"/>
        <v>0</v>
      </c>
      <c r="AD478" s="289">
        <f t="shared" si="466"/>
        <v>0</v>
      </c>
      <c r="AE478" s="292">
        <f t="shared" si="462"/>
        <v>0</v>
      </c>
      <c r="AF478" s="289">
        <f t="shared" si="466"/>
        <v>0</v>
      </c>
      <c r="AG478" s="289">
        <f t="shared" si="466"/>
        <v>0</v>
      </c>
      <c r="AH478" s="289">
        <f t="shared" si="466"/>
        <v>0</v>
      </c>
      <c r="AI478" s="289">
        <f t="shared" si="466"/>
        <v>0</v>
      </c>
      <c r="AJ478" s="289">
        <f t="shared" si="466"/>
        <v>0</v>
      </c>
      <c r="AK478" s="289">
        <f t="shared" si="466"/>
        <v>0</v>
      </c>
      <c r="AL478" s="289">
        <f t="shared" si="466"/>
        <v>0</v>
      </c>
      <c r="AM478" s="289">
        <f t="shared" si="466"/>
        <v>0</v>
      </c>
      <c r="AN478" s="289">
        <f t="shared" si="466"/>
        <v>0</v>
      </c>
      <c r="AO478" s="289">
        <f t="shared" si="466"/>
        <v>0</v>
      </c>
      <c r="AP478" s="289">
        <f t="shared" si="466"/>
        <v>0</v>
      </c>
      <c r="AQ478"/>
    </row>
    <row r="479" spans="1:43" ht="17.25" hidden="1" customHeight="1">
      <c r="A479" s="43"/>
      <c r="B479" s="43"/>
      <c r="C479" s="28" t="s">
        <v>351</v>
      </c>
      <c r="D479" s="29" t="s">
        <v>352</v>
      </c>
      <c r="E479" s="93"/>
      <c r="F479" s="93"/>
      <c r="G479" s="93"/>
      <c r="H479" s="93"/>
      <c r="I479" s="93"/>
      <c r="J479" s="93"/>
      <c r="K479" s="93"/>
      <c r="L479" s="48">
        <f t="shared" si="434"/>
        <v>0</v>
      </c>
      <c r="M479" s="48">
        <f t="shared" si="435"/>
        <v>0</v>
      </c>
      <c r="N479" s="93"/>
      <c r="O479" s="93"/>
      <c r="P479" s="93"/>
      <c r="Q479" s="93"/>
      <c r="R479" s="93"/>
      <c r="S479" s="93"/>
      <c r="T479" s="93"/>
      <c r="U479" s="93"/>
      <c r="V479" s="93"/>
      <c r="W479" s="93"/>
      <c r="X479" s="93"/>
      <c r="Y479" s="93"/>
      <c r="Z479" s="93"/>
      <c r="AA479" s="93"/>
      <c r="AB479" s="93"/>
      <c r="AC479" s="93"/>
      <c r="AD479" s="93"/>
      <c r="AE479" s="292">
        <f t="shared" si="462"/>
        <v>0</v>
      </c>
      <c r="AF479" s="93"/>
      <c r="AG479" s="93"/>
      <c r="AH479" s="93"/>
      <c r="AI479" s="93"/>
      <c r="AJ479" s="93"/>
      <c r="AK479" s="93"/>
      <c r="AL479" s="93"/>
      <c r="AM479" s="93"/>
      <c r="AN479" s="93"/>
      <c r="AO479" s="93"/>
      <c r="AP479" s="93"/>
      <c r="AQ479"/>
    </row>
    <row r="480" spans="1:43" ht="17.25" hidden="1" customHeight="1">
      <c r="A480" s="43"/>
      <c r="B480" s="43"/>
      <c r="C480" s="28" t="s">
        <v>353</v>
      </c>
      <c r="D480" s="29" t="s">
        <v>354</v>
      </c>
      <c r="E480" s="93"/>
      <c r="F480" s="93"/>
      <c r="G480" s="93"/>
      <c r="H480" s="93"/>
      <c r="I480" s="93"/>
      <c r="J480" s="93"/>
      <c r="K480" s="93"/>
      <c r="L480" s="48">
        <f t="shared" si="434"/>
        <v>0</v>
      </c>
      <c r="M480" s="48">
        <f t="shared" si="435"/>
        <v>0</v>
      </c>
      <c r="N480" s="93"/>
      <c r="O480" s="93"/>
      <c r="P480" s="93"/>
      <c r="Q480" s="93"/>
      <c r="R480" s="93"/>
      <c r="S480" s="93"/>
      <c r="T480" s="93"/>
      <c r="U480" s="93"/>
      <c r="V480" s="93"/>
      <c r="W480" s="93"/>
      <c r="X480" s="93"/>
      <c r="Y480" s="93"/>
      <c r="Z480" s="93"/>
      <c r="AA480" s="93"/>
      <c r="AB480" s="93"/>
      <c r="AC480" s="93"/>
      <c r="AD480" s="93"/>
      <c r="AE480" s="292">
        <f t="shared" si="462"/>
        <v>0</v>
      </c>
      <c r="AF480" s="93"/>
      <c r="AG480" s="93"/>
      <c r="AH480" s="93"/>
      <c r="AI480" s="93"/>
      <c r="AJ480" s="93"/>
      <c r="AK480" s="93"/>
      <c r="AL480" s="93"/>
      <c r="AM480" s="93"/>
      <c r="AN480" s="93"/>
      <c r="AO480" s="93"/>
      <c r="AP480" s="93"/>
      <c r="AQ480"/>
    </row>
    <row r="481" spans="1:43" ht="17.25" hidden="1" customHeight="1">
      <c r="A481" s="43"/>
      <c r="B481" s="43"/>
      <c r="C481" s="28" t="s">
        <v>355</v>
      </c>
      <c r="D481" s="29" t="s">
        <v>356</v>
      </c>
      <c r="E481" s="93">
        <v>529</v>
      </c>
      <c r="F481" s="93"/>
      <c r="G481" s="93"/>
      <c r="H481" s="93"/>
      <c r="I481" s="93"/>
      <c r="J481" s="93"/>
      <c r="K481" s="93"/>
      <c r="L481" s="48">
        <f t="shared" ref="L481:L548" si="467">H481+I481+J481+K481</f>
        <v>0</v>
      </c>
      <c r="M481" s="48">
        <f t="shared" ref="M481:M548" si="468">G481-L481</f>
        <v>0</v>
      </c>
      <c r="N481" s="93"/>
      <c r="O481" s="93"/>
      <c r="P481" s="93"/>
      <c r="Q481" s="93"/>
      <c r="R481" s="93"/>
      <c r="S481" s="93"/>
      <c r="T481" s="93"/>
      <c r="U481" s="93"/>
      <c r="V481" s="93"/>
      <c r="W481" s="93"/>
      <c r="X481" s="93"/>
      <c r="Y481" s="93"/>
      <c r="Z481" s="93"/>
      <c r="AA481" s="93"/>
      <c r="AB481" s="93"/>
      <c r="AC481" s="93"/>
      <c r="AD481" s="93"/>
      <c r="AE481" s="292">
        <f t="shared" si="462"/>
        <v>0</v>
      </c>
      <c r="AF481" s="93"/>
      <c r="AG481" s="93"/>
      <c r="AH481" s="93"/>
      <c r="AI481" s="93"/>
      <c r="AJ481" s="93"/>
      <c r="AK481" s="93"/>
      <c r="AL481" s="93"/>
      <c r="AM481" s="93"/>
      <c r="AN481" s="93"/>
      <c r="AO481" s="93"/>
      <c r="AP481" s="93"/>
      <c r="AQ481"/>
    </row>
    <row r="482" spans="1:43" ht="0.75" customHeight="1">
      <c r="A482" s="43"/>
      <c r="B482" s="43"/>
      <c r="C482" s="154" t="s">
        <v>397</v>
      </c>
      <c r="D482" s="155"/>
      <c r="E482" s="301">
        <f t="shared" ref="E482:T483" si="469">E483</f>
        <v>2287</v>
      </c>
      <c r="F482" s="301">
        <f t="shared" si="469"/>
        <v>0</v>
      </c>
      <c r="G482" s="301">
        <f t="shared" si="469"/>
        <v>0</v>
      </c>
      <c r="H482" s="301">
        <f t="shared" si="469"/>
        <v>0</v>
      </c>
      <c r="I482" s="301">
        <f t="shared" si="469"/>
        <v>0</v>
      </c>
      <c r="J482" s="301">
        <f t="shared" si="469"/>
        <v>0</v>
      </c>
      <c r="K482" s="301">
        <f t="shared" si="469"/>
        <v>0</v>
      </c>
      <c r="L482" s="48">
        <f t="shared" si="467"/>
        <v>0</v>
      </c>
      <c r="M482" s="48">
        <f t="shared" si="468"/>
        <v>0</v>
      </c>
      <c r="N482" s="301">
        <f t="shared" si="469"/>
        <v>0</v>
      </c>
      <c r="O482" s="301">
        <f t="shared" si="469"/>
        <v>0</v>
      </c>
      <c r="P482" s="301">
        <f t="shared" si="469"/>
        <v>0</v>
      </c>
      <c r="Q482" s="301">
        <f t="shared" si="469"/>
        <v>0</v>
      </c>
      <c r="R482" s="301">
        <f t="shared" si="469"/>
        <v>0</v>
      </c>
      <c r="S482" s="301">
        <f t="shared" si="469"/>
        <v>0</v>
      </c>
      <c r="T482" s="301">
        <f t="shared" si="469"/>
        <v>0</v>
      </c>
      <c r="U482" s="301">
        <f t="shared" ref="U482:AP483" si="470">U483</f>
        <v>0</v>
      </c>
      <c r="V482" s="301">
        <f t="shared" si="470"/>
        <v>0</v>
      </c>
      <c r="W482" s="301">
        <f t="shared" si="470"/>
        <v>0</v>
      </c>
      <c r="X482" s="301">
        <f t="shared" si="470"/>
        <v>0</v>
      </c>
      <c r="Y482" s="301">
        <f t="shared" si="470"/>
        <v>0</v>
      </c>
      <c r="Z482" s="301">
        <f t="shared" si="470"/>
        <v>0</v>
      </c>
      <c r="AA482" s="301">
        <f t="shared" si="470"/>
        <v>0</v>
      </c>
      <c r="AB482" s="301">
        <f t="shared" si="470"/>
        <v>0</v>
      </c>
      <c r="AC482" s="301">
        <f t="shared" si="470"/>
        <v>0</v>
      </c>
      <c r="AD482" s="301">
        <f t="shared" si="470"/>
        <v>0</v>
      </c>
      <c r="AE482" s="292">
        <f t="shared" si="462"/>
        <v>0</v>
      </c>
      <c r="AF482" s="301">
        <f t="shared" si="470"/>
        <v>0</v>
      </c>
      <c r="AG482" s="301">
        <f t="shared" si="470"/>
        <v>0</v>
      </c>
      <c r="AH482" s="301">
        <f t="shared" si="470"/>
        <v>0</v>
      </c>
      <c r="AI482" s="301">
        <f t="shared" si="470"/>
        <v>0</v>
      </c>
      <c r="AJ482" s="301">
        <f t="shared" si="470"/>
        <v>0</v>
      </c>
      <c r="AK482" s="301">
        <f t="shared" si="470"/>
        <v>0</v>
      </c>
      <c r="AL482" s="301">
        <f t="shared" si="470"/>
        <v>0</v>
      </c>
      <c r="AM482" s="301">
        <f t="shared" si="470"/>
        <v>0</v>
      </c>
      <c r="AN482" s="301">
        <f t="shared" si="470"/>
        <v>0</v>
      </c>
      <c r="AO482" s="301">
        <f t="shared" si="470"/>
        <v>0</v>
      </c>
      <c r="AP482" s="301">
        <f t="shared" si="470"/>
        <v>0</v>
      </c>
      <c r="AQ482"/>
    </row>
    <row r="483" spans="1:43" ht="17.25" hidden="1" customHeight="1">
      <c r="A483" s="43"/>
      <c r="B483" s="43"/>
      <c r="C483" s="28" t="s">
        <v>311</v>
      </c>
      <c r="D483" s="29"/>
      <c r="E483" s="93">
        <f t="shared" si="469"/>
        <v>2287</v>
      </c>
      <c r="F483" s="93">
        <f t="shared" si="469"/>
        <v>0</v>
      </c>
      <c r="G483" s="93">
        <f t="shared" si="469"/>
        <v>0</v>
      </c>
      <c r="H483" s="93">
        <f t="shared" si="469"/>
        <v>0</v>
      </c>
      <c r="I483" s="93">
        <f t="shared" si="469"/>
        <v>0</v>
      </c>
      <c r="J483" s="93">
        <f t="shared" si="469"/>
        <v>0</v>
      </c>
      <c r="K483" s="93">
        <f t="shared" si="469"/>
        <v>0</v>
      </c>
      <c r="L483" s="48">
        <f t="shared" si="467"/>
        <v>0</v>
      </c>
      <c r="M483" s="48">
        <f t="shared" si="468"/>
        <v>0</v>
      </c>
      <c r="N483" s="93">
        <f t="shared" si="469"/>
        <v>0</v>
      </c>
      <c r="O483" s="93">
        <f t="shared" si="469"/>
        <v>0</v>
      </c>
      <c r="P483" s="93">
        <f t="shared" si="469"/>
        <v>0</v>
      </c>
      <c r="Q483" s="93">
        <f t="shared" si="469"/>
        <v>0</v>
      </c>
      <c r="R483" s="93">
        <f t="shared" si="469"/>
        <v>0</v>
      </c>
      <c r="S483" s="93">
        <f t="shared" si="469"/>
        <v>0</v>
      </c>
      <c r="T483" s="93">
        <f t="shared" si="469"/>
        <v>0</v>
      </c>
      <c r="U483" s="93">
        <f t="shared" si="470"/>
        <v>0</v>
      </c>
      <c r="V483" s="93">
        <f t="shared" si="470"/>
        <v>0</v>
      </c>
      <c r="W483" s="93">
        <f t="shared" si="470"/>
        <v>0</v>
      </c>
      <c r="X483" s="93">
        <f t="shared" si="470"/>
        <v>0</v>
      </c>
      <c r="Y483" s="93">
        <f t="shared" si="470"/>
        <v>0</v>
      </c>
      <c r="Z483" s="93">
        <f t="shared" si="470"/>
        <v>0</v>
      </c>
      <c r="AA483" s="93">
        <f t="shared" si="470"/>
        <v>0</v>
      </c>
      <c r="AB483" s="93">
        <f t="shared" si="470"/>
        <v>0</v>
      </c>
      <c r="AC483" s="93">
        <f t="shared" si="470"/>
        <v>0</v>
      </c>
      <c r="AD483" s="93">
        <f t="shared" si="470"/>
        <v>0</v>
      </c>
      <c r="AE483" s="292">
        <f t="shared" si="462"/>
        <v>0</v>
      </c>
      <c r="AF483" s="93">
        <f t="shared" si="470"/>
        <v>0</v>
      </c>
      <c r="AG483" s="93">
        <f t="shared" si="470"/>
        <v>0</v>
      </c>
      <c r="AH483" s="93">
        <f t="shared" si="470"/>
        <v>0</v>
      </c>
      <c r="AI483" s="93">
        <f t="shared" si="470"/>
        <v>0</v>
      </c>
      <c r="AJ483" s="93">
        <f t="shared" si="470"/>
        <v>0</v>
      </c>
      <c r="AK483" s="93">
        <f t="shared" si="470"/>
        <v>0</v>
      </c>
      <c r="AL483" s="93">
        <f t="shared" si="470"/>
        <v>0</v>
      </c>
      <c r="AM483" s="93">
        <f t="shared" si="470"/>
        <v>0</v>
      </c>
      <c r="AN483" s="93">
        <f t="shared" si="470"/>
        <v>0</v>
      </c>
      <c r="AO483" s="93">
        <f t="shared" si="470"/>
        <v>0</v>
      </c>
      <c r="AP483" s="93">
        <f t="shared" si="470"/>
        <v>0</v>
      </c>
      <c r="AQ483"/>
    </row>
    <row r="484" spans="1:43" ht="27" hidden="1" customHeight="1">
      <c r="A484" s="43"/>
      <c r="B484" s="43"/>
      <c r="C484" s="16" t="s">
        <v>349</v>
      </c>
      <c r="D484" s="29">
        <v>58</v>
      </c>
      <c r="E484" s="93">
        <f t="shared" ref="E484:K484" si="471">E485+E486+E487</f>
        <v>2287</v>
      </c>
      <c r="F484" s="93">
        <f t="shared" si="471"/>
        <v>0</v>
      </c>
      <c r="G484" s="93">
        <f t="shared" si="471"/>
        <v>0</v>
      </c>
      <c r="H484" s="93">
        <f t="shared" si="471"/>
        <v>0</v>
      </c>
      <c r="I484" s="93">
        <f t="shared" si="471"/>
        <v>0</v>
      </c>
      <c r="J484" s="93">
        <f t="shared" si="471"/>
        <v>0</v>
      </c>
      <c r="K484" s="93">
        <f t="shared" si="471"/>
        <v>0</v>
      </c>
      <c r="L484" s="48">
        <f t="shared" si="467"/>
        <v>0</v>
      </c>
      <c r="M484" s="48">
        <f t="shared" si="468"/>
        <v>0</v>
      </c>
      <c r="N484" s="93">
        <f t="shared" ref="N484:AP484" si="472">N485+N486+N487</f>
        <v>0</v>
      </c>
      <c r="O484" s="93">
        <f t="shared" si="472"/>
        <v>0</v>
      </c>
      <c r="P484" s="93">
        <f t="shared" si="472"/>
        <v>0</v>
      </c>
      <c r="Q484" s="93">
        <f t="shared" si="472"/>
        <v>0</v>
      </c>
      <c r="R484" s="93">
        <f t="shared" si="472"/>
        <v>0</v>
      </c>
      <c r="S484" s="93">
        <f t="shared" si="472"/>
        <v>0</v>
      </c>
      <c r="T484" s="93">
        <f t="shared" si="472"/>
        <v>0</v>
      </c>
      <c r="U484" s="93">
        <f t="shared" si="472"/>
        <v>0</v>
      </c>
      <c r="V484" s="93">
        <f t="shared" si="472"/>
        <v>0</v>
      </c>
      <c r="W484" s="93">
        <f t="shared" si="472"/>
        <v>0</v>
      </c>
      <c r="X484" s="93">
        <f t="shared" si="472"/>
        <v>0</v>
      </c>
      <c r="Y484" s="93">
        <f t="shared" si="472"/>
        <v>0</v>
      </c>
      <c r="Z484" s="93">
        <f t="shared" si="472"/>
        <v>0</v>
      </c>
      <c r="AA484" s="93">
        <f t="shared" si="472"/>
        <v>0</v>
      </c>
      <c r="AB484" s="93">
        <f t="shared" si="472"/>
        <v>0</v>
      </c>
      <c r="AC484" s="93">
        <f t="shared" si="472"/>
        <v>0</v>
      </c>
      <c r="AD484" s="93">
        <f t="shared" si="472"/>
        <v>0</v>
      </c>
      <c r="AE484" s="292">
        <f t="shared" si="462"/>
        <v>0</v>
      </c>
      <c r="AF484" s="93">
        <f t="shared" si="472"/>
        <v>0</v>
      </c>
      <c r="AG484" s="93">
        <f t="shared" si="472"/>
        <v>0</v>
      </c>
      <c r="AH484" s="93">
        <f t="shared" si="472"/>
        <v>0</v>
      </c>
      <c r="AI484" s="93">
        <f t="shared" si="472"/>
        <v>0</v>
      </c>
      <c r="AJ484" s="93">
        <f t="shared" si="472"/>
        <v>0</v>
      </c>
      <c r="AK484" s="93">
        <f t="shared" si="472"/>
        <v>0</v>
      </c>
      <c r="AL484" s="93">
        <f t="shared" si="472"/>
        <v>0</v>
      </c>
      <c r="AM484" s="93">
        <f t="shared" si="472"/>
        <v>0</v>
      </c>
      <c r="AN484" s="93">
        <f t="shared" si="472"/>
        <v>0</v>
      </c>
      <c r="AO484" s="93">
        <f t="shared" si="472"/>
        <v>0</v>
      </c>
      <c r="AP484" s="93">
        <f t="shared" si="472"/>
        <v>0</v>
      </c>
      <c r="AQ484"/>
    </row>
    <row r="485" spans="1:43" ht="17.25" hidden="1" customHeight="1">
      <c r="A485" s="43"/>
      <c r="B485" s="43"/>
      <c r="C485" s="28" t="s">
        <v>351</v>
      </c>
      <c r="D485" s="29" t="s">
        <v>352</v>
      </c>
      <c r="E485" s="93"/>
      <c r="F485" s="93"/>
      <c r="G485" s="93"/>
      <c r="H485" s="93"/>
      <c r="I485" s="93"/>
      <c r="J485" s="93"/>
      <c r="K485" s="93"/>
      <c r="L485" s="48">
        <f t="shared" si="467"/>
        <v>0</v>
      </c>
      <c r="M485" s="48">
        <f t="shared" si="468"/>
        <v>0</v>
      </c>
      <c r="N485" s="93"/>
      <c r="O485" s="93"/>
      <c r="P485" s="93"/>
      <c r="Q485" s="93"/>
      <c r="R485" s="93"/>
      <c r="S485" s="93"/>
      <c r="T485" s="93"/>
      <c r="U485" s="93"/>
      <c r="V485" s="93"/>
      <c r="W485" s="93"/>
      <c r="X485" s="93"/>
      <c r="Y485" s="93"/>
      <c r="Z485" s="93"/>
      <c r="AA485" s="93"/>
      <c r="AB485" s="93"/>
      <c r="AC485" s="93"/>
      <c r="AD485" s="93"/>
      <c r="AE485" s="292">
        <f t="shared" si="462"/>
        <v>0</v>
      </c>
      <c r="AF485" s="93"/>
      <c r="AG485" s="93"/>
      <c r="AH485" s="93"/>
      <c r="AI485" s="93"/>
      <c r="AJ485" s="93"/>
      <c r="AK485" s="93"/>
      <c r="AL485" s="93"/>
      <c r="AM485" s="93"/>
      <c r="AN485" s="93"/>
      <c r="AO485" s="93"/>
      <c r="AP485" s="93"/>
      <c r="AQ485"/>
    </row>
    <row r="486" spans="1:43" ht="17.25" hidden="1" customHeight="1">
      <c r="A486" s="43"/>
      <c r="B486" s="43"/>
      <c r="C486" s="28" t="s">
        <v>353</v>
      </c>
      <c r="D486" s="29" t="s">
        <v>354</v>
      </c>
      <c r="E486" s="93"/>
      <c r="F486" s="93"/>
      <c r="G486" s="93"/>
      <c r="H486" s="93"/>
      <c r="I486" s="93"/>
      <c r="J486" s="93"/>
      <c r="K486" s="93"/>
      <c r="L486" s="48">
        <f t="shared" si="467"/>
        <v>0</v>
      </c>
      <c r="M486" s="48">
        <f t="shared" si="468"/>
        <v>0</v>
      </c>
      <c r="N486" s="93"/>
      <c r="O486" s="93"/>
      <c r="P486" s="93"/>
      <c r="Q486" s="93"/>
      <c r="R486" s="93"/>
      <c r="S486" s="93"/>
      <c r="T486" s="93"/>
      <c r="U486" s="93"/>
      <c r="V486" s="93"/>
      <c r="W486" s="93"/>
      <c r="X486" s="93"/>
      <c r="Y486" s="93"/>
      <c r="Z486" s="93"/>
      <c r="AA486" s="93"/>
      <c r="AB486" s="93"/>
      <c r="AC486" s="93"/>
      <c r="AD486" s="93"/>
      <c r="AE486" s="292">
        <f t="shared" si="462"/>
        <v>0</v>
      </c>
      <c r="AF486" s="93"/>
      <c r="AG486" s="93"/>
      <c r="AH486" s="93"/>
      <c r="AI486" s="93"/>
      <c r="AJ486" s="93"/>
      <c r="AK486" s="93"/>
      <c r="AL486" s="93"/>
      <c r="AM486" s="93"/>
      <c r="AN486" s="93"/>
      <c r="AO486" s="93"/>
      <c r="AP486" s="93"/>
      <c r="AQ486"/>
    </row>
    <row r="487" spans="1:43" ht="17.25" hidden="1" customHeight="1">
      <c r="A487" s="43"/>
      <c r="B487" s="43"/>
      <c r="C487" s="28" t="s">
        <v>355</v>
      </c>
      <c r="D487" s="29" t="s">
        <v>356</v>
      </c>
      <c r="E487" s="93">
        <v>2287</v>
      </c>
      <c r="F487" s="93"/>
      <c r="G487" s="93"/>
      <c r="H487" s="93"/>
      <c r="I487" s="93"/>
      <c r="J487" s="93"/>
      <c r="K487" s="93"/>
      <c r="L487" s="48">
        <f t="shared" si="467"/>
        <v>0</v>
      </c>
      <c r="M487" s="48">
        <f t="shared" si="468"/>
        <v>0</v>
      </c>
      <c r="N487" s="93"/>
      <c r="O487" s="93"/>
      <c r="P487" s="93"/>
      <c r="Q487" s="93"/>
      <c r="R487" s="93"/>
      <c r="S487" s="93"/>
      <c r="T487" s="93"/>
      <c r="U487" s="93"/>
      <c r="V487" s="93"/>
      <c r="W487" s="93"/>
      <c r="X487" s="93"/>
      <c r="Y487" s="93"/>
      <c r="Z487" s="93"/>
      <c r="AA487" s="93"/>
      <c r="AB487" s="93"/>
      <c r="AC487" s="93"/>
      <c r="AD487" s="93"/>
      <c r="AE487" s="292">
        <f t="shared" si="462"/>
        <v>0</v>
      </c>
      <c r="AF487" s="93"/>
      <c r="AG487" s="93"/>
      <c r="AH487" s="93"/>
      <c r="AI487" s="93"/>
      <c r="AJ487" s="93"/>
      <c r="AK487" s="93"/>
      <c r="AL487" s="93"/>
      <c r="AM487" s="93"/>
      <c r="AN487" s="93"/>
      <c r="AO487" s="93"/>
      <c r="AP487" s="93"/>
      <c r="AQ487"/>
    </row>
    <row r="488" spans="1:43" ht="29.25" customHeight="1">
      <c r="A488" s="43"/>
      <c r="B488" s="43"/>
      <c r="C488" s="160" t="s">
        <v>398</v>
      </c>
      <c r="D488" s="161"/>
      <c r="E488" s="302">
        <f t="shared" ref="E488:AP488" si="473">E489</f>
        <v>750</v>
      </c>
      <c r="F488" s="302">
        <f t="shared" si="473"/>
        <v>1389</v>
      </c>
      <c r="G488" s="302">
        <f t="shared" si="473"/>
        <v>1389</v>
      </c>
      <c r="H488" s="302">
        <f t="shared" si="473"/>
        <v>750</v>
      </c>
      <c r="I488" s="302">
        <f t="shared" si="473"/>
        <v>0</v>
      </c>
      <c r="J488" s="302">
        <f t="shared" si="473"/>
        <v>0</v>
      </c>
      <c r="K488" s="302">
        <f t="shared" si="473"/>
        <v>639</v>
      </c>
      <c r="L488" s="48">
        <f t="shared" si="467"/>
        <v>1389</v>
      </c>
      <c r="M488" s="48">
        <f t="shared" si="468"/>
        <v>0</v>
      </c>
      <c r="N488" s="302">
        <f t="shared" si="473"/>
        <v>0</v>
      </c>
      <c r="O488" s="302">
        <f t="shared" si="473"/>
        <v>0</v>
      </c>
      <c r="P488" s="302">
        <f t="shared" si="473"/>
        <v>0</v>
      </c>
      <c r="Q488" s="302">
        <f t="shared" si="473"/>
        <v>0</v>
      </c>
      <c r="R488" s="302">
        <f t="shared" si="473"/>
        <v>0</v>
      </c>
      <c r="S488" s="302">
        <f t="shared" si="473"/>
        <v>0</v>
      </c>
      <c r="T488" s="302">
        <f t="shared" si="473"/>
        <v>0</v>
      </c>
      <c r="U488" s="302">
        <f t="shared" si="473"/>
        <v>0</v>
      </c>
      <c r="V488" s="302">
        <f t="shared" si="473"/>
        <v>0</v>
      </c>
      <c r="W488" s="302">
        <f t="shared" si="473"/>
        <v>0</v>
      </c>
      <c r="X488" s="302">
        <f t="shared" si="473"/>
        <v>0</v>
      </c>
      <c r="Y488" s="302">
        <f t="shared" si="473"/>
        <v>0</v>
      </c>
      <c r="Z488" s="302">
        <f t="shared" si="473"/>
        <v>0</v>
      </c>
      <c r="AA488" s="302">
        <f t="shared" si="473"/>
        <v>0</v>
      </c>
      <c r="AB488" s="302">
        <f t="shared" si="473"/>
        <v>0</v>
      </c>
      <c r="AC488" s="302">
        <f t="shared" si="473"/>
        <v>0</v>
      </c>
      <c r="AD488" s="302">
        <f t="shared" si="473"/>
        <v>0</v>
      </c>
      <c r="AE488" s="292">
        <f t="shared" si="462"/>
        <v>1389</v>
      </c>
      <c r="AF488" s="302">
        <f t="shared" si="473"/>
        <v>1389</v>
      </c>
      <c r="AG488" s="302">
        <f t="shared" si="473"/>
        <v>1048</v>
      </c>
      <c r="AH488" s="302">
        <f>AH489+AH493</f>
        <v>619</v>
      </c>
      <c r="AI488" s="302">
        <f t="shared" si="473"/>
        <v>0</v>
      </c>
      <c r="AJ488" s="302">
        <f t="shared" si="473"/>
        <v>0</v>
      </c>
      <c r="AK488" s="302">
        <f t="shared" si="473"/>
        <v>0</v>
      </c>
      <c r="AL488" s="302">
        <f t="shared" si="473"/>
        <v>342</v>
      </c>
      <c r="AM488" s="302">
        <f t="shared" si="473"/>
        <v>0</v>
      </c>
      <c r="AN488" s="302">
        <f t="shared" si="473"/>
        <v>0</v>
      </c>
      <c r="AO488" s="302">
        <f t="shared" si="473"/>
        <v>0</v>
      </c>
      <c r="AP488" s="302">
        <f t="shared" si="473"/>
        <v>0</v>
      </c>
      <c r="AQ488"/>
    </row>
    <row r="489" spans="1:43" ht="38.25" customHeight="1">
      <c r="A489" s="43"/>
      <c r="B489" s="43"/>
      <c r="C489" s="163" t="s">
        <v>321</v>
      </c>
      <c r="D489" s="145">
        <v>60</v>
      </c>
      <c r="E489" s="299">
        <f t="shared" ref="E489:K489" si="474">E490+E491+E492</f>
        <v>750</v>
      </c>
      <c r="F489" s="299">
        <f t="shared" si="474"/>
        <v>1389</v>
      </c>
      <c r="G489" s="299">
        <f t="shared" si="474"/>
        <v>1389</v>
      </c>
      <c r="H489" s="299">
        <f t="shared" si="474"/>
        <v>750</v>
      </c>
      <c r="I489" s="299">
        <f t="shared" si="474"/>
        <v>0</v>
      </c>
      <c r="J489" s="299">
        <f t="shared" si="474"/>
        <v>0</v>
      </c>
      <c r="K489" s="299">
        <f t="shared" si="474"/>
        <v>639</v>
      </c>
      <c r="L489" s="48">
        <f t="shared" si="467"/>
        <v>1389</v>
      </c>
      <c r="M489" s="48">
        <f t="shared" si="468"/>
        <v>0</v>
      </c>
      <c r="N489" s="299">
        <f t="shared" ref="N489:AP489" si="475">N490+N491+N492</f>
        <v>0</v>
      </c>
      <c r="O489" s="299">
        <f t="shared" si="475"/>
        <v>0</v>
      </c>
      <c r="P489" s="299">
        <f t="shared" si="475"/>
        <v>0</v>
      </c>
      <c r="Q489" s="299">
        <f t="shared" si="475"/>
        <v>0</v>
      </c>
      <c r="R489" s="299">
        <f t="shared" si="475"/>
        <v>0</v>
      </c>
      <c r="S489" s="299">
        <f t="shared" si="475"/>
        <v>0</v>
      </c>
      <c r="T489" s="299">
        <f t="shared" si="475"/>
        <v>0</v>
      </c>
      <c r="U489" s="299">
        <f t="shared" si="475"/>
        <v>0</v>
      </c>
      <c r="V489" s="299">
        <f t="shared" si="475"/>
        <v>0</v>
      </c>
      <c r="W489" s="299">
        <f t="shared" si="475"/>
        <v>0</v>
      </c>
      <c r="X489" s="299">
        <f t="shared" si="475"/>
        <v>0</v>
      </c>
      <c r="Y489" s="299">
        <f t="shared" si="475"/>
        <v>0</v>
      </c>
      <c r="Z489" s="299">
        <f t="shared" si="475"/>
        <v>0</v>
      </c>
      <c r="AA489" s="299">
        <f t="shared" si="475"/>
        <v>0</v>
      </c>
      <c r="AB489" s="299">
        <f t="shared" si="475"/>
        <v>0</v>
      </c>
      <c r="AC489" s="299">
        <f t="shared" si="475"/>
        <v>0</v>
      </c>
      <c r="AD489" s="299">
        <f t="shared" si="475"/>
        <v>0</v>
      </c>
      <c r="AE489" s="292">
        <f t="shared" si="462"/>
        <v>1389</v>
      </c>
      <c r="AF489" s="299">
        <f t="shared" si="475"/>
        <v>1389</v>
      </c>
      <c r="AG489" s="299">
        <f t="shared" si="475"/>
        <v>1048</v>
      </c>
      <c r="AH489" s="299">
        <f t="shared" si="475"/>
        <v>342</v>
      </c>
      <c r="AI489" s="299">
        <f t="shared" si="475"/>
        <v>0</v>
      </c>
      <c r="AJ489" s="299">
        <f t="shared" si="475"/>
        <v>0</v>
      </c>
      <c r="AK489" s="299">
        <f t="shared" si="475"/>
        <v>0</v>
      </c>
      <c r="AL489" s="299">
        <f t="shared" si="475"/>
        <v>342</v>
      </c>
      <c r="AM489" s="299">
        <f t="shared" si="475"/>
        <v>0</v>
      </c>
      <c r="AN489" s="299">
        <f t="shared" si="475"/>
        <v>0</v>
      </c>
      <c r="AO489" s="299">
        <f t="shared" si="475"/>
        <v>0</v>
      </c>
      <c r="AP489" s="299">
        <f t="shared" si="475"/>
        <v>0</v>
      </c>
      <c r="AQ489"/>
    </row>
    <row r="490" spans="1:43" ht="17.25" customHeight="1">
      <c r="A490" s="43"/>
      <c r="B490" s="43"/>
      <c r="C490" s="28" t="s">
        <v>197</v>
      </c>
      <c r="D490" s="29" t="s">
        <v>362</v>
      </c>
      <c r="E490" s="93">
        <v>630</v>
      </c>
      <c r="F490" s="93">
        <v>1167</v>
      </c>
      <c r="G490" s="93">
        <v>1167</v>
      </c>
      <c r="H490" s="93">
        <v>630</v>
      </c>
      <c r="I490" s="93"/>
      <c r="J490" s="93"/>
      <c r="K490" s="93">
        <v>537</v>
      </c>
      <c r="L490" s="48">
        <f t="shared" si="467"/>
        <v>1167</v>
      </c>
      <c r="M490" s="48">
        <f t="shared" si="468"/>
        <v>0</v>
      </c>
      <c r="N490" s="93">
        <v>0</v>
      </c>
      <c r="O490" s="93">
        <v>0</v>
      </c>
      <c r="P490" s="93">
        <v>0</v>
      </c>
      <c r="Q490" s="93"/>
      <c r="R490" s="93"/>
      <c r="S490" s="93"/>
      <c r="T490" s="93"/>
      <c r="U490" s="93"/>
      <c r="V490" s="93"/>
      <c r="W490" s="93"/>
      <c r="X490" s="93"/>
      <c r="Y490" s="93"/>
      <c r="Z490" s="93"/>
      <c r="AA490" s="93"/>
      <c r="AB490" s="93"/>
      <c r="AC490" s="93"/>
      <c r="AD490" s="93"/>
      <c r="AE490" s="292">
        <f t="shared" si="462"/>
        <v>1167</v>
      </c>
      <c r="AF490" s="93">
        <v>1167</v>
      </c>
      <c r="AG490" s="93">
        <v>875</v>
      </c>
      <c r="AH490" s="93">
        <v>292</v>
      </c>
      <c r="AI490" s="93"/>
      <c r="AJ490" s="93"/>
      <c r="AK490" s="93"/>
      <c r="AL490" s="93">
        <v>292</v>
      </c>
      <c r="AM490" s="93"/>
      <c r="AN490" s="93"/>
      <c r="AO490" s="93"/>
      <c r="AP490" s="93"/>
      <c r="AQ490"/>
    </row>
    <row r="491" spans="1:43" ht="17.25" customHeight="1">
      <c r="A491" s="43"/>
      <c r="B491" s="43"/>
      <c r="C491" s="28" t="s">
        <v>199</v>
      </c>
      <c r="D491" s="29" t="s">
        <v>363</v>
      </c>
      <c r="E491" s="93"/>
      <c r="F491" s="93"/>
      <c r="G491" s="93"/>
      <c r="H491" s="93"/>
      <c r="I491" s="93"/>
      <c r="J491" s="93"/>
      <c r="K491" s="93"/>
      <c r="L491" s="48">
        <f t="shared" si="467"/>
        <v>0</v>
      </c>
      <c r="M491" s="48">
        <f t="shared" si="468"/>
        <v>0</v>
      </c>
      <c r="N491" s="93"/>
      <c r="O491" s="93"/>
      <c r="P491" s="93"/>
      <c r="Q491" s="93"/>
      <c r="R491" s="93"/>
      <c r="S491" s="93"/>
      <c r="T491" s="93"/>
      <c r="U491" s="93"/>
      <c r="V491" s="93"/>
      <c r="W491" s="93"/>
      <c r="X491" s="93"/>
      <c r="Y491" s="93"/>
      <c r="Z491" s="93"/>
      <c r="AA491" s="93"/>
      <c r="AB491" s="93"/>
      <c r="AC491" s="93"/>
      <c r="AD491" s="93"/>
      <c r="AE491" s="292">
        <f t="shared" si="462"/>
        <v>0</v>
      </c>
      <c r="AF491" s="93"/>
      <c r="AG491" s="93"/>
      <c r="AH491" s="93"/>
      <c r="AI491" s="93"/>
      <c r="AJ491" s="93"/>
      <c r="AK491" s="93"/>
      <c r="AL491" s="93"/>
      <c r="AM491" s="93"/>
      <c r="AN491" s="93"/>
      <c r="AO491" s="93"/>
      <c r="AP491" s="93"/>
      <c r="AQ491"/>
    </row>
    <row r="492" spans="1:43" ht="15" customHeight="1">
      <c r="A492" s="43"/>
      <c r="B492" s="43"/>
      <c r="C492" s="28" t="s">
        <v>201</v>
      </c>
      <c r="D492" s="29" t="s">
        <v>364</v>
      </c>
      <c r="E492" s="93">
        <v>120</v>
      </c>
      <c r="F492" s="93">
        <v>222</v>
      </c>
      <c r="G492" s="93">
        <v>222</v>
      </c>
      <c r="H492" s="93">
        <v>120</v>
      </c>
      <c r="I492" s="93"/>
      <c r="J492" s="93"/>
      <c r="K492" s="93">
        <v>102</v>
      </c>
      <c r="L492" s="48">
        <f t="shared" si="467"/>
        <v>222</v>
      </c>
      <c r="M492" s="48">
        <f t="shared" si="468"/>
        <v>0</v>
      </c>
      <c r="N492" s="93">
        <v>0</v>
      </c>
      <c r="O492" s="93">
        <v>0</v>
      </c>
      <c r="P492" s="93">
        <v>0</v>
      </c>
      <c r="Q492" s="93"/>
      <c r="R492" s="93"/>
      <c r="S492" s="93"/>
      <c r="T492" s="93"/>
      <c r="U492" s="93"/>
      <c r="V492" s="93"/>
      <c r="W492" s="93"/>
      <c r="X492" s="93"/>
      <c r="Y492" s="93"/>
      <c r="Z492" s="93"/>
      <c r="AA492" s="93"/>
      <c r="AB492" s="93"/>
      <c r="AC492" s="93"/>
      <c r="AD492" s="93"/>
      <c r="AE492" s="292">
        <f t="shared" si="462"/>
        <v>222</v>
      </c>
      <c r="AF492" s="93">
        <v>222</v>
      </c>
      <c r="AG492" s="93">
        <v>173</v>
      </c>
      <c r="AH492" s="93">
        <v>50</v>
      </c>
      <c r="AI492" s="93"/>
      <c r="AJ492" s="93"/>
      <c r="AK492" s="93"/>
      <c r="AL492" s="93">
        <v>50</v>
      </c>
      <c r="AM492" s="93"/>
      <c r="AN492" s="93"/>
      <c r="AO492" s="93"/>
      <c r="AP492" s="93"/>
      <c r="AQ492"/>
    </row>
    <row r="493" spans="1:43" ht="15" customHeight="1">
      <c r="A493" s="43"/>
      <c r="B493" s="43"/>
      <c r="C493" s="28" t="s">
        <v>365</v>
      </c>
      <c r="D493" s="29"/>
      <c r="E493" s="93"/>
      <c r="F493" s="93"/>
      <c r="G493" s="93"/>
      <c r="H493" s="93"/>
      <c r="I493" s="93"/>
      <c r="J493" s="93"/>
      <c r="K493" s="93"/>
      <c r="L493" s="48"/>
      <c r="M493" s="48"/>
      <c r="N493" s="93"/>
      <c r="O493" s="93"/>
      <c r="P493" s="93"/>
      <c r="Q493" s="93"/>
      <c r="R493" s="93"/>
      <c r="S493" s="93"/>
      <c r="T493" s="93"/>
      <c r="U493" s="93"/>
      <c r="V493" s="93"/>
      <c r="W493" s="93"/>
      <c r="X493" s="93"/>
      <c r="Y493" s="93"/>
      <c r="Z493" s="93"/>
      <c r="AA493" s="93"/>
      <c r="AB493" s="93"/>
      <c r="AC493" s="93"/>
      <c r="AD493" s="93"/>
      <c r="AE493" s="292"/>
      <c r="AF493" s="93"/>
      <c r="AG493" s="93"/>
      <c r="AH493" s="93">
        <v>277</v>
      </c>
      <c r="AI493" s="93"/>
      <c r="AJ493" s="93"/>
      <c r="AK493" s="93"/>
      <c r="AL493" s="93">
        <v>277</v>
      </c>
      <c r="AM493" s="93"/>
      <c r="AN493" s="93"/>
      <c r="AO493" s="93"/>
      <c r="AP493" s="93"/>
      <c r="AQ493"/>
    </row>
    <row r="494" spans="1:43" ht="38.25" hidden="1">
      <c r="A494" s="43"/>
      <c r="B494" s="43"/>
      <c r="C494" s="160" t="s">
        <v>399</v>
      </c>
      <c r="D494" s="161">
        <v>60</v>
      </c>
      <c r="E494" s="302">
        <f t="shared" ref="E494:K494" si="476">E495+E498</f>
        <v>2980</v>
      </c>
      <c r="F494" s="302">
        <f t="shared" si="476"/>
        <v>1096</v>
      </c>
      <c r="G494" s="302">
        <f t="shared" si="476"/>
        <v>1096</v>
      </c>
      <c r="H494" s="302">
        <f t="shared" si="476"/>
        <v>0</v>
      </c>
      <c r="I494" s="302">
        <f t="shared" si="476"/>
        <v>1096</v>
      </c>
      <c r="J494" s="302">
        <f t="shared" si="476"/>
        <v>0</v>
      </c>
      <c r="K494" s="302">
        <f t="shared" si="476"/>
        <v>0</v>
      </c>
      <c r="L494" s="48">
        <f t="shared" si="467"/>
        <v>1096</v>
      </c>
      <c r="M494" s="48">
        <f t="shared" si="468"/>
        <v>0</v>
      </c>
      <c r="N494" s="302">
        <f t="shared" ref="N494:AP494" si="477">N495+N498</f>
        <v>0</v>
      </c>
      <c r="O494" s="302">
        <f t="shared" si="477"/>
        <v>0</v>
      </c>
      <c r="P494" s="302">
        <f t="shared" si="477"/>
        <v>0</v>
      </c>
      <c r="Q494" s="302">
        <f t="shared" si="477"/>
        <v>0</v>
      </c>
      <c r="R494" s="302">
        <f t="shared" si="477"/>
        <v>0</v>
      </c>
      <c r="S494" s="302">
        <f t="shared" si="477"/>
        <v>0</v>
      </c>
      <c r="T494" s="302">
        <f t="shared" si="477"/>
        <v>0</v>
      </c>
      <c r="U494" s="302">
        <f t="shared" si="477"/>
        <v>0</v>
      </c>
      <c r="V494" s="302">
        <f t="shared" si="477"/>
        <v>0</v>
      </c>
      <c r="W494" s="302">
        <f t="shared" si="477"/>
        <v>0</v>
      </c>
      <c r="X494" s="302">
        <f t="shared" si="477"/>
        <v>0</v>
      </c>
      <c r="Y494" s="302">
        <f t="shared" si="477"/>
        <v>0</v>
      </c>
      <c r="Z494" s="302">
        <f t="shared" si="477"/>
        <v>0</v>
      </c>
      <c r="AA494" s="302">
        <f t="shared" si="477"/>
        <v>0</v>
      </c>
      <c r="AB494" s="302">
        <f t="shared" si="477"/>
        <v>0</v>
      </c>
      <c r="AC494" s="302">
        <f t="shared" si="477"/>
        <v>0</v>
      </c>
      <c r="AD494" s="302">
        <f t="shared" si="477"/>
        <v>0</v>
      </c>
      <c r="AE494" s="292">
        <f t="shared" si="462"/>
        <v>1096</v>
      </c>
      <c r="AF494" s="302">
        <f t="shared" si="477"/>
        <v>1096</v>
      </c>
      <c r="AG494" s="302">
        <f t="shared" si="477"/>
        <v>156</v>
      </c>
      <c r="AH494" s="302">
        <f t="shared" si="477"/>
        <v>0</v>
      </c>
      <c r="AI494" s="302">
        <f t="shared" si="477"/>
        <v>0</v>
      </c>
      <c r="AJ494" s="302">
        <f t="shared" si="477"/>
        <v>0</v>
      </c>
      <c r="AK494" s="302">
        <f t="shared" si="477"/>
        <v>0</v>
      </c>
      <c r="AL494" s="302">
        <f t="shared" si="477"/>
        <v>0</v>
      </c>
      <c r="AM494" s="302">
        <f t="shared" si="477"/>
        <v>0</v>
      </c>
      <c r="AN494" s="302">
        <f t="shared" si="477"/>
        <v>0</v>
      </c>
      <c r="AO494" s="302">
        <f t="shared" si="477"/>
        <v>0</v>
      </c>
      <c r="AP494" s="302">
        <f t="shared" si="477"/>
        <v>0</v>
      </c>
      <c r="AQ494"/>
    </row>
    <row r="495" spans="1:43" s="167" customFormat="1" ht="15.75" hidden="1" customHeight="1">
      <c r="A495" s="165"/>
      <c r="B495" s="165"/>
      <c r="C495" s="25" t="s">
        <v>298</v>
      </c>
      <c r="D495" s="132"/>
      <c r="E495" s="234">
        <f t="shared" ref="E495:AP495" si="478">E496</f>
        <v>20</v>
      </c>
      <c r="F495" s="234">
        <f t="shared" si="478"/>
        <v>15</v>
      </c>
      <c r="G495" s="234">
        <f t="shared" si="478"/>
        <v>15</v>
      </c>
      <c r="H495" s="234">
        <f t="shared" si="478"/>
        <v>0</v>
      </c>
      <c r="I495" s="234">
        <f t="shared" si="478"/>
        <v>15</v>
      </c>
      <c r="J495" s="234">
        <f t="shared" si="478"/>
        <v>0</v>
      </c>
      <c r="K495" s="234">
        <f t="shared" si="478"/>
        <v>0</v>
      </c>
      <c r="L495" s="48">
        <f t="shared" si="467"/>
        <v>15</v>
      </c>
      <c r="M495" s="48">
        <f t="shared" si="468"/>
        <v>0</v>
      </c>
      <c r="N495" s="234">
        <f t="shared" si="478"/>
        <v>0</v>
      </c>
      <c r="O495" s="234">
        <f t="shared" si="478"/>
        <v>0</v>
      </c>
      <c r="P495" s="234">
        <f t="shared" si="478"/>
        <v>0</v>
      </c>
      <c r="Q495" s="234">
        <f t="shared" si="478"/>
        <v>0</v>
      </c>
      <c r="R495" s="234">
        <f t="shared" si="478"/>
        <v>0</v>
      </c>
      <c r="S495" s="234">
        <f t="shared" si="478"/>
        <v>0</v>
      </c>
      <c r="T495" s="234">
        <f t="shared" si="478"/>
        <v>0</v>
      </c>
      <c r="U495" s="234">
        <f t="shared" si="478"/>
        <v>0</v>
      </c>
      <c r="V495" s="234">
        <f t="shared" si="478"/>
        <v>0</v>
      </c>
      <c r="W495" s="234">
        <f t="shared" si="478"/>
        <v>0</v>
      </c>
      <c r="X495" s="234">
        <f t="shared" si="478"/>
        <v>0</v>
      </c>
      <c r="Y495" s="234">
        <f t="shared" si="478"/>
        <v>0</v>
      </c>
      <c r="Z495" s="234">
        <f t="shared" si="478"/>
        <v>0</v>
      </c>
      <c r="AA495" s="234">
        <f t="shared" si="478"/>
        <v>0</v>
      </c>
      <c r="AB495" s="234">
        <f t="shared" si="478"/>
        <v>0</v>
      </c>
      <c r="AC495" s="234">
        <f t="shared" si="478"/>
        <v>0</v>
      </c>
      <c r="AD495" s="234">
        <f t="shared" si="478"/>
        <v>0</v>
      </c>
      <c r="AE495" s="292">
        <f t="shared" si="462"/>
        <v>15</v>
      </c>
      <c r="AF495" s="234">
        <f t="shared" si="478"/>
        <v>15</v>
      </c>
      <c r="AG495" s="234">
        <f t="shared" si="478"/>
        <v>1</v>
      </c>
      <c r="AH495" s="234">
        <f t="shared" si="478"/>
        <v>0</v>
      </c>
      <c r="AI495" s="234">
        <f t="shared" si="478"/>
        <v>0</v>
      </c>
      <c r="AJ495" s="234">
        <f t="shared" si="478"/>
        <v>0</v>
      </c>
      <c r="AK495" s="234">
        <f t="shared" si="478"/>
        <v>0</v>
      </c>
      <c r="AL495" s="234">
        <f t="shared" si="478"/>
        <v>0</v>
      </c>
      <c r="AM495" s="234">
        <f t="shared" si="478"/>
        <v>0</v>
      </c>
      <c r="AN495" s="234">
        <f t="shared" si="478"/>
        <v>0</v>
      </c>
      <c r="AO495" s="234">
        <f t="shared" si="478"/>
        <v>0</v>
      </c>
      <c r="AP495" s="234">
        <f t="shared" si="478"/>
        <v>0</v>
      </c>
      <c r="AQ495" s="542"/>
    </row>
    <row r="496" spans="1:43" s="167" customFormat="1" ht="14.25" hidden="1" customHeight="1">
      <c r="A496" s="165"/>
      <c r="B496" s="165"/>
      <c r="C496" s="28" t="s">
        <v>301</v>
      </c>
      <c r="D496" s="132">
        <v>20</v>
      </c>
      <c r="E496" s="234">
        <v>20</v>
      </c>
      <c r="F496" s="234">
        <v>15</v>
      </c>
      <c r="G496" s="234">
        <v>15</v>
      </c>
      <c r="H496" s="234"/>
      <c r="I496" s="234">
        <v>15</v>
      </c>
      <c r="J496" s="234"/>
      <c r="K496" s="234"/>
      <c r="L496" s="48">
        <f t="shared" si="467"/>
        <v>15</v>
      </c>
      <c r="M496" s="48">
        <f t="shared" si="468"/>
        <v>0</v>
      </c>
      <c r="N496" s="234"/>
      <c r="O496" s="234"/>
      <c r="P496" s="234"/>
      <c r="Q496" s="234"/>
      <c r="R496" s="234"/>
      <c r="S496" s="234"/>
      <c r="T496" s="234"/>
      <c r="U496" s="234"/>
      <c r="V496" s="234"/>
      <c r="W496" s="234"/>
      <c r="X496" s="234"/>
      <c r="Y496" s="234"/>
      <c r="Z496" s="234"/>
      <c r="AA496" s="234"/>
      <c r="AB496" s="234"/>
      <c r="AC496" s="234"/>
      <c r="AD496" s="234"/>
      <c r="AE496" s="292">
        <f t="shared" si="462"/>
        <v>15</v>
      </c>
      <c r="AF496" s="234">
        <v>15</v>
      </c>
      <c r="AG496" s="234">
        <v>1</v>
      </c>
      <c r="AH496" s="234"/>
      <c r="AI496" s="234"/>
      <c r="AJ496" s="234"/>
      <c r="AK496" s="234"/>
      <c r="AL496" s="234"/>
      <c r="AM496" s="234"/>
      <c r="AN496" s="234"/>
      <c r="AO496" s="234"/>
      <c r="AP496" s="234"/>
      <c r="AQ496" s="542"/>
    </row>
    <row r="497" spans="1:43" s="169" customFormat="1" ht="14.25" hidden="1">
      <c r="A497" s="157"/>
      <c r="B497" s="157"/>
      <c r="C497" s="25" t="s">
        <v>311</v>
      </c>
      <c r="D497" s="132"/>
      <c r="E497" s="234">
        <f t="shared" ref="E497:K497" si="479">E499+E501+E502</f>
        <v>2960</v>
      </c>
      <c r="F497" s="234">
        <f t="shared" si="479"/>
        <v>1081</v>
      </c>
      <c r="G497" s="234">
        <f t="shared" si="479"/>
        <v>1081</v>
      </c>
      <c r="H497" s="234">
        <f t="shared" si="479"/>
        <v>0</v>
      </c>
      <c r="I497" s="234">
        <f t="shared" si="479"/>
        <v>1081</v>
      </c>
      <c r="J497" s="234">
        <f t="shared" si="479"/>
        <v>0</v>
      </c>
      <c r="K497" s="234">
        <f t="shared" si="479"/>
        <v>0</v>
      </c>
      <c r="L497" s="48">
        <f t="shared" si="467"/>
        <v>1081</v>
      </c>
      <c r="M497" s="48">
        <f t="shared" si="468"/>
        <v>0</v>
      </c>
      <c r="N497" s="234">
        <f t="shared" ref="N497:AP497" si="480">N499+N501+N502</f>
        <v>0</v>
      </c>
      <c r="O497" s="234">
        <f t="shared" si="480"/>
        <v>0</v>
      </c>
      <c r="P497" s="234">
        <f t="shared" si="480"/>
        <v>0</v>
      </c>
      <c r="Q497" s="234">
        <f t="shared" si="480"/>
        <v>0</v>
      </c>
      <c r="R497" s="234">
        <f t="shared" si="480"/>
        <v>0</v>
      </c>
      <c r="S497" s="234">
        <f t="shared" si="480"/>
        <v>0</v>
      </c>
      <c r="T497" s="234">
        <f t="shared" si="480"/>
        <v>0</v>
      </c>
      <c r="U497" s="234">
        <f t="shared" si="480"/>
        <v>0</v>
      </c>
      <c r="V497" s="234">
        <f t="shared" si="480"/>
        <v>0</v>
      </c>
      <c r="W497" s="234">
        <f t="shared" si="480"/>
        <v>0</v>
      </c>
      <c r="X497" s="234">
        <f t="shared" si="480"/>
        <v>0</v>
      </c>
      <c r="Y497" s="234">
        <f t="shared" si="480"/>
        <v>0</v>
      </c>
      <c r="Z497" s="234">
        <f t="shared" si="480"/>
        <v>0</v>
      </c>
      <c r="AA497" s="234">
        <f t="shared" si="480"/>
        <v>0</v>
      </c>
      <c r="AB497" s="234">
        <f t="shared" si="480"/>
        <v>0</v>
      </c>
      <c r="AC497" s="234">
        <f t="shared" si="480"/>
        <v>0</v>
      </c>
      <c r="AD497" s="234">
        <f t="shared" si="480"/>
        <v>0</v>
      </c>
      <c r="AE497" s="292">
        <f t="shared" si="462"/>
        <v>1081</v>
      </c>
      <c r="AF497" s="234">
        <f t="shared" si="480"/>
        <v>1081</v>
      </c>
      <c r="AG497" s="234">
        <f t="shared" si="480"/>
        <v>155</v>
      </c>
      <c r="AH497" s="234">
        <f t="shared" si="480"/>
        <v>0</v>
      </c>
      <c r="AI497" s="234">
        <f t="shared" si="480"/>
        <v>0</v>
      </c>
      <c r="AJ497" s="234">
        <f t="shared" si="480"/>
        <v>0</v>
      </c>
      <c r="AK497" s="234">
        <f t="shared" si="480"/>
        <v>0</v>
      </c>
      <c r="AL497" s="234">
        <f t="shared" si="480"/>
        <v>0</v>
      </c>
      <c r="AM497" s="234">
        <f t="shared" si="480"/>
        <v>0</v>
      </c>
      <c r="AN497" s="234">
        <f t="shared" si="480"/>
        <v>0</v>
      </c>
      <c r="AO497" s="234">
        <f t="shared" si="480"/>
        <v>0</v>
      </c>
      <c r="AP497" s="234">
        <f t="shared" si="480"/>
        <v>0</v>
      </c>
      <c r="AQ497" s="542"/>
    </row>
    <row r="498" spans="1:43" s="169" customFormat="1" ht="25.5" hidden="1">
      <c r="A498" s="157"/>
      <c r="B498" s="157"/>
      <c r="C498" s="163" t="s">
        <v>321</v>
      </c>
      <c r="D498" s="145">
        <v>60</v>
      </c>
      <c r="E498" s="299">
        <f t="shared" ref="E498:K498" si="481">E499+E500+E501</f>
        <v>2960</v>
      </c>
      <c r="F498" s="299">
        <f t="shared" si="481"/>
        <v>1081</v>
      </c>
      <c r="G498" s="299">
        <f t="shared" si="481"/>
        <v>1081</v>
      </c>
      <c r="H498" s="299">
        <f t="shared" si="481"/>
        <v>0</v>
      </c>
      <c r="I498" s="299">
        <f t="shared" si="481"/>
        <v>1081</v>
      </c>
      <c r="J498" s="299">
        <f t="shared" si="481"/>
        <v>0</v>
      </c>
      <c r="K498" s="299">
        <f t="shared" si="481"/>
        <v>0</v>
      </c>
      <c r="L498" s="48">
        <f t="shared" si="467"/>
        <v>1081</v>
      </c>
      <c r="M498" s="48">
        <f t="shared" si="468"/>
        <v>0</v>
      </c>
      <c r="N498" s="299">
        <f t="shared" ref="N498:AP498" si="482">N499+N500+N501</f>
        <v>0</v>
      </c>
      <c r="O498" s="299">
        <f t="shared" si="482"/>
        <v>0</v>
      </c>
      <c r="P498" s="299">
        <f t="shared" si="482"/>
        <v>0</v>
      </c>
      <c r="Q498" s="299">
        <f t="shared" si="482"/>
        <v>0</v>
      </c>
      <c r="R498" s="299">
        <f t="shared" si="482"/>
        <v>0</v>
      </c>
      <c r="S498" s="299">
        <f t="shared" si="482"/>
        <v>0</v>
      </c>
      <c r="T498" s="299">
        <f t="shared" si="482"/>
        <v>0</v>
      </c>
      <c r="U498" s="299">
        <f t="shared" si="482"/>
        <v>0</v>
      </c>
      <c r="V498" s="299">
        <f t="shared" si="482"/>
        <v>0</v>
      </c>
      <c r="W498" s="299">
        <f t="shared" si="482"/>
        <v>0</v>
      </c>
      <c r="X498" s="299">
        <f t="shared" si="482"/>
        <v>0</v>
      </c>
      <c r="Y498" s="299">
        <f t="shared" si="482"/>
        <v>0</v>
      </c>
      <c r="Z498" s="299">
        <f t="shared" si="482"/>
        <v>0</v>
      </c>
      <c r="AA498" s="299">
        <f t="shared" si="482"/>
        <v>0</v>
      </c>
      <c r="AB498" s="299">
        <f t="shared" si="482"/>
        <v>0</v>
      </c>
      <c r="AC498" s="299">
        <f t="shared" si="482"/>
        <v>0</v>
      </c>
      <c r="AD498" s="299">
        <f t="shared" si="482"/>
        <v>0</v>
      </c>
      <c r="AE498" s="292">
        <f t="shared" si="462"/>
        <v>1081</v>
      </c>
      <c r="AF498" s="299">
        <f t="shared" si="482"/>
        <v>1081</v>
      </c>
      <c r="AG498" s="299">
        <f t="shared" si="482"/>
        <v>155</v>
      </c>
      <c r="AH498" s="299">
        <f t="shared" si="482"/>
        <v>0</v>
      </c>
      <c r="AI498" s="299">
        <f t="shared" si="482"/>
        <v>0</v>
      </c>
      <c r="AJ498" s="299">
        <f t="shared" si="482"/>
        <v>0</v>
      </c>
      <c r="AK498" s="299">
        <f t="shared" si="482"/>
        <v>0</v>
      </c>
      <c r="AL498" s="299">
        <f t="shared" si="482"/>
        <v>0</v>
      </c>
      <c r="AM498" s="299">
        <f t="shared" si="482"/>
        <v>0</v>
      </c>
      <c r="AN498" s="299">
        <f t="shared" si="482"/>
        <v>0</v>
      </c>
      <c r="AO498" s="299">
        <f t="shared" si="482"/>
        <v>0</v>
      </c>
      <c r="AP498" s="299">
        <f t="shared" si="482"/>
        <v>0</v>
      </c>
      <c r="AQ498" s="542"/>
    </row>
    <row r="499" spans="1:43" ht="15" hidden="1" customHeight="1">
      <c r="A499" s="43"/>
      <c r="B499" s="43"/>
      <c r="C499" s="28" t="s">
        <v>197</v>
      </c>
      <c r="D499" s="29" t="s">
        <v>362</v>
      </c>
      <c r="E499" s="93">
        <v>2487</v>
      </c>
      <c r="F499" s="93">
        <v>908</v>
      </c>
      <c r="G499" s="93">
        <v>908</v>
      </c>
      <c r="H499" s="93"/>
      <c r="I499" s="93">
        <v>908</v>
      </c>
      <c r="J499" s="93"/>
      <c r="K499" s="93"/>
      <c r="L499" s="48">
        <f t="shared" si="467"/>
        <v>908</v>
      </c>
      <c r="M499" s="48">
        <f t="shared" si="468"/>
        <v>0</v>
      </c>
      <c r="N499" s="93">
        <v>0</v>
      </c>
      <c r="O499" s="93">
        <v>0</v>
      </c>
      <c r="P499" s="93">
        <v>0</v>
      </c>
      <c r="Q499" s="93"/>
      <c r="R499" s="93"/>
      <c r="S499" s="93"/>
      <c r="T499" s="93"/>
      <c r="U499" s="93"/>
      <c r="V499" s="93"/>
      <c r="W499" s="93"/>
      <c r="X499" s="93"/>
      <c r="Y499" s="93"/>
      <c r="Z499" s="93"/>
      <c r="AA499" s="93"/>
      <c r="AB499" s="93"/>
      <c r="AC499" s="93"/>
      <c r="AD499" s="93"/>
      <c r="AE499" s="292">
        <f t="shared" si="462"/>
        <v>908</v>
      </c>
      <c r="AF499" s="93">
        <v>908</v>
      </c>
      <c r="AG499" s="93">
        <v>130</v>
      </c>
      <c r="AH499" s="93"/>
      <c r="AI499" s="93"/>
      <c r="AJ499" s="93"/>
      <c r="AK499" s="93"/>
      <c r="AL499" s="93"/>
      <c r="AM499" s="93"/>
      <c r="AN499" s="93"/>
      <c r="AO499" s="93"/>
      <c r="AP499" s="93"/>
      <c r="AQ499"/>
    </row>
    <row r="500" spans="1:43" ht="15" hidden="1" customHeight="1">
      <c r="A500" s="43"/>
      <c r="B500" s="43"/>
      <c r="C500" s="28" t="s">
        <v>199</v>
      </c>
      <c r="D500" s="29" t="s">
        <v>363</v>
      </c>
      <c r="E500" s="93"/>
      <c r="F500" s="93"/>
      <c r="G500" s="93"/>
      <c r="H500" s="93"/>
      <c r="I500" s="93"/>
      <c r="J500" s="93"/>
      <c r="K500" s="93"/>
      <c r="L500" s="48">
        <f t="shared" si="467"/>
        <v>0</v>
      </c>
      <c r="M500" s="48">
        <f t="shared" si="468"/>
        <v>0</v>
      </c>
      <c r="N500" s="93"/>
      <c r="O500" s="93"/>
      <c r="P500" s="93"/>
      <c r="Q500" s="93"/>
      <c r="R500" s="93"/>
      <c r="S500" s="93"/>
      <c r="T500" s="93"/>
      <c r="U500" s="93"/>
      <c r="V500" s="93"/>
      <c r="W500" s="93"/>
      <c r="X500" s="93"/>
      <c r="Y500" s="93"/>
      <c r="Z500" s="93"/>
      <c r="AA500" s="93"/>
      <c r="AB500" s="93"/>
      <c r="AC500" s="93"/>
      <c r="AD500" s="93"/>
      <c r="AE500" s="292">
        <f t="shared" si="462"/>
        <v>0</v>
      </c>
      <c r="AF500" s="93"/>
      <c r="AG500" s="93"/>
      <c r="AH500" s="93"/>
      <c r="AI500" s="93"/>
      <c r="AJ500" s="93"/>
      <c r="AK500" s="93"/>
      <c r="AL500" s="93"/>
      <c r="AM500" s="93"/>
      <c r="AN500" s="93"/>
      <c r="AO500" s="93"/>
      <c r="AP500" s="93"/>
      <c r="AQ500"/>
    </row>
    <row r="501" spans="1:43" ht="15" hidden="1" customHeight="1">
      <c r="A501" s="43"/>
      <c r="B501" s="43"/>
      <c r="C501" s="28" t="s">
        <v>201</v>
      </c>
      <c r="D501" s="29" t="s">
        <v>364</v>
      </c>
      <c r="E501" s="93">
        <v>473</v>
      </c>
      <c r="F501" s="93">
        <v>173</v>
      </c>
      <c r="G501" s="93">
        <v>173</v>
      </c>
      <c r="H501" s="93"/>
      <c r="I501" s="93">
        <v>173</v>
      </c>
      <c r="J501" s="93"/>
      <c r="K501" s="93"/>
      <c r="L501" s="48">
        <f t="shared" si="467"/>
        <v>173</v>
      </c>
      <c r="M501" s="48">
        <f t="shared" si="468"/>
        <v>0</v>
      </c>
      <c r="N501" s="93">
        <v>0</v>
      </c>
      <c r="O501" s="93">
        <v>0</v>
      </c>
      <c r="P501" s="93">
        <v>0</v>
      </c>
      <c r="Q501" s="93"/>
      <c r="R501" s="93"/>
      <c r="S501" s="93"/>
      <c r="T501" s="93"/>
      <c r="U501" s="93"/>
      <c r="V501" s="93"/>
      <c r="W501" s="93"/>
      <c r="X501" s="93"/>
      <c r="Y501" s="93"/>
      <c r="Z501" s="93"/>
      <c r="AA501" s="93"/>
      <c r="AB501" s="93"/>
      <c r="AC501" s="93"/>
      <c r="AD501" s="93"/>
      <c r="AE501" s="292">
        <f t="shared" si="462"/>
        <v>173</v>
      </c>
      <c r="AF501" s="93">
        <v>173</v>
      </c>
      <c r="AG501" s="93">
        <v>25</v>
      </c>
      <c r="AH501" s="93"/>
      <c r="AI501" s="93"/>
      <c r="AJ501" s="93"/>
      <c r="AK501" s="93"/>
      <c r="AL501" s="93"/>
      <c r="AM501" s="93"/>
      <c r="AN501" s="93"/>
      <c r="AO501" s="93"/>
      <c r="AP501" s="93"/>
      <c r="AQ501"/>
    </row>
    <row r="502" spans="1:43" ht="15" hidden="1" customHeight="1">
      <c r="A502" s="43"/>
      <c r="B502" s="43"/>
      <c r="C502" s="28" t="s">
        <v>365</v>
      </c>
      <c r="D502" s="29">
        <v>70</v>
      </c>
      <c r="E502" s="93">
        <v>0</v>
      </c>
      <c r="F502" s="93">
        <v>0</v>
      </c>
      <c r="G502" s="93"/>
      <c r="H502" s="93">
        <v>0</v>
      </c>
      <c r="I502" s="93">
        <v>0</v>
      </c>
      <c r="J502" s="93">
        <v>0</v>
      </c>
      <c r="K502" s="93">
        <v>0</v>
      </c>
      <c r="L502" s="48">
        <f t="shared" si="467"/>
        <v>0</v>
      </c>
      <c r="M502" s="48">
        <f t="shared" si="468"/>
        <v>0</v>
      </c>
      <c r="N502" s="93">
        <v>0</v>
      </c>
      <c r="O502" s="93">
        <v>0</v>
      </c>
      <c r="P502" s="93">
        <v>0</v>
      </c>
      <c r="Q502" s="93">
        <v>0</v>
      </c>
      <c r="R502" s="93">
        <v>0</v>
      </c>
      <c r="S502" s="93">
        <v>0</v>
      </c>
      <c r="T502" s="93">
        <v>0</v>
      </c>
      <c r="U502" s="93">
        <v>0</v>
      </c>
      <c r="V502" s="93">
        <v>0</v>
      </c>
      <c r="W502" s="93">
        <v>0</v>
      </c>
      <c r="X502" s="93">
        <v>0</v>
      </c>
      <c r="Y502" s="93">
        <v>0</v>
      </c>
      <c r="Z502" s="93">
        <v>0</v>
      </c>
      <c r="AA502" s="93">
        <v>0</v>
      </c>
      <c r="AB502" s="93">
        <v>0</v>
      </c>
      <c r="AC502" s="93">
        <v>0</v>
      </c>
      <c r="AD502" s="93">
        <v>0</v>
      </c>
      <c r="AE502" s="292">
        <f t="shared" si="462"/>
        <v>0</v>
      </c>
      <c r="AF502" s="93">
        <v>0</v>
      </c>
      <c r="AG502" s="93">
        <v>0</v>
      </c>
      <c r="AH502" s="93">
        <v>0</v>
      </c>
      <c r="AI502" s="93">
        <v>0</v>
      </c>
      <c r="AJ502" s="93">
        <v>0</v>
      </c>
      <c r="AK502" s="93">
        <v>0</v>
      </c>
      <c r="AL502" s="93">
        <v>0</v>
      </c>
      <c r="AM502" s="93">
        <v>0</v>
      </c>
      <c r="AN502" s="93">
        <v>0</v>
      </c>
      <c r="AO502" s="93">
        <v>0</v>
      </c>
      <c r="AP502" s="93">
        <v>0</v>
      </c>
      <c r="AQ502"/>
    </row>
    <row r="503" spans="1:43" s="140" customFormat="1" ht="34.5" customHeight="1">
      <c r="A503" s="137"/>
      <c r="B503" s="137"/>
      <c r="C503" s="160" t="s">
        <v>400</v>
      </c>
      <c r="D503" s="543" t="s">
        <v>334</v>
      </c>
      <c r="E503" s="302">
        <f t="shared" ref="E503:K503" si="483">E504+E506</f>
        <v>38351</v>
      </c>
      <c r="F503" s="302">
        <f t="shared" si="483"/>
        <v>67902</v>
      </c>
      <c r="G503" s="302">
        <f t="shared" si="483"/>
        <v>73336</v>
      </c>
      <c r="H503" s="302">
        <f t="shared" si="483"/>
        <v>21109</v>
      </c>
      <c r="I503" s="302">
        <f t="shared" si="483"/>
        <v>24946</v>
      </c>
      <c r="J503" s="302">
        <f t="shared" si="483"/>
        <v>13978</v>
      </c>
      <c r="K503" s="302">
        <f t="shared" si="483"/>
        <v>13303</v>
      </c>
      <c r="L503" s="48">
        <f t="shared" si="467"/>
        <v>73336</v>
      </c>
      <c r="M503" s="48">
        <f t="shared" si="468"/>
        <v>0</v>
      </c>
      <c r="N503" s="302">
        <f t="shared" ref="N503:AP503" si="484">N504+N506</f>
        <v>288</v>
      </c>
      <c r="O503" s="302">
        <f t="shared" si="484"/>
        <v>0</v>
      </c>
      <c r="P503" s="302">
        <f t="shared" si="484"/>
        <v>0</v>
      </c>
      <c r="Q503" s="302">
        <f t="shared" si="484"/>
        <v>0</v>
      </c>
      <c r="R503" s="302">
        <f t="shared" si="484"/>
        <v>0</v>
      </c>
      <c r="S503" s="302">
        <f t="shared" si="484"/>
        <v>0</v>
      </c>
      <c r="T503" s="302">
        <f t="shared" si="484"/>
        <v>0</v>
      </c>
      <c r="U503" s="302">
        <f t="shared" si="484"/>
        <v>0</v>
      </c>
      <c r="V503" s="302">
        <f t="shared" si="484"/>
        <v>0</v>
      </c>
      <c r="W503" s="302">
        <f t="shared" si="484"/>
        <v>0</v>
      </c>
      <c r="X503" s="302">
        <f t="shared" si="484"/>
        <v>0</v>
      </c>
      <c r="Y503" s="302">
        <f t="shared" si="484"/>
        <v>0</v>
      </c>
      <c r="Z503" s="302">
        <f t="shared" si="484"/>
        <v>0</v>
      </c>
      <c r="AA503" s="302">
        <f t="shared" si="484"/>
        <v>9000</v>
      </c>
      <c r="AB503" s="302">
        <f t="shared" si="484"/>
        <v>0</v>
      </c>
      <c r="AC503" s="302">
        <f t="shared" si="484"/>
        <v>0</v>
      </c>
      <c r="AD503" s="302">
        <f t="shared" si="484"/>
        <v>0</v>
      </c>
      <c r="AE503" s="292">
        <f t="shared" si="462"/>
        <v>82336</v>
      </c>
      <c r="AF503" s="302">
        <f t="shared" si="484"/>
        <v>82336</v>
      </c>
      <c r="AG503" s="302">
        <f t="shared" si="484"/>
        <v>25959</v>
      </c>
      <c r="AH503" s="302">
        <f t="shared" si="484"/>
        <v>51334</v>
      </c>
      <c r="AI503" s="302">
        <f t="shared" si="484"/>
        <v>0</v>
      </c>
      <c r="AJ503" s="302">
        <f t="shared" si="484"/>
        <v>0</v>
      </c>
      <c r="AK503" s="302">
        <f t="shared" si="484"/>
        <v>0</v>
      </c>
      <c r="AL503" s="302">
        <f t="shared" si="484"/>
        <v>55834</v>
      </c>
      <c r="AM503" s="302">
        <f t="shared" si="484"/>
        <v>0</v>
      </c>
      <c r="AN503" s="302">
        <f t="shared" si="484"/>
        <v>0</v>
      </c>
      <c r="AO503" s="302">
        <f t="shared" si="484"/>
        <v>0</v>
      </c>
      <c r="AP503" s="302">
        <f t="shared" si="484"/>
        <v>0</v>
      </c>
      <c r="AQ503"/>
    </row>
    <row r="504" spans="1:43" s="140" customFormat="1" ht="15" hidden="1" customHeight="1">
      <c r="A504" s="137"/>
      <c r="B504" s="137"/>
      <c r="C504" s="25" t="s">
        <v>298</v>
      </c>
      <c r="D504" s="29"/>
      <c r="E504" s="93">
        <f t="shared" ref="E504:AP504" si="485">E505</f>
        <v>0</v>
      </c>
      <c r="F504" s="93">
        <f t="shared" si="485"/>
        <v>0</v>
      </c>
      <c r="G504" s="93">
        <f t="shared" si="485"/>
        <v>0</v>
      </c>
      <c r="H504" s="93">
        <f t="shared" si="485"/>
        <v>0</v>
      </c>
      <c r="I504" s="93">
        <f t="shared" si="485"/>
        <v>0</v>
      </c>
      <c r="J504" s="93">
        <f t="shared" si="485"/>
        <v>0</v>
      </c>
      <c r="K504" s="93">
        <f t="shared" si="485"/>
        <v>0</v>
      </c>
      <c r="L504" s="48">
        <f t="shared" si="467"/>
        <v>0</v>
      </c>
      <c r="M504" s="48">
        <f t="shared" si="468"/>
        <v>0</v>
      </c>
      <c r="N504" s="93">
        <f t="shared" si="485"/>
        <v>0</v>
      </c>
      <c r="O504" s="93">
        <f t="shared" si="485"/>
        <v>0</v>
      </c>
      <c r="P504" s="93">
        <f t="shared" si="485"/>
        <v>0</v>
      </c>
      <c r="Q504" s="93">
        <f t="shared" si="485"/>
        <v>0</v>
      </c>
      <c r="R504" s="93">
        <f t="shared" si="485"/>
        <v>0</v>
      </c>
      <c r="S504" s="93">
        <f t="shared" si="485"/>
        <v>0</v>
      </c>
      <c r="T504" s="93">
        <f t="shared" si="485"/>
        <v>0</v>
      </c>
      <c r="U504" s="93">
        <f t="shared" si="485"/>
        <v>0</v>
      </c>
      <c r="V504" s="93">
        <f t="shared" si="485"/>
        <v>0</v>
      </c>
      <c r="W504" s="93">
        <f t="shared" si="485"/>
        <v>0</v>
      </c>
      <c r="X504" s="93">
        <f t="shared" si="485"/>
        <v>0</v>
      </c>
      <c r="Y504" s="93">
        <f t="shared" si="485"/>
        <v>0</v>
      </c>
      <c r="Z504" s="93">
        <f t="shared" si="485"/>
        <v>0</v>
      </c>
      <c r="AA504" s="93">
        <f t="shared" si="485"/>
        <v>0</v>
      </c>
      <c r="AB504" s="93">
        <f t="shared" si="485"/>
        <v>0</v>
      </c>
      <c r="AC504" s="93">
        <f t="shared" si="485"/>
        <v>0</v>
      </c>
      <c r="AD504" s="93">
        <f t="shared" si="485"/>
        <v>0</v>
      </c>
      <c r="AE504" s="292">
        <f t="shared" si="462"/>
        <v>0</v>
      </c>
      <c r="AF504" s="93">
        <f t="shared" si="485"/>
        <v>0</v>
      </c>
      <c r="AG504" s="93">
        <f t="shared" si="485"/>
        <v>0</v>
      </c>
      <c r="AH504" s="93">
        <f t="shared" si="485"/>
        <v>0</v>
      </c>
      <c r="AI504" s="93">
        <f t="shared" si="485"/>
        <v>0</v>
      </c>
      <c r="AJ504" s="93">
        <f t="shared" si="485"/>
        <v>0</v>
      </c>
      <c r="AK504" s="93">
        <f t="shared" si="485"/>
        <v>0</v>
      </c>
      <c r="AL504" s="93">
        <f t="shared" si="485"/>
        <v>0</v>
      </c>
      <c r="AM504" s="93">
        <f t="shared" si="485"/>
        <v>0</v>
      </c>
      <c r="AN504" s="93">
        <f t="shared" si="485"/>
        <v>0</v>
      </c>
      <c r="AO504" s="93">
        <f t="shared" si="485"/>
        <v>0</v>
      </c>
      <c r="AP504" s="93">
        <f t="shared" si="485"/>
        <v>0</v>
      </c>
      <c r="AQ504"/>
    </row>
    <row r="505" spans="1:43" s="140" customFormat="1" ht="15" hidden="1" customHeight="1">
      <c r="A505" s="137"/>
      <c r="B505" s="137"/>
      <c r="C505" s="28" t="s">
        <v>401</v>
      </c>
      <c r="D505" s="29">
        <v>20</v>
      </c>
      <c r="E505" s="93"/>
      <c r="F505" s="93"/>
      <c r="G505" s="93"/>
      <c r="H505" s="93"/>
      <c r="I505" s="93"/>
      <c r="J505" s="93"/>
      <c r="K505" s="93"/>
      <c r="L505" s="48">
        <f t="shared" si="467"/>
        <v>0</v>
      </c>
      <c r="M505" s="48">
        <f t="shared" si="468"/>
        <v>0</v>
      </c>
      <c r="N505" s="93"/>
      <c r="O505" s="93"/>
      <c r="P505" s="93"/>
      <c r="Q505" s="93"/>
      <c r="R505" s="93"/>
      <c r="S505" s="93"/>
      <c r="T505" s="93"/>
      <c r="U505" s="93"/>
      <c r="V505" s="93"/>
      <c r="W505" s="93"/>
      <c r="X505" s="93"/>
      <c r="Y505" s="93"/>
      <c r="Z505" s="93"/>
      <c r="AA505" s="93"/>
      <c r="AB505" s="93"/>
      <c r="AC505" s="93"/>
      <c r="AD505" s="93"/>
      <c r="AE505" s="292">
        <f t="shared" si="462"/>
        <v>0</v>
      </c>
      <c r="AF505" s="93"/>
      <c r="AG505" s="93"/>
      <c r="AH505" s="93"/>
      <c r="AI505" s="93"/>
      <c r="AJ505" s="93"/>
      <c r="AK505" s="93"/>
      <c r="AL505" s="93"/>
      <c r="AM505" s="93"/>
      <c r="AN505" s="93"/>
      <c r="AO505" s="93"/>
      <c r="AP505" s="93"/>
      <c r="AQ505"/>
    </row>
    <row r="506" spans="1:43" s="140" customFormat="1" ht="15" customHeight="1">
      <c r="A506" s="137"/>
      <c r="B506" s="137"/>
      <c r="C506" s="25" t="s">
        <v>311</v>
      </c>
      <c r="D506" s="29"/>
      <c r="E506" s="93">
        <f t="shared" ref="E506:K506" si="486">E507+E511</f>
        <v>38351</v>
      </c>
      <c r="F506" s="93">
        <f t="shared" si="486"/>
        <v>67902</v>
      </c>
      <c r="G506" s="93">
        <f t="shared" si="486"/>
        <v>73336</v>
      </c>
      <c r="H506" s="93">
        <f t="shared" si="486"/>
        <v>21109</v>
      </c>
      <c r="I506" s="93">
        <f t="shared" si="486"/>
        <v>24946</v>
      </c>
      <c r="J506" s="93">
        <f t="shared" si="486"/>
        <v>13978</v>
      </c>
      <c r="K506" s="93">
        <f t="shared" si="486"/>
        <v>13303</v>
      </c>
      <c r="L506" s="48">
        <f t="shared" si="467"/>
        <v>73336</v>
      </c>
      <c r="M506" s="48">
        <f t="shared" si="468"/>
        <v>0</v>
      </c>
      <c r="N506" s="93">
        <f t="shared" ref="N506:AP506" si="487">N507+N511</f>
        <v>288</v>
      </c>
      <c r="O506" s="93">
        <f t="shared" si="487"/>
        <v>0</v>
      </c>
      <c r="P506" s="93">
        <f t="shared" si="487"/>
        <v>0</v>
      </c>
      <c r="Q506" s="93">
        <f t="shared" si="487"/>
        <v>0</v>
      </c>
      <c r="R506" s="93">
        <f t="shared" si="487"/>
        <v>0</v>
      </c>
      <c r="S506" s="93">
        <f t="shared" si="487"/>
        <v>0</v>
      </c>
      <c r="T506" s="93">
        <f t="shared" si="487"/>
        <v>0</v>
      </c>
      <c r="U506" s="93">
        <f t="shared" si="487"/>
        <v>0</v>
      </c>
      <c r="V506" s="93">
        <f t="shared" si="487"/>
        <v>0</v>
      </c>
      <c r="W506" s="93">
        <f t="shared" si="487"/>
        <v>0</v>
      </c>
      <c r="X506" s="93">
        <f t="shared" si="487"/>
        <v>0</v>
      </c>
      <c r="Y506" s="93">
        <f t="shared" si="487"/>
        <v>0</v>
      </c>
      <c r="Z506" s="93">
        <f t="shared" si="487"/>
        <v>0</v>
      </c>
      <c r="AA506" s="93">
        <f t="shared" si="487"/>
        <v>9000</v>
      </c>
      <c r="AB506" s="93">
        <f t="shared" si="487"/>
        <v>0</v>
      </c>
      <c r="AC506" s="93">
        <f t="shared" si="487"/>
        <v>0</v>
      </c>
      <c r="AD506" s="93">
        <f t="shared" si="487"/>
        <v>0</v>
      </c>
      <c r="AE506" s="292">
        <f t="shared" si="462"/>
        <v>82336</v>
      </c>
      <c r="AF506" s="93">
        <f t="shared" si="487"/>
        <v>82336</v>
      </c>
      <c r="AG506" s="93">
        <f t="shared" si="487"/>
        <v>25959</v>
      </c>
      <c r="AH506" s="93">
        <f t="shared" si="487"/>
        <v>51334</v>
      </c>
      <c r="AI506" s="93">
        <f t="shared" si="487"/>
        <v>0</v>
      </c>
      <c r="AJ506" s="93">
        <f t="shared" si="487"/>
        <v>0</v>
      </c>
      <c r="AK506" s="93">
        <f t="shared" si="487"/>
        <v>0</v>
      </c>
      <c r="AL506" s="93">
        <f t="shared" si="487"/>
        <v>55834</v>
      </c>
      <c r="AM506" s="93">
        <f t="shared" si="487"/>
        <v>0</v>
      </c>
      <c r="AN506" s="93">
        <f t="shared" si="487"/>
        <v>0</v>
      </c>
      <c r="AO506" s="93">
        <f t="shared" si="487"/>
        <v>0</v>
      </c>
      <c r="AP506" s="93">
        <f t="shared" si="487"/>
        <v>0</v>
      </c>
      <c r="AQ506"/>
    </row>
    <row r="507" spans="1:43" s="140" customFormat="1" ht="27.75" customHeight="1">
      <c r="A507" s="137"/>
      <c r="B507" s="137"/>
      <c r="C507" s="31" t="s">
        <v>402</v>
      </c>
      <c r="D507" s="544">
        <v>60</v>
      </c>
      <c r="E507" s="303">
        <f t="shared" ref="E507:K507" si="488">E508+E509+E510</f>
        <v>37000</v>
      </c>
      <c r="F507" s="303">
        <f t="shared" si="488"/>
        <v>67902</v>
      </c>
      <c r="G507" s="303">
        <f t="shared" si="488"/>
        <v>67902</v>
      </c>
      <c r="H507" s="303">
        <f t="shared" si="488"/>
        <v>15675</v>
      </c>
      <c r="I507" s="303">
        <f t="shared" si="488"/>
        <v>24946</v>
      </c>
      <c r="J507" s="303">
        <f t="shared" si="488"/>
        <v>13978</v>
      </c>
      <c r="K507" s="303">
        <f t="shared" si="488"/>
        <v>13303</v>
      </c>
      <c r="L507" s="48">
        <f t="shared" si="467"/>
        <v>67902</v>
      </c>
      <c r="M507" s="48">
        <f t="shared" si="468"/>
        <v>0</v>
      </c>
      <c r="N507" s="303">
        <f t="shared" ref="N507:AP507" si="489">N508+N509+N510</f>
        <v>288</v>
      </c>
      <c r="O507" s="303">
        <f t="shared" si="489"/>
        <v>0</v>
      </c>
      <c r="P507" s="303">
        <f t="shared" si="489"/>
        <v>0</v>
      </c>
      <c r="Q507" s="303">
        <f t="shared" si="489"/>
        <v>0</v>
      </c>
      <c r="R507" s="303">
        <f t="shared" si="489"/>
        <v>0</v>
      </c>
      <c r="S507" s="303">
        <f t="shared" si="489"/>
        <v>0</v>
      </c>
      <c r="T507" s="303">
        <f t="shared" si="489"/>
        <v>0</v>
      </c>
      <c r="U507" s="303">
        <f t="shared" si="489"/>
        <v>0</v>
      </c>
      <c r="V507" s="303">
        <f t="shared" si="489"/>
        <v>0</v>
      </c>
      <c r="W507" s="303">
        <f t="shared" si="489"/>
        <v>0</v>
      </c>
      <c r="X507" s="303">
        <f t="shared" si="489"/>
        <v>0</v>
      </c>
      <c r="Y507" s="303">
        <f t="shared" si="489"/>
        <v>0</v>
      </c>
      <c r="Z507" s="303">
        <f t="shared" si="489"/>
        <v>0</v>
      </c>
      <c r="AA507" s="303">
        <f t="shared" si="489"/>
        <v>0</v>
      </c>
      <c r="AB507" s="303">
        <f t="shared" si="489"/>
        <v>0</v>
      </c>
      <c r="AC507" s="303">
        <f t="shared" si="489"/>
        <v>0</v>
      </c>
      <c r="AD507" s="303">
        <f t="shared" si="489"/>
        <v>0</v>
      </c>
      <c r="AE507" s="292">
        <f t="shared" si="462"/>
        <v>67902</v>
      </c>
      <c r="AF507" s="303">
        <f t="shared" si="489"/>
        <v>67902</v>
      </c>
      <c r="AG507" s="303">
        <f t="shared" si="489"/>
        <v>13051</v>
      </c>
      <c r="AH507" s="303">
        <f t="shared" si="489"/>
        <v>44834</v>
      </c>
      <c r="AI507" s="303">
        <f t="shared" si="489"/>
        <v>0</v>
      </c>
      <c r="AJ507" s="303">
        <f t="shared" si="489"/>
        <v>0</v>
      </c>
      <c r="AK507" s="303">
        <f t="shared" si="489"/>
        <v>0</v>
      </c>
      <c r="AL507" s="303">
        <f t="shared" si="489"/>
        <v>44834</v>
      </c>
      <c r="AM507" s="303">
        <f t="shared" si="489"/>
        <v>0</v>
      </c>
      <c r="AN507" s="303">
        <f t="shared" si="489"/>
        <v>0</v>
      </c>
      <c r="AO507" s="303">
        <f t="shared" si="489"/>
        <v>0</v>
      </c>
      <c r="AP507" s="303">
        <f t="shared" si="489"/>
        <v>0</v>
      </c>
      <c r="AQ507"/>
    </row>
    <row r="508" spans="1:43" s="140" customFormat="1" ht="15" customHeight="1">
      <c r="A508" s="137"/>
      <c r="B508" s="137"/>
      <c r="C508" s="28" t="s">
        <v>197</v>
      </c>
      <c r="D508" s="29" t="s">
        <v>362</v>
      </c>
      <c r="E508" s="93">
        <v>31092</v>
      </c>
      <c r="F508" s="93">
        <v>57061</v>
      </c>
      <c r="G508" s="93">
        <v>57061</v>
      </c>
      <c r="H508" s="93">
        <v>13172</v>
      </c>
      <c r="I508" s="93">
        <v>20963</v>
      </c>
      <c r="J508" s="93">
        <v>11746</v>
      </c>
      <c r="K508" s="93">
        <v>11180</v>
      </c>
      <c r="L508" s="48">
        <f t="shared" si="467"/>
        <v>57061</v>
      </c>
      <c r="M508" s="48">
        <f t="shared" si="468"/>
        <v>0</v>
      </c>
      <c r="N508" s="93">
        <v>288</v>
      </c>
      <c r="O508" s="93">
        <v>0</v>
      </c>
      <c r="P508" s="93">
        <v>0</v>
      </c>
      <c r="Q508" s="93"/>
      <c r="R508" s="93"/>
      <c r="S508" s="93"/>
      <c r="T508" s="93"/>
      <c r="U508" s="93"/>
      <c r="V508" s="93"/>
      <c r="W508" s="93"/>
      <c r="X508" s="93"/>
      <c r="Y508" s="93"/>
      <c r="Z508" s="93"/>
      <c r="AA508" s="93"/>
      <c r="AB508" s="93"/>
      <c r="AC508" s="93"/>
      <c r="AD508" s="93"/>
      <c r="AE508" s="292">
        <f t="shared" si="462"/>
        <v>57061</v>
      </c>
      <c r="AF508" s="93">
        <v>57061</v>
      </c>
      <c r="AG508" s="93">
        <v>10906</v>
      </c>
      <c r="AH508" s="93">
        <v>37053</v>
      </c>
      <c r="AI508" s="93"/>
      <c r="AJ508" s="93"/>
      <c r="AK508" s="93"/>
      <c r="AL508" s="93">
        <v>37053</v>
      </c>
      <c r="AM508" s="93"/>
      <c r="AN508" s="93"/>
      <c r="AO508" s="93"/>
      <c r="AP508" s="93"/>
      <c r="AQ508"/>
    </row>
    <row r="509" spans="1:43" s="140" customFormat="1" ht="15" customHeight="1">
      <c r="A509" s="137"/>
      <c r="B509" s="137"/>
      <c r="C509" s="28" t="s">
        <v>199</v>
      </c>
      <c r="D509" s="29" t="s">
        <v>363</v>
      </c>
      <c r="E509" s="93"/>
      <c r="F509" s="93"/>
      <c r="G509" s="93"/>
      <c r="H509" s="93"/>
      <c r="I509" s="93"/>
      <c r="J509" s="93"/>
      <c r="K509" s="93"/>
      <c r="L509" s="48">
        <f t="shared" si="467"/>
        <v>0</v>
      </c>
      <c r="M509" s="48">
        <f t="shared" si="468"/>
        <v>0</v>
      </c>
      <c r="N509" s="93"/>
      <c r="O509" s="93"/>
      <c r="P509" s="93"/>
      <c r="Q509" s="93"/>
      <c r="R509" s="93"/>
      <c r="S509" s="93"/>
      <c r="T509" s="93"/>
      <c r="U509" s="93"/>
      <c r="V509" s="93"/>
      <c r="W509" s="93"/>
      <c r="X509" s="93"/>
      <c r="Y509" s="93"/>
      <c r="Z509" s="93"/>
      <c r="AA509" s="93"/>
      <c r="AB509" s="93"/>
      <c r="AC509" s="93"/>
      <c r="AD509" s="93"/>
      <c r="AE509" s="292">
        <f t="shared" si="462"/>
        <v>0</v>
      </c>
      <c r="AF509" s="93"/>
      <c r="AG509" s="93"/>
      <c r="AH509" s="93"/>
      <c r="AI509" s="93"/>
      <c r="AJ509" s="93"/>
      <c r="AK509" s="93"/>
      <c r="AL509" s="93"/>
      <c r="AM509" s="93"/>
      <c r="AN509" s="93"/>
      <c r="AO509" s="93"/>
      <c r="AP509" s="93"/>
      <c r="AQ509"/>
    </row>
    <row r="510" spans="1:43" s="140" customFormat="1" ht="15" customHeight="1">
      <c r="A510" s="137"/>
      <c r="B510" s="137"/>
      <c r="C510" s="28" t="s">
        <v>201</v>
      </c>
      <c r="D510" s="29" t="s">
        <v>364</v>
      </c>
      <c r="E510" s="93">
        <v>5908</v>
      </c>
      <c r="F510" s="93">
        <v>10841</v>
      </c>
      <c r="G510" s="93">
        <v>10841</v>
      </c>
      <c r="H510" s="93">
        <v>2503</v>
      </c>
      <c r="I510" s="93">
        <v>3983</v>
      </c>
      <c r="J510" s="93">
        <v>2232</v>
      </c>
      <c r="K510" s="93">
        <v>2123</v>
      </c>
      <c r="L510" s="48">
        <f t="shared" si="467"/>
        <v>10841</v>
      </c>
      <c r="M510" s="48">
        <f t="shared" si="468"/>
        <v>0</v>
      </c>
      <c r="N510" s="93"/>
      <c r="O510" s="93"/>
      <c r="P510" s="93"/>
      <c r="Q510" s="93"/>
      <c r="R510" s="93"/>
      <c r="S510" s="93"/>
      <c r="T510" s="93"/>
      <c r="U510" s="93"/>
      <c r="V510" s="93"/>
      <c r="W510" s="93"/>
      <c r="X510" s="93"/>
      <c r="Y510" s="93"/>
      <c r="Z510" s="93"/>
      <c r="AA510" s="93"/>
      <c r="AB510" s="93"/>
      <c r="AC510" s="93"/>
      <c r="AD510" s="93"/>
      <c r="AE510" s="292">
        <f t="shared" si="462"/>
        <v>10841</v>
      </c>
      <c r="AF510" s="93">
        <v>10841</v>
      </c>
      <c r="AG510" s="93">
        <v>2145</v>
      </c>
      <c r="AH510" s="93">
        <v>7781</v>
      </c>
      <c r="AI510" s="93"/>
      <c r="AJ510" s="93"/>
      <c r="AK510" s="93"/>
      <c r="AL510" s="93">
        <f>44834-37053</f>
        <v>7781</v>
      </c>
      <c r="AM510" s="93"/>
      <c r="AN510" s="93"/>
      <c r="AO510" s="93"/>
      <c r="AP510" s="93"/>
      <c r="AQ510"/>
    </row>
    <row r="511" spans="1:43" s="140" customFormat="1" ht="15" customHeight="1">
      <c r="A511" s="137"/>
      <c r="B511" s="137"/>
      <c r="C511" s="28" t="s">
        <v>365</v>
      </c>
      <c r="D511" s="29">
        <v>70</v>
      </c>
      <c r="E511" s="304">
        <v>1351</v>
      </c>
      <c r="F511" s="304"/>
      <c r="G511" s="304">
        <v>5434</v>
      </c>
      <c r="H511" s="304">
        <v>5434</v>
      </c>
      <c r="I511" s="304"/>
      <c r="J511" s="304"/>
      <c r="K511" s="304"/>
      <c r="L511" s="48">
        <f t="shared" si="467"/>
        <v>5434</v>
      </c>
      <c r="M511" s="48">
        <f t="shared" si="468"/>
        <v>0</v>
      </c>
      <c r="N511" s="304">
        <v>0</v>
      </c>
      <c r="O511" s="304">
        <v>0</v>
      </c>
      <c r="P511" s="304">
        <v>0</v>
      </c>
      <c r="Q511" s="304"/>
      <c r="R511" s="304"/>
      <c r="S511" s="304"/>
      <c r="T511" s="304"/>
      <c r="U511" s="304"/>
      <c r="V511" s="304"/>
      <c r="W511" s="304"/>
      <c r="X511" s="304"/>
      <c r="Y511" s="304"/>
      <c r="Z511" s="304"/>
      <c r="AA511" s="304">
        <v>9000</v>
      </c>
      <c r="AB511" s="304"/>
      <c r="AC511" s="304"/>
      <c r="AD511" s="304"/>
      <c r="AE511" s="292">
        <f t="shared" si="462"/>
        <v>14434</v>
      </c>
      <c r="AF511" s="304">
        <v>14434</v>
      </c>
      <c r="AG511" s="304">
        <v>12908</v>
      </c>
      <c r="AH511" s="304">
        <v>6500</v>
      </c>
      <c r="AI511" s="304"/>
      <c r="AJ511" s="304"/>
      <c r="AK511" s="304"/>
      <c r="AL511" s="304">
        <v>11000</v>
      </c>
      <c r="AM511" s="304"/>
      <c r="AN511" s="304"/>
      <c r="AO511" s="304"/>
      <c r="AP511" s="304"/>
      <c r="AQ511"/>
    </row>
    <row r="512" spans="1:43" s="140" customFormat="1" ht="0.75" customHeight="1">
      <c r="A512" s="137"/>
      <c r="B512" s="137"/>
      <c r="C512" s="545" t="s">
        <v>403</v>
      </c>
      <c r="D512" s="543" t="s">
        <v>334</v>
      </c>
      <c r="E512" s="305">
        <f t="shared" ref="E512:K512" si="490">E513+E515</f>
        <v>35917</v>
      </c>
      <c r="F512" s="305">
        <f t="shared" si="490"/>
        <v>29453</v>
      </c>
      <c r="G512" s="305">
        <f t="shared" si="490"/>
        <v>29455</v>
      </c>
      <c r="H512" s="305">
        <f t="shared" si="490"/>
        <v>29455</v>
      </c>
      <c r="I512" s="305">
        <f t="shared" si="490"/>
        <v>0</v>
      </c>
      <c r="J512" s="305">
        <f t="shared" si="490"/>
        <v>0</v>
      </c>
      <c r="K512" s="305">
        <f t="shared" si="490"/>
        <v>0</v>
      </c>
      <c r="L512" s="48">
        <f t="shared" si="467"/>
        <v>29455</v>
      </c>
      <c r="M512" s="48">
        <f t="shared" si="468"/>
        <v>0</v>
      </c>
      <c r="N512" s="305">
        <f t="shared" ref="N512:AP512" si="491">N513+N515</f>
        <v>0</v>
      </c>
      <c r="O512" s="305">
        <f t="shared" si="491"/>
        <v>0</v>
      </c>
      <c r="P512" s="305">
        <f t="shared" si="491"/>
        <v>0</v>
      </c>
      <c r="Q512" s="305">
        <f t="shared" si="491"/>
        <v>0</v>
      </c>
      <c r="R512" s="305">
        <f t="shared" si="491"/>
        <v>0</v>
      </c>
      <c r="S512" s="305">
        <f t="shared" si="491"/>
        <v>0</v>
      </c>
      <c r="T512" s="305">
        <f t="shared" si="491"/>
        <v>0</v>
      </c>
      <c r="U512" s="305">
        <f t="shared" si="491"/>
        <v>0</v>
      </c>
      <c r="V512" s="305">
        <f t="shared" si="491"/>
        <v>0</v>
      </c>
      <c r="W512" s="305">
        <f t="shared" si="491"/>
        <v>0</v>
      </c>
      <c r="X512" s="305">
        <f t="shared" si="491"/>
        <v>0</v>
      </c>
      <c r="Y512" s="305">
        <f t="shared" si="491"/>
        <v>0</v>
      </c>
      <c r="Z512" s="305">
        <f t="shared" si="491"/>
        <v>0</v>
      </c>
      <c r="AA512" s="305">
        <f t="shared" si="491"/>
        <v>0</v>
      </c>
      <c r="AB512" s="305">
        <f t="shared" si="491"/>
        <v>0</v>
      </c>
      <c r="AC512" s="305">
        <f t="shared" si="491"/>
        <v>0</v>
      </c>
      <c r="AD512" s="305">
        <f t="shared" si="491"/>
        <v>0</v>
      </c>
      <c r="AE512" s="292">
        <f t="shared" si="462"/>
        <v>29455</v>
      </c>
      <c r="AF512" s="305">
        <f t="shared" si="491"/>
        <v>29455</v>
      </c>
      <c r="AG512" s="305">
        <f t="shared" si="491"/>
        <v>29422</v>
      </c>
      <c r="AH512" s="305">
        <f t="shared" si="491"/>
        <v>0</v>
      </c>
      <c r="AI512" s="305">
        <f t="shared" si="491"/>
        <v>0</v>
      </c>
      <c r="AJ512" s="305">
        <f t="shared" si="491"/>
        <v>0</v>
      </c>
      <c r="AK512" s="305">
        <f t="shared" si="491"/>
        <v>0</v>
      </c>
      <c r="AL512" s="305">
        <f t="shared" si="491"/>
        <v>0</v>
      </c>
      <c r="AM512" s="305">
        <f t="shared" si="491"/>
        <v>0</v>
      </c>
      <c r="AN512" s="305">
        <f t="shared" si="491"/>
        <v>0</v>
      </c>
      <c r="AO512" s="305">
        <f t="shared" si="491"/>
        <v>0</v>
      </c>
      <c r="AP512" s="305">
        <f t="shared" si="491"/>
        <v>0</v>
      </c>
      <c r="AQ512"/>
    </row>
    <row r="513" spans="1:43" s="140" customFormat="1" ht="15" hidden="1" customHeight="1">
      <c r="A513" s="137"/>
      <c r="B513" s="137"/>
      <c r="C513" s="25" t="s">
        <v>298</v>
      </c>
      <c r="D513" s="29"/>
      <c r="E513" s="93">
        <f t="shared" ref="E513:AP513" si="492">E514</f>
        <v>12</v>
      </c>
      <c r="F513" s="93">
        <f t="shared" si="492"/>
        <v>11</v>
      </c>
      <c r="G513" s="93">
        <f t="shared" si="492"/>
        <v>13</v>
      </c>
      <c r="H513" s="93">
        <f t="shared" si="492"/>
        <v>13</v>
      </c>
      <c r="I513" s="93">
        <f t="shared" si="492"/>
        <v>0</v>
      </c>
      <c r="J513" s="93">
        <f t="shared" si="492"/>
        <v>0</v>
      </c>
      <c r="K513" s="93">
        <f t="shared" si="492"/>
        <v>0</v>
      </c>
      <c r="L513" s="48">
        <f t="shared" si="467"/>
        <v>13</v>
      </c>
      <c r="M513" s="48">
        <f t="shared" si="468"/>
        <v>0</v>
      </c>
      <c r="N513" s="93">
        <f t="shared" si="492"/>
        <v>0</v>
      </c>
      <c r="O513" s="93">
        <f t="shared" si="492"/>
        <v>0</v>
      </c>
      <c r="P513" s="93">
        <f t="shared" si="492"/>
        <v>0</v>
      </c>
      <c r="Q513" s="93">
        <f t="shared" si="492"/>
        <v>0</v>
      </c>
      <c r="R513" s="93">
        <f t="shared" si="492"/>
        <v>0</v>
      </c>
      <c r="S513" s="93">
        <f t="shared" si="492"/>
        <v>0</v>
      </c>
      <c r="T513" s="93">
        <f t="shared" si="492"/>
        <v>0</v>
      </c>
      <c r="U513" s="93">
        <f t="shared" si="492"/>
        <v>0</v>
      </c>
      <c r="V513" s="93">
        <f t="shared" si="492"/>
        <v>0</v>
      </c>
      <c r="W513" s="93">
        <f t="shared" si="492"/>
        <v>0</v>
      </c>
      <c r="X513" s="93">
        <f t="shared" si="492"/>
        <v>0</v>
      </c>
      <c r="Y513" s="93">
        <f t="shared" si="492"/>
        <v>0</v>
      </c>
      <c r="Z513" s="93">
        <f t="shared" si="492"/>
        <v>0</v>
      </c>
      <c r="AA513" s="93">
        <f t="shared" si="492"/>
        <v>0</v>
      </c>
      <c r="AB513" s="93">
        <f t="shared" si="492"/>
        <v>0</v>
      </c>
      <c r="AC513" s="93">
        <f t="shared" si="492"/>
        <v>0</v>
      </c>
      <c r="AD513" s="93">
        <f t="shared" si="492"/>
        <v>0</v>
      </c>
      <c r="AE513" s="292">
        <f t="shared" si="462"/>
        <v>13</v>
      </c>
      <c r="AF513" s="93">
        <f t="shared" si="492"/>
        <v>13</v>
      </c>
      <c r="AG513" s="93">
        <f t="shared" si="492"/>
        <v>1</v>
      </c>
      <c r="AH513" s="93">
        <f t="shared" si="492"/>
        <v>0</v>
      </c>
      <c r="AI513" s="93">
        <f t="shared" si="492"/>
        <v>0</v>
      </c>
      <c r="AJ513" s="93">
        <f t="shared" si="492"/>
        <v>0</v>
      </c>
      <c r="AK513" s="93">
        <f t="shared" si="492"/>
        <v>0</v>
      </c>
      <c r="AL513" s="93">
        <f t="shared" si="492"/>
        <v>0</v>
      </c>
      <c r="AM513" s="93">
        <f t="shared" si="492"/>
        <v>0</v>
      </c>
      <c r="AN513" s="93">
        <f t="shared" si="492"/>
        <v>0</v>
      </c>
      <c r="AO513" s="93">
        <f t="shared" si="492"/>
        <v>0</v>
      </c>
      <c r="AP513" s="93">
        <f t="shared" si="492"/>
        <v>0</v>
      </c>
      <c r="AQ513"/>
    </row>
    <row r="514" spans="1:43" s="140" customFormat="1" ht="15" hidden="1" customHeight="1">
      <c r="A514" s="137"/>
      <c r="B514" s="137"/>
      <c r="C514" s="28" t="s">
        <v>401</v>
      </c>
      <c r="D514" s="29">
        <v>20</v>
      </c>
      <c r="E514" s="93">
        <v>12</v>
      </c>
      <c r="F514" s="93">
        <v>11</v>
      </c>
      <c r="G514" s="93">
        <v>13</v>
      </c>
      <c r="H514" s="93">
        <v>13</v>
      </c>
      <c r="I514" s="93"/>
      <c r="J514" s="93"/>
      <c r="K514" s="93"/>
      <c r="L514" s="48">
        <f t="shared" si="467"/>
        <v>13</v>
      </c>
      <c r="M514" s="48">
        <f t="shared" si="468"/>
        <v>0</v>
      </c>
      <c r="N514" s="93"/>
      <c r="O514" s="93"/>
      <c r="P514" s="93"/>
      <c r="Q514" s="93"/>
      <c r="R514" s="93"/>
      <c r="S514" s="93"/>
      <c r="T514" s="93"/>
      <c r="U514" s="93"/>
      <c r="V514" s="93"/>
      <c r="W514" s="93"/>
      <c r="X514" s="93"/>
      <c r="Y514" s="93"/>
      <c r="Z514" s="93"/>
      <c r="AA514" s="93"/>
      <c r="AB514" s="93"/>
      <c r="AC514" s="93"/>
      <c r="AD514" s="93"/>
      <c r="AE514" s="292">
        <f t="shared" si="462"/>
        <v>13</v>
      </c>
      <c r="AF514" s="93">
        <v>13</v>
      </c>
      <c r="AG514" s="93">
        <v>1</v>
      </c>
      <c r="AH514" s="93"/>
      <c r="AI514" s="93"/>
      <c r="AJ514" s="93"/>
      <c r="AK514" s="93"/>
      <c r="AL514" s="93"/>
      <c r="AM514" s="93"/>
      <c r="AN514" s="93"/>
      <c r="AO514" s="93"/>
      <c r="AP514" s="93"/>
      <c r="AQ514"/>
    </row>
    <row r="515" spans="1:43" s="140" customFormat="1" ht="15" hidden="1" customHeight="1">
      <c r="A515" s="137"/>
      <c r="B515" s="137"/>
      <c r="C515" s="25" t="s">
        <v>311</v>
      </c>
      <c r="D515" s="132"/>
      <c r="E515" s="93">
        <f t="shared" ref="E515:K515" si="493">E516+E520</f>
        <v>35905</v>
      </c>
      <c r="F515" s="93">
        <f t="shared" si="493"/>
        <v>29442</v>
      </c>
      <c r="G515" s="93">
        <f t="shared" si="493"/>
        <v>29442</v>
      </c>
      <c r="H515" s="93">
        <f t="shared" si="493"/>
        <v>29442</v>
      </c>
      <c r="I515" s="93">
        <f t="shared" si="493"/>
        <v>0</v>
      </c>
      <c r="J515" s="93">
        <f t="shared" si="493"/>
        <v>0</v>
      </c>
      <c r="K515" s="93">
        <f t="shared" si="493"/>
        <v>0</v>
      </c>
      <c r="L515" s="48">
        <f t="shared" si="467"/>
        <v>29442</v>
      </c>
      <c r="M515" s="48">
        <f t="shared" si="468"/>
        <v>0</v>
      </c>
      <c r="N515" s="93">
        <f t="shared" ref="N515:AP515" si="494">N516+N520</f>
        <v>0</v>
      </c>
      <c r="O515" s="93">
        <f t="shared" si="494"/>
        <v>0</v>
      </c>
      <c r="P515" s="93">
        <f t="shared" si="494"/>
        <v>0</v>
      </c>
      <c r="Q515" s="93">
        <f t="shared" si="494"/>
        <v>0</v>
      </c>
      <c r="R515" s="93">
        <f t="shared" si="494"/>
        <v>0</v>
      </c>
      <c r="S515" s="93">
        <f t="shared" si="494"/>
        <v>0</v>
      </c>
      <c r="T515" s="93">
        <f t="shared" si="494"/>
        <v>0</v>
      </c>
      <c r="U515" s="93">
        <f t="shared" si="494"/>
        <v>0</v>
      </c>
      <c r="V515" s="93">
        <f t="shared" si="494"/>
        <v>0</v>
      </c>
      <c r="W515" s="93">
        <f t="shared" si="494"/>
        <v>0</v>
      </c>
      <c r="X515" s="93">
        <f t="shared" si="494"/>
        <v>0</v>
      </c>
      <c r="Y515" s="93">
        <f t="shared" si="494"/>
        <v>0</v>
      </c>
      <c r="Z515" s="93">
        <f t="shared" si="494"/>
        <v>0</v>
      </c>
      <c r="AA515" s="93">
        <f t="shared" si="494"/>
        <v>0</v>
      </c>
      <c r="AB515" s="93">
        <f t="shared" si="494"/>
        <v>0</v>
      </c>
      <c r="AC515" s="93">
        <f t="shared" si="494"/>
        <v>0</v>
      </c>
      <c r="AD515" s="93">
        <f t="shared" si="494"/>
        <v>0</v>
      </c>
      <c r="AE515" s="292">
        <f t="shared" si="462"/>
        <v>29442</v>
      </c>
      <c r="AF515" s="93">
        <f t="shared" si="494"/>
        <v>29442</v>
      </c>
      <c r="AG515" s="93">
        <f t="shared" si="494"/>
        <v>29421</v>
      </c>
      <c r="AH515" s="93">
        <f t="shared" si="494"/>
        <v>0</v>
      </c>
      <c r="AI515" s="93">
        <f t="shared" si="494"/>
        <v>0</v>
      </c>
      <c r="AJ515" s="93">
        <f t="shared" si="494"/>
        <v>0</v>
      </c>
      <c r="AK515" s="93">
        <f t="shared" si="494"/>
        <v>0</v>
      </c>
      <c r="AL515" s="93">
        <f t="shared" si="494"/>
        <v>0</v>
      </c>
      <c r="AM515" s="93">
        <f t="shared" si="494"/>
        <v>0</v>
      </c>
      <c r="AN515" s="93">
        <f t="shared" si="494"/>
        <v>0</v>
      </c>
      <c r="AO515" s="93">
        <f t="shared" si="494"/>
        <v>0</v>
      </c>
      <c r="AP515" s="93">
        <f t="shared" si="494"/>
        <v>0</v>
      </c>
      <c r="AQ515"/>
    </row>
    <row r="516" spans="1:43" s="140" customFormat="1" ht="29.25" hidden="1" customHeight="1">
      <c r="A516" s="137"/>
      <c r="B516" s="137"/>
      <c r="C516" s="181" t="s">
        <v>321</v>
      </c>
      <c r="D516" s="145">
        <v>60</v>
      </c>
      <c r="E516" s="93">
        <f t="shared" ref="E516:K516" si="495">E517+E518+E519</f>
        <v>35905</v>
      </c>
      <c r="F516" s="93">
        <f t="shared" si="495"/>
        <v>29442</v>
      </c>
      <c r="G516" s="93">
        <f t="shared" si="495"/>
        <v>29442</v>
      </c>
      <c r="H516" s="93">
        <f t="shared" si="495"/>
        <v>29442</v>
      </c>
      <c r="I516" s="93">
        <f t="shared" si="495"/>
        <v>0</v>
      </c>
      <c r="J516" s="93">
        <f t="shared" si="495"/>
        <v>0</v>
      </c>
      <c r="K516" s="93">
        <f t="shared" si="495"/>
        <v>0</v>
      </c>
      <c r="L516" s="48">
        <f t="shared" si="467"/>
        <v>29442</v>
      </c>
      <c r="M516" s="48">
        <f t="shared" si="468"/>
        <v>0</v>
      </c>
      <c r="N516" s="93">
        <f t="shared" ref="N516:AP516" si="496">N517+N518+N519</f>
        <v>0</v>
      </c>
      <c r="O516" s="93">
        <f t="shared" si="496"/>
        <v>0</v>
      </c>
      <c r="P516" s="93">
        <f t="shared" si="496"/>
        <v>0</v>
      </c>
      <c r="Q516" s="93">
        <f t="shared" si="496"/>
        <v>0</v>
      </c>
      <c r="R516" s="93">
        <f t="shared" si="496"/>
        <v>0</v>
      </c>
      <c r="S516" s="93">
        <f t="shared" si="496"/>
        <v>0</v>
      </c>
      <c r="T516" s="93">
        <f t="shared" si="496"/>
        <v>0</v>
      </c>
      <c r="U516" s="93">
        <f t="shared" si="496"/>
        <v>0</v>
      </c>
      <c r="V516" s="93">
        <f t="shared" si="496"/>
        <v>0</v>
      </c>
      <c r="W516" s="93">
        <f t="shared" si="496"/>
        <v>0</v>
      </c>
      <c r="X516" s="93">
        <f t="shared" si="496"/>
        <v>0</v>
      </c>
      <c r="Y516" s="93">
        <f t="shared" si="496"/>
        <v>0</v>
      </c>
      <c r="Z516" s="93">
        <f t="shared" si="496"/>
        <v>0</v>
      </c>
      <c r="AA516" s="93">
        <f t="shared" si="496"/>
        <v>0</v>
      </c>
      <c r="AB516" s="93">
        <f t="shared" si="496"/>
        <v>0</v>
      </c>
      <c r="AC516" s="93">
        <f t="shared" si="496"/>
        <v>0</v>
      </c>
      <c r="AD516" s="93">
        <f t="shared" si="496"/>
        <v>0</v>
      </c>
      <c r="AE516" s="292">
        <f t="shared" si="462"/>
        <v>29442</v>
      </c>
      <c r="AF516" s="93">
        <f t="shared" si="496"/>
        <v>29442</v>
      </c>
      <c r="AG516" s="93">
        <f t="shared" si="496"/>
        <v>29421</v>
      </c>
      <c r="AH516" s="93">
        <f t="shared" si="496"/>
        <v>0</v>
      </c>
      <c r="AI516" s="93">
        <f t="shared" si="496"/>
        <v>0</v>
      </c>
      <c r="AJ516" s="93">
        <f t="shared" si="496"/>
        <v>0</v>
      </c>
      <c r="AK516" s="93">
        <f t="shared" si="496"/>
        <v>0</v>
      </c>
      <c r="AL516" s="93">
        <f t="shared" si="496"/>
        <v>0</v>
      </c>
      <c r="AM516" s="93">
        <f t="shared" si="496"/>
        <v>0</v>
      </c>
      <c r="AN516" s="93">
        <f t="shared" si="496"/>
        <v>0</v>
      </c>
      <c r="AO516" s="93">
        <f t="shared" si="496"/>
        <v>0</v>
      </c>
      <c r="AP516" s="93">
        <f t="shared" si="496"/>
        <v>0</v>
      </c>
      <c r="AQ516"/>
    </row>
    <row r="517" spans="1:43" s="140" customFormat="1" ht="15" hidden="1" customHeight="1">
      <c r="A517" s="137"/>
      <c r="B517" s="137"/>
      <c r="C517" s="28" t="s">
        <v>197</v>
      </c>
      <c r="D517" s="29" t="s">
        <v>362</v>
      </c>
      <c r="E517" s="93">
        <v>30172</v>
      </c>
      <c r="F517" s="93">
        <v>24741</v>
      </c>
      <c r="G517" s="93">
        <v>24741</v>
      </c>
      <c r="H517" s="93">
        <v>24741</v>
      </c>
      <c r="I517" s="93"/>
      <c r="J517" s="93"/>
      <c r="K517" s="93"/>
      <c r="L517" s="48">
        <f t="shared" si="467"/>
        <v>24741</v>
      </c>
      <c r="M517" s="48">
        <f t="shared" si="468"/>
        <v>0</v>
      </c>
      <c r="N517" s="93">
        <v>0</v>
      </c>
      <c r="O517" s="93">
        <v>0</v>
      </c>
      <c r="P517" s="93">
        <v>0</v>
      </c>
      <c r="Q517" s="93"/>
      <c r="R517" s="93"/>
      <c r="S517" s="93"/>
      <c r="T517" s="93"/>
      <c r="U517" s="93"/>
      <c r="V517" s="93"/>
      <c r="W517" s="93"/>
      <c r="X517" s="93"/>
      <c r="Y517" s="93"/>
      <c r="Z517" s="93"/>
      <c r="AA517" s="93"/>
      <c r="AB517" s="93"/>
      <c r="AC517" s="93"/>
      <c r="AD517" s="93"/>
      <c r="AE517" s="292">
        <f t="shared" si="462"/>
        <v>24741</v>
      </c>
      <c r="AF517" s="93">
        <v>24741</v>
      </c>
      <c r="AG517" s="93">
        <v>24724</v>
      </c>
      <c r="AH517" s="93"/>
      <c r="AI517" s="93"/>
      <c r="AJ517" s="93"/>
      <c r="AK517" s="93"/>
      <c r="AL517" s="93"/>
      <c r="AM517" s="93"/>
      <c r="AN517" s="93"/>
      <c r="AO517" s="93"/>
      <c r="AP517" s="93"/>
      <c r="AQ517"/>
    </row>
    <row r="518" spans="1:43" s="140" customFormat="1" ht="15" hidden="1" customHeight="1">
      <c r="A518" s="137"/>
      <c r="B518" s="137"/>
      <c r="C518" s="28" t="s">
        <v>199</v>
      </c>
      <c r="D518" s="29" t="s">
        <v>363</v>
      </c>
      <c r="E518" s="93"/>
      <c r="F518" s="93"/>
      <c r="G518" s="93"/>
      <c r="H518" s="93"/>
      <c r="I518" s="93"/>
      <c r="J518" s="93"/>
      <c r="K518" s="93"/>
      <c r="L518" s="48">
        <f t="shared" si="467"/>
        <v>0</v>
      </c>
      <c r="M518" s="48">
        <f t="shared" si="468"/>
        <v>0</v>
      </c>
      <c r="N518" s="93"/>
      <c r="O518" s="93"/>
      <c r="P518" s="93"/>
      <c r="Q518" s="93"/>
      <c r="R518" s="93"/>
      <c r="S518" s="93"/>
      <c r="T518" s="93"/>
      <c r="U518" s="93"/>
      <c r="V518" s="93"/>
      <c r="W518" s="93"/>
      <c r="X518" s="93"/>
      <c r="Y518" s="93"/>
      <c r="Z518" s="93"/>
      <c r="AA518" s="93"/>
      <c r="AB518" s="93"/>
      <c r="AC518" s="93"/>
      <c r="AD518" s="93"/>
      <c r="AE518" s="292">
        <f t="shared" si="462"/>
        <v>0</v>
      </c>
      <c r="AF518" s="93"/>
      <c r="AG518" s="93"/>
      <c r="AH518" s="93"/>
      <c r="AI518" s="93"/>
      <c r="AJ518" s="93"/>
      <c r="AK518" s="93"/>
      <c r="AL518" s="93"/>
      <c r="AM518" s="93"/>
      <c r="AN518" s="93"/>
      <c r="AO518" s="93"/>
      <c r="AP518" s="93"/>
      <c r="AQ518"/>
    </row>
    <row r="519" spans="1:43" s="140" customFormat="1" ht="15" hidden="1" customHeight="1">
      <c r="A519" s="137"/>
      <c r="B519" s="137"/>
      <c r="C519" s="28" t="s">
        <v>201</v>
      </c>
      <c r="D519" s="29" t="s">
        <v>364</v>
      </c>
      <c r="E519" s="93">
        <v>5733</v>
      </c>
      <c r="F519" s="93">
        <v>4701</v>
      </c>
      <c r="G519" s="93">
        <v>4701</v>
      </c>
      <c r="H519" s="93">
        <v>4701</v>
      </c>
      <c r="I519" s="93"/>
      <c r="J519" s="93"/>
      <c r="K519" s="93"/>
      <c r="L519" s="48">
        <f t="shared" si="467"/>
        <v>4701</v>
      </c>
      <c r="M519" s="48">
        <f t="shared" si="468"/>
        <v>0</v>
      </c>
      <c r="N519" s="93">
        <v>0</v>
      </c>
      <c r="O519" s="93">
        <v>0</v>
      </c>
      <c r="P519" s="93">
        <v>0</v>
      </c>
      <c r="Q519" s="93"/>
      <c r="R519" s="93"/>
      <c r="S519" s="93"/>
      <c r="T519" s="93"/>
      <c r="U519" s="93"/>
      <c r="V519" s="93"/>
      <c r="W519" s="93"/>
      <c r="X519" s="93"/>
      <c r="Y519" s="93"/>
      <c r="Z519" s="93"/>
      <c r="AA519" s="93"/>
      <c r="AB519" s="93"/>
      <c r="AC519" s="93"/>
      <c r="AD519" s="93"/>
      <c r="AE519" s="292">
        <f t="shared" si="462"/>
        <v>4701</v>
      </c>
      <c r="AF519" s="93">
        <v>4701</v>
      </c>
      <c r="AG519" s="93">
        <v>4697</v>
      </c>
      <c r="AH519" s="93"/>
      <c r="AI519" s="93"/>
      <c r="AJ519" s="93"/>
      <c r="AK519" s="93"/>
      <c r="AL519" s="93"/>
      <c r="AM519" s="93"/>
      <c r="AN519" s="93"/>
      <c r="AO519" s="93"/>
      <c r="AP519" s="93"/>
      <c r="AQ519"/>
    </row>
    <row r="520" spans="1:43" s="140" customFormat="1" ht="15" hidden="1" customHeight="1">
      <c r="A520" s="137"/>
      <c r="B520" s="137"/>
      <c r="C520" s="28" t="s">
        <v>365</v>
      </c>
      <c r="D520" s="29">
        <v>70</v>
      </c>
      <c r="E520" s="93">
        <v>0</v>
      </c>
      <c r="F520" s="93">
        <v>0</v>
      </c>
      <c r="G520" s="93">
        <v>0</v>
      </c>
      <c r="H520" s="93">
        <v>0</v>
      </c>
      <c r="I520" s="93">
        <v>0</v>
      </c>
      <c r="J520" s="93">
        <v>0</v>
      </c>
      <c r="K520" s="93">
        <v>0</v>
      </c>
      <c r="L520" s="48">
        <f t="shared" si="467"/>
        <v>0</v>
      </c>
      <c r="M520" s="48">
        <f t="shared" si="468"/>
        <v>0</v>
      </c>
      <c r="N520" s="93">
        <v>0</v>
      </c>
      <c r="O520" s="93">
        <v>0</v>
      </c>
      <c r="P520" s="93">
        <v>0</v>
      </c>
      <c r="Q520" s="93">
        <v>0</v>
      </c>
      <c r="R520" s="93">
        <v>0</v>
      </c>
      <c r="S520" s="93">
        <v>0</v>
      </c>
      <c r="T520" s="93">
        <v>0</v>
      </c>
      <c r="U520" s="93">
        <v>0</v>
      </c>
      <c r="V520" s="93">
        <v>0</v>
      </c>
      <c r="W520" s="93">
        <v>0</v>
      </c>
      <c r="X520" s="93">
        <v>0</v>
      </c>
      <c r="Y520" s="93">
        <v>0</v>
      </c>
      <c r="Z520" s="93">
        <v>0</v>
      </c>
      <c r="AA520" s="93">
        <v>0</v>
      </c>
      <c r="AB520" s="93">
        <v>0</v>
      </c>
      <c r="AC520" s="93">
        <v>0</v>
      </c>
      <c r="AD520" s="93">
        <v>0</v>
      </c>
      <c r="AE520" s="292">
        <f t="shared" si="462"/>
        <v>0</v>
      </c>
      <c r="AF520" s="93">
        <v>0</v>
      </c>
      <c r="AG520" s="93">
        <v>0</v>
      </c>
      <c r="AH520" s="93">
        <v>0</v>
      </c>
      <c r="AI520" s="93">
        <v>0</v>
      </c>
      <c r="AJ520" s="93">
        <v>0</v>
      </c>
      <c r="AK520" s="93">
        <v>0</v>
      </c>
      <c r="AL520" s="93">
        <v>0</v>
      </c>
      <c r="AM520" s="93">
        <v>0</v>
      </c>
      <c r="AN520" s="93">
        <v>0</v>
      </c>
      <c r="AO520" s="93">
        <v>0</v>
      </c>
      <c r="AP520" s="93">
        <v>0</v>
      </c>
      <c r="AQ520"/>
    </row>
    <row r="521" spans="1:43" s="140" customFormat="1" ht="52.5" customHeight="1">
      <c r="A521" s="137"/>
      <c r="B521" s="137"/>
      <c r="C521" s="546" t="s">
        <v>404</v>
      </c>
      <c r="D521" s="543" t="s">
        <v>334</v>
      </c>
      <c r="E521" s="302">
        <f t="shared" ref="E521:AP521" si="497">E522</f>
        <v>3249</v>
      </c>
      <c r="F521" s="302">
        <f t="shared" si="497"/>
        <v>4130</v>
      </c>
      <c r="G521" s="302">
        <f t="shared" si="497"/>
        <v>4130</v>
      </c>
      <c r="H521" s="302">
        <f t="shared" si="497"/>
        <v>3345</v>
      </c>
      <c r="I521" s="302">
        <f t="shared" si="497"/>
        <v>785</v>
      </c>
      <c r="J521" s="302">
        <f t="shared" si="497"/>
        <v>0</v>
      </c>
      <c r="K521" s="302">
        <f t="shared" si="497"/>
        <v>0</v>
      </c>
      <c r="L521" s="48">
        <f t="shared" si="467"/>
        <v>4130</v>
      </c>
      <c r="M521" s="48">
        <f t="shared" si="468"/>
        <v>0</v>
      </c>
      <c r="N521" s="302">
        <f t="shared" si="497"/>
        <v>0</v>
      </c>
      <c r="O521" s="302">
        <f t="shared" si="497"/>
        <v>0</v>
      </c>
      <c r="P521" s="302">
        <f t="shared" si="497"/>
        <v>0</v>
      </c>
      <c r="Q521" s="302">
        <f t="shared" si="497"/>
        <v>0</v>
      </c>
      <c r="R521" s="302">
        <f t="shared" si="497"/>
        <v>0</v>
      </c>
      <c r="S521" s="302">
        <f t="shared" si="497"/>
        <v>0</v>
      </c>
      <c r="T521" s="302">
        <f t="shared" si="497"/>
        <v>0</v>
      </c>
      <c r="U521" s="302">
        <f t="shared" si="497"/>
        <v>0</v>
      </c>
      <c r="V521" s="302">
        <f t="shared" si="497"/>
        <v>0</v>
      </c>
      <c r="W521" s="302">
        <f t="shared" si="497"/>
        <v>0</v>
      </c>
      <c r="X521" s="302">
        <f t="shared" si="497"/>
        <v>0</v>
      </c>
      <c r="Y521" s="302">
        <f t="shared" si="497"/>
        <v>0</v>
      </c>
      <c r="Z521" s="302">
        <f t="shared" si="497"/>
        <v>0</v>
      </c>
      <c r="AA521" s="302">
        <f t="shared" si="497"/>
        <v>0</v>
      </c>
      <c r="AB521" s="302">
        <f t="shared" si="497"/>
        <v>0</v>
      </c>
      <c r="AC521" s="302">
        <f t="shared" si="497"/>
        <v>0</v>
      </c>
      <c r="AD521" s="302">
        <f t="shared" si="497"/>
        <v>0</v>
      </c>
      <c r="AE521" s="292">
        <f t="shared" si="462"/>
        <v>4130</v>
      </c>
      <c r="AF521" s="302">
        <f t="shared" si="497"/>
        <v>4130</v>
      </c>
      <c r="AG521" s="302">
        <f t="shared" si="497"/>
        <v>2602</v>
      </c>
      <c r="AH521" s="302">
        <f t="shared" si="497"/>
        <v>277</v>
      </c>
      <c r="AI521" s="302">
        <f t="shared" si="497"/>
        <v>0</v>
      </c>
      <c r="AJ521" s="302">
        <f t="shared" si="497"/>
        <v>0</v>
      </c>
      <c r="AK521" s="302">
        <f t="shared" si="497"/>
        <v>0</v>
      </c>
      <c r="AL521" s="302">
        <f t="shared" si="497"/>
        <v>277</v>
      </c>
      <c r="AM521" s="302">
        <f t="shared" si="497"/>
        <v>0</v>
      </c>
      <c r="AN521" s="302">
        <f t="shared" si="497"/>
        <v>0</v>
      </c>
      <c r="AO521" s="302">
        <f t="shared" si="497"/>
        <v>0</v>
      </c>
      <c r="AP521" s="302">
        <f t="shared" si="497"/>
        <v>0</v>
      </c>
      <c r="AQ521"/>
    </row>
    <row r="522" spans="1:43" s="140" customFormat="1" ht="21.75" customHeight="1">
      <c r="A522" s="137"/>
      <c r="B522" s="137"/>
      <c r="C522" s="25" t="s">
        <v>311</v>
      </c>
      <c r="D522" s="155"/>
      <c r="E522" s="93">
        <f t="shared" ref="E522:K522" si="498">E523+E527</f>
        <v>3249</v>
      </c>
      <c r="F522" s="93">
        <f t="shared" si="498"/>
        <v>4130</v>
      </c>
      <c r="G522" s="93">
        <f t="shared" si="498"/>
        <v>4130</v>
      </c>
      <c r="H522" s="93">
        <f t="shared" si="498"/>
        <v>3345</v>
      </c>
      <c r="I522" s="93">
        <f t="shared" si="498"/>
        <v>785</v>
      </c>
      <c r="J522" s="93">
        <f t="shared" si="498"/>
        <v>0</v>
      </c>
      <c r="K522" s="93">
        <f t="shared" si="498"/>
        <v>0</v>
      </c>
      <c r="L522" s="48">
        <f t="shared" si="467"/>
        <v>4130</v>
      </c>
      <c r="M522" s="48">
        <f t="shared" si="468"/>
        <v>0</v>
      </c>
      <c r="N522" s="93">
        <f t="shared" ref="N522:AP522" si="499">N523+N527</f>
        <v>0</v>
      </c>
      <c r="O522" s="93">
        <f t="shared" si="499"/>
        <v>0</v>
      </c>
      <c r="P522" s="93">
        <f t="shared" si="499"/>
        <v>0</v>
      </c>
      <c r="Q522" s="93">
        <f t="shared" si="499"/>
        <v>0</v>
      </c>
      <c r="R522" s="93">
        <f t="shared" si="499"/>
        <v>0</v>
      </c>
      <c r="S522" s="93">
        <f t="shared" si="499"/>
        <v>0</v>
      </c>
      <c r="T522" s="93">
        <f t="shared" si="499"/>
        <v>0</v>
      </c>
      <c r="U522" s="93">
        <f t="shared" si="499"/>
        <v>0</v>
      </c>
      <c r="V522" s="93">
        <f t="shared" si="499"/>
        <v>0</v>
      </c>
      <c r="W522" s="93">
        <f t="shared" si="499"/>
        <v>0</v>
      </c>
      <c r="X522" s="93">
        <f t="shared" si="499"/>
        <v>0</v>
      </c>
      <c r="Y522" s="93">
        <f t="shared" si="499"/>
        <v>0</v>
      </c>
      <c r="Z522" s="93">
        <f t="shared" si="499"/>
        <v>0</v>
      </c>
      <c r="AA522" s="93">
        <f t="shared" si="499"/>
        <v>0</v>
      </c>
      <c r="AB522" s="93">
        <f t="shared" si="499"/>
        <v>0</v>
      </c>
      <c r="AC522" s="93">
        <f t="shared" si="499"/>
        <v>0</v>
      </c>
      <c r="AD522" s="93">
        <f t="shared" si="499"/>
        <v>0</v>
      </c>
      <c r="AE522" s="292">
        <f t="shared" si="462"/>
        <v>4130</v>
      </c>
      <c r="AF522" s="93">
        <f t="shared" si="499"/>
        <v>4130</v>
      </c>
      <c r="AG522" s="93">
        <f t="shared" si="499"/>
        <v>2602</v>
      </c>
      <c r="AH522" s="93">
        <f t="shared" si="499"/>
        <v>277</v>
      </c>
      <c r="AI522" s="93">
        <f t="shared" si="499"/>
        <v>0</v>
      </c>
      <c r="AJ522" s="93">
        <f t="shared" si="499"/>
        <v>0</v>
      </c>
      <c r="AK522" s="93">
        <f t="shared" si="499"/>
        <v>0</v>
      </c>
      <c r="AL522" s="93">
        <f t="shared" si="499"/>
        <v>277</v>
      </c>
      <c r="AM522" s="93">
        <f t="shared" si="499"/>
        <v>0</v>
      </c>
      <c r="AN522" s="93">
        <f t="shared" si="499"/>
        <v>0</v>
      </c>
      <c r="AO522" s="93">
        <f t="shared" si="499"/>
        <v>0</v>
      </c>
      <c r="AP522" s="93">
        <f t="shared" si="499"/>
        <v>0</v>
      </c>
      <c r="AQ522"/>
    </row>
    <row r="523" spans="1:43" s="140" customFormat="1" ht="29.25" customHeight="1">
      <c r="A523" s="137"/>
      <c r="B523" s="137"/>
      <c r="C523" s="181" t="s">
        <v>321</v>
      </c>
      <c r="D523" s="145">
        <v>60</v>
      </c>
      <c r="E523" s="93">
        <f t="shared" ref="E523:K523" si="500">E524+E525+E526</f>
        <v>1572</v>
      </c>
      <c r="F523" s="93">
        <f t="shared" si="500"/>
        <v>1640</v>
      </c>
      <c r="G523" s="93">
        <f t="shared" si="500"/>
        <v>1640</v>
      </c>
      <c r="H523" s="93">
        <f t="shared" si="500"/>
        <v>855</v>
      </c>
      <c r="I523" s="93">
        <f t="shared" si="500"/>
        <v>785</v>
      </c>
      <c r="J523" s="93">
        <f t="shared" si="500"/>
        <v>0</v>
      </c>
      <c r="K523" s="93">
        <f t="shared" si="500"/>
        <v>0</v>
      </c>
      <c r="L523" s="48">
        <f t="shared" si="467"/>
        <v>1640</v>
      </c>
      <c r="M523" s="48">
        <f t="shared" si="468"/>
        <v>0</v>
      </c>
      <c r="N523" s="93">
        <f t="shared" ref="N523:AP523" si="501">N524+N525+N526</f>
        <v>0</v>
      </c>
      <c r="O523" s="93">
        <f t="shared" si="501"/>
        <v>0</v>
      </c>
      <c r="P523" s="93">
        <f t="shared" si="501"/>
        <v>0</v>
      </c>
      <c r="Q523" s="93">
        <f t="shared" si="501"/>
        <v>0</v>
      </c>
      <c r="R523" s="93">
        <f t="shared" si="501"/>
        <v>0</v>
      </c>
      <c r="S523" s="93">
        <f t="shared" si="501"/>
        <v>0</v>
      </c>
      <c r="T523" s="93">
        <f t="shared" si="501"/>
        <v>0</v>
      </c>
      <c r="U523" s="93">
        <f t="shared" si="501"/>
        <v>0</v>
      </c>
      <c r="V523" s="93">
        <f t="shared" si="501"/>
        <v>0</v>
      </c>
      <c r="W523" s="93">
        <f t="shared" si="501"/>
        <v>0</v>
      </c>
      <c r="X523" s="93">
        <f t="shared" si="501"/>
        <v>0</v>
      </c>
      <c r="Y523" s="93">
        <f t="shared" si="501"/>
        <v>0</v>
      </c>
      <c r="Z523" s="93">
        <f t="shared" si="501"/>
        <v>0</v>
      </c>
      <c r="AA523" s="93">
        <f t="shared" si="501"/>
        <v>0</v>
      </c>
      <c r="AB523" s="93">
        <f t="shared" si="501"/>
        <v>0</v>
      </c>
      <c r="AC523" s="93">
        <f t="shared" si="501"/>
        <v>0</v>
      </c>
      <c r="AD523" s="93">
        <f t="shared" si="501"/>
        <v>0</v>
      </c>
      <c r="AE523" s="292">
        <f t="shared" si="462"/>
        <v>1640</v>
      </c>
      <c r="AF523" s="93">
        <f t="shared" si="501"/>
        <v>1640</v>
      </c>
      <c r="AG523" s="93">
        <f t="shared" si="501"/>
        <v>1619</v>
      </c>
      <c r="AH523" s="93">
        <f t="shared" si="501"/>
        <v>0</v>
      </c>
      <c r="AI523" s="93">
        <f t="shared" si="501"/>
        <v>0</v>
      </c>
      <c r="AJ523" s="93">
        <f t="shared" si="501"/>
        <v>0</v>
      </c>
      <c r="AK523" s="93">
        <f t="shared" si="501"/>
        <v>0</v>
      </c>
      <c r="AL523" s="93">
        <f t="shared" si="501"/>
        <v>0</v>
      </c>
      <c r="AM523" s="93">
        <f t="shared" si="501"/>
        <v>0</v>
      </c>
      <c r="AN523" s="93">
        <f t="shared" si="501"/>
        <v>0</v>
      </c>
      <c r="AO523" s="93">
        <f t="shared" si="501"/>
        <v>0</v>
      </c>
      <c r="AP523" s="93">
        <f t="shared" si="501"/>
        <v>0</v>
      </c>
      <c r="AQ523"/>
    </row>
    <row r="524" spans="1:43" s="140" customFormat="1" ht="15" customHeight="1">
      <c r="A524" s="137"/>
      <c r="B524" s="137"/>
      <c r="C524" s="28" t="s">
        <v>197</v>
      </c>
      <c r="D524" s="29" t="s">
        <v>362</v>
      </c>
      <c r="E524" s="93">
        <v>1321</v>
      </c>
      <c r="F524" s="93">
        <v>1378</v>
      </c>
      <c r="G524" s="93">
        <v>1378</v>
      </c>
      <c r="H524" s="93">
        <v>718</v>
      </c>
      <c r="I524" s="93">
        <v>660</v>
      </c>
      <c r="J524" s="93"/>
      <c r="K524" s="93"/>
      <c r="L524" s="48">
        <f t="shared" si="467"/>
        <v>1378</v>
      </c>
      <c r="M524" s="48">
        <f t="shared" si="468"/>
        <v>0</v>
      </c>
      <c r="N524" s="93">
        <v>0</v>
      </c>
      <c r="O524" s="93">
        <v>0</v>
      </c>
      <c r="P524" s="93">
        <v>0</v>
      </c>
      <c r="Q524" s="93"/>
      <c r="R524" s="93"/>
      <c r="S524" s="93"/>
      <c r="T524" s="93"/>
      <c r="U524" s="93"/>
      <c r="V524" s="93"/>
      <c r="W524" s="93"/>
      <c r="X524" s="93"/>
      <c r="Y524" s="93"/>
      <c r="Z524" s="93"/>
      <c r="AA524" s="93"/>
      <c r="AB524" s="93"/>
      <c r="AC524" s="93"/>
      <c r="AD524" s="93"/>
      <c r="AE524" s="292">
        <f t="shared" si="462"/>
        <v>1378</v>
      </c>
      <c r="AF524" s="93">
        <v>1378</v>
      </c>
      <c r="AG524" s="93">
        <v>1378</v>
      </c>
      <c r="AH524" s="93"/>
      <c r="AI524" s="93"/>
      <c r="AJ524" s="93"/>
      <c r="AK524" s="93"/>
      <c r="AL524" s="93"/>
      <c r="AM524" s="93"/>
      <c r="AN524" s="93"/>
      <c r="AO524" s="93"/>
      <c r="AP524" s="93"/>
      <c r="AQ524"/>
    </row>
    <row r="525" spans="1:43" s="140" customFormat="1" ht="15" customHeight="1">
      <c r="A525" s="137"/>
      <c r="B525" s="137"/>
      <c r="C525" s="28" t="s">
        <v>199</v>
      </c>
      <c r="D525" s="29" t="s">
        <v>363</v>
      </c>
      <c r="E525" s="93"/>
      <c r="F525" s="93"/>
      <c r="G525" s="93"/>
      <c r="H525" s="93"/>
      <c r="I525" s="93"/>
      <c r="J525" s="93"/>
      <c r="K525" s="93"/>
      <c r="L525" s="48">
        <f t="shared" si="467"/>
        <v>0</v>
      </c>
      <c r="M525" s="48">
        <f t="shared" si="468"/>
        <v>0</v>
      </c>
      <c r="N525" s="93"/>
      <c r="O525" s="93"/>
      <c r="P525" s="93"/>
      <c r="Q525" s="93"/>
      <c r="R525" s="93"/>
      <c r="S525" s="93"/>
      <c r="T525" s="93"/>
      <c r="U525" s="93"/>
      <c r="V525" s="93"/>
      <c r="W525" s="93"/>
      <c r="X525" s="93"/>
      <c r="Y525" s="93"/>
      <c r="Z525" s="93"/>
      <c r="AA525" s="93"/>
      <c r="AB525" s="93"/>
      <c r="AC525" s="93"/>
      <c r="AD525" s="93"/>
      <c r="AE525" s="292">
        <f t="shared" si="462"/>
        <v>0</v>
      </c>
      <c r="AF525" s="93"/>
      <c r="AG525" s="93"/>
      <c r="AH525" s="93"/>
      <c r="AI525" s="93"/>
      <c r="AJ525" s="93"/>
      <c r="AK525" s="93"/>
      <c r="AL525" s="93"/>
      <c r="AM525" s="93"/>
      <c r="AN525" s="93"/>
      <c r="AO525" s="93"/>
      <c r="AP525" s="93"/>
      <c r="AQ525"/>
    </row>
    <row r="526" spans="1:43" s="140" customFormat="1" ht="15" customHeight="1">
      <c r="A526" s="137"/>
      <c r="B526" s="137"/>
      <c r="C526" s="28" t="s">
        <v>201</v>
      </c>
      <c r="D526" s="29" t="s">
        <v>364</v>
      </c>
      <c r="E526" s="93">
        <v>251</v>
      </c>
      <c r="F526" s="93">
        <v>262</v>
      </c>
      <c r="G526" s="93">
        <v>262</v>
      </c>
      <c r="H526" s="93">
        <v>137</v>
      </c>
      <c r="I526" s="93">
        <v>125</v>
      </c>
      <c r="J526" s="93"/>
      <c r="K526" s="93"/>
      <c r="L526" s="48">
        <f t="shared" si="467"/>
        <v>262</v>
      </c>
      <c r="M526" s="48">
        <f t="shared" si="468"/>
        <v>0</v>
      </c>
      <c r="N526" s="93">
        <v>0</v>
      </c>
      <c r="O526" s="93">
        <v>0</v>
      </c>
      <c r="P526" s="93">
        <v>0</v>
      </c>
      <c r="Q526" s="93"/>
      <c r="R526" s="93"/>
      <c r="S526" s="93"/>
      <c r="T526" s="93"/>
      <c r="U526" s="93"/>
      <c r="V526" s="93"/>
      <c r="W526" s="93"/>
      <c r="X526" s="93"/>
      <c r="Y526" s="93"/>
      <c r="Z526" s="93"/>
      <c r="AA526" s="93"/>
      <c r="AB526" s="93"/>
      <c r="AC526" s="93"/>
      <c r="AD526" s="93"/>
      <c r="AE526" s="292">
        <f t="shared" si="462"/>
        <v>262</v>
      </c>
      <c r="AF526" s="93">
        <v>262</v>
      </c>
      <c r="AG526" s="93">
        <v>241</v>
      </c>
      <c r="AH526" s="93"/>
      <c r="AI526" s="93"/>
      <c r="AJ526" s="93"/>
      <c r="AK526" s="93"/>
      <c r="AL526" s="93"/>
      <c r="AM526" s="93"/>
      <c r="AN526" s="93"/>
      <c r="AO526" s="93"/>
      <c r="AP526" s="93"/>
      <c r="AQ526"/>
    </row>
    <row r="527" spans="1:43" s="140" customFormat="1" ht="14.25" customHeight="1">
      <c r="A527" s="137"/>
      <c r="B527" s="137"/>
      <c r="C527" s="28" t="s">
        <v>365</v>
      </c>
      <c r="D527" s="29">
        <v>70</v>
      </c>
      <c r="E527" s="93">
        <v>1677</v>
      </c>
      <c r="F527" s="93">
        <v>2490</v>
      </c>
      <c r="G527" s="93">
        <v>2490</v>
      </c>
      <c r="H527" s="93">
        <v>2490</v>
      </c>
      <c r="I527" s="93"/>
      <c r="J527" s="93"/>
      <c r="K527" s="93"/>
      <c r="L527" s="48">
        <f t="shared" si="467"/>
        <v>2490</v>
      </c>
      <c r="M527" s="48">
        <f t="shared" si="468"/>
        <v>0</v>
      </c>
      <c r="N527" s="93">
        <v>0</v>
      </c>
      <c r="O527" s="93">
        <v>0</v>
      </c>
      <c r="P527" s="93">
        <v>0</v>
      </c>
      <c r="Q527" s="93"/>
      <c r="R527" s="93"/>
      <c r="S527" s="93"/>
      <c r="T527" s="93"/>
      <c r="U527" s="93"/>
      <c r="V527" s="93"/>
      <c r="W527" s="93"/>
      <c r="X527" s="93"/>
      <c r="Y527" s="93"/>
      <c r="Z527" s="93"/>
      <c r="AA527" s="93"/>
      <c r="AB527" s="93"/>
      <c r="AC527" s="93"/>
      <c r="AD527" s="93"/>
      <c r="AE527" s="292">
        <f t="shared" si="462"/>
        <v>2490</v>
      </c>
      <c r="AF527" s="93">
        <v>2490</v>
      </c>
      <c r="AG527" s="93">
        <v>983</v>
      </c>
      <c r="AH527" s="93">
        <v>277</v>
      </c>
      <c r="AI527" s="93"/>
      <c r="AJ527" s="93"/>
      <c r="AK527" s="93"/>
      <c r="AL527" s="93">
        <v>277</v>
      </c>
      <c r="AM527" s="93"/>
      <c r="AN527" s="93"/>
      <c r="AO527" s="93"/>
      <c r="AP527" s="93"/>
      <c r="AQ527"/>
    </row>
    <row r="528" spans="1:43" s="140" customFormat="1" ht="27" hidden="1" customHeight="1">
      <c r="A528" s="137"/>
      <c r="B528" s="137"/>
      <c r="C528" s="184" t="s">
        <v>405</v>
      </c>
      <c r="D528" s="83" t="s">
        <v>334</v>
      </c>
      <c r="E528" s="306">
        <f t="shared" ref="E528:T529" si="502">E529</f>
        <v>7352</v>
      </c>
      <c r="F528" s="306">
        <f t="shared" si="502"/>
        <v>25000</v>
      </c>
      <c r="G528" s="306">
        <f t="shared" si="502"/>
        <v>25000</v>
      </c>
      <c r="H528" s="306">
        <f t="shared" si="502"/>
        <v>0</v>
      </c>
      <c r="I528" s="306">
        <f t="shared" si="502"/>
        <v>7000</v>
      </c>
      <c r="J528" s="306">
        <f t="shared" si="502"/>
        <v>9000</v>
      </c>
      <c r="K528" s="306">
        <f t="shared" si="502"/>
        <v>9000</v>
      </c>
      <c r="L528" s="48">
        <f t="shared" si="467"/>
        <v>25000</v>
      </c>
      <c r="M528" s="48">
        <f t="shared" si="468"/>
        <v>0</v>
      </c>
      <c r="N528" s="306">
        <f t="shared" si="502"/>
        <v>0</v>
      </c>
      <c r="O528" s="306">
        <f t="shared" si="502"/>
        <v>0</v>
      </c>
      <c r="P528" s="306">
        <f t="shared" si="502"/>
        <v>0</v>
      </c>
      <c r="Q528" s="306">
        <f t="shared" si="502"/>
        <v>0</v>
      </c>
      <c r="R528" s="306">
        <f t="shared" si="502"/>
        <v>0</v>
      </c>
      <c r="S528" s="306">
        <f t="shared" si="502"/>
        <v>0</v>
      </c>
      <c r="T528" s="306">
        <f t="shared" si="502"/>
        <v>0</v>
      </c>
      <c r="U528" s="306">
        <f t="shared" ref="U528:AP529" si="503">U529</f>
        <v>0</v>
      </c>
      <c r="V528" s="306">
        <f t="shared" si="503"/>
        <v>0</v>
      </c>
      <c r="W528" s="306">
        <f t="shared" si="503"/>
        <v>0</v>
      </c>
      <c r="X528" s="306">
        <f t="shared" si="503"/>
        <v>0</v>
      </c>
      <c r="Y528" s="306">
        <f t="shared" si="503"/>
        <v>0</v>
      </c>
      <c r="Z528" s="306">
        <f t="shared" si="503"/>
        <v>0</v>
      </c>
      <c r="AA528" s="306">
        <f t="shared" si="503"/>
        <v>0</v>
      </c>
      <c r="AB528" s="306">
        <f t="shared" si="503"/>
        <v>0</v>
      </c>
      <c r="AC528" s="306">
        <f t="shared" si="503"/>
        <v>0</v>
      </c>
      <c r="AD528" s="306">
        <f t="shared" si="503"/>
        <v>0</v>
      </c>
      <c r="AE528" s="292">
        <f t="shared" si="462"/>
        <v>25000</v>
      </c>
      <c r="AF528" s="306">
        <f t="shared" si="503"/>
        <v>25000</v>
      </c>
      <c r="AG528" s="306">
        <f t="shared" si="503"/>
        <v>24787</v>
      </c>
      <c r="AH528" s="306">
        <f t="shared" si="503"/>
        <v>0</v>
      </c>
      <c r="AI528" s="306">
        <f t="shared" si="503"/>
        <v>0</v>
      </c>
      <c r="AJ528" s="306">
        <f t="shared" si="503"/>
        <v>0</v>
      </c>
      <c r="AK528" s="306">
        <f t="shared" si="503"/>
        <v>0</v>
      </c>
      <c r="AL528" s="306">
        <f t="shared" si="503"/>
        <v>0</v>
      </c>
      <c r="AM528" s="306">
        <f t="shared" si="503"/>
        <v>0</v>
      </c>
      <c r="AN528" s="306">
        <f t="shared" si="503"/>
        <v>0</v>
      </c>
      <c r="AO528" s="306">
        <f t="shared" si="503"/>
        <v>0</v>
      </c>
      <c r="AP528" s="306">
        <f t="shared" si="503"/>
        <v>0</v>
      </c>
      <c r="AQ528"/>
    </row>
    <row r="529" spans="1:43" s="140" customFormat="1" ht="15" hidden="1" customHeight="1">
      <c r="A529" s="137"/>
      <c r="B529" s="137"/>
      <c r="C529" s="25" t="s">
        <v>311</v>
      </c>
      <c r="D529" s="29"/>
      <c r="E529" s="93">
        <f t="shared" si="502"/>
        <v>7352</v>
      </c>
      <c r="F529" s="93">
        <f t="shared" si="502"/>
        <v>25000</v>
      </c>
      <c r="G529" s="93">
        <f t="shared" si="502"/>
        <v>25000</v>
      </c>
      <c r="H529" s="93">
        <f t="shared" si="502"/>
        <v>0</v>
      </c>
      <c r="I529" s="93">
        <f t="shared" si="502"/>
        <v>7000</v>
      </c>
      <c r="J529" s="93">
        <f t="shared" si="502"/>
        <v>9000</v>
      </c>
      <c r="K529" s="93">
        <f t="shared" si="502"/>
        <v>9000</v>
      </c>
      <c r="L529" s="48">
        <f t="shared" si="467"/>
        <v>25000</v>
      </c>
      <c r="M529" s="48">
        <f t="shared" si="468"/>
        <v>0</v>
      </c>
      <c r="N529" s="93">
        <f t="shared" si="502"/>
        <v>0</v>
      </c>
      <c r="O529" s="93">
        <f t="shared" si="502"/>
        <v>0</v>
      </c>
      <c r="P529" s="93">
        <f t="shared" si="502"/>
        <v>0</v>
      </c>
      <c r="Q529" s="93">
        <f t="shared" si="502"/>
        <v>0</v>
      </c>
      <c r="R529" s="93">
        <f t="shared" si="502"/>
        <v>0</v>
      </c>
      <c r="S529" s="93">
        <f t="shared" si="502"/>
        <v>0</v>
      </c>
      <c r="T529" s="93">
        <f t="shared" si="502"/>
        <v>0</v>
      </c>
      <c r="U529" s="93">
        <f t="shared" si="503"/>
        <v>0</v>
      </c>
      <c r="V529" s="93">
        <f t="shared" si="503"/>
        <v>0</v>
      </c>
      <c r="W529" s="93">
        <f t="shared" si="503"/>
        <v>0</v>
      </c>
      <c r="X529" s="93">
        <f t="shared" si="503"/>
        <v>0</v>
      </c>
      <c r="Y529" s="93">
        <f t="shared" si="503"/>
        <v>0</v>
      </c>
      <c r="Z529" s="93">
        <f t="shared" si="503"/>
        <v>0</v>
      </c>
      <c r="AA529" s="93">
        <f t="shared" si="503"/>
        <v>0</v>
      </c>
      <c r="AB529" s="93">
        <f t="shared" si="503"/>
        <v>0</v>
      </c>
      <c r="AC529" s="93">
        <f t="shared" si="503"/>
        <v>0</v>
      </c>
      <c r="AD529" s="93">
        <f t="shared" si="503"/>
        <v>0</v>
      </c>
      <c r="AE529" s="292">
        <f t="shared" si="462"/>
        <v>25000</v>
      </c>
      <c r="AF529" s="93">
        <f t="shared" si="503"/>
        <v>25000</v>
      </c>
      <c r="AG529" s="93">
        <f t="shared" si="503"/>
        <v>24787</v>
      </c>
      <c r="AH529" s="93">
        <f t="shared" si="503"/>
        <v>0</v>
      </c>
      <c r="AI529" s="93">
        <f t="shared" si="503"/>
        <v>0</v>
      </c>
      <c r="AJ529" s="93">
        <f t="shared" si="503"/>
        <v>0</v>
      </c>
      <c r="AK529" s="93">
        <f t="shared" si="503"/>
        <v>0</v>
      </c>
      <c r="AL529" s="93">
        <f t="shared" si="503"/>
        <v>0</v>
      </c>
      <c r="AM529" s="93">
        <f t="shared" si="503"/>
        <v>0</v>
      </c>
      <c r="AN529" s="93">
        <f t="shared" si="503"/>
        <v>0</v>
      </c>
      <c r="AO529" s="93">
        <f t="shared" si="503"/>
        <v>0</v>
      </c>
      <c r="AP529" s="93">
        <f t="shared" si="503"/>
        <v>0</v>
      </c>
      <c r="AQ529"/>
    </row>
    <row r="530" spans="1:43" s="140" customFormat="1" ht="15" hidden="1" customHeight="1">
      <c r="A530" s="137"/>
      <c r="B530" s="137"/>
      <c r="C530" s="28" t="s">
        <v>365</v>
      </c>
      <c r="D530" s="29">
        <v>70</v>
      </c>
      <c r="E530" s="93">
        <v>7352</v>
      </c>
      <c r="F530" s="93">
        <v>25000</v>
      </c>
      <c r="G530" s="93">
        <v>25000</v>
      </c>
      <c r="H530" s="93"/>
      <c r="I530" s="93">
        <v>7000</v>
      </c>
      <c r="J530" s="93">
        <v>9000</v>
      </c>
      <c r="K530" s="93">
        <v>9000</v>
      </c>
      <c r="L530" s="48">
        <f t="shared" si="467"/>
        <v>25000</v>
      </c>
      <c r="M530" s="48">
        <f t="shared" si="468"/>
        <v>0</v>
      </c>
      <c r="N530" s="93">
        <v>0</v>
      </c>
      <c r="O530" s="93">
        <v>0</v>
      </c>
      <c r="P530" s="93">
        <v>0</v>
      </c>
      <c r="Q530" s="93"/>
      <c r="R530" s="93"/>
      <c r="S530" s="93"/>
      <c r="T530" s="93"/>
      <c r="U530" s="93"/>
      <c r="V530" s="93"/>
      <c r="W530" s="93"/>
      <c r="X530" s="93"/>
      <c r="Y530" s="93"/>
      <c r="Z530" s="93"/>
      <c r="AA530" s="93"/>
      <c r="AB530" s="93"/>
      <c r="AC530" s="93"/>
      <c r="AD530" s="93"/>
      <c r="AE530" s="292">
        <f t="shared" si="462"/>
        <v>25000</v>
      </c>
      <c r="AF530" s="93">
        <v>25000</v>
      </c>
      <c r="AG530" s="93">
        <v>24787</v>
      </c>
      <c r="AH530" s="93"/>
      <c r="AI530" s="93"/>
      <c r="AJ530" s="93"/>
      <c r="AK530" s="93"/>
      <c r="AL530" s="93"/>
      <c r="AM530" s="93"/>
      <c r="AN530" s="93"/>
      <c r="AO530" s="93"/>
      <c r="AP530" s="93"/>
      <c r="AQ530"/>
    </row>
    <row r="531" spans="1:43" ht="14.25">
      <c r="A531" s="110">
        <v>2</v>
      </c>
      <c r="B531" s="110"/>
      <c r="C531" s="187" t="s">
        <v>406</v>
      </c>
      <c r="D531" s="122" t="s">
        <v>407</v>
      </c>
      <c r="E531" s="225">
        <f t="shared" ref="E531:F531" si="504">E532+E539+E549+E556+E560</f>
        <v>10434</v>
      </c>
      <c r="F531" s="225">
        <f t="shared" si="504"/>
        <v>15653</v>
      </c>
      <c r="G531" s="225">
        <f>G532+G539+G549+G556+G560+G536</f>
        <v>15473</v>
      </c>
      <c r="H531" s="225">
        <f t="shared" ref="H531:AP531" si="505">H532+H539+H549+H556+H560+H536</f>
        <v>3905</v>
      </c>
      <c r="I531" s="225">
        <f t="shared" si="505"/>
        <v>4077</v>
      </c>
      <c r="J531" s="225">
        <f t="shared" si="505"/>
        <v>3975</v>
      </c>
      <c r="K531" s="225">
        <f t="shared" si="505"/>
        <v>3516</v>
      </c>
      <c r="L531" s="225">
        <f t="shared" si="505"/>
        <v>15473</v>
      </c>
      <c r="M531" s="225">
        <f t="shared" si="505"/>
        <v>0</v>
      </c>
      <c r="N531" s="225">
        <f t="shared" si="505"/>
        <v>21030</v>
      </c>
      <c r="O531" s="225">
        <f t="shared" si="505"/>
        <v>22672</v>
      </c>
      <c r="P531" s="225">
        <f t="shared" si="505"/>
        <v>24518</v>
      </c>
      <c r="Q531" s="225">
        <f t="shared" si="505"/>
        <v>0</v>
      </c>
      <c r="R531" s="225">
        <f t="shared" si="505"/>
        <v>0</v>
      </c>
      <c r="S531" s="225">
        <f t="shared" si="505"/>
        <v>0</v>
      </c>
      <c r="T531" s="225">
        <f t="shared" si="505"/>
        <v>0</v>
      </c>
      <c r="U531" s="225">
        <f t="shared" si="505"/>
        <v>0</v>
      </c>
      <c r="V531" s="225">
        <f t="shared" si="505"/>
        <v>0</v>
      </c>
      <c r="W531" s="225">
        <f t="shared" si="505"/>
        <v>0</v>
      </c>
      <c r="X531" s="225">
        <f t="shared" si="505"/>
        <v>-330</v>
      </c>
      <c r="Y531" s="225">
        <f t="shared" si="505"/>
        <v>0</v>
      </c>
      <c r="Z531" s="225">
        <f t="shared" si="505"/>
        <v>0</v>
      </c>
      <c r="AA531" s="225">
        <f t="shared" si="505"/>
        <v>0</v>
      </c>
      <c r="AB531" s="225">
        <f t="shared" si="505"/>
        <v>0</v>
      </c>
      <c r="AC531" s="225">
        <f t="shared" si="505"/>
        <v>0</v>
      </c>
      <c r="AD531" s="225">
        <f t="shared" si="505"/>
        <v>0</v>
      </c>
      <c r="AE531" s="292">
        <f t="shared" si="462"/>
        <v>15143</v>
      </c>
      <c r="AF531" s="225">
        <f t="shared" si="505"/>
        <v>15143</v>
      </c>
      <c r="AG531" s="225">
        <f t="shared" si="505"/>
        <v>14710</v>
      </c>
      <c r="AH531" s="225">
        <f t="shared" si="505"/>
        <v>21329</v>
      </c>
      <c r="AI531" s="225">
        <f t="shared" si="505"/>
        <v>0</v>
      </c>
      <c r="AJ531" s="225">
        <f t="shared" si="505"/>
        <v>0</v>
      </c>
      <c r="AK531" s="225">
        <f t="shared" si="505"/>
        <v>0</v>
      </c>
      <c r="AL531" s="225">
        <f t="shared" si="505"/>
        <v>0</v>
      </c>
      <c r="AM531" s="225">
        <f t="shared" si="505"/>
        <v>0</v>
      </c>
      <c r="AN531" s="225">
        <f t="shared" si="505"/>
        <v>0</v>
      </c>
      <c r="AO531" s="225">
        <f t="shared" si="505"/>
        <v>0</v>
      </c>
      <c r="AP531" s="225">
        <f t="shared" si="505"/>
        <v>0</v>
      </c>
      <c r="AQ531"/>
    </row>
    <row r="532" spans="1:43" ht="14.25">
      <c r="A532" s="43" t="s">
        <v>408</v>
      </c>
      <c r="B532" s="43"/>
      <c r="C532" s="188" t="s">
        <v>409</v>
      </c>
      <c r="D532" s="155" t="s">
        <v>407</v>
      </c>
      <c r="E532" s="300">
        <f t="shared" ref="E532:T534" si="506">E533</f>
        <v>500</v>
      </c>
      <c r="F532" s="300">
        <f t="shared" si="506"/>
        <v>500</v>
      </c>
      <c r="G532" s="300">
        <f t="shared" si="506"/>
        <v>500</v>
      </c>
      <c r="H532" s="300">
        <f t="shared" si="506"/>
        <v>0</v>
      </c>
      <c r="I532" s="300">
        <f t="shared" si="506"/>
        <v>300</v>
      </c>
      <c r="J532" s="300">
        <f t="shared" si="506"/>
        <v>200</v>
      </c>
      <c r="K532" s="300">
        <f t="shared" si="506"/>
        <v>0</v>
      </c>
      <c r="L532" s="48">
        <f t="shared" si="467"/>
        <v>500</v>
      </c>
      <c r="M532" s="48">
        <f t="shared" si="468"/>
        <v>0</v>
      </c>
      <c r="N532" s="300">
        <f t="shared" si="506"/>
        <v>500</v>
      </c>
      <c r="O532" s="300">
        <f t="shared" si="506"/>
        <v>500</v>
      </c>
      <c r="P532" s="300">
        <f t="shared" si="506"/>
        <v>500</v>
      </c>
      <c r="Q532" s="300">
        <f t="shared" si="506"/>
        <v>0</v>
      </c>
      <c r="R532" s="300">
        <f t="shared" si="506"/>
        <v>0</v>
      </c>
      <c r="S532" s="300">
        <f t="shared" si="506"/>
        <v>0</v>
      </c>
      <c r="T532" s="300">
        <f t="shared" si="506"/>
        <v>0</v>
      </c>
      <c r="U532" s="300">
        <f t="shared" ref="U532:AP534" si="507">U533</f>
        <v>0</v>
      </c>
      <c r="V532" s="300">
        <f t="shared" si="507"/>
        <v>-200</v>
      </c>
      <c r="W532" s="300">
        <f t="shared" si="507"/>
        <v>-100</v>
      </c>
      <c r="X532" s="300">
        <f t="shared" si="507"/>
        <v>0</v>
      </c>
      <c r="Y532" s="300">
        <f t="shared" si="507"/>
        <v>0</v>
      </c>
      <c r="Z532" s="300">
        <f t="shared" si="507"/>
        <v>0</v>
      </c>
      <c r="AA532" s="300">
        <f t="shared" si="507"/>
        <v>0</v>
      </c>
      <c r="AB532" s="300">
        <f t="shared" si="507"/>
        <v>0</v>
      </c>
      <c r="AC532" s="300">
        <f t="shared" si="507"/>
        <v>0</v>
      </c>
      <c r="AD532" s="300">
        <f t="shared" si="507"/>
        <v>0</v>
      </c>
      <c r="AE532" s="292">
        <f t="shared" si="462"/>
        <v>200</v>
      </c>
      <c r="AF532" s="300">
        <f t="shared" si="507"/>
        <v>200</v>
      </c>
      <c r="AG532" s="300">
        <f t="shared" si="507"/>
        <v>0</v>
      </c>
      <c r="AH532" s="300">
        <f t="shared" si="507"/>
        <v>1000</v>
      </c>
      <c r="AI532" s="300">
        <f t="shared" si="507"/>
        <v>0</v>
      </c>
      <c r="AJ532" s="300">
        <f t="shared" si="507"/>
        <v>0</v>
      </c>
      <c r="AK532" s="300">
        <f t="shared" si="507"/>
        <v>0</v>
      </c>
      <c r="AL532" s="300">
        <f t="shared" si="507"/>
        <v>0</v>
      </c>
      <c r="AM532" s="300">
        <f t="shared" si="507"/>
        <v>0</v>
      </c>
      <c r="AN532" s="300">
        <f t="shared" si="507"/>
        <v>0</v>
      </c>
      <c r="AO532" s="300">
        <f t="shared" si="507"/>
        <v>0</v>
      </c>
      <c r="AP532" s="300">
        <f t="shared" si="507"/>
        <v>0</v>
      </c>
      <c r="AQ532"/>
    </row>
    <row r="533" spans="1:43" ht="14.25">
      <c r="A533" s="43"/>
      <c r="B533" s="43"/>
      <c r="C533" s="25" t="s">
        <v>298</v>
      </c>
      <c r="D533" s="26"/>
      <c r="E533" s="296">
        <f t="shared" si="506"/>
        <v>500</v>
      </c>
      <c r="F533" s="296">
        <f t="shared" si="506"/>
        <v>500</v>
      </c>
      <c r="G533" s="296">
        <f t="shared" si="506"/>
        <v>500</v>
      </c>
      <c r="H533" s="296">
        <f t="shared" si="506"/>
        <v>0</v>
      </c>
      <c r="I533" s="296">
        <f t="shared" si="506"/>
        <v>300</v>
      </c>
      <c r="J533" s="296">
        <f t="shared" si="506"/>
        <v>200</v>
      </c>
      <c r="K533" s="296">
        <f t="shared" si="506"/>
        <v>0</v>
      </c>
      <c r="L533" s="48">
        <f t="shared" si="467"/>
        <v>500</v>
      </c>
      <c r="M533" s="48">
        <f t="shared" si="468"/>
        <v>0</v>
      </c>
      <c r="N533" s="296">
        <f t="shared" si="506"/>
        <v>500</v>
      </c>
      <c r="O533" s="296">
        <f t="shared" si="506"/>
        <v>500</v>
      </c>
      <c r="P533" s="296">
        <f t="shared" si="506"/>
        <v>500</v>
      </c>
      <c r="Q533" s="296">
        <f t="shared" si="506"/>
        <v>0</v>
      </c>
      <c r="R533" s="296">
        <f t="shared" si="506"/>
        <v>0</v>
      </c>
      <c r="S533" s="296">
        <f t="shared" si="506"/>
        <v>0</v>
      </c>
      <c r="T533" s="296">
        <f t="shared" si="506"/>
        <v>0</v>
      </c>
      <c r="U533" s="296">
        <f t="shared" si="507"/>
        <v>0</v>
      </c>
      <c r="V533" s="296">
        <f t="shared" si="507"/>
        <v>-200</v>
      </c>
      <c r="W533" s="296">
        <f t="shared" si="507"/>
        <v>-100</v>
      </c>
      <c r="X533" s="296">
        <f t="shared" si="507"/>
        <v>0</v>
      </c>
      <c r="Y533" s="296">
        <f t="shared" si="507"/>
        <v>0</v>
      </c>
      <c r="Z533" s="296">
        <f t="shared" si="507"/>
        <v>0</v>
      </c>
      <c r="AA533" s="296">
        <f t="shared" si="507"/>
        <v>0</v>
      </c>
      <c r="AB533" s="296">
        <f t="shared" si="507"/>
        <v>0</v>
      </c>
      <c r="AC533" s="296">
        <f t="shared" si="507"/>
        <v>0</v>
      </c>
      <c r="AD533" s="296">
        <f t="shared" si="507"/>
        <v>0</v>
      </c>
      <c r="AE533" s="292">
        <f t="shared" si="462"/>
        <v>200</v>
      </c>
      <c r="AF533" s="296">
        <f t="shared" si="507"/>
        <v>200</v>
      </c>
      <c r="AG533" s="296">
        <f t="shared" si="507"/>
        <v>0</v>
      </c>
      <c r="AH533" s="296">
        <f t="shared" si="507"/>
        <v>1000</v>
      </c>
      <c r="AI533" s="296">
        <f t="shared" si="507"/>
        <v>0</v>
      </c>
      <c r="AJ533" s="296">
        <f t="shared" si="507"/>
        <v>0</v>
      </c>
      <c r="AK533" s="296">
        <f t="shared" si="507"/>
        <v>0</v>
      </c>
      <c r="AL533" s="296">
        <f t="shared" si="507"/>
        <v>0</v>
      </c>
      <c r="AM533" s="296">
        <f t="shared" si="507"/>
        <v>0</v>
      </c>
      <c r="AN533" s="296">
        <f t="shared" si="507"/>
        <v>0</v>
      </c>
      <c r="AO533" s="296">
        <f t="shared" si="507"/>
        <v>0</v>
      </c>
      <c r="AP533" s="296">
        <f t="shared" si="507"/>
        <v>0</v>
      </c>
      <c r="AQ533"/>
    </row>
    <row r="534" spans="1:43" ht="14.25">
      <c r="A534" s="43"/>
      <c r="B534" s="43"/>
      <c r="C534" s="28" t="s">
        <v>299</v>
      </c>
      <c r="D534" s="26"/>
      <c r="E534" s="296">
        <f t="shared" si="506"/>
        <v>500</v>
      </c>
      <c r="F534" s="296">
        <f t="shared" si="506"/>
        <v>500</v>
      </c>
      <c r="G534" s="296">
        <f t="shared" si="506"/>
        <v>500</v>
      </c>
      <c r="H534" s="296">
        <f t="shared" si="506"/>
        <v>0</v>
      </c>
      <c r="I534" s="296">
        <f t="shared" si="506"/>
        <v>300</v>
      </c>
      <c r="J534" s="296">
        <f t="shared" si="506"/>
        <v>200</v>
      </c>
      <c r="K534" s="296">
        <f t="shared" si="506"/>
        <v>0</v>
      </c>
      <c r="L534" s="48">
        <f t="shared" si="467"/>
        <v>500</v>
      </c>
      <c r="M534" s="48">
        <f t="shared" si="468"/>
        <v>0</v>
      </c>
      <c r="N534" s="296">
        <f t="shared" si="506"/>
        <v>500</v>
      </c>
      <c r="O534" s="296">
        <f t="shared" si="506"/>
        <v>500</v>
      </c>
      <c r="P534" s="296">
        <f t="shared" si="506"/>
        <v>500</v>
      </c>
      <c r="Q534" s="296">
        <f t="shared" si="506"/>
        <v>0</v>
      </c>
      <c r="R534" s="296">
        <f t="shared" si="506"/>
        <v>0</v>
      </c>
      <c r="S534" s="296">
        <f t="shared" si="506"/>
        <v>0</v>
      </c>
      <c r="T534" s="296">
        <f t="shared" si="506"/>
        <v>0</v>
      </c>
      <c r="U534" s="296">
        <f t="shared" si="507"/>
        <v>0</v>
      </c>
      <c r="V534" s="296">
        <f t="shared" si="507"/>
        <v>-200</v>
      </c>
      <c r="W534" s="296">
        <f t="shared" si="507"/>
        <v>-100</v>
      </c>
      <c r="X534" s="296">
        <f t="shared" si="507"/>
        <v>0</v>
      </c>
      <c r="Y534" s="296">
        <f t="shared" si="507"/>
        <v>0</v>
      </c>
      <c r="Z534" s="296">
        <f t="shared" si="507"/>
        <v>0</v>
      </c>
      <c r="AA534" s="296">
        <f t="shared" si="507"/>
        <v>0</v>
      </c>
      <c r="AB534" s="296">
        <f t="shared" si="507"/>
        <v>0</v>
      </c>
      <c r="AC534" s="296">
        <f t="shared" si="507"/>
        <v>0</v>
      </c>
      <c r="AD534" s="296">
        <f t="shared" si="507"/>
        <v>0</v>
      </c>
      <c r="AE534" s="292">
        <f t="shared" si="462"/>
        <v>200</v>
      </c>
      <c r="AF534" s="296">
        <f t="shared" si="507"/>
        <v>200</v>
      </c>
      <c r="AG534" s="296">
        <f t="shared" si="507"/>
        <v>0</v>
      </c>
      <c r="AH534" s="296">
        <f t="shared" si="507"/>
        <v>1000</v>
      </c>
      <c r="AI534" s="296">
        <f t="shared" si="507"/>
        <v>0</v>
      </c>
      <c r="AJ534" s="296">
        <f t="shared" si="507"/>
        <v>0</v>
      </c>
      <c r="AK534" s="296">
        <f t="shared" si="507"/>
        <v>0</v>
      </c>
      <c r="AL534" s="296">
        <f t="shared" si="507"/>
        <v>0</v>
      </c>
      <c r="AM534" s="296">
        <f t="shared" si="507"/>
        <v>0</v>
      </c>
      <c r="AN534" s="296">
        <f t="shared" si="507"/>
        <v>0</v>
      </c>
      <c r="AO534" s="296">
        <f t="shared" si="507"/>
        <v>0</v>
      </c>
      <c r="AP534" s="296">
        <f t="shared" si="507"/>
        <v>0</v>
      </c>
      <c r="AQ534"/>
    </row>
    <row r="535" spans="1:43" ht="24" customHeight="1">
      <c r="A535" s="43"/>
      <c r="B535" s="43"/>
      <c r="C535" s="28" t="s">
        <v>410</v>
      </c>
      <c r="D535" s="29" t="s">
        <v>411</v>
      </c>
      <c r="E535" s="93">
        <v>500</v>
      </c>
      <c r="F535" s="93">
        <v>500</v>
      </c>
      <c r="G535" s="93">
        <v>500</v>
      </c>
      <c r="H535" s="93">
        <v>0</v>
      </c>
      <c r="I535" s="93">
        <v>300</v>
      </c>
      <c r="J535" s="93">
        <v>200</v>
      </c>
      <c r="K535" s="93">
        <v>0</v>
      </c>
      <c r="L535" s="48">
        <f t="shared" si="467"/>
        <v>500</v>
      </c>
      <c r="M535" s="48">
        <f t="shared" si="468"/>
        <v>0</v>
      </c>
      <c r="N535" s="93">
        <v>500</v>
      </c>
      <c r="O535" s="93">
        <v>500</v>
      </c>
      <c r="P535" s="93">
        <v>500</v>
      </c>
      <c r="Q535" s="93"/>
      <c r="R535" s="93"/>
      <c r="S535" s="93"/>
      <c r="T535" s="93"/>
      <c r="U535" s="93"/>
      <c r="V535" s="93">
        <v>-200</v>
      </c>
      <c r="W535" s="93">
        <v>-100</v>
      </c>
      <c r="X535" s="93"/>
      <c r="Y535" s="93"/>
      <c r="Z535" s="93"/>
      <c r="AA535" s="93"/>
      <c r="AB535" s="93"/>
      <c r="AC535" s="93"/>
      <c r="AD535" s="93"/>
      <c r="AE535" s="292">
        <f t="shared" si="462"/>
        <v>200</v>
      </c>
      <c r="AF535" s="93">
        <v>200</v>
      </c>
      <c r="AG535" s="93">
        <v>0</v>
      </c>
      <c r="AH535" s="93">
        <v>1000</v>
      </c>
      <c r="AI535" s="93"/>
      <c r="AJ535" s="93"/>
      <c r="AK535" s="93"/>
      <c r="AL535" s="93"/>
      <c r="AM535" s="93"/>
      <c r="AN535" s="93"/>
      <c r="AO535" s="93"/>
      <c r="AP535" s="93"/>
      <c r="AQ535"/>
    </row>
    <row r="536" spans="1:43" ht="24.75" hidden="1" customHeight="1">
      <c r="A536" s="43"/>
      <c r="B536" s="43"/>
      <c r="C536" s="25" t="s">
        <v>406</v>
      </c>
      <c r="D536" s="26" t="s">
        <v>412</v>
      </c>
      <c r="E536" s="93"/>
      <c r="F536" s="93"/>
      <c r="G536" s="93">
        <f>G537</f>
        <v>0</v>
      </c>
      <c r="H536" s="93">
        <f t="shared" ref="H536:AP537" si="508">H537</f>
        <v>0</v>
      </c>
      <c r="I536" s="93">
        <f t="shared" si="508"/>
        <v>0</v>
      </c>
      <c r="J536" s="93">
        <f t="shared" si="508"/>
        <v>0</v>
      </c>
      <c r="K536" s="93">
        <f t="shared" si="508"/>
        <v>0</v>
      </c>
      <c r="L536" s="93">
        <f t="shared" si="508"/>
        <v>0</v>
      </c>
      <c r="M536" s="93">
        <f t="shared" si="508"/>
        <v>0</v>
      </c>
      <c r="N536" s="93">
        <f t="shared" si="508"/>
        <v>0</v>
      </c>
      <c r="O536" s="93">
        <f t="shared" si="508"/>
        <v>0</v>
      </c>
      <c r="P536" s="93">
        <f t="shared" si="508"/>
        <v>0</v>
      </c>
      <c r="Q536" s="93">
        <f t="shared" si="508"/>
        <v>0</v>
      </c>
      <c r="R536" s="93">
        <f t="shared" si="508"/>
        <v>0</v>
      </c>
      <c r="S536" s="93">
        <f t="shared" si="508"/>
        <v>0</v>
      </c>
      <c r="T536" s="93">
        <f t="shared" si="508"/>
        <v>0</v>
      </c>
      <c r="U536" s="93">
        <f t="shared" si="508"/>
        <v>0</v>
      </c>
      <c r="V536" s="93">
        <f t="shared" si="508"/>
        <v>200</v>
      </c>
      <c r="W536" s="93">
        <f t="shared" si="508"/>
        <v>100</v>
      </c>
      <c r="X536" s="93">
        <f t="shared" si="508"/>
        <v>0</v>
      </c>
      <c r="Y536" s="93">
        <f t="shared" si="508"/>
        <v>0</v>
      </c>
      <c r="Z536" s="93">
        <f t="shared" si="508"/>
        <v>0</v>
      </c>
      <c r="AA536" s="93">
        <f t="shared" si="508"/>
        <v>0</v>
      </c>
      <c r="AB536" s="93">
        <f t="shared" si="508"/>
        <v>0</v>
      </c>
      <c r="AC536" s="93">
        <f t="shared" si="508"/>
        <v>0</v>
      </c>
      <c r="AD536" s="93">
        <f t="shared" si="508"/>
        <v>0</v>
      </c>
      <c r="AE536" s="292">
        <f t="shared" si="462"/>
        <v>300</v>
      </c>
      <c r="AF536" s="93">
        <f t="shared" si="508"/>
        <v>300</v>
      </c>
      <c r="AG536" s="93">
        <f t="shared" si="508"/>
        <v>297</v>
      </c>
      <c r="AH536" s="93">
        <f t="shared" si="508"/>
        <v>0</v>
      </c>
      <c r="AI536" s="93">
        <f t="shared" si="508"/>
        <v>0</v>
      </c>
      <c r="AJ536" s="93">
        <f t="shared" si="508"/>
        <v>0</v>
      </c>
      <c r="AK536" s="93">
        <f t="shared" si="508"/>
        <v>0</v>
      </c>
      <c r="AL536" s="93">
        <f t="shared" si="508"/>
        <v>0</v>
      </c>
      <c r="AM536" s="93">
        <f t="shared" si="508"/>
        <v>0</v>
      </c>
      <c r="AN536" s="93">
        <f t="shared" si="508"/>
        <v>0</v>
      </c>
      <c r="AO536" s="93">
        <f t="shared" si="508"/>
        <v>0</v>
      </c>
      <c r="AP536" s="93">
        <f t="shared" si="508"/>
        <v>0</v>
      </c>
      <c r="AQ536"/>
    </row>
    <row r="537" spans="1:43" ht="24.75" hidden="1" customHeight="1">
      <c r="A537" s="43"/>
      <c r="B537" s="43"/>
      <c r="C537" s="25" t="s">
        <v>298</v>
      </c>
      <c r="D537"/>
      <c r="E537" s="93"/>
      <c r="F537" s="93"/>
      <c r="G537" s="93">
        <f>G538</f>
        <v>0</v>
      </c>
      <c r="H537" s="93">
        <f t="shared" si="508"/>
        <v>0</v>
      </c>
      <c r="I537" s="93">
        <f t="shared" si="508"/>
        <v>0</v>
      </c>
      <c r="J537" s="93">
        <f t="shared" si="508"/>
        <v>0</v>
      </c>
      <c r="K537" s="93">
        <f t="shared" si="508"/>
        <v>0</v>
      </c>
      <c r="L537" s="93">
        <f t="shared" si="508"/>
        <v>0</v>
      </c>
      <c r="M537" s="93">
        <f t="shared" si="508"/>
        <v>0</v>
      </c>
      <c r="N537" s="93">
        <f t="shared" si="508"/>
        <v>0</v>
      </c>
      <c r="O537" s="93">
        <f t="shared" si="508"/>
        <v>0</v>
      </c>
      <c r="P537" s="93">
        <f t="shared" si="508"/>
        <v>0</v>
      </c>
      <c r="Q537" s="93">
        <f t="shared" si="508"/>
        <v>0</v>
      </c>
      <c r="R537" s="93">
        <f t="shared" si="508"/>
        <v>0</v>
      </c>
      <c r="S537" s="93">
        <f t="shared" si="508"/>
        <v>0</v>
      </c>
      <c r="T537" s="93">
        <f t="shared" si="508"/>
        <v>0</v>
      </c>
      <c r="U537" s="93">
        <f t="shared" si="508"/>
        <v>0</v>
      </c>
      <c r="V537" s="93">
        <f t="shared" si="508"/>
        <v>200</v>
      </c>
      <c r="W537" s="93">
        <f t="shared" si="508"/>
        <v>100</v>
      </c>
      <c r="X537" s="93">
        <f t="shared" si="508"/>
        <v>0</v>
      </c>
      <c r="Y537" s="93">
        <f t="shared" si="508"/>
        <v>0</v>
      </c>
      <c r="Z537" s="93">
        <f t="shared" si="508"/>
        <v>0</v>
      </c>
      <c r="AA537" s="93">
        <f t="shared" si="508"/>
        <v>0</v>
      </c>
      <c r="AB537" s="93">
        <f t="shared" si="508"/>
        <v>0</v>
      </c>
      <c r="AC537" s="93">
        <f t="shared" si="508"/>
        <v>0</v>
      </c>
      <c r="AD537" s="93">
        <f t="shared" si="508"/>
        <v>0</v>
      </c>
      <c r="AE537" s="292">
        <f t="shared" ref="AE537:AE601" si="509">G537+Q537+R537+S537+T537+U537+AA537+V537+W537+X537+Y537+Z537+AB537+AC537+AD537</f>
        <v>300</v>
      </c>
      <c r="AF537" s="93">
        <f t="shared" si="508"/>
        <v>300</v>
      </c>
      <c r="AG537" s="93">
        <f t="shared" si="508"/>
        <v>297</v>
      </c>
      <c r="AH537" s="93">
        <f t="shared" si="508"/>
        <v>0</v>
      </c>
      <c r="AI537" s="93">
        <f t="shared" si="508"/>
        <v>0</v>
      </c>
      <c r="AJ537" s="93">
        <f t="shared" si="508"/>
        <v>0</v>
      </c>
      <c r="AK537" s="93">
        <f t="shared" si="508"/>
        <v>0</v>
      </c>
      <c r="AL537" s="93">
        <f t="shared" si="508"/>
        <v>0</v>
      </c>
      <c r="AM537" s="93">
        <f t="shared" si="508"/>
        <v>0</v>
      </c>
      <c r="AN537" s="93">
        <f t="shared" si="508"/>
        <v>0</v>
      </c>
      <c r="AO537" s="93">
        <f t="shared" si="508"/>
        <v>0</v>
      </c>
      <c r="AP537" s="93">
        <f t="shared" si="508"/>
        <v>0</v>
      </c>
      <c r="AQ537"/>
    </row>
    <row r="538" spans="1:43" ht="24.75" hidden="1" customHeight="1">
      <c r="A538" s="43"/>
      <c r="B538" s="43"/>
      <c r="C538" s="16" t="s">
        <v>413</v>
      </c>
      <c r="D538" s="29" t="s">
        <v>414</v>
      </c>
      <c r="E538" s="93"/>
      <c r="F538" s="93"/>
      <c r="G538" s="93"/>
      <c r="H538" s="93"/>
      <c r="I538" s="93"/>
      <c r="J538" s="93"/>
      <c r="K538" s="93"/>
      <c r="L538" s="48"/>
      <c r="M538" s="48"/>
      <c r="N538" s="93"/>
      <c r="O538" s="93"/>
      <c r="P538" s="93"/>
      <c r="Q538" s="93"/>
      <c r="R538" s="93"/>
      <c r="S538" s="93"/>
      <c r="T538" s="93"/>
      <c r="U538" s="93"/>
      <c r="V538" s="93">
        <v>200</v>
      </c>
      <c r="W538" s="93">
        <v>100</v>
      </c>
      <c r="X538" s="93"/>
      <c r="Y538" s="93"/>
      <c r="Z538" s="93"/>
      <c r="AA538" s="93"/>
      <c r="AB538" s="93"/>
      <c r="AC538" s="93"/>
      <c r="AD538" s="93"/>
      <c r="AE538" s="292">
        <f t="shared" si="509"/>
        <v>300</v>
      </c>
      <c r="AF538" s="93">
        <v>300</v>
      </c>
      <c r="AG538" s="93">
        <v>297</v>
      </c>
      <c r="AH538" s="93">
        <v>0</v>
      </c>
      <c r="AI538" s="93"/>
      <c r="AJ538" s="93"/>
      <c r="AK538" s="93"/>
      <c r="AL538" s="93">
        <v>0</v>
      </c>
      <c r="AM538" s="93">
        <v>0</v>
      </c>
      <c r="AN538" s="93">
        <v>0</v>
      </c>
      <c r="AO538" s="93">
        <v>0</v>
      </c>
      <c r="AP538" s="93"/>
      <c r="AQ538"/>
    </row>
    <row r="539" spans="1:43" ht="28.5" customHeight="1">
      <c r="A539" s="43" t="s">
        <v>415</v>
      </c>
      <c r="B539" s="43"/>
      <c r="C539" s="154" t="s">
        <v>416</v>
      </c>
      <c r="D539" s="155" t="s">
        <v>417</v>
      </c>
      <c r="E539" s="300">
        <f t="shared" ref="E539:K539" si="510">E540+E547</f>
        <v>3581</v>
      </c>
      <c r="F539" s="300">
        <f t="shared" si="510"/>
        <v>3687</v>
      </c>
      <c r="G539" s="300">
        <f t="shared" si="510"/>
        <v>3507</v>
      </c>
      <c r="H539" s="300">
        <f t="shared" si="510"/>
        <v>905</v>
      </c>
      <c r="I539" s="300">
        <f t="shared" si="510"/>
        <v>877</v>
      </c>
      <c r="J539" s="300">
        <f t="shared" si="510"/>
        <v>875</v>
      </c>
      <c r="K539" s="300">
        <f t="shared" si="510"/>
        <v>850</v>
      </c>
      <c r="L539" s="48">
        <f t="shared" si="467"/>
        <v>3507</v>
      </c>
      <c r="M539" s="48">
        <f t="shared" si="468"/>
        <v>0</v>
      </c>
      <c r="N539" s="300">
        <f t="shared" ref="N539:AP539" si="511">N540+N547</f>
        <v>3505</v>
      </c>
      <c r="O539" s="300">
        <f t="shared" si="511"/>
        <v>3505</v>
      </c>
      <c r="P539" s="300">
        <f t="shared" si="511"/>
        <v>3505</v>
      </c>
      <c r="Q539" s="300">
        <f t="shared" si="511"/>
        <v>0</v>
      </c>
      <c r="R539" s="300">
        <f t="shared" si="511"/>
        <v>0</v>
      </c>
      <c r="S539" s="300">
        <f t="shared" si="511"/>
        <v>0</v>
      </c>
      <c r="T539" s="300">
        <f t="shared" si="511"/>
        <v>0</v>
      </c>
      <c r="U539" s="300">
        <f t="shared" si="511"/>
        <v>0</v>
      </c>
      <c r="V539" s="300">
        <f t="shared" si="511"/>
        <v>0</v>
      </c>
      <c r="W539" s="300">
        <f t="shared" si="511"/>
        <v>0</v>
      </c>
      <c r="X539" s="300">
        <f t="shared" si="511"/>
        <v>-330</v>
      </c>
      <c r="Y539" s="300">
        <f t="shared" si="511"/>
        <v>0</v>
      </c>
      <c r="Z539" s="300">
        <f t="shared" si="511"/>
        <v>0</v>
      </c>
      <c r="AA539" s="300">
        <f t="shared" si="511"/>
        <v>0</v>
      </c>
      <c r="AB539" s="300">
        <f t="shared" si="511"/>
        <v>0</v>
      </c>
      <c r="AC539" s="300">
        <f t="shared" si="511"/>
        <v>0</v>
      </c>
      <c r="AD539" s="300">
        <f t="shared" si="511"/>
        <v>0</v>
      </c>
      <c r="AE539" s="292">
        <f t="shared" si="509"/>
        <v>3177</v>
      </c>
      <c r="AF539" s="300">
        <f t="shared" si="511"/>
        <v>3177</v>
      </c>
      <c r="AG539" s="300">
        <f t="shared" si="511"/>
        <v>3043</v>
      </c>
      <c r="AH539" s="300">
        <f t="shared" si="511"/>
        <v>3259</v>
      </c>
      <c r="AI539" s="300">
        <f t="shared" si="511"/>
        <v>0</v>
      </c>
      <c r="AJ539" s="300">
        <f t="shared" si="511"/>
        <v>0</v>
      </c>
      <c r="AK539" s="300">
        <f t="shared" si="511"/>
        <v>0</v>
      </c>
      <c r="AL539" s="300">
        <f t="shared" si="511"/>
        <v>0</v>
      </c>
      <c r="AM539" s="300">
        <f t="shared" si="511"/>
        <v>0</v>
      </c>
      <c r="AN539" s="300">
        <f t="shared" si="511"/>
        <v>0</v>
      </c>
      <c r="AO539" s="300">
        <f t="shared" si="511"/>
        <v>0</v>
      </c>
      <c r="AP539" s="300">
        <f t="shared" si="511"/>
        <v>0</v>
      </c>
      <c r="AQ539"/>
    </row>
    <row r="540" spans="1:43" ht="14.25">
      <c r="A540" s="43"/>
      <c r="B540" s="43"/>
      <c r="C540" s="25" t="s">
        <v>298</v>
      </c>
      <c r="D540" s="26"/>
      <c r="E540" s="296">
        <f t="shared" ref="E540:K540" si="512">E541+E546</f>
        <v>3520</v>
      </c>
      <c r="F540" s="296">
        <f t="shared" si="512"/>
        <v>3687</v>
      </c>
      <c r="G540" s="296">
        <f t="shared" si="512"/>
        <v>3505</v>
      </c>
      <c r="H540" s="296">
        <f t="shared" si="512"/>
        <v>903</v>
      </c>
      <c r="I540" s="296">
        <f t="shared" si="512"/>
        <v>877</v>
      </c>
      <c r="J540" s="296">
        <f t="shared" si="512"/>
        <v>875</v>
      </c>
      <c r="K540" s="296">
        <f t="shared" si="512"/>
        <v>850</v>
      </c>
      <c r="L540" s="48">
        <f t="shared" si="467"/>
        <v>3505</v>
      </c>
      <c r="M540" s="48">
        <f t="shared" si="468"/>
        <v>0</v>
      </c>
      <c r="N540" s="296">
        <f t="shared" ref="N540:AP540" si="513">N541+N546</f>
        <v>3505</v>
      </c>
      <c r="O540" s="296">
        <f t="shared" si="513"/>
        <v>3505</v>
      </c>
      <c r="P540" s="296">
        <f t="shared" si="513"/>
        <v>3505</v>
      </c>
      <c r="Q540" s="296">
        <f t="shared" si="513"/>
        <v>0</v>
      </c>
      <c r="R540" s="296">
        <f t="shared" si="513"/>
        <v>0</v>
      </c>
      <c r="S540" s="296">
        <f t="shared" si="513"/>
        <v>0</v>
      </c>
      <c r="T540" s="296">
        <f t="shared" si="513"/>
        <v>0</v>
      </c>
      <c r="U540" s="296">
        <f t="shared" si="513"/>
        <v>0</v>
      </c>
      <c r="V540" s="296">
        <f t="shared" si="513"/>
        <v>0</v>
      </c>
      <c r="W540" s="296">
        <f t="shared" si="513"/>
        <v>0</v>
      </c>
      <c r="X540" s="296">
        <f t="shared" si="513"/>
        <v>-330</v>
      </c>
      <c r="Y540" s="296">
        <f t="shared" si="513"/>
        <v>0</v>
      </c>
      <c r="Z540" s="296">
        <f t="shared" si="513"/>
        <v>0</v>
      </c>
      <c r="AA540" s="296">
        <f t="shared" si="513"/>
        <v>0</v>
      </c>
      <c r="AB540" s="296">
        <f t="shared" si="513"/>
        <v>0</v>
      </c>
      <c r="AC540" s="296">
        <f t="shared" si="513"/>
        <v>0</v>
      </c>
      <c r="AD540" s="296">
        <f t="shared" si="513"/>
        <v>0</v>
      </c>
      <c r="AE540" s="292">
        <f t="shared" si="509"/>
        <v>3175</v>
      </c>
      <c r="AF540" s="296">
        <f t="shared" si="513"/>
        <v>3175</v>
      </c>
      <c r="AG540" s="296">
        <f t="shared" si="513"/>
        <v>3042</v>
      </c>
      <c r="AH540" s="296">
        <f t="shared" si="513"/>
        <v>3258</v>
      </c>
      <c r="AI540" s="296">
        <f t="shared" si="513"/>
        <v>0</v>
      </c>
      <c r="AJ540" s="296">
        <f t="shared" si="513"/>
        <v>0</v>
      </c>
      <c r="AK540" s="296">
        <f t="shared" si="513"/>
        <v>0</v>
      </c>
      <c r="AL540" s="296">
        <f t="shared" si="513"/>
        <v>0</v>
      </c>
      <c r="AM540" s="296">
        <f t="shared" si="513"/>
        <v>0</v>
      </c>
      <c r="AN540" s="296">
        <f t="shared" si="513"/>
        <v>0</v>
      </c>
      <c r="AO540" s="296">
        <f t="shared" si="513"/>
        <v>0</v>
      </c>
      <c r="AP540" s="296">
        <f t="shared" si="513"/>
        <v>0</v>
      </c>
      <c r="AQ540"/>
    </row>
    <row r="541" spans="1:43" ht="14.25">
      <c r="A541" s="43"/>
      <c r="B541" s="43"/>
      <c r="C541" s="28" t="s">
        <v>299</v>
      </c>
      <c r="D541" s="29">
        <v>0.01</v>
      </c>
      <c r="E541" s="286">
        <f t="shared" ref="E541:AP541" si="514">E542</f>
        <v>3520</v>
      </c>
      <c r="F541" s="286">
        <f t="shared" si="514"/>
        <v>3687</v>
      </c>
      <c r="G541" s="286">
        <f t="shared" si="514"/>
        <v>3505</v>
      </c>
      <c r="H541" s="286">
        <f t="shared" si="514"/>
        <v>903</v>
      </c>
      <c r="I541" s="286">
        <f t="shared" si="514"/>
        <v>877</v>
      </c>
      <c r="J541" s="286">
        <f t="shared" si="514"/>
        <v>875</v>
      </c>
      <c r="K541" s="286">
        <f t="shared" si="514"/>
        <v>850</v>
      </c>
      <c r="L541" s="48">
        <f t="shared" si="467"/>
        <v>3505</v>
      </c>
      <c r="M541" s="48">
        <f t="shared" si="468"/>
        <v>0</v>
      </c>
      <c r="N541" s="286">
        <f t="shared" si="514"/>
        <v>3505</v>
      </c>
      <c r="O541" s="286">
        <f t="shared" si="514"/>
        <v>3505</v>
      </c>
      <c r="P541" s="286">
        <f t="shared" si="514"/>
        <v>3505</v>
      </c>
      <c r="Q541" s="286">
        <f t="shared" si="514"/>
        <v>0</v>
      </c>
      <c r="R541" s="286">
        <f t="shared" si="514"/>
        <v>0</v>
      </c>
      <c r="S541" s="286">
        <f t="shared" si="514"/>
        <v>0</v>
      </c>
      <c r="T541" s="286">
        <f t="shared" si="514"/>
        <v>0</v>
      </c>
      <c r="U541" s="286">
        <f t="shared" si="514"/>
        <v>0</v>
      </c>
      <c r="V541" s="286">
        <f t="shared" si="514"/>
        <v>0</v>
      </c>
      <c r="W541" s="286">
        <f t="shared" si="514"/>
        <v>0</v>
      </c>
      <c r="X541" s="286">
        <f t="shared" si="514"/>
        <v>-330</v>
      </c>
      <c r="Y541" s="286">
        <f t="shared" si="514"/>
        <v>0</v>
      </c>
      <c r="Z541" s="286">
        <f t="shared" si="514"/>
        <v>0</v>
      </c>
      <c r="AA541" s="286">
        <f t="shared" si="514"/>
        <v>0</v>
      </c>
      <c r="AB541" s="286">
        <f t="shared" si="514"/>
        <v>0</v>
      </c>
      <c r="AC541" s="286">
        <f t="shared" si="514"/>
        <v>0</v>
      </c>
      <c r="AD541" s="286">
        <f t="shared" si="514"/>
        <v>0</v>
      </c>
      <c r="AE541" s="292">
        <f t="shared" si="509"/>
        <v>3175</v>
      </c>
      <c r="AF541" s="286">
        <f t="shared" si="514"/>
        <v>3175</v>
      </c>
      <c r="AG541" s="286">
        <f t="shared" si="514"/>
        <v>3044</v>
      </c>
      <c r="AH541" s="286">
        <f t="shared" si="514"/>
        <v>3258</v>
      </c>
      <c r="AI541" s="286">
        <f t="shared" si="514"/>
        <v>0</v>
      </c>
      <c r="AJ541" s="286">
        <f t="shared" si="514"/>
        <v>0</v>
      </c>
      <c r="AK541" s="286">
        <f t="shared" si="514"/>
        <v>0</v>
      </c>
      <c r="AL541" s="286">
        <f t="shared" si="514"/>
        <v>0</v>
      </c>
      <c r="AM541" s="286">
        <f t="shared" si="514"/>
        <v>0</v>
      </c>
      <c r="AN541" s="286">
        <f t="shared" si="514"/>
        <v>0</v>
      </c>
      <c r="AO541" s="286">
        <f t="shared" si="514"/>
        <v>0</v>
      </c>
      <c r="AP541" s="286">
        <f t="shared" si="514"/>
        <v>0</v>
      </c>
      <c r="AQ541"/>
    </row>
    <row r="542" spans="1:43" ht="14.25">
      <c r="A542" s="43"/>
      <c r="B542" s="43"/>
      <c r="C542" s="28" t="s">
        <v>418</v>
      </c>
      <c r="D542" s="29" t="s">
        <v>419</v>
      </c>
      <c r="E542" s="286">
        <f t="shared" ref="E542:K542" si="515">E543+E544+E545</f>
        <v>3520</v>
      </c>
      <c r="F542" s="286">
        <f t="shared" si="515"/>
        <v>3687</v>
      </c>
      <c r="G542" s="286">
        <f t="shared" si="515"/>
        <v>3505</v>
      </c>
      <c r="H542" s="286">
        <f t="shared" si="515"/>
        <v>903</v>
      </c>
      <c r="I542" s="286">
        <f t="shared" si="515"/>
        <v>877</v>
      </c>
      <c r="J542" s="286">
        <f t="shared" si="515"/>
        <v>875</v>
      </c>
      <c r="K542" s="286">
        <f t="shared" si="515"/>
        <v>850</v>
      </c>
      <c r="L542" s="48">
        <f t="shared" si="467"/>
        <v>3505</v>
      </c>
      <c r="M542" s="48">
        <f t="shared" si="468"/>
        <v>0</v>
      </c>
      <c r="N542" s="286">
        <f t="shared" ref="N542:AP542" si="516">N543+N544+N545</f>
        <v>3505</v>
      </c>
      <c r="O542" s="286">
        <f t="shared" si="516"/>
        <v>3505</v>
      </c>
      <c r="P542" s="286">
        <f t="shared" si="516"/>
        <v>3505</v>
      </c>
      <c r="Q542" s="286">
        <f t="shared" si="516"/>
        <v>0</v>
      </c>
      <c r="R542" s="286">
        <f t="shared" si="516"/>
        <v>0</v>
      </c>
      <c r="S542" s="286">
        <f t="shared" si="516"/>
        <v>0</v>
      </c>
      <c r="T542" s="286">
        <f t="shared" si="516"/>
        <v>0</v>
      </c>
      <c r="U542" s="286">
        <f t="shared" si="516"/>
        <v>0</v>
      </c>
      <c r="V542" s="286">
        <f t="shared" si="516"/>
        <v>0</v>
      </c>
      <c r="W542" s="286">
        <f t="shared" si="516"/>
        <v>0</v>
      </c>
      <c r="X542" s="286">
        <f t="shared" si="516"/>
        <v>-330</v>
      </c>
      <c r="Y542" s="286">
        <f t="shared" si="516"/>
        <v>0</v>
      </c>
      <c r="Z542" s="286">
        <f t="shared" si="516"/>
        <v>0</v>
      </c>
      <c r="AA542" s="286">
        <f t="shared" si="516"/>
        <v>0</v>
      </c>
      <c r="AB542" s="286">
        <f t="shared" si="516"/>
        <v>0</v>
      </c>
      <c r="AC542" s="286">
        <f t="shared" si="516"/>
        <v>0</v>
      </c>
      <c r="AD542" s="286">
        <f t="shared" si="516"/>
        <v>0</v>
      </c>
      <c r="AE542" s="292">
        <f t="shared" si="509"/>
        <v>3175</v>
      </c>
      <c r="AF542" s="286">
        <f t="shared" si="516"/>
        <v>3175</v>
      </c>
      <c r="AG542" s="286">
        <f t="shared" si="516"/>
        <v>3044</v>
      </c>
      <c r="AH542" s="286">
        <f t="shared" si="516"/>
        <v>3258</v>
      </c>
      <c r="AI542" s="286">
        <f t="shared" si="516"/>
        <v>0</v>
      </c>
      <c r="AJ542" s="286">
        <f t="shared" si="516"/>
        <v>0</v>
      </c>
      <c r="AK542" s="286">
        <f t="shared" si="516"/>
        <v>0</v>
      </c>
      <c r="AL542" s="286">
        <f t="shared" si="516"/>
        <v>0</v>
      </c>
      <c r="AM542" s="286">
        <f t="shared" si="516"/>
        <v>0</v>
      </c>
      <c r="AN542" s="286">
        <f t="shared" si="516"/>
        <v>0</v>
      </c>
      <c r="AO542" s="286">
        <f t="shared" si="516"/>
        <v>0</v>
      </c>
      <c r="AP542" s="286">
        <f t="shared" si="516"/>
        <v>0</v>
      </c>
      <c r="AQ542"/>
    </row>
    <row r="543" spans="1:43" ht="14.25">
      <c r="A543" s="43"/>
      <c r="B543" s="43"/>
      <c r="C543" s="477" t="s">
        <v>300</v>
      </c>
      <c r="D543" s="478">
        <v>10</v>
      </c>
      <c r="E543" s="481">
        <v>3120</v>
      </c>
      <c r="F543" s="481">
        <v>3198</v>
      </c>
      <c r="G543" s="481">
        <v>3100</v>
      </c>
      <c r="H543" s="481">
        <v>800</v>
      </c>
      <c r="I543" s="481">
        <v>775</v>
      </c>
      <c r="J543" s="481">
        <v>775</v>
      </c>
      <c r="K543" s="481">
        <v>750</v>
      </c>
      <c r="L543" s="547">
        <f t="shared" si="467"/>
        <v>3100</v>
      </c>
      <c r="M543" s="547">
        <f t="shared" si="468"/>
        <v>0</v>
      </c>
      <c r="N543" s="481">
        <v>3100</v>
      </c>
      <c r="O543" s="481">
        <v>3100</v>
      </c>
      <c r="P543" s="481">
        <v>3100</v>
      </c>
      <c r="Q543" s="481"/>
      <c r="R543" s="481"/>
      <c r="S543" s="481"/>
      <c r="T543" s="481"/>
      <c r="U543" s="481"/>
      <c r="V543" s="481"/>
      <c r="W543" s="481"/>
      <c r="X543" s="481">
        <v>-330</v>
      </c>
      <c r="Y543" s="481"/>
      <c r="Z543" s="481"/>
      <c r="AA543" s="481"/>
      <c r="AB543" s="481"/>
      <c r="AC543" s="481"/>
      <c r="AD543" s="481"/>
      <c r="AE543" s="483">
        <f t="shared" si="509"/>
        <v>2770</v>
      </c>
      <c r="AF543" s="481">
        <v>2770</v>
      </c>
      <c r="AG543" s="481">
        <v>2697</v>
      </c>
      <c r="AH543" s="481">
        <v>2854</v>
      </c>
      <c r="AI543" s="481"/>
      <c r="AJ543" s="481"/>
      <c r="AK543" s="481"/>
      <c r="AL543" s="481"/>
      <c r="AM543" s="481"/>
      <c r="AN543" s="481"/>
      <c r="AO543" s="481"/>
      <c r="AP543" s="481"/>
      <c r="AQ543"/>
    </row>
    <row r="544" spans="1:43" ht="15.75" customHeight="1">
      <c r="A544" s="43"/>
      <c r="B544" s="43"/>
      <c r="C544" s="477" t="s">
        <v>301</v>
      </c>
      <c r="D544" s="478">
        <v>20</v>
      </c>
      <c r="E544" s="481">
        <v>395</v>
      </c>
      <c r="F544" s="481">
        <v>484</v>
      </c>
      <c r="G544" s="481">
        <v>400</v>
      </c>
      <c r="H544" s="481">
        <v>100</v>
      </c>
      <c r="I544" s="481">
        <v>100</v>
      </c>
      <c r="J544" s="481">
        <v>100</v>
      </c>
      <c r="K544" s="481">
        <v>100</v>
      </c>
      <c r="L544" s="547">
        <f t="shared" si="467"/>
        <v>400</v>
      </c>
      <c r="M544" s="547">
        <f t="shared" si="468"/>
        <v>0</v>
      </c>
      <c r="N544" s="481">
        <v>400</v>
      </c>
      <c r="O544" s="481">
        <v>400</v>
      </c>
      <c r="P544" s="481">
        <v>400</v>
      </c>
      <c r="Q544" s="481"/>
      <c r="R544" s="481"/>
      <c r="S544" s="481"/>
      <c r="T544" s="481"/>
      <c r="U544" s="481"/>
      <c r="V544" s="481"/>
      <c r="W544" s="481"/>
      <c r="X544" s="481"/>
      <c r="Y544" s="481"/>
      <c r="Z544" s="481"/>
      <c r="AA544" s="481"/>
      <c r="AB544" s="481"/>
      <c r="AC544" s="481"/>
      <c r="AD544" s="481"/>
      <c r="AE544" s="483">
        <f t="shared" si="509"/>
        <v>400</v>
      </c>
      <c r="AF544" s="481">
        <v>400</v>
      </c>
      <c r="AG544" s="481">
        <v>345</v>
      </c>
      <c r="AH544" s="481">
        <v>400</v>
      </c>
      <c r="AI544" s="481"/>
      <c r="AJ544" s="481"/>
      <c r="AK544" s="481"/>
      <c r="AL544" s="481"/>
      <c r="AM544" s="481"/>
      <c r="AN544" s="481"/>
      <c r="AO544" s="481"/>
      <c r="AP544" s="481"/>
      <c r="AQ544"/>
    </row>
    <row r="545" spans="1:43" ht="15" customHeight="1">
      <c r="A545" s="43"/>
      <c r="B545" s="43"/>
      <c r="C545" s="28" t="s">
        <v>420</v>
      </c>
      <c r="D545" s="29">
        <v>59</v>
      </c>
      <c r="E545" s="93">
        <v>5</v>
      </c>
      <c r="F545" s="93">
        <v>5</v>
      </c>
      <c r="G545" s="93">
        <v>5</v>
      </c>
      <c r="H545" s="93">
        <v>3</v>
      </c>
      <c r="I545" s="93">
        <v>2</v>
      </c>
      <c r="J545" s="93"/>
      <c r="K545" s="93"/>
      <c r="L545" s="48">
        <f t="shared" si="467"/>
        <v>5</v>
      </c>
      <c r="M545" s="48">
        <f t="shared" si="468"/>
        <v>0</v>
      </c>
      <c r="N545" s="93">
        <v>5</v>
      </c>
      <c r="O545" s="93">
        <v>5</v>
      </c>
      <c r="P545" s="93">
        <v>5</v>
      </c>
      <c r="Q545" s="93"/>
      <c r="R545" s="93"/>
      <c r="S545" s="93"/>
      <c r="T545" s="93"/>
      <c r="U545" s="93"/>
      <c r="V545" s="93"/>
      <c r="W545" s="93"/>
      <c r="X545" s="93"/>
      <c r="Y545" s="93"/>
      <c r="Z545" s="93"/>
      <c r="AA545" s="93"/>
      <c r="AB545" s="93"/>
      <c r="AC545" s="93"/>
      <c r="AD545" s="93"/>
      <c r="AE545" s="292">
        <f t="shared" si="509"/>
        <v>5</v>
      </c>
      <c r="AF545" s="93">
        <v>5</v>
      </c>
      <c r="AG545" s="93">
        <v>2</v>
      </c>
      <c r="AH545" s="93">
        <v>4</v>
      </c>
      <c r="AI545" s="93"/>
      <c r="AJ545" s="93"/>
      <c r="AK545" s="93"/>
      <c r="AL545" s="93"/>
      <c r="AM545" s="93"/>
      <c r="AN545" s="93"/>
      <c r="AO545" s="93"/>
      <c r="AP545" s="93"/>
      <c r="AQ545"/>
    </row>
    <row r="546" spans="1:43" ht="19.5" hidden="1" customHeight="1">
      <c r="A546" s="43"/>
      <c r="B546" s="43"/>
      <c r="C546" s="28" t="s">
        <v>310</v>
      </c>
      <c r="D546" s="29" t="s">
        <v>421</v>
      </c>
      <c r="E546" s="93"/>
      <c r="F546" s="93"/>
      <c r="G546" s="93"/>
      <c r="H546" s="93"/>
      <c r="I546" s="93"/>
      <c r="J546" s="93"/>
      <c r="K546" s="93"/>
      <c r="L546" s="48">
        <f t="shared" si="467"/>
        <v>0</v>
      </c>
      <c r="M546" s="48">
        <f t="shared" si="468"/>
        <v>0</v>
      </c>
      <c r="N546" s="93"/>
      <c r="O546" s="93"/>
      <c r="P546" s="93"/>
      <c r="Q546" s="93"/>
      <c r="R546" s="93"/>
      <c r="S546" s="93"/>
      <c r="T546" s="93"/>
      <c r="U546" s="93"/>
      <c r="V546" s="93"/>
      <c r="W546" s="93"/>
      <c r="X546" s="93"/>
      <c r="Y546" s="93"/>
      <c r="Z546" s="93"/>
      <c r="AA546" s="93"/>
      <c r="AB546" s="93"/>
      <c r="AC546" s="93"/>
      <c r="AD546" s="93"/>
      <c r="AE546" s="292">
        <f t="shared" si="509"/>
        <v>0</v>
      </c>
      <c r="AF546" s="93"/>
      <c r="AG546" s="93">
        <v>-2</v>
      </c>
      <c r="AH546" s="93"/>
      <c r="AI546" s="93"/>
      <c r="AJ546" s="93"/>
      <c r="AK546" s="93"/>
      <c r="AL546" s="93"/>
      <c r="AM546" s="93"/>
      <c r="AN546" s="93"/>
      <c r="AO546" s="93"/>
      <c r="AP546" s="93"/>
      <c r="AQ546"/>
    </row>
    <row r="547" spans="1:43" ht="15.75" customHeight="1">
      <c r="A547" s="43"/>
      <c r="B547" s="43"/>
      <c r="C547" s="25" t="s">
        <v>311</v>
      </c>
      <c r="D547" s="29"/>
      <c r="E547" s="296">
        <f t="shared" ref="E547:AP547" si="517">E548</f>
        <v>61</v>
      </c>
      <c r="F547" s="296">
        <f t="shared" si="517"/>
        <v>0</v>
      </c>
      <c r="G547" s="296">
        <f t="shared" si="517"/>
        <v>2</v>
      </c>
      <c r="H547" s="296">
        <f t="shared" si="517"/>
        <v>2</v>
      </c>
      <c r="I547" s="296">
        <f t="shared" si="517"/>
        <v>0</v>
      </c>
      <c r="J547" s="296">
        <f t="shared" si="517"/>
        <v>0</v>
      </c>
      <c r="K547" s="296">
        <f t="shared" si="517"/>
        <v>0</v>
      </c>
      <c r="L547" s="48">
        <f t="shared" si="467"/>
        <v>2</v>
      </c>
      <c r="M547" s="48">
        <f t="shared" si="468"/>
        <v>0</v>
      </c>
      <c r="N547" s="296">
        <f t="shared" si="517"/>
        <v>0</v>
      </c>
      <c r="O547" s="296">
        <f t="shared" si="517"/>
        <v>0</v>
      </c>
      <c r="P547" s="296">
        <f t="shared" si="517"/>
        <v>0</v>
      </c>
      <c r="Q547" s="296">
        <f t="shared" si="517"/>
        <v>0</v>
      </c>
      <c r="R547" s="296">
        <f t="shared" si="517"/>
        <v>0</v>
      </c>
      <c r="S547" s="296">
        <f t="shared" si="517"/>
        <v>0</v>
      </c>
      <c r="T547" s="296">
        <f t="shared" si="517"/>
        <v>0</v>
      </c>
      <c r="U547" s="296">
        <f t="shared" si="517"/>
        <v>0</v>
      </c>
      <c r="V547" s="296">
        <f t="shared" si="517"/>
        <v>0</v>
      </c>
      <c r="W547" s="296">
        <f t="shared" si="517"/>
        <v>0</v>
      </c>
      <c r="X547" s="296">
        <f t="shared" si="517"/>
        <v>0</v>
      </c>
      <c r="Y547" s="296">
        <f t="shared" si="517"/>
        <v>0</v>
      </c>
      <c r="Z547" s="296">
        <f t="shared" si="517"/>
        <v>0</v>
      </c>
      <c r="AA547" s="296">
        <f t="shared" si="517"/>
        <v>0</v>
      </c>
      <c r="AB547" s="296">
        <f t="shared" si="517"/>
        <v>0</v>
      </c>
      <c r="AC547" s="296">
        <f t="shared" si="517"/>
        <v>0</v>
      </c>
      <c r="AD547" s="296">
        <f t="shared" si="517"/>
        <v>0</v>
      </c>
      <c r="AE547" s="292">
        <f t="shared" si="509"/>
        <v>2</v>
      </c>
      <c r="AF547" s="296">
        <f t="shared" si="517"/>
        <v>2</v>
      </c>
      <c r="AG547" s="296">
        <f t="shared" si="517"/>
        <v>1</v>
      </c>
      <c r="AH547" s="296">
        <f t="shared" si="517"/>
        <v>1</v>
      </c>
      <c r="AI547" s="296">
        <f t="shared" si="517"/>
        <v>0</v>
      </c>
      <c r="AJ547" s="296">
        <f t="shared" si="517"/>
        <v>0</v>
      </c>
      <c r="AK547" s="296">
        <f t="shared" si="517"/>
        <v>0</v>
      </c>
      <c r="AL547" s="296">
        <f t="shared" si="517"/>
        <v>0</v>
      </c>
      <c r="AM547" s="296">
        <f t="shared" si="517"/>
        <v>0</v>
      </c>
      <c r="AN547" s="296">
        <f t="shared" si="517"/>
        <v>0</v>
      </c>
      <c r="AO547" s="296">
        <f t="shared" si="517"/>
        <v>0</v>
      </c>
      <c r="AP547" s="296">
        <f t="shared" si="517"/>
        <v>0</v>
      </c>
      <c r="AQ547"/>
    </row>
    <row r="548" spans="1:43" ht="18.75" customHeight="1">
      <c r="A548" s="43"/>
      <c r="B548" s="43"/>
      <c r="C548" s="28" t="s">
        <v>422</v>
      </c>
      <c r="D548" s="29" t="s">
        <v>318</v>
      </c>
      <c r="E548" s="93">
        <v>61</v>
      </c>
      <c r="F548" s="93"/>
      <c r="G548" s="93">
        <v>2</v>
      </c>
      <c r="H548" s="93">
        <v>2</v>
      </c>
      <c r="I548" s="93"/>
      <c r="J548" s="93"/>
      <c r="K548" s="93"/>
      <c r="L548" s="48">
        <f t="shared" si="467"/>
        <v>2</v>
      </c>
      <c r="M548" s="48">
        <f t="shared" si="468"/>
        <v>0</v>
      </c>
      <c r="N548" s="93">
        <v>0</v>
      </c>
      <c r="O548" s="93">
        <v>0</v>
      </c>
      <c r="P548" s="93">
        <v>0</v>
      </c>
      <c r="Q548" s="93"/>
      <c r="R548" s="93"/>
      <c r="S548" s="93"/>
      <c r="T548" s="93"/>
      <c r="U548" s="93"/>
      <c r="V548" s="93"/>
      <c r="W548" s="93"/>
      <c r="X548" s="93"/>
      <c r="Y548" s="93"/>
      <c r="Z548" s="93"/>
      <c r="AA548" s="93"/>
      <c r="AB548" s="93"/>
      <c r="AC548" s="93"/>
      <c r="AD548" s="93"/>
      <c r="AE548" s="292">
        <f t="shared" si="509"/>
        <v>2</v>
      </c>
      <c r="AF548" s="93">
        <v>2</v>
      </c>
      <c r="AG548" s="93">
        <v>1</v>
      </c>
      <c r="AH548" s="93">
        <v>1</v>
      </c>
      <c r="AI548" s="93"/>
      <c r="AJ548" s="93"/>
      <c r="AK548" s="93"/>
      <c r="AL548" s="93"/>
      <c r="AM548" s="93"/>
      <c r="AN548" s="93"/>
      <c r="AO548" s="93"/>
      <c r="AP548" s="93"/>
      <c r="AQ548"/>
    </row>
    <row r="549" spans="1:43" ht="14.25">
      <c r="A549" s="43" t="s">
        <v>423</v>
      </c>
      <c r="B549" s="43"/>
      <c r="C549" s="188" t="s">
        <v>424</v>
      </c>
      <c r="D549" s="155" t="s">
        <v>425</v>
      </c>
      <c r="E549" s="300">
        <f t="shared" ref="E549:T551" si="518">E550</f>
        <v>6353</v>
      </c>
      <c r="F549" s="300">
        <f t="shared" si="518"/>
        <v>11466</v>
      </c>
      <c r="G549" s="300">
        <f t="shared" si="518"/>
        <v>11466</v>
      </c>
      <c r="H549" s="300">
        <f t="shared" si="518"/>
        <v>3000</v>
      </c>
      <c r="I549" s="300">
        <f t="shared" si="518"/>
        <v>2900</v>
      </c>
      <c r="J549" s="300">
        <f t="shared" si="518"/>
        <v>2900</v>
      </c>
      <c r="K549" s="300">
        <f t="shared" si="518"/>
        <v>2666</v>
      </c>
      <c r="L549" s="48">
        <f t="shared" ref="L549:L613" si="519">H549+I549+J549+K549</f>
        <v>11466</v>
      </c>
      <c r="M549" s="48">
        <f t="shared" ref="M549:M613" si="520">G549-L549</f>
        <v>0</v>
      </c>
      <c r="N549" s="300">
        <f t="shared" si="518"/>
        <v>17025</v>
      </c>
      <c r="O549" s="300">
        <f t="shared" si="518"/>
        <v>18667</v>
      </c>
      <c r="P549" s="300">
        <f t="shared" si="518"/>
        <v>20513</v>
      </c>
      <c r="Q549" s="300">
        <f t="shared" si="518"/>
        <v>0</v>
      </c>
      <c r="R549" s="300">
        <f t="shared" si="518"/>
        <v>0</v>
      </c>
      <c r="S549" s="300">
        <f t="shared" si="518"/>
        <v>0</v>
      </c>
      <c r="T549" s="300">
        <f t="shared" si="518"/>
        <v>0</v>
      </c>
      <c r="U549" s="300">
        <f t="shared" ref="U549:AP551" si="521">U550</f>
        <v>0</v>
      </c>
      <c r="V549" s="300">
        <f t="shared" si="521"/>
        <v>0</v>
      </c>
      <c r="W549" s="300">
        <f t="shared" si="521"/>
        <v>0</v>
      </c>
      <c r="X549" s="300">
        <f t="shared" si="521"/>
        <v>0</v>
      </c>
      <c r="Y549" s="300">
        <f t="shared" si="521"/>
        <v>0</v>
      </c>
      <c r="Z549" s="300">
        <f t="shared" si="521"/>
        <v>0</v>
      </c>
      <c r="AA549" s="300">
        <f t="shared" si="521"/>
        <v>0</v>
      </c>
      <c r="AB549" s="300">
        <f t="shared" si="521"/>
        <v>0</v>
      </c>
      <c r="AC549" s="300">
        <f t="shared" si="521"/>
        <v>0</v>
      </c>
      <c r="AD549" s="300">
        <f t="shared" si="521"/>
        <v>0</v>
      </c>
      <c r="AE549" s="292">
        <f t="shared" si="509"/>
        <v>11466</v>
      </c>
      <c r="AF549" s="300">
        <f t="shared" si="521"/>
        <v>11466</v>
      </c>
      <c r="AG549" s="300">
        <f t="shared" si="521"/>
        <v>11370</v>
      </c>
      <c r="AH549" s="300">
        <f t="shared" si="521"/>
        <v>17070</v>
      </c>
      <c r="AI549" s="300">
        <f t="shared" si="521"/>
        <v>0</v>
      </c>
      <c r="AJ549" s="300">
        <f t="shared" si="521"/>
        <v>0</v>
      </c>
      <c r="AK549" s="300">
        <f t="shared" si="521"/>
        <v>0</v>
      </c>
      <c r="AL549" s="300">
        <f t="shared" si="521"/>
        <v>0</v>
      </c>
      <c r="AM549" s="300">
        <f t="shared" si="521"/>
        <v>0</v>
      </c>
      <c r="AN549" s="300">
        <f t="shared" si="521"/>
        <v>0</v>
      </c>
      <c r="AO549" s="300">
        <f t="shared" si="521"/>
        <v>0</v>
      </c>
      <c r="AP549" s="300">
        <f t="shared" si="521"/>
        <v>0</v>
      </c>
      <c r="AQ549"/>
    </row>
    <row r="550" spans="1:43" ht="14.25">
      <c r="A550" s="43"/>
      <c r="B550" s="43"/>
      <c r="C550" s="25" t="s">
        <v>298</v>
      </c>
      <c r="D550" s="26"/>
      <c r="E550" s="296">
        <f t="shared" si="518"/>
        <v>6353</v>
      </c>
      <c r="F550" s="296">
        <f t="shared" si="518"/>
        <v>11466</v>
      </c>
      <c r="G550" s="296">
        <f t="shared" si="518"/>
        <v>11466</v>
      </c>
      <c r="H550" s="296">
        <f t="shared" si="518"/>
        <v>3000</v>
      </c>
      <c r="I550" s="296">
        <f t="shared" si="518"/>
        <v>2900</v>
      </c>
      <c r="J550" s="296">
        <f t="shared" si="518"/>
        <v>2900</v>
      </c>
      <c r="K550" s="296">
        <f t="shared" si="518"/>
        <v>2666</v>
      </c>
      <c r="L550" s="48">
        <f t="shared" si="519"/>
        <v>11466</v>
      </c>
      <c r="M550" s="48">
        <f t="shared" si="520"/>
        <v>0</v>
      </c>
      <c r="N550" s="296">
        <f t="shared" si="518"/>
        <v>17025</v>
      </c>
      <c r="O550" s="296">
        <f t="shared" si="518"/>
        <v>18667</v>
      </c>
      <c r="P550" s="296">
        <f t="shared" si="518"/>
        <v>20513</v>
      </c>
      <c r="Q550" s="296">
        <f t="shared" si="518"/>
        <v>0</v>
      </c>
      <c r="R550" s="296">
        <f t="shared" si="518"/>
        <v>0</v>
      </c>
      <c r="S550" s="296">
        <f t="shared" si="518"/>
        <v>0</v>
      </c>
      <c r="T550" s="296">
        <f t="shared" si="518"/>
        <v>0</v>
      </c>
      <c r="U550" s="296">
        <f t="shared" si="521"/>
        <v>0</v>
      </c>
      <c r="V550" s="296">
        <f t="shared" si="521"/>
        <v>0</v>
      </c>
      <c r="W550" s="296">
        <f t="shared" si="521"/>
        <v>0</v>
      </c>
      <c r="X550" s="296">
        <f t="shared" si="521"/>
        <v>0</v>
      </c>
      <c r="Y550" s="296">
        <f t="shared" si="521"/>
        <v>0</v>
      </c>
      <c r="Z550" s="296">
        <f t="shared" si="521"/>
        <v>0</v>
      </c>
      <c r="AA550" s="296">
        <f t="shared" si="521"/>
        <v>0</v>
      </c>
      <c r="AB550" s="296">
        <f t="shared" si="521"/>
        <v>0</v>
      </c>
      <c r="AC550" s="296">
        <f t="shared" si="521"/>
        <v>0</v>
      </c>
      <c r="AD550" s="296">
        <f t="shared" si="521"/>
        <v>0</v>
      </c>
      <c r="AE550" s="292">
        <f t="shared" si="509"/>
        <v>11466</v>
      </c>
      <c r="AF550" s="296">
        <f t="shared" si="521"/>
        <v>11466</v>
      </c>
      <c r="AG550" s="296">
        <f t="shared" si="521"/>
        <v>11370</v>
      </c>
      <c r="AH550" s="296">
        <f t="shared" si="521"/>
        <v>17070</v>
      </c>
      <c r="AI550" s="296">
        <f t="shared" si="521"/>
        <v>0</v>
      </c>
      <c r="AJ550" s="296">
        <f t="shared" si="521"/>
        <v>0</v>
      </c>
      <c r="AK550" s="296">
        <f t="shared" si="521"/>
        <v>0</v>
      </c>
      <c r="AL550" s="296">
        <f t="shared" si="521"/>
        <v>0</v>
      </c>
      <c r="AM550" s="296">
        <f t="shared" si="521"/>
        <v>0</v>
      </c>
      <c r="AN550" s="296">
        <f t="shared" si="521"/>
        <v>0</v>
      </c>
      <c r="AO550" s="296">
        <f t="shared" si="521"/>
        <v>0</v>
      </c>
      <c r="AP550" s="296">
        <f t="shared" si="521"/>
        <v>0</v>
      </c>
      <c r="AQ550"/>
    </row>
    <row r="551" spans="1:43" ht="14.25">
      <c r="A551" s="43"/>
      <c r="B551" s="43"/>
      <c r="C551" s="25" t="s">
        <v>309</v>
      </c>
      <c r="D551" s="26">
        <v>79</v>
      </c>
      <c r="E551" s="296">
        <f t="shared" si="518"/>
        <v>6353</v>
      </c>
      <c r="F551" s="296">
        <f t="shared" si="518"/>
        <v>11466</v>
      </c>
      <c r="G551" s="296">
        <f t="shared" si="518"/>
        <v>11466</v>
      </c>
      <c r="H551" s="296">
        <f t="shared" si="518"/>
        <v>3000</v>
      </c>
      <c r="I551" s="296">
        <f t="shared" si="518"/>
        <v>2900</v>
      </c>
      <c r="J551" s="296">
        <f t="shared" si="518"/>
        <v>2900</v>
      </c>
      <c r="K551" s="296">
        <f t="shared" si="518"/>
        <v>2666</v>
      </c>
      <c r="L551" s="48">
        <f t="shared" si="519"/>
        <v>11466</v>
      </c>
      <c r="M551" s="48">
        <f t="shared" si="520"/>
        <v>0</v>
      </c>
      <c r="N551" s="296">
        <f t="shared" si="518"/>
        <v>17025</v>
      </c>
      <c r="O551" s="296">
        <f t="shared" si="518"/>
        <v>18667</v>
      </c>
      <c r="P551" s="296">
        <f t="shared" si="518"/>
        <v>20513</v>
      </c>
      <c r="Q551" s="296">
        <f t="shared" si="518"/>
        <v>0</v>
      </c>
      <c r="R551" s="296">
        <f t="shared" si="518"/>
        <v>0</v>
      </c>
      <c r="S551" s="296">
        <f t="shared" si="518"/>
        <v>0</v>
      </c>
      <c r="T551" s="296">
        <f t="shared" si="518"/>
        <v>0</v>
      </c>
      <c r="U551" s="296">
        <f t="shared" si="521"/>
        <v>0</v>
      </c>
      <c r="V551" s="296">
        <f t="shared" si="521"/>
        <v>0</v>
      </c>
      <c r="W551" s="296">
        <f t="shared" si="521"/>
        <v>0</v>
      </c>
      <c r="X551" s="296">
        <f t="shared" si="521"/>
        <v>0</v>
      </c>
      <c r="Y551" s="296">
        <f t="shared" si="521"/>
        <v>0</v>
      </c>
      <c r="Z551" s="296">
        <f t="shared" si="521"/>
        <v>0</v>
      </c>
      <c r="AA551" s="296">
        <f t="shared" si="521"/>
        <v>0</v>
      </c>
      <c r="AB551" s="296">
        <f t="shared" si="521"/>
        <v>0</v>
      </c>
      <c r="AC551" s="296">
        <f t="shared" si="521"/>
        <v>0</v>
      </c>
      <c r="AD551" s="296">
        <f t="shared" si="521"/>
        <v>0</v>
      </c>
      <c r="AE551" s="292">
        <f t="shared" si="509"/>
        <v>11466</v>
      </c>
      <c r="AF551" s="296">
        <f t="shared" si="521"/>
        <v>11466</v>
      </c>
      <c r="AG551" s="296">
        <f t="shared" si="521"/>
        <v>11370</v>
      </c>
      <c r="AH551" s="296">
        <f t="shared" si="521"/>
        <v>17070</v>
      </c>
      <c r="AI551" s="296">
        <f t="shared" si="521"/>
        <v>0</v>
      </c>
      <c r="AJ551" s="296">
        <f t="shared" si="521"/>
        <v>0</v>
      </c>
      <c r="AK551" s="296">
        <f t="shared" si="521"/>
        <v>0</v>
      </c>
      <c r="AL551" s="296">
        <f t="shared" si="521"/>
        <v>0</v>
      </c>
      <c r="AM551" s="296">
        <f t="shared" si="521"/>
        <v>0</v>
      </c>
      <c r="AN551" s="296">
        <f t="shared" si="521"/>
        <v>0</v>
      </c>
      <c r="AO551" s="296">
        <f t="shared" si="521"/>
        <v>0</v>
      </c>
      <c r="AP551" s="296">
        <f t="shared" si="521"/>
        <v>0</v>
      </c>
      <c r="AQ551"/>
    </row>
    <row r="552" spans="1:43" ht="12.75" customHeight="1">
      <c r="A552" s="43"/>
      <c r="B552" s="43"/>
      <c r="C552" s="25" t="s">
        <v>426</v>
      </c>
      <c r="D552" s="29">
        <v>81</v>
      </c>
      <c r="E552" s="286">
        <f t="shared" ref="E552:K552" si="522">E553+E554</f>
        <v>6353</v>
      </c>
      <c r="F552" s="286">
        <f t="shared" si="522"/>
        <v>11466</v>
      </c>
      <c r="G552" s="286">
        <f t="shared" si="522"/>
        <v>11466</v>
      </c>
      <c r="H552" s="286">
        <f t="shared" si="522"/>
        <v>3000</v>
      </c>
      <c r="I552" s="286">
        <f t="shared" si="522"/>
        <v>2900</v>
      </c>
      <c r="J552" s="286">
        <f t="shared" si="522"/>
        <v>2900</v>
      </c>
      <c r="K552" s="286">
        <f t="shared" si="522"/>
        <v>2666</v>
      </c>
      <c r="L552" s="48">
        <f t="shared" si="519"/>
        <v>11466</v>
      </c>
      <c r="M552" s="48">
        <f t="shared" si="520"/>
        <v>0</v>
      </c>
      <c r="N552" s="286">
        <f t="shared" ref="N552:AP552" si="523">N553+N554</f>
        <v>17025</v>
      </c>
      <c r="O552" s="286">
        <f t="shared" si="523"/>
        <v>18667</v>
      </c>
      <c r="P552" s="286">
        <f t="shared" si="523"/>
        <v>20513</v>
      </c>
      <c r="Q552" s="286">
        <f t="shared" si="523"/>
        <v>0</v>
      </c>
      <c r="R552" s="286">
        <f t="shared" si="523"/>
        <v>0</v>
      </c>
      <c r="S552" s="286">
        <f t="shared" si="523"/>
        <v>0</v>
      </c>
      <c r="T552" s="286">
        <f t="shared" si="523"/>
        <v>0</v>
      </c>
      <c r="U552" s="286">
        <f t="shared" si="523"/>
        <v>0</v>
      </c>
      <c r="V552" s="286">
        <f t="shared" si="523"/>
        <v>0</v>
      </c>
      <c r="W552" s="286">
        <f t="shared" si="523"/>
        <v>0</v>
      </c>
      <c r="X552" s="286">
        <f t="shared" si="523"/>
        <v>0</v>
      </c>
      <c r="Y552" s="286">
        <f t="shared" si="523"/>
        <v>0</v>
      </c>
      <c r="Z552" s="286">
        <f t="shared" si="523"/>
        <v>0</v>
      </c>
      <c r="AA552" s="286">
        <f t="shared" si="523"/>
        <v>0</v>
      </c>
      <c r="AB552" s="286">
        <f t="shared" si="523"/>
        <v>0</v>
      </c>
      <c r="AC552" s="286">
        <f t="shared" si="523"/>
        <v>0</v>
      </c>
      <c r="AD552" s="286">
        <f t="shared" si="523"/>
        <v>0</v>
      </c>
      <c r="AE552" s="292">
        <f t="shared" si="509"/>
        <v>11466</v>
      </c>
      <c r="AF552" s="286">
        <f t="shared" si="523"/>
        <v>11466</v>
      </c>
      <c r="AG552" s="286">
        <f t="shared" si="523"/>
        <v>11370</v>
      </c>
      <c r="AH552" s="286">
        <f t="shared" si="523"/>
        <v>17070</v>
      </c>
      <c r="AI552" s="286">
        <f t="shared" si="523"/>
        <v>0</v>
      </c>
      <c r="AJ552" s="286">
        <f t="shared" si="523"/>
        <v>0</v>
      </c>
      <c r="AK552" s="286">
        <f t="shared" si="523"/>
        <v>0</v>
      </c>
      <c r="AL552" s="286">
        <f t="shared" si="523"/>
        <v>0</v>
      </c>
      <c r="AM552" s="286">
        <f t="shared" si="523"/>
        <v>0</v>
      </c>
      <c r="AN552" s="286">
        <f t="shared" si="523"/>
        <v>0</v>
      </c>
      <c r="AO552" s="286">
        <f t="shared" si="523"/>
        <v>0</v>
      </c>
      <c r="AP552" s="286">
        <f t="shared" si="523"/>
        <v>0</v>
      </c>
      <c r="AQ552"/>
    </row>
    <row r="553" spans="1:43" ht="16.5" customHeight="1">
      <c r="A553" s="43"/>
      <c r="B553" s="43"/>
      <c r="C553" s="28" t="s">
        <v>427</v>
      </c>
      <c r="D553" s="29" t="s">
        <v>428</v>
      </c>
      <c r="E553" s="93">
        <v>6353</v>
      </c>
      <c r="F553" s="93">
        <v>11466</v>
      </c>
      <c r="G553" s="93">
        <v>11466</v>
      </c>
      <c r="H553" s="93">
        <v>3000</v>
      </c>
      <c r="I553" s="93">
        <v>2900</v>
      </c>
      <c r="J553" s="93">
        <v>2900</v>
      </c>
      <c r="K553" s="93">
        <v>2666</v>
      </c>
      <c r="L553" s="48">
        <f t="shared" si="519"/>
        <v>11466</v>
      </c>
      <c r="M553" s="48">
        <f t="shared" si="520"/>
        <v>0</v>
      </c>
      <c r="N553" s="93">
        <v>17025</v>
      </c>
      <c r="O553" s="93">
        <v>18667</v>
      </c>
      <c r="P553" s="93">
        <v>20513</v>
      </c>
      <c r="Q553" s="93"/>
      <c r="R553" s="93"/>
      <c r="S553" s="93"/>
      <c r="T553" s="93"/>
      <c r="U553" s="93"/>
      <c r="V553" s="93"/>
      <c r="W553" s="93"/>
      <c r="X553" s="93"/>
      <c r="Y553" s="93"/>
      <c r="Z553" s="93"/>
      <c r="AA553" s="93"/>
      <c r="AB553" s="93"/>
      <c r="AC553" s="93"/>
      <c r="AD553" s="93"/>
      <c r="AE553" s="292">
        <f t="shared" si="509"/>
        <v>11466</v>
      </c>
      <c r="AF553" s="93">
        <v>11466</v>
      </c>
      <c r="AG553" s="93">
        <v>11370</v>
      </c>
      <c r="AH553" s="93">
        <v>17070</v>
      </c>
      <c r="AI553" s="93"/>
      <c r="AJ553" s="93"/>
      <c r="AK553" s="93"/>
      <c r="AL553" s="93"/>
      <c r="AM553" s="93"/>
      <c r="AN553" s="93"/>
      <c r="AO553" s="93"/>
      <c r="AP553" s="93"/>
      <c r="AQ553"/>
    </row>
    <row r="554" spans="1:43" ht="0.75" customHeight="1">
      <c r="A554" s="43"/>
      <c r="B554" s="43"/>
      <c r="C554" s="28" t="s">
        <v>429</v>
      </c>
      <c r="D554" s="29" t="s">
        <v>430</v>
      </c>
      <c r="E554" s="93"/>
      <c r="F554" s="93"/>
      <c r="G554" s="93"/>
      <c r="H554" s="93"/>
      <c r="I554" s="93"/>
      <c r="J554" s="93"/>
      <c r="K554" s="93"/>
      <c r="L554" s="48">
        <f t="shared" si="519"/>
        <v>0</v>
      </c>
      <c r="M554" s="48">
        <f t="shared" si="520"/>
        <v>0</v>
      </c>
      <c r="N554" s="93"/>
      <c r="O554" s="93"/>
      <c r="P554" s="93"/>
      <c r="Q554" s="93"/>
      <c r="R554" s="93"/>
      <c r="S554" s="93"/>
      <c r="T554" s="93"/>
      <c r="U554" s="93"/>
      <c r="V554" s="93"/>
      <c r="W554" s="93"/>
      <c r="X554" s="93"/>
      <c r="Y554" s="93"/>
      <c r="Z554" s="93"/>
      <c r="AA554" s="93"/>
      <c r="AB554" s="93"/>
      <c r="AC554" s="93"/>
      <c r="AD554" s="93"/>
      <c r="AE554" s="292">
        <f t="shared" si="509"/>
        <v>0</v>
      </c>
      <c r="AF554" s="93"/>
      <c r="AG554" s="93"/>
      <c r="AH554" s="93"/>
      <c r="AI554" s="93"/>
      <c r="AJ554" s="93"/>
      <c r="AK554" s="93"/>
      <c r="AL554" s="93"/>
      <c r="AM554" s="93"/>
      <c r="AN554" s="93"/>
      <c r="AO554" s="93"/>
      <c r="AP554" s="93"/>
      <c r="AQ554"/>
    </row>
    <row r="555" spans="1:43" ht="16.5" hidden="1" customHeight="1">
      <c r="A555" s="43"/>
      <c r="B555" s="43"/>
      <c r="C555" s="28" t="s">
        <v>310</v>
      </c>
      <c r="D555" s="29" t="s">
        <v>421</v>
      </c>
      <c r="E555" s="93"/>
      <c r="F555" s="93"/>
      <c r="G555" s="93"/>
      <c r="H555" s="93"/>
      <c r="I555" s="93"/>
      <c r="J555" s="93"/>
      <c r="K555" s="93"/>
      <c r="L555" s="48"/>
      <c r="M555" s="48"/>
      <c r="N555" s="93"/>
      <c r="O555" s="93"/>
      <c r="P555" s="93"/>
      <c r="Q555" s="93"/>
      <c r="R555" s="93"/>
      <c r="S555" s="93"/>
      <c r="T555" s="93"/>
      <c r="U555" s="93"/>
      <c r="V555" s="93"/>
      <c r="W555" s="93"/>
      <c r="X555" s="93"/>
      <c r="Y555" s="93"/>
      <c r="Z555" s="93"/>
      <c r="AA555" s="93"/>
      <c r="AB555" s="93"/>
      <c r="AC555" s="93"/>
      <c r="AD555" s="93"/>
      <c r="AE555" s="292"/>
      <c r="AF555" s="93"/>
      <c r="AG555" s="93"/>
      <c r="AH555" s="93"/>
      <c r="AI555" s="93"/>
      <c r="AJ555" s="93"/>
      <c r="AK555" s="93"/>
      <c r="AL555" s="93"/>
      <c r="AM555" s="93"/>
      <c r="AN555" s="93"/>
      <c r="AO555" s="93"/>
      <c r="AP555" s="93"/>
      <c r="AQ555"/>
    </row>
    <row r="556" spans="1:43" ht="16.5" hidden="1" customHeight="1">
      <c r="A556" s="43" t="s">
        <v>431</v>
      </c>
      <c r="B556" s="43"/>
      <c r="C556" s="25" t="s">
        <v>432</v>
      </c>
      <c r="D556" s="29"/>
      <c r="E556" s="93"/>
      <c r="F556" s="93"/>
      <c r="G556" s="93"/>
      <c r="H556" s="93"/>
      <c r="I556" s="93"/>
      <c r="J556" s="93"/>
      <c r="K556" s="93"/>
      <c r="L556" s="48">
        <f t="shared" si="519"/>
        <v>0</v>
      </c>
      <c r="M556" s="48">
        <f t="shared" si="520"/>
        <v>0</v>
      </c>
      <c r="N556" s="93"/>
      <c r="O556" s="93"/>
      <c r="P556" s="93"/>
      <c r="Q556" s="93"/>
      <c r="R556" s="93"/>
      <c r="S556" s="93"/>
      <c r="T556" s="93"/>
      <c r="U556" s="93"/>
      <c r="V556" s="93"/>
      <c r="W556" s="93"/>
      <c r="X556" s="93"/>
      <c r="Y556" s="93"/>
      <c r="Z556" s="93"/>
      <c r="AA556" s="93"/>
      <c r="AB556" s="93"/>
      <c r="AC556" s="93"/>
      <c r="AD556" s="93"/>
      <c r="AE556" s="292">
        <f t="shared" si="509"/>
        <v>0</v>
      </c>
      <c r="AF556" s="93"/>
      <c r="AG556" s="93"/>
      <c r="AH556" s="93"/>
      <c r="AI556" s="93"/>
      <c r="AJ556" s="93"/>
      <c r="AK556" s="93"/>
      <c r="AL556" s="93"/>
      <c r="AM556" s="93"/>
      <c r="AN556" s="93"/>
      <c r="AO556" s="93"/>
      <c r="AP556" s="93"/>
      <c r="AQ556"/>
    </row>
    <row r="557" spans="1:43" ht="16.5" hidden="1" customHeight="1">
      <c r="A557" s="43"/>
      <c r="B557" s="43"/>
      <c r="C557" s="28" t="s">
        <v>300</v>
      </c>
      <c r="D557" s="29"/>
      <c r="E557" s="93"/>
      <c r="F557" s="93"/>
      <c r="G557" s="93"/>
      <c r="H557" s="93"/>
      <c r="I557" s="93"/>
      <c r="J557" s="93"/>
      <c r="K557" s="93"/>
      <c r="L557" s="48">
        <f t="shared" si="519"/>
        <v>0</v>
      </c>
      <c r="M557" s="48">
        <f t="shared" si="520"/>
        <v>0</v>
      </c>
      <c r="N557" s="93"/>
      <c r="O557" s="93"/>
      <c r="P557" s="93"/>
      <c r="Q557" s="93"/>
      <c r="R557" s="93"/>
      <c r="S557" s="93"/>
      <c r="T557" s="93"/>
      <c r="U557" s="93"/>
      <c r="V557" s="93"/>
      <c r="W557" s="93"/>
      <c r="X557" s="93"/>
      <c r="Y557" s="93"/>
      <c r="Z557" s="93"/>
      <c r="AA557" s="93"/>
      <c r="AB557" s="93"/>
      <c r="AC557" s="93"/>
      <c r="AD557" s="93"/>
      <c r="AE557" s="292">
        <f t="shared" si="509"/>
        <v>0</v>
      </c>
      <c r="AF557" s="93"/>
      <c r="AG557" s="93"/>
      <c r="AH557" s="93"/>
      <c r="AI557" s="93"/>
      <c r="AJ557" s="93"/>
      <c r="AK557" s="93"/>
      <c r="AL557" s="93"/>
      <c r="AM557" s="93"/>
      <c r="AN557" s="93"/>
      <c r="AO557" s="93"/>
      <c r="AP557" s="93"/>
      <c r="AQ557"/>
    </row>
    <row r="558" spans="1:43" ht="16.5" hidden="1" customHeight="1">
      <c r="A558" s="43"/>
      <c r="B558" s="43"/>
      <c r="C558" s="28" t="s">
        <v>433</v>
      </c>
      <c r="D558" s="29"/>
      <c r="E558" s="93"/>
      <c r="F558" s="93"/>
      <c r="G558" s="93"/>
      <c r="H558" s="93"/>
      <c r="I558" s="93"/>
      <c r="J558" s="93"/>
      <c r="K558" s="93"/>
      <c r="L558" s="48">
        <f t="shared" si="519"/>
        <v>0</v>
      </c>
      <c r="M558" s="48">
        <f t="shared" si="520"/>
        <v>0</v>
      </c>
      <c r="N558" s="93"/>
      <c r="O558" s="93"/>
      <c r="P558" s="93"/>
      <c r="Q558" s="93"/>
      <c r="R558" s="93"/>
      <c r="S558" s="93"/>
      <c r="T558" s="93"/>
      <c r="U558" s="93"/>
      <c r="V558" s="93"/>
      <c r="W558" s="93"/>
      <c r="X558" s="93"/>
      <c r="Y558" s="93"/>
      <c r="Z558" s="93"/>
      <c r="AA558" s="93"/>
      <c r="AB558" s="93"/>
      <c r="AC558" s="93"/>
      <c r="AD558" s="93"/>
      <c r="AE558" s="292">
        <f t="shared" si="509"/>
        <v>0</v>
      </c>
      <c r="AF558" s="93"/>
      <c r="AG558" s="93"/>
      <c r="AH558" s="93"/>
      <c r="AI558" s="93"/>
      <c r="AJ558" s="93"/>
      <c r="AK558" s="93"/>
      <c r="AL558" s="93"/>
      <c r="AM558" s="93"/>
      <c r="AN558" s="93"/>
      <c r="AO558" s="93"/>
      <c r="AP558" s="93"/>
      <c r="AQ558"/>
    </row>
    <row r="559" spans="1:43" ht="16.5" hidden="1" customHeight="1">
      <c r="A559" s="43"/>
      <c r="B559" s="43"/>
      <c r="C559" s="25" t="s">
        <v>434</v>
      </c>
      <c r="D559" s="29"/>
      <c r="E559" s="93"/>
      <c r="F559" s="93"/>
      <c r="G559" s="93"/>
      <c r="H559" s="93"/>
      <c r="I559" s="93"/>
      <c r="J559" s="93"/>
      <c r="K559" s="93"/>
      <c r="L559" s="48">
        <f t="shared" si="519"/>
        <v>0</v>
      </c>
      <c r="M559" s="48">
        <f t="shared" si="520"/>
        <v>0</v>
      </c>
      <c r="N559" s="93"/>
      <c r="O559" s="93"/>
      <c r="P559" s="93"/>
      <c r="Q559" s="93"/>
      <c r="R559" s="93"/>
      <c r="S559" s="93"/>
      <c r="T559" s="93"/>
      <c r="U559" s="93"/>
      <c r="V559" s="93"/>
      <c r="W559" s="93"/>
      <c r="X559" s="93"/>
      <c r="Y559" s="93"/>
      <c r="Z559" s="93"/>
      <c r="AA559" s="93"/>
      <c r="AB559" s="93"/>
      <c r="AC559" s="93"/>
      <c r="AD559" s="93"/>
      <c r="AE559" s="292">
        <f t="shared" si="509"/>
        <v>0</v>
      </c>
      <c r="AF559" s="93"/>
      <c r="AG559" s="93"/>
      <c r="AH559" s="93"/>
      <c r="AI559" s="93"/>
      <c r="AJ559" s="93"/>
      <c r="AK559" s="93"/>
      <c r="AL559" s="93"/>
      <c r="AM559" s="93"/>
      <c r="AN559" s="93"/>
      <c r="AO559" s="93"/>
      <c r="AP559" s="93"/>
      <c r="AQ559"/>
    </row>
    <row r="560" spans="1:43" ht="16.5" hidden="1" customHeight="1">
      <c r="A560" s="43" t="s">
        <v>435</v>
      </c>
      <c r="B560" s="43"/>
      <c r="C560" s="31" t="s">
        <v>436</v>
      </c>
      <c r="D560" s="26" t="s">
        <v>425</v>
      </c>
      <c r="E560" s="93"/>
      <c r="F560" s="93"/>
      <c r="G560" s="93"/>
      <c r="H560" s="93"/>
      <c r="I560" s="93"/>
      <c r="J560" s="93"/>
      <c r="K560" s="93"/>
      <c r="L560" s="48">
        <f t="shared" si="519"/>
        <v>0</v>
      </c>
      <c r="M560" s="48">
        <f t="shared" si="520"/>
        <v>0</v>
      </c>
      <c r="N560" s="93"/>
      <c r="O560" s="93"/>
      <c r="P560" s="93"/>
      <c r="Q560" s="93"/>
      <c r="R560" s="93"/>
      <c r="S560" s="93"/>
      <c r="T560" s="93"/>
      <c r="U560" s="93"/>
      <c r="V560" s="93"/>
      <c r="W560" s="93"/>
      <c r="X560" s="93"/>
      <c r="Y560" s="93"/>
      <c r="Z560" s="93"/>
      <c r="AA560" s="93"/>
      <c r="AB560" s="93"/>
      <c r="AC560" s="93"/>
      <c r="AD560" s="93"/>
      <c r="AE560" s="292">
        <f t="shared" si="509"/>
        <v>0</v>
      </c>
      <c r="AF560" s="93"/>
      <c r="AG560" s="93"/>
      <c r="AH560" s="93"/>
      <c r="AI560" s="93"/>
      <c r="AJ560" s="93"/>
      <c r="AK560" s="93"/>
      <c r="AL560" s="93"/>
      <c r="AM560" s="93"/>
      <c r="AN560" s="93"/>
      <c r="AO560" s="93"/>
      <c r="AP560" s="93"/>
      <c r="AQ560"/>
    </row>
    <row r="561" spans="1:43" ht="16.5" hidden="1" customHeight="1">
      <c r="A561" s="43"/>
      <c r="B561" s="43"/>
      <c r="C561" s="25" t="s">
        <v>298</v>
      </c>
      <c r="D561" s="29"/>
      <c r="E561" s="93"/>
      <c r="F561" s="93"/>
      <c r="G561" s="93"/>
      <c r="H561" s="93"/>
      <c r="I561" s="93"/>
      <c r="J561" s="93"/>
      <c r="K561" s="93"/>
      <c r="L561" s="48">
        <f t="shared" si="519"/>
        <v>0</v>
      </c>
      <c r="M561" s="48">
        <f t="shared" si="520"/>
        <v>0</v>
      </c>
      <c r="N561" s="93"/>
      <c r="O561" s="93"/>
      <c r="P561" s="93"/>
      <c r="Q561" s="93"/>
      <c r="R561" s="93"/>
      <c r="S561" s="93"/>
      <c r="T561" s="93"/>
      <c r="U561" s="93"/>
      <c r="V561" s="93"/>
      <c r="W561" s="93"/>
      <c r="X561" s="93"/>
      <c r="Y561" s="93"/>
      <c r="Z561" s="93"/>
      <c r="AA561" s="93"/>
      <c r="AB561" s="93"/>
      <c r="AC561" s="93"/>
      <c r="AD561" s="93"/>
      <c r="AE561" s="292">
        <f t="shared" si="509"/>
        <v>0</v>
      </c>
      <c r="AF561" s="93"/>
      <c r="AG561" s="93"/>
      <c r="AH561" s="93"/>
      <c r="AI561" s="93"/>
      <c r="AJ561" s="93"/>
      <c r="AK561" s="93"/>
      <c r="AL561" s="93"/>
      <c r="AM561" s="93"/>
      <c r="AN561" s="93"/>
      <c r="AO561" s="93"/>
      <c r="AP561" s="93"/>
      <c r="AQ561"/>
    </row>
    <row r="562" spans="1:43" ht="16.5" hidden="1" customHeight="1">
      <c r="A562" s="43"/>
      <c r="B562" s="43"/>
      <c r="C562" s="28" t="s">
        <v>299</v>
      </c>
      <c r="D562" s="29">
        <v>1</v>
      </c>
      <c r="E562" s="93"/>
      <c r="F562" s="93"/>
      <c r="G562" s="93"/>
      <c r="H562" s="93"/>
      <c r="I562" s="93"/>
      <c r="J562" s="93"/>
      <c r="K562" s="93"/>
      <c r="L562" s="48">
        <f t="shared" si="519"/>
        <v>0</v>
      </c>
      <c r="M562" s="48">
        <f t="shared" si="520"/>
        <v>0</v>
      </c>
      <c r="N562" s="93"/>
      <c r="O562" s="93"/>
      <c r="P562" s="93"/>
      <c r="Q562" s="93"/>
      <c r="R562" s="93"/>
      <c r="S562" s="93"/>
      <c r="T562" s="93"/>
      <c r="U562" s="93"/>
      <c r="V562" s="93"/>
      <c r="W562" s="93"/>
      <c r="X562" s="93"/>
      <c r="Y562" s="93"/>
      <c r="Z562" s="93"/>
      <c r="AA562" s="93"/>
      <c r="AB562" s="93"/>
      <c r="AC562" s="93"/>
      <c r="AD562" s="93"/>
      <c r="AE562" s="292">
        <f t="shared" si="509"/>
        <v>0</v>
      </c>
      <c r="AF562" s="93"/>
      <c r="AG562" s="93"/>
      <c r="AH562" s="93"/>
      <c r="AI562" s="93"/>
      <c r="AJ562" s="93"/>
      <c r="AK562" s="93"/>
      <c r="AL562" s="93"/>
      <c r="AM562" s="93"/>
      <c r="AN562" s="93"/>
      <c r="AO562" s="93"/>
      <c r="AP562" s="93"/>
      <c r="AQ562"/>
    </row>
    <row r="563" spans="1:43" ht="16.5" hidden="1" customHeight="1">
      <c r="A563" s="43"/>
      <c r="B563" s="43"/>
      <c r="C563" s="189" t="s">
        <v>437</v>
      </c>
      <c r="D563" s="29" t="s">
        <v>438</v>
      </c>
      <c r="E563" s="93"/>
      <c r="F563" s="93"/>
      <c r="G563" s="93"/>
      <c r="H563" s="93"/>
      <c r="I563" s="93"/>
      <c r="J563" s="93"/>
      <c r="K563" s="93"/>
      <c r="L563" s="48">
        <f t="shared" si="519"/>
        <v>0</v>
      </c>
      <c r="M563" s="48">
        <f t="shared" si="520"/>
        <v>0</v>
      </c>
      <c r="N563" s="93"/>
      <c r="O563" s="93"/>
      <c r="P563" s="93"/>
      <c r="Q563" s="93"/>
      <c r="R563" s="93"/>
      <c r="S563" s="93"/>
      <c r="T563" s="93"/>
      <c r="U563" s="93"/>
      <c r="V563" s="93"/>
      <c r="W563" s="93"/>
      <c r="X563" s="93"/>
      <c r="Y563" s="93"/>
      <c r="Z563" s="93"/>
      <c r="AA563" s="93"/>
      <c r="AB563" s="93"/>
      <c r="AC563" s="93"/>
      <c r="AD563" s="93"/>
      <c r="AE563" s="292">
        <f t="shared" si="509"/>
        <v>0</v>
      </c>
      <c r="AF563" s="93"/>
      <c r="AG563" s="93"/>
      <c r="AH563" s="93"/>
      <c r="AI563" s="93"/>
      <c r="AJ563" s="93"/>
      <c r="AK563" s="93"/>
      <c r="AL563" s="93"/>
      <c r="AM563" s="93"/>
      <c r="AN563" s="93"/>
      <c r="AO563" s="93"/>
      <c r="AP563" s="93"/>
      <c r="AQ563"/>
    </row>
    <row r="564" spans="1:43" ht="16.5" customHeight="1">
      <c r="A564" s="43">
        <v>3</v>
      </c>
      <c r="B564" s="43"/>
      <c r="C564" s="188" t="s">
        <v>439</v>
      </c>
      <c r="D564" s="155" t="s">
        <v>440</v>
      </c>
      <c r="E564" s="300">
        <f t="shared" ref="E564:K564" si="524">E566</f>
        <v>16391</v>
      </c>
      <c r="F564" s="300">
        <f t="shared" si="524"/>
        <v>17891</v>
      </c>
      <c r="G564" s="300">
        <f t="shared" si="524"/>
        <v>17891</v>
      </c>
      <c r="H564" s="300">
        <f t="shared" si="524"/>
        <v>4502</v>
      </c>
      <c r="I564" s="300">
        <f t="shared" si="524"/>
        <v>4500</v>
      </c>
      <c r="J564" s="300">
        <f t="shared" si="524"/>
        <v>4450</v>
      </c>
      <c r="K564" s="300">
        <f t="shared" si="524"/>
        <v>4439</v>
      </c>
      <c r="L564" s="48">
        <f t="shared" si="519"/>
        <v>17891</v>
      </c>
      <c r="M564" s="48">
        <f t="shared" si="520"/>
        <v>0</v>
      </c>
      <c r="N564" s="300">
        <f t="shared" ref="N564:AP564" si="525">N566</f>
        <v>16766</v>
      </c>
      <c r="O564" s="300">
        <f t="shared" si="525"/>
        <v>15007</v>
      </c>
      <c r="P564" s="300">
        <f t="shared" si="525"/>
        <v>12890</v>
      </c>
      <c r="Q564" s="300">
        <f t="shared" si="525"/>
        <v>0</v>
      </c>
      <c r="R564" s="300">
        <f t="shared" si="525"/>
        <v>0</v>
      </c>
      <c r="S564" s="300">
        <f t="shared" si="525"/>
        <v>0</v>
      </c>
      <c r="T564" s="300">
        <f t="shared" si="525"/>
        <v>0</v>
      </c>
      <c r="U564" s="300">
        <f t="shared" si="525"/>
        <v>0</v>
      </c>
      <c r="V564" s="300">
        <f t="shared" si="525"/>
        <v>0</v>
      </c>
      <c r="W564" s="300">
        <f t="shared" si="525"/>
        <v>0</v>
      </c>
      <c r="X564" s="300">
        <f t="shared" si="525"/>
        <v>0</v>
      </c>
      <c r="Y564" s="300">
        <f t="shared" si="525"/>
        <v>0</v>
      </c>
      <c r="Z564" s="300">
        <f t="shared" si="525"/>
        <v>0</v>
      </c>
      <c r="AA564" s="300">
        <f t="shared" si="525"/>
        <v>0</v>
      </c>
      <c r="AB564" s="300">
        <f t="shared" si="525"/>
        <v>0</v>
      </c>
      <c r="AC564" s="300">
        <f t="shared" si="525"/>
        <v>0</v>
      </c>
      <c r="AD564" s="300">
        <f t="shared" si="525"/>
        <v>0</v>
      </c>
      <c r="AE564" s="292">
        <f t="shared" si="509"/>
        <v>17891</v>
      </c>
      <c r="AF564" s="300">
        <f t="shared" si="525"/>
        <v>17891</v>
      </c>
      <c r="AG564" s="300">
        <f t="shared" si="525"/>
        <v>13470</v>
      </c>
      <c r="AH564" s="300">
        <f t="shared" si="525"/>
        <v>14704</v>
      </c>
      <c r="AI564" s="300">
        <f t="shared" si="525"/>
        <v>0</v>
      </c>
      <c r="AJ564" s="300">
        <f t="shared" si="525"/>
        <v>0</v>
      </c>
      <c r="AK564" s="300">
        <f t="shared" si="525"/>
        <v>0</v>
      </c>
      <c r="AL564" s="300">
        <f t="shared" si="525"/>
        <v>0</v>
      </c>
      <c r="AM564" s="300">
        <f t="shared" si="525"/>
        <v>0</v>
      </c>
      <c r="AN564" s="300">
        <f t="shared" si="525"/>
        <v>0</v>
      </c>
      <c r="AO564" s="300">
        <f t="shared" si="525"/>
        <v>0</v>
      </c>
      <c r="AP564" s="300">
        <f t="shared" si="525"/>
        <v>0</v>
      </c>
      <c r="AQ564"/>
    </row>
    <row r="565" spans="1:43" ht="14.25">
      <c r="A565" s="43"/>
      <c r="B565" s="43"/>
      <c r="C565" s="25" t="s">
        <v>298</v>
      </c>
      <c r="D565" s="26"/>
      <c r="E565" s="296">
        <f t="shared" ref="E565:AP565" si="526">E566</f>
        <v>16391</v>
      </c>
      <c r="F565" s="296">
        <f t="shared" si="526"/>
        <v>17891</v>
      </c>
      <c r="G565" s="296">
        <f t="shared" si="526"/>
        <v>17891</v>
      </c>
      <c r="H565" s="296">
        <f t="shared" si="526"/>
        <v>4502</v>
      </c>
      <c r="I565" s="296">
        <f t="shared" si="526"/>
        <v>4500</v>
      </c>
      <c r="J565" s="296">
        <f t="shared" si="526"/>
        <v>4450</v>
      </c>
      <c r="K565" s="296">
        <f t="shared" si="526"/>
        <v>4439</v>
      </c>
      <c r="L565" s="48">
        <f t="shared" si="519"/>
        <v>17891</v>
      </c>
      <c r="M565" s="48">
        <f t="shared" si="520"/>
        <v>0</v>
      </c>
      <c r="N565" s="296">
        <f t="shared" si="526"/>
        <v>16766</v>
      </c>
      <c r="O565" s="296">
        <f t="shared" si="526"/>
        <v>15007</v>
      </c>
      <c r="P565" s="296">
        <f t="shared" si="526"/>
        <v>12890</v>
      </c>
      <c r="Q565" s="296">
        <f t="shared" si="526"/>
        <v>0</v>
      </c>
      <c r="R565" s="296">
        <f t="shared" si="526"/>
        <v>0</v>
      </c>
      <c r="S565" s="296">
        <f t="shared" si="526"/>
        <v>0</v>
      </c>
      <c r="T565" s="296">
        <f t="shared" si="526"/>
        <v>0</v>
      </c>
      <c r="U565" s="296">
        <f t="shared" si="526"/>
        <v>0</v>
      </c>
      <c r="V565" s="296">
        <f t="shared" si="526"/>
        <v>0</v>
      </c>
      <c r="W565" s="296">
        <f t="shared" si="526"/>
        <v>0</v>
      </c>
      <c r="X565" s="296">
        <f t="shared" si="526"/>
        <v>0</v>
      </c>
      <c r="Y565" s="296">
        <f t="shared" si="526"/>
        <v>0</v>
      </c>
      <c r="Z565" s="296">
        <f t="shared" si="526"/>
        <v>0</v>
      </c>
      <c r="AA565" s="296">
        <f t="shared" si="526"/>
        <v>0</v>
      </c>
      <c r="AB565" s="296">
        <f t="shared" si="526"/>
        <v>0</v>
      </c>
      <c r="AC565" s="296">
        <f t="shared" si="526"/>
        <v>0</v>
      </c>
      <c r="AD565" s="296">
        <f t="shared" si="526"/>
        <v>0</v>
      </c>
      <c r="AE565" s="292">
        <f t="shared" si="509"/>
        <v>17891</v>
      </c>
      <c r="AF565" s="296">
        <f t="shared" si="526"/>
        <v>17891</v>
      </c>
      <c r="AG565" s="296">
        <f t="shared" si="526"/>
        <v>13470</v>
      </c>
      <c r="AH565" s="296">
        <f t="shared" si="526"/>
        <v>14704</v>
      </c>
      <c r="AI565" s="296">
        <f t="shared" si="526"/>
        <v>0</v>
      </c>
      <c r="AJ565" s="296">
        <f t="shared" si="526"/>
        <v>0</v>
      </c>
      <c r="AK565" s="296">
        <f t="shared" si="526"/>
        <v>0</v>
      </c>
      <c r="AL565" s="296">
        <f t="shared" si="526"/>
        <v>0</v>
      </c>
      <c r="AM565" s="296">
        <f t="shared" si="526"/>
        <v>0</v>
      </c>
      <c r="AN565" s="296">
        <f t="shared" si="526"/>
        <v>0</v>
      </c>
      <c r="AO565" s="296">
        <f t="shared" si="526"/>
        <v>0</v>
      </c>
      <c r="AP565" s="296">
        <f t="shared" si="526"/>
        <v>0</v>
      </c>
      <c r="AQ565"/>
    </row>
    <row r="566" spans="1:43" ht="16.5" customHeight="1">
      <c r="A566" s="43"/>
      <c r="B566" s="43"/>
      <c r="C566" s="28" t="s">
        <v>299</v>
      </c>
      <c r="D566" s="26">
        <v>1</v>
      </c>
      <c r="E566" s="296">
        <f t="shared" ref="E566:K566" si="527">E568+E567</f>
        <v>16391</v>
      </c>
      <c r="F566" s="296">
        <f t="shared" si="527"/>
        <v>17891</v>
      </c>
      <c r="G566" s="296">
        <f t="shared" si="527"/>
        <v>17891</v>
      </c>
      <c r="H566" s="296">
        <f t="shared" si="527"/>
        <v>4502</v>
      </c>
      <c r="I566" s="296">
        <f t="shared" si="527"/>
        <v>4500</v>
      </c>
      <c r="J566" s="296">
        <f t="shared" si="527"/>
        <v>4450</v>
      </c>
      <c r="K566" s="296">
        <f t="shared" si="527"/>
        <v>4439</v>
      </c>
      <c r="L566" s="48">
        <f t="shared" si="519"/>
        <v>17891</v>
      </c>
      <c r="M566" s="48">
        <f t="shared" si="520"/>
        <v>0</v>
      </c>
      <c r="N566" s="296">
        <f t="shared" ref="N566:AP566" si="528">N568+N567</f>
        <v>16766</v>
      </c>
      <c r="O566" s="296">
        <f t="shared" si="528"/>
        <v>15007</v>
      </c>
      <c r="P566" s="296">
        <f t="shared" si="528"/>
        <v>12890</v>
      </c>
      <c r="Q566" s="296">
        <f t="shared" si="528"/>
        <v>0</v>
      </c>
      <c r="R566" s="296">
        <f t="shared" si="528"/>
        <v>0</v>
      </c>
      <c r="S566" s="296">
        <f t="shared" si="528"/>
        <v>0</v>
      </c>
      <c r="T566" s="296">
        <f t="shared" si="528"/>
        <v>0</v>
      </c>
      <c r="U566" s="296">
        <f t="shared" si="528"/>
        <v>0</v>
      </c>
      <c r="V566" s="296">
        <f t="shared" si="528"/>
        <v>0</v>
      </c>
      <c r="W566" s="296">
        <f t="shared" si="528"/>
        <v>0</v>
      </c>
      <c r="X566" s="296">
        <f t="shared" si="528"/>
        <v>0</v>
      </c>
      <c r="Y566" s="296">
        <f t="shared" si="528"/>
        <v>0</v>
      </c>
      <c r="Z566" s="296">
        <f t="shared" si="528"/>
        <v>0</v>
      </c>
      <c r="AA566" s="296">
        <f t="shared" si="528"/>
        <v>0</v>
      </c>
      <c r="AB566" s="296">
        <f t="shared" si="528"/>
        <v>0</v>
      </c>
      <c r="AC566" s="296">
        <f t="shared" si="528"/>
        <v>0</v>
      </c>
      <c r="AD566" s="296">
        <f t="shared" si="528"/>
        <v>0</v>
      </c>
      <c r="AE566" s="292">
        <f t="shared" si="509"/>
        <v>17891</v>
      </c>
      <c r="AF566" s="296">
        <f t="shared" si="528"/>
        <v>17891</v>
      </c>
      <c r="AG566" s="296">
        <f t="shared" si="528"/>
        <v>13470</v>
      </c>
      <c r="AH566" s="296">
        <f t="shared" si="528"/>
        <v>14704</v>
      </c>
      <c r="AI566" s="296">
        <f t="shared" si="528"/>
        <v>0</v>
      </c>
      <c r="AJ566" s="296">
        <f t="shared" si="528"/>
        <v>0</v>
      </c>
      <c r="AK566" s="296">
        <f t="shared" si="528"/>
        <v>0</v>
      </c>
      <c r="AL566" s="296">
        <f t="shared" si="528"/>
        <v>0</v>
      </c>
      <c r="AM566" s="296">
        <f t="shared" si="528"/>
        <v>0</v>
      </c>
      <c r="AN566" s="296">
        <f t="shared" si="528"/>
        <v>0</v>
      </c>
      <c r="AO566" s="296">
        <f t="shared" si="528"/>
        <v>0</v>
      </c>
      <c r="AP566" s="296">
        <f t="shared" si="528"/>
        <v>0</v>
      </c>
      <c r="AQ566"/>
    </row>
    <row r="567" spans="1:43" ht="14.25" customHeight="1">
      <c r="A567" s="43"/>
      <c r="B567" s="43"/>
      <c r="C567" s="28" t="s">
        <v>301</v>
      </c>
      <c r="D567" s="26" t="s">
        <v>441</v>
      </c>
      <c r="E567" s="93">
        <v>3</v>
      </c>
      <c r="F567" s="93">
        <v>2</v>
      </c>
      <c r="G567" s="93">
        <v>2</v>
      </c>
      <c r="H567" s="93">
        <v>2</v>
      </c>
      <c r="I567" s="93"/>
      <c r="J567" s="93"/>
      <c r="K567" s="93"/>
      <c r="L567" s="48">
        <f t="shared" si="519"/>
        <v>2</v>
      </c>
      <c r="M567" s="48">
        <f t="shared" si="520"/>
        <v>0</v>
      </c>
      <c r="N567" s="93">
        <v>0</v>
      </c>
      <c r="O567" s="93">
        <v>0</v>
      </c>
      <c r="P567" s="93">
        <v>0</v>
      </c>
      <c r="Q567" s="93"/>
      <c r="R567" s="93"/>
      <c r="S567" s="93"/>
      <c r="T567" s="93"/>
      <c r="U567" s="93"/>
      <c r="V567" s="93"/>
      <c r="W567" s="93"/>
      <c r="X567" s="93"/>
      <c r="Y567" s="93"/>
      <c r="Z567" s="93"/>
      <c r="AA567" s="93"/>
      <c r="AB567" s="93"/>
      <c r="AC567" s="93"/>
      <c r="AD567" s="93"/>
      <c r="AE567" s="292">
        <f t="shared" si="509"/>
        <v>2</v>
      </c>
      <c r="AF567" s="93">
        <v>2</v>
      </c>
      <c r="AG567" s="93"/>
      <c r="AH567" s="93">
        <v>0</v>
      </c>
      <c r="AI567" s="93"/>
      <c r="AJ567" s="93"/>
      <c r="AK567" s="93"/>
      <c r="AL567" s="93">
        <v>0</v>
      </c>
      <c r="AM567" s="93">
        <v>0</v>
      </c>
      <c r="AN567" s="93">
        <v>0</v>
      </c>
      <c r="AO567" s="93">
        <v>0</v>
      </c>
      <c r="AP567" s="93"/>
      <c r="AQ567"/>
    </row>
    <row r="568" spans="1:43" ht="18" customHeight="1">
      <c r="A568" s="43"/>
      <c r="B568" s="43"/>
      <c r="C568" s="28" t="s">
        <v>442</v>
      </c>
      <c r="D568" s="29">
        <v>30</v>
      </c>
      <c r="E568" s="286">
        <f t="shared" ref="E568:K568" si="529">E569+E570</f>
        <v>16388</v>
      </c>
      <c r="F568" s="286">
        <f t="shared" si="529"/>
        <v>17889</v>
      </c>
      <c r="G568" s="286">
        <f t="shared" si="529"/>
        <v>17889</v>
      </c>
      <c r="H568" s="286">
        <f t="shared" si="529"/>
        <v>4500</v>
      </c>
      <c r="I568" s="286">
        <f t="shared" si="529"/>
        <v>4500</v>
      </c>
      <c r="J568" s="286">
        <f t="shared" si="529"/>
        <v>4450</v>
      </c>
      <c r="K568" s="286">
        <f t="shared" si="529"/>
        <v>4439</v>
      </c>
      <c r="L568" s="48">
        <f t="shared" si="519"/>
        <v>17889</v>
      </c>
      <c r="M568" s="48">
        <f t="shared" si="520"/>
        <v>0</v>
      </c>
      <c r="N568" s="286">
        <f t="shared" ref="N568:AP568" si="530">N569+N570</f>
        <v>16766</v>
      </c>
      <c r="O568" s="286">
        <f t="shared" si="530"/>
        <v>15007</v>
      </c>
      <c r="P568" s="286">
        <f t="shared" si="530"/>
        <v>12890</v>
      </c>
      <c r="Q568" s="286">
        <f t="shared" si="530"/>
        <v>0</v>
      </c>
      <c r="R568" s="286">
        <f t="shared" si="530"/>
        <v>0</v>
      </c>
      <c r="S568" s="286">
        <f t="shared" si="530"/>
        <v>0</v>
      </c>
      <c r="T568" s="286">
        <f t="shared" si="530"/>
        <v>0</v>
      </c>
      <c r="U568" s="286">
        <f t="shared" si="530"/>
        <v>0</v>
      </c>
      <c r="V568" s="286">
        <f t="shared" si="530"/>
        <v>0</v>
      </c>
      <c r="W568" s="286">
        <f t="shared" si="530"/>
        <v>0</v>
      </c>
      <c r="X568" s="286">
        <f t="shared" si="530"/>
        <v>0</v>
      </c>
      <c r="Y568" s="286">
        <f t="shared" si="530"/>
        <v>0</v>
      </c>
      <c r="Z568" s="286">
        <f t="shared" si="530"/>
        <v>0</v>
      </c>
      <c r="AA568" s="286">
        <f t="shared" si="530"/>
        <v>0</v>
      </c>
      <c r="AB568" s="286">
        <f t="shared" si="530"/>
        <v>0</v>
      </c>
      <c r="AC568" s="286">
        <f t="shared" si="530"/>
        <v>0</v>
      </c>
      <c r="AD568" s="286">
        <f t="shared" si="530"/>
        <v>0</v>
      </c>
      <c r="AE568" s="292">
        <f t="shared" si="509"/>
        <v>17889</v>
      </c>
      <c r="AF568" s="286">
        <f t="shared" si="530"/>
        <v>17889</v>
      </c>
      <c r="AG568" s="286">
        <f t="shared" si="530"/>
        <v>13470</v>
      </c>
      <c r="AH568" s="286">
        <f t="shared" si="530"/>
        <v>14704</v>
      </c>
      <c r="AI568" s="286">
        <f t="shared" si="530"/>
        <v>0</v>
      </c>
      <c r="AJ568" s="286">
        <f t="shared" si="530"/>
        <v>0</v>
      </c>
      <c r="AK568" s="286">
        <f t="shared" si="530"/>
        <v>0</v>
      </c>
      <c r="AL568" s="286">
        <f t="shared" si="530"/>
        <v>0</v>
      </c>
      <c r="AM568" s="286">
        <f t="shared" si="530"/>
        <v>0</v>
      </c>
      <c r="AN568" s="286">
        <f t="shared" si="530"/>
        <v>0</v>
      </c>
      <c r="AO568" s="286">
        <f t="shared" si="530"/>
        <v>0</v>
      </c>
      <c r="AP568" s="286">
        <f t="shared" si="530"/>
        <v>0</v>
      </c>
      <c r="AQ568"/>
    </row>
    <row r="569" spans="1:43" ht="15.75" customHeight="1">
      <c r="A569" s="43"/>
      <c r="B569" s="43"/>
      <c r="C569" s="28" t="s">
        <v>443</v>
      </c>
      <c r="D569" s="26" t="s">
        <v>444</v>
      </c>
      <c r="E569" s="93">
        <v>16388</v>
      </c>
      <c r="F569" s="93">
        <v>17889</v>
      </c>
      <c r="G569" s="93">
        <v>17889</v>
      </c>
      <c r="H569" s="93">
        <v>4500</v>
      </c>
      <c r="I569" s="93">
        <v>4500</v>
      </c>
      <c r="J569" s="93">
        <v>4450</v>
      </c>
      <c r="K569" s="93">
        <v>4439</v>
      </c>
      <c r="L569" s="48">
        <f t="shared" si="519"/>
        <v>17889</v>
      </c>
      <c r="M569" s="48">
        <f t="shared" si="520"/>
        <v>0</v>
      </c>
      <c r="N569" s="93">
        <v>16766</v>
      </c>
      <c r="O569" s="93">
        <v>15007</v>
      </c>
      <c r="P569" s="93">
        <v>12890</v>
      </c>
      <c r="Q569" s="93"/>
      <c r="R569" s="93"/>
      <c r="S569" s="93"/>
      <c r="T569" s="93"/>
      <c r="U569" s="93"/>
      <c r="V569" s="93"/>
      <c r="W569" s="93"/>
      <c r="X569" s="93"/>
      <c r="Y569" s="93"/>
      <c r="Z569" s="93"/>
      <c r="AA569" s="93"/>
      <c r="AB569" s="93"/>
      <c r="AC569" s="93"/>
      <c r="AD569" s="93"/>
      <c r="AE569" s="292">
        <f t="shared" si="509"/>
        <v>17889</v>
      </c>
      <c r="AF569" s="93">
        <v>17889</v>
      </c>
      <c r="AG569" s="93">
        <v>13470</v>
      </c>
      <c r="AH569" s="93">
        <v>14704</v>
      </c>
      <c r="AI569" s="93"/>
      <c r="AJ569" s="93"/>
      <c r="AK569" s="93"/>
      <c r="AL569" s="93"/>
      <c r="AM569" s="93"/>
      <c r="AN569" s="93"/>
      <c r="AO569" s="93"/>
      <c r="AP569" s="93"/>
      <c r="AQ569"/>
    </row>
    <row r="570" spans="1:43" ht="13.5" hidden="1" customHeight="1">
      <c r="A570" s="43"/>
      <c r="B570" s="43"/>
      <c r="C570" s="28" t="s">
        <v>445</v>
      </c>
      <c r="D570" s="26" t="s">
        <v>89</v>
      </c>
      <c r="E570" s="93"/>
      <c r="F570" s="93"/>
      <c r="G570" s="93"/>
      <c r="H570" s="93"/>
      <c r="I570" s="93"/>
      <c r="J570" s="93"/>
      <c r="K570" s="93"/>
      <c r="L570" s="48">
        <f t="shared" si="519"/>
        <v>0</v>
      </c>
      <c r="M570" s="48">
        <f t="shared" si="520"/>
        <v>0</v>
      </c>
      <c r="N570" s="93"/>
      <c r="O570" s="93"/>
      <c r="P570" s="93"/>
      <c r="Q570" s="93"/>
      <c r="R570" s="93"/>
      <c r="S570" s="93"/>
      <c r="T570" s="93"/>
      <c r="U570" s="93"/>
      <c r="V570" s="93"/>
      <c r="W570" s="93"/>
      <c r="X570" s="93"/>
      <c r="Y570" s="93"/>
      <c r="Z570" s="93"/>
      <c r="AA570" s="93"/>
      <c r="AB570" s="93"/>
      <c r="AC570" s="93"/>
      <c r="AD570" s="93"/>
      <c r="AE570" s="292">
        <f t="shared" si="509"/>
        <v>0</v>
      </c>
      <c r="AF570" s="93"/>
      <c r="AG570" s="93"/>
      <c r="AH570" s="93"/>
      <c r="AI570" s="93"/>
      <c r="AJ570" s="93"/>
      <c r="AK570" s="93"/>
      <c r="AL570" s="93"/>
      <c r="AM570" s="93"/>
      <c r="AN570" s="93"/>
      <c r="AO570" s="93"/>
      <c r="AP570" s="93"/>
      <c r="AQ570"/>
    </row>
    <row r="571" spans="1:43" ht="18" customHeight="1">
      <c r="A571" s="113" t="s">
        <v>446</v>
      </c>
      <c r="B571" s="113"/>
      <c r="C571" s="114" t="s">
        <v>447</v>
      </c>
      <c r="D571" s="115">
        <v>59.02</v>
      </c>
      <c r="E571" s="307">
        <f t="shared" ref="E571:K571" si="531">E580+E593</f>
        <v>10347</v>
      </c>
      <c r="F571" s="307">
        <f t="shared" si="531"/>
        <v>8108</v>
      </c>
      <c r="G571" s="307">
        <f t="shared" si="531"/>
        <v>10583</v>
      </c>
      <c r="H571" s="307">
        <f t="shared" si="531"/>
        <v>3915</v>
      </c>
      <c r="I571" s="307">
        <f t="shared" si="531"/>
        <v>1628</v>
      </c>
      <c r="J571" s="307">
        <f t="shared" si="531"/>
        <v>2427</v>
      </c>
      <c r="K571" s="307">
        <f t="shared" si="531"/>
        <v>2613</v>
      </c>
      <c r="L571" s="48">
        <f t="shared" si="519"/>
        <v>10583</v>
      </c>
      <c r="M571" s="48">
        <f t="shared" si="520"/>
        <v>0</v>
      </c>
      <c r="N571" s="307">
        <f t="shared" ref="N571:AP571" si="532">N580+N593</f>
        <v>6830</v>
      </c>
      <c r="O571" s="307">
        <f t="shared" si="532"/>
        <v>6830</v>
      </c>
      <c r="P571" s="307">
        <f t="shared" si="532"/>
        <v>6830</v>
      </c>
      <c r="Q571" s="307">
        <f t="shared" si="532"/>
        <v>0</v>
      </c>
      <c r="R571" s="307">
        <f t="shared" si="532"/>
        <v>0</v>
      </c>
      <c r="S571" s="307">
        <f t="shared" si="532"/>
        <v>0</v>
      </c>
      <c r="T571" s="307">
        <f t="shared" si="532"/>
        <v>0</v>
      </c>
      <c r="U571" s="307">
        <f t="shared" si="532"/>
        <v>10</v>
      </c>
      <c r="V571" s="307">
        <f t="shared" si="532"/>
        <v>0</v>
      </c>
      <c r="W571" s="307">
        <f t="shared" si="532"/>
        <v>0</v>
      </c>
      <c r="X571" s="307">
        <f t="shared" si="532"/>
        <v>-46</v>
      </c>
      <c r="Y571" s="307">
        <f t="shared" si="532"/>
        <v>0</v>
      </c>
      <c r="Z571" s="307">
        <f t="shared" si="532"/>
        <v>0</v>
      </c>
      <c r="AA571" s="307">
        <f t="shared" si="532"/>
        <v>9</v>
      </c>
      <c r="AB571" s="307">
        <f t="shared" si="532"/>
        <v>0</v>
      </c>
      <c r="AC571" s="307">
        <f t="shared" si="532"/>
        <v>0</v>
      </c>
      <c r="AD571" s="307">
        <f t="shared" si="532"/>
        <v>0</v>
      </c>
      <c r="AE571" s="292">
        <f t="shared" si="509"/>
        <v>10556</v>
      </c>
      <c r="AF571" s="307">
        <f t="shared" si="532"/>
        <v>10556</v>
      </c>
      <c r="AG571" s="307">
        <f t="shared" si="532"/>
        <v>7871</v>
      </c>
      <c r="AH571" s="307">
        <f t="shared" si="532"/>
        <v>8657</v>
      </c>
      <c r="AI571" s="307">
        <f t="shared" si="532"/>
        <v>0</v>
      </c>
      <c r="AJ571" s="307">
        <f t="shared" si="532"/>
        <v>0</v>
      </c>
      <c r="AK571" s="307">
        <f t="shared" si="532"/>
        <v>0</v>
      </c>
      <c r="AL571" s="307">
        <f t="shared" si="532"/>
        <v>541</v>
      </c>
      <c r="AM571" s="307">
        <f t="shared" si="532"/>
        <v>0</v>
      </c>
      <c r="AN571" s="307">
        <f t="shared" si="532"/>
        <v>0</v>
      </c>
      <c r="AO571" s="307">
        <f t="shared" si="532"/>
        <v>0</v>
      </c>
      <c r="AP571" s="307">
        <f t="shared" si="532"/>
        <v>0</v>
      </c>
      <c r="AQ571"/>
    </row>
    <row r="572" spans="1:43" ht="16.5" customHeight="1">
      <c r="A572" s="117"/>
      <c r="B572" s="117"/>
      <c r="C572" s="25" t="s">
        <v>298</v>
      </c>
      <c r="D572" s="118"/>
      <c r="E572" s="307">
        <f t="shared" ref="E572:K573" si="533">E582+E588+E595+E605</f>
        <v>6808</v>
      </c>
      <c r="F572" s="307">
        <f t="shared" si="533"/>
        <v>8108</v>
      </c>
      <c r="G572" s="307">
        <f t="shared" si="533"/>
        <v>6825</v>
      </c>
      <c r="H572" s="307">
        <f t="shared" si="533"/>
        <v>1657</v>
      </c>
      <c r="I572" s="307">
        <f t="shared" si="533"/>
        <v>1628</v>
      </c>
      <c r="J572" s="307">
        <f t="shared" si="533"/>
        <v>1727</v>
      </c>
      <c r="K572" s="307">
        <f t="shared" si="533"/>
        <v>1813</v>
      </c>
      <c r="L572" s="48">
        <f t="shared" si="519"/>
        <v>6825</v>
      </c>
      <c r="M572" s="48">
        <f t="shared" si="520"/>
        <v>0</v>
      </c>
      <c r="N572" s="307">
        <f t="shared" ref="N572:AP573" si="534">N582+N588+N595+N605</f>
        <v>6830</v>
      </c>
      <c r="O572" s="307">
        <f t="shared" si="534"/>
        <v>6830</v>
      </c>
      <c r="P572" s="307">
        <f t="shared" si="534"/>
        <v>6830</v>
      </c>
      <c r="Q572" s="307">
        <f t="shared" si="534"/>
        <v>0</v>
      </c>
      <c r="R572" s="307">
        <f t="shared" si="534"/>
        <v>0</v>
      </c>
      <c r="S572" s="307">
        <f t="shared" si="534"/>
        <v>0</v>
      </c>
      <c r="T572" s="307">
        <f t="shared" si="534"/>
        <v>0</v>
      </c>
      <c r="U572" s="307">
        <f t="shared" si="534"/>
        <v>0</v>
      </c>
      <c r="V572" s="307">
        <f t="shared" si="534"/>
        <v>0</v>
      </c>
      <c r="W572" s="307">
        <f t="shared" si="534"/>
        <v>0</v>
      </c>
      <c r="X572" s="307">
        <f t="shared" si="534"/>
        <v>-55</v>
      </c>
      <c r="Y572" s="307">
        <f t="shared" si="534"/>
        <v>0</v>
      </c>
      <c r="Z572" s="307">
        <f t="shared" si="534"/>
        <v>0</v>
      </c>
      <c r="AA572" s="307">
        <f t="shared" si="534"/>
        <v>0</v>
      </c>
      <c r="AB572" s="307">
        <f t="shared" si="534"/>
        <v>-15</v>
      </c>
      <c r="AC572" s="307">
        <f t="shared" si="534"/>
        <v>0</v>
      </c>
      <c r="AD572" s="307">
        <f t="shared" si="534"/>
        <v>0</v>
      </c>
      <c r="AE572" s="292">
        <f t="shared" si="509"/>
        <v>6755</v>
      </c>
      <c r="AF572" s="307">
        <f t="shared" si="534"/>
        <v>6755</v>
      </c>
      <c r="AG572" s="307">
        <f t="shared" si="534"/>
        <v>6523</v>
      </c>
      <c r="AH572" s="307">
        <f t="shared" si="534"/>
        <v>7496</v>
      </c>
      <c r="AI572" s="307">
        <f t="shared" si="534"/>
        <v>0</v>
      </c>
      <c r="AJ572" s="307">
        <f t="shared" si="534"/>
        <v>0</v>
      </c>
      <c r="AK572" s="307">
        <f t="shared" si="534"/>
        <v>0</v>
      </c>
      <c r="AL572" s="307">
        <f t="shared" si="534"/>
        <v>0</v>
      </c>
      <c r="AM572" s="307">
        <f t="shared" si="534"/>
        <v>0</v>
      </c>
      <c r="AN572" s="307">
        <f t="shared" si="534"/>
        <v>0</v>
      </c>
      <c r="AO572" s="307">
        <f t="shared" si="534"/>
        <v>0</v>
      </c>
      <c r="AP572" s="307">
        <f t="shared" si="534"/>
        <v>0</v>
      </c>
      <c r="AQ572"/>
    </row>
    <row r="573" spans="1:43" ht="14.25">
      <c r="A573" s="43"/>
      <c r="B573" s="43"/>
      <c r="C573" s="28" t="s">
        <v>299</v>
      </c>
      <c r="D573" s="26">
        <v>0.01</v>
      </c>
      <c r="E573" s="286">
        <f t="shared" si="533"/>
        <v>6808</v>
      </c>
      <c r="F573" s="286">
        <f t="shared" si="533"/>
        <v>8108</v>
      </c>
      <c r="G573" s="286">
        <f t="shared" si="533"/>
        <v>6825</v>
      </c>
      <c r="H573" s="286">
        <f t="shared" si="533"/>
        <v>1657</v>
      </c>
      <c r="I573" s="286">
        <f t="shared" si="533"/>
        <v>1628</v>
      </c>
      <c r="J573" s="286">
        <f t="shared" si="533"/>
        <v>1727</v>
      </c>
      <c r="K573" s="286">
        <f t="shared" si="533"/>
        <v>1813</v>
      </c>
      <c r="L573" s="48">
        <f t="shared" si="519"/>
        <v>6825</v>
      </c>
      <c r="M573" s="48">
        <f t="shared" si="520"/>
        <v>0</v>
      </c>
      <c r="N573" s="286">
        <f t="shared" si="534"/>
        <v>6830</v>
      </c>
      <c r="O573" s="286">
        <f t="shared" si="534"/>
        <v>6830</v>
      </c>
      <c r="P573" s="286">
        <f t="shared" si="534"/>
        <v>6830</v>
      </c>
      <c r="Q573" s="286">
        <f t="shared" si="534"/>
        <v>0</v>
      </c>
      <c r="R573" s="286">
        <f t="shared" si="534"/>
        <v>0</v>
      </c>
      <c r="S573" s="286">
        <f t="shared" si="534"/>
        <v>0</v>
      </c>
      <c r="T573" s="286">
        <f t="shared" si="534"/>
        <v>0</v>
      </c>
      <c r="U573" s="286">
        <f t="shared" si="534"/>
        <v>0</v>
      </c>
      <c r="V573" s="286">
        <f t="shared" si="534"/>
        <v>0</v>
      </c>
      <c r="W573" s="286">
        <f t="shared" si="534"/>
        <v>0</v>
      </c>
      <c r="X573" s="286">
        <f t="shared" si="534"/>
        <v>-55</v>
      </c>
      <c r="Y573" s="286">
        <f t="shared" si="534"/>
        <v>0</v>
      </c>
      <c r="Z573" s="286">
        <f t="shared" si="534"/>
        <v>0</v>
      </c>
      <c r="AA573" s="286">
        <f t="shared" si="534"/>
        <v>0</v>
      </c>
      <c r="AB573" s="286">
        <f t="shared" si="534"/>
        <v>-15</v>
      </c>
      <c r="AC573" s="286">
        <f t="shared" si="534"/>
        <v>0</v>
      </c>
      <c r="AD573" s="286">
        <f t="shared" si="534"/>
        <v>0</v>
      </c>
      <c r="AE573" s="292">
        <f t="shared" si="509"/>
        <v>6755</v>
      </c>
      <c r="AF573" s="286">
        <f t="shared" si="534"/>
        <v>6755</v>
      </c>
      <c r="AG573" s="286">
        <f t="shared" si="534"/>
        <v>6523</v>
      </c>
      <c r="AH573" s="286">
        <f t="shared" si="534"/>
        <v>7496</v>
      </c>
      <c r="AI573" s="286">
        <f t="shared" si="534"/>
        <v>0</v>
      </c>
      <c r="AJ573" s="286">
        <f t="shared" si="534"/>
        <v>0</v>
      </c>
      <c r="AK573" s="286">
        <f t="shared" si="534"/>
        <v>0</v>
      </c>
      <c r="AL573" s="286">
        <f t="shared" si="534"/>
        <v>0</v>
      </c>
      <c r="AM573" s="286">
        <f t="shared" si="534"/>
        <v>0</v>
      </c>
      <c r="AN573" s="286">
        <f t="shared" si="534"/>
        <v>0</v>
      </c>
      <c r="AO573" s="286">
        <f t="shared" si="534"/>
        <v>0</v>
      </c>
      <c r="AP573" s="286">
        <f t="shared" si="534"/>
        <v>0</v>
      </c>
      <c r="AQ573"/>
    </row>
    <row r="574" spans="1:43" ht="14.25">
      <c r="A574" s="43"/>
      <c r="B574" s="43"/>
      <c r="C574" s="28" t="s">
        <v>300</v>
      </c>
      <c r="D574" s="29">
        <v>10</v>
      </c>
      <c r="E574" s="286">
        <f t="shared" ref="E574:K574" si="535">E597+E607</f>
        <v>3090</v>
      </c>
      <c r="F574" s="286">
        <f t="shared" si="535"/>
        <v>3095</v>
      </c>
      <c r="G574" s="286">
        <f t="shared" si="535"/>
        <v>3095</v>
      </c>
      <c r="H574" s="286">
        <f t="shared" si="535"/>
        <v>800</v>
      </c>
      <c r="I574" s="286">
        <f t="shared" si="535"/>
        <v>800</v>
      </c>
      <c r="J574" s="286">
        <f t="shared" si="535"/>
        <v>750</v>
      </c>
      <c r="K574" s="286">
        <f t="shared" si="535"/>
        <v>745</v>
      </c>
      <c r="L574" s="48">
        <f t="shared" si="519"/>
        <v>3095</v>
      </c>
      <c r="M574" s="48">
        <f t="shared" si="520"/>
        <v>0</v>
      </c>
      <c r="N574" s="286">
        <f t="shared" ref="N574:AP574" si="536">N597+N607</f>
        <v>3100</v>
      </c>
      <c r="O574" s="286">
        <f t="shared" si="536"/>
        <v>3100</v>
      </c>
      <c r="P574" s="286">
        <f t="shared" si="536"/>
        <v>3100</v>
      </c>
      <c r="Q574" s="286">
        <f t="shared" si="536"/>
        <v>0</v>
      </c>
      <c r="R574" s="286">
        <f t="shared" si="536"/>
        <v>0</v>
      </c>
      <c r="S574" s="286">
        <f t="shared" si="536"/>
        <v>0</v>
      </c>
      <c r="T574" s="286">
        <f t="shared" si="536"/>
        <v>0</v>
      </c>
      <c r="U574" s="286">
        <f t="shared" si="536"/>
        <v>0</v>
      </c>
      <c r="V574" s="286">
        <f t="shared" si="536"/>
        <v>0</v>
      </c>
      <c r="W574" s="286">
        <f t="shared" si="536"/>
        <v>0</v>
      </c>
      <c r="X574" s="286">
        <f t="shared" si="536"/>
        <v>0</v>
      </c>
      <c r="Y574" s="286">
        <f t="shared" si="536"/>
        <v>0</v>
      </c>
      <c r="Z574" s="286">
        <f t="shared" si="536"/>
        <v>0</v>
      </c>
      <c r="AA574" s="286">
        <f t="shared" si="536"/>
        <v>0</v>
      </c>
      <c r="AB574" s="286">
        <f t="shared" si="536"/>
        <v>0</v>
      </c>
      <c r="AC574" s="286">
        <f t="shared" si="536"/>
        <v>0</v>
      </c>
      <c r="AD574" s="286">
        <f t="shared" si="536"/>
        <v>0</v>
      </c>
      <c r="AE574" s="292">
        <f t="shared" si="509"/>
        <v>3095</v>
      </c>
      <c r="AF574" s="286">
        <f t="shared" si="536"/>
        <v>3095</v>
      </c>
      <c r="AG574" s="286">
        <f t="shared" si="536"/>
        <v>3069</v>
      </c>
      <c r="AH574" s="286">
        <f t="shared" si="536"/>
        <v>3110</v>
      </c>
      <c r="AI574" s="286">
        <f t="shared" si="536"/>
        <v>0</v>
      </c>
      <c r="AJ574" s="286">
        <f t="shared" si="536"/>
        <v>0</v>
      </c>
      <c r="AK574" s="286">
        <f t="shared" si="536"/>
        <v>0</v>
      </c>
      <c r="AL574" s="286">
        <f t="shared" si="536"/>
        <v>0</v>
      </c>
      <c r="AM574" s="286">
        <f t="shared" si="536"/>
        <v>0</v>
      </c>
      <c r="AN574" s="286">
        <f t="shared" si="536"/>
        <v>0</v>
      </c>
      <c r="AO574" s="286">
        <f t="shared" si="536"/>
        <v>0</v>
      </c>
      <c r="AP574" s="286">
        <f t="shared" si="536"/>
        <v>0</v>
      </c>
      <c r="AQ574"/>
    </row>
    <row r="575" spans="1:43" ht="14.25">
      <c r="A575" s="43"/>
      <c r="B575" s="43"/>
      <c r="C575" s="28" t="s">
        <v>301</v>
      </c>
      <c r="D575" s="29">
        <v>20</v>
      </c>
      <c r="E575" s="286">
        <f t="shared" ref="E575:K575" si="537">E584+E590+E598+E608</f>
        <v>3718</v>
      </c>
      <c r="F575" s="286">
        <f t="shared" si="537"/>
        <v>5013</v>
      </c>
      <c r="G575" s="286">
        <f t="shared" si="537"/>
        <v>3730</v>
      </c>
      <c r="H575" s="286">
        <f t="shared" si="537"/>
        <v>857</v>
      </c>
      <c r="I575" s="286">
        <f t="shared" si="537"/>
        <v>828</v>
      </c>
      <c r="J575" s="286">
        <f t="shared" si="537"/>
        <v>977</v>
      </c>
      <c r="K575" s="286">
        <f t="shared" si="537"/>
        <v>1068</v>
      </c>
      <c r="L575" s="48">
        <f t="shared" si="519"/>
        <v>3730</v>
      </c>
      <c r="M575" s="48">
        <f t="shared" si="520"/>
        <v>0</v>
      </c>
      <c r="N575" s="286">
        <f t="shared" ref="N575:AP575" si="538">N584+N590+N598+N608</f>
        <v>3730</v>
      </c>
      <c r="O575" s="286">
        <f t="shared" si="538"/>
        <v>3730</v>
      </c>
      <c r="P575" s="286">
        <f t="shared" si="538"/>
        <v>3730</v>
      </c>
      <c r="Q575" s="286">
        <f t="shared" si="538"/>
        <v>0</v>
      </c>
      <c r="R575" s="286">
        <f t="shared" si="538"/>
        <v>0</v>
      </c>
      <c r="S575" s="286">
        <f t="shared" si="538"/>
        <v>0</v>
      </c>
      <c r="T575" s="286">
        <f t="shared" si="538"/>
        <v>0</v>
      </c>
      <c r="U575" s="286">
        <f t="shared" si="538"/>
        <v>12.57</v>
      </c>
      <c r="V575" s="286">
        <f t="shared" si="538"/>
        <v>0</v>
      </c>
      <c r="W575" s="286">
        <f t="shared" si="538"/>
        <v>0</v>
      </c>
      <c r="X575" s="286">
        <f t="shared" si="538"/>
        <v>-55</v>
      </c>
      <c r="Y575" s="286">
        <f t="shared" si="538"/>
        <v>0</v>
      </c>
      <c r="Z575" s="286">
        <f t="shared" si="538"/>
        <v>0</v>
      </c>
      <c r="AA575" s="286">
        <f t="shared" si="538"/>
        <v>0</v>
      </c>
      <c r="AB575" s="286">
        <f t="shared" si="538"/>
        <v>-15</v>
      </c>
      <c r="AC575" s="286">
        <f t="shared" si="538"/>
        <v>0</v>
      </c>
      <c r="AD575" s="286">
        <f t="shared" si="538"/>
        <v>0</v>
      </c>
      <c r="AE575" s="292">
        <f t="shared" si="509"/>
        <v>3672.57</v>
      </c>
      <c r="AF575" s="286">
        <f t="shared" si="538"/>
        <v>3672.5699999999997</v>
      </c>
      <c r="AG575" s="286">
        <f t="shared" si="538"/>
        <v>3466</v>
      </c>
      <c r="AH575" s="286">
        <f t="shared" si="538"/>
        <v>4386</v>
      </c>
      <c r="AI575" s="286">
        <f t="shared" si="538"/>
        <v>0</v>
      </c>
      <c r="AJ575" s="286">
        <f t="shared" si="538"/>
        <v>0</v>
      </c>
      <c r="AK575" s="286">
        <f t="shared" si="538"/>
        <v>0</v>
      </c>
      <c r="AL575" s="286">
        <f t="shared" si="538"/>
        <v>0</v>
      </c>
      <c r="AM575" s="286">
        <f t="shared" si="538"/>
        <v>0</v>
      </c>
      <c r="AN575" s="286">
        <f t="shared" si="538"/>
        <v>0</v>
      </c>
      <c r="AO575" s="286">
        <f t="shared" si="538"/>
        <v>0</v>
      </c>
      <c r="AP575" s="286">
        <f t="shared" si="538"/>
        <v>0</v>
      </c>
      <c r="AQ575"/>
    </row>
    <row r="576" spans="1:43" ht="14.25">
      <c r="A576" s="43"/>
      <c r="B576" s="43"/>
      <c r="C576" s="28" t="s">
        <v>448</v>
      </c>
      <c r="D576" s="29" t="s">
        <v>449</v>
      </c>
      <c r="E576" s="286">
        <f t="shared" ref="E576:K576" si="539">E599</f>
        <v>0</v>
      </c>
      <c r="F576" s="286">
        <f t="shared" si="539"/>
        <v>0</v>
      </c>
      <c r="G576" s="286">
        <f t="shared" si="539"/>
        <v>0</v>
      </c>
      <c r="H576" s="286">
        <f t="shared" si="539"/>
        <v>0</v>
      </c>
      <c r="I576" s="286">
        <f t="shared" si="539"/>
        <v>0</v>
      </c>
      <c r="J576" s="286">
        <f t="shared" si="539"/>
        <v>0</v>
      </c>
      <c r="K576" s="286">
        <f t="shared" si="539"/>
        <v>0</v>
      </c>
      <c r="L576" s="48">
        <f t="shared" si="519"/>
        <v>0</v>
      </c>
      <c r="M576" s="48">
        <f t="shared" si="520"/>
        <v>0</v>
      </c>
      <c r="N576" s="286">
        <f t="shared" ref="N576:AP576" si="540">N599</f>
        <v>0</v>
      </c>
      <c r="O576" s="286">
        <f t="shared" si="540"/>
        <v>0</v>
      </c>
      <c r="P576" s="286">
        <f t="shared" si="540"/>
        <v>0</v>
      </c>
      <c r="Q576" s="286">
        <f t="shared" si="540"/>
        <v>0</v>
      </c>
      <c r="R576" s="286">
        <f t="shared" si="540"/>
        <v>0</v>
      </c>
      <c r="S576" s="286">
        <f t="shared" si="540"/>
        <v>0</v>
      </c>
      <c r="T576" s="286">
        <f t="shared" si="540"/>
        <v>0</v>
      </c>
      <c r="U576" s="286">
        <f t="shared" si="540"/>
        <v>0</v>
      </c>
      <c r="V576" s="286">
        <f t="shared" si="540"/>
        <v>0</v>
      </c>
      <c r="W576" s="286">
        <f t="shared" si="540"/>
        <v>0</v>
      </c>
      <c r="X576" s="286">
        <f t="shared" si="540"/>
        <v>0</v>
      </c>
      <c r="Y576" s="286">
        <f t="shared" si="540"/>
        <v>0</v>
      </c>
      <c r="Z576" s="286">
        <f t="shared" si="540"/>
        <v>0</v>
      </c>
      <c r="AA576" s="286">
        <f t="shared" si="540"/>
        <v>0</v>
      </c>
      <c r="AB576" s="286">
        <f t="shared" si="540"/>
        <v>0</v>
      </c>
      <c r="AC576" s="286">
        <f t="shared" si="540"/>
        <v>0</v>
      </c>
      <c r="AD576" s="286">
        <f t="shared" si="540"/>
        <v>0</v>
      </c>
      <c r="AE576" s="292">
        <f t="shared" si="509"/>
        <v>0</v>
      </c>
      <c r="AF576" s="286">
        <f t="shared" si="540"/>
        <v>0</v>
      </c>
      <c r="AG576" s="286">
        <f t="shared" si="540"/>
        <v>0</v>
      </c>
      <c r="AH576" s="286">
        <f t="shared" si="540"/>
        <v>0</v>
      </c>
      <c r="AI576" s="286">
        <f t="shared" si="540"/>
        <v>0</v>
      </c>
      <c r="AJ576" s="286">
        <f t="shared" si="540"/>
        <v>0</v>
      </c>
      <c r="AK576" s="286">
        <f t="shared" si="540"/>
        <v>0</v>
      </c>
      <c r="AL576" s="286">
        <f t="shared" si="540"/>
        <v>0</v>
      </c>
      <c r="AM576" s="286">
        <f t="shared" si="540"/>
        <v>0</v>
      </c>
      <c r="AN576" s="286">
        <f t="shared" si="540"/>
        <v>0</v>
      </c>
      <c r="AO576" s="286">
        <f t="shared" si="540"/>
        <v>0</v>
      </c>
      <c r="AP576" s="286">
        <f t="shared" si="540"/>
        <v>0</v>
      </c>
      <c r="AQ576"/>
    </row>
    <row r="577" spans="1:43" ht="14.25">
      <c r="A577" s="43"/>
      <c r="B577" s="43"/>
      <c r="C577" s="28" t="s">
        <v>310</v>
      </c>
      <c r="D577" s="29" t="s">
        <v>421</v>
      </c>
      <c r="E577" s="286">
        <f t="shared" ref="E577:K577" si="541">E609</f>
        <v>0</v>
      </c>
      <c r="F577" s="286">
        <f t="shared" si="541"/>
        <v>0</v>
      </c>
      <c r="G577" s="286">
        <f t="shared" si="541"/>
        <v>0</v>
      </c>
      <c r="H577" s="286">
        <f t="shared" si="541"/>
        <v>0</v>
      </c>
      <c r="I577" s="286">
        <f t="shared" si="541"/>
        <v>0</v>
      </c>
      <c r="J577" s="286">
        <f t="shared" si="541"/>
        <v>0</v>
      </c>
      <c r="K577" s="286">
        <f t="shared" si="541"/>
        <v>0</v>
      </c>
      <c r="L577" s="48">
        <f t="shared" si="519"/>
        <v>0</v>
      </c>
      <c r="M577" s="48">
        <f t="shared" si="520"/>
        <v>0</v>
      </c>
      <c r="N577" s="286">
        <f t="shared" ref="N577:AP577" si="542">N609</f>
        <v>0</v>
      </c>
      <c r="O577" s="286">
        <f t="shared" si="542"/>
        <v>0</v>
      </c>
      <c r="P577" s="286">
        <f t="shared" si="542"/>
        <v>0</v>
      </c>
      <c r="Q577" s="286">
        <f t="shared" si="542"/>
        <v>0</v>
      </c>
      <c r="R577" s="286">
        <f t="shared" si="542"/>
        <v>0</v>
      </c>
      <c r="S577" s="286">
        <f t="shared" si="542"/>
        <v>0</v>
      </c>
      <c r="T577" s="286">
        <f t="shared" si="542"/>
        <v>0</v>
      </c>
      <c r="U577" s="286">
        <f t="shared" si="542"/>
        <v>-12.57</v>
      </c>
      <c r="V577" s="286">
        <f t="shared" si="542"/>
        <v>0</v>
      </c>
      <c r="W577" s="286">
        <f t="shared" si="542"/>
        <v>0</v>
      </c>
      <c r="X577" s="286">
        <f t="shared" si="542"/>
        <v>0</v>
      </c>
      <c r="Y577" s="286">
        <f t="shared" si="542"/>
        <v>0</v>
      </c>
      <c r="Z577" s="286">
        <f t="shared" si="542"/>
        <v>0</v>
      </c>
      <c r="AA577" s="286">
        <f t="shared" si="542"/>
        <v>0</v>
      </c>
      <c r="AB577" s="286">
        <f t="shared" si="542"/>
        <v>0</v>
      </c>
      <c r="AC577" s="286">
        <f t="shared" si="542"/>
        <v>0</v>
      </c>
      <c r="AD577" s="286">
        <f t="shared" si="542"/>
        <v>0</v>
      </c>
      <c r="AE577" s="292">
        <f t="shared" si="509"/>
        <v>-12.57</v>
      </c>
      <c r="AF577" s="286">
        <f t="shared" si="542"/>
        <v>-12.57</v>
      </c>
      <c r="AG577" s="286">
        <f t="shared" si="542"/>
        <v>-12</v>
      </c>
      <c r="AH577" s="286">
        <f t="shared" si="542"/>
        <v>0</v>
      </c>
      <c r="AI577" s="286">
        <f t="shared" si="542"/>
        <v>0</v>
      </c>
      <c r="AJ577" s="286">
        <f t="shared" si="542"/>
        <v>0</v>
      </c>
      <c r="AK577" s="286">
        <f t="shared" si="542"/>
        <v>0</v>
      </c>
      <c r="AL577" s="286">
        <f t="shared" si="542"/>
        <v>0</v>
      </c>
      <c r="AM577" s="286">
        <f t="shared" si="542"/>
        <v>0</v>
      </c>
      <c r="AN577" s="286">
        <f t="shared" si="542"/>
        <v>0</v>
      </c>
      <c r="AO577" s="286">
        <f t="shared" si="542"/>
        <v>0</v>
      </c>
      <c r="AP577" s="286">
        <f t="shared" si="542"/>
        <v>0</v>
      </c>
      <c r="AQ577"/>
    </row>
    <row r="578" spans="1:43" ht="14.25">
      <c r="A578" s="43"/>
      <c r="B578" s="43"/>
      <c r="C578" s="25" t="s">
        <v>311</v>
      </c>
      <c r="D578" s="29"/>
      <c r="E578" s="296">
        <f t="shared" ref="E578:K579" si="543">E585+E600+E610+E591</f>
        <v>3539</v>
      </c>
      <c r="F578" s="296">
        <f t="shared" si="543"/>
        <v>0</v>
      </c>
      <c r="G578" s="296">
        <f t="shared" si="543"/>
        <v>3758</v>
      </c>
      <c r="H578" s="296">
        <f t="shared" si="543"/>
        <v>2258</v>
      </c>
      <c r="I578" s="296">
        <f t="shared" si="543"/>
        <v>0</v>
      </c>
      <c r="J578" s="296">
        <f t="shared" si="543"/>
        <v>700</v>
      </c>
      <c r="K578" s="296">
        <f t="shared" si="543"/>
        <v>800</v>
      </c>
      <c r="L578" s="48">
        <f t="shared" si="519"/>
        <v>3758</v>
      </c>
      <c r="M578" s="48">
        <f t="shared" si="520"/>
        <v>0</v>
      </c>
      <c r="N578" s="296">
        <f t="shared" ref="N578:AP579" si="544">N585+N600+N610+N591</f>
        <v>0</v>
      </c>
      <c r="O578" s="296">
        <f t="shared" si="544"/>
        <v>0</v>
      </c>
      <c r="P578" s="296">
        <f t="shared" si="544"/>
        <v>0</v>
      </c>
      <c r="Q578" s="296">
        <f t="shared" si="544"/>
        <v>0</v>
      </c>
      <c r="R578" s="296">
        <f t="shared" si="544"/>
        <v>0</v>
      </c>
      <c r="S578" s="296">
        <f t="shared" si="544"/>
        <v>0</v>
      </c>
      <c r="T578" s="296">
        <f t="shared" si="544"/>
        <v>0</v>
      </c>
      <c r="U578" s="296">
        <f t="shared" si="544"/>
        <v>10</v>
      </c>
      <c r="V578" s="296">
        <f t="shared" si="544"/>
        <v>0</v>
      </c>
      <c r="W578" s="296">
        <f t="shared" si="544"/>
        <v>0</v>
      </c>
      <c r="X578" s="296">
        <f t="shared" si="544"/>
        <v>9</v>
      </c>
      <c r="Y578" s="296">
        <f t="shared" si="544"/>
        <v>0</v>
      </c>
      <c r="Z578" s="296">
        <f t="shared" si="544"/>
        <v>0</v>
      </c>
      <c r="AA578" s="296">
        <f t="shared" si="544"/>
        <v>9</v>
      </c>
      <c r="AB578" s="296">
        <f t="shared" si="544"/>
        <v>15</v>
      </c>
      <c r="AC578" s="296">
        <f t="shared" si="544"/>
        <v>0</v>
      </c>
      <c r="AD578" s="296">
        <f t="shared" si="544"/>
        <v>0</v>
      </c>
      <c r="AE578" s="292">
        <f t="shared" si="509"/>
        <v>3801</v>
      </c>
      <c r="AF578" s="296">
        <f t="shared" si="544"/>
        <v>3801</v>
      </c>
      <c r="AG578" s="296">
        <f t="shared" si="544"/>
        <v>1348</v>
      </c>
      <c r="AH578" s="296">
        <f t="shared" si="544"/>
        <v>1161</v>
      </c>
      <c r="AI578" s="296">
        <f t="shared" si="544"/>
        <v>0</v>
      </c>
      <c r="AJ578" s="296">
        <f t="shared" si="544"/>
        <v>0</v>
      </c>
      <c r="AK578" s="296">
        <f t="shared" si="544"/>
        <v>0</v>
      </c>
      <c r="AL578" s="296">
        <f t="shared" si="544"/>
        <v>541</v>
      </c>
      <c r="AM578" s="296">
        <f t="shared" si="544"/>
        <v>0</v>
      </c>
      <c r="AN578" s="296">
        <f t="shared" si="544"/>
        <v>0</v>
      </c>
      <c r="AO578" s="296">
        <f t="shared" si="544"/>
        <v>0</v>
      </c>
      <c r="AP578" s="296">
        <f t="shared" si="544"/>
        <v>0</v>
      </c>
      <c r="AQ578"/>
    </row>
    <row r="579" spans="1:43" ht="14.25">
      <c r="A579" s="43"/>
      <c r="B579" s="43"/>
      <c r="C579" s="28" t="s">
        <v>365</v>
      </c>
      <c r="D579" s="29">
        <v>70</v>
      </c>
      <c r="E579" s="296">
        <f>E586+E601+E611+E592</f>
        <v>3539</v>
      </c>
      <c r="F579" s="296">
        <f t="shared" si="543"/>
        <v>0</v>
      </c>
      <c r="G579" s="296">
        <f t="shared" si="543"/>
        <v>3758</v>
      </c>
      <c r="H579" s="296">
        <f t="shared" si="543"/>
        <v>2258</v>
      </c>
      <c r="I579" s="296">
        <f t="shared" si="543"/>
        <v>0</v>
      </c>
      <c r="J579" s="296">
        <f t="shared" si="543"/>
        <v>700</v>
      </c>
      <c r="K579" s="296">
        <f t="shared" si="543"/>
        <v>800</v>
      </c>
      <c r="L579" s="48">
        <f t="shared" si="519"/>
        <v>3758</v>
      </c>
      <c r="M579" s="48">
        <f t="shared" si="520"/>
        <v>0</v>
      </c>
      <c r="N579" s="296">
        <f t="shared" si="544"/>
        <v>0</v>
      </c>
      <c r="O579" s="296">
        <f t="shared" si="544"/>
        <v>0</v>
      </c>
      <c r="P579" s="296">
        <f t="shared" si="544"/>
        <v>0</v>
      </c>
      <c r="Q579" s="296">
        <f t="shared" si="544"/>
        <v>0</v>
      </c>
      <c r="R579" s="296">
        <f t="shared" si="544"/>
        <v>0</v>
      </c>
      <c r="S579" s="296">
        <f t="shared" si="544"/>
        <v>0</v>
      </c>
      <c r="T579" s="296">
        <f t="shared" si="544"/>
        <v>0</v>
      </c>
      <c r="U579" s="296">
        <f t="shared" si="544"/>
        <v>10</v>
      </c>
      <c r="V579" s="296">
        <f t="shared" si="544"/>
        <v>0</v>
      </c>
      <c r="W579" s="296">
        <f t="shared" si="544"/>
        <v>0</v>
      </c>
      <c r="X579" s="296">
        <f t="shared" si="544"/>
        <v>9</v>
      </c>
      <c r="Y579" s="296">
        <f t="shared" si="544"/>
        <v>0</v>
      </c>
      <c r="Z579" s="296">
        <f t="shared" si="544"/>
        <v>0</v>
      </c>
      <c r="AA579" s="296">
        <f t="shared" si="544"/>
        <v>9</v>
      </c>
      <c r="AB579" s="296">
        <f t="shared" si="544"/>
        <v>15</v>
      </c>
      <c r="AC579" s="296">
        <f t="shared" si="544"/>
        <v>0</v>
      </c>
      <c r="AD579" s="296">
        <f t="shared" si="544"/>
        <v>0</v>
      </c>
      <c r="AE579" s="292">
        <f t="shared" si="509"/>
        <v>3801</v>
      </c>
      <c r="AF579" s="296">
        <f t="shared" si="544"/>
        <v>3801</v>
      </c>
      <c r="AG579" s="296">
        <f t="shared" si="544"/>
        <v>1348</v>
      </c>
      <c r="AH579" s="296">
        <f t="shared" si="544"/>
        <v>1161</v>
      </c>
      <c r="AI579" s="296">
        <f t="shared" si="544"/>
        <v>0</v>
      </c>
      <c r="AJ579" s="296">
        <f t="shared" si="544"/>
        <v>0</v>
      </c>
      <c r="AK579" s="296">
        <f t="shared" si="544"/>
        <v>0</v>
      </c>
      <c r="AL579" s="296">
        <f t="shared" si="544"/>
        <v>541</v>
      </c>
      <c r="AM579" s="296">
        <f t="shared" si="544"/>
        <v>0</v>
      </c>
      <c r="AN579" s="296">
        <f t="shared" si="544"/>
        <v>0</v>
      </c>
      <c r="AO579" s="296">
        <f t="shared" si="544"/>
        <v>0</v>
      </c>
      <c r="AP579" s="296">
        <f t="shared" si="544"/>
        <v>0</v>
      </c>
      <c r="AQ579"/>
    </row>
    <row r="580" spans="1:43" ht="14.25">
      <c r="A580" s="43">
        <v>1</v>
      </c>
      <c r="B580" s="43"/>
      <c r="C580" s="121" t="s">
        <v>450</v>
      </c>
      <c r="D580" s="122">
        <v>60.02</v>
      </c>
      <c r="E580" s="225">
        <f t="shared" ref="E580:K580" si="545">E581+E587</f>
        <v>885</v>
      </c>
      <c r="F580" s="225">
        <f t="shared" si="545"/>
        <v>935</v>
      </c>
      <c r="G580" s="225">
        <f t="shared" si="545"/>
        <v>883</v>
      </c>
      <c r="H580" s="225">
        <f t="shared" si="545"/>
        <v>260</v>
      </c>
      <c r="I580" s="225">
        <f t="shared" si="545"/>
        <v>208</v>
      </c>
      <c r="J580" s="225">
        <f t="shared" si="545"/>
        <v>207</v>
      </c>
      <c r="K580" s="225">
        <f t="shared" si="545"/>
        <v>208</v>
      </c>
      <c r="L580" s="48">
        <f t="shared" si="519"/>
        <v>883</v>
      </c>
      <c r="M580" s="48">
        <f t="shared" si="520"/>
        <v>0</v>
      </c>
      <c r="N580" s="225">
        <f t="shared" ref="N580:AP580" si="546">N581+N587</f>
        <v>830</v>
      </c>
      <c r="O580" s="225">
        <f t="shared" si="546"/>
        <v>830</v>
      </c>
      <c r="P580" s="225">
        <f t="shared" si="546"/>
        <v>830</v>
      </c>
      <c r="Q580" s="225">
        <f t="shared" si="546"/>
        <v>0</v>
      </c>
      <c r="R580" s="225">
        <f t="shared" si="546"/>
        <v>0</v>
      </c>
      <c r="S580" s="225">
        <f t="shared" si="546"/>
        <v>0</v>
      </c>
      <c r="T580" s="225">
        <f t="shared" si="546"/>
        <v>0</v>
      </c>
      <c r="U580" s="225">
        <f t="shared" si="546"/>
        <v>0</v>
      </c>
      <c r="V580" s="225">
        <f t="shared" si="546"/>
        <v>0</v>
      </c>
      <c r="W580" s="225">
        <f t="shared" si="546"/>
        <v>0</v>
      </c>
      <c r="X580" s="225">
        <f t="shared" si="546"/>
        <v>-46</v>
      </c>
      <c r="Y580" s="225">
        <f t="shared" si="546"/>
        <v>0</v>
      </c>
      <c r="Z580" s="225">
        <f t="shared" si="546"/>
        <v>0</v>
      </c>
      <c r="AA580" s="225">
        <f t="shared" si="546"/>
        <v>9</v>
      </c>
      <c r="AB580" s="225">
        <f t="shared" si="546"/>
        <v>0</v>
      </c>
      <c r="AC580" s="225">
        <f t="shared" si="546"/>
        <v>0</v>
      </c>
      <c r="AD580" s="225">
        <f t="shared" si="546"/>
        <v>0</v>
      </c>
      <c r="AE580" s="292">
        <f t="shared" si="509"/>
        <v>846</v>
      </c>
      <c r="AF580" s="225">
        <f t="shared" si="546"/>
        <v>846</v>
      </c>
      <c r="AG580" s="225">
        <f t="shared" si="546"/>
        <v>745</v>
      </c>
      <c r="AH580" s="225">
        <f t="shared" si="546"/>
        <v>986</v>
      </c>
      <c r="AI580" s="225">
        <f t="shared" si="546"/>
        <v>0</v>
      </c>
      <c r="AJ580" s="225">
        <f t="shared" si="546"/>
        <v>0</v>
      </c>
      <c r="AK580" s="225">
        <f t="shared" si="546"/>
        <v>0</v>
      </c>
      <c r="AL580" s="225">
        <f t="shared" si="546"/>
        <v>0</v>
      </c>
      <c r="AM580" s="225">
        <f t="shared" si="546"/>
        <v>0</v>
      </c>
      <c r="AN580" s="225">
        <f t="shared" si="546"/>
        <v>0</v>
      </c>
      <c r="AO580" s="225">
        <f t="shared" si="546"/>
        <v>0</v>
      </c>
      <c r="AP580" s="225">
        <f t="shared" si="546"/>
        <v>0</v>
      </c>
      <c r="AQ580"/>
    </row>
    <row r="581" spans="1:43" ht="30.75" customHeight="1">
      <c r="A581" s="43" t="s">
        <v>451</v>
      </c>
      <c r="B581" s="43"/>
      <c r="C581" s="154" t="s">
        <v>452</v>
      </c>
      <c r="D581" s="155" t="s">
        <v>453</v>
      </c>
      <c r="E581" s="300">
        <f t="shared" ref="E581:K581" si="547">E582+E585</f>
        <v>856</v>
      </c>
      <c r="F581" s="300">
        <f t="shared" si="547"/>
        <v>905</v>
      </c>
      <c r="G581" s="300">
        <f t="shared" si="547"/>
        <v>850</v>
      </c>
      <c r="H581" s="300">
        <f t="shared" si="547"/>
        <v>250</v>
      </c>
      <c r="I581" s="300">
        <f t="shared" si="547"/>
        <v>200</v>
      </c>
      <c r="J581" s="300">
        <f t="shared" si="547"/>
        <v>200</v>
      </c>
      <c r="K581" s="300">
        <f t="shared" si="547"/>
        <v>200</v>
      </c>
      <c r="L581" s="48">
        <f t="shared" si="519"/>
        <v>850</v>
      </c>
      <c r="M581" s="48">
        <f t="shared" si="520"/>
        <v>0</v>
      </c>
      <c r="N581" s="300">
        <f t="shared" ref="N581:AP581" si="548">N582+N585</f>
        <v>800</v>
      </c>
      <c r="O581" s="300">
        <f t="shared" si="548"/>
        <v>800</v>
      </c>
      <c r="P581" s="300">
        <f t="shared" si="548"/>
        <v>800</v>
      </c>
      <c r="Q581" s="300">
        <f t="shared" si="548"/>
        <v>0</v>
      </c>
      <c r="R581" s="300">
        <f t="shared" si="548"/>
        <v>0</v>
      </c>
      <c r="S581" s="300">
        <f t="shared" si="548"/>
        <v>0</v>
      </c>
      <c r="T581" s="300">
        <f t="shared" si="548"/>
        <v>0</v>
      </c>
      <c r="U581" s="300">
        <f t="shared" si="548"/>
        <v>0</v>
      </c>
      <c r="V581" s="300">
        <f t="shared" si="548"/>
        <v>0</v>
      </c>
      <c r="W581" s="300">
        <f t="shared" si="548"/>
        <v>0</v>
      </c>
      <c r="X581" s="300">
        <f t="shared" si="548"/>
        <v>-46</v>
      </c>
      <c r="Y581" s="300">
        <f t="shared" si="548"/>
        <v>0</v>
      </c>
      <c r="Z581" s="300">
        <f t="shared" si="548"/>
        <v>0</v>
      </c>
      <c r="AA581" s="300">
        <f t="shared" si="548"/>
        <v>9</v>
      </c>
      <c r="AB581" s="300">
        <f t="shared" si="548"/>
        <v>0</v>
      </c>
      <c r="AC581" s="300">
        <f t="shared" si="548"/>
        <v>0</v>
      </c>
      <c r="AD581" s="300">
        <f t="shared" si="548"/>
        <v>0</v>
      </c>
      <c r="AE581" s="292">
        <f t="shared" si="509"/>
        <v>813</v>
      </c>
      <c r="AF581" s="300">
        <f t="shared" si="548"/>
        <v>813</v>
      </c>
      <c r="AG581" s="300">
        <f t="shared" si="548"/>
        <v>717</v>
      </c>
      <c r="AH581" s="300">
        <f t="shared" si="548"/>
        <v>950</v>
      </c>
      <c r="AI581" s="300">
        <f t="shared" si="548"/>
        <v>0</v>
      </c>
      <c r="AJ581" s="300">
        <f t="shared" si="548"/>
        <v>0</v>
      </c>
      <c r="AK581" s="300">
        <f t="shared" si="548"/>
        <v>0</v>
      </c>
      <c r="AL581" s="300">
        <f t="shared" si="548"/>
        <v>0</v>
      </c>
      <c r="AM581" s="300">
        <f t="shared" si="548"/>
        <v>0</v>
      </c>
      <c r="AN581" s="300">
        <f t="shared" si="548"/>
        <v>0</v>
      </c>
      <c r="AO581" s="300">
        <f t="shared" si="548"/>
        <v>0</v>
      </c>
      <c r="AP581" s="300">
        <f t="shared" si="548"/>
        <v>0</v>
      </c>
      <c r="AQ581"/>
    </row>
    <row r="582" spans="1:43" ht="18" customHeight="1">
      <c r="A582" s="43"/>
      <c r="B582" s="43"/>
      <c r="C582" s="25" t="s">
        <v>298</v>
      </c>
      <c r="D582" s="26"/>
      <c r="E582" s="296">
        <f t="shared" ref="E582:T583" si="549">E583</f>
        <v>793</v>
      </c>
      <c r="F582" s="296">
        <f t="shared" si="549"/>
        <v>905</v>
      </c>
      <c r="G582" s="296">
        <f t="shared" si="549"/>
        <v>800</v>
      </c>
      <c r="H582" s="296">
        <f t="shared" si="549"/>
        <v>200</v>
      </c>
      <c r="I582" s="296">
        <f t="shared" si="549"/>
        <v>200</v>
      </c>
      <c r="J582" s="296">
        <f t="shared" si="549"/>
        <v>200</v>
      </c>
      <c r="K582" s="296">
        <f t="shared" si="549"/>
        <v>200</v>
      </c>
      <c r="L582" s="48">
        <f t="shared" si="519"/>
        <v>800</v>
      </c>
      <c r="M582" s="48">
        <f t="shared" si="520"/>
        <v>0</v>
      </c>
      <c r="N582" s="296">
        <f t="shared" si="549"/>
        <v>800</v>
      </c>
      <c r="O582" s="296">
        <f t="shared" si="549"/>
        <v>800</v>
      </c>
      <c r="P582" s="296">
        <f t="shared" si="549"/>
        <v>800</v>
      </c>
      <c r="Q582" s="296">
        <f t="shared" si="549"/>
        <v>0</v>
      </c>
      <c r="R582" s="296">
        <f t="shared" si="549"/>
        <v>0</v>
      </c>
      <c r="S582" s="296">
        <f t="shared" si="549"/>
        <v>0</v>
      </c>
      <c r="T582" s="296">
        <f t="shared" si="549"/>
        <v>0</v>
      </c>
      <c r="U582" s="296">
        <f t="shared" ref="U582:AP583" si="550">U583</f>
        <v>0</v>
      </c>
      <c r="V582" s="296">
        <f t="shared" si="550"/>
        <v>0</v>
      </c>
      <c r="W582" s="296">
        <f t="shared" si="550"/>
        <v>0</v>
      </c>
      <c r="X582" s="296">
        <f t="shared" si="550"/>
        <v>-55</v>
      </c>
      <c r="Y582" s="296">
        <f t="shared" si="550"/>
        <v>0</v>
      </c>
      <c r="Z582" s="296">
        <f t="shared" si="550"/>
        <v>0</v>
      </c>
      <c r="AA582" s="296">
        <f t="shared" si="550"/>
        <v>0</v>
      </c>
      <c r="AB582" s="296">
        <f t="shared" si="550"/>
        <v>-15</v>
      </c>
      <c r="AC582" s="296">
        <f t="shared" si="550"/>
        <v>0</v>
      </c>
      <c r="AD582" s="296">
        <f t="shared" si="550"/>
        <v>0</v>
      </c>
      <c r="AE582" s="292">
        <f t="shared" si="509"/>
        <v>730</v>
      </c>
      <c r="AF582" s="296">
        <f t="shared" si="550"/>
        <v>730</v>
      </c>
      <c r="AG582" s="296">
        <f t="shared" si="550"/>
        <v>634</v>
      </c>
      <c r="AH582" s="296">
        <f t="shared" si="550"/>
        <v>950</v>
      </c>
      <c r="AI582" s="296">
        <f t="shared" si="550"/>
        <v>0</v>
      </c>
      <c r="AJ582" s="296">
        <f t="shared" si="550"/>
        <v>0</v>
      </c>
      <c r="AK582" s="296">
        <f t="shared" si="550"/>
        <v>0</v>
      </c>
      <c r="AL582" s="296">
        <f t="shared" si="550"/>
        <v>0</v>
      </c>
      <c r="AM582" s="296">
        <f t="shared" si="550"/>
        <v>0</v>
      </c>
      <c r="AN582" s="296">
        <f t="shared" si="550"/>
        <v>0</v>
      </c>
      <c r="AO582" s="296">
        <f t="shared" si="550"/>
        <v>0</v>
      </c>
      <c r="AP582" s="296">
        <f t="shared" si="550"/>
        <v>0</v>
      </c>
      <c r="AQ582"/>
    </row>
    <row r="583" spans="1:43" ht="18.75" customHeight="1">
      <c r="A583" s="43"/>
      <c r="B583" s="43"/>
      <c r="C583" s="28" t="s">
        <v>299</v>
      </c>
      <c r="D583" s="29">
        <v>1</v>
      </c>
      <c r="E583" s="286">
        <f t="shared" si="549"/>
        <v>793</v>
      </c>
      <c r="F583" s="286">
        <f t="shared" si="549"/>
        <v>905</v>
      </c>
      <c r="G583" s="286">
        <f t="shared" si="549"/>
        <v>800</v>
      </c>
      <c r="H583" s="286">
        <f t="shared" si="549"/>
        <v>200</v>
      </c>
      <c r="I583" s="286">
        <f t="shared" si="549"/>
        <v>200</v>
      </c>
      <c r="J583" s="286">
        <f t="shared" si="549"/>
        <v>200</v>
      </c>
      <c r="K583" s="286">
        <f t="shared" si="549"/>
        <v>200</v>
      </c>
      <c r="L583" s="48">
        <f t="shared" si="519"/>
        <v>800</v>
      </c>
      <c r="M583" s="48">
        <f t="shared" si="520"/>
        <v>0</v>
      </c>
      <c r="N583" s="286">
        <f t="shared" si="549"/>
        <v>800</v>
      </c>
      <c r="O583" s="286">
        <f t="shared" si="549"/>
        <v>800</v>
      </c>
      <c r="P583" s="286">
        <f t="shared" si="549"/>
        <v>800</v>
      </c>
      <c r="Q583" s="286">
        <f t="shared" si="549"/>
        <v>0</v>
      </c>
      <c r="R583" s="286">
        <f t="shared" si="549"/>
        <v>0</v>
      </c>
      <c r="S583" s="286">
        <f t="shared" si="549"/>
        <v>0</v>
      </c>
      <c r="T583" s="286">
        <f t="shared" si="549"/>
        <v>0</v>
      </c>
      <c r="U583" s="286">
        <f t="shared" si="550"/>
        <v>0</v>
      </c>
      <c r="V583" s="286">
        <f t="shared" si="550"/>
        <v>0</v>
      </c>
      <c r="W583" s="286">
        <f t="shared" si="550"/>
        <v>0</v>
      </c>
      <c r="X583" s="286">
        <f t="shared" si="550"/>
        <v>-55</v>
      </c>
      <c r="Y583" s="286">
        <f t="shared" si="550"/>
        <v>0</v>
      </c>
      <c r="Z583" s="286">
        <f t="shared" si="550"/>
        <v>0</v>
      </c>
      <c r="AA583" s="286">
        <f t="shared" si="550"/>
        <v>0</v>
      </c>
      <c r="AB583" s="286">
        <f t="shared" si="550"/>
        <v>-15</v>
      </c>
      <c r="AC583" s="286">
        <f t="shared" si="550"/>
        <v>0</v>
      </c>
      <c r="AD583" s="286">
        <f t="shared" si="550"/>
        <v>0</v>
      </c>
      <c r="AE583" s="292">
        <f t="shared" si="509"/>
        <v>730</v>
      </c>
      <c r="AF583" s="286">
        <f t="shared" si="550"/>
        <v>730</v>
      </c>
      <c r="AG583" s="286">
        <f t="shared" si="550"/>
        <v>634</v>
      </c>
      <c r="AH583" s="286">
        <f t="shared" si="550"/>
        <v>950</v>
      </c>
      <c r="AI583" s="286">
        <f t="shared" si="550"/>
        <v>0</v>
      </c>
      <c r="AJ583" s="286">
        <f t="shared" si="550"/>
        <v>0</v>
      </c>
      <c r="AK583" s="286">
        <f t="shared" si="550"/>
        <v>0</v>
      </c>
      <c r="AL583" s="286">
        <f t="shared" si="550"/>
        <v>0</v>
      </c>
      <c r="AM583" s="286">
        <f t="shared" si="550"/>
        <v>0</v>
      </c>
      <c r="AN583" s="286">
        <f t="shared" si="550"/>
        <v>0</v>
      </c>
      <c r="AO583" s="286">
        <f t="shared" si="550"/>
        <v>0</v>
      </c>
      <c r="AP583" s="286">
        <f t="shared" si="550"/>
        <v>0</v>
      </c>
      <c r="AQ583"/>
    </row>
    <row r="584" spans="1:43" ht="18" customHeight="1">
      <c r="A584" s="43"/>
      <c r="B584" s="43"/>
      <c r="C584" s="28" t="s">
        <v>301</v>
      </c>
      <c r="D584" s="29">
        <v>20</v>
      </c>
      <c r="E584" s="93">
        <v>793</v>
      </c>
      <c r="F584" s="93">
        <v>905</v>
      </c>
      <c r="G584" s="93">
        <v>800</v>
      </c>
      <c r="H584" s="93">
        <v>200</v>
      </c>
      <c r="I584" s="93">
        <v>200</v>
      </c>
      <c r="J584" s="93">
        <v>200</v>
      </c>
      <c r="K584" s="93">
        <v>200</v>
      </c>
      <c r="L584" s="48">
        <f t="shared" si="519"/>
        <v>800</v>
      </c>
      <c r="M584" s="48">
        <f t="shared" si="520"/>
        <v>0</v>
      </c>
      <c r="N584" s="93">
        <v>800</v>
      </c>
      <c r="O584" s="93">
        <v>800</v>
      </c>
      <c r="P584" s="93">
        <v>800</v>
      </c>
      <c r="Q584" s="93"/>
      <c r="R584" s="93"/>
      <c r="S584" s="93"/>
      <c r="T584" s="93"/>
      <c r="U584" s="93"/>
      <c r="V584" s="93"/>
      <c r="W584" s="93"/>
      <c r="X584" s="93">
        <v>-55</v>
      </c>
      <c r="Y584" s="93"/>
      <c r="Z584" s="93"/>
      <c r="AA584" s="93"/>
      <c r="AB584" s="93">
        <v>-15</v>
      </c>
      <c r="AC584" s="93"/>
      <c r="AD584" s="93"/>
      <c r="AE584" s="292">
        <f t="shared" si="509"/>
        <v>730</v>
      </c>
      <c r="AF584" s="93">
        <v>730</v>
      </c>
      <c r="AG584" s="93">
        <v>634</v>
      </c>
      <c r="AH584" s="93">
        <v>950</v>
      </c>
      <c r="AI584" s="93"/>
      <c r="AJ584" s="93"/>
      <c r="AK584" s="93"/>
      <c r="AL584" s="93"/>
      <c r="AM584" s="93"/>
      <c r="AN584" s="93"/>
      <c r="AO584" s="93"/>
      <c r="AP584" s="93"/>
      <c r="AQ584"/>
    </row>
    <row r="585" spans="1:43" ht="19.5" customHeight="1">
      <c r="A585" s="43"/>
      <c r="B585" s="43"/>
      <c r="C585" s="25" t="s">
        <v>311</v>
      </c>
      <c r="D585" s="29"/>
      <c r="E585" s="296">
        <f t="shared" ref="E585:AP585" si="551">E586</f>
        <v>63</v>
      </c>
      <c r="F585" s="296">
        <f t="shared" si="551"/>
        <v>0</v>
      </c>
      <c r="G585" s="296">
        <f t="shared" si="551"/>
        <v>50</v>
      </c>
      <c r="H585" s="296">
        <f t="shared" si="551"/>
        <v>50</v>
      </c>
      <c r="I585" s="296">
        <f t="shared" si="551"/>
        <v>0</v>
      </c>
      <c r="J585" s="296">
        <f t="shared" si="551"/>
        <v>0</v>
      </c>
      <c r="K585" s="296">
        <f t="shared" si="551"/>
        <v>0</v>
      </c>
      <c r="L585" s="48">
        <f t="shared" si="519"/>
        <v>50</v>
      </c>
      <c r="M585" s="48">
        <f t="shared" si="520"/>
        <v>0</v>
      </c>
      <c r="N585" s="296">
        <f t="shared" si="551"/>
        <v>0</v>
      </c>
      <c r="O585" s="296">
        <f t="shared" si="551"/>
        <v>0</v>
      </c>
      <c r="P585" s="296">
        <f t="shared" si="551"/>
        <v>0</v>
      </c>
      <c r="Q585" s="296">
        <f t="shared" si="551"/>
        <v>0</v>
      </c>
      <c r="R585" s="296">
        <f t="shared" si="551"/>
        <v>0</v>
      </c>
      <c r="S585" s="296">
        <f t="shared" si="551"/>
        <v>0</v>
      </c>
      <c r="T585" s="296">
        <f t="shared" si="551"/>
        <v>0</v>
      </c>
      <c r="U585" s="296">
        <f t="shared" si="551"/>
        <v>0</v>
      </c>
      <c r="V585" s="296">
        <f t="shared" si="551"/>
        <v>0</v>
      </c>
      <c r="W585" s="296">
        <f t="shared" si="551"/>
        <v>0</v>
      </c>
      <c r="X585" s="296">
        <f t="shared" si="551"/>
        <v>9</v>
      </c>
      <c r="Y585" s="296">
        <f t="shared" si="551"/>
        <v>0</v>
      </c>
      <c r="Z585" s="296">
        <f t="shared" si="551"/>
        <v>0</v>
      </c>
      <c r="AA585" s="296">
        <f t="shared" si="551"/>
        <v>9</v>
      </c>
      <c r="AB585" s="296">
        <f t="shared" si="551"/>
        <v>15</v>
      </c>
      <c r="AC585" s="296">
        <f t="shared" si="551"/>
        <v>0</v>
      </c>
      <c r="AD585" s="296">
        <f t="shared" si="551"/>
        <v>0</v>
      </c>
      <c r="AE585" s="292">
        <f t="shared" si="509"/>
        <v>83</v>
      </c>
      <c r="AF585" s="296">
        <f t="shared" si="551"/>
        <v>83</v>
      </c>
      <c r="AG585" s="296">
        <f t="shared" si="551"/>
        <v>83</v>
      </c>
      <c r="AH585" s="296">
        <f t="shared" si="551"/>
        <v>0</v>
      </c>
      <c r="AI585" s="296">
        <f t="shared" si="551"/>
        <v>0</v>
      </c>
      <c r="AJ585" s="296">
        <f t="shared" si="551"/>
        <v>0</v>
      </c>
      <c r="AK585" s="296">
        <f t="shared" si="551"/>
        <v>0</v>
      </c>
      <c r="AL585" s="296">
        <f t="shared" si="551"/>
        <v>0</v>
      </c>
      <c r="AM585" s="296">
        <f t="shared" si="551"/>
        <v>0</v>
      </c>
      <c r="AN585" s="296">
        <f t="shared" si="551"/>
        <v>0</v>
      </c>
      <c r="AO585" s="296">
        <f t="shared" si="551"/>
        <v>0</v>
      </c>
      <c r="AP585" s="296">
        <f t="shared" si="551"/>
        <v>0</v>
      </c>
      <c r="AQ585"/>
    </row>
    <row r="586" spans="1:43" ht="18.75" customHeight="1">
      <c r="A586" s="43"/>
      <c r="B586" s="43"/>
      <c r="C586" s="28" t="s">
        <v>365</v>
      </c>
      <c r="D586" s="29">
        <v>70</v>
      </c>
      <c r="E586" s="291">
        <v>63</v>
      </c>
      <c r="F586" s="291"/>
      <c r="G586" s="291">
        <v>50</v>
      </c>
      <c r="H586" s="291">
        <v>50</v>
      </c>
      <c r="I586" s="291"/>
      <c r="J586" s="291"/>
      <c r="K586" s="291"/>
      <c r="L586" s="48">
        <f t="shared" si="519"/>
        <v>50</v>
      </c>
      <c r="M586" s="48">
        <f t="shared" si="520"/>
        <v>0</v>
      </c>
      <c r="N586" s="291">
        <v>0</v>
      </c>
      <c r="O586" s="291">
        <v>0</v>
      </c>
      <c r="P586" s="291">
        <v>0</v>
      </c>
      <c r="Q586" s="291"/>
      <c r="R586" s="291"/>
      <c r="S586" s="291"/>
      <c r="T586" s="291"/>
      <c r="U586" s="291"/>
      <c r="V586" s="291"/>
      <c r="W586" s="291"/>
      <c r="X586" s="291">
        <v>9</v>
      </c>
      <c r="Y586" s="291"/>
      <c r="Z586" s="291"/>
      <c r="AA586" s="291">
        <v>9</v>
      </c>
      <c r="AB586" s="291">
        <v>15</v>
      </c>
      <c r="AC586" s="291"/>
      <c r="AD586" s="291"/>
      <c r="AE586" s="292">
        <f t="shared" si="509"/>
        <v>83</v>
      </c>
      <c r="AF586" s="291">
        <v>83</v>
      </c>
      <c r="AG586" s="291">
        <v>83</v>
      </c>
      <c r="AH586" s="291"/>
      <c r="AI586" s="291"/>
      <c r="AJ586" s="291"/>
      <c r="AK586" s="291"/>
      <c r="AL586" s="291"/>
      <c r="AM586" s="291"/>
      <c r="AN586" s="291"/>
      <c r="AO586" s="291"/>
      <c r="AP586" s="291"/>
      <c r="AQ586"/>
    </row>
    <row r="587" spans="1:43" ht="14.25">
      <c r="A587" s="43" t="s">
        <v>454</v>
      </c>
      <c r="B587" s="43"/>
      <c r="C587" s="154" t="s">
        <v>455</v>
      </c>
      <c r="D587" s="155" t="s">
        <v>453</v>
      </c>
      <c r="E587" s="300">
        <f t="shared" ref="E587:K587" si="552">E589+E591</f>
        <v>29</v>
      </c>
      <c r="F587" s="300">
        <f t="shared" si="552"/>
        <v>30</v>
      </c>
      <c r="G587" s="300">
        <f t="shared" si="552"/>
        <v>33</v>
      </c>
      <c r="H587" s="300">
        <f t="shared" si="552"/>
        <v>10</v>
      </c>
      <c r="I587" s="300">
        <f t="shared" si="552"/>
        <v>8</v>
      </c>
      <c r="J587" s="300">
        <f t="shared" si="552"/>
        <v>7</v>
      </c>
      <c r="K587" s="300">
        <f t="shared" si="552"/>
        <v>8</v>
      </c>
      <c r="L587" s="48">
        <f t="shared" si="519"/>
        <v>33</v>
      </c>
      <c r="M587" s="48">
        <f t="shared" si="520"/>
        <v>0</v>
      </c>
      <c r="N587" s="300">
        <f t="shared" ref="N587:AP587" si="553">N589+N591</f>
        <v>30</v>
      </c>
      <c r="O587" s="300">
        <f t="shared" si="553"/>
        <v>30</v>
      </c>
      <c r="P587" s="300">
        <f t="shared" si="553"/>
        <v>30</v>
      </c>
      <c r="Q587" s="300">
        <f t="shared" si="553"/>
        <v>0</v>
      </c>
      <c r="R587" s="300">
        <f t="shared" si="553"/>
        <v>0</v>
      </c>
      <c r="S587" s="300">
        <f t="shared" si="553"/>
        <v>0</v>
      </c>
      <c r="T587" s="300">
        <f t="shared" si="553"/>
        <v>0</v>
      </c>
      <c r="U587" s="300">
        <f t="shared" si="553"/>
        <v>0</v>
      </c>
      <c r="V587" s="300">
        <f t="shared" si="553"/>
        <v>0</v>
      </c>
      <c r="W587" s="300">
        <f t="shared" si="553"/>
        <v>0</v>
      </c>
      <c r="X587" s="300">
        <f t="shared" si="553"/>
        <v>0</v>
      </c>
      <c r="Y587" s="300">
        <f t="shared" si="553"/>
        <v>0</v>
      </c>
      <c r="Z587" s="300">
        <f t="shared" si="553"/>
        <v>0</v>
      </c>
      <c r="AA587" s="300">
        <f t="shared" si="553"/>
        <v>0</v>
      </c>
      <c r="AB587" s="300">
        <f t="shared" si="553"/>
        <v>0</v>
      </c>
      <c r="AC587" s="300">
        <f t="shared" si="553"/>
        <v>0</v>
      </c>
      <c r="AD587" s="300">
        <f t="shared" si="553"/>
        <v>0</v>
      </c>
      <c r="AE587" s="292">
        <f t="shared" si="509"/>
        <v>33</v>
      </c>
      <c r="AF587" s="300">
        <f t="shared" si="553"/>
        <v>33</v>
      </c>
      <c r="AG587" s="300">
        <f t="shared" si="553"/>
        <v>28</v>
      </c>
      <c r="AH587" s="300">
        <f t="shared" si="553"/>
        <v>36</v>
      </c>
      <c r="AI587" s="300">
        <f t="shared" si="553"/>
        <v>0</v>
      </c>
      <c r="AJ587" s="300">
        <f t="shared" si="553"/>
        <v>0</v>
      </c>
      <c r="AK587" s="300">
        <f t="shared" si="553"/>
        <v>0</v>
      </c>
      <c r="AL587" s="300">
        <f t="shared" si="553"/>
        <v>0</v>
      </c>
      <c r="AM587" s="300">
        <f t="shared" si="553"/>
        <v>0</v>
      </c>
      <c r="AN587" s="300">
        <f t="shared" si="553"/>
        <v>0</v>
      </c>
      <c r="AO587" s="300">
        <f t="shared" si="553"/>
        <v>0</v>
      </c>
      <c r="AP587" s="300">
        <f t="shared" si="553"/>
        <v>0</v>
      </c>
      <c r="AQ587"/>
    </row>
    <row r="588" spans="1:43" ht="14.25">
      <c r="A588" s="43"/>
      <c r="B588" s="43"/>
      <c r="C588" s="25" t="s">
        <v>298</v>
      </c>
      <c r="D588" s="26"/>
      <c r="E588" s="296">
        <f t="shared" ref="E588:T589" si="554">E589</f>
        <v>15</v>
      </c>
      <c r="F588" s="296">
        <f t="shared" si="554"/>
        <v>30</v>
      </c>
      <c r="G588" s="296">
        <f t="shared" si="554"/>
        <v>30</v>
      </c>
      <c r="H588" s="296">
        <f t="shared" si="554"/>
        <v>7</v>
      </c>
      <c r="I588" s="296">
        <f t="shared" si="554"/>
        <v>8</v>
      </c>
      <c r="J588" s="296">
        <f t="shared" si="554"/>
        <v>7</v>
      </c>
      <c r="K588" s="296">
        <f t="shared" si="554"/>
        <v>8</v>
      </c>
      <c r="L588" s="48">
        <f t="shared" si="519"/>
        <v>30</v>
      </c>
      <c r="M588" s="48">
        <f t="shared" si="520"/>
        <v>0</v>
      </c>
      <c r="N588" s="296">
        <f t="shared" si="554"/>
        <v>30</v>
      </c>
      <c r="O588" s="296">
        <f t="shared" si="554"/>
        <v>30</v>
      </c>
      <c r="P588" s="296">
        <f t="shared" si="554"/>
        <v>30</v>
      </c>
      <c r="Q588" s="296">
        <f t="shared" si="554"/>
        <v>0</v>
      </c>
      <c r="R588" s="296">
        <f t="shared" si="554"/>
        <v>0</v>
      </c>
      <c r="S588" s="296">
        <f t="shared" si="554"/>
        <v>0</v>
      </c>
      <c r="T588" s="296">
        <f t="shared" si="554"/>
        <v>0</v>
      </c>
      <c r="U588" s="296">
        <f t="shared" ref="U588:AP589" si="555">U589</f>
        <v>0</v>
      </c>
      <c r="V588" s="296">
        <f t="shared" si="555"/>
        <v>0</v>
      </c>
      <c r="W588" s="296">
        <f t="shared" si="555"/>
        <v>0</v>
      </c>
      <c r="X588" s="296">
        <f t="shared" si="555"/>
        <v>0</v>
      </c>
      <c r="Y588" s="296">
        <f t="shared" si="555"/>
        <v>0</v>
      </c>
      <c r="Z588" s="296">
        <f t="shared" si="555"/>
        <v>0</v>
      </c>
      <c r="AA588" s="296">
        <f t="shared" si="555"/>
        <v>0</v>
      </c>
      <c r="AB588" s="296">
        <f t="shared" si="555"/>
        <v>0</v>
      </c>
      <c r="AC588" s="296">
        <f t="shared" si="555"/>
        <v>0</v>
      </c>
      <c r="AD588" s="296">
        <f t="shared" si="555"/>
        <v>0</v>
      </c>
      <c r="AE588" s="292">
        <f t="shared" si="509"/>
        <v>30</v>
      </c>
      <c r="AF588" s="296">
        <f t="shared" si="555"/>
        <v>30</v>
      </c>
      <c r="AG588" s="296">
        <f t="shared" si="555"/>
        <v>26</v>
      </c>
      <c r="AH588" s="296">
        <f t="shared" si="555"/>
        <v>36</v>
      </c>
      <c r="AI588" s="296">
        <f t="shared" si="555"/>
        <v>0</v>
      </c>
      <c r="AJ588" s="296">
        <f t="shared" si="555"/>
        <v>0</v>
      </c>
      <c r="AK588" s="296">
        <f t="shared" si="555"/>
        <v>0</v>
      </c>
      <c r="AL588" s="296">
        <f t="shared" si="555"/>
        <v>0</v>
      </c>
      <c r="AM588" s="296">
        <f t="shared" si="555"/>
        <v>0</v>
      </c>
      <c r="AN588" s="296">
        <f t="shared" si="555"/>
        <v>0</v>
      </c>
      <c r="AO588" s="296">
        <f t="shared" si="555"/>
        <v>0</v>
      </c>
      <c r="AP588" s="296">
        <f t="shared" si="555"/>
        <v>0</v>
      </c>
      <c r="AQ588"/>
    </row>
    <row r="589" spans="1:43" ht="17.25" customHeight="1">
      <c r="A589" s="43"/>
      <c r="B589" s="43"/>
      <c r="C589" s="28" t="s">
        <v>299</v>
      </c>
      <c r="D589" s="29">
        <v>1</v>
      </c>
      <c r="E589" s="286">
        <f t="shared" si="554"/>
        <v>15</v>
      </c>
      <c r="F589" s="286">
        <f t="shared" si="554"/>
        <v>30</v>
      </c>
      <c r="G589" s="286">
        <f t="shared" si="554"/>
        <v>30</v>
      </c>
      <c r="H589" s="286">
        <f t="shared" si="554"/>
        <v>7</v>
      </c>
      <c r="I589" s="286">
        <f t="shared" si="554"/>
        <v>8</v>
      </c>
      <c r="J589" s="286">
        <f t="shared" si="554"/>
        <v>7</v>
      </c>
      <c r="K589" s="286">
        <f t="shared" si="554"/>
        <v>8</v>
      </c>
      <c r="L589" s="48">
        <f t="shared" si="519"/>
        <v>30</v>
      </c>
      <c r="M589" s="48">
        <f t="shared" si="520"/>
        <v>0</v>
      </c>
      <c r="N589" s="286">
        <f t="shared" si="554"/>
        <v>30</v>
      </c>
      <c r="O589" s="286">
        <f t="shared" si="554"/>
        <v>30</v>
      </c>
      <c r="P589" s="286">
        <f t="shared" si="554"/>
        <v>30</v>
      </c>
      <c r="Q589" s="286">
        <f t="shared" si="554"/>
        <v>0</v>
      </c>
      <c r="R589" s="286">
        <f t="shared" si="554"/>
        <v>0</v>
      </c>
      <c r="S589" s="286">
        <f t="shared" si="554"/>
        <v>0</v>
      </c>
      <c r="T589" s="286">
        <f t="shared" si="554"/>
        <v>0</v>
      </c>
      <c r="U589" s="286">
        <f t="shared" si="555"/>
        <v>0</v>
      </c>
      <c r="V589" s="286">
        <f t="shared" si="555"/>
        <v>0</v>
      </c>
      <c r="W589" s="286">
        <f t="shared" si="555"/>
        <v>0</v>
      </c>
      <c r="X589" s="286">
        <f t="shared" si="555"/>
        <v>0</v>
      </c>
      <c r="Y589" s="286">
        <f t="shared" si="555"/>
        <v>0</v>
      </c>
      <c r="Z589" s="286">
        <f t="shared" si="555"/>
        <v>0</v>
      </c>
      <c r="AA589" s="286">
        <f t="shared" si="555"/>
        <v>0</v>
      </c>
      <c r="AB589" s="286">
        <f t="shared" si="555"/>
        <v>0</v>
      </c>
      <c r="AC589" s="286">
        <f t="shared" si="555"/>
        <v>0</v>
      </c>
      <c r="AD589" s="286">
        <f t="shared" si="555"/>
        <v>0</v>
      </c>
      <c r="AE589" s="292">
        <f t="shared" si="509"/>
        <v>30</v>
      </c>
      <c r="AF589" s="286">
        <f t="shared" si="555"/>
        <v>30</v>
      </c>
      <c r="AG589" s="286">
        <f t="shared" si="555"/>
        <v>26</v>
      </c>
      <c r="AH589" s="286">
        <f t="shared" si="555"/>
        <v>36</v>
      </c>
      <c r="AI589" s="286">
        <f t="shared" si="555"/>
        <v>0</v>
      </c>
      <c r="AJ589" s="286">
        <f t="shared" si="555"/>
        <v>0</v>
      </c>
      <c r="AK589" s="286">
        <f t="shared" si="555"/>
        <v>0</v>
      </c>
      <c r="AL589" s="286">
        <f t="shared" si="555"/>
        <v>0</v>
      </c>
      <c r="AM589" s="286">
        <f t="shared" si="555"/>
        <v>0</v>
      </c>
      <c r="AN589" s="286">
        <f t="shared" si="555"/>
        <v>0</v>
      </c>
      <c r="AO589" s="286">
        <f t="shared" si="555"/>
        <v>0</v>
      </c>
      <c r="AP589" s="286">
        <f t="shared" si="555"/>
        <v>0</v>
      </c>
      <c r="AQ589"/>
    </row>
    <row r="590" spans="1:43" ht="14.25" customHeight="1">
      <c r="A590" s="43"/>
      <c r="B590" s="43"/>
      <c r="C590" s="28" t="s">
        <v>301</v>
      </c>
      <c r="D590" s="29">
        <v>20</v>
      </c>
      <c r="E590" s="93">
        <v>15</v>
      </c>
      <c r="F590" s="93">
        <v>30</v>
      </c>
      <c r="G590" s="93">
        <v>30</v>
      </c>
      <c r="H590" s="93">
        <v>7</v>
      </c>
      <c r="I590" s="93">
        <v>8</v>
      </c>
      <c r="J590" s="93">
        <v>7</v>
      </c>
      <c r="K590" s="93">
        <v>8</v>
      </c>
      <c r="L590" s="48">
        <f t="shared" si="519"/>
        <v>30</v>
      </c>
      <c r="M590" s="48">
        <f t="shared" si="520"/>
        <v>0</v>
      </c>
      <c r="N590" s="93">
        <v>30</v>
      </c>
      <c r="O590" s="93">
        <v>30</v>
      </c>
      <c r="P590" s="93">
        <v>30</v>
      </c>
      <c r="Q590" s="93"/>
      <c r="R590" s="93"/>
      <c r="S590" s="93"/>
      <c r="T590" s="93"/>
      <c r="U590" s="93"/>
      <c r="V590" s="93"/>
      <c r="W590" s="93"/>
      <c r="X590" s="93"/>
      <c r="Y590" s="93"/>
      <c r="Z590" s="93"/>
      <c r="AA590" s="93"/>
      <c r="AB590" s="93"/>
      <c r="AC590" s="93"/>
      <c r="AD590" s="93"/>
      <c r="AE590" s="292">
        <f t="shared" si="509"/>
        <v>30</v>
      </c>
      <c r="AF590" s="93">
        <v>30</v>
      </c>
      <c r="AG590" s="93">
        <v>26</v>
      </c>
      <c r="AH590" s="93">
        <v>36</v>
      </c>
      <c r="AI590" s="93"/>
      <c r="AJ590" s="93"/>
      <c r="AK590" s="93"/>
      <c r="AL590" s="93"/>
      <c r="AM590" s="93"/>
      <c r="AN590" s="93"/>
      <c r="AO590" s="93"/>
      <c r="AP590" s="93"/>
      <c r="AQ590"/>
    </row>
    <row r="591" spans="1:43" ht="21" customHeight="1">
      <c r="A591" s="43"/>
      <c r="B591" s="43"/>
      <c r="C591" s="25" t="s">
        <v>311</v>
      </c>
      <c r="D591" s="29"/>
      <c r="E591" s="93">
        <f>E592</f>
        <v>14</v>
      </c>
      <c r="F591" s="93">
        <f t="shared" ref="F591:AP591" si="556">F592</f>
        <v>0</v>
      </c>
      <c r="G591" s="93">
        <f t="shared" si="556"/>
        <v>3</v>
      </c>
      <c r="H591" s="93">
        <f t="shared" si="556"/>
        <v>3</v>
      </c>
      <c r="I591" s="93">
        <f t="shared" si="556"/>
        <v>0</v>
      </c>
      <c r="J591" s="93">
        <f t="shared" si="556"/>
        <v>0</v>
      </c>
      <c r="K591" s="93">
        <f t="shared" si="556"/>
        <v>0</v>
      </c>
      <c r="L591" s="48">
        <f t="shared" si="519"/>
        <v>3</v>
      </c>
      <c r="M591" s="48">
        <f t="shared" si="520"/>
        <v>0</v>
      </c>
      <c r="N591" s="93">
        <f t="shared" si="556"/>
        <v>0</v>
      </c>
      <c r="O591" s="93">
        <f t="shared" si="556"/>
        <v>0</v>
      </c>
      <c r="P591" s="93">
        <f t="shared" si="556"/>
        <v>0</v>
      </c>
      <c r="Q591" s="93">
        <f t="shared" si="556"/>
        <v>0</v>
      </c>
      <c r="R591" s="93">
        <f t="shared" si="556"/>
        <v>0</v>
      </c>
      <c r="S591" s="93">
        <f t="shared" si="556"/>
        <v>0</v>
      </c>
      <c r="T591" s="93">
        <f t="shared" si="556"/>
        <v>0</v>
      </c>
      <c r="U591" s="93">
        <f t="shared" si="556"/>
        <v>0</v>
      </c>
      <c r="V591" s="93">
        <f t="shared" si="556"/>
        <v>0</v>
      </c>
      <c r="W591" s="93">
        <f t="shared" si="556"/>
        <v>0</v>
      </c>
      <c r="X591" s="93">
        <f t="shared" si="556"/>
        <v>0</v>
      </c>
      <c r="Y591" s="93">
        <f t="shared" si="556"/>
        <v>0</v>
      </c>
      <c r="Z591" s="93">
        <f t="shared" si="556"/>
        <v>0</v>
      </c>
      <c r="AA591" s="93">
        <f t="shared" si="556"/>
        <v>0</v>
      </c>
      <c r="AB591" s="93">
        <f t="shared" si="556"/>
        <v>0</v>
      </c>
      <c r="AC591" s="93">
        <f t="shared" si="556"/>
        <v>0</v>
      </c>
      <c r="AD591" s="93">
        <f t="shared" si="556"/>
        <v>0</v>
      </c>
      <c r="AE591" s="292">
        <f t="shared" si="509"/>
        <v>3</v>
      </c>
      <c r="AF591" s="93">
        <f t="shared" si="556"/>
        <v>3</v>
      </c>
      <c r="AG591" s="93">
        <f t="shared" si="556"/>
        <v>2</v>
      </c>
      <c r="AH591" s="93">
        <f t="shared" si="556"/>
        <v>0</v>
      </c>
      <c r="AI591" s="93">
        <f t="shared" si="556"/>
        <v>0</v>
      </c>
      <c r="AJ591" s="93">
        <f t="shared" si="556"/>
        <v>0</v>
      </c>
      <c r="AK591" s="93">
        <f t="shared" si="556"/>
        <v>0</v>
      </c>
      <c r="AL591" s="93">
        <f t="shared" si="556"/>
        <v>0</v>
      </c>
      <c r="AM591" s="93">
        <f t="shared" si="556"/>
        <v>0</v>
      </c>
      <c r="AN591" s="93">
        <f t="shared" si="556"/>
        <v>0</v>
      </c>
      <c r="AO591" s="93">
        <f t="shared" si="556"/>
        <v>0</v>
      </c>
      <c r="AP591" s="93">
        <f t="shared" si="556"/>
        <v>0</v>
      </c>
      <c r="AQ591"/>
    </row>
    <row r="592" spans="1:43" ht="15.75" customHeight="1">
      <c r="A592" s="43"/>
      <c r="B592" s="43"/>
      <c r="C592" s="28" t="s">
        <v>365</v>
      </c>
      <c r="D592" s="29">
        <v>70</v>
      </c>
      <c r="E592" s="93">
        <v>14</v>
      </c>
      <c r="F592" s="93"/>
      <c r="G592" s="93">
        <v>3</v>
      </c>
      <c r="H592" s="93">
        <v>3</v>
      </c>
      <c r="I592" s="93"/>
      <c r="J592" s="93"/>
      <c r="K592" s="93"/>
      <c r="L592" s="48">
        <f t="shared" si="519"/>
        <v>3</v>
      </c>
      <c r="M592" s="48">
        <f t="shared" si="520"/>
        <v>0</v>
      </c>
      <c r="N592" s="93">
        <v>0</v>
      </c>
      <c r="O592" s="93">
        <v>0</v>
      </c>
      <c r="P592" s="93">
        <v>0</v>
      </c>
      <c r="Q592" s="93"/>
      <c r="R592" s="93"/>
      <c r="S592" s="93"/>
      <c r="T592" s="93"/>
      <c r="U592" s="93"/>
      <c r="V592" s="93"/>
      <c r="W592" s="93"/>
      <c r="X592" s="93"/>
      <c r="Y592" s="93"/>
      <c r="Z592" s="93"/>
      <c r="AA592" s="93"/>
      <c r="AB592" s="93"/>
      <c r="AC592" s="93"/>
      <c r="AD592" s="93"/>
      <c r="AE592" s="292">
        <f t="shared" si="509"/>
        <v>3</v>
      </c>
      <c r="AF592" s="93">
        <v>3</v>
      </c>
      <c r="AG592" s="93">
        <v>2</v>
      </c>
      <c r="AH592" s="93"/>
      <c r="AI592" s="93"/>
      <c r="AJ592" s="93"/>
      <c r="AK592" s="93"/>
      <c r="AL592" s="93"/>
      <c r="AM592" s="93"/>
      <c r="AN592" s="93"/>
      <c r="AO592" s="93"/>
      <c r="AP592" s="93"/>
      <c r="AQ592"/>
    </row>
    <row r="593" spans="1:43" ht="27" customHeight="1">
      <c r="A593" s="43">
        <v>2</v>
      </c>
      <c r="B593" s="43"/>
      <c r="C593" s="187" t="s">
        <v>456</v>
      </c>
      <c r="D593" s="122">
        <v>61.02</v>
      </c>
      <c r="E593" s="225">
        <f t="shared" ref="E593:K593" si="557">E594+E604</f>
        <v>9462</v>
      </c>
      <c r="F593" s="225">
        <f t="shared" si="557"/>
        <v>7173</v>
      </c>
      <c r="G593" s="225">
        <f t="shared" si="557"/>
        <v>9700</v>
      </c>
      <c r="H593" s="225">
        <f t="shared" si="557"/>
        <v>3655</v>
      </c>
      <c r="I593" s="225">
        <f t="shared" si="557"/>
        <v>1420</v>
      </c>
      <c r="J593" s="225">
        <f t="shared" si="557"/>
        <v>2220</v>
      </c>
      <c r="K593" s="225">
        <f t="shared" si="557"/>
        <v>2405</v>
      </c>
      <c r="L593" s="48">
        <f t="shared" si="519"/>
        <v>9700</v>
      </c>
      <c r="M593" s="48">
        <f t="shared" si="520"/>
        <v>0</v>
      </c>
      <c r="N593" s="225">
        <f t="shared" ref="N593:AP593" si="558">N594+N604</f>
        <v>6000</v>
      </c>
      <c r="O593" s="225">
        <f t="shared" si="558"/>
        <v>6000</v>
      </c>
      <c r="P593" s="225">
        <f t="shared" si="558"/>
        <v>6000</v>
      </c>
      <c r="Q593" s="225">
        <f t="shared" si="558"/>
        <v>0</v>
      </c>
      <c r="R593" s="225">
        <f t="shared" si="558"/>
        <v>0</v>
      </c>
      <c r="S593" s="225">
        <f t="shared" si="558"/>
        <v>0</v>
      </c>
      <c r="T593" s="225">
        <f t="shared" si="558"/>
        <v>0</v>
      </c>
      <c r="U593" s="225">
        <f t="shared" si="558"/>
        <v>10</v>
      </c>
      <c r="V593" s="225">
        <f t="shared" si="558"/>
        <v>0</v>
      </c>
      <c r="W593" s="225">
        <f t="shared" si="558"/>
        <v>0</v>
      </c>
      <c r="X593" s="225">
        <f t="shared" si="558"/>
        <v>0</v>
      </c>
      <c r="Y593" s="225">
        <f t="shared" si="558"/>
        <v>0</v>
      </c>
      <c r="Z593" s="225">
        <f t="shared" si="558"/>
        <v>0</v>
      </c>
      <c r="AA593" s="225">
        <f t="shared" si="558"/>
        <v>0</v>
      </c>
      <c r="AB593" s="225">
        <f t="shared" si="558"/>
        <v>0</v>
      </c>
      <c r="AC593" s="225">
        <f t="shared" si="558"/>
        <v>0</v>
      </c>
      <c r="AD593" s="225">
        <f t="shared" si="558"/>
        <v>0</v>
      </c>
      <c r="AE593" s="292">
        <f t="shared" si="509"/>
        <v>9710</v>
      </c>
      <c r="AF593" s="225">
        <f t="shared" si="558"/>
        <v>9710</v>
      </c>
      <c r="AG593" s="225">
        <f t="shared" si="558"/>
        <v>7126</v>
      </c>
      <c r="AH593" s="225">
        <f t="shared" si="558"/>
        <v>7671</v>
      </c>
      <c r="AI593" s="225">
        <f t="shared" si="558"/>
        <v>0</v>
      </c>
      <c r="AJ593" s="225">
        <f t="shared" si="558"/>
        <v>0</v>
      </c>
      <c r="AK593" s="225">
        <f t="shared" si="558"/>
        <v>0</v>
      </c>
      <c r="AL593" s="225">
        <f t="shared" si="558"/>
        <v>541</v>
      </c>
      <c r="AM593" s="225">
        <f t="shared" si="558"/>
        <v>0</v>
      </c>
      <c r="AN593" s="225">
        <f t="shared" si="558"/>
        <v>0</v>
      </c>
      <c r="AO593" s="225">
        <f t="shared" si="558"/>
        <v>0</v>
      </c>
      <c r="AP593" s="225">
        <f t="shared" si="558"/>
        <v>0</v>
      </c>
      <c r="AQ593"/>
    </row>
    <row r="594" spans="1:43" ht="30.75" customHeight="1">
      <c r="A594" s="43" t="s">
        <v>408</v>
      </c>
      <c r="B594" s="43"/>
      <c r="C594" s="154" t="s">
        <v>457</v>
      </c>
      <c r="D594" s="129" t="s">
        <v>458</v>
      </c>
      <c r="E594" s="300">
        <f t="shared" ref="E594:K594" si="559">E595+E600</f>
        <v>2671</v>
      </c>
      <c r="F594" s="300">
        <f t="shared" si="559"/>
        <v>2547</v>
      </c>
      <c r="G594" s="300">
        <f t="shared" si="559"/>
        <v>3171</v>
      </c>
      <c r="H594" s="300">
        <f t="shared" si="559"/>
        <v>1721</v>
      </c>
      <c r="I594" s="300">
        <f t="shared" si="559"/>
        <v>350</v>
      </c>
      <c r="J594" s="300">
        <f t="shared" si="559"/>
        <v>500</v>
      </c>
      <c r="K594" s="300">
        <f t="shared" si="559"/>
        <v>600</v>
      </c>
      <c r="L594" s="48">
        <f t="shared" si="519"/>
        <v>3171</v>
      </c>
      <c r="M594" s="48">
        <f t="shared" si="520"/>
        <v>0</v>
      </c>
      <c r="N594" s="300">
        <f t="shared" ref="N594:AP594" si="560">N595+N600</f>
        <v>1800</v>
      </c>
      <c r="O594" s="300">
        <f t="shared" si="560"/>
        <v>1800</v>
      </c>
      <c r="P594" s="300">
        <f t="shared" si="560"/>
        <v>1800</v>
      </c>
      <c r="Q594" s="300">
        <f t="shared" si="560"/>
        <v>0</v>
      </c>
      <c r="R594" s="300">
        <f t="shared" si="560"/>
        <v>0</v>
      </c>
      <c r="S594" s="300">
        <f t="shared" si="560"/>
        <v>0</v>
      </c>
      <c r="T594" s="300">
        <f t="shared" si="560"/>
        <v>0</v>
      </c>
      <c r="U594" s="300">
        <f t="shared" si="560"/>
        <v>10</v>
      </c>
      <c r="V594" s="300">
        <f t="shared" si="560"/>
        <v>0</v>
      </c>
      <c r="W594" s="300">
        <f t="shared" si="560"/>
        <v>0</v>
      </c>
      <c r="X594" s="300">
        <f t="shared" si="560"/>
        <v>0</v>
      </c>
      <c r="Y594" s="300">
        <f t="shared" si="560"/>
        <v>0</v>
      </c>
      <c r="Z594" s="300">
        <f t="shared" si="560"/>
        <v>0</v>
      </c>
      <c r="AA594" s="300">
        <f t="shared" si="560"/>
        <v>0</v>
      </c>
      <c r="AB594" s="300">
        <f t="shared" si="560"/>
        <v>0</v>
      </c>
      <c r="AC594" s="300">
        <f t="shared" si="560"/>
        <v>0</v>
      </c>
      <c r="AD594" s="300">
        <f t="shared" si="560"/>
        <v>0</v>
      </c>
      <c r="AE594" s="292">
        <f t="shared" si="509"/>
        <v>3181</v>
      </c>
      <c r="AF594" s="300">
        <f t="shared" si="560"/>
        <v>3181</v>
      </c>
      <c r="AG594" s="300">
        <f t="shared" si="560"/>
        <v>1891</v>
      </c>
      <c r="AH594" s="300">
        <f t="shared" si="560"/>
        <v>2420</v>
      </c>
      <c r="AI594" s="300">
        <f t="shared" si="560"/>
        <v>0</v>
      </c>
      <c r="AJ594" s="300">
        <f t="shared" si="560"/>
        <v>0</v>
      </c>
      <c r="AK594" s="300">
        <f t="shared" si="560"/>
        <v>0</v>
      </c>
      <c r="AL594" s="300">
        <f t="shared" si="560"/>
        <v>0</v>
      </c>
      <c r="AM594" s="300">
        <f t="shared" si="560"/>
        <v>0</v>
      </c>
      <c r="AN594" s="300">
        <f t="shared" si="560"/>
        <v>0</v>
      </c>
      <c r="AO594" s="300">
        <f t="shared" si="560"/>
        <v>0</v>
      </c>
      <c r="AP594" s="300">
        <f t="shared" si="560"/>
        <v>0</v>
      </c>
      <c r="AQ594"/>
    </row>
    <row r="595" spans="1:43" ht="18" customHeight="1">
      <c r="A595" s="43"/>
      <c r="B595" s="43"/>
      <c r="C595" s="25" t="s">
        <v>298</v>
      </c>
      <c r="D595" s="29"/>
      <c r="E595" s="296">
        <f t="shared" ref="E595:AP595" si="561">E596</f>
        <v>1800</v>
      </c>
      <c r="F595" s="296">
        <f t="shared" si="561"/>
        <v>2547</v>
      </c>
      <c r="G595" s="296">
        <f t="shared" si="561"/>
        <v>1800</v>
      </c>
      <c r="H595" s="296">
        <f t="shared" si="561"/>
        <v>350</v>
      </c>
      <c r="I595" s="296">
        <f t="shared" si="561"/>
        <v>350</v>
      </c>
      <c r="J595" s="296">
        <f t="shared" si="561"/>
        <v>500</v>
      </c>
      <c r="K595" s="296">
        <f t="shared" si="561"/>
        <v>600</v>
      </c>
      <c r="L595" s="48">
        <f t="shared" si="519"/>
        <v>1800</v>
      </c>
      <c r="M595" s="48">
        <f t="shared" si="520"/>
        <v>0</v>
      </c>
      <c r="N595" s="296">
        <f t="shared" si="561"/>
        <v>1800</v>
      </c>
      <c r="O595" s="296">
        <f t="shared" si="561"/>
        <v>1800</v>
      </c>
      <c r="P595" s="296">
        <f t="shared" si="561"/>
        <v>1800</v>
      </c>
      <c r="Q595" s="296">
        <f t="shared" si="561"/>
        <v>0</v>
      </c>
      <c r="R595" s="296">
        <f t="shared" si="561"/>
        <v>0</v>
      </c>
      <c r="S595" s="296">
        <f t="shared" si="561"/>
        <v>0</v>
      </c>
      <c r="T595" s="296">
        <f t="shared" si="561"/>
        <v>0</v>
      </c>
      <c r="U595" s="296">
        <f t="shared" si="561"/>
        <v>0</v>
      </c>
      <c r="V595" s="296">
        <f t="shared" si="561"/>
        <v>0</v>
      </c>
      <c r="W595" s="296">
        <f t="shared" si="561"/>
        <v>0</v>
      </c>
      <c r="X595" s="296">
        <f t="shared" si="561"/>
        <v>0</v>
      </c>
      <c r="Y595" s="296">
        <f t="shared" si="561"/>
        <v>0</v>
      </c>
      <c r="Z595" s="296">
        <f t="shared" si="561"/>
        <v>0</v>
      </c>
      <c r="AA595" s="296">
        <f t="shared" si="561"/>
        <v>0</v>
      </c>
      <c r="AB595" s="296">
        <f t="shared" si="561"/>
        <v>0</v>
      </c>
      <c r="AC595" s="296">
        <f t="shared" si="561"/>
        <v>0</v>
      </c>
      <c r="AD595" s="296">
        <f t="shared" si="561"/>
        <v>0</v>
      </c>
      <c r="AE595" s="292">
        <f t="shared" si="509"/>
        <v>1800</v>
      </c>
      <c r="AF595" s="296">
        <f t="shared" si="561"/>
        <v>1800</v>
      </c>
      <c r="AG595" s="296">
        <f t="shared" si="561"/>
        <v>1709</v>
      </c>
      <c r="AH595" s="296">
        <f t="shared" si="561"/>
        <v>2000</v>
      </c>
      <c r="AI595" s="296">
        <f t="shared" si="561"/>
        <v>0</v>
      </c>
      <c r="AJ595" s="296">
        <f t="shared" si="561"/>
        <v>0</v>
      </c>
      <c r="AK595" s="296">
        <f t="shared" si="561"/>
        <v>0</v>
      </c>
      <c r="AL595" s="296">
        <f t="shared" si="561"/>
        <v>0</v>
      </c>
      <c r="AM595" s="296">
        <f t="shared" si="561"/>
        <v>0</v>
      </c>
      <c r="AN595" s="296">
        <f t="shared" si="561"/>
        <v>0</v>
      </c>
      <c r="AO595" s="296">
        <f t="shared" si="561"/>
        <v>0</v>
      </c>
      <c r="AP595" s="296">
        <f t="shared" si="561"/>
        <v>0</v>
      </c>
      <c r="AQ595"/>
    </row>
    <row r="596" spans="1:43" ht="14.25">
      <c r="A596" s="43"/>
      <c r="B596" s="43"/>
      <c r="C596" s="28" t="s">
        <v>299</v>
      </c>
      <c r="D596" s="29">
        <v>1</v>
      </c>
      <c r="E596" s="286">
        <f t="shared" ref="E596:K596" si="562">E597+E598+E599</f>
        <v>1800</v>
      </c>
      <c r="F596" s="286">
        <f t="shared" si="562"/>
        <v>2547</v>
      </c>
      <c r="G596" s="286">
        <f t="shared" si="562"/>
        <v>1800</v>
      </c>
      <c r="H596" s="286">
        <f t="shared" si="562"/>
        <v>350</v>
      </c>
      <c r="I596" s="286">
        <f t="shared" si="562"/>
        <v>350</v>
      </c>
      <c r="J596" s="286">
        <f t="shared" si="562"/>
        <v>500</v>
      </c>
      <c r="K596" s="286">
        <f t="shared" si="562"/>
        <v>600</v>
      </c>
      <c r="L596" s="48">
        <f t="shared" si="519"/>
        <v>1800</v>
      </c>
      <c r="M596" s="48">
        <f t="shared" si="520"/>
        <v>0</v>
      </c>
      <c r="N596" s="286">
        <f t="shared" ref="N596:AP596" si="563">N597+N598+N599</f>
        <v>1800</v>
      </c>
      <c r="O596" s="286">
        <f t="shared" si="563"/>
        <v>1800</v>
      </c>
      <c r="P596" s="286">
        <f t="shared" si="563"/>
        <v>1800</v>
      </c>
      <c r="Q596" s="286">
        <f t="shared" si="563"/>
        <v>0</v>
      </c>
      <c r="R596" s="286">
        <f t="shared" si="563"/>
        <v>0</v>
      </c>
      <c r="S596" s="286">
        <f t="shared" si="563"/>
        <v>0</v>
      </c>
      <c r="T596" s="286">
        <f t="shared" si="563"/>
        <v>0</v>
      </c>
      <c r="U596" s="286">
        <f t="shared" si="563"/>
        <v>0</v>
      </c>
      <c r="V596" s="286">
        <f t="shared" si="563"/>
        <v>0</v>
      </c>
      <c r="W596" s="286">
        <f t="shared" si="563"/>
        <v>0</v>
      </c>
      <c r="X596" s="286">
        <f t="shared" si="563"/>
        <v>0</v>
      </c>
      <c r="Y596" s="286">
        <f t="shared" si="563"/>
        <v>0</v>
      </c>
      <c r="Z596" s="286">
        <f t="shared" si="563"/>
        <v>0</v>
      </c>
      <c r="AA596" s="286">
        <f t="shared" si="563"/>
        <v>0</v>
      </c>
      <c r="AB596" s="286">
        <f t="shared" si="563"/>
        <v>0</v>
      </c>
      <c r="AC596" s="286">
        <f t="shared" si="563"/>
        <v>0</v>
      </c>
      <c r="AD596" s="286">
        <f t="shared" si="563"/>
        <v>0</v>
      </c>
      <c r="AE596" s="292">
        <f t="shared" si="509"/>
        <v>1800</v>
      </c>
      <c r="AF596" s="286">
        <f t="shared" si="563"/>
        <v>1800</v>
      </c>
      <c r="AG596" s="286">
        <f t="shared" si="563"/>
        <v>1709</v>
      </c>
      <c r="AH596" s="286">
        <f t="shared" si="563"/>
        <v>2000</v>
      </c>
      <c r="AI596" s="286">
        <f t="shared" si="563"/>
        <v>0</v>
      </c>
      <c r="AJ596" s="286">
        <f t="shared" si="563"/>
        <v>0</v>
      </c>
      <c r="AK596" s="286">
        <f t="shared" si="563"/>
        <v>0</v>
      </c>
      <c r="AL596" s="286">
        <f t="shared" si="563"/>
        <v>0</v>
      </c>
      <c r="AM596" s="286">
        <f t="shared" si="563"/>
        <v>0</v>
      </c>
      <c r="AN596" s="286">
        <f t="shared" si="563"/>
        <v>0</v>
      </c>
      <c r="AO596" s="286">
        <f t="shared" si="563"/>
        <v>0</v>
      </c>
      <c r="AP596" s="286">
        <f t="shared" si="563"/>
        <v>0</v>
      </c>
      <c r="AQ596"/>
    </row>
    <row r="597" spans="1:43" ht="15" hidden="1" customHeight="1">
      <c r="A597" s="43"/>
      <c r="B597" s="43"/>
      <c r="C597" s="28" t="s">
        <v>300</v>
      </c>
      <c r="D597" s="29">
        <v>10</v>
      </c>
      <c r="E597" s="93"/>
      <c r="F597" s="93"/>
      <c r="G597" s="93"/>
      <c r="H597" s="93"/>
      <c r="I597" s="93"/>
      <c r="J597" s="93"/>
      <c r="K597" s="93"/>
      <c r="L597" s="48">
        <f t="shared" si="519"/>
        <v>0</v>
      </c>
      <c r="M597" s="48">
        <f t="shared" si="520"/>
        <v>0</v>
      </c>
      <c r="N597" s="93"/>
      <c r="O597" s="93"/>
      <c r="P597" s="93"/>
      <c r="Q597" s="93"/>
      <c r="R597" s="93"/>
      <c r="S597" s="93"/>
      <c r="T597" s="93"/>
      <c r="U597" s="93"/>
      <c r="V597" s="93"/>
      <c r="W597" s="93"/>
      <c r="X597" s="93"/>
      <c r="Y597" s="93"/>
      <c r="Z597" s="93"/>
      <c r="AA597" s="93"/>
      <c r="AB597" s="93"/>
      <c r="AC597" s="93"/>
      <c r="AD597" s="93"/>
      <c r="AE597" s="292">
        <f t="shared" si="509"/>
        <v>0</v>
      </c>
      <c r="AF597" s="93"/>
      <c r="AG597" s="93"/>
      <c r="AH597" s="93"/>
      <c r="AI597" s="93"/>
      <c r="AJ597" s="93"/>
      <c r="AK597" s="93"/>
      <c r="AL597" s="93"/>
      <c r="AM597" s="93"/>
      <c r="AN597" s="93"/>
      <c r="AO597" s="93"/>
      <c r="AP597" s="93"/>
      <c r="AQ597"/>
    </row>
    <row r="598" spans="1:43" ht="14.25">
      <c r="A598" s="43"/>
      <c r="B598" s="43"/>
      <c r="C598" s="28" t="s">
        <v>301</v>
      </c>
      <c r="D598" s="29">
        <v>20</v>
      </c>
      <c r="E598" s="93">
        <v>1800</v>
      </c>
      <c r="F598" s="93">
        <v>2547</v>
      </c>
      <c r="G598" s="93">
        <v>1800</v>
      </c>
      <c r="H598" s="93">
        <v>350</v>
      </c>
      <c r="I598" s="93">
        <v>350</v>
      </c>
      <c r="J598" s="93">
        <v>500</v>
      </c>
      <c r="K598" s="93">
        <v>600</v>
      </c>
      <c r="L598" s="48">
        <f t="shared" si="519"/>
        <v>1800</v>
      </c>
      <c r="M598" s="48">
        <f t="shared" si="520"/>
        <v>0</v>
      </c>
      <c r="N598" s="93">
        <v>1800</v>
      </c>
      <c r="O598" s="93">
        <v>1800</v>
      </c>
      <c r="P598" s="93">
        <v>1800</v>
      </c>
      <c r="Q598" s="93"/>
      <c r="R598" s="93"/>
      <c r="S598" s="93"/>
      <c r="T598" s="93"/>
      <c r="U598" s="93"/>
      <c r="V598" s="93"/>
      <c r="W598" s="93"/>
      <c r="X598" s="93"/>
      <c r="Y598" s="93"/>
      <c r="Z598" s="93"/>
      <c r="AA598" s="93"/>
      <c r="AB598" s="93"/>
      <c r="AC598" s="93"/>
      <c r="AD598" s="93"/>
      <c r="AE598" s="292">
        <f t="shared" si="509"/>
        <v>1800</v>
      </c>
      <c r="AF598" s="93">
        <v>1800</v>
      </c>
      <c r="AG598" s="93">
        <v>1709</v>
      </c>
      <c r="AH598" s="93">
        <v>2000</v>
      </c>
      <c r="AI598" s="93"/>
      <c r="AJ598" s="93"/>
      <c r="AK598" s="93"/>
      <c r="AL598" s="93"/>
      <c r="AM598" s="93"/>
      <c r="AN598" s="93"/>
      <c r="AO598" s="93"/>
      <c r="AP598" s="93"/>
      <c r="AQ598"/>
    </row>
    <row r="599" spans="1:43" ht="14.25" hidden="1">
      <c r="A599" s="43"/>
      <c r="B599" s="43"/>
      <c r="C599" s="28" t="s">
        <v>448</v>
      </c>
      <c r="D599" s="29">
        <v>59.02</v>
      </c>
      <c r="E599" s="93"/>
      <c r="F599" s="93"/>
      <c r="G599" s="93"/>
      <c r="H599" s="93"/>
      <c r="I599" s="93"/>
      <c r="J599" s="93"/>
      <c r="K599" s="93"/>
      <c r="L599" s="48">
        <f t="shared" si="519"/>
        <v>0</v>
      </c>
      <c r="M599" s="48">
        <f t="shared" si="520"/>
        <v>0</v>
      </c>
      <c r="N599" s="93"/>
      <c r="O599" s="93"/>
      <c r="P599" s="93"/>
      <c r="Q599" s="93"/>
      <c r="R599" s="93"/>
      <c r="S599" s="93"/>
      <c r="T599" s="93"/>
      <c r="U599" s="93"/>
      <c r="V599" s="93"/>
      <c r="W599" s="93"/>
      <c r="X599" s="93"/>
      <c r="Y599" s="93"/>
      <c r="Z599" s="93"/>
      <c r="AA599" s="93"/>
      <c r="AB599" s="93"/>
      <c r="AC599" s="93"/>
      <c r="AD599" s="93"/>
      <c r="AE599" s="292">
        <f t="shared" si="509"/>
        <v>0</v>
      </c>
      <c r="AF599" s="93"/>
      <c r="AG599" s="93"/>
      <c r="AH599" s="93"/>
      <c r="AI599" s="93"/>
      <c r="AJ599" s="93"/>
      <c r="AK599" s="93"/>
      <c r="AL599" s="93"/>
      <c r="AM599" s="93"/>
      <c r="AN599" s="93"/>
      <c r="AO599" s="93"/>
      <c r="AP599" s="93"/>
      <c r="AQ599"/>
    </row>
    <row r="600" spans="1:43" ht="14.25">
      <c r="A600" s="43"/>
      <c r="B600" s="43"/>
      <c r="C600" s="25" t="s">
        <v>311</v>
      </c>
      <c r="D600" s="29"/>
      <c r="E600" s="296">
        <f t="shared" ref="E600:AP600" si="564">E601</f>
        <v>871</v>
      </c>
      <c r="F600" s="296">
        <f t="shared" si="564"/>
        <v>0</v>
      </c>
      <c r="G600" s="296">
        <f t="shared" si="564"/>
        <v>1371</v>
      </c>
      <c r="H600" s="296">
        <f t="shared" si="564"/>
        <v>1371</v>
      </c>
      <c r="I600" s="296">
        <f t="shared" si="564"/>
        <v>0</v>
      </c>
      <c r="J600" s="296">
        <f t="shared" si="564"/>
        <v>0</v>
      </c>
      <c r="K600" s="296">
        <f t="shared" si="564"/>
        <v>0</v>
      </c>
      <c r="L600" s="48">
        <f t="shared" si="519"/>
        <v>1371</v>
      </c>
      <c r="M600" s="48">
        <f t="shared" si="520"/>
        <v>0</v>
      </c>
      <c r="N600" s="296">
        <f t="shared" si="564"/>
        <v>0</v>
      </c>
      <c r="O600" s="296">
        <f t="shared" si="564"/>
        <v>0</v>
      </c>
      <c r="P600" s="296">
        <f t="shared" si="564"/>
        <v>0</v>
      </c>
      <c r="Q600" s="296">
        <f t="shared" si="564"/>
        <v>0</v>
      </c>
      <c r="R600" s="296">
        <f t="shared" si="564"/>
        <v>0</v>
      </c>
      <c r="S600" s="296">
        <f t="shared" si="564"/>
        <v>0</v>
      </c>
      <c r="T600" s="296">
        <f t="shared" si="564"/>
        <v>0</v>
      </c>
      <c r="U600" s="296">
        <f t="shared" si="564"/>
        <v>10</v>
      </c>
      <c r="V600" s="296">
        <f t="shared" si="564"/>
        <v>0</v>
      </c>
      <c r="W600" s="296">
        <f t="shared" si="564"/>
        <v>0</v>
      </c>
      <c r="X600" s="296">
        <f t="shared" si="564"/>
        <v>0</v>
      </c>
      <c r="Y600" s="296">
        <f t="shared" si="564"/>
        <v>0</v>
      </c>
      <c r="Z600" s="296">
        <f t="shared" si="564"/>
        <v>0</v>
      </c>
      <c r="AA600" s="296">
        <f t="shared" si="564"/>
        <v>0</v>
      </c>
      <c r="AB600" s="296">
        <f t="shared" si="564"/>
        <v>0</v>
      </c>
      <c r="AC600" s="296">
        <f t="shared" si="564"/>
        <v>0</v>
      </c>
      <c r="AD600" s="296">
        <f t="shared" si="564"/>
        <v>0</v>
      </c>
      <c r="AE600" s="292">
        <f t="shared" si="509"/>
        <v>1381</v>
      </c>
      <c r="AF600" s="296">
        <f t="shared" si="564"/>
        <v>1381</v>
      </c>
      <c r="AG600" s="296">
        <f t="shared" si="564"/>
        <v>182</v>
      </c>
      <c r="AH600" s="296">
        <f t="shared" si="564"/>
        <v>420</v>
      </c>
      <c r="AI600" s="296">
        <f t="shared" si="564"/>
        <v>0</v>
      </c>
      <c r="AJ600" s="296">
        <f t="shared" si="564"/>
        <v>0</v>
      </c>
      <c r="AK600" s="296">
        <f t="shared" si="564"/>
        <v>0</v>
      </c>
      <c r="AL600" s="296">
        <f t="shared" si="564"/>
        <v>0</v>
      </c>
      <c r="AM600" s="296">
        <f t="shared" si="564"/>
        <v>0</v>
      </c>
      <c r="AN600" s="296">
        <f t="shared" si="564"/>
        <v>0</v>
      </c>
      <c r="AO600" s="296">
        <f t="shared" si="564"/>
        <v>0</v>
      </c>
      <c r="AP600" s="296">
        <f t="shared" si="564"/>
        <v>0</v>
      </c>
      <c r="AQ600"/>
    </row>
    <row r="601" spans="1:43" ht="14.25" customHeight="1">
      <c r="A601" s="43"/>
      <c r="B601" s="43"/>
      <c r="C601" s="28" t="s">
        <v>365</v>
      </c>
      <c r="D601" s="29">
        <v>70</v>
      </c>
      <c r="E601" s="93">
        <v>871</v>
      </c>
      <c r="F601" s="93"/>
      <c r="G601" s="93">
        <v>1371</v>
      </c>
      <c r="H601" s="93">
        <v>1371</v>
      </c>
      <c r="I601" s="93"/>
      <c r="J601" s="93"/>
      <c r="K601" s="93"/>
      <c r="L601" s="48">
        <f t="shared" si="519"/>
        <v>1371</v>
      </c>
      <c r="M601" s="48">
        <f t="shared" si="520"/>
        <v>0</v>
      </c>
      <c r="N601" s="93">
        <v>0</v>
      </c>
      <c r="O601" s="93">
        <v>0</v>
      </c>
      <c r="P601" s="93">
        <v>0</v>
      </c>
      <c r="Q601" s="93"/>
      <c r="R601" s="93"/>
      <c r="S601" s="93"/>
      <c r="T601" s="93"/>
      <c r="U601" s="93">
        <v>10</v>
      </c>
      <c r="V601" s="93"/>
      <c r="W601" s="93"/>
      <c r="X601" s="93"/>
      <c r="Y601" s="93"/>
      <c r="Z601" s="93"/>
      <c r="AA601" s="93"/>
      <c r="AB601" s="93"/>
      <c r="AC601" s="93"/>
      <c r="AD601" s="93"/>
      <c r="AE601" s="292">
        <f t="shared" si="509"/>
        <v>1381</v>
      </c>
      <c r="AF601" s="93">
        <v>1381</v>
      </c>
      <c r="AG601" s="93">
        <v>182</v>
      </c>
      <c r="AH601" s="93">
        <v>420</v>
      </c>
      <c r="AI601" s="93"/>
      <c r="AJ601" s="93"/>
      <c r="AK601" s="93"/>
      <c r="AL601" s="93"/>
      <c r="AM601" s="93"/>
      <c r="AN601" s="93"/>
      <c r="AO601" s="93"/>
      <c r="AP601" s="93"/>
      <c r="AQ601"/>
    </row>
    <row r="602" spans="1:43" ht="15" hidden="1" customHeight="1">
      <c r="A602" s="43"/>
      <c r="B602" s="43"/>
      <c r="C602" s="28" t="s">
        <v>459</v>
      </c>
      <c r="D602" s="29" t="s">
        <v>460</v>
      </c>
      <c r="E602" s="93"/>
      <c r="F602" s="93"/>
      <c r="G602" s="93"/>
      <c r="H602" s="93"/>
      <c r="I602" s="93"/>
      <c r="J602" s="93"/>
      <c r="K602" s="93"/>
      <c r="L602" s="48">
        <f t="shared" si="519"/>
        <v>0</v>
      </c>
      <c r="M602" s="48">
        <f t="shared" si="520"/>
        <v>0</v>
      </c>
      <c r="N602" s="93"/>
      <c r="O602" s="93"/>
      <c r="P602" s="93"/>
      <c r="Q602" s="93"/>
      <c r="R602" s="93"/>
      <c r="S602" s="93"/>
      <c r="T602" s="93"/>
      <c r="U602" s="93"/>
      <c r="V602" s="93"/>
      <c r="W602" s="93"/>
      <c r="X602" s="93"/>
      <c r="Y602" s="93"/>
      <c r="Z602" s="93"/>
      <c r="AA602" s="93"/>
      <c r="AB602" s="93"/>
      <c r="AC602" s="93"/>
      <c r="AD602" s="93"/>
      <c r="AE602" s="292">
        <f t="shared" ref="AE602:AE665" si="565">G602+Q602+R602+S602+T602+U602+AA602+V602+W602+X602+Y602+Z602+AB602+AC602+AD602</f>
        <v>0</v>
      </c>
      <c r="AF602" s="93"/>
      <c r="AG602" s="93"/>
      <c r="AH602" s="93"/>
      <c r="AI602" s="93"/>
      <c r="AJ602" s="93"/>
      <c r="AK602" s="93"/>
      <c r="AL602" s="93"/>
      <c r="AM602" s="93"/>
      <c r="AN602" s="93"/>
      <c r="AO602" s="93"/>
      <c r="AP602" s="93"/>
      <c r="AQ602"/>
    </row>
    <row r="603" spans="1:43" ht="15" hidden="1" customHeight="1">
      <c r="A603" s="43"/>
      <c r="B603" s="43"/>
      <c r="C603" s="28" t="s">
        <v>461</v>
      </c>
      <c r="D603" s="29" t="s">
        <v>462</v>
      </c>
      <c r="E603" s="93"/>
      <c r="F603" s="93"/>
      <c r="G603" s="93"/>
      <c r="H603" s="93"/>
      <c r="I603" s="93"/>
      <c r="J603" s="93"/>
      <c r="K603" s="93"/>
      <c r="L603" s="48">
        <f t="shared" si="519"/>
        <v>0</v>
      </c>
      <c r="M603" s="48">
        <f t="shared" si="520"/>
        <v>0</v>
      </c>
      <c r="N603" s="93"/>
      <c r="O603" s="93"/>
      <c r="P603" s="93"/>
      <c r="Q603" s="93"/>
      <c r="R603" s="93"/>
      <c r="S603" s="93"/>
      <c r="T603" s="93"/>
      <c r="U603" s="93"/>
      <c r="V603" s="93"/>
      <c r="W603" s="93"/>
      <c r="X603" s="93"/>
      <c r="Y603" s="93"/>
      <c r="Z603" s="93"/>
      <c r="AA603" s="93"/>
      <c r="AB603" s="93"/>
      <c r="AC603" s="93"/>
      <c r="AD603" s="93"/>
      <c r="AE603" s="292">
        <f t="shared" si="565"/>
        <v>0</v>
      </c>
      <c r="AF603" s="93"/>
      <c r="AG603" s="93"/>
      <c r="AH603" s="93"/>
      <c r="AI603" s="93"/>
      <c r="AJ603" s="93"/>
      <c r="AK603" s="93"/>
      <c r="AL603" s="93"/>
      <c r="AM603" s="93"/>
      <c r="AN603" s="93"/>
      <c r="AO603" s="93"/>
      <c r="AP603" s="93"/>
      <c r="AQ603"/>
    </row>
    <row r="604" spans="1:43" ht="30" customHeight="1">
      <c r="A604" s="43"/>
      <c r="B604" s="43"/>
      <c r="C604" s="154" t="s">
        <v>463</v>
      </c>
      <c r="D604" s="155" t="s">
        <v>464</v>
      </c>
      <c r="E604" s="235">
        <f t="shared" ref="E604:K604" si="566">E605+E610</f>
        <v>6791</v>
      </c>
      <c r="F604" s="235">
        <f t="shared" si="566"/>
        <v>4626</v>
      </c>
      <c r="G604" s="235">
        <f t="shared" si="566"/>
        <v>6529</v>
      </c>
      <c r="H604" s="235">
        <f t="shared" si="566"/>
        <v>1934</v>
      </c>
      <c r="I604" s="235">
        <f t="shared" si="566"/>
        <v>1070</v>
      </c>
      <c r="J604" s="235">
        <f t="shared" si="566"/>
        <v>1720</v>
      </c>
      <c r="K604" s="235">
        <f t="shared" si="566"/>
        <v>1805</v>
      </c>
      <c r="L604" s="48">
        <f t="shared" si="519"/>
        <v>6529</v>
      </c>
      <c r="M604" s="48">
        <f t="shared" si="520"/>
        <v>0</v>
      </c>
      <c r="N604" s="235">
        <f t="shared" ref="N604:AP604" si="567">N605+N610</f>
        <v>4200</v>
      </c>
      <c r="O604" s="235">
        <f t="shared" si="567"/>
        <v>4200</v>
      </c>
      <c r="P604" s="235">
        <f t="shared" si="567"/>
        <v>4200</v>
      </c>
      <c r="Q604" s="235">
        <f t="shared" si="567"/>
        <v>0</v>
      </c>
      <c r="R604" s="235">
        <f t="shared" si="567"/>
        <v>0</v>
      </c>
      <c r="S604" s="235">
        <f t="shared" si="567"/>
        <v>0</v>
      </c>
      <c r="T604" s="235">
        <f t="shared" si="567"/>
        <v>0</v>
      </c>
      <c r="U604" s="235">
        <f t="shared" si="567"/>
        <v>0</v>
      </c>
      <c r="V604" s="235">
        <f t="shared" si="567"/>
        <v>0</v>
      </c>
      <c r="W604" s="235">
        <f t="shared" si="567"/>
        <v>0</v>
      </c>
      <c r="X604" s="235">
        <f t="shared" si="567"/>
        <v>0</v>
      </c>
      <c r="Y604" s="235">
        <f t="shared" si="567"/>
        <v>0</v>
      </c>
      <c r="Z604" s="235">
        <f t="shared" si="567"/>
        <v>0</v>
      </c>
      <c r="AA604" s="235">
        <f t="shared" si="567"/>
        <v>0</v>
      </c>
      <c r="AB604" s="235">
        <f t="shared" si="567"/>
        <v>0</v>
      </c>
      <c r="AC604" s="235">
        <f t="shared" si="567"/>
        <v>0</v>
      </c>
      <c r="AD604" s="235">
        <f t="shared" si="567"/>
        <v>0</v>
      </c>
      <c r="AE604" s="292">
        <f t="shared" si="565"/>
        <v>6529</v>
      </c>
      <c r="AF604" s="235">
        <f t="shared" si="567"/>
        <v>6529</v>
      </c>
      <c r="AG604" s="235">
        <f t="shared" si="567"/>
        <v>5235</v>
      </c>
      <c r="AH604" s="235">
        <f t="shared" si="567"/>
        <v>5251</v>
      </c>
      <c r="AI604" s="235">
        <f t="shared" si="567"/>
        <v>0</v>
      </c>
      <c r="AJ604" s="235">
        <f t="shared" si="567"/>
        <v>0</v>
      </c>
      <c r="AK604" s="235">
        <f t="shared" si="567"/>
        <v>0</v>
      </c>
      <c r="AL604" s="235">
        <f t="shared" si="567"/>
        <v>541</v>
      </c>
      <c r="AM604" s="235">
        <f t="shared" si="567"/>
        <v>0</v>
      </c>
      <c r="AN604" s="235">
        <f t="shared" si="567"/>
        <v>0</v>
      </c>
      <c r="AO604" s="235">
        <f t="shared" si="567"/>
        <v>0</v>
      </c>
      <c r="AP604" s="235">
        <f t="shared" si="567"/>
        <v>0</v>
      </c>
      <c r="AQ604"/>
    </row>
    <row r="605" spans="1:43" ht="15" customHeight="1">
      <c r="A605" s="43"/>
      <c r="B605" s="43"/>
      <c r="C605" s="25" t="s">
        <v>298</v>
      </c>
      <c r="D605" s="29"/>
      <c r="E605" s="288">
        <f t="shared" ref="E605:AP605" si="568">E606</f>
        <v>4200</v>
      </c>
      <c r="F605" s="288">
        <f t="shared" si="568"/>
        <v>4626</v>
      </c>
      <c r="G605" s="288">
        <f t="shared" si="568"/>
        <v>4195</v>
      </c>
      <c r="H605" s="288">
        <f t="shared" si="568"/>
        <v>1100</v>
      </c>
      <c r="I605" s="288">
        <f t="shared" si="568"/>
        <v>1070</v>
      </c>
      <c r="J605" s="288">
        <f t="shared" si="568"/>
        <v>1020</v>
      </c>
      <c r="K605" s="288">
        <f t="shared" si="568"/>
        <v>1005</v>
      </c>
      <c r="L605" s="48">
        <f t="shared" si="519"/>
        <v>4195</v>
      </c>
      <c r="M605" s="48">
        <f t="shared" si="520"/>
        <v>0</v>
      </c>
      <c r="N605" s="288">
        <f t="shared" si="568"/>
        <v>4200</v>
      </c>
      <c r="O605" s="288">
        <f t="shared" si="568"/>
        <v>4200</v>
      </c>
      <c r="P605" s="288">
        <f t="shared" si="568"/>
        <v>4200</v>
      </c>
      <c r="Q605" s="288">
        <f t="shared" si="568"/>
        <v>0</v>
      </c>
      <c r="R605" s="288">
        <f t="shared" si="568"/>
        <v>0</v>
      </c>
      <c r="S605" s="288">
        <f t="shared" si="568"/>
        <v>0</v>
      </c>
      <c r="T605" s="288">
        <f t="shared" si="568"/>
        <v>0</v>
      </c>
      <c r="U605" s="288">
        <f t="shared" si="568"/>
        <v>0</v>
      </c>
      <c r="V605" s="288">
        <f t="shared" si="568"/>
        <v>0</v>
      </c>
      <c r="W605" s="288">
        <f t="shared" si="568"/>
        <v>0</v>
      </c>
      <c r="X605" s="288">
        <f t="shared" si="568"/>
        <v>0</v>
      </c>
      <c r="Y605" s="288">
        <f t="shared" si="568"/>
        <v>0</v>
      </c>
      <c r="Z605" s="288">
        <f t="shared" si="568"/>
        <v>0</v>
      </c>
      <c r="AA605" s="288">
        <f t="shared" si="568"/>
        <v>0</v>
      </c>
      <c r="AB605" s="288">
        <f t="shared" si="568"/>
        <v>0</v>
      </c>
      <c r="AC605" s="288">
        <f t="shared" si="568"/>
        <v>0</v>
      </c>
      <c r="AD605" s="288">
        <f t="shared" si="568"/>
        <v>0</v>
      </c>
      <c r="AE605" s="292">
        <f t="shared" si="565"/>
        <v>4195</v>
      </c>
      <c r="AF605" s="288">
        <f t="shared" si="568"/>
        <v>4195</v>
      </c>
      <c r="AG605" s="288">
        <f t="shared" si="568"/>
        <v>4154</v>
      </c>
      <c r="AH605" s="288">
        <f t="shared" si="568"/>
        <v>4510</v>
      </c>
      <c r="AI605" s="288">
        <f t="shared" si="568"/>
        <v>0</v>
      </c>
      <c r="AJ605" s="288">
        <f t="shared" si="568"/>
        <v>0</v>
      </c>
      <c r="AK605" s="288">
        <f t="shared" si="568"/>
        <v>0</v>
      </c>
      <c r="AL605" s="288">
        <f t="shared" si="568"/>
        <v>0</v>
      </c>
      <c r="AM605" s="288">
        <f t="shared" si="568"/>
        <v>0</v>
      </c>
      <c r="AN605" s="288">
        <f t="shared" si="568"/>
        <v>0</v>
      </c>
      <c r="AO605" s="288">
        <f t="shared" si="568"/>
        <v>0</v>
      </c>
      <c r="AP605" s="288">
        <f t="shared" si="568"/>
        <v>0</v>
      </c>
      <c r="AQ605"/>
    </row>
    <row r="606" spans="1:43" ht="15" customHeight="1">
      <c r="A606" s="43"/>
      <c r="B606" s="43"/>
      <c r="C606" s="28" t="s">
        <v>299</v>
      </c>
      <c r="D606" s="29">
        <v>1</v>
      </c>
      <c r="E606" s="288">
        <f t="shared" ref="E606:K606" si="569">E607+E608+E609</f>
        <v>4200</v>
      </c>
      <c r="F606" s="288">
        <f t="shared" si="569"/>
        <v>4626</v>
      </c>
      <c r="G606" s="288">
        <f t="shared" si="569"/>
        <v>4195</v>
      </c>
      <c r="H606" s="288">
        <f t="shared" si="569"/>
        <v>1100</v>
      </c>
      <c r="I606" s="288">
        <f t="shared" si="569"/>
        <v>1070</v>
      </c>
      <c r="J606" s="288">
        <f t="shared" si="569"/>
        <v>1020</v>
      </c>
      <c r="K606" s="288">
        <f t="shared" si="569"/>
        <v>1005</v>
      </c>
      <c r="L606" s="48">
        <f t="shared" si="519"/>
        <v>4195</v>
      </c>
      <c r="M606" s="48">
        <f t="shared" si="520"/>
        <v>0</v>
      </c>
      <c r="N606" s="288">
        <f t="shared" ref="N606:AP606" si="570">N607+N608+N609</f>
        <v>4200</v>
      </c>
      <c r="O606" s="288">
        <f t="shared" si="570"/>
        <v>4200</v>
      </c>
      <c r="P606" s="288">
        <f t="shared" si="570"/>
        <v>4200</v>
      </c>
      <c r="Q606" s="288">
        <f t="shared" si="570"/>
        <v>0</v>
      </c>
      <c r="R606" s="288">
        <f t="shared" si="570"/>
        <v>0</v>
      </c>
      <c r="S606" s="288">
        <f t="shared" si="570"/>
        <v>0</v>
      </c>
      <c r="T606" s="288">
        <f t="shared" si="570"/>
        <v>0</v>
      </c>
      <c r="U606" s="288">
        <f t="shared" si="570"/>
        <v>0</v>
      </c>
      <c r="V606" s="288">
        <f t="shared" si="570"/>
        <v>0</v>
      </c>
      <c r="W606" s="288">
        <f t="shared" si="570"/>
        <v>0</v>
      </c>
      <c r="X606" s="288">
        <f t="shared" si="570"/>
        <v>0</v>
      </c>
      <c r="Y606" s="288">
        <f t="shared" si="570"/>
        <v>0</v>
      </c>
      <c r="Z606" s="288">
        <f t="shared" si="570"/>
        <v>0</v>
      </c>
      <c r="AA606" s="288">
        <f t="shared" si="570"/>
        <v>0</v>
      </c>
      <c r="AB606" s="288">
        <f t="shared" si="570"/>
        <v>0</v>
      </c>
      <c r="AC606" s="288">
        <f t="shared" si="570"/>
        <v>0</v>
      </c>
      <c r="AD606" s="288">
        <f t="shared" si="570"/>
        <v>0</v>
      </c>
      <c r="AE606" s="292">
        <f t="shared" si="565"/>
        <v>4195</v>
      </c>
      <c r="AF606" s="288">
        <f t="shared" si="570"/>
        <v>4195</v>
      </c>
      <c r="AG606" s="288">
        <f t="shared" si="570"/>
        <v>4154</v>
      </c>
      <c r="AH606" s="288">
        <f t="shared" si="570"/>
        <v>4510</v>
      </c>
      <c r="AI606" s="288">
        <f t="shared" si="570"/>
        <v>0</v>
      </c>
      <c r="AJ606" s="288">
        <f t="shared" si="570"/>
        <v>0</v>
      </c>
      <c r="AK606" s="288">
        <f t="shared" si="570"/>
        <v>0</v>
      </c>
      <c r="AL606" s="288">
        <f t="shared" si="570"/>
        <v>0</v>
      </c>
      <c r="AM606" s="288">
        <f t="shared" si="570"/>
        <v>0</v>
      </c>
      <c r="AN606" s="288">
        <f t="shared" si="570"/>
        <v>0</v>
      </c>
      <c r="AO606" s="288">
        <f t="shared" si="570"/>
        <v>0</v>
      </c>
      <c r="AP606" s="288">
        <f t="shared" si="570"/>
        <v>0</v>
      </c>
      <c r="AQ606"/>
    </row>
    <row r="607" spans="1:43" ht="15" customHeight="1">
      <c r="A607" s="43"/>
      <c r="B607" s="43"/>
      <c r="C607" s="28" t="s">
        <v>300</v>
      </c>
      <c r="D607" s="29">
        <v>10</v>
      </c>
      <c r="E607" s="93">
        <v>3090</v>
      </c>
      <c r="F607" s="93">
        <v>3095</v>
      </c>
      <c r="G607" s="93">
        <v>3095</v>
      </c>
      <c r="H607" s="93">
        <v>800</v>
      </c>
      <c r="I607" s="93">
        <v>800</v>
      </c>
      <c r="J607" s="93">
        <v>750</v>
      </c>
      <c r="K607" s="93">
        <v>745</v>
      </c>
      <c r="L607" s="48">
        <f t="shared" si="519"/>
        <v>3095</v>
      </c>
      <c r="M607" s="48">
        <f t="shared" si="520"/>
        <v>0</v>
      </c>
      <c r="N607" s="93">
        <v>3100</v>
      </c>
      <c r="O607" s="93">
        <v>3100</v>
      </c>
      <c r="P607" s="93">
        <v>3100</v>
      </c>
      <c r="Q607" s="93"/>
      <c r="R607" s="93"/>
      <c r="S607" s="93"/>
      <c r="T607" s="93"/>
      <c r="U607" s="93"/>
      <c r="V607" s="93"/>
      <c r="W607" s="93"/>
      <c r="X607" s="93"/>
      <c r="Y607" s="93"/>
      <c r="Z607" s="93"/>
      <c r="AA607" s="93"/>
      <c r="AB607" s="93"/>
      <c r="AC607" s="93"/>
      <c r="AD607" s="93"/>
      <c r="AE607" s="292">
        <f t="shared" si="565"/>
        <v>3095</v>
      </c>
      <c r="AF607" s="93">
        <v>3095</v>
      </c>
      <c r="AG607" s="93">
        <v>3069</v>
      </c>
      <c r="AH607" s="93">
        <v>3110</v>
      </c>
      <c r="AI607" s="93"/>
      <c r="AJ607" s="93"/>
      <c r="AK607" s="93"/>
      <c r="AL607" s="93"/>
      <c r="AM607" s="93"/>
      <c r="AN607" s="93"/>
      <c r="AO607" s="93"/>
      <c r="AP607" s="93"/>
      <c r="AQ607"/>
    </row>
    <row r="608" spans="1:43" ht="15" customHeight="1">
      <c r="A608" s="43"/>
      <c r="B608" s="43"/>
      <c r="C608" s="28" t="s">
        <v>301</v>
      </c>
      <c r="D608" s="29">
        <v>20</v>
      </c>
      <c r="E608" s="93">
        <v>1110</v>
      </c>
      <c r="F608" s="93">
        <v>1531</v>
      </c>
      <c r="G608" s="93">
        <v>1100</v>
      </c>
      <c r="H608" s="93">
        <v>300</v>
      </c>
      <c r="I608" s="93">
        <v>270</v>
      </c>
      <c r="J608" s="93">
        <v>270</v>
      </c>
      <c r="K608" s="93">
        <v>260</v>
      </c>
      <c r="L608" s="48">
        <f t="shared" si="519"/>
        <v>1100</v>
      </c>
      <c r="M608" s="48">
        <f t="shared" si="520"/>
        <v>0</v>
      </c>
      <c r="N608" s="93">
        <v>1100</v>
      </c>
      <c r="O608" s="93">
        <v>1100</v>
      </c>
      <c r="P608" s="93">
        <v>1100</v>
      </c>
      <c r="Q608" s="93"/>
      <c r="R608" s="93"/>
      <c r="S608" s="93"/>
      <c r="T608" s="93"/>
      <c r="U608" s="93">
        <v>12.57</v>
      </c>
      <c r="V608" s="93"/>
      <c r="W608" s="93"/>
      <c r="X608" s="93"/>
      <c r="Y608" s="93"/>
      <c r="Z608" s="93"/>
      <c r="AA608" s="93"/>
      <c r="AB608" s="93"/>
      <c r="AC608" s="93"/>
      <c r="AD608" s="93"/>
      <c r="AE608" s="292">
        <f t="shared" si="565"/>
        <v>1112.57</v>
      </c>
      <c r="AF608" s="93">
        <v>1112.57</v>
      </c>
      <c r="AG608" s="93">
        <v>1097</v>
      </c>
      <c r="AH608" s="93">
        <v>1400</v>
      </c>
      <c r="AI608" s="93"/>
      <c r="AJ608" s="93"/>
      <c r="AK608" s="93"/>
      <c r="AL608" s="93"/>
      <c r="AM608" s="93"/>
      <c r="AN608" s="93"/>
      <c r="AO608" s="93"/>
      <c r="AP608" s="93"/>
      <c r="AQ608"/>
    </row>
    <row r="609" spans="1:43" ht="14.25" customHeight="1">
      <c r="A609" s="43"/>
      <c r="B609" s="43"/>
      <c r="C609" s="28" t="s">
        <v>310</v>
      </c>
      <c r="D609" s="29" t="s">
        <v>421</v>
      </c>
      <c r="E609" s="93"/>
      <c r="F609" s="93"/>
      <c r="G609" s="93"/>
      <c r="H609" s="93"/>
      <c r="I609" s="93"/>
      <c r="J609" s="93"/>
      <c r="K609" s="93"/>
      <c r="L609" s="48">
        <f t="shared" si="519"/>
        <v>0</v>
      </c>
      <c r="M609" s="48">
        <f t="shared" si="520"/>
        <v>0</v>
      </c>
      <c r="N609" s="93"/>
      <c r="O609" s="93"/>
      <c r="P609" s="93"/>
      <c r="Q609" s="93"/>
      <c r="R609" s="93"/>
      <c r="S609" s="93"/>
      <c r="T609" s="93"/>
      <c r="U609" s="93">
        <v>-12.57</v>
      </c>
      <c r="V609" s="93"/>
      <c r="W609" s="93"/>
      <c r="X609" s="93"/>
      <c r="Y609" s="93"/>
      <c r="Z609" s="93"/>
      <c r="AA609" s="93"/>
      <c r="AB609" s="93"/>
      <c r="AC609" s="93"/>
      <c r="AD609" s="93"/>
      <c r="AE609" s="292">
        <f t="shared" si="565"/>
        <v>-12.57</v>
      </c>
      <c r="AF609" s="93">
        <v>-12.57</v>
      </c>
      <c r="AG609" s="93">
        <v>-12</v>
      </c>
      <c r="AH609" s="93"/>
      <c r="AI609" s="93"/>
      <c r="AJ609" s="93"/>
      <c r="AK609" s="93"/>
      <c r="AL609" s="93"/>
      <c r="AM609" s="93"/>
      <c r="AN609" s="93"/>
      <c r="AO609" s="93"/>
      <c r="AP609" s="93"/>
      <c r="AQ609"/>
    </row>
    <row r="610" spans="1:43" ht="15" customHeight="1">
      <c r="A610" s="43"/>
      <c r="B610" s="43"/>
      <c r="C610" s="25" t="s">
        <v>311</v>
      </c>
      <c r="D610" s="29"/>
      <c r="E610" s="288">
        <f t="shared" ref="E610:AP610" si="571">E611</f>
        <v>2591</v>
      </c>
      <c r="F610" s="288">
        <f t="shared" si="571"/>
        <v>0</v>
      </c>
      <c r="G610" s="288">
        <f t="shared" si="571"/>
        <v>2334</v>
      </c>
      <c r="H610" s="288">
        <f t="shared" si="571"/>
        <v>834</v>
      </c>
      <c r="I610" s="288">
        <f t="shared" si="571"/>
        <v>0</v>
      </c>
      <c r="J610" s="288">
        <f t="shared" si="571"/>
        <v>700</v>
      </c>
      <c r="K610" s="288">
        <f t="shared" si="571"/>
        <v>800</v>
      </c>
      <c r="L610" s="48">
        <f t="shared" si="519"/>
        <v>2334</v>
      </c>
      <c r="M610" s="48">
        <f t="shared" si="520"/>
        <v>0</v>
      </c>
      <c r="N610" s="288">
        <f t="shared" si="571"/>
        <v>0</v>
      </c>
      <c r="O610" s="288">
        <f t="shared" si="571"/>
        <v>0</v>
      </c>
      <c r="P610" s="288">
        <f t="shared" si="571"/>
        <v>0</v>
      </c>
      <c r="Q610" s="288">
        <f t="shared" si="571"/>
        <v>0</v>
      </c>
      <c r="R610" s="288">
        <f t="shared" si="571"/>
        <v>0</v>
      </c>
      <c r="S610" s="288">
        <f t="shared" si="571"/>
        <v>0</v>
      </c>
      <c r="T610" s="288">
        <f t="shared" si="571"/>
        <v>0</v>
      </c>
      <c r="U610" s="288">
        <f t="shared" si="571"/>
        <v>0</v>
      </c>
      <c r="V610" s="288">
        <f t="shared" si="571"/>
        <v>0</v>
      </c>
      <c r="W610" s="288">
        <f t="shared" si="571"/>
        <v>0</v>
      </c>
      <c r="X610" s="288">
        <f t="shared" si="571"/>
        <v>0</v>
      </c>
      <c r="Y610" s="288">
        <f t="shared" si="571"/>
        <v>0</v>
      </c>
      <c r="Z610" s="288">
        <f t="shared" si="571"/>
        <v>0</v>
      </c>
      <c r="AA610" s="288">
        <f t="shared" si="571"/>
        <v>0</v>
      </c>
      <c r="AB610" s="288">
        <f t="shared" si="571"/>
        <v>0</v>
      </c>
      <c r="AC610" s="288">
        <f t="shared" si="571"/>
        <v>0</v>
      </c>
      <c r="AD610" s="288">
        <f t="shared" si="571"/>
        <v>0</v>
      </c>
      <c r="AE610" s="292">
        <f t="shared" si="565"/>
        <v>2334</v>
      </c>
      <c r="AF610" s="288">
        <f t="shared" si="571"/>
        <v>2334</v>
      </c>
      <c r="AG610" s="288">
        <f t="shared" si="571"/>
        <v>1081</v>
      </c>
      <c r="AH610" s="288">
        <f t="shared" si="571"/>
        <v>741</v>
      </c>
      <c r="AI610" s="288">
        <f t="shared" si="571"/>
        <v>0</v>
      </c>
      <c r="AJ610" s="288">
        <f t="shared" si="571"/>
        <v>0</v>
      </c>
      <c r="AK610" s="288">
        <f t="shared" si="571"/>
        <v>0</v>
      </c>
      <c r="AL610" s="288">
        <f t="shared" si="571"/>
        <v>541</v>
      </c>
      <c r="AM610" s="288">
        <f t="shared" si="571"/>
        <v>0</v>
      </c>
      <c r="AN610" s="288">
        <f t="shared" si="571"/>
        <v>0</v>
      </c>
      <c r="AO610" s="288">
        <f t="shared" si="571"/>
        <v>0</v>
      </c>
      <c r="AP610" s="288">
        <f t="shared" si="571"/>
        <v>0</v>
      </c>
      <c r="AQ610"/>
    </row>
    <row r="611" spans="1:43" ht="15" customHeight="1">
      <c r="A611" s="43"/>
      <c r="B611" s="43"/>
      <c r="C611" s="28" t="s">
        <v>365</v>
      </c>
      <c r="D611" s="29">
        <v>70</v>
      </c>
      <c r="E611" s="93">
        <v>2591</v>
      </c>
      <c r="F611" s="93"/>
      <c r="G611" s="93">
        <f>2264+70</f>
        <v>2334</v>
      </c>
      <c r="H611" s="93">
        <f>2264+70-1500</f>
        <v>834</v>
      </c>
      <c r="I611" s="93"/>
      <c r="J611" s="93">
        <v>700</v>
      </c>
      <c r="K611" s="93">
        <v>800</v>
      </c>
      <c r="L611" s="48">
        <f t="shared" si="519"/>
        <v>2334</v>
      </c>
      <c r="M611" s="48">
        <f t="shared" si="520"/>
        <v>0</v>
      </c>
      <c r="N611" s="93">
        <v>0</v>
      </c>
      <c r="O611" s="93">
        <v>0</v>
      </c>
      <c r="P611" s="93">
        <v>0</v>
      </c>
      <c r="Q611" s="93"/>
      <c r="R611" s="93"/>
      <c r="S611" s="93"/>
      <c r="T611" s="93"/>
      <c r="U611" s="93"/>
      <c r="V611" s="93"/>
      <c r="W611" s="93"/>
      <c r="X611" s="93"/>
      <c r="Y611" s="93"/>
      <c r="Z611" s="93"/>
      <c r="AA611" s="93"/>
      <c r="AB611" s="93"/>
      <c r="AC611" s="93"/>
      <c r="AD611" s="93"/>
      <c r="AE611" s="292">
        <f t="shared" si="565"/>
        <v>2334</v>
      </c>
      <c r="AF611" s="93">
        <v>2334</v>
      </c>
      <c r="AG611" s="93">
        <v>1081</v>
      </c>
      <c r="AH611" s="93">
        <f>541+200</f>
        <v>741</v>
      </c>
      <c r="AI611" s="93"/>
      <c r="AJ611" s="93"/>
      <c r="AK611" s="93"/>
      <c r="AL611" s="93">
        <v>541</v>
      </c>
      <c r="AM611" s="93"/>
      <c r="AN611" s="93"/>
      <c r="AO611" s="93"/>
      <c r="AP611" s="93"/>
      <c r="AQ611"/>
    </row>
    <row r="612" spans="1:43" ht="28.5" customHeight="1">
      <c r="A612" s="110" t="s">
        <v>465</v>
      </c>
      <c r="B612" s="110"/>
      <c r="C612" s="114" t="s">
        <v>466</v>
      </c>
      <c r="D612" s="192">
        <v>64.02</v>
      </c>
      <c r="E612" s="307">
        <f t="shared" ref="E612:K612" si="572">E631+E742+E815+E950</f>
        <v>401493.37</v>
      </c>
      <c r="F612" s="307">
        <f t="shared" si="572"/>
        <v>301031</v>
      </c>
      <c r="G612" s="307">
        <f t="shared" si="572"/>
        <v>332002</v>
      </c>
      <c r="H612" s="307">
        <f t="shared" si="572"/>
        <v>135239</v>
      </c>
      <c r="I612" s="307">
        <f t="shared" si="572"/>
        <v>76804</v>
      </c>
      <c r="J612" s="307">
        <f t="shared" si="572"/>
        <v>65517</v>
      </c>
      <c r="K612" s="307">
        <f t="shared" si="572"/>
        <v>54442</v>
      </c>
      <c r="L612" s="48">
        <f t="shared" si="519"/>
        <v>332002</v>
      </c>
      <c r="M612" s="48">
        <f t="shared" si="520"/>
        <v>0</v>
      </c>
      <c r="N612" s="307">
        <f t="shared" ref="N612:AD612" si="573">N631+N742+N815+N950</f>
        <v>276569</v>
      </c>
      <c r="O612" s="307">
        <f t="shared" si="573"/>
        <v>281244</v>
      </c>
      <c r="P612" s="307">
        <f t="shared" si="573"/>
        <v>286851</v>
      </c>
      <c r="Q612" s="307">
        <f t="shared" si="573"/>
        <v>126.8</v>
      </c>
      <c r="R612" s="307">
        <f t="shared" si="573"/>
        <v>0</v>
      </c>
      <c r="S612" s="307">
        <f t="shared" si="573"/>
        <v>11466.28</v>
      </c>
      <c r="T612" s="307">
        <f t="shared" si="573"/>
        <v>270</v>
      </c>
      <c r="U612" s="307">
        <f t="shared" si="573"/>
        <v>435</v>
      </c>
      <c r="V612" s="307">
        <f t="shared" si="573"/>
        <v>-383</v>
      </c>
      <c r="W612" s="307">
        <f t="shared" si="573"/>
        <v>222.2</v>
      </c>
      <c r="X612" s="307">
        <f t="shared" si="573"/>
        <v>7539.87</v>
      </c>
      <c r="Y612" s="307">
        <f t="shared" si="573"/>
        <v>0</v>
      </c>
      <c r="Z612" s="307">
        <f t="shared" si="573"/>
        <v>0</v>
      </c>
      <c r="AA612" s="307">
        <f t="shared" si="573"/>
        <v>6340</v>
      </c>
      <c r="AB612" s="307">
        <f t="shared" si="573"/>
        <v>82</v>
      </c>
      <c r="AC612" s="307">
        <f t="shared" si="573"/>
        <v>6755</v>
      </c>
      <c r="AD612" s="307">
        <f t="shared" si="573"/>
        <v>4922.84</v>
      </c>
      <c r="AE612" s="292">
        <f t="shared" si="565"/>
        <v>369778.99000000005</v>
      </c>
      <c r="AF612" s="307">
        <f t="shared" ref="AF612:AP612" si="574">AF631+AF742+AF815+AF950</f>
        <v>369778.99</v>
      </c>
      <c r="AG612" s="307">
        <f t="shared" si="574"/>
        <v>286646</v>
      </c>
      <c r="AH612" s="307">
        <f t="shared" si="574"/>
        <v>343323</v>
      </c>
      <c r="AI612" s="307">
        <f t="shared" si="574"/>
        <v>0</v>
      </c>
      <c r="AJ612" s="307">
        <f t="shared" si="574"/>
        <v>0</v>
      </c>
      <c r="AK612" s="307">
        <f t="shared" si="574"/>
        <v>0</v>
      </c>
      <c r="AL612" s="307">
        <f t="shared" si="574"/>
        <v>206531</v>
      </c>
      <c r="AM612" s="307">
        <f t="shared" si="574"/>
        <v>159251</v>
      </c>
      <c r="AN612" s="307">
        <f t="shared" si="574"/>
        <v>158544</v>
      </c>
      <c r="AO612" s="307">
        <f t="shared" si="574"/>
        <v>157375</v>
      </c>
      <c r="AP612" s="307">
        <f t="shared" si="574"/>
        <v>0</v>
      </c>
      <c r="AQ612"/>
    </row>
    <row r="613" spans="1:43" ht="19.5" customHeight="1">
      <c r="A613" s="43"/>
      <c r="B613" s="43"/>
      <c r="C613" s="25" t="s">
        <v>298</v>
      </c>
      <c r="D613" s="193"/>
      <c r="E613" s="296">
        <f t="shared" ref="E613:K614" si="575">E632+E744+E757+E816+E951</f>
        <v>310348.68</v>
      </c>
      <c r="F613" s="296">
        <f t="shared" si="575"/>
        <v>299221</v>
      </c>
      <c r="G613" s="296">
        <f t="shared" si="575"/>
        <v>270306</v>
      </c>
      <c r="H613" s="296">
        <f t="shared" si="575"/>
        <v>75043</v>
      </c>
      <c r="I613" s="296">
        <f t="shared" si="575"/>
        <v>76804</v>
      </c>
      <c r="J613" s="296">
        <f t="shared" si="575"/>
        <v>64717</v>
      </c>
      <c r="K613" s="296">
        <f t="shared" si="575"/>
        <v>53742</v>
      </c>
      <c r="L613" s="48">
        <f t="shared" si="519"/>
        <v>270306</v>
      </c>
      <c r="M613" s="48">
        <f t="shared" si="520"/>
        <v>0</v>
      </c>
      <c r="N613" s="296">
        <f t="shared" ref="N613:AD614" si="576">N632+N744+N757+N816+N951</f>
        <v>276416</v>
      </c>
      <c r="O613" s="296">
        <f t="shared" si="576"/>
        <v>281091</v>
      </c>
      <c r="P613" s="296">
        <f t="shared" si="576"/>
        <v>286698</v>
      </c>
      <c r="Q613" s="296">
        <f t="shared" si="576"/>
        <v>6.8</v>
      </c>
      <c r="R613" s="296">
        <f t="shared" si="576"/>
        <v>0</v>
      </c>
      <c r="S613" s="296">
        <f t="shared" si="576"/>
        <v>49.28</v>
      </c>
      <c r="T613" s="296">
        <f t="shared" si="576"/>
        <v>3.5527136788005009E-15</v>
      </c>
      <c r="U613" s="296">
        <f t="shared" si="576"/>
        <v>12.000000000000014</v>
      </c>
      <c r="V613" s="296">
        <f t="shared" si="576"/>
        <v>-1000</v>
      </c>
      <c r="W613" s="296">
        <f t="shared" si="576"/>
        <v>-155</v>
      </c>
      <c r="X613" s="296">
        <f t="shared" si="576"/>
        <v>3463</v>
      </c>
      <c r="Y613" s="296">
        <f t="shared" si="576"/>
        <v>0</v>
      </c>
      <c r="Z613" s="296">
        <f t="shared" si="576"/>
        <v>0</v>
      </c>
      <c r="AA613" s="296">
        <f t="shared" si="576"/>
        <v>6200</v>
      </c>
      <c r="AB613" s="296">
        <f t="shared" si="576"/>
        <v>0</v>
      </c>
      <c r="AC613" s="296">
        <f t="shared" si="576"/>
        <v>2089</v>
      </c>
      <c r="AD613" s="296">
        <f t="shared" si="576"/>
        <v>0</v>
      </c>
      <c r="AE613" s="292">
        <f t="shared" si="565"/>
        <v>280971.08</v>
      </c>
      <c r="AF613" s="296">
        <f t="shared" ref="AF613:AP614" si="577">AF632+AF744+AF757+AF816+AF951</f>
        <v>280971.07999999996</v>
      </c>
      <c r="AG613" s="296">
        <f t="shared" si="577"/>
        <v>262811</v>
      </c>
      <c r="AH613" s="296">
        <f t="shared" si="577"/>
        <v>291973</v>
      </c>
      <c r="AI613" s="296">
        <f t="shared" si="577"/>
        <v>0</v>
      </c>
      <c r="AJ613" s="296">
        <f t="shared" si="577"/>
        <v>0</v>
      </c>
      <c r="AK613" s="296">
        <f t="shared" si="577"/>
        <v>0</v>
      </c>
      <c r="AL613" s="296">
        <f t="shared" si="577"/>
        <v>157147</v>
      </c>
      <c r="AM613" s="296">
        <f t="shared" si="577"/>
        <v>156712</v>
      </c>
      <c r="AN613" s="296">
        <f t="shared" si="577"/>
        <v>156950</v>
      </c>
      <c r="AO613" s="296">
        <f t="shared" si="577"/>
        <v>157179</v>
      </c>
      <c r="AP613" s="296">
        <f t="shared" si="577"/>
        <v>0</v>
      </c>
      <c r="AQ613"/>
    </row>
    <row r="614" spans="1:43" ht="14.25">
      <c r="A614" s="43"/>
      <c r="B614" s="43"/>
      <c r="C614" s="28" t="s">
        <v>299</v>
      </c>
      <c r="D614" s="29">
        <v>1</v>
      </c>
      <c r="E614" s="286">
        <f t="shared" si="575"/>
        <v>312051.29000000004</v>
      </c>
      <c r="F614" s="286">
        <f t="shared" si="575"/>
        <v>299221</v>
      </c>
      <c r="G614" s="286">
        <f t="shared" si="575"/>
        <v>270306</v>
      </c>
      <c r="H614" s="286">
        <f t="shared" si="575"/>
        <v>75043</v>
      </c>
      <c r="I614" s="286">
        <f t="shared" si="575"/>
        <v>76804</v>
      </c>
      <c r="J614" s="286">
        <f t="shared" si="575"/>
        <v>64717</v>
      </c>
      <c r="K614" s="286">
        <f t="shared" si="575"/>
        <v>53742</v>
      </c>
      <c r="L614" s="48">
        <f t="shared" ref="L614:L678" si="578">H614+I614+J614+K614</f>
        <v>270306</v>
      </c>
      <c r="M614" s="48">
        <f t="shared" ref="M614:M678" si="579">G614-L614</f>
        <v>0</v>
      </c>
      <c r="N614" s="286">
        <f t="shared" si="576"/>
        <v>276416</v>
      </c>
      <c r="O614" s="286">
        <f t="shared" si="576"/>
        <v>281091</v>
      </c>
      <c r="P614" s="286">
        <f t="shared" si="576"/>
        <v>286698</v>
      </c>
      <c r="Q614" s="286">
        <f t="shared" si="576"/>
        <v>6.8</v>
      </c>
      <c r="R614" s="286">
        <f t="shared" si="576"/>
        <v>0</v>
      </c>
      <c r="S614" s="286">
        <f t="shared" si="576"/>
        <v>580.45000000000005</v>
      </c>
      <c r="T614" s="286">
        <f t="shared" si="576"/>
        <v>300.06</v>
      </c>
      <c r="U614" s="286">
        <f t="shared" si="576"/>
        <v>12.000000000000014</v>
      </c>
      <c r="V614" s="286">
        <f t="shared" si="576"/>
        <v>-976.3</v>
      </c>
      <c r="W614" s="286">
        <f t="shared" si="576"/>
        <v>-155</v>
      </c>
      <c r="X614" s="286">
        <f t="shared" si="576"/>
        <v>3774.71</v>
      </c>
      <c r="Y614" s="286">
        <f t="shared" si="576"/>
        <v>0</v>
      </c>
      <c r="Z614" s="286">
        <f t="shared" si="576"/>
        <v>0</v>
      </c>
      <c r="AA614" s="286">
        <f t="shared" si="576"/>
        <v>6200</v>
      </c>
      <c r="AB614" s="286">
        <f t="shared" si="576"/>
        <v>0</v>
      </c>
      <c r="AC614" s="286">
        <f t="shared" si="576"/>
        <v>2093.37</v>
      </c>
      <c r="AD614" s="286">
        <f t="shared" si="576"/>
        <v>0</v>
      </c>
      <c r="AE614" s="292">
        <f t="shared" si="565"/>
        <v>282142.09000000003</v>
      </c>
      <c r="AF614" s="286">
        <f t="shared" si="577"/>
        <v>282142.08999999997</v>
      </c>
      <c r="AG614" s="286">
        <f t="shared" si="577"/>
        <v>264476</v>
      </c>
      <c r="AH614" s="286">
        <f t="shared" si="577"/>
        <v>291973</v>
      </c>
      <c r="AI614" s="286">
        <f t="shared" si="577"/>
        <v>0</v>
      </c>
      <c r="AJ614" s="286">
        <f t="shared" si="577"/>
        <v>0</v>
      </c>
      <c r="AK614" s="286">
        <f t="shared" si="577"/>
        <v>0</v>
      </c>
      <c r="AL614" s="286">
        <f t="shared" si="577"/>
        <v>157147</v>
      </c>
      <c r="AM614" s="286">
        <f t="shared" si="577"/>
        <v>156712</v>
      </c>
      <c r="AN614" s="286">
        <f t="shared" si="577"/>
        <v>156950</v>
      </c>
      <c r="AO614" s="286">
        <f t="shared" si="577"/>
        <v>157179</v>
      </c>
      <c r="AP614" s="286">
        <f t="shared" si="577"/>
        <v>0</v>
      </c>
      <c r="AQ614"/>
    </row>
    <row r="615" spans="1:43" ht="14.25">
      <c r="A615" s="43"/>
      <c r="B615" s="43"/>
      <c r="C615" s="28" t="s">
        <v>300</v>
      </c>
      <c r="D615" s="29">
        <v>10</v>
      </c>
      <c r="E615" s="286">
        <f t="shared" ref="E615:K615" si="580">E634+E953+E818</f>
        <v>135765.47999999998</v>
      </c>
      <c r="F615" s="286">
        <f t="shared" si="580"/>
        <v>147052</v>
      </c>
      <c r="G615" s="286">
        <f t="shared" si="580"/>
        <v>130043</v>
      </c>
      <c r="H615" s="286">
        <f t="shared" si="580"/>
        <v>36270</v>
      </c>
      <c r="I615" s="286">
        <f t="shared" si="580"/>
        <v>34290</v>
      </c>
      <c r="J615" s="286">
        <f t="shared" si="580"/>
        <v>33245</v>
      </c>
      <c r="K615" s="286">
        <f t="shared" si="580"/>
        <v>26238</v>
      </c>
      <c r="L615" s="48">
        <f t="shared" si="578"/>
        <v>130043</v>
      </c>
      <c r="M615" s="48">
        <f t="shared" si="579"/>
        <v>0</v>
      </c>
      <c r="N615" s="286">
        <f t="shared" ref="N615:AD615" si="581">N634+N953+N818</f>
        <v>127810</v>
      </c>
      <c r="O615" s="286">
        <f t="shared" si="581"/>
        <v>130635</v>
      </c>
      <c r="P615" s="286">
        <f t="shared" si="581"/>
        <v>130899</v>
      </c>
      <c r="Q615" s="286">
        <f t="shared" si="581"/>
        <v>0</v>
      </c>
      <c r="R615" s="286">
        <f t="shared" si="581"/>
        <v>-2000</v>
      </c>
      <c r="S615" s="286">
        <f t="shared" si="581"/>
        <v>680</v>
      </c>
      <c r="T615" s="286">
        <f t="shared" si="581"/>
        <v>0</v>
      </c>
      <c r="U615" s="286">
        <f t="shared" si="581"/>
        <v>-5</v>
      </c>
      <c r="V615" s="286">
        <f t="shared" si="581"/>
        <v>0</v>
      </c>
      <c r="W615" s="286">
        <f t="shared" si="581"/>
        <v>0</v>
      </c>
      <c r="X615" s="286">
        <f t="shared" si="581"/>
        <v>-350</v>
      </c>
      <c r="Y615" s="286">
        <f t="shared" si="581"/>
        <v>0</v>
      </c>
      <c r="Z615" s="286">
        <f t="shared" si="581"/>
        <v>0</v>
      </c>
      <c r="AA615" s="286">
        <f t="shared" si="581"/>
        <v>1673</v>
      </c>
      <c r="AB615" s="286">
        <f t="shared" si="581"/>
        <v>-420</v>
      </c>
      <c r="AC615" s="286">
        <f t="shared" si="581"/>
        <v>0</v>
      </c>
      <c r="AD615" s="286">
        <f t="shared" si="581"/>
        <v>0</v>
      </c>
      <c r="AE615" s="292">
        <f t="shared" si="565"/>
        <v>129621</v>
      </c>
      <c r="AF615" s="286">
        <f t="shared" ref="AF615:AP615" si="582">AF634+AF953+AF818</f>
        <v>129621</v>
      </c>
      <c r="AG615" s="286">
        <f t="shared" si="582"/>
        <v>127616</v>
      </c>
      <c r="AH615" s="286">
        <f t="shared" si="582"/>
        <v>133910</v>
      </c>
      <c r="AI615" s="286">
        <f t="shared" si="582"/>
        <v>0</v>
      </c>
      <c r="AJ615" s="286">
        <f t="shared" si="582"/>
        <v>0</v>
      </c>
      <c r="AK615" s="286">
        <f t="shared" si="582"/>
        <v>0</v>
      </c>
      <c r="AL615" s="286">
        <f t="shared" si="582"/>
        <v>101775</v>
      </c>
      <c r="AM615" s="286">
        <f t="shared" si="582"/>
        <v>101775</v>
      </c>
      <c r="AN615" s="286">
        <f t="shared" si="582"/>
        <v>101775</v>
      </c>
      <c r="AO615" s="286">
        <f t="shared" si="582"/>
        <v>101775</v>
      </c>
      <c r="AP615" s="286">
        <f t="shared" si="582"/>
        <v>0</v>
      </c>
      <c r="AQ615"/>
    </row>
    <row r="616" spans="1:43" ht="14.25">
      <c r="A616" s="43"/>
      <c r="B616" s="43"/>
      <c r="C616" s="28" t="s">
        <v>301</v>
      </c>
      <c r="D616" s="29">
        <v>20</v>
      </c>
      <c r="E616" s="286">
        <f t="shared" ref="E616:K616" si="583">E635+E819+E954</f>
        <v>37074.299999999996</v>
      </c>
      <c r="F616" s="286">
        <f t="shared" si="583"/>
        <v>26844</v>
      </c>
      <c r="G616" s="286">
        <f t="shared" si="583"/>
        <v>24925</v>
      </c>
      <c r="H616" s="286">
        <f t="shared" si="583"/>
        <v>7567</v>
      </c>
      <c r="I616" s="286">
        <f t="shared" si="583"/>
        <v>7888</v>
      </c>
      <c r="J616" s="286">
        <f t="shared" si="583"/>
        <v>5482</v>
      </c>
      <c r="K616" s="286">
        <f t="shared" si="583"/>
        <v>3988</v>
      </c>
      <c r="L616" s="48">
        <f t="shared" si="578"/>
        <v>24925</v>
      </c>
      <c r="M616" s="48">
        <f t="shared" si="579"/>
        <v>0</v>
      </c>
      <c r="N616" s="286">
        <f t="shared" ref="N616:AD616" si="584">N635+N819+N954</f>
        <v>25040</v>
      </c>
      <c r="O616" s="286">
        <f t="shared" si="584"/>
        <v>25090</v>
      </c>
      <c r="P616" s="286">
        <f t="shared" si="584"/>
        <v>25130</v>
      </c>
      <c r="Q616" s="286">
        <f t="shared" si="584"/>
        <v>0</v>
      </c>
      <c r="R616" s="286">
        <f t="shared" si="584"/>
        <v>-800</v>
      </c>
      <c r="S616" s="286">
        <f t="shared" si="584"/>
        <v>952.44999999999993</v>
      </c>
      <c r="T616" s="286">
        <f t="shared" si="584"/>
        <v>300.06</v>
      </c>
      <c r="U616" s="286">
        <f t="shared" si="584"/>
        <v>132.83000000000001</v>
      </c>
      <c r="V616" s="286">
        <f t="shared" si="584"/>
        <v>23.7</v>
      </c>
      <c r="W616" s="286">
        <f t="shared" si="584"/>
        <v>41</v>
      </c>
      <c r="X616" s="286">
        <f t="shared" si="584"/>
        <v>274.08</v>
      </c>
      <c r="Y616" s="286">
        <f t="shared" si="584"/>
        <v>0</v>
      </c>
      <c r="Z616" s="286">
        <f t="shared" si="584"/>
        <v>0</v>
      </c>
      <c r="AA616" s="286">
        <f t="shared" si="584"/>
        <v>2427</v>
      </c>
      <c r="AB616" s="286">
        <f t="shared" si="584"/>
        <v>440.95</v>
      </c>
      <c r="AC616" s="286">
        <f t="shared" si="584"/>
        <v>4.37</v>
      </c>
      <c r="AD616" s="286">
        <f t="shared" si="584"/>
        <v>0</v>
      </c>
      <c r="AE616" s="292">
        <f t="shared" si="565"/>
        <v>28721.440000000006</v>
      </c>
      <c r="AF616" s="286">
        <f t="shared" ref="AF616:AP616" si="585">AF635+AF819+AF954</f>
        <v>28721.439999999999</v>
      </c>
      <c r="AG616" s="286">
        <f t="shared" si="585"/>
        <v>25532</v>
      </c>
      <c r="AH616" s="286">
        <f t="shared" si="585"/>
        <v>27432</v>
      </c>
      <c r="AI616" s="286">
        <f t="shared" si="585"/>
        <v>0</v>
      </c>
      <c r="AJ616" s="286">
        <f t="shared" si="585"/>
        <v>0</v>
      </c>
      <c r="AK616" s="286">
        <f t="shared" si="585"/>
        <v>0</v>
      </c>
      <c r="AL616" s="286">
        <f t="shared" si="585"/>
        <v>3688</v>
      </c>
      <c r="AM616" s="286">
        <f t="shared" si="585"/>
        <v>3103</v>
      </c>
      <c r="AN616" s="286">
        <f t="shared" si="585"/>
        <v>3197</v>
      </c>
      <c r="AO616" s="286">
        <f t="shared" si="585"/>
        <v>3287</v>
      </c>
      <c r="AP616" s="286">
        <f t="shared" si="585"/>
        <v>0</v>
      </c>
      <c r="AQ616"/>
    </row>
    <row r="617" spans="1:43" ht="14.25">
      <c r="A617" s="43"/>
      <c r="B617" s="43"/>
      <c r="C617" s="28" t="s">
        <v>467</v>
      </c>
      <c r="D617" s="29">
        <v>51</v>
      </c>
      <c r="E617" s="286">
        <f t="shared" ref="E617:K617" si="586">E746+E759+E820+E955+E636</f>
        <v>81636</v>
      </c>
      <c r="F617" s="286">
        <f t="shared" si="586"/>
        <v>69491</v>
      </c>
      <c r="G617" s="286">
        <f t="shared" si="586"/>
        <v>73538</v>
      </c>
      <c r="H617" s="286">
        <f t="shared" si="586"/>
        <v>18552</v>
      </c>
      <c r="I617" s="286">
        <f t="shared" si="586"/>
        <v>18277</v>
      </c>
      <c r="J617" s="286">
        <f t="shared" si="586"/>
        <v>18581</v>
      </c>
      <c r="K617" s="286">
        <f t="shared" si="586"/>
        <v>18128</v>
      </c>
      <c r="L617" s="48">
        <f t="shared" si="578"/>
        <v>73538</v>
      </c>
      <c r="M617" s="48">
        <f t="shared" si="579"/>
        <v>0</v>
      </c>
      <c r="N617" s="286">
        <f t="shared" ref="N617:AD617" si="587">N746+N759+N820+N955+N636</f>
        <v>67662</v>
      </c>
      <c r="O617" s="286">
        <f t="shared" si="587"/>
        <v>67662</v>
      </c>
      <c r="P617" s="286">
        <f t="shared" si="587"/>
        <v>72862</v>
      </c>
      <c r="Q617" s="286">
        <f t="shared" si="587"/>
        <v>0</v>
      </c>
      <c r="R617" s="286">
        <f t="shared" si="587"/>
        <v>2800</v>
      </c>
      <c r="S617" s="286">
        <f t="shared" si="587"/>
        <v>-1052</v>
      </c>
      <c r="T617" s="286">
        <f t="shared" si="587"/>
        <v>0</v>
      </c>
      <c r="U617" s="286">
        <f t="shared" si="587"/>
        <v>0</v>
      </c>
      <c r="V617" s="286">
        <f t="shared" si="587"/>
        <v>300</v>
      </c>
      <c r="W617" s="286">
        <f t="shared" si="587"/>
        <v>-155</v>
      </c>
      <c r="X617" s="286">
        <f t="shared" si="587"/>
        <v>-100</v>
      </c>
      <c r="Y617" s="286">
        <f t="shared" si="587"/>
        <v>0</v>
      </c>
      <c r="Z617" s="286">
        <f t="shared" si="587"/>
        <v>0</v>
      </c>
      <c r="AA617" s="286">
        <f t="shared" si="587"/>
        <v>300</v>
      </c>
      <c r="AB617" s="286">
        <f t="shared" si="587"/>
        <v>0</v>
      </c>
      <c r="AC617" s="286">
        <f t="shared" si="587"/>
        <v>0</v>
      </c>
      <c r="AD617" s="286">
        <f t="shared" si="587"/>
        <v>0</v>
      </c>
      <c r="AE617" s="292">
        <f t="shared" si="565"/>
        <v>75631</v>
      </c>
      <c r="AF617" s="286">
        <f t="shared" ref="AF617:AP617" si="588">AF746+AF759+AF820+AF955+AF636</f>
        <v>75631</v>
      </c>
      <c r="AG617" s="286">
        <f t="shared" si="588"/>
        <v>71058</v>
      </c>
      <c r="AH617" s="286">
        <f t="shared" si="588"/>
        <v>74584</v>
      </c>
      <c r="AI617" s="286">
        <f t="shared" si="588"/>
        <v>0</v>
      </c>
      <c r="AJ617" s="286">
        <f t="shared" si="588"/>
        <v>0</v>
      </c>
      <c r="AK617" s="286">
        <f t="shared" si="588"/>
        <v>0</v>
      </c>
      <c r="AL617" s="286">
        <f t="shared" si="588"/>
        <v>6600</v>
      </c>
      <c r="AM617" s="286">
        <f t="shared" si="588"/>
        <v>6600</v>
      </c>
      <c r="AN617" s="286">
        <f t="shared" si="588"/>
        <v>6600</v>
      </c>
      <c r="AO617" s="286">
        <f t="shared" si="588"/>
        <v>6600</v>
      </c>
      <c r="AP617" s="286">
        <f t="shared" si="588"/>
        <v>0</v>
      </c>
      <c r="AQ617"/>
    </row>
    <row r="618" spans="1:43" ht="14.25">
      <c r="A618" s="43"/>
      <c r="B618" s="43"/>
      <c r="C618" s="28" t="s">
        <v>468</v>
      </c>
      <c r="D618" s="29">
        <v>55</v>
      </c>
      <c r="E618" s="286">
        <f t="shared" ref="E618:K618" si="589">E956</f>
        <v>0</v>
      </c>
      <c r="F618" s="286">
        <f t="shared" si="589"/>
        <v>0</v>
      </c>
      <c r="G618" s="286">
        <f t="shared" si="589"/>
        <v>0</v>
      </c>
      <c r="H618" s="286">
        <f t="shared" si="589"/>
        <v>0</v>
      </c>
      <c r="I618" s="286">
        <f t="shared" si="589"/>
        <v>0</v>
      </c>
      <c r="J618" s="286">
        <f t="shared" si="589"/>
        <v>0</v>
      </c>
      <c r="K618" s="286">
        <f t="shared" si="589"/>
        <v>0</v>
      </c>
      <c r="L618" s="48">
        <f t="shared" si="578"/>
        <v>0</v>
      </c>
      <c r="M618" s="48">
        <f t="shared" si="579"/>
        <v>0</v>
      </c>
      <c r="N618" s="286">
        <f t="shared" ref="N618:AP618" si="590">N956</f>
        <v>0</v>
      </c>
      <c r="O618" s="286">
        <f t="shared" si="590"/>
        <v>0</v>
      </c>
      <c r="P618" s="286">
        <f t="shared" si="590"/>
        <v>0</v>
      </c>
      <c r="Q618" s="286">
        <f t="shared" si="590"/>
        <v>0</v>
      </c>
      <c r="R618" s="286">
        <f t="shared" si="590"/>
        <v>0</v>
      </c>
      <c r="S618" s="286">
        <f t="shared" si="590"/>
        <v>0</v>
      </c>
      <c r="T618" s="286">
        <f t="shared" si="590"/>
        <v>0</v>
      </c>
      <c r="U618" s="286">
        <f t="shared" si="590"/>
        <v>0</v>
      </c>
      <c r="V618" s="286">
        <f t="shared" si="590"/>
        <v>0</v>
      </c>
      <c r="W618" s="286">
        <f t="shared" si="590"/>
        <v>0</v>
      </c>
      <c r="X618" s="286">
        <f t="shared" si="590"/>
        <v>0</v>
      </c>
      <c r="Y618" s="286">
        <f t="shared" si="590"/>
        <v>0</v>
      </c>
      <c r="Z618" s="286">
        <f t="shared" si="590"/>
        <v>0</v>
      </c>
      <c r="AA618" s="286">
        <f t="shared" si="590"/>
        <v>0</v>
      </c>
      <c r="AB618" s="286">
        <f t="shared" si="590"/>
        <v>0</v>
      </c>
      <c r="AC618" s="286">
        <f t="shared" si="590"/>
        <v>0</v>
      </c>
      <c r="AD618" s="286">
        <f t="shared" si="590"/>
        <v>0</v>
      </c>
      <c r="AE618" s="292">
        <f t="shared" si="565"/>
        <v>0</v>
      </c>
      <c r="AF618" s="286">
        <f t="shared" si="590"/>
        <v>0</v>
      </c>
      <c r="AG618" s="286">
        <f t="shared" si="590"/>
        <v>0</v>
      </c>
      <c r="AH618" s="286">
        <f t="shared" si="590"/>
        <v>0</v>
      </c>
      <c r="AI618" s="286">
        <f t="shared" si="590"/>
        <v>0</v>
      </c>
      <c r="AJ618" s="286">
        <f t="shared" si="590"/>
        <v>0</v>
      </c>
      <c r="AK618" s="286">
        <f t="shared" si="590"/>
        <v>0</v>
      </c>
      <c r="AL618" s="286">
        <f t="shared" si="590"/>
        <v>0</v>
      </c>
      <c r="AM618" s="286">
        <f t="shared" si="590"/>
        <v>0</v>
      </c>
      <c r="AN618" s="286">
        <f t="shared" si="590"/>
        <v>0</v>
      </c>
      <c r="AO618" s="286">
        <f t="shared" si="590"/>
        <v>0</v>
      </c>
      <c r="AP618" s="286">
        <f t="shared" si="590"/>
        <v>0</v>
      </c>
      <c r="AQ618"/>
    </row>
    <row r="619" spans="1:43" ht="14.25">
      <c r="A619" s="43"/>
      <c r="B619" s="43"/>
      <c r="C619" s="28" t="s">
        <v>307</v>
      </c>
      <c r="D619" s="29">
        <v>57</v>
      </c>
      <c r="E619" s="286">
        <f t="shared" ref="E619:K619" si="591">E637+E957</f>
        <v>27033.510000000002</v>
      </c>
      <c r="F619" s="286">
        <f t="shared" si="591"/>
        <v>48817</v>
      </c>
      <c r="G619" s="286">
        <f t="shared" si="591"/>
        <v>34485</v>
      </c>
      <c r="H619" s="286">
        <f t="shared" si="591"/>
        <v>12020</v>
      </c>
      <c r="I619" s="286">
        <f t="shared" si="591"/>
        <v>14330</v>
      </c>
      <c r="J619" s="286">
        <f t="shared" si="591"/>
        <v>5090</v>
      </c>
      <c r="K619" s="286">
        <f t="shared" si="591"/>
        <v>3045</v>
      </c>
      <c r="L619" s="48">
        <f t="shared" si="578"/>
        <v>34485</v>
      </c>
      <c r="M619" s="48">
        <f t="shared" si="579"/>
        <v>0</v>
      </c>
      <c r="N619" s="286">
        <f t="shared" ref="N619:AD619" si="592">N637+N957</f>
        <v>50389</v>
      </c>
      <c r="O619" s="286">
        <f t="shared" si="592"/>
        <v>50689</v>
      </c>
      <c r="P619" s="286">
        <f t="shared" si="592"/>
        <v>50792</v>
      </c>
      <c r="Q619" s="286">
        <f t="shared" si="592"/>
        <v>6.8</v>
      </c>
      <c r="R619" s="286">
        <f t="shared" si="592"/>
        <v>0</v>
      </c>
      <c r="S619" s="286">
        <f t="shared" si="592"/>
        <v>0</v>
      </c>
      <c r="T619" s="286">
        <f t="shared" si="592"/>
        <v>0</v>
      </c>
      <c r="U619" s="286">
        <f t="shared" si="592"/>
        <v>-115.83</v>
      </c>
      <c r="V619" s="286">
        <f t="shared" si="592"/>
        <v>0</v>
      </c>
      <c r="W619" s="286">
        <f t="shared" si="592"/>
        <v>-41</v>
      </c>
      <c r="X619" s="286">
        <f t="shared" si="592"/>
        <v>4215.63</v>
      </c>
      <c r="Y619" s="286">
        <f t="shared" si="592"/>
        <v>0</v>
      </c>
      <c r="Z619" s="286">
        <f t="shared" si="592"/>
        <v>0</v>
      </c>
      <c r="AA619" s="286">
        <f t="shared" si="592"/>
        <v>1800</v>
      </c>
      <c r="AB619" s="286">
        <f t="shared" si="592"/>
        <v>-20.95</v>
      </c>
      <c r="AC619" s="286">
        <f t="shared" si="592"/>
        <v>2089</v>
      </c>
      <c r="AD619" s="286">
        <f t="shared" si="592"/>
        <v>0</v>
      </c>
      <c r="AE619" s="292">
        <f t="shared" si="565"/>
        <v>42418.65</v>
      </c>
      <c r="AF619" s="286">
        <f t="shared" ref="AF619:AP619" si="593">AF637+AF957</f>
        <v>42418.65</v>
      </c>
      <c r="AG619" s="286">
        <f t="shared" si="593"/>
        <v>34598</v>
      </c>
      <c r="AH619" s="286">
        <f t="shared" si="593"/>
        <v>48134</v>
      </c>
      <c r="AI619" s="286">
        <f t="shared" si="593"/>
        <v>0</v>
      </c>
      <c r="AJ619" s="286">
        <f t="shared" si="593"/>
        <v>0</v>
      </c>
      <c r="AK619" s="286">
        <f t="shared" si="593"/>
        <v>0</v>
      </c>
      <c r="AL619" s="286">
        <f t="shared" si="593"/>
        <v>45084</v>
      </c>
      <c r="AM619" s="286">
        <f t="shared" si="593"/>
        <v>45234</v>
      </c>
      <c r="AN619" s="286">
        <f t="shared" si="593"/>
        <v>45378</v>
      </c>
      <c r="AO619" s="286">
        <f t="shared" si="593"/>
        <v>45517</v>
      </c>
      <c r="AP619" s="286">
        <f t="shared" si="593"/>
        <v>0</v>
      </c>
      <c r="AQ619"/>
    </row>
    <row r="620" spans="1:43" ht="14.25" customHeight="1">
      <c r="A620" s="43"/>
      <c r="B620" s="43"/>
      <c r="C620" s="28" t="s">
        <v>308</v>
      </c>
      <c r="D620" s="29">
        <v>59</v>
      </c>
      <c r="E620" s="286">
        <f t="shared" ref="E620:K620" si="594">E824+E958+E663+E638</f>
        <v>30542</v>
      </c>
      <c r="F620" s="286">
        <f t="shared" si="594"/>
        <v>7017</v>
      </c>
      <c r="G620" s="286">
        <f t="shared" si="594"/>
        <v>7315</v>
      </c>
      <c r="H620" s="286">
        <f t="shared" si="594"/>
        <v>634</v>
      </c>
      <c r="I620" s="286">
        <f t="shared" si="594"/>
        <v>2019</v>
      </c>
      <c r="J620" s="286">
        <f t="shared" si="594"/>
        <v>2319</v>
      </c>
      <c r="K620" s="286">
        <f t="shared" si="594"/>
        <v>2343</v>
      </c>
      <c r="L620" s="48">
        <f t="shared" si="578"/>
        <v>7315</v>
      </c>
      <c r="M620" s="48">
        <f t="shared" si="579"/>
        <v>0</v>
      </c>
      <c r="N620" s="286">
        <f t="shared" ref="N620:AD620" si="595">N824+N958+N663+N638</f>
        <v>5515</v>
      </c>
      <c r="O620" s="286">
        <f t="shared" si="595"/>
        <v>7015</v>
      </c>
      <c r="P620" s="286">
        <f t="shared" si="595"/>
        <v>7015</v>
      </c>
      <c r="Q620" s="286">
        <f t="shared" si="595"/>
        <v>0</v>
      </c>
      <c r="R620" s="286">
        <f t="shared" si="595"/>
        <v>0</v>
      </c>
      <c r="S620" s="286">
        <f t="shared" si="595"/>
        <v>0</v>
      </c>
      <c r="T620" s="286">
        <f t="shared" si="595"/>
        <v>0</v>
      </c>
      <c r="U620" s="286">
        <f t="shared" si="595"/>
        <v>0</v>
      </c>
      <c r="V620" s="286">
        <f t="shared" si="595"/>
        <v>-1300</v>
      </c>
      <c r="W620" s="286">
        <f t="shared" si="595"/>
        <v>0</v>
      </c>
      <c r="X620" s="286">
        <f t="shared" si="595"/>
        <v>-265</v>
      </c>
      <c r="Y620" s="286">
        <f t="shared" si="595"/>
        <v>0</v>
      </c>
      <c r="Z620" s="286">
        <f t="shared" si="595"/>
        <v>0</v>
      </c>
      <c r="AA620" s="286">
        <f t="shared" si="595"/>
        <v>0</v>
      </c>
      <c r="AB620" s="286">
        <f t="shared" si="595"/>
        <v>0</v>
      </c>
      <c r="AC620" s="286">
        <f t="shared" si="595"/>
        <v>0</v>
      </c>
      <c r="AD620" s="286">
        <f t="shared" si="595"/>
        <v>0</v>
      </c>
      <c r="AE620" s="292">
        <f t="shared" si="565"/>
        <v>5750</v>
      </c>
      <c r="AF620" s="286">
        <f t="shared" ref="AF620:AP620" si="596">AF824+AF958+AF663+AF638</f>
        <v>5750</v>
      </c>
      <c r="AG620" s="286">
        <f t="shared" si="596"/>
        <v>5672</v>
      </c>
      <c r="AH620" s="286">
        <f t="shared" si="596"/>
        <v>7913</v>
      </c>
      <c r="AI620" s="286">
        <f t="shared" si="596"/>
        <v>0</v>
      </c>
      <c r="AJ620" s="286">
        <f t="shared" si="596"/>
        <v>0</v>
      </c>
      <c r="AK620" s="286">
        <f t="shared" si="596"/>
        <v>0</v>
      </c>
      <c r="AL620" s="286">
        <f t="shared" si="596"/>
        <v>0</v>
      </c>
      <c r="AM620" s="286">
        <f t="shared" si="596"/>
        <v>0</v>
      </c>
      <c r="AN620" s="286">
        <f t="shared" si="596"/>
        <v>0</v>
      </c>
      <c r="AO620" s="286">
        <f t="shared" si="596"/>
        <v>0</v>
      </c>
      <c r="AP620" s="286">
        <f t="shared" si="596"/>
        <v>0</v>
      </c>
      <c r="AQ620"/>
    </row>
    <row r="621" spans="1:43" ht="14.25" customHeight="1">
      <c r="A621" s="43"/>
      <c r="B621" s="43"/>
      <c r="C621" s="28" t="s">
        <v>310</v>
      </c>
      <c r="D621" s="26" t="s">
        <v>421</v>
      </c>
      <c r="E621" s="286">
        <f t="shared" ref="E621:K621" si="597">E639+E825+E959+E1191</f>
        <v>-1702.61</v>
      </c>
      <c r="F621" s="286">
        <f t="shared" si="597"/>
        <v>0</v>
      </c>
      <c r="G621" s="286">
        <f t="shared" si="597"/>
        <v>0</v>
      </c>
      <c r="H621" s="286">
        <f t="shared" si="597"/>
        <v>0</v>
      </c>
      <c r="I621" s="286">
        <f t="shared" si="597"/>
        <v>0</v>
      </c>
      <c r="J621" s="286">
        <f t="shared" si="597"/>
        <v>0</v>
      </c>
      <c r="K621" s="286">
        <f t="shared" si="597"/>
        <v>0</v>
      </c>
      <c r="L621" s="48">
        <f t="shared" si="578"/>
        <v>0</v>
      </c>
      <c r="M621" s="48">
        <f t="shared" si="579"/>
        <v>0</v>
      </c>
      <c r="N621" s="286">
        <f t="shared" ref="N621:AD621" si="598">N639+N825+N959+N1191</f>
        <v>0</v>
      </c>
      <c r="O621" s="286">
        <f t="shared" si="598"/>
        <v>0</v>
      </c>
      <c r="P621" s="286">
        <f t="shared" si="598"/>
        <v>0</v>
      </c>
      <c r="Q621" s="286">
        <f t="shared" si="598"/>
        <v>0</v>
      </c>
      <c r="R621" s="286">
        <f t="shared" si="598"/>
        <v>0</v>
      </c>
      <c r="S621" s="286">
        <f t="shared" si="598"/>
        <v>-531.17000000000007</v>
      </c>
      <c r="T621" s="286">
        <f t="shared" si="598"/>
        <v>-300.06</v>
      </c>
      <c r="U621" s="286">
        <f t="shared" si="598"/>
        <v>0</v>
      </c>
      <c r="V621" s="286">
        <f t="shared" si="598"/>
        <v>-23.7</v>
      </c>
      <c r="W621" s="286">
        <f t="shared" si="598"/>
        <v>0</v>
      </c>
      <c r="X621" s="286">
        <f t="shared" si="598"/>
        <v>-311.70999999999998</v>
      </c>
      <c r="Y621" s="286">
        <f t="shared" si="598"/>
        <v>0</v>
      </c>
      <c r="Z621" s="286">
        <f t="shared" si="598"/>
        <v>0</v>
      </c>
      <c r="AA621" s="286">
        <f t="shared" si="598"/>
        <v>0</v>
      </c>
      <c r="AB621" s="286">
        <f t="shared" si="598"/>
        <v>0</v>
      </c>
      <c r="AC621" s="286">
        <f t="shared" si="598"/>
        <v>-4.37</v>
      </c>
      <c r="AD621" s="286">
        <f t="shared" si="598"/>
        <v>0</v>
      </c>
      <c r="AE621" s="292">
        <f t="shared" si="565"/>
        <v>-1171.01</v>
      </c>
      <c r="AF621" s="286">
        <f t="shared" ref="AF621:AP621" si="599">AF639+AF825+AF959+AF1191</f>
        <v>-1171.01</v>
      </c>
      <c r="AG621" s="286">
        <f t="shared" si="599"/>
        <v>-1665</v>
      </c>
      <c r="AH621" s="286">
        <f t="shared" si="599"/>
        <v>0</v>
      </c>
      <c r="AI621" s="286">
        <f t="shared" si="599"/>
        <v>0</v>
      </c>
      <c r="AJ621" s="286">
        <f t="shared" si="599"/>
        <v>0</v>
      </c>
      <c r="AK621" s="286">
        <f t="shared" si="599"/>
        <v>0</v>
      </c>
      <c r="AL621" s="286">
        <f t="shared" si="599"/>
        <v>0</v>
      </c>
      <c r="AM621" s="286">
        <f t="shared" si="599"/>
        <v>0</v>
      </c>
      <c r="AN621" s="286">
        <f t="shared" si="599"/>
        <v>0</v>
      </c>
      <c r="AO621" s="286">
        <f t="shared" si="599"/>
        <v>0</v>
      </c>
      <c r="AP621" s="286">
        <f t="shared" si="599"/>
        <v>0</v>
      </c>
      <c r="AQ621"/>
    </row>
    <row r="622" spans="1:43" ht="14.25" customHeight="1">
      <c r="A622" s="43"/>
      <c r="B622" s="43"/>
      <c r="C622" s="25" t="s">
        <v>311</v>
      </c>
      <c r="D622" s="29"/>
      <c r="E622" s="296">
        <f t="shared" ref="E622:K622" si="600">E640+E749+E826+E960+E798+E801+E804+E807+E810+E813</f>
        <v>91144.69</v>
      </c>
      <c r="F622" s="296">
        <f t="shared" si="600"/>
        <v>1810</v>
      </c>
      <c r="G622" s="296">
        <f t="shared" si="600"/>
        <v>61696</v>
      </c>
      <c r="H622" s="296">
        <f t="shared" si="600"/>
        <v>60196</v>
      </c>
      <c r="I622" s="296">
        <f t="shared" si="600"/>
        <v>0</v>
      </c>
      <c r="J622" s="296">
        <f t="shared" si="600"/>
        <v>800</v>
      </c>
      <c r="K622" s="296">
        <f t="shared" si="600"/>
        <v>700</v>
      </c>
      <c r="L622" s="48">
        <f t="shared" si="578"/>
        <v>61696</v>
      </c>
      <c r="M622" s="48">
        <f t="shared" si="579"/>
        <v>0</v>
      </c>
      <c r="N622" s="296">
        <f t="shared" ref="N622:AD622" si="601">N640+N749+N826+N960+N798+N801+N804+N807+N810+N813</f>
        <v>153</v>
      </c>
      <c r="O622" s="296">
        <f t="shared" si="601"/>
        <v>153</v>
      </c>
      <c r="P622" s="296">
        <f t="shared" si="601"/>
        <v>153</v>
      </c>
      <c r="Q622" s="296">
        <f t="shared" si="601"/>
        <v>120</v>
      </c>
      <c r="R622" s="296">
        <f t="shared" si="601"/>
        <v>0</v>
      </c>
      <c r="S622" s="296">
        <f t="shared" si="601"/>
        <v>11417</v>
      </c>
      <c r="T622" s="296">
        <f t="shared" si="601"/>
        <v>270</v>
      </c>
      <c r="U622" s="296">
        <f t="shared" si="601"/>
        <v>423</v>
      </c>
      <c r="V622" s="296">
        <f t="shared" si="601"/>
        <v>617</v>
      </c>
      <c r="W622" s="296">
        <f t="shared" si="601"/>
        <v>377.2</v>
      </c>
      <c r="X622" s="296">
        <f t="shared" si="601"/>
        <v>4076.87</v>
      </c>
      <c r="Y622" s="296">
        <f t="shared" si="601"/>
        <v>0</v>
      </c>
      <c r="Z622" s="296">
        <f t="shared" si="601"/>
        <v>0</v>
      </c>
      <c r="AA622" s="296">
        <f t="shared" si="601"/>
        <v>140</v>
      </c>
      <c r="AB622" s="296">
        <f t="shared" si="601"/>
        <v>82</v>
      </c>
      <c r="AC622" s="296">
        <f t="shared" si="601"/>
        <v>4666</v>
      </c>
      <c r="AD622" s="296">
        <f t="shared" si="601"/>
        <v>4922.84</v>
      </c>
      <c r="AE622" s="292">
        <f t="shared" si="565"/>
        <v>88807.909999999989</v>
      </c>
      <c r="AF622" s="296">
        <f t="shared" ref="AF622:AP622" si="602">AF640+AF749+AF826+AF960+AF798+AF801+AF804+AF807+AF810+AF813</f>
        <v>88807.909999999989</v>
      </c>
      <c r="AG622" s="296">
        <f t="shared" si="602"/>
        <v>23835</v>
      </c>
      <c r="AH622" s="296">
        <f t="shared" si="602"/>
        <v>51350</v>
      </c>
      <c r="AI622" s="296">
        <f t="shared" si="602"/>
        <v>0</v>
      </c>
      <c r="AJ622" s="296">
        <f t="shared" si="602"/>
        <v>0</v>
      </c>
      <c r="AK622" s="296">
        <f t="shared" si="602"/>
        <v>0</v>
      </c>
      <c r="AL622" s="296">
        <f t="shared" si="602"/>
        <v>49384</v>
      </c>
      <c r="AM622" s="296">
        <f t="shared" si="602"/>
        <v>2539</v>
      </c>
      <c r="AN622" s="296">
        <f t="shared" si="602"/>
        <v>1594</v>
      </c>
      <c r="AO622" s="296">
        <f t="shared" si="602"/>
        <v>196</v>
      </c>
      <c r="AP622" s="296">
        <f t="shared" si="602"/>
        <v>0</v>
      </c>
      <c r="AQ622"/>
    </row>
    <row r="623" spans="1:43" ht="14.25">
      <c r="A623" s="43"/>
      <c r="B623" s="43"/>
      <c r="C623" s="28" t="s">
        <v>469</v>
      </c>
      <c r="D623" s="29" t="s">
        <v>314</v>
      </c>
      <c r="E623" s="286">
        <f t="shared" ref="E623:K623" si="603">E750</f>
        <v>17544</v>
      </c>
      <c r="F623" s="286">
        <f t="shared" si="603"/>
        <v>0</v>
      </c>
      <c r="G623" s="286">
        <f t="shared" si="603"/>
        <v>9196</v>
      </c>
      <c r="H623" s="286">
        <f t="shared" si="603"/>
        <v>9196</v>
      </c>
      <c r="I623" s="286">
        <f t="shared" si="603"/>
        <v>0</v>
      </c>
      <c r="J623" s="286">
        <f t="shared" si="603"/>
        <v>0</v>
      </c>
      <c r="K623" s="286">
        <f t="shared" si="603"/>
        <v>0</v>
      </c>
      <c r="L623" s="48">
        <f t="shared" si="578"/>
        <v>9196</v>
      </c>
      <c r="M623" s="48">
        <f t="shared" si="579"/>
        <v>0</v>
      </c>
      <c r="N623" s="286">
        <f t="shared" ref="N623:AP623" si="604">N750</f>
        <v>0</v>
      </c>
      <c r="O623" s="286">
        <f t="shared" si="604"/>
        <v>0</v>
      </c>
      <c r="P623" s="286">
        <f t="shared" si="604"/>
        <v>0</v>
      </c>
      <c r="Q623" s="286">
        <f t="shared" si="604"/>
        <v>0</v>
      </c>
      <c r="R623" s="286">
        <f t="shared" si="604"/>
        <v>0</v>
      </c>
      <c r="S623" s="286">
        <f t="shared" si="604"/>
        <v>1145</v>
      </c>
      <c r="T623" s="286">
        <f t="shared" si="604"/>
        <v>113</v>
      </c>
      <c r="U623" s="286">
        <f t="shared" si="604"/>
        <v>423</v>
      </c>
      <c r="V623" s="286">
        <f t="shared" si="604"/>
        <v>0</v>
      </c>
      <c r="W623" s="286">
        <f t="shared" si="604"/>
        <v>110</v>
      </c>
      <c r="X623" s="286">
        <f t="shared" si="604"/>
        <v>8</v>
      </c>
      <c r="Y623" s="286">
        <f t="shared" si="604"/>
        <v>0</v>
      </c>
      <c r="Z623" s="286">
        <f t="shared" si="604"/>
        <v>0</v>
      </c>
      <c r="AA623" s="286">
        <f t="shared" si="604"/>
        <v>0</v>
      </c>
      <c r="AB623" s="286">
        <f t="shared" si="604"/>
        <v>82</v>
      </c>
      <c r="AC623" s="286">
        <f t="shared" si="604"/>
        <v>4631</v>
      </c>
      <c r="AD623" s="286">
        <f t="shared" si="604"/>
        <v>0</v>
      </c>
      <c r="AE623" s="292">
        <f t="shared" si="565"/>
        <v>15708</v>
      </c>
      <c r="AF623" s="286">
        <f t="shared" si="604"/>
        <v>15708</v>
      </c>
      <c r="AG623" s="286">
        <f t="shared" si="604"/>
        <v>7184</v>
      </c>
      <c r="AH623" s="286">
        <f t="shared" si="604"/>
        <v>3025</v>
      </c>
      <c r="AI623" s="286">
        <f t="shared" si="604"/>
        <v>0</v>
      </c>
      <c r="AJ623" s="286">
        <f t="shared" si="604"/>
        <v>0</v>
      </c>
      <c r="AK623" s="286">
        <f t="shared" si="604"/>
        <v>0</v>
      </c>
      <c r="AL623" s="286">
        <f t="shared" si="604"/>
        <v>2242</v>
      </c>
      <c r="AM623" s="286">
        <f t="shared" si="604"/>
        <v>0</v>
      </c>
      <c r="AN623" s="286">
        <f t="shared" si="604"/>
        <v>0</v>
      </c>
      <c r="AO623" s="286">
        <f t="shared" si="604"/>
        <v>0</v>
      </c>
      <c r="AP623" s="286">
        <f t="shared" si="604"/>
        <v>0</v>
      </c>
      <c r="AQ623"/>
    </row>
    <row r="624" spans="1:43" ht="14.25" customHeight="1">
      <c r="A624" s="43"/>
      <c r="B624" s="43"/>
      <c r="C624" s="28" t="s">
        <v>315</v>
      </c>
      <c r="D624" s="29" t="s">
        <v>316</v>
      </c>
      <c r="E624" s="286">
        <f t="shared" ref="E624:K624" si="605">E751+E799+E802+E805+E808+E811+E814</f>
        <v>11745</v>
      </c>
      <c r="F624" s="286">
        <f t="shared" si="605"/>
        <v>0</v>
      </c>
      <c r="G624" s="286">
        <f t="shared" si="605"/>
        <v>0</v>
      </c>
      <c r="H624" s="286">
        <f t="shared" si="605"/>
        <v>0</v>
      </c>
      <c r="I624" s="286">
        <f t="shared" si="605"/>
        <v>0</v>
      </c>
      <c r="J624" s="286">
        <f t="shared" si="605"/>
        <v>0</v>
      </c>
      <c r="K624" s="286">
        <f t="shared" si="605"/>
        <v>0</v>
      </c>
      <c r="L624" s="48">
        <f t="shared" si="578"/>
        <v>0</v>
      </c>
      <c r="M624" s="48">
        <f t="shared" si="579"/>
        <v>0</v>
      </c>
      <c r="N624" s="286">
        <f t="shared" ref="N624:AD624" si="606">N751+N799+N802+N805+N808+N811+N814</f>
        <v>0</v>
      </c>
      <c r="O624" s="286">
        <f t="shared" si="606"/>
        <v>0</v>
      </c>
      <c r="P624" s="286">
        <f t="shared" si="606"/>
        <v>0</v>
      </c>
      <c r="Q624" s="286">
        <f t="shared" si="606"/>
        <v>0</v>
      </c>
      <c r="R624" s="286">
        <f t="shared" si="606"/>
        <v>0</v>
      </c>
      <c r="S624" s="286">
        <f t="shared" si="606"/>
        <v>10272</v>
      </c>
      <c r="T624" s="286">
        <f t="shared" si="606"/>
        <v>0</v>
      </c>
      <c r="U624" s="286">
        <f t="shared" si="606"/>
        <v>0</v>
      </c>
      <c r="V624" s="286">
        <f t="shared" si="606"/>
        <v>0</v>
      </c>
      <c r="W624" s="286">
        <f t="shared" si="606"/>
        <v>0</v>
      </c>
      <c r="X624" s="286">
        <f t="shared" si="606"/>
        <v>0</v>
      </c>
      <c r="Y624" s="286">
        <f t="shared" si="606"/>
        <v>0</v>
      </c>
      <c r="Z624" s="286">
        <f t="shared" si="606"/>
        <v>0</v>
      </c>
      <c r="AA624" s="286">
        <f t="shared" si="606"/>
        <v>0</v>
      </c>
      <c r="AB624" s="286">
        <f t="shared" si="606"/>
        <v>0</v>
      </c>
      <c r="AC624" s="286">
        <f t="shared" si="606"/>
        <v>0</v>
      </c>
      <c r="AD624" s="286">
        <f t="shared" si="606"/>
        <v>0</v>
      </c>
      <c r="AE624" s="292">
        <f t="shared" si="565"/>
        <v>10272</v>
      </c>
      <c r="AF624" s="286">
        <f t="shared" ref="AF624:AP624" si="607">AF751+AF799+AF802+AF805+AF808+AF811+AF814</f>
        <v>10272</v>
      </c>
      <c r="AG624" s="286">
        <f t="shared" si="607"/>
        <v>4950</v>
      </c>
      <c r="AH624" s="286">
        <f t="shared" si="607"/>
        <v>0</v>
      </c>
      <c r="AI624" s="286">
        <f t="shared" si="607"/>
        <v>0</v>
      </c>
      <c r="AJ624" s="286">
        <f t="shared" si="607"/>
        <v>0</v>
      </c>
      <c r="AK624" s="286">
        <f t="shared" si="607"/>
        <v>0</v>
      </c>
      <c r="AL624" s="286">
        <f t="shared" si="607"/>
        <v>0</v>
      </c>
      <c r="AM624" s="286">
        <f t="shared" si="607"/>
        <v>0</v>
      </c>
      <c r="AN624" s="286">
        <f t="shared" si="607"/>
        <v>0</v>
      </c>
      <c r="AO624" s="286">
        <f t="shared" si="607"/>
        <v>0</v>
      </c>
      <c r="AP624" s="286">
        <f t="shared" si="607"/>
        <v>0</v>
      </c>
      <c r="AQ624"/>
    </row>
    <row r="625" spans="1:43" ht="14.25">
      <c r="A625" s="43"/>
      <c r="B625" s="43"/>
      <c r="C625" s="28" t="s">
        <v>317</v>
      </c>
      <c r="D625" s="29" t="s">
        <v>318</v>
      </c>
      <c r="E625" s="286">
        <f t="shared" ref="E625:K625" si="608">E827+E961</f>
        <v>46369.19</v>
      </c>
      <c r="F625" s="286">
        <f t="shared" si="608"/>
        <v>0</v>
      </c>
      <c r="G625" s="286">
        <f t="shared" si="608"/>
        <v>48122</v>
      </c>
      <c r="H625" s="286">
        <f t="shared" si="608"/>
        <v>46622</v>
      </c>
      <c r="I625" s="286">
        <f t="shared" si="608"/>
        <v>0</v>
      </c>
      <c r="J625" s="286">
        <f t="shared" si="608"/>
        <v>800</v>
      </c>
      <c r="K625" s="286">
        <f t="shared" si="608"/>
        <v>700</v>
      </c>
      <c r="L625" s="48">
        <f t="shared" si="578"/>
        <v>48122</v>
      </c>
      <c r="M625" s="48">
        <f t="shared" si="579"/>
        <v>0</v>
      </c>
      <c r="N625" s="286">
        <f t="shared" ref="N625:AD625" si="609">N827+N961</f>
        <v>0</v>
      </c>
      <c r="O625" s="286">
        <f t="shared" si="609"/>
        <v>0</v>
      </c>
      <c r="P625" s="286">
        <f t="shared" si="609"/>
        <v>0</v>
      </c>
      <c r="Q625" s="286">
        <f t="shared" si="609"/>
        <v>0</v>
      </c>
      <c r="R625" s="286">
        <f t="shared" si="609"/>
        <v>0</v>
      </c>
      <c r="S625" s="286">
        <f t="shared" si="609"/>
        <v>0</v>
      </c>
      <c r="T625" s="286">
        <f t="shared" si="609"/>
        <v>0</v>
      </c>
      <c r="U625" s="286">
        <f t="shared" si="609"/>
        <v>0</v>
      </c>
      <c r="V625" s="286">
        <f t="shared" si="609"/>
        <v>0</v>
      </c>
      <c r="W625" s="286">
        <f t="shared" si="609"/>
        <v>155</v>
      </c>
      <c r="X625" s="286">
        <f t="shared" si="609"/>
        <v>3638.87</v>
      </c>
      <c r="Y625" s="286">
        <f t="shared" si="609"/>
        <v>0</v>
      </c>
      <c r="Z625" s="286">
        <f t="shared" si="609"/>
        <v>0</v>
      </c>
      <c r="AA625" s="286">
        <f t="shared" si="609"/>
        <v>140</v>
      </c>
      <c r="AB625" s="286">
        <f t="shared" si="609"/>
        <v>0</v>
      </c>
      <c r="AC625" s="286">
        <f t="shared" si="609"/>
        <v>35</v>
      </c>
      <c r="AD625" s="286">
        <f t="shared" si="609"/>
        <v>4922.84</v>
      </c>
      <c r="AE625" s="292">
        <f t="shared" si="565"/>
        <v>57013.710000000006</v>
      </c>
      <c r="AF625" s="286">
        <f t="shared" ref="AF625:AP625" si="610">AF827+AF961</f>
        <v>57013.71</v>
      </c>
      <c r="AG625" s="286">
        <f t="shared" si="610"/>
        <v>9273</v>
      </c>
      <c r="AH625" s="286">
        <f t="shared" si="610"/>
        <v>45255</v>
      </c>
      <c r="AI625" s="286">
        <f t="shared" si="610"/>
        <v>0</v>
      </c>
      <c r="AJ625" s="286">
        <f t="shared" si="610"/>
        <v>0</v>
      </c>
      <c r="AK625" s="286">
        <f t="shared" si="610"/>
        <v>0</v>
      </c>
      <c r="AL625" s="286">
        <f t="shared" si="610"/>
        <v>44189</v>
      </c>
      <c r="AM625" s="286">
        <f t="shared" si="610"/>
        <v>0</v>
      </c>
      <c r="AN625" s="286">
        <f t="shared" si="610"/>
        <v>0</v>
      </c>
      <c r="AO625" s="286">
        <f t="shared" si="610"/>
        <v>0</v>
      </c>
      <c r="AP625" s="286">
        <f t="shared" si="610"/>
        <v>0</v>
      </c>
      <c r="AQ625"/>
    </row>
    <row r="626" spans="1:43" ht="15" hidden="1" customHeight="1">
      <c r="A626" s="43"/>
      <c r="B626" s="43"/>
      <c r="C626" s="28" t="s">
        <v>470</v>
      </c>
      <c r="D626" s="29">
        <v>55</v>
      </c>
      <c r="E626" s="93"/>
      <c r="F626" s="93"/>
      <c r="G626" s="93"/>
      <c r="H626" s="93"/>
      <c r="I626" s="93"/>
      <c r="J626" s="93"/>
      <c r="K626" s="93"/>
      <c r="L626" s="48">
        <f t="shared" si="578"/>
        <v>0</v>
      </c>
      <c r="M626" s="48">
        <f t="shared" si="579"/>
        <v>0</v>
      </c>
      <c r="N626" s="93"/>
      <c r="O626" s="93"/>
      <c r="P626" s="93"/>
      <c r="Q626" s="93"/>
      <c r="R626" s="93"/>
      <c r="S626" s="93"/>
      <c r="T626" s="93"/>
      <c r="U626" s="93"/>
      <c r="V626" s="93"/>
      <c r="W626" s="93"/>
      <c r="X626" s="93"/>
      <c r="Y626" s="93"/>
      <c r="Z626" s="93"/>
      <c r="AA626" s="93"/>
      <c r="AB626" s="93"/>
      <c r="AC626" s="93"/>
      <c r="AD626" s="93"/>
      <c r="AE626" s="292">
        <f t="shared" si="565"/>
        <v>0</v>
      </c>
      <c r="AF626" s="93"/>
      <c r="AG626" s="93"/>
      <c r="AH626" s="93"/>
      <c r="AI626" s="93"/>
      <c r="AJ626" s="93"/>
      <c r="AK626" s="93"/>
      <c r="AL626" s="93"/>
      <c r="AM626" s="93"/>
      <c r="AN626" s="93"/>
      <c r="AO626" s="93"/>
      <c r="AP626" s="93"/>
      <c r="AQ626"/>
    </row>
    <row r="627" spans="1:43" ht="14.25">
      <c r="A627" s="43"/>
      <c r="B627" s="43"/>
      <c r="C627" s="25" t="s">
        <v>320</v>
      </c>
      <c r="D627" s="29">
        <v>56</v>
      </c>
      <c r="E627" s="286">
        <f t="shared" ref="E627:K627" si="611">E641+E829+E962</f>
        <v>0</v>
      </c>
      <c r="F627" s="286">
        <f t="shared" si="611"/>
        <v>0</v>
      </c>
      <c r="G627" s="286">
        <f t="shared" si="611"/>
        <v>0</v>
      </c>
      <c r="H627" s="286">
        <f t="shared" si="611"/>
        <v>0</v>
      </c>
      <c r="I627" s="286">
        <f t="shared" si="611"/>
        <v>0</v>
      </c>
      <c r="J627" s="286">
        <f t="shared" si="611"/>
        <v>0</v>
      </c>
      <c r="K627" s="286">
        <f t="shared" si="611"/>
        <v>0</v>
      </c>
      <c r="L627" s="48">
        <f t="shared" si="578"/>
        <v>0</v>
      </c>
      <c r="M627" s="48">
        <f t="shared" si="579"/>
        <v>0</v>
      </c>
      <c r="N627" s="286">
        <f t="shared" ref="N627:AD627" si="612">N641+N829+N962</f>
        <v>0</v>
      </c>
      <c r="O627" s="286">
        <f t="shared" si="612"/>
        <v>0</v>
      </c>
      <c r="P627" s="286">
        <f t="shared" si="612"/>
        <v>0</v>
      </c>
      <c r="Q627" s="286">
        <f t="shared" si="612"/>
        <v>0</v>
      </c>
      <c r="R627" s="286">
        <f t="shared" si="612"/>
        <v>0</v>
      </c>
      <c r="S627" s="286">
        <f t="shared" si="612"/>
        <v>0</v>
      </c>
      <c r="T627" s="286">
        <f t="shared" si="612"/>
        <v>0</v>
      </c>
      <c r="U627" s="286">
        <f t="shared" si="612"/>
        <v>0</v>
      </c>
      <c r="V627" s="286">
        <f t="shared" si="612"/>
        <v>0</v>
      </c>
      <c r="W627" s="286">
        <f t="shared" si="612"/>
        <v>112.2</v>
      </c>
      <c r="X627" s="286">
        <f t="shared" si="612"/>
        <v>430</v>
      </c>
      <c r="Y627" s="286">
        <f t="shared" si="612"/>
        <v>0</v>
      </c>
      <c r="Z627" s="286">
        <f t="shared" si="612"/>
        <v>0</v>
      </c>
      <c r="AA627" s="286">
        <f t="shared" si="612"/>
        <v>0</v>
      </c>
      <c r="AB627" s="286">
        <f t="shared" si="612"/>
        <v>0</v>
      </c>
      <c r="AC627" s="286">
        <f t="shared" si="612"/>
        <v>0</v>
      </c>
      <c r="AD627" s="286">
        <f t="shared" si="612"/>
        <v>0</v>
      </c>
      <c r="AE627" s="292">
        <f t="shared" si="565"/>
        <v>542.20000000000005</v>
      </c>
      <c r="AF627" s="286">
        <f t="shared" ref="AF627:AP627" si="613">AF641+AF829+AF962</f>
        <v>542.20000000000005</v>
      </c>
      <c r="AG627" s="286">
        <f t="shared" si="613"/>
        <v>83</v>
      </c>
      <c r="AH627" s="286">
        <f t="shared" si="613"/>
        <v>2457</v>
      </c>
      <c r="AI627" s="286">
        <f t="shared" si="613"/>
        <v>0</v>
      </c>
      <c r="AJ627" s="286">
        <f t="shared" si="613"/>
        <v>0</v>
      </c>
      <c r="AK627" s="286">
        <f t="shared" si="613"/>
        <v>0</v>
      </c>
      <c r="AL627" s="286">
        <f t="shared" si="613"/>
        <v>2457</v>
      </c>
      <c r="AM627" s="286">
        <f t="shared" si="613"/>
        <v>2539</v>
      </c>
      <c r="AN627" s="286">
        <f t="shared" si="613"/>
        <v>1594</v>
      </c>
      <c r="AO627" s="286">
        <f t="shared" si="613"/>
        <v>196</v>
      </c>
      <c r="AP627" s="286">
        <f t="shared" si="613"/>
        <v>0</v>
      </c>
      <c r="AQ627"/>
    </row>
    <row r="628" spans="1:43" ht="14.25">
      <c r="A628" s="43"/>
      <c r="B628" s="43"/>
      <c r="C628" s="25" t="s">
        <v>320</v>
      </c>
      <c r="D628" s="29">
        <v>58</v>
      </c>
      <c r="E628" s="286">
        <f t="shared" ref="E628:K628" si="614">E963+E830</f>
        <v>4922</v>
      </c>
      <c r="F628" s="286">
        <f t="shared" si="614"/>
        <v>901</v>
      </c>
      <c r="G628" s="286">
        <f t="shared" si="614"/>
        <v>901</v>
      </c>
      <c r="H628" s="286">
        <f t="shared" si="614"/>
        <v>901</v>
      </c>
      <c r="I628" s="286">
        <f t="shared" si="614"/>
        <v>0</v>
      </c>
      <c r="J628" s="286">
        <f t="shared" si="614"/>
        <v>0</v>
      </c>
      <c r="K628" s="286">
        <f t="shared" si="614"/>
        <v>0</v>
      </c>
      <c r="L628" s="48">
        <f t="shared" si="578"/>
        <v>901</v>
      </c>
      <c r="M628" s="48">
        <f t="shared" si="579"/>
        <v>0</v>
      </c>
      <c r="N628" s="286">
        <f t="shared" ref="N628:AD628" si="615">N963+N830</f>
        <v>153</v>
      </c>
      <c r="O628" s="286">
        <f t="shared" si="615"/>
        <v>153</v>
      </c>
      <c r="P628" s="286">
        <f t="shared" si="615"/>
        <v>153</v>
      </c>
      <c r="Q628" s="286">
        <f t="shared" si="615"/>
        <v>0</v>
      </c>
      <c r="R628" s="286">
        <f t="shared" si="615"/>
        <v>0</v>
      </c>
      <c r="S628" s="286">
        <f t="shared" si="615"/>
        <v>0</v>
      </c>
      <c r="T628" s="286">
        <f t="shared" si="615"/>
        <v>0</v>
      </c>
      <c r="U628" s="286">
        <f t="shared" si="615"/>
        <v>0</v>
      </c>
      <c r="V628" s="286">
        <f t="shared" si="615"/>
        <v>0</v>
      </c>
      <c r="W628" s="286">
        <f t="shared" si="615"/>
        <v>0</v>
      </c>
      <c r="X628" s="286">
        <f t="shared" si="615"/>
        <v>0</v>
      </c>
      <c r="Y628" s="286">
        <f t="shared" si="615"/>
        <v>0</v>
      </c>
      <c r="Z628" s="286">
        <f t="shared" si="615"/>
        <v>0</v>
      </c>
      <c r="AA628" s="286">
        <f t="shared" si="615"/>
        <v>0</v>
      </c>
      <c r="AB628" s="286">
        <f t="shared" si="615"/>
        <v>0</v>
      </c>
      <c r="AC628" s="286">
        <f t="shared" si="615"/>
        <v>0</v>
      </c>
      <c r="AD628" s="286">
        <f t="shared" si="615"/>
        <v>0</v>
      </c>
      <c r="AE628" s="292">
        <f t="shared" si="565"/>
        <v>901</v>
      </c>
      <c r="AF628" s="286">
        <f t="shared" ref="AF628:AP628" si="616">AF963+AF830</f>
        <v>901</v>
      </c>
      <c r="AG628" s="286">
        <f t="shared" si="616"/>
        <v>422</v>
      </c>
      <c r="AH628" s="286">
        <f t="shared" si="616"/>
        <v>0</v>
      </c>
      <c r="AI628" s="286">
        <f t="shared" si="616"/>
        <v>0</v>
      </c>
      <c r="AJ628" s="286">
        <f t="shared" si="616"/>
        <v>0</v>
      </c>
      <c r="AK628" s="286">
        <f t="shared" si="616"/>
        <v>0</v>
      </c>
      <c r="AL628" s="286">
        <f t="shared" si="616"/>
        <v>0</v>
      </c>
      <c r="AM628" s="286">
        <f t="shared" si="616"/>
        <v>0</v>
      </c>
      <c r="AN628" s="286">
        <f t="shared" si="616"/>
        <v>0</v>
      </c>
      <c r="AO628" s="286">
        <f t="shared" si="616"/>
        <v>0</v>
      </c>
      <c r="AP628" s="286">
        <f t="shared" si="616"/>
        <v>0</v>
      </c>
      <c r="AQ628"/>
    </row>
    <row r="629" spans="1:43" ht="25.5">
      <c r="A629" s="43"/>
      <c r="B629" s="43"/>
      <c r="C629" s="112" t="s">
        <v>321</v>
      </c>
      <c r="D629" s="29">
        <v>60</v>
      </c>
      <c r="E629" s="286">
        <f t="shared" ref="E629:K629" si="617">E964</f>
        <v>2613</v>
      </c>
      <c r="F629" s="286">
        <f t="shared" si="617"/>
        <v>909</v>
      </c>
      <c r="G629" s="286">
        <f t="shared" si="617"/>
        <v>909</v>
      </c>
      <c r="H629" s="286">
        <f t="shared" si="617"/>
        <v>909</v>
      </c>
      <c r="I629" s="286">
        <f t="shared" si="617"/>
        <v>0</v>
      </c>
      <c r="J629" s="286">
        <f t="shared" si="617"/>
        <v>0</v>
      </c>
      <c r="K629" s="286">
        <f t="shared" si="617"/>
        <v>0</v>
      </c>
      <c r="L629" s="48">
        <f t="shared" si="578"/>
        <v>909</v>
      </c>
      <c r="M629" s="48">
        <f t="shared" si="579"/>
        <v>0</v>
      </c>
      <c r="N629" s="286">
        <f t="shared" ref="N629:AP629" si="618">N964</f>
        <v>0</v>
      </c>
      <c r="O629" s="286">
        <f t="shared" si="618"/>
        <v>0</v>
      </c>
      <c r="P629" s="286">
        <f t="shared" si="618"/>
        <v>0</v>
      </c>
      <c r="Q629" s="286">
        <f t="shared" si="618"/>
        <v>0</v>
      </c>
      <c r="R629" s="286">
        <f t="shared" si="618"/>
        <v>0</v>
      </c>
      <c r="S629" s="286">
        <f t="shared" si="618"/>
        <v>0</v>
      </c>
      <c r="T629" s="286">
        <f t="shared" si="618"/>
        <v>0</v>
      </c>
      <c r="U629" s="286">
        <f t="shared" si="618"/>
        <v>0</v>
      </c>
      <c r="V629" s="286">
        <f t="shared" si="618"/>
        <v>0</v>
      </c>
      <c r="W629" s="286">
        <f t="shared" si="618"/>
        <v>0</v>
      </c>
      <c r="X629" s="286">
        <f t="shared" si="618"/>
        <v>0</v>
      </c>
      <c r="Y629" s="286">
        <f t="shared" si="618"/>
        <v>0</v>
      </c>
      <c r="Z629" s="286">
        <f t="shared" si="618"/>
        <v>0</v>
      </c>
      <c r="AA629" s="286">
        <f t="shared" si="618"/>
        <v>0</v>
      </c>
      <c r="AB629" s="286">
        <f t="shared" si="618"/>
        <v>0</v>
      </c>
      <c r="AC629" s="286">
        <f t="shared" si="618"/>
        <v>0</v>
      </c>
      <c r="AD629" s="286">
        <f t="shared" si="618"/>
        <v>0</v>
      </c>
      <c r="AE629" s="292">
        <f t="shared" si="565"/>
        <v>909</v>
      </c>
      <c r="AF629" s="286">
        <f t="shared" si="618"/>
        <v>909</v>
      </c>
      <c r="AG629" s="286">
        <f t="shared" si="618"/>
        <v>862</v>
      </c>
      <c r="AH629" s="286">
        <f t="shared" si="618"/>
        <v>0</v>
      </c>
      <c r="AI629" s="286">
        <f t="shared" si="618"/>
        <v>0</v>
      </c>
      <c r="AJ629" s="286">
        <f t="shared" si="618"/>
        <v>0</v>
      </c>
      <c r="AK629" s="286">
        <f t="shared" si="618"/>
        <v>0</v>
      </c>
      <c r="AL629" s="286">
        <f t="shared" si="618"/>
        <v>0</v>
      </c>
      <c r="AM629" s="286">
        <f t="shared" si="618"/>
        <v>0</v>
      </c>
      <c r="AN629" s="286">
        <f t="shared" si="618"/>
        <v>0</v>
      </c>
      <c r="AO629" s="286">
        <f t="shared" si="618"/>
        <v>0</v>
      </c>
      <c r="AP629" s="286">
        <f t="shared" si="618"/>
        <v>0</v>
      </c>
      <c r="AQ629"/>
    </row>
    <row r="630" spans="1:43" ht="14.25">
      <c r="A630" s="43"/>
      <c r="B630" s="43"/>
      <c r="C630" s="28" t="s">
        <v>365</v>
      </c>
      <c r="D630" s="29">
        <v>70</v>
      </c>
      <c r="E630" s="286">
        <f t="shared" ref="E630:K630" si="619">E642+E968+E831</f>
        <v>7951.5</v>
      </c>
      <c r="F630" s="286">
        <f t="shared" si="619"/>
        <v>0</v>
      </c>
      <c r="G630" s="286">
        <f t="shared" si="619"/>
        <v>2568</v>
      </c>
      <c r="H630" s="286">
        <f t="shared" si="619"/>
        <v>2568</v>
      </c>
      <c r="I630" s="286">
        <f t="shared" si="619"/>
        <v>0</v>
      </c>
      <c r="J630" s="286">
        <f t="shared" si="619"/>
        <v>0</v>
      </c>
      <c r="K630" s="286">
        <f t="shared" si="619"/>
        <v>0</v>
      </c>
      <c r="L630" s="48">
        <f t="shared" si="578"/>
        <v>2568</v>
      </c>
      <c r="M630" s="48">
        <f t="shared" si="579"/>
        <v>0</v>
      </c>
      <c r="N630" s="286">
        <f t="shared" ref="N630:AD630" si="620">N642+N968+N831</f>
        <v>0</v>
      </c>
      <c r="O630" s="286">
        <f t="shared" si="620"/>
        <v>0</v>
      </c>
      <c r="P630" s="286">
        <f t="shared" si="620"/>
        <v>0</v>
      </c>
      <c r="Q630" s="286">
        <f t="shared" si="620"/>
        <v>120</v>
      </c>
      <c r="R630" s="286">
        <f t="shared" si="620"/>
        <v>0</v>
      </c>
      <c r="S630" s="286">
        <f t="shared" si="620"/>
        <v>0</v>
      </c>
      <c r="T630" s="286">
        <f t="shared" si="620"/>
        <v>157</v>
      </c>
      <c r="U630" s="286">
        <f t="shared" si="620"/>
        <v>0</v>
      </c>
      <c r="V630" s="286">
        <f t="shared" si="620"/>
        <v>617</v>
      </c>
      <c r="W630" s="286">
        <f t="shared" si="620"/>
        <v>0</v>
      </c>
      <c r="X630" s="286">
        <f t="shared" si="620"/>
        <v>0</v>
      </c>
      <c r="Y630" s="286">
        <f t="shared" si="620"/>
        <v>0</v>
      </c>
      <c r="Z630" s="286">
        <f t="shared" si="620"/>
        <v>0</v>
      </c>
      <c r="AA630" s="286">
        <f t="shared" si="620"/>
        <v>0</v>
      </c>
      <c r="AB630" s="286">
        <f t="shared" si="620"/>
        <v>0</v>
      </c>
      <c r="AC630" s="286">
        <f t="shared" si="620"/>
        <v>0</v>
      </c>
      <c r="AD630" s="286">
        <f t="shared" si="620"/>
        <v>0</v>
      </c>
      <c r="AE630" s="292">
        <f t="shared" si="565"/>
        <v>3462</v>
      </c>
      <c r="AF630" s="286">
        <f t="shared" ref="AF630:AP630" si="621">AF642+AF968+AF831</f>
        <v>3462</v>
      </c>
      <c r="AG630" s="286">
        <f t="shared" si="621"/>
        <v>1061</v>
      </c>
      <c r="AH630" s="286">
        <f t="shared" si="621"/>
        <v>613</v>
      </c>
      <c r="AI630" s="286">
        <f t="shared" si="621"/>
        <v>0</v>
      </c>
      <c r="AJ630" s="286">
        <f t="shared" si="621"/>
        <v>0</v>
      </c>
      <c r="AK630" s="286">
        <f t="shared" si="621"/>
        <v>0</v>
      </c>
      <c r="AL630" s="286">
        <f t="shared" si="621"/>
        <v>496</v>
      </c>
      <c r="AM630" s="286">
        <f t="shared" si="621"/>
        <v>0</v>
      </c>
      <c r="AN630" s="286">
        <f t="shared" si="621"/>
        <v>0</v>
      </c>
      <c r="AO630" s="286">
        <f t="shared" si="621"/>
        <v>0</v>
      </c>
      <c r="AP630" s="286">
        <f t="shared" si="621"/>
        <v>0</v>
      </c>
      <c r="AQ630"/>
    </row>
    <row r="631" spans="1:43" ht="14.25">
      <c r="A631" s="110">
        <v>1</v>
      </c>
      <c r="B631" s="110"/>
      <c r="C631" s="121" t="s">
        <v>471</v>
      </c>
      <c r="D631" s="122" t="s">
        <v>472</v>
      </c>
      <c r="E631" s="225">
        <f t="shared" ref="E631:AP633" si="622">E643+E716</f>
        <v>16800</v>
      </c>
      <c r="F631" s="225">
        <f t="shared" si="622"/>
        <v>25594</v>
      </c>
      <c r="G631" s="225">
        <f t="shared" si="622"/>
        <v>22025</v>
      </c>
      <c r="H631" s="225">
        <f t="shared" si="622"/>
        <v>6047</v>
      </c>
      <c r="I631" s="225">
        <f t="shared" si="622"/>
        <v>7238</v>
      </c>
      <c r="J631" s="225">
        <f t="shared" si="622"/>
        <v>5222</v>
      </c>
      <c r="K631" s="225">
        <f t="shared" si="622"/>
        <v>3518</v>
      </c>
      <c r="L631" s="225">
        <f t="shared" si="622"/>
        <v>22025</v>
      </c>
      <c r="M631" s="225">
        <f t="shared" si="622"/>
        <v>0</v>
      </c>
      <c r="N631" s="225">
        <f t="shared" si="622"/>
        <v>21939</v>
      </c>
      <c r="O631" s="225">
        <f t="shared" si="622"/>
        <v>22089</v>
      </c>
      <c r="P631" s="225">
        <f t="shared" si="622"/>
        <v>22232</v>
      </c>
      <c r="Q631" s="225">
        <f t="shared" si="622"/>
        <v>0</v>
      </c>
      <c r="R631" s="225">
        <f t="shared" si="622"/>
        <v>0</v>
      </c>
      <c r="S631" s="225">
        <f t="shared" si="622"/>
        <v>0</v>
      </c>
      <c r="T631" s="225">
        <f t="shared" si="622"/>
        <v>157</v>
      </c>
      <c r="U631" s="225">
        <f t="shared" si="622"/>
        <v>0</v>
      </c>
      <c r="V631" s="225">
        <f t="shared" si="622"/>
        <v>13</v>
      </c>
      <c r="W631" s="225">
        <f t="shared" si="622"/>
        <v>0</v>
      </c>
      <c r="X631" s="225">
        <f t="shared" si="622"/>
        <v>3897</v>
      </c>
      <c r="Y631" s="225">
        <f t="shared" si="622"/>
        <v>0</v>
      </c>
      <c r="Z631" s="225">
        <f t="shared" si="622"/>
        <v>0</v>
      </c>
      <c r="AA631" s="225">
        <f t="shared" si="622"/>
        <v>0</v>
      </c>
      <c r="AB631" s="225">
        <f t="shared" si="622"/>
        <v>0</v>
      </c>
      <c r="AC631" s="225">
        <f t="shared" si="622"/>
        <v>0</v>
      </c>
      <c r="AD631" s="225">
        <f t="shared" si="622"/>
        <v>0</v>
      </c>
      <c r="AE631" s="292">
        <f t="shared" si="565"/>
        <v>26092</v>
      </c>
      <c r="AF631" s="225">
        <f t="shared" si="622"/>
        <v>26092</v>
      </c>
      <c r="AG631" s="225">
        <f t="shared" si="622"/>
        <v>18035</v>
      </c>
      <c r="AH631" s="225">
        <f t="shared" si="622"/>
        <v>26242</v>
      </c>
      <c r="AI631" s="225">
        <f t="shared" si="622"/>
        <v>0</v>
      </c>
      <c r="AJ631" s="225">
        <f t="shared" si="622"/>
        <v>0</v>
      </c>
      <c r="AK631" s="225">
        <f t="shared" si="622"/>
        <v>0</v>
      </c>
      <c r="AL631" s="225">
        <f t="shared" si="622"/>
        <v>24711</v>
      </c>
      <c r="AM631" s="225">
        <f t="shared" si="622"/>
        <v>24593</v>
      </c>
      <c r="AN631" s="225">
        <f t="shared" si="622"/>
        <v>24839</v>
      </c>
      <c r="AO631" s="225">
        <f t="shared" si="622"/>
        <v>23670</v>
      </c>
      <c r="AP631" s="225">
        <f t="shared" si="622"/>
        <v>0</v>
      </c>
      <c r="AQ631"/>
    </row>
    <row r="632" spans="1:43" ht="14.25">
      <c r="A632" s="43"/>
      <c r="B632" s="43"/>
      <c r="C632" s="25" t="s">
        <v>298</v>
      </c>
      <c r="D632" s="26"/>
      <c r="E632" s="296">
        <f t="shared" si="622"/>
        <v>16171</v>
      </c>
      <c r="F632" s="296">
        <f t="shared" si="622"/>
        <v>25594</v>
      </c>
      <c r="G632" s="296">
        <f t="shared" si="622"/>
        <v>21895</v>
      </c>
      <c r="H632" s="296">
        <f t="shared" si="622"/>
        <v>5917</v>
      </c>
      <c r="I632" s="296">
        <f t="shared" si="622"/>
        <v>7238</v>
      </c>
      <c r="J632" s="296">
        <f t="shared" si="622"/>
        <v>5222</v>
      </c>
      <c r="K632" s="296">
        <f t="shared" si="622"/>
        <v>3518</v>
      </c>
      <c r="L632" s="48">
        <f t="shared" si="578"/>
        <v>21895</v>
      </c>
      <c r="M632" s="48">
        <f t="shared" si="579"/>
        <v>0</v>
      </c>
      <c r="N632" s="296">
        <f t="shared" si="622"/>
        <v>21939</v>
      </c>
      <c r="O632" s="296">
        <f t="shared" si="622"/>
        <v>22089</v>
      </c>
      <c r="P632" s="296">
        <f t="shared" si="622"/>
        <v>22232</v>
      </c>
      <c r="Q632" s="296">
        <f t="shared" si="622"/>
        <v>0</v>
      </c>
      <c r="R632" s="296">
        <f t="shared" si="622"/>
        <v>0</v>
      </c>
      <c r="S632" s="296">
        <f t="shared" si="622"/>
        <v>0</v>
      </c>
      <c r="T632" s="296">
        <f t="shared" si="622"/>
        <v>0</v>
      </c>
      <c r="U632" s="296">
        <f t="shared" si="622"/>
        <v>0</v>
      </c>
      <c r="V632" s="296">
        <f t="shared" si="622"/>
        <v>0</v>
      </c>
      <c r="W632" s="296">
        <f t="shared" si="622"/>
        <v>0</v>
      </c>
      <c r="X632" s="296">
        <f t="shared" si="622"/>
        <v>3467</v>
      </c>
      <c r="Y632" s="296">
        <f t="shared" si="622"/>
        <v>0</v>
      </c>
      <c r="Z632" s="296">
        <f t="shared" si="622"/>
        <v>0</v>
      </c>
      <c r="AA632" s="296">
        <f t="shared" si="622"/>
        <v>0</v>
      </c>
      <c r="AB632" s="296">
        <f t="shared" si="622"/>
        <v>0</v>
      </c>
      <c r="AC632" s="296">
        <f t="shared" si="622"/>
        <v>0</v>
      </c>
      <c r="AD632" s="296">
        <f t="shared" si="622"/>
        <v>0</v>
      </c>
      <c r="AE632" s="292">
        <f t="shared" si="565"/>
        <v>25362</v>
      </c>
      <c r="AF632" s="296">
        <f t="shared" si="622"/>
        <v>25362</v>
      </c>
      <c r="AG632" s="296">
        <f t="shared" si="622"/>
        <v>17806</v>
      </c>
      <c r="AH632" s="296">
        <f t="shared" si="622"/>
        <v>24292</v>
      </c>
      <c r="AI632" s="296">
        <f t="shared" si="622"/>
        <v>0</v>
      </c>
      <c r="AJ632" s="296">
        <f t="shared" si="622"/>
        <v>0</v>
      </c>
      <c r="AK632" s="296">
        <f t="shared" si="622"/>
        <v>0</v>
      </c>
      <c r="AL632" s="296">
        <f t="shared" si="622"/>
        <v>22761</v>
      </c>
      <c r="AM632" s="296">
        <f t="shared" si="622"/>
        <v>23007</v>
      </c>
      <c r="AN632" s="296">
        <f t="shared" si="622"/>
        <v>23245</v>
      </c>
      <c r="AO632" s="296">
        <f t="shared" si="622"/>
        <v>23474</v>
      </c>
      <c r="AP632" s="296">
        <f t="shared" si="622"/>
        <v>0</v>
      </c>
      <c r="AQ632"/>
    </row>
    <row r="633" spans="1:43" ht="14.25">
      <c r="A633" s="43"/>
      <c r="B633" s="43"/>
      <c r="C633" s="28" t="s">
        <v>299</v>
      </c>
      <c r="D633" s="29">
        <v>1</v>
      </c>
      <c r="E633" s="296">
        <f t="shared" si="622"/>
        <v>16171</v>
      </c>
      <c r="F633" s="296">
        <f t="shared" si="622"/>
        <v>25594</v>
      </c>
      <c r="G633" s="296">
        <f t="shared" si="622"/>
        <v>21895</v>
      </c>
      <c r="H633" s="296">
        <f t="shared" si="622"/>
        <v>5917</v>
      </c>
      <c r="I633" s="296">
        <f t="shared" si="622"/>
        <v>7238</v>
      </c>
      <c r="J633" s="296">
        <f t="shared" si="622"/>
        <v>5222</v>
      </c>
      <c r="K633" s="296">
        <f t="shared" si="622"/>
        <v>3518</v>
      </c>
      <c r="L633" s="48">
        <f t="shared" si="578"/>
        <v>21895</v>
      </c>
      <c r="M633" s="48">
        <f t="shared" si="579"/>
        <v>0</v>
      </c>
      <c r="N633" s="296">
        <f t="shared" si="622"/>
        <v>21939</v>
      </c>
      <c r="O633" s="296">
        <f t="shared" si="622"/>
        <v>22089</v>
      </c>
      <c r="P633" s="296">
        <f t="shared" si="622"/>
        <v>22232</v>
      </c>
      <c r="Q633" s="296">
        <f t="shared" si="622"/>
        <v>0</v>
      </c>
      <c r="R633" s="296">
        <f t="shared" si="622"/>
        <v>0</v>
      </c>
      <c r="S633" s="296">
        <f t="shared" si="622"/>
        <v>0</v>
      </c>
      <c r="T633" s="296">
        <f t="shared" si="622"/>
        <v>0</v>
      </c>
      <c r="U633" s="296">
        <f t="shared" si="622"/>
        <v>0</v>
      </c>
      <c r="V633" s="296">
        <f t="shared" si="622"/>
        <v>0</v>
      </c>
      <c r="W633" s="296">
        <f t="shared" si="622"/>
        <v>0</v>
      </c>
      <c r="X633" s="296">
        <f t="shared" si="622"/>
        <v>3467</v>
      </c>
      <c r="Y633" s="296">
        <f t="shared" si="622"/>
        <v>0</v>
      </c>
      <c r="Z633" s="296">
        <f t="shared" si="622"/>
        <v>0</v>
      </c>
      <c r="AA633" s="296">
        <f t="shared" si="622"/>
        <v>0</v>
      </c>
      <c r="AB633" s="296">
        <f t="shared" si="622"/>
        <v>0</v>
      </c>
      <c r="AC633" s="296">
        <f t="shared" si="622"/>
        <v>0</v>
      </c>
      <c r="AD633" s="296">
        <f t="shared" si="622"/>
        <v>0</v>
      </c>
      <c r="AE633" s="292">
        <f t="shared" si="565"/>
        <v>25362</v>
      </c>
      <c r="AF633" s="296">
        <f t="shared" si="622"/>
        <v>25362</v>
      </c>
      <c r="AG633" s="296">
        <f t="shared" si="622"/>
        <v>17806</v>
      </c>
      <c r="AH633" s="296">
        <f t="shared" si="622"/>
        <v>24292</v>
      </c>
      <c r="AI633" s="296">
        <f t="shared" si="622"/>
        <v>0</v>
      </c>
      <c r="AJ633" s="296">
        <f t="shared" si="622"/>
        <v>0</v>
      </c>
      <c r="AK633" s="296">
        <f t="shared" si="622"/>
        <v>0</v>
      </c>
      <c r="AL633" s="296">
        <f t="shared" si="622"/>
        <v>22761</v>
      </c>
      <c r="AM633" s="296">
        <f t="shared" si="622"/>
        <v>23007</v>
      </c>
      <c r="AN633" s="296">
        <f t="shared" si="622"/>
        <v>23245</v>
      </c>
      <c r="AO633" s="296">
        <f t="shared" si="622"/>
        <v>23474</v>
      </c>
      <c r="AP633" s="296">
        <f t="shared" si="622"/>
        <v>0</v>
      </c>
      <c r="AQ633"/>
    </row>
    <row r="634" spans="1:43" ht="14.25">
      <c r="A634" s="43"/>
      <c r="B634" s="43"/>
      <c r="C634" s="28" t="s">
        <v>300</v>
      </c>
      <c r="D634" s="29">
        <v>10</v>
      </c>
      <c r="E634" s="296">
        <f t="shared" ref="E634:K634" si="623">E646</f>
        <v>877</v>
      </c>
      <c r="F634" s="296">
        <f t="shared" si="623"/>
        <v>1113</v>
      </c>
      <c r="G634" s="296">
        <f t="shared" si="623"/>
        <v>1113</v>
      </c>
      <c r="H634" s="296">
        <f t="shared" si="623"/>
        <v>270</v>
      </c>
      <c r="I634" s="296">
        <f t="shared" si="623"/>
        <v>290</v>
      </c>
      <c r="J634" s="296">
        <f t="shared" si="623"/>
        <v>270</v>
      </c>
      <c r="K634" s="296">
        <f t="shared" si="623"/>
        <v>283</v>
      </c>
      <c r="L634" s="48">
        <f t="shared" si="578"/>
        <v>1113</v>
      </c>
      <c r="M634" s="48">
        <f t="shared" si="579"/>
        <v>0</v>
      </c>
      <c r="N634" s="296">
        <f t="shared" ref="N634:AP634" si="624">N646</f>
        <v>910</v>
      </c>
      <c r="O634" s="296">
        <f t="shared" si="624"/>
        <v>910</v>
      </c>
      <c r="P634" s="296">
        <f t="shared" si="624"/>
        <v>910</v>
      </c>
      <c r="Q634" s="296">
        <f t="shared" si="624"/>
        <v>0</v>
      </c>
      <c r="R634" s="296">
        <f t="shared" si="624"/>
        <v>0</v>
      </c>
      <c r="S634" s="296">
        <f t="shared" si="624"/>
        <v>0</v>
      </c>
      <c r="T634" s="296">
        <f t="shared" si="624"/>
        <v>0</v>
      </c>
      <c r="U634" s="296">
        <f t="shared" si="624"/>
        <v>0</v>
      </c>
      <c r="V634" s="296">
        <f t="shared" si="624"/>
        <v>0</v>
      </c>
      <c r="W634" s="296">
        <f t="shared" si="624"/>
        <v>0</v>
      </c>
      <c r="X634" s="296">
        <f t="shared" si="624"/>
        <v>0</v>
      </c>
      <c r="Y634" s="296">
        <f t="shared" si="624"/>
        <v>0</v>
      </c>
      <c r="Z634" s="296">
        <f t="shared" si="624"/>
        <v>0</v>
      </c>
      <c r="AA634" s="296">
        <f t="shared" si="624"/>
        <v>0</v>
      </c>
      <c r="AB634" s="296">
        <f t="shared" si="624"/>
        <v>0</v>
      </c>
      <c r="AC634" s="296">
        <f t="shared" si="624"/>
        <v>0</v>
      </c>
      <c r="AD634" s="296">
        <f t="shared" si="624"/>
        <v>0</v>
      </c>
      <c r="AE634" s="292">
        <f t="shared" si="565"/>
        <v>1113</v>
      </c>
      <c r="AF634" s="296">
        <f t="shared" si="624"/>
        <v>1113</v>
      </c>
      <c r="AG634" s="296">
        <f t="shared" si="624"/>
        <v>1001</v>
      </c>
      <c r="AH634" s="296">
        <f t="shared" si="624"/>
        <v>1183</v>
      </c>
      <c r="AI634" s="296">
        <f t="shared" si="624"/>
        <v>0</v>
      </c>
      <c r="AJ634" s="296">
        <f t="shared" si="624"/>
        <v>0</v>
      </c>
      <c r="AK634" s="296">
        <f t="shared" si="624"/>
        <v>0</v>
      </c>
      <c r="AL634" s="296">
        <f t="shared" si="624"/>
        <v>0</v>
      </c>
      <c r="AM634" s="296">
        <f t="shared" si="624"/>
        <v>0</v>
      </c>
      <c r="AN634" s="296">
        <f t="shared" si="624"/>
        <v>0</v>
      </c>
      <c r="AO634" s="296">
        <f t="shared" si="624"/>
        <v>0</v>
      </c>
      <c r="AP634" s="296">
        <f t="shared" si="624"/>
        <v>0</v>
      </c>
      <c r="AQ634"/>
    </row>
    <row r="635" spans="1:43" ht="14.25">
      <c r="A635" s="43"/>
      <c r="B635" s="43"/>
      <c r="C635" s="28" t="s">
        <v>301</v>
      </c>
      <c r="D635" s="29">
        <v>20</v>
      </c>
      <c r="E635" s="296">
        <f t="shared" ref="E635:K635" si="625">E648</f>
        <v>2865</v>
      </c>
      <c r="F635" s="296">
        <f t="shared" si="625"/>
        <v>3244</v>
      </c>
      <c r="G635" s="296">
        <f t="shared" si="625"/>
        <v>3000</v>
      </c>
      <c r="H635" s="296">
        <f t="shared" si="625"/>
        <v>747</v>
      </c>
      <c r="I635" s="296">
        <f t="shared" si="625"/>
        <v>748</v>
      </c>
      <c r="J635" s="296">
        <f t="shared" si="625"/>
        <v>752</v>
      </c>
      <c r="K635" s="296">
        <f t="shared" si="625"/>
        <v>753</v>
      </c>
      <c r="L635" s="48">
        <f t="shared" si="578"/>
        <v>3000</v>
      </c>
      <c r="M635" s="48">
        <f t="shared" si="579"/>
        <v>0</v>
      </c>
      <c r="N635" s="296">
        <f t="shared" ref="N635:AP635" si="626">N648</f>
        <v>3140</v>
      </c>
      <c r="O635" s="296">
        <f t="shared" si="626"/>
        <v>3190</v>
      </c>
      <c r="P635" s="296">
        <f t="shared" si="626"/>
        <v>3230</v>
      </c>
      <c r="Q635" s="296">
        <f t="shared" si="626"/>
        <v>0</v>
      </c>
      <c r="R635" s="296">
        <f t="shared" si="626"/>
        <v>0</v>
      </c>
      <c r="S635" s="296">
        <f t="shared" si="626"/>
        <v>0</v>
      </c>
      <c r="T635" s="296">
        <f t="shared" si="626"/>
        <v>0</v>
      </c>
      <c r="U635" s="296">
        <f t="shared" si="626"/>
        <v>0</v>
      </c>
      <c r="V635" s="296">
        <f t="shared" si="626"/>
        <v>0</v>
      </c>
      <c r="W635" s="296">
        <f t="shared" si="626"/>
        <v>0</v>
      </c>
      <c r="X635" s="296">
        <f t="shared" si="626"/>
        <v>0</v>
      </c>
      <c r="Y635" s="296">
        <f t="shared" si="626"/>
        <v>0</v>
      </c>
      <c r="Z635" s="296">
        <f t="shared" si="626"/>
        <v>0</v>
      </c>
      <c r="AA635" s="296">
        <f t="shared" si="626"/>
        <v>0</v>
      </c>
      <c r="AB635" s="296">
        <f t="shared" si="626"/>
        <v>0</v>
      </c>
      <c r="AC635" s="296">
        <f t="shared" si="626"/>
        <v>0</v>
      </c>
      <c r="AD635" s="296">
        <f t="shared" si="626"/>
        <v>0</v>
      </c>
      <c r="AE635" s="292">
        <f t="shared" si="565"/>
        <v>3000</v>
      </c>
      <c r="AF635" s="296">
        <f t="shared" si="626"/>
        <v>3000</v>
      </c>
      <c r="AG635" s="296">
        <f t="shared" si="626"/>
        <v>2916</v>
      </c>
      <c r="AH635" s="296">
        <f t="shared" si="626"/>
        <v>3355</v>
      </c>
      <c r="AI635" s="296">
        <f t="shared" si="626"/>
        <v>0</v>
      </c>
      <c r="AJ635" s="296">
        <f t="shared" si="626"/>
        <v>0</v>
      </c>
      <c r="AK635" s="296">
        <f t="shared" si="626"/>
        <v>0</v>
      </c>
      <c r="AL635" s="296">
        <f t="shared" si="626"/>
        <v>3007</v>
      </c>
      <c r="AM635" s="296">
        <f t="shared" si="626"/>
        <v>3103</v>
      </c>
      <c r="AN635" s="296">
        <f t="shared" si="626"/>
        <v>3197</v>
      </c>
      <c r="AO635" s="296">
        <f t="shared" si="626"/>
        <v>3287</v>
      </c>
      <c r="AP635" s="296">
        <f t="shared" si="626"/>
        <v>0</v>
      </c>
      <c r="AQ635"/>
    </row>
    <row r="636" spans="1:43" ht="14.25">
      <c r="A636" s="43"/>
      <c r="B636" s="43"/>
      <c r="C636" s="28" t="s">
        <v>305</v>
      </c>
      <c r="D636" s="29">
        <v>51</v>
      </c>
      <c r="E636" s="296">
        <f t="shared" ref="E636:K636" si="627">E719</f>
        <v>0</v>
      </c>
      <c r="F636" s="296">
        <f t="shared" si="627"/>
        <v>0</v>
      </c>
      <c r="G636" s="296">
        <f t="shared" si="627"/>
        <v>0</v>
      </c>
      <c r="H636" s="296">
        <f t="shared" si="627"/>
        <v>0</v>
      </c>
      <c r="I636" s="296">
        <f t="shared" si="627"/>
        <v>0</v>
      </c>
      <c r="J636" s="296">
        <f t="shared" si="627"/>
        <v>0</v>
      </c>
      <c r="K636" s="296">
        <f t="shared" si="627"/>
        <v>0</v>
      </c>
      <c r="L636" s="48">
        <f t="shared" si="578"/>
        <v>0</v>
      </c>
      <c r="M636" s="48">
        <f t="shared" si="579"/>
        <v>0</v>
      </c>
      <c r="N636" s="296">
        <f t="shared" ref="N636:AP636" si="628">N719</f>
        <v>0</v>
      </c>
      <c r="O636" s="296">
        <f t="shared" si="628"/>
        <v>0</v>
      </c>
      <c r="P636" s="296">
        <f t="shared" si="628"/>
        <v>0</v>
      </c>
      <c r="Q636" s="296">
        <f t="shared" si="628"/>
        <v>0</v>
      </c>
      <c r="R636" s="296">
        <f t="shared" si="628"/>
        <v>0</v>
      </c>
      <c r="S636" s="296">
        <f t="shared" si="628"/>
        <v>0</v>
      </c>
      <c r="T636" s="296">
        <f t="shared" si="628"/>
        <v>0</v>
      </c>
      <c r="U636" s="296">
        <f t="shared" si="628"/>
        <v>0</v>
      </c>
      <c r="V636" s="296">
        <f t="shared" si="628"/>
        <v>0</v>
      </c>
      <c r="W636" s="296">
        <f t="shared" si="628"/>
        <v>0</v>
      </c>
      <c r="X636" s="296">
        <f t="shared" si="628"/>
        <v>0</v>
      </c>
      <c r="Y636" s="296">
        <f t="shared" si="628"/>
        <v>0</v>
      </c>
      <c r="Z636" s="296">
        <f t="shared" si="628"/>
        <v>0</v>
      </c>
      <c r="AA636" s="296">
        <f t="shared" si="628"/>
        <v>0</v>
      </c>
      <c r="AB636" s="296">
        <f t="shared" si="628"/>
        <v>0</v>
      </c>
      <c r="AC636" s="296">
        <f t="shared" si="628"/>
        <v>0</v>
      </c>
      <c r="AD636" s="296">
        <f t="shared" si="628"/>
        <v>0</v>
      </c>
      <c r="AE636" s="292">
        <f t="shared" si="565"/>
        <v>0</v>
      </c>
      <c r="AF636" s="296">
        <f t="shared" si="628"/>
        <v>0</v>
      </c>
      <c r="AG636" s="296">
        <f t="shared" si="628"/>
        <v>0</v>
      </c>
      <c r="AH636" s="296">
        <f t="shared" si="628"/>
        <v>0</v>
      </c>
      <c r="AI636" s="296">
        <f t="shared" si="628"/>
        <v>0</v>
      </c>
      <c r="AJ636" s="296">
        <f t="shared" si="628"/>
        <v>0</v>
      </c>
      <c r="AK636" s="296">
        <f t="shared" si="628"/>
        <v>0</v>
      </c>
      <c r="AL636" s="296">
        <f t="shared" si="628"/>
        <v>0</v>
      </c>
      <c r="AM636" s="296">
        <f t="shared" si="628"/>
        <v>0</v>
      </c>
      <c r="AN636" s="296">
        <f t="shared" si="628"/>
        <v>0</v>
      </c>
      <c r="AO636" s="296">
        <f t="shared" si="628"/>
        <v>0</v>
      </c>
      <c r="AP636" s="296">
        <f t="shared" si="628"/>
        <v>0</v>
      </c>
      <c r="AQ636"/>
    </row>
    <row r="637" spans="1:43" ht="14.25" customHeight="1">
      <c r="A637" s="43"/>
      <c r="B637" s="43"/>
      <c r="C637" s="28" t="s">
        <v>307</v>
      </c>
      <c r="D637" s="29">
        <v>57</v>
      </c>
      <c r="E637" s="296">
        <f t="shared" ref="E637:K637" si="629">E649+E720</f>
        <v>12429</v>
      </c>
      <c r="F637" s="296">
        <f t="shared" si="629"/>
        <v>21237</v>
      </c>
      <c r="G637" s="296">
        <f t="shared" si="629"/>
        <v>17782</v>
      </c>
      <c r="H637" s="296">
        <f t="shared" si="629"/>
        <v>4900</v>
      </c>
      <c r="I637" s="296">
        <f t="shared" si="629"/>
        <v>6200</v>
      </c>
      <c r="J637" s="296">
        <f t="shared" si="629"/>
        <v>4200</v>
      </c>
      <c r="K637" s="296">
        <f t="shared" si="629"/>
        <v>2482</v>
      </c>
      <c r="L637" s="48">
        <f t="shared" si="578"/>
        <v>17782</v>
      </c>
      <c r="M637" s="48">
        <f t="shared" si="579"/>
        <v>0</v>
      </c>
      <c r="N637" s="296">
        <f t="shared" ref="N637:AP637" si="630">N649+N720</f>
        <v>17889</v>
      </c>
      <c r="O637" s="296">
        <f t="shared" si="630"/>
        <v>17989</v>
      </c>
      <c r="P637" s="296">
        <f t="shared" si="630"/>
        <v>18092</v>
      </c>
      <c r="Q637" s="296">
        <f t="shared" si="630"/>
        <v>0</v>
      </c>
      <c r="R637" s="296">
        <f t="shared" si="630"/>
        <v>0</v>
      </c>
      <c r="S637" s="296">
        <f t="shared" si="630"/>
        <v>0</v>
      </c>
      <c r="T637" s="296">
        <f t="shared" si="630"/>
        <v>0</v>
      </c>
      <c r="U637" s="296">
        <f t="shared" si="630"/>
        <v>0</v>
      </c>
      <c r="V637" s="296">
        <f t="shared" si="630"/>
        <v>0</v>
      </c>
      <c r="W637" s="296">
        <f t="shared" si="630"/>
        <v>0</v>
      </c>
      <c r="X637" s="296">
        <f t="shared" si="630"/>
        <v>3467</v>
      </c>
      <c r="Y637" s="296">
        <f t="shared" si="630"/>
        <v>0</v>
      </c>
      <c r="Z637" s="296">
        <f t="shared" si="630"/>
        <v>0</v>
      </c>
      <c r="AA637" s="296">
        <f t="shared" si="630"/>
        <v>0</v>
      </c>
      <c r="AB637" s="296">
        <f t="shared" si="630"/>
        <v>0</v>
      </c>
      <c r="AC637" s="296">
        <f t="shared" si="630"/>
        <v>0</v>
      </c>
      <c r="AD637" s="296">
        <f t="shared" si="630"/>
        <v>0</v>
      </c>
      <c r="AE637" s="292">
        <f t="shared" si="565"/>
        <v>21249</v>
      </c>
      <c r="AF637" s="296">
        <f t="shared" si="630"/>
        <v>21249</v>
      </c>
      <c r="AG637" s="296">
        <f t="shared" si="630"/>
        <v>13889</v>
      </c>
      <c r="AH637" s="296">
        <f t="shared" si="630"/>
        <v>19754</v>
      </c>
      <c r="AI637" s="296">
        <f t="shared" si="630"/>
        <v>0</v>
      </c>
      <c r="AJ637" s="296">
        <f t="shared" si="630"/>
        <v>0</v>
      </c>
      <c r="AK637" s="296">
        <f t="shared" si="630"/>
        <v>0</v>
      </c>
      <c r="AL637" s="296">
        <f t="shared" si="630"/>
        <v>19754</v>
      </c>
      <c r="AM637" s="296">
        <f t="shared" si="630"/>
        <v>19904</v>
      </c>
      <c r="AN637" s="296">
        <f t="shared" si="630"/>
        <v>20048</v>
      </c>
      <c r="AO637" s="296">
        <f t="shared" si="630"/>
        <v>20187</v>
      </c>
      <c r="AP637" s="296">
        <f t="shared" si="630"/>
        <v>0</v>
      </c>
      <c r="AQ637"/>
    </row>
    <row r="638" spans="1:43" ht="0.75" customHeight="1">
      <c r="A638" s="43"/>
      <c r="B638" s="43"/>
      <c r="C638" s="28" t="s">
        <v>327</v>
      </c>
      <c r="D638" s="29">
        <v>59</v>
      </c>
      <c r="E638" s="296">
        <f t="shared" ref="E638:K638" si="631">E650</f>
        <v>0</v>
      </c>
      <c r="F638" s="296">
        <f t="shared" si="631"/>
        <v>0</v>
      </c>
      <c r="G638" s="296">
        <f t="shared" si="631"/>
        <v>0</v>
      </c>
      <c r="H638" s="296">
        <f t="shared" si="631"/>
        <v>0</v>
      </c>
      <c r="I638" s="296">
        <f t="shared" si="631"/>
        <v>0</v>
      </c>
      <c r="J638" s="296">
        <f t="shared" si="631"/>
        <v>0</v>
      </c>
      <c r="K638" s="296">
        <f t="shared" si="631"/>
        <v>0</v>
      </c>
      <c r="L638" s="48">
        <f t="shared" si="578"/>
        <v>0</v>
      </c>
      <c r="M638" s="48">
        <f t="shared" si="579"/>
        <v>0</v>
      </c>
      <c r="N638" s="296">
        <f t="shared" ref="N638:AP638" si="632">N650</f>
        <v>0</v>
      </c>
      <c r="O638" s="296">
        <f t="shared" si="632"/>
        <v>0</v>
      </c>
      <c r="P638" s="296">
        <f t="shared" si="632"/>
        <v>0</v>
      </c>
      <c r="Q638" s="296">
        <f t="shared" si="632"/>
        <v>0</v>
      </c>
      <c r="R638" s="296">
        <f t="shared" si="632"/>
        <v>0</v>
      </c>
      <c r="S638" s="296">
        <f t="shared" si="632"/>
        <v>0</v>
      </c>
      <c r="T638" s="296">
        <f t="shared" si="632"/>
        <v>0</v>
      </c>
      <c r="U638" s="296">
        <f t="shared" si="632"/>
        <v>0</v>
      </c>
      <c r="V638" s="296">
        <f t="shared" si="632"/>
        <v>0</v>
      </c>
      <c r="W638" s="296">
        <f t="shared" si="632"/>
        <v>0</v>
      </c>
      <c r="X638" s="296">
        <f t="shared" si="632"/>
        <v>0</v>
      </c>
      <c r="Y638" s="296">
        <f t="shared" si="632"/>
        <v>0</v>
      </c>
      <c r="Z638" s="296">
        <f t="shared" si="632"/>
        <v>0</v>
      </c>
      <c r="AA638" s="296">
        <f t="shared" si="632"/>
        <v>0</v>
      </c>
      <c r="AB638" s="296">
        <f t="shared" si="632"/>
        <v>0</v>
      </c>
      <c r="AC638" s="296">
        <f t="shared" si="632"/>
        <v>0</v>
      </c>
      <c r="AD638" s="296">
        <f t="shared" si="632"/>
        <v>0</v>
      </c>
      <c r="AE638" s="292">
        <f t="shared" si="565"/>
        <v>0</v>
      </c>
      <c r="AF638" s="296">
        <f t="shared" si="632"/>
        <v>0</v>
      </c>
      <c r="AG638" s="296">
        <f t="shared" si="632"/>
        <v>0</v>
      </c>
      <c r="AH638" s="296">
        <f t="shared" si="632"/>
        <v>0</v>
      </c>
      <c r="AI638" s="296">
        <f t="shared" si="632"/>
        <v>0</v>
      </c>
      <c r="AJ638" s="296">
        <f t="shared" si="632"/>
        <v>0</v>
      </c>
      <c r="AK638" s="296">
        <f t="shared" si="632"/>
        <v>0</v>
      </c>
      <c r="AL638" s="296">
        <f t="shared" si="632"/>
        <v>0</v>
      </c>
      <c r="AM638" s="296">
        <f t="shared" si="632"/>
        <v>0</v>
      </c>
      <c r="AN638" s="296">
        <f t="shared" si="632"/>
        <v>0</v>
      </c>
      <c r="AO638" s="296">
        <f t="shared" si="632"/>
        <v>0</v>
      </c>
      <c r="AP638" s="296">
        <f t="shared" si="632"/>
        <v>0</v>
      </c>
      <c r="AQ638"/>
    </row>
    <row r="639" spans="1:43" ht="14.25" hidden="1">
      <c r="A639" s="43"/>
      <c r="B639" s="43"/>
      <c r="C639" s="28" t="s">
        <v>310</v>
      </c>
      <c r="D639" s="29">
        <v>85.01</v>
      </c>
      <c r="E639" s="296">
        <f t="shared" ref="E639:K639" si="633">E664+E690+E713+E701+E721+E728</f>
        <v>0</v>
      </c>
      <c r="F639" s="296">
        <f t="shared" si="633"/>
        <v>0</v>
      </c>
      <c r="G639" s="296">
        <f t="shared" si="633"/>
        <v>0</v>
      </c>
      <c r="H639" s="296">
        <f t="shared" si="633"/>
        <v>0</v>
      </c>
      <c r="I639" s="296">
        <f t="shared" si="633"/>
        <v>0</v>
      </c>
      <c r="J639" s="296">
        <f t="shared" si="633"/>
        <v>0</v>
      </c>
      <c r="K639" s="296">
        <f t="shared" si="633"/>
        <v>0</v>
      </c>
      <c r="L639" s="48">
        <f t="shared" si="578"/>
        <v>0</v>
      </c>
      <c r="M639" s="48">
        <f t="shared" si="579"/>
        <v>0</v>
      </c>
      <c r="N639" s="296">
        <f t="shared" ref="N639:AP639" si="634">N664+N690+N713+N701+N721+N728</f>
        <v>0</v>
      </c>
      <c r="O639" s="296">
        <f t="shared" si="634"/>
        <v>0</v>
      </c>
      <c r="P639" s="296">
        <f t="shared" si="634"/>
        <v>0</v>
      </c>
      <c r="Q639" s="296">
        <f t="shared" si="634"/>
        <v>0</v>
      </c>
      <c r="R639" s="296">
        <f t="shared" si="634"/>
        <v>0</v>
      </c>
      <c r="S639" s="296">
        <f t="shared" si="634"/>
        <v>0</v>
      </c>
      <c r="T639" s="296">
        <f t="shared" si="634"/>
        <v>0</v>
      </c>
      <c r="U639" s="296">
        <f t="shared" si="634"/>
        <v>0</v>
      </c>
      <c r="V639" s="296">
        <f t="shared" si="634"/>
        <v>0</v>
      </c>
      <c r="W639" s="296">
        <f t="shared" si="634"/>
        <v>0</v>
      </c>
      <c r="X639" s="296">
        <f t="shared" si="634"/>
        <v>0</v>
      </c>
      <c r="Y639" s="296">
        <f t="shared" si="634"/>
        <v>0</v>
      </c>
      <c r="Z639" s="296">
        <f t="shared" si="634"/>
        <v>0</v>
      </c>
      <c r="AA639" s="296">
        <f t="shared" si="634"/>
        <v>0</v>
      </c>
      <c r="AB639" s="296">
        <f t="shared" si="634"/>
        <v>0</v>
      </c>
      <c r="AC639" s="296">
        <f t="shared" si="634"/>
        <v>0</v>
      </c>
      <c r="AD639" s="296">
        <f t="shared" si="634"/>
        <v>0</v>
      </c>
      <c r="AE639" s="292">
        <f t="shared" si="565"/>
        <v>0</v>
      </c>
      <c r="AF639" s="296">
        <f t="shared" si="634"/>
        <v>0</v>
      </c>
      <c r="AG639" s="296">
        <f t="shared" si="634"/>
        <v>0</v>
      </c>
      <c r="AH639" s="296">
        <f t="shared" si="634"/>
        <v>0</v>
      </c>
      <c r="AI639" s="296">
        <f t="shared" si="634"/>
        <v>0</v>
      </c>
      <c r="AJ639" s="296">
        <f t="shared" si="634"/>
        <v>0</v>
      </c>
      <c r="AK639" s="296">
        <f t="shared" si="634"/>
        <v>0</v>
      </c>
      <c r="AL639" s="296">
        <f t="shared" si="634"/>
        <v>0</v>
      </c>
      <c r="AM639" s="296">
        <f t="shared" si="634"/>
        <v>0</v>
      </c>
      <c r="AN639" s="296">
        <f t="shared" si="634"/>
        <v>0</v>
      </c>
      <c r="AO639" s="296">
        <f t="shared" si="634"/>
        <v>0</v>
      </c>
      <c r="AP639" s="296">
        <f t="shared" si="634"/>
        <v>0</v>
      </c>
      <c r="AQ639"/>
    </row>
    <row r="640" spans="1:43" ht="16.5" customHeight="1">
      <c r="A640" s="43"/>
      <c r="B640" s="43"/>
      <c r="C640" s="25" t="s">
        <v>311</v>
      </c>
      <c r="D640" s="29"/>
      <c r="E640" s="296">
        <f t="shared" ref="E640:F640" si="635">E651</f>
        <v>629</v>
      </c>
      <c r="F640" s="296">
        <f t="shared" si="635"/>
        <v>0</v>
      </c>
      <c r="G640" s="296">
        <f>G651</f>
        <v>130</v>
      </c>
      <c r="H640" s="296">
        <f t="shared" ref="H640:AB640" si="636">H651</f>
        <v>130</v>
      </c>
      <c r="I640" s="296">
        <f t="shared" si="636"/>
        <v>0</v>
      </c>
      <c r="J640" s="296">
        <f t="shared" si="636"/>
        <v>0</v>
      </c>
      <c r="K640" s="296">
        <f t="shared" si="636"/>
        <v>0</v>
      </c>
      <c r="L640" s="296">
        <f t="shared" si="636"/>
        <v>130</v>
      </c>
      <c r="M640" s="296">
        <f t="shared" si="636"/>
        <v>0</v>
      </c>
      <c r="N640" s="296">
        <f t="shared" si="636"/>
        <v>0</v>
      </c>
      <c r="O640" s="296">
        <f t="shared" si="636"/>
        <v>0</v>
      </c>
      <c r="P640" s="296">
        <f t="shared" si="636"/>
        <v>0</v>
      </c>
      <c r="Q640" s="296">
        <f t="shared" si="636"/>
        <v>0</v>
      </c>
      <c r="R640" s="296">
        <f t="shared" si="636"/>
        <v>0</v>
      </c>
      <c r="S640" s="296">
        <f t="shared" si="636"/>
        <v>0</v>
      </c>
      <c r="T640" s="296">
        <f t="shared" si="636"/>
        <v>157</v>
      </c>
      <c r="U640" s="296">
        <f t="shared" si="636"/>
        <v>0</v>
      </c>
      <c r="V640" s="296">
        <f t="shared" si="636"/>
        <v>13</v>
      </c>
      <c r="W640" s="296">
        <f t="shared" si="636"/>
        <v>0</v>
      </c>
      <c r="X640" s="296">
        <f t="shared" si="636"/>
        <v>430</v>
      </c>
      <c r="Y640" s="296">
        <f t="shared" si="636"/>
        <v>0</v>
      </c>
      <c r="Z640" s="296">
        <f t="shared" si="636"/>
        <v>0</v>
      </c>
      <c r="AA640" s="296">
        <f t="shared" si="636"/>
        <v>0</v>
      </c>
      <c r="AB640" s="296">
        <f t="shared" si="636"/>
        <v>0</v>
      </c>
      <c r="AC640" s="296">
        <f>AC651+AC738</f>
        <v>0</v>
      </c>
      <c r="AD640" s="296">
        <f>AD651+AD738</f>
        <v>0</v>
      </c>
      <c r="AE640" s="292">
        <f t="shared" si="565"/>
        <v>730</v>
      </c>
      <c r="AF640" s="296">
        <f>AF651</f>
        <v>730</v>
      </c>
      <c r="AG640" s="296">
        <f t="shared" ref="AG640:AP640" si="637">AG651</f>
        <v>229</v>
      </c>
      <c r="AH640" s="296">
        <f t="shared" si="637"/>
        <v>1950</v>
      </c>
      <c r="AI640" s="296">
        <f t="shared" si="637"/>
        <v>0</v>
      </c>
      <c r="AJ640" s="296">
        <f t="shared" si="637"/>
        <v>0</v>
      </c>
      <c r="AK640" s="296">
        <f t="shared" si="637"/>
        <v>0</v>
      </c>
      <c r="AL640" s="296">
        <f t="shared" si="637"/>
        <v>1950</v>
      </c>
      <c r="AM640" s="296">
        <f t="shared" si="637"/>
        <v>1586</v>
      </c>
      <c r="AN640" s="296">
        <f t="shared" si="637"/>
        <v>1594</v>
      </c>
      <c r="AO640" s="296">
        <f t="shared" si="637"/>
        <v>196</v>
      </c>
      <c r="AP640" s="296">
        <f t="shared" si="637"/>
        <v>0</v>
      </c>
      <c r="AQ640"/>
    </row>
    <row r="641" spans="1:43" ht="14.25" customHeight="1">
      <c r="A641" s="43"/>
      <c r="B641" s="43"/>
      <c r="C641" s="25" t="s">
        <v>320</v>
      </c>
      <c r="D641" s="29">
        <v>56</v>
      </c>
      <c r="E641" s="93"/>
      <c r="F641" s="93"/>
      <c r="G641" s="93">
        <f>G653</f>
        <v>0</v>
      </c>
      <c r="H641" s="93">
        <f t="shared" ref="H641:AP642" si="638">H653</f>
        <v>0</v>
      </c>
      <c r="I641" s="93">
        <f t="shared" si="638"/>
        <v>0</v>
      </c>
      <c r="J641" s="93">
        <f t="shared" si="638"/>
        <v>0</v>
      </c>
      <c r="K641" s="93">
        <f t="shared" si="638"/>
        <v>0</v>
      </c>
      <c r="L641" s="93">
        <f t="shared" si="638"/>
        <v>0</v>
      </c>
      <c r="M641" s="93">
        <f t="shared" si="638"/>
        <v>0</v>
      </c>
      <c r="N641" s="93">
        <f t="shared" si="638"/>
        <v>0</v>
      </c>
      <c r="O641" s="93">
        <f t="shared" si="638"/>
        <v>0</v>
      </c>
      <c r="P641" s="93">
        <f t="shared" si="638"/>
        <v>0</v>
      </c>
      <c r="Q641" s="93">
        <f t="shared" si="638"/>
        <v>0</v>
      </c>
      <c r="R641" s="93">
        <f t="shared" si="638"/>
        <v>0</v>
      </c>
      <c r="S641" s="93">
        <f t="shared" si="638"/>
        <v>0</v>
      </c>
      <c r="T641" s="93">
        <f t="shared" si="638"/>
        <v>0</v>
      </c>
      <c r="U641" s="93">
        <f t="shared" si="638"/>
        <v>0</v>
      </c>
      <c r="V641" s="93">
        <f t="shared" si="638"/>
        <v>0</v>
      </c>
      <c r="W641" s="93">
        <f t="shared" si="638"/>
        <v>0</v>
      </c>
      <c r="X641" s="93">
        <f t="shared" si="638"/>
        <v>430</v>
      </c>
      <c r="Y641" s="93">
        <f t="shared" si="638"/>
        <v>0</v>
      </c>
      <c r="Z641" s="93">
        <f t="shared" si="638"/>
        <v>0</v>
      </c>
      <c r="AA641" s="93">
        <f t="shared" si="638"/>
        <v>0</v>
      </c>
      <c r="AB641" s="93">
        <f t="shared" si="638"/>
        <v>0</v>
      </c>
      <c r="AC641" s="93">
        <f t="shared" si="638"/>
        <v>0</v>
      </c>
      <c r="AD641" s="93">
        <f t="shared" si="638"/>
        <v>0</v>
      </c>
      <c r="AE641" s="292">
        <f t="shared" si="565"/>
        <v>430</v>
      </c>
      <c r="AF641" s="93">
        <f t="shared" si="638"/>
        <v>430</v>
      </c>
      <c r="AG641" s="93">
        <f t="shared" si="638"/>
        <v>57</v>
      </c>
      <c r="AH641" s="93">
        <f t="shared" si="638"/>
        <v>1707</v>
      </c>
      <c r="AI641" s="93">
        <f t="shared" si="638"/>
        <v>0</v>
      </c>
      <c r="AJ641" s="93">
        <f t="shared" si="638"/>
        <v>0</v>
      </c>
      <c r="AK641" s="93">
        <f t="shared" si="638"/>
        <v>0</v>
      </c>
      <c r="AL641" s="93">
        <f t="shared" si="638"/>
        <v>1707</v>
      </c>
      <c r="AM641" s="93">
        <f t="shared" si="638"/>
        <v>1586</v>
      </c>
      <c r="AN641" s="93">
        <f t="shared" si="638"/>
        <v>1594</v>
      </c>
      <c r="AO641" s="93">
        <f t="shared" si="638"/>
        <v>196</v>
      </c>
      <c r="AP641" s="93">
        <f t="shared" si="638"/>
        <v>0</v>
      </c>
      <c r="AQ641"/>
    </row>
    <row r="642" spans="1:43" ht="16.5" customHeight="1">
      <c r="A642" s="43"/>
      <c r="B642" s="43"/>
      <c r="C642" s="28" t="s">
        <v>365</v>
      </c>
      <c r="D642" s="29">
        <v>70</v>
      </c>
      <c r="E642" s="296">
        <f t="shared" ref="E642:K642" si="639">E654</f>
        <v>629</v>
      </c>
      <c r="F642" s="296">
        <f t="shared" si="639"/>
        <v>0</v>
      </c>
      <c r="G642" s="296">
        <f t="shared" si="639"/>
        <v>130</v>
      </c>
      <c r="H642" s="296">
        <f t="shared" si="639"/>
        <v>130</v>
      </c>
      <c r="I642" s="296">
        <f t="shared" si="639"/>
        <v>0</v>
      </c>
      <c r="J642" s="296">
        <f t="shared" si="639"/>
        <v>0</v>
      </c>
      <c r="K642" s="296">
        <f t="shared" si="639"/>
        <v>0</v>
      </c>
      <c r="L642" s="48">
        <f t="shared" si="578"/>
        <v>130</v>
      </c>
      <c r="M642" s="48">
        <f t="shared" si="579"/>
        <v>0</v>
      </c>
      <c r="N642" s="296">
        <f t="shared" si="638"/>
        <v>0</v>
      </c>
      <c r="O642" s="296">
        <f t="shared" si="638"/>
        <v>0</v>
      </c>
      <c r="P642" s="296">
        <f t="shared" si="638"/>
        <v>0</v>
      </c>
      <c r="Q642" s="296">
        <f t="shared" si="638"/>
        <v>0</v>
      </c>
      <c r="R642" s="296">
        <f t="shared" si="638"/>
        <v>0</v>
      </c>
      <c r="S642" s="296">
        <f t="shared" si="638"/>
        <v>0</v>
      </c>
      <c r="T642" s="296">
        <f t="shared" si="638"/>
        <v>157</v>
      </c>
      <c r="U642" s="296">
        <f t="shared" si="638"/>
        <v>0</v>
      </c>
      <c r="V642" s="296">
        <f t="shared" si="638"/>
        <v>13</v>
      </c>
      <c r="W642" s="296">
        <f t="shared" si="638"/>
        <v>0</v>
      </c>
      <c r="X642" s="296">
        <f t="shared" si="638"/>
        <v>0</v>
      </c>
      <c r="Y642" s="296">
        <f t="shared" si="638"/>
        <v>0</v>
      </c>
      <c r="Z642" s="296">
        <f t="shared" si="638"/>
        <v>0</v>
      </c>
      <c r="AA642" s="296">
        <f t="shared" si="638"/>
        <v>0</v>
      </c>
      <c r="AB642" s="296">
        <f t="shared" si="638"/>
        <v>0</v>
      </c>
      <c r="AC642" s="296">
        <f t="shared" si="638"/>
        <v>0</v>
      </c>
      <c r="AD642" s="296">
        <f t="shared" si="638"/>
        <v>0</v>
      </c>
      <c r="AE642" s="292">
        <f t="shared" si="565"/>
        <v>300</v>
      </c>
      <c r="AF642" s="296">
        <f t="shared" si="638"/>
        <v>300</v>
      </c>
      <c r="AG642" s="296">
        <f t="shared" si="638"/>
        <v>172</v>
      </c>
      <c r="AH642" s="296">
        <f t="shared" si="638"/>
        <v>243</v>
      </c>
      <c r="AI642" s="296">
        <f t="shared" si="638"/>
        <v>0</v>
      </c>
      <c r="AJ642" s="296">
        <f t="shared" si="638"/>
        <v>0</v>
      </c>
      <c r="AK642" s="296">
        <f t="shared" si="638"/>
        <v>0</v>
      </c>
      <c r="AL642" s="296">
        <f t="shared" si="638"/>
        <v>243</v>
      </c>
      <c r="AM642" s="296">
        <f t="shared" si="638"/>
        <v>0</v>
      </c>
      <c r="AN642" s="296">
        <f t="shared" si="638"/>
        <v>0</v>
      </c>
      <c r="AO642" s="296">
        <f t="shared" si="638"/>
        <v>0</v>
      </c>
      <c r="AP642" s="296">
        <f t="shared" si="638"/>
        <v>0</v>
      </c>
      <c r="AQ642"/>
    </row>
    <row r="643" spans="1:43" ht="14.25">
      <c r="A643" s="43" t="s">
        <v>473</v>
      </c>
      <c r="B643" s="43"/>
      <c r="C643" s="31" t="s">
        <v>474</v>
      </c>
      <c r="D643" s="29" t="s">
        <v>475</v>
      </c>
      <c r="E643" s="296">
        <f>E655+E671+E682+E693+E705+E722</f>
        <v>7320</v>
      </c>
      <c r="F643" s="296">
        <f>F655+F671+F682+F693+F705+F722</f>
        <v>7594</v>
      </c>
      <c r="G643" s="296">
        <f t="shared" ref="G643:AD643" si="640">G655+G671+G682+G693+G705+G722+G732+G737</f>
        <v>7479</v>
      </c>
      <c r="H643" s="296">
        <f t="shared" si="640"/>
        <v>2047</v>
      </c>
      <c r="I643" s="296">
        <f t="shared" si="640"/>
        <v>1938</v>
      </c>
      <c r="J643" s="296">
        <f t="shared" si="640"/>
        <v>1622</v>
      </c>
      <c r="K643" s="296">
        <f t="shared" si="640"/>
        <v>1872</v>
      </c>
      <c r="L643" s="296">
        <f t="shared" si="640"/>
        <v>7479</v>
      </c>
      <c r="M643" s="296">
        <f t="shared" si="640"/>
        <v>0</v>
      </c>
      <c r="N643" s="296">
        <f t="shared" si="640"/>
        <v>7393</v>
      </c>
      <c r="O643" s="296">
        <f t="shared" si="640"/>
        <v>7543</v>
      </c>
      <c r="P643" s="296">
        <f t="shared" si="640"/>
        <v>7686</v>
      </c>
      <c r="Q643" s="296">
        <f t="shared" si="640"/>
        <v>0</v>
      </c>
      <c r="R643" s="296">
        <f t="shared" si="640"/>
        <v>0</v>
      </c>
      <c r="S643" s="296">
        <f t="shared" si="640"/>
        <v>0</v>
      </c>
      <c r="T643" s="296">
        <f t="shared" si="640"/>
        <v>157</v>
      </c>
      <c r="U643" s="296">
        <f t="shared" si="640"/>
        <v>0</v>
      </c>
      <c r="V643" s="296">
        <f t="shared" si="640"/>
        <v>13</v>
      </c>
      <c r="W643" s="296">
        <f t="shared" si="640"/>
        <v>0</v>
      </c>
      <c r="X643" s="296">
        <f t="shared" si="640"/>
        <v>184</v>
      </c>
      <c r="Y643" s="296">
        <f t="shared" si="640"/>
        <v>0</v>
      </c>
      <c r="Z643" s="296">
        <f t="shared" si="640"/>
        <v>0</v>
      </c>
      <c r="AA643" s="296">
        <f t="shared" si="640"/>
        <v>0</v>
      </c>
      <c r="AB643" s="296">
        <f t="shared" si="640"/>
        <v>0</v>
      </c>
      <c r="AC643" s="296">
        <f t="shared" si="640"/>
        <v>0</v>
      </c>
      <c r="AD643" s="296">
        <f t="shared" si="640"/>
        <v>0</v>
      </c>
      <c r="AE643" s="292">
        <f t="shared" si="565"/>
        <v>7833</v>
      </c>
      <c r="AF643" s="296">
        <f t="shared" ref="AF643:AP643" si="641">AF655+AF671+AF682+AF693+AF705+AF722+AF732+AF737</f>
        <v>7833</v>
      </c>
      <c r="AG643" s="296">
        <f t="shared" si="641"/>
        <v>7082</v>
      </c>
      <c r="AH643" s="296">
        <f t="shared" si="641"/>
        <v>11161</v>
      </c>
      <c r="AI643" s="296">
        <f t="shared" si="641"/>
        <v>0</v>
      </c>
      <c r="AJ643" s="296">
        <f t="shared" si="641"/>
        <v>0</v>
      </c>
      <c r="AK643" s="296">
        <f t="shared" si="641"/>
        <v>0</v>
      </c>
      <c r="AL643" s="296">
        <f t="shared" si="641"/>
        <v>9630</v>
      </c>
      <c r="AM643" s="296">
        <f t="shared" si="641"/>
        <v>9512</v>
      </c>
      <c r="AN643" s="296">
        <f t="shared" si="641"/>
        <v>9758</v>
      </c>
      <c r="AO643" s="296">
        <f t="shared" si="641"/>
        <v>8589</v>
      </c>
      <c r="AP643" s="296">
        <f t="shared" si="641"/>
        <v>0</v>
      </c>
      <c r="AQ643"/>
    </row>
    <row r="644" spans="1:43" ht="14.25">
      <c r="A644" s="43"/>
      <c r="B644" s="43"/>
      <c r="C644" s="25" t="s">
        <v>298</v>
      </c>
      <c r="D644" s="29"/>
      <c r="E644" s="296">
        <f>E656+E672+E683+E694+E706+E723</f>
        <v>6691</v>
      </c>
      <c r="F644" s="296">
        <f>F656+F672+F683+F694+F706+F723</f>
        <v>7594</v>
      </c>
      <c r="G644" s="296">
        <f>G656+G672+G683+G694+G706+G723</f>
        <v>7349</v>
      </c>
      <c r="H644" s="296">
        <f>H656+H672+H683+H694+H706+H723</f>
        <v>1917</v>
      </c>
      <c r="I644" s="296">
        <f>I656+I672+I683+I694+I706+I723</f>
        <v>1938</v>
      </c>
      <c r="J644" s="296">
        <f>J656+J672+J683+J694+J706+J723</f>
        <v>1622</v>
      </c>
      <c r="K644" s="296">
        <f>K656+K672+K683+K694+K706+K723</f>
        <v>1872</v>
      </c>
      <c r="L644" s="48">
        <f t="shared" si="578"/>
        <v>7349</v>
      </c>
      <c r="M644" s="48">
        <f t="shared" si="579"/>
        <v>0</v>
      </c>
      <c r="N644" s="296">
        <f t="shared" ref="N644:AP644" si="642">N656+N672+N683+N694+N706+N723</f>
        <v>7393</v>
      </c>
      <c r="O644" s="296">
        <f t="shared" si="642"/>
        <v>7543</v>
      </c>
      <c r="P644" s="296">
        <f t="shared" si="642"/>
        <v>7686</v>
      </c>
      <c r="Q644" s="296">
        <f t="shared" si="642"/>
        <v>0</v>
      </c>
      <c r="R644" s="296">
        <f t="shared" si="642"/>
        <v>0</v>
      </c>
      <c r="S644" s="296">
        <f t="shared" si="642"/>
        <v>0</v>
      </c>
      <c r="T644" s="296">
        <f t="shared" si="642"/>
        <v>0</v>
      </c>
      <c r="U644" s="296">
        <f t="shared" si="642"/>
        <v>0</v>
      </c>
      <c r="V644" s="296">
        <f t="shared" si="642"/>
        <v>0</v>
      </c>
      <c r="W644" s="296">
        <f t="shared" si="642"/>
        <v>0</v>
      </c>
      <c r="X644" s="296">
        <f t="shared" si="642"/>
        <v>-246</v>
      </c>
      <c r="Y644" s="296">
        <f t="shared" si="642"/>
        <v>0</v>
      </c>
      <c r="Z644" s="296">
        <f t="shared" si="642"/>
        <v>0</v>
      </c>
      <c r="AA644" s="296">
        <f t="shared" si="642"/>
        <v>0</v>
      </c>
      <c r="AB644" s="296">
        <f t="shared" si="642"/>
        <v>0</v>
      </c>
      <c r="AC644" s="296">
        <f t="shared" si="642"/>
        <v>0</v>
      </c>
      <c r="AD644" s="296">
        <f t="shared" si="642"/>
        <v>0</v>
      </c>
      <c r="AE644" s="292">
        <f t="shared" si="565"/>
        <v>7103</v>
      </c>
      <c r="AF644" s="296">
        <f t="shared" si="642"/>
        <v>7103</v>
      </c>
      <c r="AG644" s="296">
        <f t="shared" si="642"/>
        <v>6853</v>
      </c>
      <c r="AH644" s="296">
        <f t="shared" si="642"/>
        <v>9211</v>
      </c>
      <c r="AI644" s="296">
        <f t="shared" si="642"/>
        <v>0</v>
      </c>
      <c r="AJ644" s="296">
        <f t="shared" si="642"/>
        <v>0</v>
      </c>
      <c r="AK644" s="296">
        <f t="shared" si="642"/>
        <v>0</v>
      </c>
      <c r="AL644" s="296">
        <f t="shared" si="642"/>
        <v>7680</v>
      </c>
      <c r="AM644" s="296">
        <f t="shared" si="642"/>
        <v>7926</v>
      </c>
      <c r="AN644" s="296">
        <f t="shared" si="642"/>
        <v>8164</v>
      </c>
      <c r="AO644" s="296">
        <f t="shared" si="642"/>
        <v>8393</v>
      </c>
      <c r="AP644" s="296">
        <f t="shared" si="642"/>
        <v>0</v>
      </c>
      <c r="AQ644"/>
    </row>
    <row r="645" spans="1:43" ht="14.25">
      <c r="A645" s="43"/>
      <c r="B645" s="43"/>
      <c r="C645" s="28" t="s">
        <v>299</v>
      </c>
      <c r="D645" s="29">
        <v>1</v>
      </c>
      <c r="E645" s="286">
        <f t="shared" ref="E645:K645" si="643">E657+E673+E683+E694+E706+E723</f>
        <v>6691</v>
      </c>
      <c r="F645" s="286">
        <f t="shared" si="643"/>
        <v>7594</v>
      </c>
      <c r="G645" s="286">
        <f t="shared" si="643"/>
        <v>7349</v>
      </c>
      <c r="H645" s="286">
        <f t="shared" si="643"/>
        <v>1917</v>
      </c>
      <c r="I645" s="286">
        <f t="shared" si="643"/>
        <v>1938</v>
      </c>
      <c r="J645" s="286">
        <f t="shared" si="643"/>
        <v>1622</v>
      </c>
      <c r="K645" s="286">
        <f t="shared" si="643"/>
        <v>1872</v>
      </c>
      <c r="L645" s="48">
        <f t="shared" si="578"/>
        <v>7349</v>
      </c>
      <c r="M645" s="48">
        <f t="shared" si="579"/>
        <v>0</v>
      </c>
      <c r="N645" s="286">
        <f t="shared" ref="N645:AP645" si="644">N657+N673+N683+N694+N706+N723</f>
        <v>7393</v>
      </c>
      <c r="O645" s="286">
        <f t="shared" si="644"/>
        <v>7543</v>
      </c>
      <c r="P645" s="286">
        <f t="shared" si="644"/>
        <v>7686</v>
      </c>
      <c r="Q645" s="286">
        <f t="shared" si="644"/>
        <v>0</v>
      </c>
      <c r="R645" s="286">
        <f t="shared" si="644"/>
        <v>0</v>
      </c>
      <c r="S645" s="286">
        <f t="shared" si="644"/>
        <v>0</v>
      </c>
      <c r="T645" s="286">
        <f t="shared" si="644"/>
        <v>0</v>
      </c>
      <c r="U645" s="286">
        <f t="shared" si="644"/>
        <v>0</v>
      </c>
      <c r="V645" s="286">
        <f t="shared" si="644"/>
        <v>0</v>
      </c>
      <c r="W645" s="286">
        <f t="shared" si="644"/>
        <v>0</v>
      </c>
      <c r="X645" s="286">
        <f t="shared" si="644"/>
        <v>-246</v>
      </c>
      <c r="Y645" s="286">
        <f t="shared" si="644"/>
        <v>0</v>
      </c>
      <c r="Z645" s="286">
        <f t="shared" si="644"/>
        <v>0</v>
      </c>
      <c r="AA645" s="286">
        <f t="shared" si="644"/>
        <v>0</v>
      </c>
      <c r="AB645" s="286">
        <f t="shared" si="644"/>
        <v>0</v>
      </c>
      <c r="AC645" s="286">
        <f t="shared" si="644"/>
        <v>0</v>
      </c>
      <c r="AD645" s="286">
        <f t="shared" si="644"/>
        <v>0</v>
      </c>
      <c r="AE645" s="292">
        <f t="shared" si="565"/>
        <v>7103</v>
      </c>
      <c r="AF645" s="286">
        <f t="shared" si="644"/>
        <v>7103</v>
      </c>
      <c r="AG645" s="286">
        <f t="shared" si="644"/>
        <v>6853</v>
      </c>
      <c r="AH645" s="286">
        <f t="shared" si="644"/>
        <v>9211</v>
      </c>
      <c r="AI645" s="286">
        <f t="shared" si="644"/>
        <v>0</v>
      </c>
      <c r="AJ645" s="286">
        <f t="shared" si="644"/>
        <v>0</v>
      </c>
      <c r="AK645" s="286">
        <f t="shared" si="644"/>
        <v>0</v>
      </c>
      <c r="AL645" s="286">
        <f t="shared" si="644"/>
        <v>7680</v>
      </c>
      <c r="AM645" s="286">
        <f t="shared" si="644"/>
        <v>7926</v>
      </c>
      <c r="AN645" s="286">
        <f t="shared" si="644"/>
        <v>8164</v>
      </c>
      <c r="AO645" s="286">
        <f t="shared" si="644"/>
        <v>8393</v>
      </c>
      <c r="AP645" s="286">
        <f t="shared" si="644"/>
        <v>0</v>
      </c>
      <c r="AQ645"/>
    </row>
    <row r="646" spans="1:43" ht="14.25">
      <c r="A646" s="43"/>
      <c r="B646" s="43"/>
      <c r="C646" s="28" t="s">
        <v>476</v>
      </c>
      <c r="D646" s="29">
        <v>10</v>
      </c>
      <c r="E646" s="286">
        <f t="shared" ref="E646:K646" si="645">E658+E674+E685+E696+E708+E725</f>
        <v>877</v>
      </c>
      <c r="F646" s="286">
        <f t="shared" si="645"/>
        <v>1113</v>
      </c>
      <c r="G646" s="286">
        <f t="shared" si="645"/>
        <v>1113</v>
      </c>
      <c r="H646" s="286">
        <f t="shared" si="645"/>
        <v>270</v>
      </c>
      <c r="I646" s="286">
        <f t="shared" si="645"/>
        <v>290</v>
      </c>
      <c r="J646" s="286">
        <f t="shared" si="645"/>
        <v>270</v>
      </c>
      <c r="K646" s="286">
        <f t="shared" si="645"/>
        <v>283</v>
      </c>
      <c r="L646" s="48">
        <f t="shared" si="578"/>
        <v>1113</v>
      </c>
      <c r="M646" s="48">
        <f t="shared" si="579"/>
        <v>0</v>
      </c>
      <c r="N646" s="286">
        <f t="shared" ref="N646:AP646" si="646">N658+N674+N685+N696+N708+N725</f>
        <v>910</v>
      </c>
      <c r="O646" s="286">
        <f t="shared" si="646"/>
        <v>910</v>
      </c>
      <c r="P646" s="286">
        <f t="shared" si="646"/>
        <v>910</v>
      </c>
      <c r="Q646" s="286">
        <f t="shared" si="646"/>
        <v>0</v>
      </c>
      <c r="R646" s="286">
        <f t="shared" si="646"/>
        <v>0</v>
      </c>
      <c r="S646" s="286">
        <f t="shared" si="646"/>
        <v>0</v>
      </c>
      <c r="T646" s="286">
        <f t="shared" si="646"/>
        <v>0</v>
      </c>
      <c r="U646" s="286">
        <f t="shared" si="646"/>
        <v>0</v>
      </c>
      <c r="V646" s="286">
        <f t="shared" si="646"/>
        <v>0</v>
      </c>
      <c r="W646" s="286">
        <f t="shared" si="646"/>
        <v>0</v>
      </c>
      <c r="X646" s="286">
        <f t="shared" si="646"/>
        <v>0</v>
      </c>
      <c r="Y646" s="286">
        <f t="shared" si="646"/>
        <v>0</v>
      </c>
      <c r="Z646" s="286">
        <f t="shared" si="646"/>
        <v>0</v>
      </c>
      <c r="AA646" s="286">
        <f t="shared" si="646"/>
        <v>0</v>
      </c>
      <c r="AB646" s="286">
        <f t="shared" si="646"/>
        <v>0</v>
      </c>
      <c r="AC646" s="286">
        <f t="shared" si="646"/>
        <v>0</v>
      </c>
      <c r="AD646" s="286">
        <f t="shared" si="646"/>
        <v>0</v>
      </c>
      <c r="AE646" s="292">
        <f t="shared" si="565"/>
        <v>1113</v>
      </c>
      <c r="AF646" s="286">
        <f t="shared" si="646"/>
        <v>1113</v>
      </c>
      <c r="AG646" s="286">
        <f t="shared" si="646"/>
        <v>1001</v>
      </c>
      <c r="AH646" s="286">
        <f t="shared" si="646"/>
        <v>1183</v>
      </c>
      <c r="AI646" s="286">
        <f t="shared" si="646"/>
        <v>0</v>
      </c>
      <c r="AJ646" s="286">
        <f t="shared" si="646"/>
        <v>0</v>
      </c>
      <c r="AK646" s="286">
        <f t="shared" si="646"/>
        <v>0</v>
      </c>
      <c r="AL646" s="286">
        <f t="shared" si="646"/>
        <v>0</v>
      </c>
      <c r="AM646" s="286">
        <f t="shared" si="646"/>
        <v>0</v>
      </c>
      <c r="AN646" s="286">
        <f t="shared" si="646"/>
        <v>0</v>
      </c>
      <c r="AO646" s="286">
        <f t="shared" si="646"/>
        <v>0</v>
      </c>
      <c r="AP646" s="286">
        <f t="shared" si="646"/>
        <v>0</v>
      </c>
      <c r="AQ646"/>
    </row>
    <row r="647" spans="1:43" ht="15" hidden="1" customHeight="1">
      <c r="A647" s="43"/>
      <c r="B647" s="43"/>
      <c r="C647" s="28" t="s">
        <v>477</v>
      </c>
      <c r="D647" s="29"/>
      <c r="E647" s="93"/>
      <c r="F647" s="93"/>
      <c r="G647" s="93"/>
      <c r="H647" s="93"/>
      <c r="I647" s="93"/>
      <c r="J647" s="93"/>
      <c r="K647" s="93"/>
      <c r="L647" s="48">
        <f t="shared" si="578"/>
        <v>0</v>
      </c>
      <c r="M647" s="48">
        <f t="shared" si="579"/>
        <v>0</v>
      </c>
      <c r="N647" s="93"/>
      <c r="O647" s="93"/>
      <c r="P647" s="93"/>
      <c r="Q647" s="93"/>
      <c r="R647" s="93"/>
      <c r="S647" s="93"/>
      <c r="T647" s="93"/>
      <c r="U647" s="93"/>
      <c r="V647" s="93"/>
      <c r="W647" s="93"/>
      <c r="X647" s="93"/>
      <c r="Y647" s="93"/>
      <c r="Z647" s="93"/>
      <c r="AA647" s="93"/>
      <c r="AB647" s="93"/>
      <c r="AC647" s="93"/>
      <c r="AD647" s="93"/>
      <c r="AE647" s="292">
        <f t="shared" si="565"/>
        <v>0</v>
      </c>
      <c r="AF647" s="93"/>
      <c r="AG647" s="93"/>
      <c r="AH647" s="93"/>
      <c r="AI647" s="93"/>
      <c r="AJ647" s="93"/>
      <c r="AK647" s="93"/>
      <c r="AL647" s="93"/>
      <c r="AM647" s="93"/>
      <c r="AN647" s="93"/>
      <c r="AO647" s="93"/>
      <c r="AP647" s="93"/>
      <c r="AQ647"/>
    </row>
    <row r="648" spans="1:43" ht="14.25">
      <c r="A648" s="43"/>
      <c r="B648" s="43"/>
      <c r="C648" s="28" t="s">
        <v>301</v>
      </c>
      <c r="D648" s="29">
        <v>20</v>
      </c>
      <c r="E648" s="286">
        <f t="shared" ref="E648:K648" si="647">E660+E676+E687+E698+E710+E727</f>
        <v>2865</v>
      </c>
      <c r="F648" s="286">
        <f t="shared" si="647"/>
        <v>3244</v>
      </c>
      <c r="G648" s="286">
        <f t="shared" si="647"/>
        <v>3000</v>
      </c>
      <c r="H648" s="286">
        <f t="shared" si="647"/>
        <v>747</v>
      </c>
      <c r="I648" s="286">
        <f t="shared" si="647"/>
        <v>748</v>
      </c>
      <c r="J648" s="286">
        <f t="shared" si="647"/>
        <v>752</v>
      </c>
      <c r="K648" s="286">
        <f t="shared" si="647"/>
        <v>753</v>
      </c>
      <c r="L648" s="48">
        <f t="shared" si="578"/>
        <v>3000</v>
      </c>
      <c r="M648" s="48">
        <f t="shared" si="579"/>
        <v>0</v>
      </c>
      <c r="N648" s="286">
        <f t="shared" ref="N648:AP648" si="648">N660+N676+N687+N698+N710+N727</f>
        <v>3140</v>
      </c>
      <c r="O648" s="286">
        <f t="shared" si="648"/>
        <v>3190</v>
      </c>
      <c r="P648" s="286">
        <f t="shared" si="648"/>
        <v>3230</v>
      </c>
      <c r="Q648" s="286">
        <f t="shared" si="648"/>
        <v>0</v>
      </c>
      <c r="R648" s="286">
        <f t="shared" si="648"/>
        <v>0</v>
      </c>
      <c r="S648" s="286">
        <f t="shared" si="648"/>
        <v>0</v>
      </c>
      <c r="T648" s="286">
        <f t="shared" si="648"/>
        <v>0</v>
      </c>
      <c r="U648" s="286">
        <f t="shared" si="648"/>
        <v>0</v>
      </c>
      <c r="V648" s="286">
        <f t="shared" si="648"/>
        <v>0</v>
      </c>
      <c r="W648" s="286">
        <f t="shared" si="648"/>
        <v>0</v>
      </c>
      <c r="X648" s="286">
        <f t="shared" si="648"/>
        <v>0</v>
      </c>
      <c r="Y648" s="286">
        <f t="shared" si="648"/>
        <v>0</v>
      </c>
      <c r="Z648" s="286">
        <f t="shared" si="648"/>
        <v>0</v>
      </c>
      <c r="AA648" s="286">
        <f t="shared" si="648"/>
        <v>0</v>
      </c>
      <c r="AB648" s="286">
        <f t="shared" si="648"/>
        <v>0</v>
      </c>
      <c r="AC648" s="286">
        <f t="shared" si="648"/>
        <v>0</v>
      </c>
      <c r="AD648" s="286">
        <f t="shared" si="648"/>
        <v>0</v>
      </c>
      <c r="AE648" s="292">
        <f t="shared" si="565"/>
        <v>3000</v>
      </c>
      <c r="AF648" s="286">
        <f t="shared" si="648"/>
        <v>3000</v>
      </c>
      <c r="AG648" s="286">
        <f t="shared" si="648"/>
        <v>2916</v>
      </c>
      <c r="AH648" s="286">
        <f t="shared" si="648"/>
        <v>3355</v>
      </c>
      <c r="AI648" s="286">
        <f t="shared" si="648"/>
        <v>0</v>
      </c>
      <c r="AJ648" s="286">
        <f t="shared" si="648"/>
        <v>0</v>
      </c>
      <c r="AK648" s="286">
        <f t="shared" si="648"/>
        <v>0</v>
      </c>
      <c r="AL648" s="286">
        <f t="shared" si="648"/>
        <v>3007</v>
      </c>
      <c r="AM648" s="286">
        <f t="shared" si="648"/>
        <v>3103</v>
      </c>
      <c r="AN648" s="286">
        <f t="shared" si="648"/>
        <v>3197</v>
      </c>
      <c r="AO648" s="286">
        <f t="shared" si="648"/>
        <v>3287</v>
      </c>
      <c r="AP648" s="286">
        <f t="shared" si="648"/>
        <v>0</v>
      </c>
      <c r="AQ648"/>
    </row>
    <row r="649" spans="1:43" ht="13.5" customHeight="1">
      <c r="A649" s="43"/>
      <c r="B649" s="109"/>
      <c r="C649" s="321" t="s">
        <v>478</v>
      </c>
      <c r="D649" s="29" t="s">
        <v>479</v>
      </c>
      <c r="E649" s="286">
        <f t="shared" ref="E649:K650" si="649">E661+E677+E688+E699+E711</f>
        <v>2949</v>
      </c>
      <c r="F649" s="286">
        <f t="shared" si="649"/>
        <v>3237</v>
      </c>
      <c r="G649" s="286">
        <f t="shared" si="649"/>
        <v>3236</v>
      </c>
      <c r="H649" s="286">
        <f t="shared" si="649"/>
        <v>900</v>
      </c>
      <c r="I649" s="286">
        <f t="shared" si="649"/>
        <v>900</v>
      </c>
      <c r="J649" s="286">
        <f t="shared" si="649"/>
        <v>600</v>
      </c>
      <c r="K649" s="286">
        <f t="shared" si="649"/>
        <v>836</v>
      </c>
      <c r="L649" s="48">
        <f t="shared" si="578"/>
        <v>3236</v>
      </c>
      <c r="M649" s="48">
        <f t="shared" si="579"/>
        <v>0</v>
      </c>
      <c r="N649" s="286">
        <f t="shared" ref="N649:AP650" si="650">N661+N677+N688+N699+N711</f>
        <v>3343</v>
      </c>
      <c r="O649" s="286">
        <f t="shared" si="650"/>
        <v>3443</v>
      </c>
      <c r="P649" s="286">
        <f t="shared" si="650"/>
        <v>3546</v>
      </c>
      <c r="Q649" s="286">
        <f t="shared" si="650"/>
        <v>0</v>
      </c>
      <c r="R649" s="286">
        <f t="shared" si="650"/>
        <v>0</v>
      </c>
      <c r="S649" s="286">
        <f t="shared" si="650"/>
        <v>0</v>
      </c>
      <c r="T649" s="286">
        <f t="shared" si="650"/>
        <v>0</v>
      </c>
      <c r="U649" s="286">
        <f t="shared" si="650"/>
        <v>0</v>
      </c>
      <c r="V649" s="286">
        <f t="shared" si="650"/>
        <v>0</v>
      </c>
      <c r="W649" s="286">
        <f t="shared" si="650"/>
        <v>0</v>
      </c>
      <c r="X649" s="286">
        <f t="shared" si="650"/>
        <v>-246</v>
      </c>
      <c r="Y649" s="286">
        <f t="shared" si="650"/>
        <v>0</v>
      </c>
      <c r="Z649" s="286">
        <f t="shared" si="650"/>
        <v>0</v>
      </c>
      <c r="AA649" s="286">
        <f t="shared" si="650"/>
        <v>0</v>
      </c>
      <c r="AB649" s="286">
        <f t="shared" si="650"/>
        <v>0</v>
      </c>
      <c r="AC649" s="286">
        <f t="shared" si="650"/>
        <v>0</v>
      </c>
      <c r="AD649" s="286">
        <f t="shared" si="650"/>
        <v>0</v>
      </c>
      <c r="AE649" s="292">
        <f t="shared" si="565"/>
        <v>2990</v>
      </c>
      <c r="AF649" s="286">
        <f t="shared" si="650"/>
        <v>2990</v>
      </c>
      <c r="AG649" s="286">
        <f t="shared" si="650"/>
        <v>2936</v>
      </c>
      <c r="AH649" s="286">
        <f t="shared" si="650"/>
        <v>4673</v>
      </c>
      <c r="AI649" s="286">
        <f t="shared" si="650"/>
        <v>0</v>
      </c>
      <c r="AJ649" s="286">
        <f t="shared" si="650"/>
        <v>0</v>
      </c>
      <c r="AK649" s="286">
        <f t="shared" si="650"/>
        <v>0</v>
      </c>
      <c r="AL649" s="286">
        <f t="shared" si="650"/>
        <v>4673</v>
      </c>
      <c r="AM649" s="286">
        <f t="shared" si="650"/>
        <v>4823</v>
      </c>
      <c r="AN649" s="286">
        <f t="shared" si="650"/>
        <v>4967</v>
      </c>
      <c r="AO649" s="286">
        <f t="shared" si="650"/>
        <v>5106</v>
      </c>
      <c r="AP649" s="286">
        <f t="shared" si="650"/>
        <v>0</v>
      </c>
      <c r="AQ649"/>
    </row>
    <row r="650" spans="1:43" ht="14.25" hidden="1">
      <c r="A650" s="43"/>
      <c r="B650" s="43"/>
      <c r="C650" s="28" t="s">
        <v>327</v>
      </c>
      <c r="D650" s="29">
        <v>59</v>
      </c>
      <c r="E650" s="286">
        <f t="shared" si="649"/>
        <v>0</v>
      </c>
      <c r="F650" s="286">
        <f t="shared" si="649"/>
        <v>0</v>
      </c>
      <c r="G650" s="286">
        <f t="shared" si="649"/>
        <v>0</v>
      </c>
      <c r="H650" s="286">
        <f t="shared" si="649"/>
        <v>0</v>
      </c>
      <c r="I650" s="286">
        <f t="shared" si="649"/>
        <v>0</v>
      </c>
      <c r="J650" s="286">
        <f t="shared" si="649"/>
        <v>0</v>
      </c>
      <c r="K650" s="286">
        <f t="shared" si="649"/>
        <v>0</v>
      </c>
      <c r="L650" s="48">
        <f t="shared" si="578"/>
        <v>0</v>
      </c>
      <c r="M650" s="48">
        <f t="shared" si="579"/>
        <v>0</v>
      </c>
      <c r="N650" s="286">
        <f t="shared" si="650"/>
        <v>0</v>
      </c>
      <c r="O650" s="286">
        <f t="shared" si="650"/>
        <v>0</v>
      </c>
      <c r="P650" s="286">
        <f t="shared" si="650"/>
        <v>0</v>
      </c>
      <c r="Q650" s="286">
        <f t="shared" si="650"/>
        <v>0</v>
      </c>
      <c r="R650" s="286">
        <f t="shared" si="650"/>
        <v>0</v>
      </c>
      <c r="S650" s="286">
        <f t="shared" si="650"/>
        <v>0</v>
      </c>
      <c r="T650" s="286">
        <f t="shared" si="650"/>
        <v>0</v>
      </c>
      <c r="U650" s="286">
        <f t="shared" si="650"/>
        <v>0</v>
      </c>
      <c r="V650" s="286">
        <f t="shared" si="650"/>
        <v>0</v>
      </c>
      <c r="W650" s="286">
        <f t="shared" si="650"/>
        <v>0</v>
      </c>
      <c r="X650" s="286">
        <f t="shared" si="650"/>
        <v>0</v>
      </c>
      <c r="Y650" s="286">
        <f t="shared" si="650"/>
        <v>0</v>
      </c>
      <c r="Z650" s="286">
        <f t="shared" si="650"/>
        <v>0</v>
      </c>
      <c r="AA650" s="286">
        <f t="shared" si="650"/>
        <v>0</v>
      </c>
      <c r="AB650" s="286">
        <f t="shared" si="650"/>
        <v>0</v>
      </c>
      <c r="AC650" s="286">
        <f t="shared" si="650"/>
        <v>0</v>
      </c>
      <c r="AD650" s="286">
        <f t="shared" si="650"/>
        <v>0</v>
      </c>
      <c r="AE650" s="292">
        <f t="shared" si="565"/>
        <v>0</v>
      </c>
      <c r="AF650" s="286">
        <f t="shared" si="650"/>
        <v>0</v>
      </c>
      <c r="AG650" s="286">
        <f t="shared" si="650"/>
        <v>0</v>
      </c>
      <c r="AH650" s="286">
        <f t="shared" si="650"/>
        <v>0</v>
      </c>
      <c r="AI650" s="286">
        <f t="shared" si="650"/>
        <v>0</v>
      </c>
      <c r="AJ650" s="286">
        <f t="shared" si="650"/>
        <v>0</v>
      </c>
      <c r="AK650" s="286">
        <f t="shared" si="650"/>
        <v>0</v>
      </c>
      <c r="AL650" s="286">
        <f t="shared" si="650"/>
        <v>0</v>
      </c>
      <c r="AM650" s="286">
        <f t="shared" si="650"/>
        <v>0</v>
      </c>
      <c r="AN650" s="286">
        <f t="shared" si="650"/>
        <v>0</v>
      </c>
      <c r="AO650" s="286">
        <f t="shared" si="650"/>
        <v>0</v>
      </c>
      <c r="AP650" s="286">
        <f t="shared" si="650"/>
        <v>0</v>
      </c>
      <c r="AQ650"/>
    </row>
    <row r="651" spans="1:43" ht="16.5" customHeight="1">
      <c r="A651" s="43"/>
      <c r="B651" s="43"/>
      <c r="C651" s="25" t="s">
        <v>311</v>
      </c>
      <c r="D651" s="29"/>
      <c r="E651" s="286">
        <f>E665+E680+E691+E703+E714+E730</f>
        <v>629</v>
      </c>
      <c r="F651" s="286">
        <f>F665+F680+F691+F703+F714+F730</f>
        <v>0</v>
      </c>
      <c r="G651" s="286">
        <f t="shared" ref="G651:AD651" si="651">G665+G680+G691+G703+G714+G730+G733+G738</f>
        <v>130</v>
      </c>
      <c r="H651" s="286">
        <f t="shared" si="651"/>
        <v>130</v>
      </c>
      <c r="I651" s="286">
        <f t="shared" si="651"/>
        <v>0</v>
      </c>
      <c r="J651" s="286">
        <f t="shared" si="651"/>
        <v>0</v>
      </c>
      <c r="K651" s="286">
        <f t="shared" si="651"/>
        <v>0</v>
      </c>
      <c r="L651" s="286">
        <f t="shared" si="651"/>
        <v>130</v>
      </c>
      <c r="M651" s="286">
        <f t="shared" si="651"/>
        <v>0</v>
      </c>
      <c r="N651" s="286">
        <f t="shared" si="651"/>
        <v>0</v>
      </c>
      <c r="O651" s="286">
        <f t="shared" si="651"/>
        <v>0</v>
      </c>
      <c r="P651" s="286">
        <f t="shared" si="651"/>
        <v>0</v>
      </c>
      <c r="Q651" s="286">
        <f t="shared" si="651"/>
        <v>0</v>
      </c>
      <c r="R651" s="286">
        <f t="shared" si="651"/>
        <v>0</v>
      </c>
      <c r="S651" s="286">
        <f t="shared" si="651"/>
        <v>0</v>
      </c>
      <c r="T651" s="286">
        <f t="shared" si="651"/>
        <v>157</v>
      </c>
      <c r="U651" s="286">
        <f t="shared" si="651"/>
        <v>0</v>
      </c>
      <c r="V651" s="286">
        <f t="shared" si="651"/>
        <v>13</v>
      </c>
      <c r="W651" s="286">
        <f t="shared" si="651"/>
        <v>0</v>
      </c>
      <c r="X651" s="286">
        <f t="shared" si="651"/>
        <v>430</v>
      </c>
      <c r="Y651" s="286">
        <f t="shared" si="651"/>
        <v>0</v>
      </c>
      <c r="Z651" s="286">
        <f t="shared" si="651"/>
        <v>0</v>
      </c>
      <c r="AA651" s="286">
        <f t="shared" si="651"/>
        <v>0</v>
      </c>
      <c r="AB651" s="286">
        <f t="shared" si="651"/>
        <v>0</v>
      </c>
      <c r="AC651" s="286">
        <f t="shared" si="651"/>
        <v>0</v>
      </c>
      <c r="AD651" s="286">
        <f t="shared" si="651"/>
        <v>0</v>
      </c>
      <c r="AE651" s="292">
        <f t="shared" si="565"/>
        <v>730</v>
      </c>
      <c r="AF651" s="286">
        <f t="shared" ref="AF651:AP651" si="652">AF665+AF680+AF691+AF703+AF714+AF730+AF733+AF738</f>
        <v>730</v>
      </c>
      <c r="AG651" s="286">
        <f t="shared" si="652"/>
        <v>229</v>
      </c>
      <c r="AH651" s="286">
        <f t="shared" si="652"/>
        <v>1950</v>
      </c>
      <c r="AI651" s="286">
        <f t="shared" si="652"/>
        <v>0</v>
      </c>
      <c r="AJ651" s="286">
        <f t="shared" si="652"/>
        <v>0</v>
      </c>
      <c r="AK651" s="286">
        <f t="shared" si="652"/>
        <v>0</v>
      </c>
      <c r="AL651" s="286">
        <f t="shared" si="652"/>
        <v>1950</v>
      </c>
      <c r="AM651" s="286">
        <f t="shared" si="652"/>
        <v>1586</v>
      </c>
      <c r="AN651" s="286">
        <f t="shared" si="652"/>
        <v>1594</v>
      </c>
      <c r="AO651" s="286">
        <f t="shared" si="652"/>
        <v>196</v>
      </c>
      <c r="AP651" s="286">
        <f t="shared" si="652"/>
        <v>0</v>
      </c>
      <c r="AQ651"/>
    </row>
    <row r="652" spans="1:43" ht="16.5" hidden="1" customHeight="1">
      <c r="A652" s="43"/>
      <c r="B652" s="43"/>
      <c r="C652" s="28" t="s">
        <v>320</v>
      </c>
      <c r="D652" s="29">
        <v>56</v>
      </c>
      <c r="E652" s="93"/>
      <c r="F652" s="93"/>
      <c r="G652" s="93"/>
      <c r="H652" s="93"/>
      <c r="I652" s="93"/>
      <c r="J652" s="93"/>
      <c r="K652" s="93"/>
      <c r="L652" s="48">
        <f t="shared" si="578"/>
        <v>0</v>
      </c>
      <c r="M652" s="48">
        <f t="shared" si="579"/>
        <v>0</v>
      </c>
      <c r="N652" s="93"/>
      <c r="O652" s="93"/>
      <c r="P652" s="93"/>
      <c r="Q652" s="93"/>
      <c r="R652" s="93"/>
      <c r="S652" s="93"/>
      <c r="T652" s="93"/>
      <c r="U652" s="93"/>
      <c r="V652" s="93"/>
      <c r="W652" s="93"/>
      <c r="X652" s="93"/>
      <c r="Y652" s="93"/>
      <c r="Z652" s="93"/>
      <c r="AA652" s="93"/>
      <c r="AB652" s="93"/>
      <c r="AC652" s="93"/>
      <c r="AD652" s="93"/>
      <c r="AE652" s="292">
        <f t="shared" si="565"/>
        <v>0</v>
      </c>
      <c r="AF652" s="93"/>
      <c r="AG652" s="93"/>
      <c r="AH652" s="93"/>
      <c r="AI652" s="93"/>
      <c r="AJ652" s="93"/>
      <c r="AK652" s="93"/>
      <c r="AL652" s="93"/>
      <c r="AM652" s="93"/>
      <c r="AN652" s="93"/>
      <c r="AO652" s="93"/>
      <c r="AP652" s="93"/>
      <c r="AQ652"/>
    </row>
    <row r="653" spans="1:43" ht="21.75" customHeight="1">
      <c r="A653" s="43"/>
      <c r="B653" s="43"/>
      <c r="C653" s="346" t="s">
        <v>480</v>
      </c>
      <c r="D653" s="347" t="s">
        <v>481</v>
      </c>
      <c r="E653" s="93"/>
      <c r="F653" s="93"/>
      <c r="G653" s="93">
        <f t="shared" ref="G653:AD653" si="653">G734+G739</f>
        <v>0</v>
      </c>
      <c r="H653" s="93">
        <f t="shared" si="653"/>
        <v>0</v>
      </c>
      <c r="I653" s="93">
        <f t="shared" si="653"/>
        <v>0</v>
      </c>
      <c r="J653" s="93">
        <f t="shared" si="653"/>
        <v>0</v>
      </c>
      <c r="K653" s="93">
        <f t="shared" si="653"/>
        <v>0</v>
      </c>
      <c r="L653" s="93">
        <f t="shared" si="653"/>
        <v>0</v>
      </c>
      <c r="M653" s="93">
        <f t="shared" si="653"/>
        <v>0</v>
      </c>
      <c r="N653" s="93">
        <f t="shared" si="653"/>
        <v>0</v>
      </c>
      <c r="O653" s="93">
        <f t="shared" si="653"/>
        <v>0</v>
      </c>
      <c r="P653" s="93">
        <f t="shared" si="653"/>
        <v>0</v>
      </c>
      <c r="Q653" s="93">
        <f t="shared" si="653"/>
        <v>0</v>
      </c>
      <c r="R653" s="93">
        <f t="shared" si="653"/>
        <v>0</v>
      </c>
      <c r="S653" s="93">
        <f t="shared" si="653"/>
        <v>0</v>
      </c>
      <c r="T653" s="93">
        <f t="shared" si="653"/>
        <v>0</v>
      </c>
      <c r="U653" s="93">
        <f t="shared" si="653"/>
        <v>0</v>
      </c>
      <c r="V653" s="93">
        <f t="shared" si="653"/>
        <v>0</v>
      </c>
      <c r="W653" s="93">
        <f t="shared" si="653"/>
        <v>0</v>
      </c>
      <c r="X653" s="93">
        <f t="shared" si="653"/>
        <v>430</v>
      </c>
      <c r="Y653" s="93">
        <f t="shared" si="653"/>
        <v>0</v>
      </c>
      <c r="Z653" s="93">
        <f t="shared" si="653"/>
        <v>0</v>
      </c>
      <c r="AA653" s="93">
        <f t="shared" si="653"/>
        <v>0</v>
      </c>
      <c r="AB653" s="93">
        <f t="shared" si="653"/>
        <v>0</v>
      </c>
      <c r="AC653" s="93">
        <f t="shared" si="653"/>
        <v>0</v>
      </c>
      <c r="AD653" s="93">
        <f t="shared" si="653"/>
        <v>0</v>
      </c>
      <c r="AE653" s="292">
        <f t="shared" si="565"/>
        <v>430</v>
      </c>
      <c r="AF653" s="93">
        <f t="shared" ref="AF653:AP653" si="654">AF734+AF739</f>
        <v>430</v>
      </c>
      <c r="AG653" s="93">
        <f t="shared" si="654"/>
        <v>57</v>
      </c>
      <c r="AH653" s="93">
        <f t="shared" si="654"/>
        <v>1707</v>
      </c>
      <c r="AI653" s="93">
        <f t="shared" si="654"/>
        <v>0</v>
      </c>
      <c r="AJ653" s="93">
        <f t="shared" si="654"/>
        <v>0</v>
      </c>
      <c r="AK653" s="93">
        <f t="shared" si="654"/>
        <v>0</v>
      </c>
      <c r="AL653" s="93">
        <f t="shared" si="654"/>
        <v>1707</v>
      </c>
      <c r="AM653" s="93">
        <f t="shared" si="654"/>
        <v>1586</v>
      </c>
      <c r="AN653" s="93">
        <f t="shared" si="654"/>
        <v>1594</v>
      </c>
      <c r="AO653" s="93">
        <f t="shared" si="654"/>
        <v>196</v>
      </c>
      <c r="AP653" s="93">
        <f t="shared" si="654"/>
        <v>0</v>
      </c>
      <c r="AQ653"/>
    </row>
    <row r="654" spans="1:43" ht="12.75" customHeight="1">
      <c r="A654" s="43"/>
      <c r="B654" s="43"/>
      <c r="C654" s="16" t="s">
        <v>365</v>
      </c>
      <c r="D654" s="29">
        <v>70</v>
      </c>
      <c r="E654" s="286">
        <f t="shared" ref="E654:K654" si="655">E670+E681+E692+E704+E715+E731</f>
        <v>629</v>
      </c>
      <c r="F654" s="286">
        <f t="shared" si="655"/>
        <v>0</v>
      </c>
      <c r="G654" s="286">
        <f t="shared" si="655"/>
        <v>130</v>
      </c>
      <c r="H654" s="286">
        <f t="shared" si="655"/>
        <v>130</v>
      </c>
      <c r="I654" s="286">
        <f t="shared" si="655"/>
        <v>0</v>
      </c>
      <c r="J654" s="286">
        <f t="shared" si="655"/>
        <v>0</v>
      </c>
      <c r="K654" s="286">
        <f t="shared" si="655"/>
        <v>0</v>
      </c>
      <c r="L654" s="48">
        <f t="shared" si="578"/>
        <v>130</v>
      </c>
      <c r="M654" s="48">
        <f t="shared" si="579"/>
        <v>0</v>
      </c>
      <c r="N654" s="286">
        <f t="shared" ref="N654:AP654" si="656">N670+N681+N692+N704+N715+N731</f>
        <v>0</v>
      </c>
      <c r="O654" s="286">
        <f t="shared" si="656"/>
        <v>0</v>
      </c>
      <c r="P654" s="286">
        <f t="shared" si="656"/>
        <v>0</v>
      </c>
      <c r="Q654" s="286">
        <f t="shared" si="656"/>
        <v>0</v>
      </c>
      <c r="R654" s="286">
        <f t="shared" si="656"/>
        <v>0</v>
      </c>
      <c r="S654" s="286">
        <f t="shared" si="656"/>
        <v>0</v>
      </c>
      <c r="T654" s="286">
        <f t="shared" si="656"/>
        <v>157</v>
      </c>
      <c r="U654" s="286">
        <f t="shared" si="656"/>
        <v>0</v>
      </c>
      <c r="V654" s="286">
        <f t="shared" si="656"/>
        <v>13</v>
      </c>
      <c r="W654" s="286">
        <f t="shared" si="656"/>
        <v>0</v>
      </c>
      <c r="X654" s="286">
        <f t="shared" si="656"/>
        <v>0</v>
      </c>
      <c r="Y654" s="286">
        <f t="shared" si="656"/>
        <v>0</v>
      </c>
      <c r="Z654" s="286">
        <f t="shared" si="656"/>
        <v>0</v>
      </c>
      <c r="AA654" s="286">
        <f t="shared" si="656"/>
        <v>0</v>
      </c>
      <c r="AB654" s="286">
        <f t="shared" si="656"/>
        <v>0</v>
      </c>
      <c r="AC654" s="286">
        <f t="shared" si="656"/>
        <v>0</v>
      </c>
      <c r="AD654" s="286">
        <f t="shared" si="656"/>
        <v>0</v>
      </c>
      <c r="AE654" s="292">
        <f t="shared" si="565"/>
        <v>300</v>
      </c>
      <c r="AF654" s="286">
        <f t="shared" si="656"/>
        <v>300</v>
      </c>
      <c r="AG654" s="286">
        <f t="shared" si="656"/>
        <v>172</v>
      </c>
      <c r="AH654" s="286">
        <f t="shared" si="656"/>
        <v>243</v>
      </c>
      <c r="AI654" s="286">
        <f t="shared" si="656"/>
        <v>0</v>
      </c>
      <c r="AJ654" s="286">
        <f t="shared" si="656"/>
        <v>0</v>
      </c>
      <c r="AK654" s="286">
        <f t="shared" si="656"/>
        <v>0</v>
      </c>
      <c r="AL654" s="286">
        <f t="shared" si="656"/>
        <v>243</v>
      </c>
      <c r="AM654" s="286">
        <f t="shared" si="656"/>
        <v>0</v>
      </c>
      <c r="AN654" s="286">
        <f t="shared" si="656"/>
        <v>0</v>
      </c>
      <c r="AO654" s="286">
        <f t="shared" si="656"/>
        <v>0</v>
      </c>
      <c r="AP654" s="286">
        <f t="shared" si="656"/>
        <v>0</v>
      </c>
      <c r="AQ654"/>
    </row>
    <row r="655" spans="1:43" ht="27" customHeight="1">
      <c r="A655" s="43" t="s">
        <v>482</v>
      </c>
      <c r="B655" s="43"/>
      <c r="C655" s="154" t="s">
        <v>483</v>
      </c>
      <c r="D655" s="155" t="s">
        <v>475</v>
      </c>
      <c r="E655" s="300">
        <f t="shared" ref="E655:K655" si="657">E656+E665</f>
        <v>2316</v>
      </c>
      <c r="F655" s="300">
        <f t="shared" si="657"/>
        <v>2475</v>
      </c>
      <c r="G655" s="300">
        <f t="shared" si="657"/>
        <v>2505</v>
      </c>
      <c r="H655" s="300">
        <f t="shared" si="657"/>
        <v>750</v>
      </c>
      <c r="I655" s="300">
        <f t="shared" si="657"/>
        <v>625</v>
      </c>
      <c r="J655" s="300">
        <f t="shared" si="657"/>
        <v>510</v>
      </c>
      <c r="K655" s="300">
        <f t="shared" si="657"/>
        <v>620</v>
      </c>
      <c r="L655" s="48">
        <f t="shared" si="578"/>
        <v>2505</v>
      </c>
      <c r="M655" s="48">
        <f t="shared" si="579"/>
        <v>0</v>
      </c>
      <c r="N655" s="300">
        <f t="shared" ref="N655:AP655" si="658">N656+N665</f>
        <v>2533</v>
      </c>
      <c r="O655" s="300">
        <f t="shared" si="658"/>
        <v>2573</v>
      </c>
      <c r="P655" s="300">
        <f t="shared" si="658"/>
        <v>2636</v>
      </c>
      <c r="Q655" s="300">
        <f t="shared" si="658"/>
        <v>0</v>
      </c>
      <c r="R655" s="300">
        <f t="shared" si="658"/>
        <v>0</v>
      </c>
      <c r="S655" s="300">
        <f t="shared" si="658"/>
        <v>0</v>
      </c>
      <c r="T655" s="300">
        <f t="shared" si="658"/>
        <v>157</v>
      </c>
      <c r="U655" s="300">
        <f t="shared" si="658"/>
        <v>0</v>
      </c>
      <c r="V655" s="300">
        <f t="shared" si="658"/>
        <v>13</v>
      </c>
      <c r="W655" s="300">
        <f t="shared" si="658"/>
        <v>0</v>
      </c>
      <c r="X655" s="300">
        <f t="shared" si="658"/>
        <v>-127</v>
      </c>
      <c r="Y655" s="300">
        <f t="shared" si="658"/>
        <v>0</v>
      </c>
      <c r="Z655" s="300">
        <f t="shared" si="658"/>
        <v>0</v>
      </c>
      <c r="AA655" s="300">
        <f t="shared" si="658"/>
        <v>0</v>
      </c>
      <c r="AB655" s="300">
        <f t="shared" si="658"/>
        <v>0</v>
      </c>
      <c r="AC655" s="300">
        <f t="shared" si="658"/>
        <v>39</v>
      </c>
      <c r="AD655" s="300">
        <f t="shared" si="658"/>
        <v>0</v>
      </c>
      <c r="AE655" s="292">
        <f t="shared" si="565"/>
        <v>2587</v>
      </c>
      <c r="AF655" s="300">
        <f t="shared" si="658"/>
        <v>2587</v>
      </c>
      <c r="AG655" s="300">
        <f t="shared" si="658"/>
        <v>2439</v>
      </c>
      <c r="AH655" s="300">
        <f t="shared" si="658"/>
        <v>3206</v>
      </c>
      <c r="AI655" s="300">
        <f t="shared" si="658"/>
        <v>0</v>
      </c>
      <c r="AJ655" s="300">
        <f t="shared" si="658"/>
        <v>0</v>
      </c>
      <c r="AK655" s="300">
        <f t="shared" si="658"/>
        <v>0</v>
      </c>
      <c r="AL655" s="300">
        <f t="shared" si="658"/>
        <v>7923</v>
      </c>
      <c r="AM655" s="300">
        <f t="shared" si="658"/>
        <v>7926</v>
      </c>
      <c r="AN655" s="300">
        <f t="shared" si="658"/>
        <v>8164</v>
      </c>
      <c r="AO655" s="300">
        <f t="shared" si="658"/>
        <v>8393</v>
      </c>
      <c r="AP655" s="300">
        <f t="shared" si="658"/>
        <v>0</v>
      </c>
      <c r="AQ655"/>
    </row>
    <row r="656" spans="1:43" ht="14.25">
      <c r="A656" s="43"/>
      <c r="B656" s="43"/>
      <c r="C656" s="25" t="s">
        <v>298</v>
      </c>
      <c r="D656" s="29"/>
      <c r="E656" s="296">
        <f t="shared" ref="E656:AP656" si="659">E657</f>
        <v>2296</v>
      </c>
      <c r="F656" s="296">
        <f t="shared" si="659"/>
        <v>2475</v>
      </c>
      <c r="G656" s="296">
        <f t="shared" si="659"/>
        <v>2380</v>
      </c>
      <c r="H656" s="296">
        <f t="shared" si="659"/>
        <v>625</v>
      </c>
      <c r="I656" s="296">
        <f t="shared" si="659"/>
        <v>625</v>
      </c>
      <c r="J656" s="296">
        <f t="shared" si="659"/>
        <v>510</v>
      </c>
      <c r="K656" s="296">
        <f t="shared" si="659"/>
        <v>620</v>
      </c>
      <c r="L656" s="48">
        <f t="shared" si="578"/>
        <v>2380</v>
      </c>
      <c r="M656" s="48">
        <f t="shared" si="579"/>
        <v>0</v>
      </c>
      <c r="N656" s="296">
        <f t="shared" si="659"/>
        <v>2533</v>
      </c>
      <c r="O656" s="296">
        <f t="shared" si="659"/>
        <v>2573</v>
      </c>
      <c r="P656" s="296">
        <f t="shared" si="659"/>
        <v>2636</v>
      </c>
      <c r="Q656" s="296">
        <f t="shared" si="659"/>
        <v>0</v>
      </c>
      <c r="R656" s="296">
        <f t="shared" si="659"/>
        <v>0</v>
      </c>
      <c r="S656" s="296">
        <f t="shared" si="659"/>
        <v>0</v>
      </c>
      <c r="T656" s="296">
        <f t="shared" si="659"/>
        <v>0</v>
      </c>
      <c r="U656" s="296">
        <f t="shared" si="659"/>
        <v>0</v>
      </c>
      <c r="V656" s="296">
        <f t="shared" si="659"/>
        <v>0</v>
      </c>
      <c r="W656" s="296">
        <f t="shared" si="659"/>
        <v>0</v>
      </c>
      <c r="X656" s="296">
        <f t="shared" si="659"/>
        <v>-127</v>
      </c>
      <c r="Y656" s="296">
        <f t="shared" si="659"/>
        <v>0</v>
      </c>
      <c r="Z656" s="296">
        <f t="shared" si="659"/>
        <v>0</v>
      </c>
      <c r="AA656" s="296">
        <f t="shared" si="659"/>
        <v>0</v>
      </c>
      <c r="AB656" s="296">
        <f t="shared" si="659"/>
        <v>0</v>
      </c>
      <c r="AC656" s="296">
        <f t="shared" si="659"/>
        <v>39</v>
      </c>
      <c r="AD656" s="296">
        <f t="shared" si="659"/>
        <v>0</v>
      </c>
      <c r="AE656" s="292">
        <f t="shared" si="565"/>
        <v>2292</v>
      </c>
      <c r="AF656" s="296">
        <f t="shared" si="659"/>
        <v>2292</v>
      </c>
      <c r="AG656" s="296">
        <f t="shared" si="659"/>
        <v>2272</v>
      </c>
      <c r="AH656" s="296">
        <f t="shared" si="659"/>
        <v>2963</v>
      </c>
      <c r="AI656" s="296">
        <f t="shared" si="659"/>
        <v>0</v>
      </c>
      <c r="AJ656" s="296">
        <f t="shared" si="659"/>
        <v>0</v>
      </c>
      <c r="AK656" s="296">
        <f t="shared" si="659"/>
        <v>0</v>
      </c>
      <c r="AL656" s="296">
        <f t="shared" si="659"/>
        <v>7680</v>
      </c>
      <c r="AM656" s="296">
        <f t="shared" si="659"/>
        <v>7926</v>
      </c>
      <c r="AN656" s="296">
        <f t="shared" si="659"/>
        <v>8164</v>
      </c>
      <c r="AO656" s="296">
        <f t="shared" si="659"/>
        <v>8393</v>
      </c>
      <c r="AP656" s="296">
        <f t="shared" si="659"/>
        <v>0</v>
      </c>
      <c r="AQ656"/>
    </row>
    <row r="657" spans="1:43" ht="14.25">
      <c r="A657" s="43"/>
      <c r="B657" s="43"/>
      <c r="C657" s="28" t="s">
        <v>299</v>
      </c>
      <c r="D657" s="29">
        <v>1</v>
      </c>
      <c r="E657" s="286">
        <f t="shared" ref="E657:K657" si="660">E658+E660+E661+E662+E663+E664</f>
        <v>2296</v>
      </c>
      <c r="F657" s="286">
        <f t="shared" si="660"/>
        <v>2475</v>
      </c>
      <c r="G657" s="286">
        <f t="shared" si="660"/>
        <v>2380</v>
      </c>
      <c r="H657" s="286">
        <f t="shared" si="660"/>
        <v>625</v>
      </c>
      <c r="I657" s="286">
        <f t="shared" si="660"/>
        <v>625</v>
      </c>
      <c r="J657" s="286">
        <f t="shared" si="660"/>
        <v>510</v>
      </c>
      <c r="K657" s="286">
        <f t="shared" si="660"/>
        <v>620</v>
      </c>
      <c r="L657" s="48">
        <f t="shared" si="578"/>
        <v>2380</v>
      </c>
      <c r="M657" s="48">
        <f t="shared" si="579"/>
        <v>0</v>
      </c>
      <c r="N657" s="286">
        <f t="shared" ref="N657:AP657" si="661">N658+N660+N661+N662+N663+N664</f>
        <v>2533</v>
      </c>
      <c r="O657" s="286">
        <f t="shared" si="661"/>
        <v>2573</v>
      </c>
      <c r="P657" s="286">
        <f t="shared" si="661"/>
        <v>2636</v>
      </c>
      <c r="Q657" s="286">
        <f t="shared" si="661"/>
        <v>0</v>
      </c>
      <c r="R657" s="286">
        <f t="shared" si="661"/>
        <v>0</v>
      </c>
      <c r="S657" s="286">
        <f t="shared" si="661"/>
        <v>0</v>
      </c>
      <c r="T657" s="286">
        <f t="shared" si="661"/>
        <v>0</v>
      </c>
      <c r="U657" s="286">
        <f t="shared" si="661"/>
        <v>0</v>
      </c>
      <c r="V657" s="286">
        <f t="shared" si="661"/>
        <v>0</v>
      </c>
      <c r="W657" s="286">
        <f t="shared" si="661"/>
        <v>0</v>
      </c>
      <c r="X657" s="286">
        <f t="shared" si="661"/>
        <v>-127</v>
      </c>
      <c r="Y657" s="286">
        <f t="shared" si="661"/>
        <v>0</v>
      </c>
      <c r="Z657" s="286">
        <f t="shared" si="661"/>
        <v>0</v>
      </c>
      <c r="AA657" s="286">
        <f t="shared" si="661"/>
        <v>0</v>
      </c>
      <c r="AB657" s="286">
        <f t="shared" si="661"/>
        <v>0</v>
      </c>
      <c r="AC657" s="286">
        <f t="shared" si="661"/>
        <v>39</v>
      </c>
      <c r="AD657" s="286">
        <f t="shared" si="661"/>
        <v>0</v>
      </c>
      <c r="AE657" s="292">
        <f t="shared" si="565"/>
        <v>2292</v>
      </c>
      <c r="AF657" s="286">
        <f t="shared" si="661"/>
        <v>2292</v>
      </c>
      <c r="AG657" s="286">
        <f t="shared" si="661"/>
        <v>2272</v>
      </c>
      <c r="AH657" s="286">
        <f t="shared" si="661"/>
        <v>2963</v>
      </c>
      <c r="AI657" s="286">
        <f t="shared" si="661"/>
        <v>0</v>
      </c>
      <c r="AJ657" s="286">
        <f t="shared" si="661"/>
        <v>0</v>
      </c>
      <c r="AK657" s="286">
        <f t="shared" si="661"/>
        <v>0</v>
      </c>
      <c r="AL657" s="286">
        <f t="shared" si="661"/>
        <v>7680</v>
      </c>
      <c r="AM657" s="286">
        <f t="shared" si="661"/>
        <v>7926</v>
      </c>
      <c r="AN657" s="286">
        <f t="shared" si="661"/>
        <v>8164</v>
      </c>
      <c r="AO657" s="286">
        <f t="shared" si="661"/>
        <v>8393</v>
      </c>
      <c r="AP657" s="286">
        <f t="shared" si="661"/>
        <v>0</v>
      </c>
      <c r="AQ657"/>
    </row>
    <row r="658" spans="1:43" ht="15.75" customHeight="1">
      <c r="A658" s="43"/>
      <c r="B658" s="43"/>
      <c r="C658" s="28" t="s">
        <v>476</v>
      </c>
      <c r="D658" s="29">
        <v>10</v>
      </c>
      <c r="E658" s="93">
        <v>250</v>
      </c>
      <c r="F658" s="93">
        <v>150</v>
      </c>
      <c r="G658" s="93">
        <v>150</v>
      </c>
      <c r="H658" s="93">
        <v>40</v>
      </c>
      <c r="I658" s="93">
        <v>40</v>
      </c>
      <c r="J658" s="93">
        <v>40</v>
      </c>
      <c r="K658" s="93">
        <v>30</v>
      </c>
      <c r="L658" s="48">
        <f t="shared" si="578"/>
        <v>150</v>
      </c>
      <c r="M658" s="48">
        <f t="shared" si="579"/>
        <v>0</v>
      </c>
      <c r="N658" s="93">
        <v>150</v>
      </c>
      <c r="O658" s="93">
        <v>150</v>
      </c>
      <c r="P658" s="93">
        <v>150</v>
      </c>
      <c r="Q658" s="93"/>
      <c r="R658" s="93"/>
      <c r="S658" s="93"/>
      <c r="T658" s="93"/>
      <c r="U658" s="93"/>
      <c r="V658" s="93"/>
      <c r="W658" s="93"/>
      <c r="X658" s="93"/>
      <c r="Y658" s="93"/>
      <c r="Z658" s="93"/>
      <c r="AA658" s="93"/>
      <c r="AB658" s="93"/>
      <c r="AC658" s="93"/>
      <c r="AD658" s="93"/>
      <c r="AE658" s="292">
        <f t="shared" si="565"/>
        <v>150</v>
      </c>
      <c r="AF658" s="93">
        <v>150</v>
      </c>
      <c r="AG658" s="93">
        <v>145</v>
      </c>
      <c r="AH658" s="93">
        <v>150</v>
      </c>
      <c r="AI658" s="93"/>
      <c r="AJ658" s="93"/>
      <c r="AK658" s="93"/>
      <c r="AL658" s="93"/>
      <c r="AM658" s="93"/>
      <c r="AN658" s="93"/>
      <c r="AO658" s="93"/>
      <c r="AP658" s="93"/>
      <c r="AQ658"/>
    </row>
    <row r="659" spans="1:43" ht="15" hidden="1" customHeight="1">
      <c r="A659" s="43"/>
      <c r="B659" s="43"/>
      <c r="C659" s="28" t="s">
        <v>477</v>
      </c>
      <c r="D659" s="29"/>
      <c r="E659" s="93"/>
      <c r="F659" s="93"/>
      <c r="G659" s="93"/>
      <c r="H659" s="93"/>
      <c r="I659" s="93"/>
      <c r="J659" s="93"/>
      <c r="K659" s="93"/>
      <c r="L659" s="48">
        <f t="shared" si="578"/>
        <v>0</v>
      </c>
      <c r="M659" s="48">
        <f t="shared" si="579"/>
        <v>0</v>
      </c>
      <c r="N659" s="93"/>
      <c r="O659" s="93"/>
      <c r="P659" s="93"/>
      <c r="Q659" s="93"/>
      <c r="R659" s="93"/>
      <c r="S659" s="93"/>
      <c r="T659" s="93"/>
      <c r="U659" s="93"/>
      <c r="V659" s="93"/>
      <c r="W659" s="93"/>
      <c r="X659" s="93"/>
      <c r="Y659" s="93"/>
      <c r="Z659" s="93"/>
      <c r="AA659" s="93"/>
      <c r="AB659" s="93"/>
      <c r="AC659" s="93"/>
      <c r="AD659" s="93"/>
      <c r="AE659" s="292">
        <f t="shared" si="565"/>
        <v>0</v>
      </c>
      <c r="AF659" s="93"/>
      <c r="AG659" s="93"/>
      <c r="AH659" s="93"/>
      <c r="AI659" s="93"/>
      <c r="AJ659" s="93"/>
      <c r="AK659" s="93"/>
      <c r="AL659" s="93"/>
      <c r="AM659" s="93"/>
      <c r="AN659" s="93"/>
      <c r="AO659" s="93"/>
      <c r="AP659" s="93"/>
      <c r="AQ659"/>
    </row>
    <row r="660" spans="1:43" ht="15" customHeight="1">
      <c r="A660" s="43"/>
      <c r="B660" s="43"/>
      <c r="C660" s="28" t="s">
        <v>301</v>
      </c>
      <c r="D660" s="29">
        <v>20</v>
      </c>
      <c r="E660" s="93">
        <v>850</v>
      </c>
      <c r="F660" s="93">
        <v>1014</v>
      </c>
      <c r="G660" s="93">
        <v>920</v>
      </c>
      <c r="H660" s="93">
        <v>230</v>
      </c>
      <c r="I660" s="93">
        <v>230</v>
      </c>
      <c r="J660" s="93">
        <v>230</v>
      </c>
      <c r="K660" s="93">
        <v>230</v>
      </c>
      <c r="L660" s="48">
        <f t="shared" si="578"/>
        <v>920</v>
      </c>
      <c r="M660" s="48">
        <f t="shared" si="579"/>
        <v>0</v>
      </c>
      <c r="N660" s="93">
        <v>1000</v>
      </c>
      <c r="O660" s="93">
        <v>1000</v>
      </c>
      <c r="P660" s="93">
        <v>1000</v>
      </c>
      <c r="Q660" s="93"/>
      <c r="R660" s="93"/>
      <c r="S660" s="93"/>
      <c r="T660" s="93"/>
      <c r="U660" s="93"/>
      <c r="V660" s="93"/>
      <c r="W660" s="93"/>
      <c r="X660" s="93"/>
      <c r="Y660" s="93"/>
      <c r="Z660" s="93"/>
      <c r="AA660" s="93"/>
      <c r="AB660" s="93"/>
      <c r="AC660" s="93"/>
      <c r="AD660" s="93"/>
      <c r="AE660" s="292">
        <f t="shared" si="565"/>
        <v>920</v>
      </c>
      <c r="AF660" s="93">
        <v>920</v>
      </c>
      <c r="AG660" s="93">
        <v>914</v>
      </c>
      <c r="AH660" s="93">
        <v>1020</v>
      </c>
      <c r="AI660" s="93"/>
      <c r="AJ660" s="93"/>
      <c r="AK660" s="93"/>
      <c r="AL660" s="93">
        <v>3007</v>
      </c>
      <c r="AM660" s="93">
        <v>3103</v>
      </c>
      <c r="AN660" s="93">
        <v>3197</v>
      </c>
      <c r="AO660" s="93">
        <v>3287</v>
      </c>
      <c r="AP660" s="93"/>
      <c r="AQ660"/>
    </row>
    <row r="661" spans="1:43" ht="12" customHeight="1">
      <c r="A661" s="43"/>
      <c r="B661" s="109"/>
      <c r="C661" s="321" t="s">
        <v>478</v>
      </c>
      <c r="D661" s="29" t="s">
        <v>479</v>
      </c>
      <c r="E661" s="93">
        <v>1196</v>
      </c>
      <c r="F661" s="93">
        <v>1311</v>
      </c>
      <c r="G661" s="93">
        <v>1310</v>
      </c>
      <c r="H661" s="93">
        <v>355</v>
      </c>
      <c r="I661" s="93">
        <v>355</v>
      </c>
      <c r="J661" s="93">
        <v>240</v>
      </c>
      <c r="K661" s="93">
        <v>360</v>
      </c>
      <c r="L661" s="48">
        <f t="shared" si="578"/>
        <v>1310</v>
      </c>
      <c r="M661" s="48">
        <f t="shared" si="579"/>
        <v>0</v>
      </c>
      <c r="N661" s="93">
        <v>1383</v>
      </c>
      <c r="O661" s="93">
        <v>1423</v>
      </c>
      <c r="P661" s="93">
        <v>1486</v>
      </c>
      <c r="Q661" s="93"/>
      <c r="R661" s="93"/>
      <c r="S661" s="93"/>
      <c r="T661" s="93"/>
      <c r="U661" s="93"/>
      <c r="V661" s="93"/>
      <c r="W661" s="93"/>
      <c r="X661" s="93">
        <v>-127</v>
      </c>
      <c r="Y661" s="93"/>
      <c r="Z661" s="93"/>
      <c r="AA661" s="93"/>
      <c r="AB661" s="93"/>
      <c r="AC661" s="93">
        <v>39</v>
      </c>
      <c r="AD661" s="93"/>
      <c r="AE661" s="292">
        <f t="shared" si="565"/>
        <v>1222</v>
      </c>
      <c r="AF661" s="93">
        <v>1222</v>
      </c>
      <c r="AG661" s="93">
        <v>1213</v>
      </c>
      <c r="AH661" s="93">
        <v>1793</v>
      </c>
      <c r="AI661" s="93"/>
      <c r="AJ661" s="93"/>
      <c r="AK661" s="93"/>
      <c r="AL661" s="93">
        <v>4673</v>
      </c>
      <c r="AM661" s="93">
        <v>4823</v>
      </c>
      <c r="AN661" s="93">
        <v>4967</v>
      </c>
      <c r="AO661" s="93">
        <v>5106</v>
      </c>
      <c r="AP661" s="93"/>
      <c r="AQ661"/>
    </row>
    <row r="662" spans="1:43" ht="12.75" hidden="1" customHeight="1">
      <c r="A662" s="43"/>
      <c r="B662" s="43"/>
      <c r="C662" s="28" t="s">
        <v>484</v>
      </c>
      <c r="D662" s="29" t="s">
        <v>485</v>
      </c>
      <c r="E662" s="93"/>
      <c r="F662" s="93"/>
      <c r="G662" s="93"/>
      <c r="H662" s="93"/>
      <c r="I662" s="93"/>
      <c r="J662" s="93"/>
      <c r="K662" s="93"/>
      <c r="L662" s="48">
        <f t="shared" si="578"/>
        <v>0</v>
      </c>
      <c r="M662" s="48">
        <f t="shared" si="579"/>
        <v>0</v>
      </c>
      <c r="N662" s="93"/>
      <c r="O662" s="93"/>
      <c r="P662" s="93"/>
      <c r="Q662" s="93"/>
      <c r="R662" s="93"/>
      <c r="S662" s="93"/>
      <c r="T662" s="93"/>
      <c r="U662" s="93"/>
      <c r="V662" s="93"/>
      <c r="W662" s="93"/>
      <c r="X662" s="93"/>
      <c r="Y662" s="93"/>
      <c r="Z662" s="93"/>
      <c r="AA662" s="93"/>
      <c r="AB662" s="93"/>
      <c r="AC662" s="93"/>
      <c r="AD662" s="93"/>
      <c r="AE662" s="292">
        <f t="shared" si="565"/>
        <v>0</v>
      </c>
      <c r="AF662" s="93"/>
      <c r="AG662" s="93"/>
      <c r="AH662" s="93"/>
      <c r="AI662" s="93"/>
      <c r="AJ662" s="93"/>
      <c r="AK662" s="93"/>
      <c r="AL662" s="93"/>
      <c r="AM662" s="93"/>
      <c r="AN662" s="93"/>
      <c r="AO662" s="93"/>
      <c r="AP662" s="93"/>
      <c r="AQ662"/>
    </row>
    <row r="663" spans="1:43" ht="12" hidden="1" customHeight="1">
      <c r="A663" s="43"/>
      <c r="B663" s="43"/>
      <c r="C663" s="28" t="s">
        <v>486</v>
      </c>
      <c r="D663" s="29" t="s">
        <v>487</v>
      </c>
      <c r="E663" s="93"/>
      <c r="F663" s="93"/>
      <c r="G663" s="93"/>
      <c r="H663" s="93"/>
      <c r="I663" s="93"/>
      <c r="J663" s="93"/>
      <c r="K663" s="93"/>
      <c r="L663" s="48">
        <f t="shared" si="578"/>
        <v>0</v>
      </c>
      <c r="M663" s="48">
        <f t="shared" si="579"/>
        <v>0</v>
      </c>
      <c r="N663" s="93"/>
      <c r="O663" s="93"/>
      <c r="P663" s="93"/>
      <c r="Q663" s="93"/>
      <c r="R663" s="93"/>
      <c r="S663" s="93"/>
      <c r="T663" s="93"/>
      <c r="U663" s="93"/>
      <c r="V663" s="93"/>
      <c r="W663" s="93"/>
      <c r="X663" s="93"/>
      <c r="Y663" s="93"/>
      <c r="Z663" s="93"/>
      <c r="AA663" s="93"/>
      <c r="AB663" s="93"/>
      <c r="AC663" s="93"/>
      <c r="AD663" s="93"/>
      <c r="AE663" s="292">
        <f t="shared" si="565"/>
        <v>0</v>
      </c>
      <c r="AF663" s="93"/>
      <c r="AG663" s="93"/>
      <c r="AH663" s="93"/>
      <c r="AI663" s="93"/>
      <c r="AJ663" s="93"/>
      <c r="AK663" s="93"/>
      <c r="AL663" s="93"/>
      <c r="AM663" s="93"/>
      <c r="AN663" s="93"/>
      <c r="AO663" s="93"/>
      <c r="AP663" s="93"/>
      <c r="AQ663"/>
    </row>
    <row r="664" spans="1:43" ht="12.75" hidden="1" customHeight="1">
      <c r="A664" s="43"/>
      <c r="B664" s="43"/>
      <c r="C664" s="28" t="s">
        <v>310</v>
      </c>
      <c r="D664" s="29">
        <v>85.01</v>
      </c>
      <c r="E664" s="93"/>
      <c r="F664" s="93"/>
      <c r="G664" s="93"/>
      <c r="H664" s="93"/>
      <c r="I664" s="93"/>
      <c r="J664" s="93"/>
      <c r="K664" s="93"/>
      <c r="L664" s="48">
        <f t="shared" si="578"/>
        <v>0</v>
      </c>
      <c r="M664" s="48">
        <f t="shared" si="579"/>
        <v>0</v>
      </c>
      <c r="N664" s="93"/>
      <c r="O664" s="93"/>
      <c r="P664" s="93"/>
      <c r="Q664" s="93"/>
      <c r="R664" s="93"/>
      <c r="S664" s="93"/>
      <c r="T664" s="93"/>
      <c r="U664" s="93"/>
      <c r="V664" s="93"/>
      <c r="W664" s="93"/>
      <c r="X664" s="93"/>
      <c r="Y664" s="93"/>
      <c r="Z664" s="93"/>
      <c r="AA664" s="93"/>
      <c r="AB664" s="93"/>
      <c r="AC664" s="93"/>
      <c r="AD664" s="93"/>
      <c r="AE664" s="292">
        <f t="shared" si="565"/>
        <v>0</v>
      </c>
      <c r="AF664" s="93"/>
      <c r="AG664" s="93"/>
      <c r="AH664" s="93"/>
      <c r="AI664" s="93"/>
      <c r="AJ664" s="93"/>
      <c r="AK664" s="93"/>
      <c r="AL664" s="93"/>
      <c r="AM664" s="93"/>
      <c r="AN664" s="93"/>
      <c r="AO664" s="93"/>
      <c r="AP664" s="93"/>
      <c r="AQ664"/>
    </row>
    <row r="665" spans="1:43" ht="15.75" customHeight="1">
      <c r="A665" s="43"/>
      <c r="B665" s="43"/>
      <c r="C665" s="25" t="s">
        <v>311</v>
      </c>
      <c r="D665" s="29"/>
      <c r="E665" s="286">
        <f t="shared" ref="E665:K665" si="662">E666+E670</f>
        <v>20</v>
      </c>
      <c r="F665" s="286">
        <f t="shared" si="662"/>
        <v>0</v>
      </c>
      <c r="G665" s="286">
        <f t="shared" si="662"/>
        <v>125</v>
      </c>
      <c r="H665" s="286">
        <f t="shared" si="662"/>
        <v>125</v>
      </c>
      <c r="I665" s="286">
        <f t="shared" si="662"/>
        <v>0</v>
      </c>
      <c r="J665" s="286">
        <f t="shared" si="662"/>
        <v>0</v>
      </c>
      <c r="K665" s="286">
        <f t="shared" si="662"/>
        <v>0</v>
      </c>
      <c r="L665" s="48">
        <f t="shared" si="578"/>
        <v>125</v>
      </c>
      <c r="M665" s="48">
        <f t="shared" si="579"/>
        <v>0</v>
      </c>
      <c r="N665" s="286">
        <f t="shared" ref="N665:AP665" si="663">N666+N670</f>
        <v>0</v>
      </c>
      <c r="O665" s="286">
        <f t="shared" si="663"/>
        <v>0</v>
      </c>
      <c r="P665" s="286">
        <f t="shared" si="663"/>
        <v>0</v>
      </c>
      <c r="Q665" s="286">
        <f t="shared" si="663"/>
        <v>0</v>
      </c>
      <c r="R665" s="286">
        <f t="shared" si="663"/>
        <v>0</v>
      </c>
      <c r="S665" s="286">
        <f t="shared" si="663"/>
        <v>0</v>
      </c>
      <c r="T665" s="286">
        <f t="shared" si="663"/>
        <v>157</v>
      </c>
      <c r="U665" s="286">
        <f t="shared" si="663"/>
        <v>0</v>
      </c>
      <c r="V665" s="286">
        <f t="shared" si="663"/>
        <v>13</v>
      </c>
      <c r="W665" s="286">
        <f t="shared" si="663"/>
        <v>0</v>
      </c>
      <c r="X665" s="286">
        <f t="shared" si="663"/>
        <v>0</v>
      </c>
      <c r="Y665" s="286">
        <f t="shared" si="663"/>
        <v>0</v>
      </c>
      <c r="Z665" s="286">
        <f t="shared" si="663"/>
        <v>0</v>
      </c>
      <c r="AA665" s="286">
        <f t="shared" si="663"/>
        <v>0</v>
      </c>
      <c r="AB665" s="286">
        <f t="shared" si="663"/>
        <v>0</v>
      </c>
      <c r="AC665" s="286">
        <f t="shared" si="663"/>
        <v>0</v>
      </c>
      <c r="AD665" s="286">
        <f t="shared" si="663"/>
        <v>0</v>
      </c>
      <c r="AE665" s="292">
        <f t="shared" si="565"/>
        <v>295</v>
      </c>
      <c r="AF665" s="286">
        <f t="shared" si="663"/>
        <v>295</v>
      </c>
      <c r="AG665" s="286">
        <f t="shared" si="663"/>
        <v>167</v>
      </c>
      <c r="AH665" s="286">
        <f t="shared" si="663"/>
        <v>243</v>
      </c>
      <c r="AI665" s="286">
        <f t="shared" si="663"/>
        <v>0</v>
      </c>
      <c r="AJ665" s="286">
        <f t="shared" si="663"/>
        <v>0</v>
      </c>
      <c r="AK665" s="286">
        <f t="shared" si="663"/>
        <v>0</v>
      </c>
      <c r="AL665" s="286">
        <f t="shared" si="663"/>
        <v>243</v>
      </c>
      <c r="AM665" s="286">
        <f t="shared" si="663"/>
        <v>0</v>
      </c>
      <c r="AN665" s="286">
        <f t="shared" si="663"/>
        <v>0</v>
      </c>
      <c r="AO665" s="286">
        <f t="shared" si="663"/>
        <v>0</v>
      </c>
      <c r="AP665" s="286">
        <f t="shared" si="663"/>
        <v>0</v>
      </c>
      <c r="AQ665"/>
    </row>
    <row r="666" spans="1:43" ht="15.75" hidden="1" customHeight="1">
      <c r="A666" s="194"/>
      <c r="B666" s="194"/>
      <c r="C666" s="28" t="s">
        <v>320</v>
      </c>
      <c r="D666" s="29">
        <v>56</v>
      </c>
      <c r="E666" s="93"/>
      <c r="F666" s="93"/>
      <c r="G666" s="93"/>
      <c r="H666" s="93"/>
      <c r="I666" s="93"/>
      <c r="J666" s="93"/>
      <c r="K666" s="93"/>
      <c r="L666" s="48">
        <f t="shared" si="578"/>
        <v>0</v>
      </c>
      <c r="M666" s="48">
        <f t="shared" si="579"/>
        <v>0</v>
      </c>
      <c r="N666" s="93"/>
      <c r="O666" s="93"/>
      <c r="P666" s="93"/>
      <c r="Q666" s="93"/>
      <c r="R666" s="93"/>
      <c r="S666" s="93"/>
      <c r="T666" s="93"/>
      <c r="U666" s="93"/>
      <c r="V666" s="93"/>
      <c r="W666" s="93"/>
      <c r="X666" s="93"/>
      <c r="Y666" s="93"/>
      <c r="Z666" s="93"/>
      <c r="AA666" s="93"/>
      <c r="AB666" s="93"/>
      <c r="AC666" s="93"/>
      <c r="AD666" s="93"/>
      <c r="AE666" s="292">
        <f t="shared" ref="AE666:AE729" si="664">G666+Q666+R666+S666+T666+U666+AA666+V666+W666+X666+Y666+Z666+AB666+AC666+AD666</f>
        <v>0</v>
      </c>
      <c r="AF666" s="93"/>
      <c r="AG666" s="93"/>
      <c r="AH666" s="93"/>
      <c r="AI666" s="93"/>
      <c r="AJ666" s="93"/>
      <c r="AK666" s="93"/>
      <c r="AL666" s="93"/>
      <c r="AM666" s="93"/>
      <c r="AN666" s="93"/>
      <c r="AO666" s="93"/>
      <c r="AP666" s="93"/>
      <c r="AQ666"/>
    </row>
    <row r="667" spans="1:43" ht="15.75" hidden="1" customHeight="1">
      <c r="A667" s="43"/>
      <c r="B667" s="43"/>
      <c r="C667" s="28" t="s">
        <v>488</v>
      </c>
      <c r="D667" s="29" t="s">
        <v>489</v>
      </c>
      <c r="E667" s="93"/>
      <c r="F667" s="93"/>
      <c r="G667" s="93"/>
      <c r="H667" s="93"/>
      <c r="I667" s="93"/>
      <c r="J667" s="93"/>
      <c r="K667" s="93"/>
      <c r="L667" s="48">
        <f t="shared" si="578"/>
        <v>0</v>
      </c>
      <c r="M667" s="48">
        <f t="shared" si="579"/>
        <v>0</v>
      </c>
      <c r="N667" s="93"/>
      <c r="O667" s="93"/>
      <c r="P667" s="93"/>
      <c r="Q667" s="93"/>
      <c r="R667" s="93"/>
      <c r="S667" s="93"/>
      <c r="T667" s="93"/>
      <c r="U667" s="93"/>
      <c r="V667" s="93"/>
      <c r="W667" s="93"/>
      <c r="X667" s="93"/>
      <c r="Y667" s="93"/>
      <c r="Z667" s="93"/>
      <c r="AA667" s="93"/>
      <c r="AB667" s="93"/>
      <c r="AC667" s="93"/>
      <c r="AD667" s="93"/>
      <c r="AE667" s="292">
        <f t="shared" si="664"/>
        <v>0</v>
      </c>
      <c r="AF667" s="93"/>
      <c r="AG667" s="93"/>
      <c r="AH667" s="93"/>
      <c r="AI667" s="93"/>
      <c r="AJ667" s="93"/>
      <c r="AK667" s="93"/>
      <c r="AL667" s="93"/>
      <c r="AM667" s="93"/>
      <c r="AN667" s="93"/>
      <c r="AO667" s="93"/>
      <c r="AP667" s="93"/>
      <c r="AQ667"/>
    </row>
    <row r="668" spans="1:43" ht="18.75" hidden="1" customHeight="1">
      <c r="A668" s="43"/>
      <c r="B668" s="43"/>
      <c r="C668" s="28" t="s">
        <v>490</v>
      </c>
      <c r="D668" s="29" t="s">
        <v>491</v>
      </c>
      <c r="E668" s="93"/>
      <c r="F668" s="93"/>
      <c r="G668" s="93"/>
      <c r="H668" s="93"/>
      <c r="I668" s="93"/>
      <c r="J668" s="93"/>
      <c r="K668" s="93"/>
      <c r="L668" s="48">
        <f t="shared" si="578"/>
        <v>0</v>
      </c>
      <c r="M668" s="48">
        <f t="shared" si="579"/>
        <v>0</v>
      </c>
      <c r="N668" s="93"/>
      <c r="O668" s="93"/>
      <c r="P668" s="93"/>
      <c r="Q668" s="93"/>
      <c r="R668" s="93"/>
      <c r="S668" s="93"/>
      <c r="T668" s="93"/>
      <c r="U668" s="93"/>
      <c r="V668" s="93"/>
      <c r="W668" s="93"/>
      <c r="X668" s="93"/>
      <c r="Y668" s="93"/>
      <c r="Z668" s="93"/>
      <c r="AA668" s="93"/>
      <c r="AB668" s="93"/>
      <c r="AC668" s="93"/>
      <c r="AD668" s="93"/>
      <c r="AE668" s="292">
        <f t="shared" si="664"/>
        <v>0</v>
      </c>
      <c r="AF668" s="93"/>
      <c r="AG668" s="93"/>
      <c r="AH668" s="93"/>
      <c r="AI668" s="93"/>
      <c r="AJ668" s="93"/>
      <c r="AK668" s="93"/>
      <c r="AL668" s="93"/>
      <c r="AM668" s="93"/>
      <c r="AN668" s="93"/>
      <c r="AO668" s="93"/>
      <c r="AP668" s="93"/>
      <c r="AQ668"/>
    </row>
    <row r="669" spans="1:43" ht="12" hidden="1" customHeight="1">
      <c r="A669" s="43"/>
      <c r="B669" s="43"/>
      <c r="C669" s="28" t="s">
        <v>382</v>
      </c>
      <c r="D669" s="29" t="s">
        <v>492</v>
      </c>
      <c r="E669" s="93"/>
      <c r="F669" s="93"/>
      <c r="G669" s="93"/>
      <c r="H669" s="93"/>
      <c r="I669" s="93"/>
      <c r="J669" s="93"/>
      <c r="K669" s="93"/>
      <c r="L669" s="48">
        <f t="shared" si="578"/>
        <v>0</v>
      </c>
      <c r="M669" s="48">
        <f t="shared" si="579"/>
        <v>0</v>
      </c>
      <c r="N669" s="93"/>
      <c r="O669" s="93"/>
      <c r="P669" s="93"/>
      <c r="Q669" s="93"/>
      <c r="R669" s="93"/>
      <c r="S669" s="93"/>
      <c r="T669" s="93"/>
      <c r="U669" s="93"/>
      <c r="V669" s="93"/>
      <c r="W669" s="93"/>
      <c r="X669" s="93"/>
      <c r="Y669" s="93"/>
      <c r="Z669" s="93"/>
      <c r="AA669" s="93"/>
      <c r="AB669" s="93"/>
      <c r="AC669" s="93"/>
      <c r="AD669" s="93"/>
      <c r="AE669" s="292">
        <f t="shared" si="664"/>
        <v>0</v>
      </c>
      <c r="AF669" s="93"/>
      <c r="AG669" s="93"/>
      <c r="AH669" s="93"/>
      <c r="AI669" s="93"/>
      <c r="AJ669" s="93"/>
      <c r="AK669" s="93"/>
      <c r="AL669" s="93"/>
      <c r="AM669" s="93"/>
      <c r="AN669" s="93"/>
      <c r="AO669" s="93"/>
      <c r="AP669" s="93"/>
      <c r="AQ669"/>
    </row>
    <row r="670" spans="1:43" ht="13.5" customHeight="1">
      <c r="A670" s="43"/>
      <c r="B670" s="43"/>
      <c r="C670" s="28" t="s">
        <v>365</v>
      </c>
      <c r="D670" s="29">
        <v>70</v>
      </c>
      <c r="E670" s="93">
        <v>20</v>
      </c>
      <c r="F670" s="93"/>
      <c r="G670" s="93">
        <v>125</v>
      </c>
      <c r="H670" s="93">
        <v>125</v>
      </c>
      <c r="I670" s="93"/>
      <c r="J670" s="93"/>
      <c r="K670" s="93"/>
      <c r="L670" s="48">
        <f t="shared" si="578"/>
        <v>125</v>
      </c>
      <c r="M670" s="48">
        <f t="shared" si="579"/>
        <v>0</v>
      </c>
      <c r="N670" s="93">
        <v>0</v>
      </c>
      <c r="O670" s="93">
        <v>0</v>
      </c>
      <c r="P670" s="93">
        <v>0</v>
      </c>
      <c r="Q670" s="93"/>
      <c r="R670" s="93"/>
      <c r="S670" s="93"/>
      <c r="T670" s="93">
        <v>157</v>
      </c>
      <c r="U670" s="93"/>
      <c r="V670" s="93">
        <v>13</v>
      </c>
      <c r="W670" s="93"/>
      <c r="X670" s="93"/>
      <c r="Y670" s="93"/>
      <c r="Z670" s="93"/>
      <c r="AA670" s="93"/>
      <c r="AB670" s="93"/>
      <c r="AC670" s="93"/>
      <c r="AD670" s="93"/>
      <c r="AE670" s="292">
        <f t="shared" si="664"/>
        <v>295</v>
      </c>
      <c r="AF670" s="93">
        <v>295</v>
      </c>
      <c r="AG670" s="93">
        <v>167</v>
      </c>
      <c r="AH670" s="93">
        <v>243</v>
      </c>
      <c r="AI670" s="93"/>
      <c r="AJ670" s="93"/>
      <c r="AK670" s="93"/>
      <c r="AL670" s="93">
        <v>243</v>
      </c>
      <c r="AM670" s="93"/>
      <c r="AN670" s="93"/>
      <c r="AO670" s="93"/>
      <c r="AP670" s="93"/>
      <c r="AQ670"/>
    </row>
    <row r="671" spans="1:43" ht="25.5" customHeight="1">
      <c r="A671" s="43" t="s">
        <v>493</v>
      </c>
      <c r="B671" s="43"/>
      <c r="C671" s="154" t="s">
        <v>494</v>
      </c>
      <c r="D671" s="155" t="s">
        <v>475</v>
      </c>
      <c r="E671" s="300">
        <f t="shared" ref="E671:K671" si="665">E672+E680</f>
        <v>1786</v>
      </c>
      <c r="F671" s="300">
        <f t="shared" si="665"/>
        <v>1694</v>
      </c>
      <c r="G671" s="300">
        <f t="shared" si="665"/>
        <v>1652</v>
      </c>
      <c r="H671" s="300">
        <f t="shared" si="665"/>
        <v>430</v>
      </c>
      <c r="I671" s="300">
        <f t="shared" si="665"/>
        <v>445</v>
      </c>
      <c r="J671" s="300">
        <f t="shared" si="665"/>
        <v>360</v>
      </c>
      <c r="K671" s="300">
        <f t="shared" si="665"/>
        <v>417</v>
      </c>
      <c r="L671" s="48">
        <f t="shared" si="578"/>
        <v>1652</v>
      </c>
      <c r="M671" s="48">
        <f t="shared" si="579"/>
        <v>0</v>
      </c>
      <c r="N671" s="300">
        <f t="shared" ref="N671:AP671" si="666">N672+N680</f>
        <v>1680</v>
      </c>
      <c r="O671" s="300">
        <f t="shared" si="666"/>
        <v>1710</v>
      </c>
      <c r="P671" s="300">
        <f t="shared" si="666"/>
        <v>1730</v>
      </c>
      <c r="Q671" s="300">
        <f t="shared" si="666"/>
        <v>0</v>
      </c>
      <c r="R671" s="300">
        <f t="shared" si="666"/>
        <v>0</v>
      </c>
      <c r="S671" s="300">
        <f t="shared" si="666"/>
        <v>0</v>
      </c>
      <c r="T671" s="300">
        <f t="shared" si="666"/>
        <v>0</v>
      </c>
      <c r="U671" s="300">
        <f t="shared" si="666"/>
        <v>0</v>
      </c>
      <c r="V671" s="300">
        <f t="shared" si="666"/>
        <v>0</v>
      </c>
      <c r="W671" s="300">
        <f t="shared" si="666"/>
        <v>0</v>
      </c>
      <c r="X671" s="300">
        <f t="shared" si="666"/>
        <v>-102</v>
      </c>
      <c r="Y671" s="300">
        <f t="shared" si="666"/>
        <v>0</v>
      </c>
      <c r="Z671" s="300">
        <f t="shared" si="666"/>
        <v>0</v>
      </c>
      <c r="AA671" s="300">
        <f t="shared" si="666"/>
        <v>0</v>
      </c>
      <c r="AB671" s="300">
        <f t="shared" si="666"/>
        <v>0</v>
      </c>
      <c r="AC671" s="300">
        <f t="shared" si="666"/>
        <v>0</v>
      </c>
      <c r="AD671" s="300">
        <f t="shared" si="666"/>
        <v>0</v>
      </c>
      <c r="AE671" s="292">
        <f t="shared" si="664"/>
        <v>1550</v>
      </c>
      <c r="AF671" s="300">
        <f t="shared" si="666"/>
        <v>1550</v>
      </c>
      <c r="AG671" s="300">
        <f t="shared" si="666"/>
        <v>1481</v>
      </c>
      <c r="AH671" s="300">
        <f t="shared" si="666"/>
        <v>1990</v>
      </c>
      <c r="AI671" s="300">
        <f t="shared" si="666"/>
        <v>0</v>
      </c>
      <c r="AJ671" s="300">
        <f t="shared" si="666"/>
        <v>0</v>
      </c>
      <c r="AK671" s="300">
        <f t="shared" si="666"/>
        <v>0</v>
      </c>
      <c r="AL671" s="300">
        <f t="shared" si="666"/>
        <v>0</v>
      </c>
      <c r="AM671" s="300">
        <f t="shared" si="666"/>
        <v>0</v>
      </c>
      <c r="AN671" s="300">
        <f t="shared" si="666"/>
        <v>0</v>
      </c>
      <c r="AO671" s="300">
        <f t="shared" si="666"/>
        <v>0</v>
      </c>
      <c r="AP671" s="300">
        <f t="shared" si="666"/>
        <v>0</v>
      </c>
      <c r="AQ671"/>
    </row>
    <row r="672" spans="1:43" ht="14.25">
      <c r="A672" s="43"/>
      <c r="B672" s="43"/>
      <c r="C672" s="25" t="s">
        <v>298</v>
      </c>
      <c r="D672" s="29"/>
      <c r="E672" s="296">
        <f t="shared" ref="E672:AP672" si="667">E673</f>
        <v>1486</v>
      </c>
      <c r="F672" s="296">
        <f t="shared" si="667"/>
        <v>1694</v>
      </c>
      <c r="G672" s="296">
        <f t="shared" si="667"/>
        <v>1652</v>
      </c>
      <c r="H672" s="296">
        <f t="shared" si="667"/>
        <v>430</v>
      </c>
      <c r="I672" s="296">
        <f t="shared" si="667"/>
        <v>445</v>
      </c>
      <c r="J672" s="296">
        <f t="shared" si="667"/>
        <v>360</v>
      </c>
      <c r="K672" s="296">
        <f t="shared" si="667"/>
        <v>417</v>
      </c>
      <c r="L672" s="48">
        <f t="shared" si="578"/>
        <v>1652</v>
      </c>
      <c r="M672" s="48">
        <f t="shared" si="579"/>
        <v>0</v>
      </c>
      <c r="N672" s="296">
        <f t="shared" si="667"/>
        <v>1680</v>
      </c>
      <c r="O672" s="296">
        <f t="shared" si="667"/>
        <v>1710</v>
      </c>
      <c r="P672" s="296">
        <f t="shared" si="667"/>
        <v>1730</v>
      </c>
      <c r="Q672" s="296">
        <f t="shared" si="667"/>
        <v>0</v>
      </c>
      <c r="R672" s="296">
        <f t="shared" si="667"/>
        <v>0</v>
      </c>
      <c r="S672" s="296">
        <f t="shared" si="667"/>
        <v>0</v>
      </c>
      <c r="T672" s="296">
        <f t="shared" si="667"/>
        <v>0</v>
      </c>
      <c r="U672" s="296">
        <f t="shared" si="667"/>
        <v>0</v>
      </c>
      <c r="V672" s="296">
        <f t="shared" si="667"/>
        <v>0</v>
      </c>
      <c r="W672" s="296">
        <f t="shared" si="667"/>
        <v>0</v>
      </c>
      <c r="X672" s="296">
        <f t="shared" si="667"/>
        <v>-102</v>
      </c>
      <c r="Y672" s="296">
        <f t="shared" si="667"/>
        <v>0</v>
      </c>
      <c r="Z672" s="296">
        <f t="shared" si="667"/>
        <v>0</v>
      </c>
      <c r="AA672" s="296">
        <f t="shared" si="667"/>
        <v>0</v>
      </c>
      <c r="AB672" s="296">
        <f t="shared" si="667"/>
        <v>0</v>
      </c>
      <c r="AC672" s="296">
        <f t="shared" si="667"/>
        <v>0</v>
      </c>
      <c r="AD672" s="296">
        <f t="shared" si="667"/>
        <v>0</v>
      </c>
      <c r="AE672" s="292">
        <f t="shared" si="664"/>
        <v>1550</v>
      </c>
      <c r="AF672" s="296">
        <f t="shared" si="667"/>
        <v>1550</v>
      </c>
      <c r="AG672" s="296">
        <f t="shared" si="667"/>
        <v>1481</v>
      </c>
      <c r="AH672" s="296">
        <f t="shared" si="667"/>
        <v>1990</v>
      </c>
      <c r="AI672" s="296">
        <f t="shared" si="667"/>
        <v>0</v>
      </c>
      <c r="AJ672" s="296">
        <f t="shared" si="667"/>
        <v>0</v>
      </c>
      <c r="AK672" s="296">
        <f t="shared" si="667"/>
        <v>0</v>
      </c>
      <c r="AL672" s="296">
        <f t="shared" si="667"/>
        <v>0</v>
      </c>
      <c r="AM672" s="296">
        <f t="shared" si="667"/>
        <v>0</v>
      </c>
      <c r="AN672" s="296">
        <f t="shared" si="667"/>
        <v>0</v>
      </c>
      <c r="AO672" s="296">
        <f t="shared" si="667"/>
        <v>0</v>
      </c>
      <c r="AP672" s="296">
        <f t="shared" si="667"/>
        <v>0</v>
      </c>
      <c r="AQ672"/>
    </row>
    <row r="673" spans="1:43" ht="14.25">
      <c r="A673" s="43"/>
      <c r="B673" s="43"/>
      <c r="C673" s="28" t="s">
        <v>299</v>
      </c>
      <c r="D673" s="29">
        <v>1</v>
      </c>
      <c r="E673" s="286">
        <f t="shared" ref="E673:K673" si="668">E674+E676+E677+E678</f>
        <v>1486</v>
      </c>
      <c r="F673" s="286">
        <f t="shared" si="668"/>
        <v>1694</v>
      </c>
      <c r="G673" s="286">
        <f t="shared" si="668"/>
        <v>1652</v>
      </c>
      <c r="H673" s="286">
        <f t="shared" si="668"/>
        <v>430</v>
      </c>
      <c r="I673" s="286">
        <f t="shared" si="668"/>
        <v>445</v>
      </c>
      <c r="J673" s="286">
        <f t="shared" si="668"/>
        <v>360</v>
      </c>
      <c r="K673" s="286">
        <f t="shared" si="668"/>
        <v>417</v>
      </c>
      <c r="L673" s="48">
        <f t="shared" si="578"/>
        <v>1652</v>
      </c>
      <c r="M673" s="48">
        <f t="shared" si="579"/>
        <v>0</v>
      </c>
      <c r="N673" s="286">
        <f t="shared" ref="N673:AP673" si="669">N674+N676+N677+N678</f>
        <v>1680</v>
      </c>
      <c r="O673" s="286">
        <f t="shared" si="669"/>
        <v>1710</v>
      </c>
      <c r="P673" s="286">
        <f t="shared" si="669"/>
        <v>1730</v>
      </c>
      <c r="Q673" s="286">
        <f t="shared" si="669"/>
        <v>0</v>
      </c>
      <c r="R673" s="286">
        <f t="shared" si="669"/>
        <v>0</v>
      </c>
      <c r="S673" s="286">
        <f t="shared" si="669"/>
        <v>0</v>
      </c>
      <c r="T673" s="286">
        <f t="shared" si="669"/>
        <v>0</v>
      </c>
      <c r="U673" s="286">
        <f t="shared" si="669"/>
        <v>0</v>
      </c>
      <c r="V673" s="286">
        <f t="shared" si="669"/>
        <v>0</v>
      </c>
      <c r="W673" s="286">
        <f t="shared" si="669"/>
        <v>0</v>
      </c>
      <c r="X673" s="286">
        <f t="shared" si="669"/>
        <v>-102</v>
      </c>
      <c r="Y673" s="286">
        <f t="shared" si="669"/>
        <v>0</v>
      </c>
      <c r="Z673" s="286">
        <f t="shared" si="669"/>
        <v>0</v>
      </c>
      <c r="AA673" s="286">
        <f t="shared" si="669"/>
        <v>0</v>
      </c>
      <c r="AB673" s="286">
        <f t="shared" si="669"/>
        <v>0</v>
      </c>
      <c r="AC673" s="286">
        <f t="shared" si="669"/>
        <v>0</v>
      </c>
      <c r="AD673" s="286">
        <f t="shared" si="669"/>
        <v>0</v>
      </c>
      <c r="AE673" s="292">
        <f t="shared" si="664"/>
        <v>1550</v>
      </c>
      <c r="AF673" s="286">
        <f t="shared" si="669"/>
        <v>1550</v>
      </c>
      <c r="AG673" s="286">
        <f t="shared" si="669"/>
        <v>1481</v>
      </c>
      <c r="AH673" s="286">
        <f t="shared" si="669"/>
        <v>1990</v>
      </c>
      <c r="AI673" s="286">
        <f t="shared" si="669"/>
        <v>0</v>
      </c>
      <c r="AJ673" s="286">
        <f t="shared" si="669"/>
        <v>0</v>
      </c>
      <c r="AK673" s="286">
        <f t="shared" si="669"/>
        <v>0</v>
      </c>
      <c r="AL673" s="286">
        <f t="shared" si="669"/>
        <v>0</v>
      </c>
      <c r="AM673" s="286">
        <f t="shared" si="669"/>
        <v>0</v>
      </c>
      <c r="AN673" s="286">
        <f t="shared" si="669"/>
        <v>0</v>
      </c>
      <c r="AO673" s="286">
        <f t="shared" si="669"/>
        <v>0</v>
      </c>
      <c r="AP673" s="286">
        <f t="shared" si="669"/>
        <v>0</v>
      </c>
      <c r="AQ673"/>
    </row>
    <row r="674" spans="1:43" ht="14.25" customHeight="1">
      <c r="A674" s="43"/>
      <c r="B674" s="43"/>
      <c r="C674" s="28" t="s">
        <v>300</v>
      </c>
      <c r="D674" s="29">
        <v>10</v>
      </c>
      <c r="E674" s="93">
        <v>150</v>
      </c>
      <c r="F674" s="93">
        <v>150</v>
      </c>
      <c r="G674" s="93">
        <v>150</v>
      </c>
      <c r="H674" s="93">
        <v>30</v>
      </c>
      <c r="I674" s="93">
        <v>45</v>
      </c>
      <c r="J674" s="93">
        <v>30</v>
      </c>
      <c r="K674" s="93">
        <v>45</v>
      </c>
      <c r="L674" s="48">
        <f t="shared" si="578"/>
        <v>150</v>
      </c>
      <c r="M674" s="48">
        <f t="shared" si="579"/>
        <v>0</v>
      </c>
      <c r="N674" s="93">
        <v>150</v>
      </c>
      <c r="O674" s="93">
        <v>150</v>
      </c>
      <c r="P674" s="93">
        <v>150</v>
      </c>
      <c r="Q674" s="93"/>
      <c r="R674" s="93"/>
      <c r="S674" s="93"/>
      <c r="T674" s="93"/>
      <c r="U674" s="93"/>
      <c r="V674" s="93"/>
      <c r="W674" s="93"/>
      <c r="X674" s="93"/>
      <c r="Y674" s="93"/>
      <c r="Z674" s="93"/>
      <c r="AA674" s="93"/>
      <c r="AB674" s="93"/>
      <c r="AC674" s="93"/>
      <c r="AD674" s="93"/>
      <c r="AE674" s="292">
        <f t="shared" si="664"/>
        <v>150</v>
      </c>
      <c r="AF674" s="93">
        <v>150</v>
      </c>
      <c r="AG674" s="93">
        <v>92</v>
      </c>
      <c r="AH674" s="93">
        <v>110</v>
      </c>
      <c r="AI674" s="93"/>
      <c r="AJ674" s="93"/>
      <c r="AK674" s="93"/>
      <c r="AL674" s="93"/>
      <c r="AM674" s="93"/>
      <c r="AN674" s="93"/>
      <c r="AO674" s="93"/>
      <c r="AP674" s="93"/>
      <c r="AQ674"/>
    </row>
    <row r="675" spans="1:43" ht="15" hidden="1" customHeight="1">
      <c r="A675" s="43"/>
      <c r="B675" s="43"/>
      <c r="C675" s="28" t="s">
        <v>477</v>
      </c>
      <c r="D675" s="29"/>
      <c r="E675" s="93"/>
      <c r="F675" s="93"/>
      <c r="G675" s="93"/>
      <c r="H675" s="93"/>
      <c r="I675" s="93"/>
      <c r="J675" s="93"/>
      <c r="K675" s="93"/>
      <c r="L675" s="48">
        <f t="shared" si="578"/>
        <v>0</v>
      </c>
      <c r="M675" s="48">
        <f t="shared" si="579"/>
        <v>0</v>
      </c>
      <c r="N675" s="93"/>
      <c r="O675" s="93"/>
      <c r="P675" s="93"/>
      <c r="Q675" s="93"/>
      <c r="R675" s="93"/>
      <c r="S675" s="93"/>
      <c r="T675" s="93"/>
      <c r="U675" s="93"/>
      <c r="V675" s="93"/>
      <c r="W675" s="93"/>
      <c r="X675" s="93"/>
      <c r="Y675" s="93"/>
      <c r="Z675" s="93"/>
      <c r="AA675" s="93"/>
      <c r="AB675" s="93"/>
      <c r="AC675" s="93"/>
      <c r="AD675" s="93"/>
      <c r="AE675" s="292">
        <f t="shared" si="664"/>
        <v>0</v>
      </c>
      <c r="AF675" s="93"/>
      <c r="AG675" s="93"/>
      <c r="AH675" s="93"/>
      <c r="AI675" s="93"/>
      <c r="AJ675" s="93"/>
      <c r="AK675" s="93"/>
      <c r="AL675" s="93"/>
      <c r="AM675" s="93"/>
      <c r="AN675" s="93"/>
      <c r="AO675" s="93"/>
      <c r="AP675" s="93"/>
      <c r="AQ675"/>
    </row>
    <row r="676" spans="1:43" ht="14.25">
      <c r="A676" s="43"/>
      <c r="B676" s="43"/>
      <c r="C676" s="28" t="s">
        <v>301</v>
      </c>
      <c r="D676" s="29">
        <v>20</v>
      </c>
      <c r="E676" s="93">
        <v>750</v>
      </c>
      <c r="F676" s="93">
        <v>842</v>
      </c>
      <c r="G676" s="93">
        <v>800</v>
      </c>
      <c r="H676" s="93">
        <v>200</v>
      </c>
      <c r="I676" s="93">
        <v>200</v>
      </c>
      <c r="J676" s="93">
        <v>200</v>
      </c>
      <c r="K676" s="93">
        <v>200</v>
      </c>
      <c r="L676" s="48">
        <f t="shared" si="578"/>
        <v>800</v>
      </c>
      <c r="M676" s="48">
        <f t="shared" si="579"/>
        <v>0</v>
      </c>
      <c r="N676" s="93">
        <v>820</v>
      </c>
      <c r="O676" s="93">
        <v>840</v>
      </c>
      <c r="P676" s="93">
        <v>850</v>
      </c>
      <c r="Q676" s="93"/>
      <c r="R676" s="93"/>
      <c r="S676" s="93"/>
      <c r="T676" s="93"/>
      <c r="U676" s="93"/>
      <c r="V676" s="93"/>
      <c r="W676" s="93"/>
      <c r="X676" s="93"/>
      <c r="Y676" s="93"/>
      <c r="Z676" s="93"/>
      <c r="AA676" s="93"/>
      <c r="AB676" s="93"/>
      <c r="AC676" s="93"/>
      <c r="AD676" s="93"/>
      <c r="AE676" s="292">
        <f t="shared" si="664"/>
        <v>800</v>
      </c>
      <c r="AF676" s="93">
        <v>800</v>
      </c>
      <c r="AG676" s="93">
        <v>789</v>
      </c>
      <c r="AH676" s="93">
        <v>850</v>
      </c>
      <c r="AI676" s="93"/>
      <c r="AJ676" s="93"/>
      <c r="AK676" s="93"/>
      <c r="AL676" s="93"/>
      <c r="AM676" s="93"/>
      <c r="AN676" s="93"/>
      <c r="AO676" s="93"/>
      <c r="AP676" s="93"/>
      <c r="AQ676"/>
    </row>
    <row r="677" spans="1:43" ht="16.5" customHeight="1">
      <c r="A677" s="43"/>
      <c r="B677" s="109"/>
      <c r="C677" s="321" t="s">
        <v>478</v>
      </c>
      <c r="D677" s="29" t="s">
        <v>479</v>
      </c>
      <c r="E677" s="93">
        <v>586</v>
      </c>
      <c r="F677" s="93">
        <v>702</v>
      </c>
      <c r="G677" s="93">
        <v>702</v>
      </c>
      <c r="H677" s="93">
        <v>200</v>
      </c>
      <c r="I677" s="93">
        <v>200</v>
      </c>
      <c r="J677" s="93">
        <v>130</v>
      </c>
      <c r="K677" s="93">
        <v>172</v>
      </c>
      <c r="L677" s="48">
        <f t="shared" si="578"/>
        <v>702</v>
      </c>
      <c r="M677" s="48">
        <f t="shared" si="579"/>
        <v>0</v>
      </c>
      <c r="N677" s="93">
        <v>710</v>
      </c>
      <c r="O677" s="93">
        <v>720</v>
      </c>
      <c r="P677" s="93">
        <v>730</v>
      </c>
      <c r="Q677" s="93"/>
      <c r="R677" s="93"/>
      <c r="S677" s="93"/>
      <c r="T677" s="93"/>
      <c r="U677" s="93"/>
      <c r="V677" s="93"/>
      <c r="W677" s="93"/>
      <c r="X677" s="93">
        <v>-102</v>
      </c>
      <c r="Y677" s="93"/>
      <c r="Z677" s="93"/>
      <c r="AA677" s="93"/>
      <c r="AB677" s="93"/>
      <c r="AC677" s="93"/>
      <c r="AD677" s="93"/>
      <c r="AE677" s="292">
        <f t="shared" si="664"/>
        <v>600</v>
      </c>
      <c r="AF677" s="93">
        <v>600</v>
      </c>
      <c r="AG677" s="93">
        <v>600</v>
      </c>
      <c r="AH677" s="93">
        <v>1030</v>
      </c>
      <c r="AI677" s="93"/>
      <c r="AJ677" s="93"/>
      <c r="AK677" s="93"/>
      <c r="AL677" s="93"/>
      <c r="AM677" s="93"/>
      <c r="AN677" s="93"/>
      <c r="AO677" s="93"/>
      <c r="AP677" s="93"/>
      <c r="AQ677"/>
    </row>
    <row r="678" spans="1:43" ht="1.5" customHeight="1">
      <c r="A678" s="43"/>
      <c r="B678" s="43"/>
      <c r="C678" s="28" t="s">
        <v>495</v>
      </c>
      <c r="D678" s="29" t="s">
        <v>485</v>
      </c>
      <c r="E678" s="93">
        <v>0</v>
      </c>
      <c r="F678" s="93">
        <v>0</v>
      </c>
      <c r="G678" s="93">
        <v>0</v>
      </c>
      <c r="H678" s="93">
        <v>0</v>
      </c>
      <c r="I678" s="93">
        <v>0</v>
      </c>
      <c r="J678" s="93">
        <v>0</v>
      </c>
      <c r="K678" s="93">
        <v>0</v>
      </c>
      <c r="L678" s="48">
        <f t="shared" si="578"/>
        <v>0</v>
      </c>
      <c r="M678" s="48">
        <f t="shared" si="579"/>
        <v>0</v>
      </c>
      <c r="N678" s="93">
        <v>0</v>
      </c>
      <c r="O678" s="93">
        <v>0</v>
      </c>
      <c r="P678" s="93">
        <v>0</v>
      </c>
      <c r="Q678" s="93">
        <v>0</v>
      </c>
      <c r="R678" s="93">
        <v>0</v>
      </c>
      <c r="S678" s="93">
        <v>0</v>
      </c>
      <c r="T678" s="93">
        <v>0</v>
      </c>
      <c r="U678" s="93">
        <v>0</v>
      </c>
      <c r="V678" s="93">
        <v>0</v>
      </c>
      <c r="W678" s="93">
        <v>0</v>
      </c>
      <c r="X678" s="93">
        <v>0</v>
      </c>
      <c r="Y678" s="93">
        <v>0</v>
      </c>
      <c r="Z678" s="93">
        <v>0</v>
      </c>
      <c r="AA678" s="93">
        <v>0</v>
      </c>
      <c r="AB678" s="93">
        <v>0</v>
      </c>
      <c r="AC678" s="93">
        <v>0</v>
      </c>
      <c r="AD678" s="93">
        <v>0</v>
      </c>
      <c r="AE678" s="292">
        <f t="shared" si="664"/>
        <v>0</v>
      </c>
      <c r="AF678" s="93">
        <v>0</v>
      </c>
      <c r="AG678" s="93">
        <v>0</v>
      </c>
      <c r="AH678" s="93">
        <v>0</v>
      </c>
      <c r="AI678" s="93">
        <v>0</v>
      </c>
      <c r="AJ678" s="93">
        <v>0</v>
      </c>
      <c r="AK678" s="93">
        <v>0</v>
      </c>
      <c r="AL678" s="93">
        <v>0</v>
      </c>
      <c r="AM678" s="93">
        <v>0</v>
      </c>
      <c r="AN678" s="93">
        <v>0</v>
      </c>
      <c r="AO678" s="93">
        <v>0</v>
      </c>
      <c r="AP678" s="93">
        <v>0</v>
      </c>
      <c r="AQ678"/>
    </row>
    <row r="679" spans="1:43" ht="16.5" hidden="1" customHeight="1">
      <c r="A679" s="43"/>
      <c r="B679" s="43"/>
      <c r="C679" s="28" t="s">
        <v>310</v>
      </c>
      <c r="D679" s="29" t="s">
        <v>421</v>
      </c>
      <c r="E679" s="93"/>
      <c r="F679" s="93"/>
      <c r="G679" s="93"/>
      <c r="H679" s="93"/>
      <c r="I679" s="93"/>
      <c r="J679" s="93"/>
      <c r="K679" s="93"/>
      <c r="L679" s="48">
        <f t="shared" ref="L679:L753" si="670">H679+I679+J679+K679</f>
        <v>0</v>
      </c>
      <c r="M679" s="48">
        <f t="shared" ref="M679:M753" si="671">G679-L679</f>
        <v>0</v>
      </c>
      <c r="N679" s="93"/>
      <c r="O679" s="93"/>
      <c r="P679" s="93"/>
      <c r="Q679" s="93"/>
      <c r="R679" s="93"/>
      <c r="S679" s="93"/>
      <c r="T679" s="93"/>
      <c r="U679" s="93"/>
      <c r="V679" s="93"/>
      <c r="W679" s="93"/>
      <c r="X679" s="93"/>
      <c r="Y679" s="93"/>
      <c r="Z679" s="93"/>
      <c r="AA679" s="93"/>
      <c r="AB679" s="93"/>
      <c r="AC679" s="93"/>
      <c r="AD679" s="93"/>
      <c r="AE679" s="292">
        <f t="shared" si="664"/>
        <v>0</v>
      </c>
      <c r="AF679" s="93"/>
      <c r="AG679" s="93"/>
      <c r="AH679" s="93"/>
      <c r="AI679" s="93"/>
      <c r="AJ679" s="93"/>
      <c r="AK679" s="93"/>
      <c r="AL679" s="93"/>
      <c r="AM679" s="93"/>
      <c r="AN679" s="93"/>
      <c r="AO679" s="93"/>
      <c r="AP679" s="93"/>
      <c r="AQ679"/>
    </row>
    <row r="680" spans="1:43" ht="17.25" hidden="1" customHeight="1">
      <c r="A680" s="43"/>
      <c r="B680" s="43"/>
      <c r="C680" s="25" t="s">
        <v>311</v>
      </c>
      <c r="D680" s="29"/>
      <c r="E680" s="286">
        <f t="shared" ref="E680:AP680" si="672">E681</f>
        <v>300</v>
      </c>
      <c r="F680" s="286">
        <f t="shared" si="672"/>
        <v>0</v>
      </c>
      <c r="G680" s="286">
        <f t="shared" si="672"/>
        <v>0</v>
      </c>
      <c r="H680" s="286">
        <f t="shared" si="672"/>
        <v>0</v>
      </c>
      <c r="I680" s="286">
        <f t="shared" si="672"/>
        <v>0</v>
      </c>
      <c r="J680" s="286">
        <f t="shared" si="672"/>
        <v>0</v>
      </c>
      <c r="K680" s="286">
        <f t="shared" si="672"/>
        <v>0</v>
      </c>
      <c r="L680" s="48">
        <f t="shared" si="670"/>
        <v>0</v>
      </c>
      <c r="M680" s="48">
        <f t="shared" si="671"/>
        <v>0</v>
      </c>
      <c r="N680" s="286">
        <f t="shared" si="672"/>
        <v>0</v>
      </c>
      <c r="O680" s="286">
        <f t="shared" si="672"/>
        <v>0</v>
      </c>
      <c r="P680" s="286">
        <f t="shared" si="672"/>
        <v>0</v>
      </c>
      <c r="Q680" s="286">
        <f t="shared" si="672"/>
        <v>0</v>
      </c>
      <c r="R680" s="286">
        <f t="shared" si="672"/>
        <v>0</v>
      </c>
      <c r="S680" s="286">
        <f t="shared" si="672"/>
        <v>0</v>
      </c>
      <c r="T680" s="286">
        <f t="shared" si="672"/>
        <v>0</v>
      </c>
      <c r="U680" s="286">
        <f t="shared" si="672"/>
        <v>0</v>
      </c>
      <c r="V680" s="286">
        <f t="shared" si="672"/>
        <v>0</v>
      </c>
      <c r="W680" s="286">
        <f t="shared" si="672"/>
        <v>0</v>
      </c>
      <c r="X680" s="286">
        <f t="shared" si="672"/>
        <v>0</v>
      </c>
      <c r="Y680" s="286">
        <f t="shared" si="672"/>
        <v>0</v>
      </c>
      <c r="Z680" s="286">
        <f t="shared" si="672"/>
        <v>0</v>
      </c>
      <c r="AA680" s="286">
        <f t="shared" si="672"/>
        <v>0</v>
      </c>
      <c r="AB680" s="286">
        <f t="shared" si="672"/>
        <v>0</v>
      </c>
      <c r="AC680" s="286">
        <f t="shared" si="672"/>
        <v>0</v>
      </c>
      <c r="AD680" s="286">
        <f t="shared" si="672"/>
        <v>0</v>
      </c>
      <c r="AE680" s="292">
        <f t="shared" si="664"/>
        <v>0</v>
      </c>
      <c r="AF680" s="286">
        <f t="shared" si="672"/>
        <v>0</v>
      </c>
      <c r="AG680" s="286">
        <f t="shared" si="672"/>
        <v>0</v>
      </c>
      <c r="AH680" s="286">
        <f t="shared" si="672"/>
        <v>0</v>
      </c>
      <c r="AI680" s="286">
        <f t="shared" si="672"/>
        <v>0</v>
      </c>
      <c r="AJ680" s="286">
        <f t="shared" si="672"/>
        <v>0</v>
      </c>
      <c r="AK680" s="286">
        <f t="shared" si="672"/>
        <v>0</v>
      </c>
      <c r="AL680" s="286">
        <f t="shared" si="672"/>
        <v>0</v>
      </c>
      <c r="AM680" s="286">
        <f t="shared" si="672"/>
        <v>0</v>
      </c>
      <c r="AN680" s="286">
        <f t="shared" si="672"/>
        <v>0</v>
      </c>
      <c r="AO680" s="286">
        <f t="shared" si="672"/>
        <v>0</v>
      </c>
      <c r="AP680" s="286">
        <f t="shared" si="672"/>
        <v>0</v>
      </c>
      <c r="AQ680"/>
    </row>
    <row r="681" spans="1:43" ht="16.5" hidden="1" customHeight="1">
      <c r="A681" s="43"/>
      <c r="B681" s="43"/>
      <c r="C681" s="28" t="s">
        <v>365</v>
      </c>
      <c r="D681" s="29">
        <v>70</v>
      </c>
      <c r="E681" s="93">
        <v>300</v>
      </c>
      <c r="F681" s="93"/>
      <c r="G681" s="93"/>
      <c r="H681" s="93"/>
      <c r="I681" s="93"/>
      <c r="J681" s="93"/>
      <c r="K681" s="93"/>
      <c r="L681" s="48">
        <f t="shared" si="670"/>
        <v>0</v>
      </c>
      <c r="M681" s="48">
        <f t="shared" si="671"/>
        <v>0</v>
      </c>
      <c r="N681" s="93"/>
      <c r="O681" s="93"/>
      <c r="P681" s="93"/>
      <c r="Q681" s="93"/>
      <c r="R681" s="93"/>
      <c r="S681" s="93"/>
      <c r="T681" s="93"/>
      <c r="U681" s="93"/>
      <c r="V681" s="93"/>
      <c r="W681" s="93"/>
      <c r="X681" s="93"/>
      <c r="Y681" s="93"/>
      <c r="Z681" s="93"/>
      <c r="AA681" s="93"/>
      <c r="AB681" s="93"/>
      <c r="AC681" s="93"/>
      <c r="AD681" s="93"/>
      <c r="AE681" s="292">
        <f t="shared" si="664"/>
        <v>0</v>
      </c>
      <c r="AF681" s="93"/>
      <c r="AG681" s="93"/>
      <c r="AH681" s="93"/>
      <c r="AI681" s="93"/>
      <c r="AJ681" s="93"/>
      <c r="AK681" s="93"/>
      <c r="AL681" s="93"/>
      <c r="AM681" s="93"/>
      <c r="AN681" s="93"/>
      <c r="AO681" s="93"/>
      <c r="AP681" s="93"/>
      <c r="AQ681"/>
    </row>
    <row r="682" spans="1:43" ht="27.75" customHeight="1">
      <c r="A682" s="43" t="s">
        <v>496</v>
      </c>
      <c r="B682" s="43"/>
      <c r="C682" s="154" t="s">
        <v>497</v>
      </c>
      <c r="D682" s="155" t="s">
        <v>475</v>
      </c>
      <c r="E682" s="300">
        <f t="shared" ref="E682:K682" si="673">E683+E691</f>
        <v>1077</v>
      </c>
      <c r="F682" s="300">
        <f t="shared" si="673"/>
        <v>1083</v>
      </c>
      <c r="G682" s="300">
        <f t="shared" si="673"/>
        <v>995</v>
      </c>
      <c r="H682" s="300">
        <f t="shared" si="673"/>
        <v>255</v>
      </c>
      <c r="I682" s="300">
        <f t="shared" si="673"/>
        <v>260</v>
      </c>
      <c r="J682" s="300">
        <f t="shared" si="673"/>
        <v>225</v>
      </c>
      <c r="K682" s="300">
        <f t="shared" si="673"/>
        <v>255</v>
      </c>
      <c r="L682" s="48">
        <f t="shared" si="670"/>
        <v>995</v>
      </c>
      <c r="M682" s="48">
        <f t="shared" si="671"/>
        <v>0</v>
      </c>
      <c r="N682" s="300">
        <f t="shared" ref="N682:AP682" si="674">N683+N691</f>
        <v>1020</v>
      </c>
      <c r="O682" s="300">
        <f t="shared" si="674"/>
        <v>1050</v>
      </c>
      <c r="P682" s="300">
        <f t="shared" si="674"/>
        <v>1080</v>
      </c>
      <c r="Q682" s="300">
        <f t="shared" si="674"/>
        <v>0</v>
      </c>
      <c r="R682" s="300">
        <f t="shared" si="674"/>
        <v>0</v>
      </c>
      <c r="S682" s="300">
        <f t="shared" si="674"/>
        <v>0</v>
      </c>
      <c r="T682" s="300">
        <f t="shared" si="674"/>
        <v>0</v>
      </c>
      <c r="U682" s="300">
        <f t="shared" si="674"/>
        <v>0</v>
      </c>
      <c r="V682" s="300">
        <f t="shared" si="674"/>
        <v>0</v>
      </c>
      <c r="W682" s="300">
        <f t="shared" si="674"/>
        <v>0</v>
      </c>
      <c r="X682" s="300">
        <f t="shared" si="674"/>
        <v>0</v>
      </c>
      <c r="Y682" s="300">
        <f t="shared" si="674"/>
        <v>0</v>
      </c>
      <c r="Z682" s="300">
        <f t="shared" si="674"/>
        <v>0</v>
      </c>
      <c r="AA682" s="300">
        <f t="shared" si="674"/>
        <v>0</v>
      </c>
      <c r="AB682" s="300">
        <f t="shared" si="674"/>
        <v>0</v>
      </c>
      <c r="AC682" s="300">
        <f t="shared" si="674"/>
        <v>0</v>
      </c>
      <c r="AD682" s="300">
        <f t="shared" si="674"/>
        <v>0</v>
      </c>
      <c r="AE682" s="292">
        <f t="shared" si="664"/>
        <v>995</v>
      </c>
      <c r="AF682" s="300">
        <f t="shared" si="674"/>
        <v>995</v>
      </c>
      <c r="AG682" s="300">
        <f t="shared" si="674"/>
        <v>944</v>
      </c>
      <c r="AH682" s="300">
        <f t="shared" si="674"/>
        <v>1335</v>
      </c>
      <c r="AI682" s="300">
        <f t="shared" si="674"/>
        <v>0</v>
      </c>
      <c r="AJ682" s="300">
        <f t="shared" si="674"/>
        <v>0</v>
      </c>
      <c r="AK682" s="300">
        <f t="shared" si="674"/>
        <v>0</v>
      </c>
      <c r="AL682" s="300">
        <f t="shared" si="674"/>
        <v>0</v>
      </c>
      <c r="AM682" s="300">
        <f t="shared" si="674"/>
        <v>0</v>
      </c>
      <c r="AN682" s="300">
        <f t="shared" si="674"/>
        <v>0</v>
      </c>
      <c r="AO682" s="300">
        <f t="shared" si="674"/>
        <v>0</v>
      </c>
      <c r="AP682" s="300">
        <f t="shared" si="674"/>
        <v>0</v>
      </c>
      <c r="AQ682"/>
    </row>
    <row r="683" spans="1:43" ht="14.25">
      <c r="A683" s="43"/>
      <c r="B683" s="43"/>
      <c r="C683" s="25" t="s">
        <v>298</v>
      </c>
      <c r="D683" s="29"/>
      <c r="E683" s="296">
        <f t="shared" ref="E683:AP683" si="675">E684</f>
        <v>1061</v>
      </c>
      <c r="F683" s="296">
        <f t="shared" si="675"/>
        <v>1083</v>
      </c>
      <c r="G683" s="296">
        <f t="shared" si="675"/>
        <v>995</v>
      </c>
      <c r="H683" s="296">
        <f t="shared" si="675"/>
        <v>255</v>
      </c>
      <c r="I683" s="296">
        <f t="shared" si="675"/>
        <v>260</v>
      </c>
      <c r="J683" s="296">
        <f t="shared" si="675"/>
        <v>225</v>
      </c>
      <c r="K683" s="296">
        <f t="shared" si="675"/>
        <v>255</v>
      </c>
      <c r="L683" s="48">
        <f t="shared" si="670"/>
        <v>995</v>
      </c>
      <c r="M683" s="48">
        <f t="shared" si="671"/>
        <v>0</v>
      </c>
      <c r="N683" s="296">
        <f t="shared" si="675"/>
        <v>1020</v>
      </c>
      <c r="O683" s="296">
        <f t="shared" si="675"/>
        <v>1050</v>
      </c>
      <c r="P683" s="296">
        <f t="shared" si="675"/>
        <v>1080</v>
      </c>
      <c r="Q683" s="296">
        <f t="shared" si="675"/>
        <v>0</v>
      </c>
      <c r="R683" s="296">
        <f t="shared" si="675"/>
        <v>0</v>
      </c>
      <c r="S683" s="296">
        <f t="shared" si="675"/>
        <v>0</v>
      </c>
      <c r="T683" s="296">
        <f t="shared" si="675"/>
        <v>0</v>
      </c>
      <c r="U683" s="296">
        <f t="shared" si="675"/>
        <v>0</v>
      </c>
      <c r="V683" s="296">
        <f t="shared" si="675"/>
        <v>0</v>
      </c>
      <c r="W683" s="296">
        <f t="shared" si="675"/>
        <v>0</v>
      </c>
      <c r="X683" s="296">
        <f t="shared" si="675"/>
        <v>0</v>
      </c>
      <c r="Y683" s="296">
        <f t="shared" si="675"/>
        <v>0</v>
      </c>
      <c r="Z683" s="296">
        <f t="shared" si="675"/>
        <v>0</v>
      </c>
      <c r="AA683" s="296">
        <f t="shared" si="675"/>
        <v>0</v>
      </c>
      <c r="AB683" s="296">
        <f t="shared" si="675"/>
        <v>0</v>
      </c>
      <c r="AC683" s="296">
        <f t="shared" si="675"/>
        <v>0</v>
      </c>
      <c r="AD683" s="296">
        <f t="shared" si="675"/>
        <v>0</v>
      </c>
      <c r="AE683" s="292">
        <f t="shared" si="664"/>
        <v>995</v>
      </c>
      <c r="AF683" s="296">
        <f t="shared" si="675"/>
        <v>995</v>
      </c>
      <c r="AG683" s="296">
        <f t="shared" si="675"/>
        <v>944</v>
      </c>
      <c r="AH683" s="296">
        <f t="shared" si="675"/>
        <v>1335</v>
      </c>
      <c r="AI683" s="296">
        <f t="shared" si="675"/>
        <v>0</v>
      </c>
      <c r="AJ683" s="296">
        <f t="shared" si="675"/>
        <v>0</v>
      </c>
      <c r="AK683" s="296">
        <f t="shared" si="675"/>
        <v>0</v>
      </c>
      <c r="AL683" s="296">
        <f t="shared" si="675"/>
        <v>0</v>
      </c>
      <c r="AM683" s="296">
        <f t="shared" si="675"/>
        <v>0</v>
      </c>
      <c r="AN683" s="296">
        <f t="shared" si="675"/>
        <v>0</v>
      </c>
      <c r="AO683" s="296">
        <f t="shared" si="675"/>
        <v>0</v>
      </c>
      <c r="AP683" s="296">
        <f t="shared" si="675"/>
        <v>0</v>
      </c>
      <c r="AQ683"/>
    </row>
    <row r="684" spans="1:43" ht="14.25">
      <c r="A684" s="43"/>
      <c r="B684" s="43"/>
      <c r="C684" s="28" t="s">
        <v>299</v>
      </c>
      <c r="D684" s="29">
        <v>1</v>
      </c>
      <c r="E684" s="286">
        <f t="shared" ref="E684:K684" si="676">E685+E687+E688+E689+E690</f>
        <v>1061</v>
      </c>
      <c r="F684" s="286">
        <f t="shared" si="676"/>
        <v>1083</v>
      </c>
      <c r="G684" s="286">
        <f t="shared" si="676"/>
        <v>995</v>
      </c>
      <c r="H684" s="286">
        <f t="shared" si="676"/>
        <v>255</v>
      </c>
      <c r="I684" s="286">
        <f t="shared" si="676"/>
        <v>260</v>
      </c>
      <c r="J684" s="286">
        <f t="shared" si="676"/>
        <v>225</v>
      </c>
      <c r="K684" s="286">
        <f t="shared" si="676"/>
        <v>255</v>
      </c>
      <c r="L684" s="48">
        <f t="shared" si="670"/>
        <v>995</v>
      </c>
      <c r="M684" s="48">
        <f t="shared" si="671"/>
        <v>0</v>
      </c>
      <c r="N684" s="286">
        <f t="shared" ref="N684:AP684" si="677">N685+N687+N688+N689+N690</f>
        <v>1020</v>
      </c>
      <c r="O684" s="286">
        <f t="shared" si="677"/>
        <v>1050</v>
      </c>
      <c r="P684" s="286">
        <f t="shared" si="677"/>
        <v>1080</v>
      </c>
      <c r="Q684" s="286">
        <f t="shared" si="677"/>
        <v>0</v>
      </c>
      <c r="R684" s="286">
        <f t="shared" si="677"/>
        <v>0</v>
      </c>
      <c r="S684" s="286">
        <f t="shared" si="677"/>
        <v>0</v>
      </c>
      <c r="T684" s="286">
        <f t="shared" si="677"/>
        <v>0</v>
      </c>
      <c r="U684" s="286">
        <f t="shared" si="677"/>
        <v>0</v>
      </c>
      <c r="V684" s="286">
        <f t="shared" si="677"/>
        <v>0</v>
      </c>
      <c r="W684" s="286">
        <f t="shared" si="677"/>
        <v>0</v>
      </c>
      <c r="X684" s="286">
        <f t="shared" si="677"/>
        <v>0</v>
      </c>
      <c r="Y684" s="286">
        <f t="shared" si="677"/>
        <v>0</v>
      </c>
      <c r="Z684" s="286">
        <f t="shared" si="677"/>
        <v>0</v>
      </c>
      <c r="AA684" s="286">
        <f t="shared" si="677"/>
        <v>0</v>
      </c>
      <c r="AB684" s="286">
        <f t="shared" si="677"/>
        <v>0</v>
      </c>
      <c r="AC684" s="286">
        <f t="shared" si="677"/>
        <v>0</v>
      </c>
      <c r="AD684" s="286">
        <f t="shared" si="677"/>
        <v>0</v>
      </c>
      <c r="AE684" s="292">
        <f t="shared" si="664"/>
        <v>995</v>
      </c>
      <c r="AF684" s="286">
        <f t="shared" si="677"/>
        <v>995</v>
      </c>
      <c r="AG684" s="286">
        <f t="shared" si="677"/>
        <v>944</v>
      </c>
      <c r="AH684" s="286">
        <f t="shared" si="677"/>
        <v>1335</v>
      </c>
      <c r="AI684" s="286">
        <f t="shared" si="677"/>
        <v>0</v>
      </c>
      <c r="AJ684" s="286">
        <f t="shared" si="677"/>
        <v>0</v>
      </c>
      <c r="AK684" s="286">
        <f t="shared" si="677"/>
        <v>0</v>
      </c>
      <c r="AL684" s="286">
        <f t="shared" si="677"/>
        <v>0</v>
      </c>
      <c r="AM684" s="286">
        <f t="shared" si="677"/>
        <v>0</v>
      </c>
      <c r="AN684" s="286">
        <f t="shared" si="677"/>
        <v>0</v>
      </c>
      <c r="AO684" s="286">
        <f t="shared" si="677"/>
        <v>0</v>
      </c>
      <c r="AP684" s="286">
        <f t="shared" si="677"/>
        <v>0</v>
      </c>
      <c r="AQ684"/>
    </row>
    <row r="685" spans="1:43" ht="14.25">
      <c r="A685" s="43"/>
      <c r="B685" s="43"/>
      <c r="C685" s="28" t="s">
        <v>476</v>
      </c>
      <c r="D685" s="29">
        <v>10</v>
      </c>
      <c r="E685" s="93">
        <v>90</v>
      </c>
      <c r="F685" s="93">
        <v>70</v>
      </c>
      <c r="G685" s="93">
        <v>70</v>
      </c>
      <c r="H685" s="93">
        <v>15</v>
      </c>
      <c r="I685" s="93">
        <v>20</v>
      </c>
      <c r="J685" s="93">
        <v>15</v>
      </c>
      <c r="K685" s="93">
        <v>20</v>
      </c>
      <c r="L685" s="48">
        <f t="shared" si="670"/>
        <v>70</v>
      </c>
      <c r="M685" s="48">
        <f t="shared" si="671"/>
        <v>0</v>
      </c>
      <c r="N685" s="93">
        <v>70</v>
      </c>
      <c r="O685" s="93">
        <v>70</v>
      </c>
      <c r="P685" s="93">
        <v>70</v>
      </c>
      <c r="Q685" s="93"/>
      <c r="R685" s="93"/>
      <c r="S685" s="93"/>
      <c r="T685" s="93"/>
      <c r="U685" s="93"/>
      <c r="V685" s="93"/>
      <c r="W685" s="93"/>
      <c r="X685" s="93"/>
      <c r="Y685" s="93"/>
      <c r="Z685" s="93"/>
      <c r="AA685" s="93"/>
      <c r="AB685" s="93"/>
      <c r="AC685" s="93"/>
      <c r="AD685" s="93"/>
      <c r="AE685" s="292">
        <f t="shared" si="664"/>
        <v>70</v>
      </c>
      <c r="AF685" s="93">
        <v>70</v>
      </c>
      <c r="AG685" s="93">
        <v>55</v>
      </c>
      <c r="AH685" s="93">
        <v>80</v>
      </c>
      <c r="AI685" s="93"/>
      <c r="AJ685" s="93"/>
      <c r="AK685" s="93"/>
      <c r="AL685" s="93"/>
      <c r="AM685" s="93"/>
      <c r="AN685" s="93"/>
      <c r="AO685" s="93"/>
      <c r="AP685" s="93"/>
      <c r="AQ685"/>
    </row>
    <row r="686" spans="1:43" ht="22.5" hidden="1" customHeight="1">
      <c r="A686" s="43"/>
      <c r="B686" s="43"/>
      <c r="C686" s="28" t="s">
        <v>477</v>
      </c>
      <c r="D686" s="29"/>
      <c r="E686" s="93"/>
      <c r="F686" s="93"/>
      <c r="G686" s="93"/>
      <c r="H686" s="93"/>
      <c r="I686" s="93"/>
      <c r="J686" s="93"/>
      <c r="K686" s="93"/>
      <c r="L686" s="48">
        <f t="shared" si="670"/>
        <v>0</v>
      </c>
      <c r="M686" s="48">
        <f t="shared" si="671"/>
        <v>0</v>
      </c>
      <c r="N686" s="93">
        <v>0</v>
      </c>
      <c r="O686" s="93">
        <v>0</v>
      </c>
      <c r="P686" s="93"/>
      <c r="Q686" s="93"/>
      <c r="R686" s="93"/>
      <c r="S686" s="93"/>
      <c r="T686" s="93"/>
      <c r="U686" s="93"/>
      <c r="V686" s="93"/>
      <c r="W686" s="93"/>
      <c r="X686" s="93"/>
      <c r="Y686" s="93"/>
      <c r="Z686" s="93"/>
      <c r="AA686" s="93"/>
      <c r="AB686" s="93"/>
      <c r="AC686" s="93"/>
      <c r="AD686" s="93"/>
      <c r="AE686" s="292">
        <f t="shared" si="664"/>
        <v>0</v>
      </c>
      <c r="AF686" s="93"/>
      <c r="AG686" s="93"/>
      <c r="AH686" s="93"/>
      <c r="AI686" s="93"/>
      <c r="AJ686" s="93"/>
      <c r="AK686" s="93"/>
      <c r="AL686" s="93"/>
      <c r="AM686" s="93"/>
      <c r="AN686" s="93"/>
      <c r="AO686" s="93"/>
      <c r="AP686" s="93"/>
      <c r="AQ686"/>
    </row>
    <row r="687" spans="1:43" ht="14.25">
      <c r="A687" s="43"/>
      <c r="B687" s="43"/>
      <c r="C687" s="28" t="s">
        <v>301</v>
      </c>
      <c r="D687" s="29">
        <v>20</v>
      </c>
      <c r="E687" s="93">
        <v>570</v>
      </c>
      <c r="F687" s="93">
        <v>588</v>
      </c>
      <c r="G687" s="93">
        <v>500</v>
      </c>
      <c r="H687" s="93">
        <v>120</v>
      </c>
      <c r="I687" s="93">
        <v>120</v>
      </c>
      <c r="J687" s="93">
        <v>130</v>
      </c>
      <c r="K687" s="93">
        <v>130</v>
      </c>
      <c r="L687" s="48">
        <f t="shared" si="670"/>
        <v>500</v>
      </c>
      <c r="M687" s="48">
        <f t="shared" si="671"/>
        <v>0</v>
      </c>
      <c r="N687" s="93">
        <v>520</v>
      </c>
      <c r="O687" s="93">
        <v>540</v>
      </c>
      <c r="P687" s="93">
        <v>560</v>
      </c>
      <c r="Q687" s="93"/>
      <c r="R687" s="93"/>
      <c r="S687" s="93"/>
      <c r="T687" s="93"/>
      <c r="U687" s="93"/>
      <c r="V687" s="93"/>
      <c r="W687" s="93"/>
      <c r="X687" s="93"/>
      <c r="Y687" s="93"/>
      <c r="Z687" s="93"/>
      <c r="AA687" s="93"/>
      <c r="AB687" s="93"/>
      <c r="AC687" s="93"/>
      <c r="AD687" s="93"/>
      <c r="AE687" s="292">
        <f t="shared" si="664"/>
        <v>500</v>
      </c>
      <c r="AF687" s="93">
        <v>500</v>
      </c>
      <c r="AG687" s="93">
        <v>472</v>
      </c>
      <c r="AH687" s="93">
        <v>580</v>
      </c>
      <c r="AI687" s="93"/>
      <c r="AJ687" s="93"/>
      <c r="AK687" s="93"/>
      <c r="AL687" s="93"/>
      <c r="AM687" s="93"/>
      <c r="AN687" s="93"/>
      <c r="AO687" s="93"/>
      <c r="AP687" s="93"/>
      <c r="AQ687"/>
    </row>
    <row r="688" spans="1:43" ht="17.25" customHeight="1">
      <c r="A688" s="43"/>
      <c r="B688" s="43"/>
      <c r="C688" s="28" t="s">
        <v>498</v>
      </c>
      <c r="D688" s="29" t="s">
        <v>479</v>
      </c>
      <c r="E688" s="93">
        <v>401</v>
      </c>
      <c r="F688" s="93">
        <v>425</v>
      </c>
      <c r="G688" s="93">
        <v>425</v>
      </c>
      <c r="H688" s="93">
        <v>120</v>
      </c>
      <c r="I688" s="93">
        <v>120</v>
      </c>
      <c r="J688" s="93">
        <v>80</v>
      </c>
      <c r="K688" s="93">
        <v>105</v>
      </c>
      <c r="L688" s="48">
        <f t="shared" si="670"/>
        <v>425</v>
      </c>
      <c r="M688" s="48">
        <f t="shared" si="671"/>
        <v>0</v>
      </c>
      <c r="N688" s="93">
        <v>430</v>
      </c>
      <c r="O688" s="93">
        <v>440</v>
      </c>
      <c r="P688" s="93">
        <v>450</v>
      </c>
      <c r="Q688" s="93"/>
      <c r="R688" s="93"/>
      <c r="S688" s="93"/>
      <c r="T688" s="93"/>
      <c r="U688" s="93"/>
      <c r="V688" s="93"/>
      <c r="W688" s="93"/>
      <c r="X688" s="93"/>
      <c r="Y688" s="93"/>
      <c r="Z688" s="93"/>
      <c r="AA688" s="93"/>
      <c r="AB688" s="93"/>
      <c r="AC688" s="93"/>
      <c r="AD688" s="93"/>
      <c r="AE688" s="292">
        <f t="shared" si="664"/>
        <v>425</v>
      </c>
      <c r="AF688" s="93">
        <v>425</v>
      </c>
      <c r="AG688" s="93">
        <v>417</v>
      </c>
      <c r="AH688" s="93">
        <v>675</v>
      </c>
      <c r="AI688" s="93"/>
      <c r="AJ688" s="93"/>
      <c r="AK688" s="93"/>
      <c r="AL688" s="93"/>
      <c r="AM688" s="93"/>
      <c r="AN688" s="93"/>
      <c r="AO688" s="93"/>
      <c r="AP688" s="93"/>
      <c r="AQ688"/>
    </row>
    <row r="689" spans="1:43" ht="18.75" hidden="1" customHeight="1">
      <c r="A689" s="43"/>
      <c r="B689" s="43"/>
      <c r="C689" s="28" t="s">
        <v>484</v>
      </c>
      <c r="D689" s="29" t="s">
        <v>485</v>
      </c>
      <c r="E689" s="93"/>
      <c r="F689" s="93"/>
      <c r="G689" s="93"/>
      <c r="H689" s="93"/>
      <c r="I689" s="93"/>
      <c r="J689" s="93"/>
      <c r="K689" s="93"/>
      <c r="L689" s="48">
        <f t="shared" si="670"/>
        <v>0</v>
      </c>
      <c r="M689" s="48">
        <f t="shared" si="671"/>
        <v>0</v>
      </c>
      <c r="N689" s="93"/>
      <c r="O689" s="93"/>
      <c r="P689" s="93"/>
      <c r="Q689" s="93"/>
      <c r="R689" s="93"/>
      <c r="S689" s="93"/>
      <c r="T689" s="93"/>
      <c r="U689" s="93"/>
      <c r="V689" s="93"/>
      <c r="W689" s="93"/>
      <c r="X689" s="93"/>
      <c r="Y689" s="93"/>
      <c r="Z689" s="93"/>
      <c r="AA689" s="93"/>
      <c r="AB689" s="93"/>
      <c r="AC689" s="93"/>
      <c r="AD689" s="93"/>
      <c r="AE689" s="292">
        <f t="shared" si="664"/>
        <v>0</v>
      </c>
      <c r="AF689" s="93"/>
      <c r="AG689" s="93"/>
      <c r="AH689" s="93"/>
      <c r="AI689" s="93"/>
      <c r="AJ689" s="93"/>
      <c r="AK689" s="93"/>
      <c r="AL689" s="93"/>
      <c r="AM689" s="93"/>
      <c r="AN689" s="93"/>
      <c r="AO689" s="93"/>
      <c r="AP689" s="93"/>
      <c r="AQ689"/>
    </row>
    <row r="690" spans="1:43" ht="18.75" hidden="1" customHeight="1">
      <c r="A690" s="43"/>
      <c r="B690" s="43"/>
      <c r="C690" s="28" t="s">
        <v>310</v>
      </c>
      <c r="D690" s="29">
        <v>85.01</v>
      </c>
      <c r="E690" s="93"/>
      <c r="F690" s="93"/>
      <c r="G690" s="93"/>
      <c r="H690" s="93"/>
      <c r="I690" s="93"/>
      <c r="J690" s="93"/>
      <c r="K690" s="93"/>
      <c r="L690" s="48">
        <f t="shared" si="670"/>
        <v>0</v>
      </c>
      <c r="M690" s="48">
        <f t="shared" si="671"/>
        <v>0</v>
      </c>
      <c r="N690" s="93"/>
      <c r="O690" s="93"/>
      <c r="P690" s="93"/>
      <c r="Q690" s="93"/>
      <c r="R690" s="93"/>
      <c r="S690" s="93"/>
      <c r="T690" s="93"/>
      <c r="U690" s="93"/>
      <c r="V690" s="93"/>
      <c r="W690" s="93"/>
      <c r="X690" s="93"/>
      <c r="Y690" s="93"/>
      <c r="Z690" s="93"/>
      <c r="AA690" s="93"/>
      <c r="AB690" s="93"/>
      <c r="AC690" s="93"/>
      <c r="AD690" s="93"/>
      <c r="AE690" s="292">
        <f t="shared" si="664"/>
        <v>0</v>
      </c>
      <c r="AF690" s="93"/>
      <c r="AG690" s="93"/>
      <c r="AH690" s="93"/>
      <c r="AI690" s="93"/>
      <c r="AJ690" s="93"/>
      <c r="AK690" s="93"/>
      <c r="AL690" s="93"/>
      <c r="AM690" s="93"/>
      <c r="AN690" s="93"/>
      <c r="AO690" s="93"/>
      <c r="AP690" s="93"/>
      <c r="AQ690"/>
    </row>
    <row r="691" spans="1:43" ht="0.75" customHeight="1">
      <c r="A691" s="43"/>
      <c r="B691" s="43"/>
      <c r="C691" s="25" t="s">
        <v>311</v>
      </c>
      <c r="D691" s="29"/>
      <c r="E691" s="296">
        <f t="shared" ref="E691:AP691" si="678">E692</f>
        <v>16</v>
      </c>
      <c r="F691" s="296">
        <f t="shared" si="678"/>
        <v>0</v>
      </c>
      <c r="G691" s="296">
        <f t="shared" si="678"/>
        <v>0</v>
      </c>
      <c r="H691" s="296">
        <f t="shared" si="678"/>
        <v>0</v>
      </c>
      <c r="I691" s="296">
        <f t="shared" si="678"/>
        <v>0</v>
      </c>
      <c r="J691" s="296">
        <f t="shared" si="678"/>
        <v>0</v>
      </c>
      <c r="K691" s="296">
        <f t="shared" si="678"/>
        <v>0</v>
      </c>
      <c r="L691" s="48">
        <f t="shared" si="670"/>
        <v>0</v>
      </c>
      <c r="M691" s="48">
        <f t="shared" si="671"/>
        <v>0</v>
      </c>
      <c r="N691" s="296">
        <f t="shared" si="678"/>
        <v>0</v>
      </c>
      <c r="O691" s="296">
        <f t="shared" si="678"/>
        <v>0</v>
      </c>
      <c r="P691" s="296">
        <f t="shared" si="678"/>
        <v>0</v>
      </c>
      <c r="Q691" s="296">
        <f t="shared" si="678"/>
        <v>0</v>
      </c>
      <c r="R691" s="296">
        <f t="shared" si="678"/>
        <v>0</v>
      </c>
      <c r="S691" s="296">
        <f t="shared" si="678"/>
        <v>0</v>
      </c>
      <c r="T691" s="296">
        <f t="shared" si="678"/>
        <v>0</v>
      </c>
      <c r="U691" s="296">
        <f t="shared" si="678"/>
        <v>0</v>
      </c>
      <c r="V691" s="296">
        <f t="shared" si="678"/>
        <v>0</v>
      </c>
      <c r="W691" s="296">
        <f t="shared" si="678"/>
        <v>0</v>
      </c>
      <c r="X691" s="296">
        <f t="shared" si="678"/>
        <v>0</v>
      </c>
      <c r="Y691" s="296">
        <f t="shared" si="678"/>
        <v>0</v>
      </c>
      <c r="Z691" s="296">
        <f t="shared" si="678"/>
        <v>0</v>
      </c>
      <c r="AA691" s="296">
        <f t="shared" si="678"/>
        <v>0</v>
      </c>
      <c r="AB691" s="296">
        <f t="shared" si="678"/>
        <v>0</v>
      </c>
      <c r="AC691" s="296">
        <f t="shared" si="678"/>
        <v>0</v>
      </c>
      <c r="AD691" s="296">
        <f t="shared" si="678"/>
        <v>0</v>
      </c>
      <c r="AE691" s="292">
        <f t="shared" si="664"/>
        <v>0</v>
      </c>
      <c r="AF691" s="296">
        <f t="shared" si="678"/>
        <v>0</v>
      </c>
      <c r="AG691" s="296">
        <f t="shared" si="678"/>
        <v>0</v>
      </c>
      <c r="AH691" s="296">
        <f t="shared" si="678"/>
        <v>0</v>
      </c>
      <c r="AI691" s="296">
        <f t="shared" si="678"/>
        <v>0</v>
      </c>
      <c r="AJ691" s="296">
        <f t="shared" si="678"/>
        <v>0</v>
      </c>
      <c r="AK691" s="296">
        <f t="shared" si="678"/>
        <v>0</v>
      </c>
      <c r="AL691" s="296">
        <f t="shared" si="678"/>
        <v>0</v>
      </c>
      <c r="AM691" s="296">
        <f t="shared" si="678"/>
        <v>0</v>
      </c>
      <c r="AN691" s="296">
        <f t="shared" si="678"/>
        <v>0</v>
      </c>
      <c r="AO691" s="296">
        <f t="shared" si="678"/>
        <v>0</v>
      </c>
      <c r="AP691" s="296">
        <f t="shared" si="678"/>
        <v>0</v>
      </c>
      <c r="AQ691"/>
    </row>
    <row r="692" spans="1:43" ht="16.5" hidden="1" customHeight="1">
      <c r="A692" s="43"/>
      <c r="B692" s="43"/>
      <c r="C692" s="28" t="s">
        <v>499</v>
      </c>
      <c r="D692" s="29">
        <v>70</v>
      </c>
      <c r="E692" s="93">
        <v>16</v>
      </c>
      <c r="F692" s="93"/>
      <c r="G692" s="93"/>
      <c r="H692" s="93"/>
      <c r="I692" s="93"/>
      <c r="J692" s="93"/>
      <c r="K692" s="93"/>
      <c r="L692" s="48">
        <f t="shared" si="670"/>
        <v>0</v>
      </c>
      <c r="M692" s="48">
        <f t="shared" si="671"/>
        <v>0</v>
      </c>
      <c r="N692" s="93"/>
      <c r="O692" s="93"/>
      <c r="P692" s="93"/>
      <c r="Q692" s="93"/>
      <c r="R692" s="93"/>
      <c r="S692" s="93"/>
      <c r="T692" s="93"/>
      <c r="U692" s="93"/>
      <c r="V692" s="93"/>
      <c r="W692" s="93"/>
      <c r="X692" s="93"/>
      <c r="Y692" s="93"/>
      <c r="Z692" s="93"/>
      <c r="AA692" s="93"/>
      <c r="AB692" s="93"/>
      <c r="AC692" s="93"/>
      <c r="AD692" s="93"/>
      <c r="AE692" s="292">
        <f t="shared" si="664"/>
        <v>0</v>
      </c>
      <c r="AF692" s="93"/>
      <c r="AG692" s="93"/>
      <c r="AH692" s="93"/>
      <c r="AI692" s="93"/>
      <c r="AJ692" s="93"/>
      <c r="AK692" s="93"/>
      <c r="AL692" s="93"/>
      <c r="AM692" s="93"/>
      <c r="AN692" s="93"/>
      <c r="AO692" s="93"/>
      <c r="AP692" s="93"/>
      <c r="AQ692"/>
    </row>
    <row r="693" spans="1:43" ht="21" customHeight="1">
      <c r="A693" s="43" t="s">
        <v>500</v>
      </c>
      <c r="B693" s="43"/>
      <c r="C693" s="151" t="s">
        <v>501</v>
      </c>
      <c r="D693" s="155" t="s">
        <v>475</v>
      </c>
      <c r="E693" s="300">
        <f t="shared" ref="E693:K693" si="679">E694+E703</f>
        <v>826</v>
      </c>
      <c r="F693" s="300">
        <f t="shared" si="679"/>
        <v>625</v>
      </c>
      <c r="G693" s="300">
        <f t="shared" si="679"/>
        <v>625</v>
      </c>
      <c r="H693" s="300">
        <f t="shared" si="679"/>
        <v>170</v>
      </c>
      <c r="I693" s="300">
        <f t="shared" si="679"/>
        <v>170</v>
      </c>
      <c r="J693" s="300">
        <f t="shared" si="679"/>
        <v>135</v>
      </c>
      <c r="K693" s="300">
        <f t="shared" si="679"/>
        <v>150</v>
      </c>
      <c r="L693" s="48">
        <f t="shared" si="670"/>
        <v>625</v>
      </c>
      <c r="M693" s="48">
        <f t="shared" si="671"/>
        <v>0</v>
      </c>
      <c r="N693" s="300">
        <f t="shared" ref="N693:AP693" si="680">N694+N703</f>
        <v>660</v>
      </c>
      <c r="O693" s="300">
        <f t="shared" si="680"/>
        <v>690</v>
      </c>
      <c r="P693" s="300">
        <f t="shared" si="680"/>
        <v>710</v>
      </c>
      <c r="Q693" s="300">
        <f t="shared" si="680"/>
        <v>0</v>
      </c>
      <c r="R693" s="300">
        <f t="shared" si="680"/>
        <v>0</v>
      </c>
      <c r="S693" s="300">
        <f t="shared" si="680"/>
        <v>0</v>
      </c>
      <c r="T693" s="300">
        <f t="shared" si="680"/>
        <v>0</v>
      </c>
      <c r="U693" s="300">
        <f t="shared" si="680"/>
        <v>0</v>
      </c>
      <c r="V693" s="300">
        <f t="shared" si="680"/>
        <v>0</v>
      </c>
      <c r="W693" s="300">
        <f t="shared" si="680"/>
        <v>0</v>
      </c>
      <c r="X693" s="300">
        <f t="shared" si="680"/>
        <v>0</v>
      </c>
      <c r="Y693" s="300">
        <f t="shared" si="680"/>
        <v>0</v>
      </c>
      <c r="Z693" s="300">
        <f t="shared" si="680"/>
        <v>0</v>
      </c>
      <c r="AA693" s="300">
        <f t="shared" si="680"/>
        <v>0</v>
      </c>
      <c r="AB693" s="300">
        <f t="shared" si="680"/>
        <v>0</v>
      </c>
      <c r="AC693" s="300">
        <f t="shared" si="680"/>
        <v>-39</v>
      </c>
      <c r="AD693" s="300">
        <f t="shared" si="680"/>
        <v>0</v>
      </c>
      <c r="AE693" s="292">
        <f t="shared" si="664"/>
        <v>586</v>
      </c>
      <c r="AF693" s="300">
        <f t="shared" si="680"/>
        <v>586</v>
      </c>
      <c r="AG693" s="300">
        <f t="shared" si="680"/>
        <v>549</v>
      </c>
      <c r="AH693" s="300">
        <f t="shared" si="680"/>
        <v>865</v>
      </c>
      <c r="AI693" s="300">
        <f t="shared" si="680"/>
        <v>0</v>
      </c>
      <c r="AJ693" s="300">
        <f t="shared" si="680"/>
        <v>0</v>
      </c>
      <c r="AK693" s="300">
        <f t="shared" si="680"/>
        <v>0</v>
      </c>
      <c r="AL693" s="300">
        <f t="shared" si="680"/>
        <v>0</v>
      </c>
      <c r="AM693" s="300">
        <f t="shared" si="680"/>
        <v>0</v>
      </c>
      <c r="AN693" s="300">
        <f t="shared" si="680"/>
        <v>0</v>
      </c>
      <c r="AO693" s="300">
        <f t="shared" si="680"/>
        <v>0</v>
      </c>
      <c r="AP693" s="300">
        <f t="shared" si="680"/>
        <v>0</v>
      </c>
      <c r="AQ693"/>
    </row>
    <row r="694" spans="1:43" ht="14.25">
      <c r="A694" s="43"/>
      <c r="B694" s="43"/>
      <c r="C694" s="25" t="s">
        <v>298</v>
      </c>
      <c r="D694" s="29"/>
      <c r="E694" s="296">
        <f t="shared" ref="E694:AP694" si="681">E695</f>
        <v>533</v>
      </c>
      <c r="F694" s="296">
        <f t="shared" si="681"/>
        <v>625</v>
      </c>
      <c r="G694" s="296">
        <f t="shared" si="681"/>
        <v>625</v>
      </c>
      <c r="H694" s="296">
        <f t="shared" si="681"/>
        <v>170</v>
      </c>
      <c r="I694" s="296">
        <f t="shared" si="681"/>
        <v>170</v>
      </c>
      <c r="J694" s="296">
        <f t="shared" si="681"/>
        <v>135</v>
      </c>
      <c r="K694" s="296">
        <f t="shared" si="681"/>
        <v>150</v>
      </c>
      <c r="L694" s="48">
        <f t="shared" si="670"/>
        <v>625</v>
      </c>
      <c r="M694" s="48">
        <f t="shared" si="671"/>
        <v>0</v>
      </c>
      <c r="N694" s="296">
        <f t="shared" si="681"/>
        <v>660</v>
      </c>
      <c r="O694" s="296">
        <f t="shared" si="681"/>
        <v>690</v>
      </c>
      <c r="P694" s="296">
        <f t="shared" si="681"/>
        <v>710</v>
      </c>
      <c r="Q694" s="296">
        <f t="shared" si="681"/>
        <v>0</v>
      </c>
      <c r="R694" s="296">
        <f t="shared" si="681"/>
        <v>0</v>
      </c>
      <c r="S694" s="296">
        <f t="shared" si="681"/>
        <v>0</v>
      </c>
      <c r="T694" s="296">
        <f t="shared" si="681"/>
        <v>0</v>
      </c>
      <c r="U694" s="296">
        <f t="shared" si="681"/>
        <v>0</v>
      </c>
      <c r="V694" s="296">
        <f t="shared" si="681"/>
        <v>0</v>
      </c>
      <c r="W694" s="296">
        <f t="shared" si="681"/>
        <v>0</v>
      </c>
      <c r="X694" s="296">
        <f t="shared" si="681"/>
        <v>0</v>
      </c>
      <c r="Y694" s="296">
        <f t="shared" si="681"/>
        <v>0</v>
      </c>
      <c r="Z694" s="296">
        <f t="shared" si="681"/>
        <v>0</v>
      </c>
      <c r="AA694" s="296">
        <f t="shared" si="681"/>
        <v>0</v>
      </c>
      <c r="AB694" s="296">
        <f t="shared" si="681"/>
        <v>0</v>
      </c>
      <c r="AC694" s="296">
        <f t="shared" si="681"/>
        <v>-39</v>
      </c>
      <c r="AD694" s="296">
        <f t="shared" si="681"/>
        <v>0</v>
      </c>
      <c r="AE694" s="292">
        <f t="shared" si="664"/>
        <v>586</v>
      </c>
      <c r="AF694" s="296">
        <f t="shared" si="681"/>
        <v>586</v>
      </c>
      <c r="AG694" s="296">
        <f t="shared" si="681"/>
        <v>549</v>
      </c>
      <c r="AH694" s="296">
        <f t="shared" si="681"/>
        <v>865</v>
      </c>
      <c r="AI694" s="296">
        <f t="shared" si="681"/>
        <v>0</v>
      </c>
      <c r="AJ694" s="296">
        <f t="shared" si="681"/>
        <v>0</v>
      </c>
      <c r="AK694" s="296">
        <f t="shared" si="681"/>
        <v>0</v>
      </c>
      <c r="AL694" s="296">
        <f t="shared" si="681"/>
        <v>0</v>
      </c>
      <c r="AM694" s="296">
        <f t="shared" si="681"/>
        <v>0</v>
      </c>
      <c r="AN694" s="296">
        <f t="shared" si="681"/>
        <v>0</v>
      </c>
      <c r="AO694" s="296">
        <f t="shared" si="681"/>
        <v>0</v>
      </c>
      <c r="AP694" s="296">
        <f t="shared" si="681"/>
        <v>0</v>
      </c>
      <c r="AQ694"/>
    </row>
    <row r="695" spans="1:43" ht="21.75" customHeight="1">
      <c r="A695" s="43"/>
      <c r="B695" s="43"/>
      <c r="C695" s="28" t="s">
        <v>299</v>
      </c>
      <c r="D695" s="29">
        <v>1</v>
      </c>
      <c r="E695" s="286">
        <f t="shared" ref="E695:K695" si="682">E696+E698+E699+E700+E701</f>
        <v>533</v>
      </c>
      <c r="F695" s="286">
        <f t="shared" si="682"/>
        <v>625</v>
      </c>
      <c r="G695" s="286">
        <f t="shared" si="682"/>
        <v>625</v>
      </c>
      <c r="H695" s="286">
        <f t="shared" si="682"/>
        <v>170</v>
      </c>
      <c r="I695" s="286">
        <f t="shared" si="682"/>
        <v>170</v>
      </c>
      <c r="J695" s="286">
        <f t="shared" si="682"/>
        <v>135</v>
      </c>
      <c r="K695" s="286">
        <f t="shared" si="682"/>
        <v>150</v>
      </c>
      <c r="L695" s="48">
        <f t="shared" si="670"/>
        <v>625</v>
      </c>
      <c r="M695" s="48">
        <f t="shared" si="671"/>
        <v>0</v>
      </c>
      <c r="N695" s="286">
        <f t="shared" ref="N695:AP695" si="683">N696+N698+N699+N700+N701</f>
        <v>660</v>
      </c>
      <c r="O695" s="286">
        <f t="shared" si="683"/>
        <v>690</v>
      </c>
      <c r="P695" s="286">
        <f t="shared" si="683"/>
        <v>710</v>
      </c>
      <c r="Q695" s="286">
        <f t="shared" si="683"/>
        <v>0</v>
      </c>
      <c r="R695" s="286">
        <f t="shared" si="683"/>
        <v>0</v>
      </c>
      <c r="S695" s="286">
        <f t="shared" si="683"/>
        <v>0</v>
      </c>
      <c r="T695" s="286">
        <f t="shared" si="683"/>
        <v>0</v>
      </c>
      <c r="U695" s="286">
        <f t="shared" si="683"/>
        <v>0</v>
      </c>
      <c r="V695" s="286">
        <f t="shared" si="683"/>
        <v>0</v>
      </c>
      <c r="W695" s="286">
        <f t="shared" si="683"/>
        <v>0</v>
      </c>
      <c r="X695" s="286">
        <f t="shared" si="683"/>
        <v>0</v>
      </c>
      <c r="Y695" s="286">
        <f t="shared" si="683"/>
        <v>0</v>
      </c>
      <c r="Z695" s="286">
        <f t="shared" si="683"/>
        <v>0</v>
      </c>
      <c r="AA695" s="286">
        <f t="shared" si="683"/>
        <v>0</v>
      </c>
      <c r="AB695" s="286">
        <f t="shared" si="683"/>
        <v>0</v>
      </c>
      <c r="AC695" s="286">
        <f t="shared" si="683"/>
        <v>-39</v>
      </c>
      <c r="AD695" s="286">
        <f t="shared" si="683"/>
        <v>0</v>
      </c>
      <c r="AE695" s="292">
        <f t="shared" si="664"/>
        <v>586</v>
      </c>
      <c r="AF695" s="286">
        <f t="shared" si="683"/>
        <v>586</v>
      </c>
      <c r="AG695" s="286">
        <f t="shared" si="683"/>
        <v>549</v>
      </c>
      <c r="AH695" s="286">
        <f t="shared" si="683"/>
        <v>865</v>
      </c>
      <c r="AI695" s="286">
        <f t="shared" si="683"/>
        <v>0</v>
      </c>
      <c r="AJ695" s="286">
        <f t="shared" si="683"/>
        <v>0</v>
      </c>
      <c r="AK695" s="286">
        <f t="shared" si="683"/>
        <v>0</v>
      </c>
      <c r="AL695" s="286">
        <f t="shared" si="683"/>
        <v>0</v>
      </c>
      <c r="AM695" s="286">
        <f t="shared" si="683"/>
        <v>0</v>
      </c>
      <c r="AN695" s="286">
        <f t="shared" si="683"/>
        <v>0</v>
      </c>
      <c r="AO695" s="286">
        <f t="shared" si="683"/>
        <v>0</v>
      </c>
      <c r="AP695" s="286">
        <f t="shared" si="683"/>
        <v>0</v>
      </c>
      <c r="AQ695"/>
    </row>
    <row r="696" spans="1:43" ht="18.75" customHeight="1">
      <c r="A696" s="43"/>
      <c r="B696" s="43"/>
      <c r="C696" s="28" t="s">
        <v>476</v>
      </c>
      <c r="D696" s="29">
        <v>10</v>
      </c>
      <c r="E696" s="93">
        <v>42</v>
      </c>
      <c r="F696" s="93">
        <v>42</v>
      </c>
      <c r="G696" s="93">
        <v>42</v>
      </c>
      <c r="H696" s="93">
        <v>10</v>
      </c>
      <c r="I696" s="93">
        <v>10</v>
      </c>
      <c r="J696" s="93">
        <v>10</v>
      </c>
      <c r="K696" s="93">
        <v>12</v>
      </c>
      <c r="L696" s="48">
        <f t="shared" si="670"/>
        <v>42</v>
      </c>
      <c r="M696" s="48">
        <f t="shared" si="671"/>
        <v>0</v>
      </c>
      <c r="N696" s="93">
        <v>40</v>
      </c>
      <c r="O696" s="93">
        <v>40</v>
      </c>
      <c r="P696" s="93">
        <v>40</v>
      </c>
      <c r="Q696" s="93"/>
      <c r="R696" s="93"/>
      <c r="S696" s="93"/>
      <c r="T696" s="93"/>
      <c r="U696" s="93"/>
      <c r="V696" s="93"/>
      <c r="W696" s="93"/>
      <c r="X696" s="93"/>
      <c r="Y696" s="93"/>
      <c r="Z696" s="93"/>
      <c r="AA696" s="93"/>
      <c r="AB696" s="93"/>
      <c r="AC696" s="93"/>
      <c r="AD696" s="93"/>
      <c r="AE696" s="292">
        <f t="shared" si="664"/>
        <v>42</v>
      </c>
      <c r="AF696" s="93">
        <v>42</v>
      </c>
      <c r="AG696" s="93">
        <v>35</v>
      </c>
      <c r="AH696" s="93">
        <v>40</v>
      </c>
      <c r="AI696" s="93"/>
      <c r="AJ696" s="93"/>
      <c r="AK696" s="93"/>
      <c r="AL696" s="93"/>
      <c r="AM696" s="93"/>
      <c r="AN696" s="93"/>
      <c r="AO696" s="93"/>
      <c r="AP696" s="93"/>
      <c r="AQ696"/>
    </row>
    <row r="697" spans="1:43" ht="0.75" customHeight="1">
      <c r="A697" s="43"/>
      <c r="B697" s="43"/>
      <c r="C697" s="28" t="s">
        <v>477</v>
      </c>
      <c r="D697" s="29"/>
      <c r="E697" s="93"/>
      <c r="F697" s="93"/>
      <c r="G697" s="93"/>
      <c r="H697" s="93"/>
      <c r="I697" s="93"/>
      <c r="J697" s="93"/>
      <c r="K697" s="93"/>
      <c r="L697" s="48">
        <f t="shared" si="670"/>
        <v>0</v>
      </c>
      <c r="M697" s="48">
        <f t="shared" si="671"/>
        <v>0</v>
      </c>
      <c r="N697" s="93"/>
      <c r="O697" s="93"/>
      <c r="P697" s="93"/>
      <c r="Q697" s="93"/>
      <c r="R697" s="93"/>
      <c r="S697" s="93"/>
      <c r="T697" s="93"/>
      <c r="U697" s="93"/>
      <c r="V697" s="93"/>
      <c r="W697" s="93"/>
      <c r="X697" s="93"/>
      <c r="Y697" s="93"/>
      <c r="Z697" s="93"/>
      <c r="AA697" s="93"/>
      <c r="AB697" s="93"/>
      <c r="AC697" s="93"/>
      <c r="AD697" s="93"/>
      <c r="AE697" s="292">
        <f t="shared" si="664"/>
        <v>0</v>
      </c>
      <c r="AF697" s="93"/>
      <c r="AG697" s="93"/>
      <c r="AH697" s="93"/>
      <c r="AI697" s="93"/>
      <c r="AJ697" s="93"/>
      <c r="AK697" s="93"/>
      <c r="AL697" s="93"/>
      <c r="AM697" s="93"/>
      <c r="AN697" s="93"/>
      <c r="AO697" s="93"/>
      <c r="AP697" s="93"/>
      <c r="AQ697"/>
    </row>
    <row r="698" spans="1:43" ht="16.5" customHeight="1">
      <c r="A698" s="43"/>
      <c r="B698" s="43"/>
      <c r="C698" s="28" t="s">
        <v>301</v>
      </c>
      <c r="D698" s="29">
        <v>20</v>
      </c>
      <c r="E698" s="93">
        <v>210</v>
      </c>
      <c r="F698" s="93">
        <v>230</v>
      </c>
      <c r="G698" s="93">
        <v>230</v>
      </c>
      <c r="H698" s="93">
        <v>60</v>
      </c>
      <c r="I698" s="93">
        <v>60</v>
      </c>
      <c r="J698" s="93">
        <v>55</v>
      </c>
      <c r="K698" s="93">
        <v>55</v>
      </c>
      <c r="L698" s="48">
        <f t="shared" si="670"/>
        <v>230</v>
      </c>
      <c r="M698" s="48">
        <f t="shared" si="671"/>
        <v>0</v>
      </c>
      <c r="N698" s="93">
        <v>250</v>
      </c>
      <c r="O698" s="93">
        <v>260</v>
      </c>
      <c r="P698" s="93">
        <v>270</v>
      </c>
      <c r="Q698" s="93"/>
      <c r="R698" s="93"/>
      <c r="S698" s="93"/>
      <c r="T698" s="93"/>
      <c r="U698" s="93"/>
      <c r="V698" s="93"/>
      <c r="W698" s="93"/>
      <c r="X698" s="93"/>
      <c r="Y698" s="93"/>
      <c r="Z698" s="93"/>
      <c r="AA698" s="93"/>
      <c r="AB698" s="93"/>
      <c r="AC698" s="93"/>
      <c r="AD698" s="93"/>
      <c r="AE698" s="292">
        <f t="shared" si="664"/>
        <v>230</v>
      </c>
      <c r="AF698" s="93">
        <v>230</v>
      </c>
      <c r="AG698" s="93">
        <v>223</v>
      </c>
      <c r="AH698" s="93">
        <v>235</v>
      </c>
      <c r="AI698" s="93"/>
      <c r="AJ698" s="93"/>
      <c r="AK698" s="93"/>
      <c r="AL698" s="93"/>
      <c r="AM698" s="93"/>
      <c r="AN698" s="93"/>
      <c r="AO698" s="93"/>
      <c r="AP698" s="93"/>
      <c r="AQ698"/>
    </row>
    <row r="699" spans="1:43" ht="13.5" customHeight="1">
      <c r="A699" s="43"/>
      <c r="B699" s="109"/>
      <c r="C699" s="321" t="s">
        <v>478</v>
      </c>
      <c r="D699" s="29" t="s">
        <v>502</v>
      </c>
      <c r="E699" s="93">
        <v>281</v>
      </c>
      <c r="F699" s="93">
        <v>353</v>
      </c>
      <c r="G699" s="93">
        <v>353</v>
      </c>
      <c r="H699" s="93">
        <v>100</v>
      </c>
      <c r="I699" s="93">
        <v>100</v>
      </c>
      <c r="J699" s="93">
        <v>70</v>
      </c>
      <c r="K699" s="93">
        <v>83</v>
      </c>
      <c r="L699" s="48">
        <f t="shared" si="670"/>
        <v>353</v>
      </c>
      <c r="M699" s="48">
        <f t="shared" si="671"/>
        <v>0</v>
      </c>
      <c r="N699" s="93">
        <v>370</v>
      </c>
      <c r="O699" s="93">
        <v>390</v>
      </c>
      <c r="P699" s="93">
        <v>400</v>
      </c>
      <c r="Q699" s="93"/>
      <c r="R699" s="93"/>
      <c r="S699" s="93"/>
      <c r="T699" s="93"/>
      <c r="U699" s="93"/>
      <c r="V699" s="93"/>
      <c r="W699" s="93"/>
      <c r="X699" s="93"/>
      <c r="Y699" s="93"/>
      <c r="Z699" s="93"/>
      <c r="AA699" s="93"/>
      <c r="AB699" s="93"/>
      <c r="AC699" s="93">
        <v>-39</v>
      </c>
      <c r="AD699" s="93"/>
      <c r="AE699" s="292">
        <f t="shared" si="664"/>
        <v>314</v>
      </c>
      <c r="AF699" s="93">
        <v>314</v>
      </c>
      <c r="AG699" s="93">
        <v>291</v>
      </c>
      <c r="AH699" s="93">
        <v>590</v>
      </c>
      <c r="AI699" s="93"/>
      <c r="AJ699" s="93"/>
      <c r="AK699" s="93"/>
      <c r="AL699" s="93"/>
      <c r="AM699" s="93"/>
      <c r="AN699" s="93"/>
      <c r="AO699" s="93"/>
      <c r="AP699" s="93"/>
      <c r="AQ699"/>
    </row>
    <row r="700" spans="1:43" ht="15" hidden="1" customHeight="1">
      <c r="A700" s="43"/>
      <c r="B700" s="43"/>
      <c r="C700" s="28" t="s">
        <v>484</v>
      </c>
      <c r="D700" s="29" t="s">
        <v>485</v>
      </c>
      <c r="E700" s="93"/>
      <c r="F700" s="93"/>
      <c r="G700" s="93"/>
      <c r="H700" s="93"/>
      <c r="I700" s="93"/>
      <c r="J700" s="93"/>
      <c r="K700" s="93"/>
      <c r="L700" s="48">
        <f t="shared" si="670"/>
        <v>0</v>
      </c>
      <c r="M700" s="48">
        <f t="shared" si="671"/>
        <v>0</v>
      </c>
      <c r="N700" s="93"/>
      <c r="O700" s="93"/>
      <c r="P700" s="93"/>
      <c r="Q700" s="93"/>
      <c r="R700" s="93"/>
      <c r="S700" s="93"/>
      <c r="T700" s="93"/>
      <c r="U700" s="93"/>
      <c r="V700" s="93"/>
      <c r="W700" s="93"/>
      <c r="X700" s="93"/>
      <c r="Y700" s="93"/>
      <c r="Z700" s="93"/>
      <c r="AA700" s="93"/>
      <c r="AB700" s="93"/>
      <c r="AC700" s="93"/>
      <c r="AD700" s="93"/>
      <c r="AE700" s="292">
        <f t="shared" si="664"/>
        <v>0</v>
      </c>
      <c r="AF700" s="93"/>
      <c r="AG700" s="93"/>
      <c r="AH700" s="93"/>
      <c r="AI700" s="93"/>
      <c r="AJ700" s="93"/>
      <c r="AK700" s="93"/>
      <c r="AL700" s="93"/>
      <c r="AM700" s="93"/>
      <c r="AN700" s="93"/>
      <c r="AO700" s="93"/>
      <c r="AP700" s="93"/>
      <c r="AQ700"/>
    </row>
    <row r="701" spans="1:43" ht="13.5" hidden="1" customHeight="1">
      <c r="A701" s="43"/>
      <c r="B701" s="43"/>
      <c r="C701" s="28" t="s">
        <v>503</v>
      </c>
      <c r="D701" s="29">
        <v>85.01</v>
      </c>
      <c r="E701" s="93"/>
      <c r="F701" s="93"/>
      <c r="G701" s="93"/>
      <c r="H701" s="93"/>
      <c r="I701" s="93"/>
      <c r="J701" s="93"/>
      <c r="K701" s="93"/>
      <c r="L701" s="48">
        <f t="shared" si="670"/>
        <v>0</v>
      </c>
      <c r="M701" s="48">
        <f t="shared" si="671"/>
        <v>0</v>
      </c>
      <c r="N701" s="93"/>
      <c r="O701" s="93"/>
      <c r="P701" s="93"/>
      <c r="Q701" s="93"/>
      <c r="R701" s="93"/>
      <c r="S701" s="93"/>
      <c r="T701" s="93"/>
      <c r="U701" s="93"/>
      <c r="V701" s="93"/>
      <c r="W701" s="93"/>
      <c r="X701" s="93"/>
      <c r="Y701" s="93"/>
      <c r="Z701" s="93"/>
      <c r="AA701" s="93"/>
      <c r="AB701" s="93"/>
      <c r="AC701" s="93"/>
      <c r="AD701" s="93"/>
      <c r="AE701" s="292">
        <f t="shared" si="664"/>
        <v>0</v>
      </c>
      <c r="AF701" s="93"/>
      <c r="AG701" s="93"/>
      <c r="AH701" s="93"/>
      <c r="AI701" s="93"/>
      <c r="AJ701" s="93"/>
      <c r="AK701" s="93"/>
      <c r="AL701" s="93"/>
      <c r="AM701" s="93"/>
      <c r="AN701" s="93"/>
      <c r="AO701" s="93"/>
      <c r="AP701" s="93"/>
      <c r="AQ701"/>
    </row>
    <row r="702" spans="1:43" ht="13.5" hidden="1" customHeight="1">
      <c r="A702" s="43"/>
      <c r="B702" s="43"/>
      <c r="C702" s="28" t="s">
        <v>504</v>
      </c>
      <c r="D702" s="29" t="s">
        <v>505</v>
      </c>
      <c r="E702" s="93"/>
      <c r="F702" s="93"/>
      <c r="G702" s="93"/>
      <c r="H702" s="93"/>
      <c r="I702" s="93"/>
      <c r="J702" s="93"/>
      <c r="K702" s="93"/>
      <c r="L702" s="48">
        <f t="shared" si="670"/>
        <v>0</v>
      </c>
      <c r="M702" s="48">
        <f t="shared" si="671"/>
        <v>0</v>
      </c>
      <c r="N702" s="93"/>
      <c r="O702" s="93"/>
      <c r="P702" s="93"/>
      <c r="Q702" s="93"/>
      <c r="R702" s="93"/>
      <c r="S702" s="93"/>
      <c r="T702" s="93"/>
      <c r="U702" s="93"/>
      <c r="V702" s="93"/>
      <c r="W702" s="93"/>
      <c r="X702" s="93"/>
      <c r="Y702" s="93"/>
      <c r="Z702" s="93"/>
      <c r="AA702" s="93"/>
      <c r="AB702" s="93"/>
      <c r="AC702" s="93"/>
      <c r="AD702" s="93"/>
      <c r="AE702" s="292">
        <f t="shared" si="664"/>
        <v>0</v>
      </c>
      <c r="AF702" s="93"/>
      <c r="AG702" s="93"/>
      <c r="AH702" s="93"/>
      <c r="AI702" s="93"/>
      <c r="AJ702" s="93"/>
      <c r="AK702" s="93"/>
      <c r="AL702" s="93"/>
      <c r="AM702" s="93"/>
      <c r="AN702" s="93"/>
      <c r="AO702" s="93"/>
      <c r="AP702" s="93"/>
      <c r="AQ702"/>
    </row>
    <row r="703" spans="1:43" ht="18" hidden="1" customHeight="1">
      <c r="A703" s="43"/>
      <c r="B703" s="43"/>
      <c r="C703" s="25" t="s">
        <v>311</v>
      </c>
      <c r="D703" s="29"/>
      <c r="E703" s="286">
        <f t="shared" ref="E703:AP703" si="684">E704</f>
        <v>293</v>
      </c>
      <c r="F703" s="286">
        <f t="shared" si="684"/>
        <v>0</v>
      </c>
      <c r="G703" s="286">
        <f t="shared" si="684"/>
        <v>0</v>
      </c>
      <c r="H703" s="286">
        <f t="shared" si="684"/>
        <v>0</v>
      </c>
      <c r="I703" s="286">
        <f t="shared" si="684"/>
        <v>0</v>
      </c>
      <c r="J703" s="286">
        <f t="shared" si="684"/>
        <v>0</v>
      </c>
      <c r="K703" s="286">
        <f t="shared" si="684"/>
        <v>0</v>
      </c>
      <c r="L703" s="48">
        <f t="shared" si="670"/>
        <v>0</v>
      </c>
      <c r="M703" s="48">
        <f t="shared" si="671"/>
        <v>0</v>
      </c>
      <c r="N703" s="286">
        <f t="shared" si="684"/>
        <v>0</v>
      </c>
      <c r="O703" s="286">
        <f t="shared" si="684"/>
        <v>0</v>
      </c>
      <c r="P703" s="286">
        <f t="shared" si="684"/>
        <v>0</v>
      </c>
      <c r="Q703" s="286">
        <f t="shared" si="684"/>
        <v>0</v>
      </c>
      <c r="R703" s="286">
        <f t="shared" si="684"/>
        <v>0</v>
      </c>
      <c r="S703" s="286">
        <f t="shared" si="684"/>
        <v>0</v>
      </c>
      <c r="T703" s="286">
        <f t="shared" si="684"/>
        <v>0</v>
      </c>
      <c r="U703" s="286">
        <f t="shared" si="684"/>
        <v>0</v>
      </c>
      <c r="V703" s="286">
        <f t="shared" si="684"/>
        <v>0</v>
      </c>
      <c r="W703" s="286">
        <f t="shared" si="684"/>
        <v>0</v>
      </c>
      <c r="X703" s="286">
        <f t="shared" si="684"/>
        <v>0</v>
      </c>
      <c r="Y703" s="286">
        <f t="shared" si="684"/>
        <v>0</v>
      </c>
      <c r="Z703" s="286">
        <f t="shared" si="684"/>
        <v>0</v>
      </c>
      <c r="AA703" s="286">
        <f t="shared" si="684"/>
        <v>0</v>
      </c>
      <c r="AB703" s="286">
        <f t="shared" si="684"/>
        <v>0</v>
      </c>
      <c r="AC703" s="286">
        <f t="shared" si="684"/>
        <v>0</v>
      </c>
      <c r="AD703" s="286">
        <f t="shared" si="684"/>
        <v>0</v>
      </c>
      <c r="AE703" s="292">
        <f t="shared" si="664"/>
        <v>0</v>
      </c>
      <c r="AF703" s="286">
        <f t="shared" si="684"/>
        <v>0</v>
      </c>
      <c r="AG703" s="286">
        <f t="shared" si="684"/>
        <v>0</v>
      </c>
      <c r="AH703" s="286">
        <f t="shared" si="684"/>
        <v>0</v>
      </c>
      <c r="AI703" s="286">
        <f t="shared" si="684"/>
        <v>0</v>
      </c>
      <c r="AJ703" s="286">
        <f t="shared" si="684"/>
        <v>0</v>
      </c>
      <c r="AK703" s="286">
        <f t="shared" si="684"/>
        <v>0</v>
      </c>
      <c r="AL703" s="286">
        <f t="shared" si="684"/>
        <v>0</v>
      </c>
      <c r="AM703" s="286">
        <f t="shared" si="684"/>
        <v>0</v>
      </c>
      <c r="AN703" s="286">
        <f t="shared" si="684"/>
        <v>0</v>
      </c>
      <c r="AO703" s="286">
        <f t="shared" si="684"/>
        <v>0</v>
      </c>
      <c r="AP703" s="286">
        <f t="shared" si="684"/>
        <v>0</v>
      </c>
      <c r="AQ703"/>
    </row>
    <row r="704" spans="1:43" ht="20.25" hidden="1" customHeight="1">
      <c r="A704" s="43"/>
      <c r="B704" s="43"/>
      <c r="C704" s="28" t="s">
        <v>365</v>
      </c>
      <c r="D704" s="29">
        <v>70</v>
      </c>
      <c r="E704" s="93">
        <v>293</v>
      </c>
      <c r="F704" s="93"/>
      <c r="G704" s="93"/>
      <c r="H704" s="93"/>
      <c r="I704" s="93"/>
      <c r="J704" s="93"/>
      <c r="K704" s="93"/>
      <c r="L704" s="48">
        <f t="shared" si="670"/>
        <v>0</v>
      </c>
      <c r="M704" s="48">
        <f t="shared" si="671"/>
        <v>0</v>
      </c>
      <c r="N704" s="93"/>
      <c r="O704" s="93"/>
      <c r="P704" s="93"/>
      <c r="Q704" s="93"/>
      <c r="R704" s="93"/>
      <c r="S704" s="93"/>
      <c r="T704" s="93"/>
      <c r="U704" s="93"/>
      <c r="V704" s="93"/>
      <c r="W704" s="93"/>
      <c r="X704" s="93"/>
      <c r="Y704" s="93"/>
      <c r="Z704" s="93"/>
      <c r="AA704" s="93"/>
      <c r="AB704" s="93"/>
      <c r="AC704" s="93"/>
      <c r="AD704" s="93"/>
      <c r="AE704" s="292">
        <f t="shared" si="664"/>
        <v>0</v>
      </c>
      <c r="AF704" s="93"/>
      <c r="AG704" s="93"/>
      <c r="AH704" s="93"/>
      <c r="AI704" s="93"/>
      <c r="AJ704" s="93"/>
      <c r="AK704" s="93"/>
      <c r="AL704" s="93"/>
      <c r="AM704" s="93"/>
      <c r="AN704" s="93"/>
      <c r="AO704" s="93"/>
      <c r="AP704" s="93"/>
      <c r="AQ704"/>
    </row>
    <row r="705" spans="1:43" ht="27" customHeight="1">
      <c r="A705" s="43" t="s">
        <v>506</v>
      </c>
      <c r="B705" s="43"/>
      <c r="C705" s="154" t="s">
        <v>507</v>
      </c>
      <c r="D705" s="155" t="s">
        <v>475</v>
      </c>
      <c r="E705" s="300">
        <f t="shared" ref="E705:K705" si="685">E706+E714</f>
        <v>858</v>
      </c>
      <c r="F705" s="300">
        <f t="shared" si="685"/>
        <v>918</v>
      </c>
      <c r="G705" s="300">
        <f t="shared" si="685"/>
        <v>903</v>
      </c>
      <c r="H705" s="300">
        <f t="shared" si="685"/>
        <v>242</v>
      </c>
      <c r="I705" s="300">
        <f t="shared" si="685"/>
        <v>238</v>
      </c>
      <c r="J705" s="300">
        <f t="shared" si="685"/>
        <v>192</v>
      </c>
      <c r="K705" s="300">
        <f t="shared" si="685"/>
        <v>231</v>
      </c>
      <c r="L705" s="48">
        <f t="shared" si="670"/>
        <v>903</v>
      </c>
      <c r="M705" s="48">
        <f t="shared" si="671"/>
        <v>0</v>
      </c>
      <c r="N705" s="300">
        <f t="shared" ref="N705:AP705" si="686">N706+N714</f>
        <v>900</v>
      </c>
      <c r="O705" s="300">
        <f t="shared" si="686"/>
        <v>920</v>
      </c>
      <c r="P705" s="300">
        <f t="shared" si="686"/>
        <v>930</v>
      </c>
      <c r="Q705" s="300">
        <f t="shared" si="686"/>
        <v>0</v>
      </c>
      <c r="R705" s="300">
        <f t="shared" si="686"/>
        <v>0</v>
      </c>
      <c r="S705" s="300">
        <f t="shared" si="686"/>
        <v>0</v>
      </c>
      <c r="T705" s="300">
        <f t="shared" si="686"/>
        <v>0</v>
      </c>
      <c r="U705" s="300">
        <f t="shared" si="686"/>
        <v>0</v>
      </c>
      <c r="V705" s="300">
        <f t="shared" si="686"/>
        <v>0</v>
      </c>
      <c r="W705" s="300">
        <f t="shared" si="686"/>
        <v>0</v>
      </c>
      <c r="X705" s="300">
        <f t="shared" si="686"/>
        <v>-17</v>
      </c>
      <c r="Y705" s="300">
        <f t="shared" si="686"/>
        <v>0</v>
      </c>
      <c r="Z705" s="300">
        <f t="shared" si="686"/>
        <v>0</v>
      </c>
      <c r="AA705" s="300">
        <f t="shared" si="686"/>
        <v>0</v>
      </c>
      <c r="AB705" s="300">
        <f t="shared" si="686"/>
        <v>0</v>
      </c>
      <c r="AC705" s="300">
        <f t="shared" si="686"/>
        <v>0</v>
      </c>
      <c r="AD705" s="300">
        <f t="shared" si="686"/>
        <v>0</v>
      </c>
      <c r="AE705" s="292">
        <f t="shared" si="664"/>
        <v>886</v>
      </c>
      <c r="AF705" s="300">
        <f t="shared" si="686"/>
        <v>886</v>
      </c>
      <c r="AG705" s="300">
        <f t="shared" si="686"/>
        <v>819</v>
      </c>
      <c r="AH705" s="300">
        <f t="shared" si="686"/>
        <v>1103</v>
      </c>
      <c r="AI705" s="300">
        <f t="shared" si="686"/>
        <v>0</v>
      </c>
      <c r="AJ705" s="300">
        <f t="shared" si="686"/>
        <v>0</v>
      </c>
      <c r="AK705" s="300">
        <f t="shared" si="686"/>
        <v>0</v>
      </c>
      <c r="AL705" s="300">
        <f t="shared" si="686"/>
        <v>0</v>
      </c>
      <c r="AM705" s="300">
        <f t="shared" si="686"/>
        <v>0</v>
      </c>
      <c r="AN705" s="300">
        <f t="shared" si="686"/>
        <v>0</v>
      </c>
      <c r="AO705" s="300">
        <f t="shared" si="686"/>
        <v>0</v>
      </c>
      <c r="AP705" s="300">
        <f t="shared" si="686"/>
        <v>0</v>
      </c>
      <c r="AQ705"/>
    </row>
    <row r="706" spans="1:43" ht="15" customHeight="1">
      <c r="A706" s="43"/>
      <c r="B706" s="43"/>
      <c r="C706" s="25" t="s">
        <v>298</v>
      </c>
      <c r="D706" s="29"/>
      <c r="E706" s="286">
        <f t="shared" ref="E706:K706" si="687">E707+E713</f>
        <v>858</v>
      </c>
      <c r="F706" s="286">
        <f t="shared" si="687"/>
        <v>918</v>
      </c>
      <c r="G706" s="286">
        <f t="shared" si="687"/>
        <v>898</v>
      </c>
      <c r="H706" s="286">
        <f t="shared" si="687"/>
        <v>237</v>
      </c>
      <c r="I706" s="286">
        <f t="shared" si="687"/>
        <v>238</v>
      </c>
      <c r="J706" s="286">
        <f t="shared" si="687"/>
        <v>192</v>
      </c>
      <c r="K706" s="286">
        <f t="shared" si="687"/>
        <v>231</v>
      </c>
      <c r="L706" s="48">
        <f t="shared" si="670"/>
        <v>898</v>
      </c>
      <c r="M706" s="48">
        <f t="shared" si="671"/>
        <v>0</v>
      </c>
      <c r="N706" s="286">
        <f t="shared" ref="N706:AP706" si="688">N707+N713</f>
        <v>900</v>
      </c>
      <c r="O706" s="286">
        <f t="shared" si="688"/>
        <v>920</v>
      </c>
      <c r="P706" s="286">
        <f t="shared" si="688"/>
        <v>930</v>
      </c>
      <c r="Q706" s="286">
        <f t="shared" si="688"/>
        <v>0</v>
      </c>
      <c r="R706" s="286">
        <f t="shared" si="688"/>
        <v>0</v>
      </c>
      <c r="S706" s="286">
        <f t="shared" si="688"/>
        <v>0</v>
      </c>
      <c r="T706" s="286">
        <f t="shared" si="688"/>
        <v>0</v>
      </c>
      <c r="U706" s="286">
        <f t="shared" si="688"/>
        <v>0</v>
      </c>
      <c r="V706" s="286">
        <f t="shared" si="688"/>
        <v>0</v>
      </c>
      <c r="W706" s="286">
        <f t="shared" si="688"/>
        <v>0</v>
      </c>
      <c r="X706" s="286">
        <f t="shared" si="688"/>
        <v>-17</v>
      </c>
      <c r="Y706" s="286">
        <f t="shared" si="688"/>
        <v>0</v>
      </c>
      <c r="Z706" s="286">
        <f t="shared" si="688"/>
        <v>0</v>
      </c>
      <c r="AA706" s="286">
        <f t="shared" si="688"/>
        <v>0</v>
      </c>
      <c r="AB706" s="286">
        <f t="shared" si="688"/>
        <v>0</v>
      </c>
      <c r="AC706" s="286">
        <f t="shared" si="688"/>
        <v>0</v>
      </c>
      <c r="AD706" s="286">
        <f t="shared" si="688"/>
        <v>0</v>
      </c>
      <c r="AE706" s="292">
        <f t="shared" si="664"/>
        <v>881</v>
      </c>
      <c r="AF706" s="286">
        <f t="shared" si="688"/>
        <v>881</v>
      </c>
      <c r="AG706" s="286">
        <f t="shared" si="688"/>
        <v>814</v>
      </c>
      <c r="AH706" s="286">
        <f t="shared" si="688"/>
        <v>1103</v>
      </c>
      <c r="AI706" s="286">
        <f t="shared" si="688"/>
        <v>0</v>
      </c>
      <c r="AJ706" s="286">
        <f t="shared" si="688"/>
        <v>0</v>
      </c>
      <c r="AK706" s="286">
        <f t="shared" si="688"/>
        <v>0</v>
      </c>
      <c r="AL706" s="286">
        <f t="shared" si="688"/>
        <v>0</v>
      </c>
      <c r="AM706" s="286">
        <f t="shared" si="688"/>
        <v>0</v>
      </c>
      <c r="AN706" s="286">
        <f t="shared" si="688"/>
        <v>0</v>
      </c>
      <c r="AO706" s="286">
        <f t="shared" si="688"/>
        <v>0</v>
      </c>
      <c r="AP706" s="286">
        <f t="shared" si="688"/>
        <v>0</v>
      </c>
      <c r="AQ706"/>
    </row>
    <row r="707" spans="1:43" ht="15" customHeight="1">
      <c r="A707" s="43"/>
      <c r="B707" s="43"/>
      <c r="C707" s="28" t="s">
        <v>299</v>
      </c>
      <c r="D707" s="29">
        <v>1</v>
      </c>
      <c r="E707" s="286">
        <f t="shared" ref="E707:K707" si="689">E708+E710+E711+E712+E713</f>
        <v>858</v>
      </c>
      <c r="F707" s="286">
        <f t="shared" si="689"/>
        <v>918</v>
      </c>
      <c r="G707" s="286">
        <f t="shared" si="689"/>
        <v>898</v>
      </c>
      <c r="H707" s="286">
        <f t="shared" si="689"/>
        <v>237</v>
      </c>
      <c r="I707" s="286">
        <f t="shared" si="689"/>
        <v>238</v>
      </c>
      <c r="J707" s="286">
        <f t="shared" si="689"/>
        <v>192</v>
      </c>
      <c r="K707" s="286">
        <f t="shared" si="689"/>
        <v>231</v>
      </c>
      <c r="L707" s="48">
        <f t="shared" si="670"/>
        <v>898</v>
      </c>
      <c r="M707" s="48">
        <f t="shared" si="671"/>
        <v>0</v>
      </c>
      <c r="N707" s="286">
        <f t="shared" ref="N707:AP707" si="690">N708+N710+N711+N712+N713</f>
        <v>900</v>
      </c>
      <c r="O707" s="286">
        <f t="shared" si="690"/>
        <v>920</v>
      </c>
      <c r="P707" s="286">
        <f t="shared" si="690"/>
        <v>930</v>
      </c>
      <c r="Q707" s="286">
        <f t="shared" si="690"/>
        <v>0</v>
      </c>
      <c r="R707" s="286">
        <f t="shared" si="690"/>
        <v>0</v>
      </c>
      <c r="S707" s="286">
        <f t="shared" si="690"/>
        <v>0</v>
      </c>
      <c r="T707" s="286">
        <f t="shared" si="690"/>
        <v>0</v>
      </c>
      <c r="U707" s="286">
        <f t="shared" si="690"/>
        <v>0</v>
      </c>
      <c r="V707" s="286">
        <f t="shared" si="690"/>
        <v>0</v>
      </c>
      <c r="W707" s="286">
        <f t="shared" si="690"/>
        <v>0</v>
      </c>
      <c r="X707" s="286">
        <f t="shared" si="690"/>
        <v>-17</v>
      </c>
      <c r="Y707" s="286">
        <f t="shared" si="690"/>
        <v>0</v>
      </c>
      <c r="Z707" s="286">
        <f t="shared" si="690"/>
        <v>0</v>
      </c>
      <c r="AA707" s="286">
        <f t="shared" si="690"/>
        <v>0</v>
      </c>
      <c r="AB707" s="286">
        <f t="shared" si="690"/>
        <v>0</v>
      </c>
      <c r="AC707" s="286">
        <f t="shared" si="690"/>
        <v>0</v>
      </c>
      <c r="AD707" s="286">
        <f t="shared" si="690"/>
        <v>0</v>
      </c>
      <c r="AE707" s="292">
        <f t="shared" si="664"/>
        <v>881</v>
      </c>
      <c r="AF707" s="286">
        <f t="shared" si="690"/>
        <v>881</v>
      </c>
      <c r="AG707" s="286">
        <f t="shared" si="690"/>
        <v>814</v>
      </c>
      <c r="AH707" s="286">
        <f t="shared" si="690"/>
        <v>1103</v>
      </c>
      <c r="AI707" s="286">
        <f t="shared" si="690"/>
        <v>0</v>
      </c>
      <c r="AJ707" s="286">
        <f t="shared" si="690"/>
        <v>0</v>
      </c>
      <c r="AK707" s="286">
        <f t="shared" si="690"/>
        <v>0</v>
      </c>
      <c r="AL707" s="286">
        <f t="shared" si="690"/>
        <v>0</v>
      </c>
      <c r="AM707" s="286">
        <f t="shared" si="690"/>
        <v>0</v>
      </c>
      <c r="AN707" s="286">
        <f t="shared" si="690"/>
        <v>0</v>
      </c>
      <c r="AO707" s="286">
        <f t="shared" si="690"/>
        <v>0</v>
      </c>
      <c r="AP707" s="286">
        <f t="shared" si="690"/>
        <v>0</v>
      </c>
      <c r="AQ707"/>
    </row>
    <row r="708" spans="1:43" ht="17.25" customHeight="1">
      <c r="A708" s="43"/>
      <c r="B708" s="43"/>
      <c r="C708" s="28" t="s">
        <v>476</v>
      </c>
      <c r="D708" s="29">
        <v>10</v>
      </c>
      <c r="E708" s="93">
        <v>78</v>
      </c>
      <c r="F708" s="93">
        <v>102</v>
      </c>
      <c r="G708" s="93">
        <v>102</v>
      </c>
      <c r="H708" s="93">
        <v>25</v>
      </c>
      <c r="I708" s="93">
        <v>25</v>
      </c>
      <c r="J708" s="93">
        <v>25</v>
      </c>
      <c r="K708" s="93">
        <v>27</v>
      </c>
      <c r="L708" s="48">
        <f t="shared" si="670"/>
        <v>102</v>
      </c>
      <c r="M708" s="48">
        <f t="shared" si="671"/>
        <v>0</v>
      </c>
      <c r="N708" s="93">
        <v>100</v>
      </c>
      <c r="O708" s="93">
        <v>100</v>
      </c>
      <c r="P708" s="93">
        <v>100</v>
      </c>
      <c r="Q708" s="93"/>
      <c r="R708" s="93"/>
      <c r="S708" s="93"/>
      <c r="T708" s="93"/>
      <c r="U708" s="93"/>
      <c r="V708" s="93"/>
      <c r="W708" s="93"/>
      <c r="X708" s="93"/>
      <c r="Y708" s="93"/>
      <c r="Z708" s="93"/>
      <c r="AA708" s="93"/>
      <c r="AB708" s="93"/>
      <c r="AC708" s="93"/>
      <c r="AD708" s="93"/>
      <c r="AE708" s="292">
        <f t="shared" si="664"/>
        <v>102</v>
      </c>
      <c r="AF708" s="93">
        <v>102</v>
      </c>
      <c r="AG708" s="93">
        <v>76</v>
      </c>
      <c r="AH708" s="93">
        <v>88</v>
      </c>
      <c r="AI708" s="93"/>
      <c r="AJ708" s="93"/>
      <c r="AK708" s="93"/>
      <c r="AL708" s="93"/>
      <c r="AM708" s="93"/>
      <c r="AN708" s="93"/>
      <c r="AO708" s="93"/>
      <c r="AP708" s="93"/>
      <c r="AQ708"/>
    </row>
    <row r="709" spans="1:43" ht="0.75" customHeight="1">
      <c r="A709" s="43"/>
      <c r="B709" s="43"/>
      <c r="C709" s="28" t="s">
        <v>477</v>
      </c>
      <c r="D709" s="29"/>
      <c r="E709" s="93"/>
      <c r="F709" s="93"/>
      <c r="G709" s="93"/>
      <c r="H709" s="93"/>
      <c r="I709" s="93"/>
      <c r="J709" s="93"/>
      <c r="K709" s="93"/>
      <c r="L709" s="48">
        <f t="shared" si="670"/>
        <v>0</v>
      </c>
      <c r="M709" s="48">
        <f t="shared" si="671"/>
        <v>0</v>
      </c>
      <c r="N709" s="93"/>
      <c r="O709" s="93"/>
      <c r="P709" s="93"/>
      <c r="Q709" s="93"/>
      <c r="R709" s="93"/>
      <c r="S709" s="93"/>
      <c r="T709" s="93"/>
      <c r="U709" s="93"/>
      <c r="V709" s="93"/>
      <c r="W709" s="93"/>
      <c r="X709" s="93"/>
      <c r="Y709" s="93"/>
      <c r="Z709" s="93"/>
      <c r="AA709" s="93"/>
      <c r="AB709" s="93"/>
      <c r="AC709" s="93"/>
      <c r="AD709" s="93"/>
      <c r="AE709" s="292">
        <f t="shared" si="664"/>
        <v>0</v>
      </c>
      <c r="AF709" s="93"/>
      <c r="AG709" s="93"/>
      <c r="AH709" s="93"/>
      <c r="AI709" s="93"/>
      <c r="AJ709" s="93"/>
      <c r="AK709" s="93"/>
      <c r="AL709" s="93"/>
      <c r="AM709" s="93"/>
      <c r="AN709" s="93"/>
      <c r="AO709" s="93"/>
      <c r="AP709" s="93"/>
      <c r="AQ709"/>
    </row>
    <row r="710" spans="1:43" ht="15" customHeight="1">
      <c r="A710" s="43"/>
      <c r="B710" s="43"/>
      <c r="C710" s="28" t="s">
        <v>301</v>
      </c>
      <c r="D710" s="29">
        <v>20</v>
      </c>
      <c r="E710" s="93">
        <v>295</v>
      </c>
      <c r="F710" s="93">
        <v>370</v>
      </c>
      <c r="G710" s="93">
        <v>350</v>
      </c>
      <c r="H710" s="93">
        <v>87</v>
      </c>
      <c r="I710" s="93">
        <v>88</v>
      </c>
      <c r="J710" s="93">
        <v>87</v>
      </c>
      <c r="K710" s="93">
        <v>88</v>
      </c>
      <c r="L710" s="48">
        <f t="shared" si="670"/>
        <v>350</v>
      </c>
      <c r="M710" s="48">
        <f t="shared" si="671"/>
        <v>0</v>
      </c>
      <c r="N710" s="93">
        <v>350</v>
      </c>
      <c r="O710" s="93">
        <v>350</v>
      </c>
      <c r="P710" s="93">
        <v>350</v>
      </c>
      <c r="Q710" s="93"/>
      <c r="R710" s="93"/>
      <c r="S710" s="93"/>
      <c r="T710" s="93"/>
      <c r="U710" s="93"/>
      <c r="V710" s="93"/>
      <c r="W710" s="93"/>
      <c r="X710" s="93"/>
      <c r="Y710" s="93"/>
      <c r="Z710" s="93"/>
      <c r="AA710" s="93"/>
      <c r="AB710" s="93"/>
      <c r="AC710" s="93"/>
      <c r="AD710" s="93"/>
      <c r="AE710" s="292">
        <f t="shared" si="664"/>
        <v>350</v>
      </c>
      <c r="AF710" s="93">
        <v>350</v>
      </c>
      <c r="AG710" s="93">
        <v>323</v>
      </c>
      <c r="AH710" s="93">
        <v>430</v>
      </c>
      <c r="AI710" s="93"/>
      <c r="AJ710" s="93"/>
      <c r="AK710" s="93"/>
      <c r="AL710" s="93"/>
      <c r="AM710" s="93"/>
      <c r="AN710" s="93"/>
      <c r="AO710" s="93"/>
      <c r="AP710" s="93"/>
      <c r="AQ710"/>
    </row>
    <row r="711" spans="1:43" ht="16.5" customHeight="1">
      <c r="A711" s="43"/>
      <c r="B711" s="109"/>
      <c r="C711" s="321" t="s">
        <v>478</v>
      </c>
      <c r="D711" s="29" t="s">
        <v>479</v>
      </c>
      <c r="E711" s="93">
        <v>485</v>
      </c>
      <c r="F711" s="93">
        <v>446</v>
      </c>
      <c r="G711" s="93">
        <v>446</v>
      </c>
      <c r="H711" s="93">
        <v>125</v>
      </c>
      <c r="I711" s="93">
        <v>125</v>
      </c>
      <c r="J711" s="93">
        <v>80</v>
      </c>
      <c r="K711" s="93">
        <v>116</v>
      </c>
      <c r="L711" s="48">
        <f t="shared" si="670"/>
        <v>446</v>
      </c>
      <c r="M711" s="48">
        <f t="shared" si="671"/>
        <v>0</v>
      </c>
      <c r="N711" s="93">
        <v>450</v>
      </c>
      <c r="O711" s="93">
        <v>470</v>
      </c>
      <c r="P711" s="93">
        <v>480</v>
      </c>
      <c r="Q711" s="93"/>
      <c r="R711" s="93"/>
      <c r="S711" s="93"/>
      <c r="T711" s="93"/>
      <c r="U711" s="93"/>
      <c r="V711" s="93"/>
      <c r="W711" s="93"/>
      <c r="X711" s="93">
        <v>-17</v>
      </c>
      <c r="Y711" s="93"/>
      <c r="Z711" s="93"/>
      <c r="AA711" s="93"/>
      <c r="AB711" s="93"/>
      <c r="AC711" s="93"/>
      <c r="AD711" s="93"/>
      <c r="AE711" s="292">
        <f t="shared" si="664"/>
        <v>429</v>
      </c>
      <c r="AF711" s="93">
        <v>429</v>
      </c>
      <c r="AG711" s="93">
        <v>415</v>
      </c>
      <c r="AH711" s="93">
        <v>585</v>
      </c>
      <c r="AI711" s="93"/>
      <c r="AJ711" s="93"/>
      <c r="AK711" s="93"/>
      <c r="AL711" s="93"/>
      <c r="AM711" s="93"/>
      <c r="AN711" s="93"/>
      <c r="AO711" s="93"/>
      <c r="AP711" s="93"/>
      <c r="AQ711"/>
    </row>
    <row r="712" spans="1:43" ht="17.25" hidden="1" customHeight="1">
      <c r="A712" s="43"/>
      <c r="B712" s="43"/>
      <c r="C712" s="28" t="s">
        <v>484</v>
      </c>
      <c r="D712" s="29" t="s">
        <v>485</v>
      </c>
      <c r="E712" s="93"/>
      <c r="F712" s="93"/>
      <c r="G712" s="93"/>
      <c r="H712" s="93"/>
      <c r="I712" s="93"/>
      <c r="J712" s="93"/>
      <c r="K712" s="93"/>
      <c r="L712" s="48">
        <f t="shared" si="670"/>
        <v>0</v>
      </c>
      <c r="M712" s="48">
        <f t="shared" si="671"/>
        <v>0</v>
      </c>
      <c r="N712" s="93"/>
      <c r="O712" s="93"/>
      <c r="P712" s="93"/>
      <c r="Q712" s="93"/>
      <c r="R712" s="93"/>
      <c r="S712" s="93"/>
      <c r="T712" s="93"/>
      <c r="U712" s="93"/>
      <c r="V712" s="93"/>
      <c r="W712" s="93"/>
      <c r="X712" s="93"/>
      <c r="Y712" s="93"/>
      <c r="Z712" s="93"/>
      <c r="AA712" s="93"/>
      <c r="AB712" s="93"/>
      <c r="AC712" s="93"/>
      <c r="AD712" s="93"/>
      <c r="AE712" s="292">
        <f t="shared" si="664"/>
        <v>0</v>
      </c>
      <c r="AF712" s="93"/>
      <c r="AG712" s="93"/>
      <c r="AH712" s="93"/>
      <c r="AI712" s="93"/>
      <c r="AJ712" s="93"/>
      <c r="AK712" s="93"/>
      <c r="AL712" s="93"/>
      <c r="AM712" s="93"/>
      <c r="AN712" s="93"/>
      <c r="AO712" s="93"/>
      <c r="AP712" s="93"/>
      <c r="AQ712"/>
    </row>
    <row r="713" spans="1:43" ht="17.25" hidden="1" customHeight="1">
      <c r="A713" s="43"/>
      <c r="B713" s="43"/>
      <c r="C713" s="28" t="s">
        <v>310</v>
      </c>
      <c r="D713" s="29">
        <v>85.01</v>
      </c>
      <c r="E713" s="93"/>
      <c r="F713" s="93"/>
      <c r="G713" s="93"/>
      <c r="H713" s="93"/>
      <c r="I713" s="93"/>
      <c r="J713" s="93"/>
      <c r="K713" s="93"/>
      <c r="L713" s="48">
        <f t="shared" si="670"/>
        <v>0</v>
      </c>
      <c r="M713" s="48">
        <f t="shared" si="671"/>
        <v>0</v>
      </c>
      <c r="N713" s="93"/>
      <c r="O713" s="93"/>
      <c r="P713" s="93"/>
      <c r="Q713" s="93"/>
      <c r="R713" s="93"/>
      <c r="S713" s="93"/>
      <c r="T713" s="93"/>
      <c r="U713" s="93"/>
      <c r="V713" s="93"/>
      <c r="W713" s="93"/>
      <c r="X713" s="93"/>
      <c r="Y713" s="93"/>
      <c r="Z713" s="93"/>
      <c r="AA713" s="93"/>
      <c r="AB713" s="93"/>
      <c r="AC713" s="93"/>
      <c r="AD713" s="93"/>
      <c r="AE713" s="292">
        <f t="shared" si="664"/>
        <v>0</v>
      </c>
      <c r="AF713" s="93"/>
      <c r="AG713" s="93"/>
      <c r="AH713" s="93"/>
      <c r="AI713" s="93"/>
      <c r="AJ713" s="93"/>
      <c r="AK713" s="93"/>
      <c r="AL713" s="93"/>
      <c r="AM713" s="93"/>
      <c r="AN713" s="93"/>
      <c r="AO713" s="93"/>
      <c r="AP713" s="93"/>
      <c r="AQ713"/>
    </row>
    <row r="714" spans="1:43" ht="15.75" customHeight="1">
      <c r="A714" s="43"/>
      <c r="B714" s="43"/>
      <c r="C714" s="25" t="s">
        <v>311</v>
      </c>
      <c r="D714" s="29"/>
      <c r="E714" s="286">
        <f t="shared" ref="E714:AP714" si="691">E715</f>
        <v>0</v>
      </c>
      <c r="F714" s="286">
        <f t="shared" si="691"/>
        <v>0</v>
      </c>
      <c r="G714" s="286">
        <f t="shared" si="691"/>
        <v>5</v>
      </c>
      <c r="H714" s="286">
        <f t="shared" si="691"/>
        <v>5</v>
      </c>
      <c r="I714" s="286">
        <f t="shared" si="691"/>
        <v>0</v>
      </c>
      <c r="J714" s="286">
        <f t="shared" si="691"/>
        <v>0</v>
      </c>
      <c r="K714" s="286">
        <f t="shared" si="691"/>
        <v>0</v>
      </c>
      <c r="L714" s="48">
        <f t="shared" si="670"/>
        <v>5</v>
      </c>
      <c r="M714" s="48">
        <f t="shared" si="671"/>
        <v>0</v>
      </c>
      <c r="N714" s="286">
        <f t="shared" si="691"/>
        <v>0</v>
      </c>
      <c r="O714" s="286">
        <f t="shared" si="691"/>
        <v>0</v>
      </c>
      <c r="P714" s="286">
        <f t="shared" si="691"/>
        <v>0</v>
      </c>
      <c r="Q714" s="286">
        <f t="shared" si="691"/>
        <v>0</v>
      </c>
      <c r="R714" s="286">
        <f t="shared" si="691"/>
        <v>0</v>
      </c>
      <c r="S714" s="286">
        <f t="shared" si="691"/>
        <v>0</v>
      </c>
      <c r="T714" s="286">
        <f t="shared" si="691"/>
        <v>0</v>
      </c>
      <c r="U714" s="286">
        <f t="shared" si="691"/>
        <v>0</v>
      </c>
      <c r="V714" s="286">
        <f t="shared" si="691"/>
        <v>0</v>
      </c>
      <c r="W714" s="286">
        <f t="shared" si="691"/>
        <v>0</v>
      </c>
      <c r="X714" s="286">
        <f t="shared" si="691"/>
        <v>0</v>
      </c>
      <c r="Y714" s="286">
        <f t="shared" si="691"/>
        <v>0</v>
      </c>
      <c r="Z714" s="286">
        <f t="shared" si="691"/>
        <v>0</v>
      </c>
      <c r="AA714" s="286">
        <f t="shared" si="691"/>
        <v>0</v>
      </c>
      <c r="AB714" s="286">
        <f t="shared" si="691"/>
        <v>0</v>
      </c>
      <c r="AC714" s="286">
        <f t="shared" si="691"/>
        <v>0</v>
      </c>
      <c r="AD714" s="286">
        <f t="shared" si="691"/>
        <v>0</v>
      </c>
      <c r="AE714" s="292">
        <f t="shared" si="664"/>
        <v>5</v>
      </c>
      <c r="AF714" s="286">
        <f t="shared" si="691"/>
        <v>5</v>
      </c>
      <c r="AG714" s="286">
        <f t="shared" si="691"/>
        <v>5</v>
      </c>
      <c r="AH714" s="286">
        <f t="shared" si="691"/>
        <v>0</v>
      </c>
      <c r="AI714" s="286">
        <f t="shared" si="691"/>
        <v>0</v>
      </c>
      <c r="AJ714" s="286">
        <f t="shared" si="691"/>
        <v>0</v>
      </c>
      <c r="AK714" s="286">
        <f t="shared" si="691"/>
        <v>0</v>
      </c>
      <c r="AL714" s="286">
        <f t="shared" si="691"/>
        <v>0</v>
      </c>
      <c r="AM714" s="286">
        <f t="shared" si="691"/>
        <v>0</v>
      </c>
      <c r="AN714" s="286">
        <f t="shared" si="691"/>
        <v>0</v>
      </c>
      <c r="AO714" s="286">
        <f t="shared" si="691"/>
        <v>0</v>
      </c>
      <c r="AP714" s="286">
        <f t="shared" si="691"/>
        <v>0</v>
      </c>
      <c r="AQ714"/>
    </row>
    <row r="715" spans="1:43" ht="20.25" customHeight="1">
      <c r="A715" s="43"/>
      <c r="B715" s="43"/>
      <c r="C715" s="28" t="s">
        <v>365</v>
      </c>
      <c r="D715" s="29">
        <v>70</v>
      </c>
      <c r="E715" s="93"/>
      <c r="F715" s="93"/>
      <c r="G715" s="93">
        <v>5</v>
      </c>
      <c r="H715" s="93">
        <v>5</v>
      </c>
      <c r="I715" s="93"/>
      <c r="J715" s="93"/>
      <c r="K715" s="93"/>
      <c r="L715" s="48">
        <f t="shared" si="670"/>
        <v>5</v>
      </c>
      <c r="M715" s="48">
        <f t="shared" si="671"/>
        <v>0</v>
      </c>
      <c r="N715" s="93">
        <v>0</v>
      </c>
      <c r="O715" s="93">
        <v>0</v>
      </c>
      <c r="P715" s="93">
        <v>0</v>
      </c>
      <c r="Q715" s="93"/>
      <c r="R715" s="93"/>
      <c r="S715" s="93"/>
      <c r="T715" s="93"/>
      <c r="U715" s="93"/>
      <c r="V715" s="93"/>
      <c r="W715" s="93"/>
      <c r="X715" s="93"/>
      <c r="Y715" s="93"/>
      <c r="Z715" s="93"/>
      <c r="AA715" s="93"/>
      <c r="AB715" s="93"/>
      <c r="AC715" s="93"/>
      <c r="AD715" s="93"/>
      <c r="AE715" s="292">
        <f t="shared" si="664"/>
        <v>5</v>
      </c>
      <c r="AF715" s="93">
        <v>5</v>
      </c>
      <c r="AG715" s="93">
        <v>5</v>
      </c>
      <c r="AH715" s="93"/>
      <c r="AI715" s="93"/>
      <c r="AJ715" s="93"/>
      <c r="AK715" s="93"/>
      <c r="AL715" s="93"/>
      <c r="AM715" s="93"/>
      <c r="AN715" s="93"/>
      <c r="AO715" s="93"/>
      <c r="AP715" s="93"/>
      <c r="AQ715"/>
    </row>
    <row r="716" spans="1:43" ht="27.75" customHeight="1">
      <c r="A716" s="43" t="s">
        <v>508</v>
      </c>
      <c r="B716" s="43"/>
      <c r="C716" s="154" t="s">
        <v>509</v>
      </c>
      <c r="D716" s="129" t="s">
        <v>510</v>
      </c>
      <c r="E716" s="300">
        <f t="shared" ref="E716:T717" si="692">E717</f>
        <v>9480</v>
      </c>
      <c r="F716" s="300">
        <f t="shared" si="692"/>
        <v>18000</v>
      </c>
      <c r="G716" s="300">
        <f t="shared" si="692"/>
        <v>14546</v>
      </c>
      <c r="H716" s="300">
        <f t="shared" si="692"/>
        <v>4000</v>
      </c>
      <c r="I716" s="300">
        <f t="shared" si="692"/>
        <v>5300</v>
      </c>
      <c r="J716" s="300">
        <f t="shared" si="692"/>
        <v>3600</v>
      </c>
      <c r="K716" s="300">
        <f t="shared" si="692"/>
        <v>1646</v>
      </c>
      <c r="L716" s="48">
        <f t="shared" si="670"/>
        <v>14546</v>
      </c>
      <c r="M716" s="48">
        <f t="shared" si="671"/>
        <v>0</v>
      </c>
      <c r="N716" s="300">
        <f t="shared" si="692"/>
        <v>14546</v>
      </c>
      <c r="O716" s="300">
        <f t="shared" si="692"/>
        <v>14546</v>
      </c>
      <c r="P716" s="300">
        <f t="shared" si="692"/>
        <v>14546</v>
      </c>
      <c r="Q716" s="300">
        <f t="shared" si="692"/>
        <v>0</v>
      </c>
      <c r="R716" s="300">
        <f t="shared" si="692"/>
        <v>0</v>
      </c>
      <c r="S716" s="300">
        <f t="shared" si="692"/>
        <v>0</v>
      </c>
      <c r="T716" s="300">
        <f t="shared" si="692"/>
        <v>0</v>
      </c>
      <c r="U716" s="300">
        <f t="shared" ref="U716:AP717" si="693">U717</f>
        <v>0</v>
      </c>
      <c r="V716" s="300">
        <f t="shared" si="693"/>
        <v>0</v>
      </c>
      <c r="W716" s="300">
        <f t="shared" si="693"/>
        <v>0</v>
      </c>
      <c r="X716" s="300">
        <f t="shared" si="693"/>
        <v>3713</v>
      </c>
      <c r="Y716" s="300">
        <f t="shared" si="693"/>
        <v>0</v>
      </c>
      <c r="Z716" s="300">
        <f t="shared" si="693"/>
        <v>0</v>
      </c>
      <c r="AA716" s="300">
        <f t="shared" si="693"/>
        <v>0</v>
      </c>
      <c r="AB716" s="300">
        <f t="shared" si="693"/>
        <v>0</v>
      </c>
      <c r="AC716" s="300">
        <f t="shared" si="693"/>
        <v>0</v>
      </c>
      <c r="AD716" s="300">
        <f t="shared" si="693"/>
        <v>0</v>
      </c>
      <c r="AE716" s="292">
        <f t="shared" si="664"/>
        <v>18259</v>
      </c>
      <c r="AF716" s="300">
        <f t="shared" si="693"/>
        <v>18259</v>
      </c>
      <c r="AG716" s="300">
        <f t="shared" si="693"/>
        <v>10953</v>
      </c>
      <c r="AH716" s="300">
        <f t="shared" si="693"/>
        <v>15081</v>
      </c>
      <c r="AI716" s="300">
        <f t="shared" si="693"/>
        <v>0</v>
      </c>
      <c r="AJ716" s="300">
        <f t="shared" si="693"/>
        <v>0</v>
      </c>
      <c r="AK716" s="300">
        <f t="shared" si="693"/>
        <v>0</v>
      </c>
      <c r="AL716" s="300">
        <f t="shared" si="693"/>
        <v>15081</v>
      </c>
      <c r="AM716" s="300">
        <f t="shared" si="693"/>
        <v>15081</v>
      </c>
      <c r="AN716" s="300">
        <f t="shared" si="693"/>
        <v>15081</v>
      </c>
      <c r="AO716" s="300">
        <f t="shared" si="693"/>
        <v>15081</v>
      </c>
      <c r="AP716" s="300">
        <f t="shared" si="693"/>
        <v>0</v>
      </c>
      <c r="AQ716"/>
    </row>
    <row r="717" spans="1:43" ht="14.25">
      <c r="A717" s="43"/>
      <c r="B717" s="43"/>
      <c r="C717" s="25" t="s">
        <v>298</v>
      </c>
      <c r="D717" s="29"/>
      <c r="E717" s="296">
        <f t="shared" si="692"/>
        <v>9480</v>
      </c>
      <c r="F717" s="296">
        <f t="shared" si="692"/>
        <v>18000</v>
      </c>
      <c r="G717" s="296">
        <f t="shared" si="692"/>
        <v>14546</v>
      </c>
      <c r="H717" s="296">
        <f t="shared" si="692"/>
        <v>4000</v>
      </c>
      <c r="I717" s="296">
        <f t="shared" si="692"/>
        <v>5300</v>
      </c>
      <c r="J717" s="296">
        <f t="shared" si="692"/>
        <v>3600</v>
      </c>
      <c r="K717" s="296">
        <f t="shared" si="692"/>
        <v>1646</v>
      </c>
      <c r="L717" s="48">
        <f t="shared" si="670"/>
        <v>14546</v>
      </c>
      <c r="M717" s="48">
        <f t="shared" si="671"/>
        <v>0</v>
      </c>
      <c r="N717" s="296">
        <f t="shared" si="692"/>
        <v>14546</v>
      </c>
      <c r="O717" s="296">
        <f t="shared" si="692"/>
        <v>14546</v>
      </c>
      <c r="P717" s="296">
        <f t="shared" si="692"/>
        <v>14546</v>
      </c>
      <c r="Q717" s="296">
        <f t="shared" si="692"/>
        <v>0</v>
      </c>
      <c r="R717" s="296">
        <f t="shared" si="692"/>
        <v>0</v>
      </c>
      <c r="S717" s="296">
        <f t="shared" si="692"/>
        <v>0</v>
      </c>
      <c r="T717" s="296">
        <f t="shared" si="692"/>
        <v>0</v>
      </c>
      <c r="U717" s="296">
        <f t="shared" si="693"/>
        <v>0</v>
      </c>
      <c r="V717" s="296">
        <f t="shared" si="693"/>
        <v>0</v>
      </c>
      <c r="W717" s="296">
        <f t="shared" si="693"/>
        <v>0</v>
      </c>
      <c r="X717" s="296">
        <f t="shared" si="693"/>
        <v>3713</v>
      </c>
      <c r="Y717" s="296">
        <f t="shared" si="693"/>
        <v>0</v>
      </c>
      <c r="Z717" s="296">
        <f t="shared" si="693"/>
        <v>0</v>
      </c>
      <c r="AA717" s="296">
        <f t="shared" si="693"/>
        <v>0</v>
      </c>
      <c r="AB717" s="296">
        <f t="shared" si="693"/>
        <v>0</v>
      </c>
      <c r="AC717" s="296">
        <f t="shared" si="693"/>
        <v>0</v>
      </c>
      <c r="AD717" s="296">
        <f t="shared" si="693"/>
        <v>0</v>
      </c>
      <c r="AE717" s="292">
        <f t="shared" si="664"/>
        <v>18259</v>
      </c>
      <c r="AF717" s="296">
        <f t="shared" si="693"/>
        <v>18259</v>
      </c>
      <c r="AG717" s="296">
        <f t="shared" si="693"/>
        <v>10953</v>
      </c>
      <c r="AH717" s="296">
        <f t="shared" si="693"/>
        <v>15081</v>
      </c>
      <c r="AI717" s="296">
        <f t="shared" si="693"/>
        <v>0</v>
      </c>
      <c r="AJ717" s="296">
        <f t="shared" si="693"/>
        <v>0</v>
      </c>
      <c r="AK717" s="296">
        <f t="shared" si="693"/>
        <v>0</v>
      </c>
      <c r="AL717" s="296">
        <f t="shared" si="693"/>
        <v>15081</v>
      </c>
      <c r="AM717" s="296">
        <f t="shared" si="693"/>
        <v>15081</v>
      </c>
      <c r="AN717" s="296">
        <f t="shared" si="693"/>
        <v>15081</v>
      </c>
      <c r="AO717" s="296">
        <f t="shared" si="693"/>
        <v>15081</v>
      </c>
      <c r="AP717" s="296">
        <f t="shared" si="693"/>
        <v>0</v>
      </c>
      <c r="AQ717"/>
    </row>
    <row r="718" spans="1:43" ht="14.25" customHeight="1">
      <c r="A718" s="43"/>
      <c r="B718" s="43"/>
      <c r="C718" s="28" t="s">
        <v>299</v>
      </c>
      <c r="D718" s="29">
        <v>1</v>
      </c>
      <c r="E718" s="286">
        <f t="shared" ref="E718:K718" si="694">E720+E719+E721</f>
        <v>9480</v>
      </c>
      <c r="F718" s="286">
        <f t="shared" si="694"/>
        <v>18000</v>
      </c>
      <c r="G718" s="286">
        <f t="shared" si="694"/>
        <v>14546</v>
      </c>
      <c r="H718" s="286">
        <f t="shared" si="694"/>
        <v>4000</v>
      </c>
      <c r="I718" s="286">
        <f t="shared" si="694"/>
        <v>5300</v>
      </c>
      <c r="J718" s="286">
        <f t="shared" si="694"/>
        <v>3600</v>
      </c>
      <c r="K718" s="286">
        <f t="shared" si="694"/>
        <v>1646</v>
      </c>
      <c r="L718" s="48">
        <f t="shared" si="670"/>
        <v>14546</v>
      </c>
      <c r="M718" s="48">
        <f t="shared" si="671"/>
        <v>0</v>
      </c>
      <c r="N718" s="286">
        <f t="shared" ref="N718:AP718" si="695">N720+N719+N721</f>
        <v>14546</v>
      </c>
      <c r="O718" s="286">
        <f t="shared" si="695"/>
        <v>14546</v>
      </c>
      <c r="P718" s="286">
        <f t="shared" si="695"/>
        <v>14546</v>
      </c>
      <c r="Q718" s="286">
        <f t="shared" si="695"/>
        <v>0</v>
      </c>
      <c r="R718" s="286">
        <f t="shared" si="695"/>
        <v>0</v>
      </c>
      <c r="S718" s="286">
        <f t="shared" si="695"/>
        <v>0</v>
      </c>
      <c r="T718" s="286">
        <f t="shared" si="695"/>
        <v>0</v>
      </c>
      <c r="U718" s="286">
        <f t="shared" si="695"/>
        <v>0</v>
      </c>
      <c r="V718" s="286">
        <f t="shared" si="695"/>
        <v>0</v>
      </c>
      <c r="W718" s="286">
        <f t="shared" si="695"/>
        <v>0</v>
      </c>
      <c r="X718" s="286">
        <f t="shared" si="695"/>
        <v>3713</v>
      </c>
      <c r="Y718" s="286">
        <f t="shared" si="695"/>
        <v>0</v>
      </c>
      <c r="Z718" s="286">
        <f t="shared" si="695"/>
        <v>0</v>
      </c>
      <c r="AA718" s="286">
        <f t="shared" si="695"/>
        <v>0</v>
      </c>
      <c r="AB718" s="286">
        <f t="shared" si="695"/>
        <v>0</v>
      </c>
      <c r="AC718" s="286">
        <f t="shared" si="695"/>
        <v>0</v>
      </c>
      <c r="AD718" s="286">
        <f t="shared" si="695"/>
        <v>0</v>
      </c>
      <c r="AE718" s="292">
        <f t="shared" si="664"/>
        <v>18259</v>
      </c>
      <c r="AF718" s="286">
        <f t="shared" si="695"/>
        <v>18259</v>
      </c>
      <c r="AG718" s="286">
        <f t="shared" si="695"/>
        <v>10953</v>
      </c>
      <c r="AH718" s="286">
        <f t="shared" si="695"/>
        <v>15081</v>
      </c>
      <c r="AI718" s="286">
        <f t="shared" si="695"/>
        <v>0</v>
      </c>
      <c r="AJ718" s="286">
        <f t="shared" si="695"/>
        <v>0</v>
      </c>
      <c r="AK718" s="286">
        <f t="shared" si="695"/>
        <v>0</v>
      </c>
      <c r="AL718" s="286">
        <f t="shared" si="695"/>
        <v>15081</v>
      </c>
      <c r="AM718" s="286">
        <f t="shared" si="695"/>
        <v>15081</v>
      </c>
      <c r="AN718" s="286">
        <f t="shared" si="695"/>
        <v>15081</v>
      </c>
      <c r="AO718" s="286">
        <f t="shared" si="695"/>
        <v>15081</v>
      </c>
      <c r="AP718" s="286">
        <f t="shared" si="695"/>
        <v>0</v>
      </c>
      <c r="AQ718"/>
    </row>
    <row r="719" spans="1:43" ht="0.75" customHeight="1">
      <c r="A719" s="43"/>
      <c r="B719" s="43"/>
      <c r="C719" s="189" t="s">
        <v>511</v>
      </c>
      <c r="D719" s="29" t="s">
        <v>512</v>
      </c>
      <c r="E719" s="93"/>
      <c r="F719" s="93"/>
      <c r="G719" s="93"/>
      <c r="H719" s="93"/>
      <c r="I719" s="93"/>
      <c r="J719" s="93"/>
      <c r="K719" s="93"/>
      <c r="L719" s="48">
        <f t="shared" si="670"/>
        <v>0</v>
      </c>
      <c r="M719" s="48">
        <f t="shared" si="671"/>
        <v>0</v>
      </c>
      <c r="N719" s="93"/>
      <c r="O719" s="93"/>
      <c r="P719" s="93"/>
      <c r="Q719" s="93"/>
      <c r="R719" s="93"/>
      <c r="S719" s="93"/>
      <c r="T719" s="93"/>
      <c r="U719" s="93"/>
      <c r="V719" s="93"/>
      <c r="W719" s="93"/>
      <c r="X719" s="93"/>
      <c r="Y719" s="93"/>
      <c r="Z719" s="93"/>
      <c r="AA719" s="93"/>
      <c r="AB719" s="93"/>
      <c r="AC719" s="93"/>
      <c r="AD719" s="93"/>
      <c r="AE719" s="292">
        <f t="shared" si="664"/>
        <v>0</v>
      </c>
      <c r="AF719" s="93"/>
      <c r="AG719" s="93"/>
      <c r="AH719" s="93"/>
      <c r="AI719" s="93"/>
      <c r="AJ719" s="93"/>
      <c r="AK719" s="93"/>
      <c r="AL719" s="93"/>
      <c r="AM719" s="93"/>
      <c r="AN719" s="93"/>
      <c r="AO719" s="93"/>
      <c r="AP719" s="93"/>
      <c r="AQ719"/>
    </row>
    <row r="720" spans="1:43" ht="18.75" customHeight="1">
      <c r="A720" s="125"/>
      <c r="B720" s="125"/>
      <c r="C720" s="28" t="s">
        <v>513</v>
      </c>
      <c r="D720" s="29" t="s">
        <v>514</v>
      </c>
      <c r="E720" s="93">
        <v>9480</v>
      </c>
      <c r="F720" s="93">
        <v>18000</v>
      </c>
      <c r="G720" s="93">
        <v>14546</v>
      </c>
      <c r="H720" s="93">
        <v>4000</v>
      </c>
      <c r="I720" s="93">
        <v>5300</v>
      </c>
      <c r="J720" s="93">
        <v>3600</v>
      </c>
      <c r="K720" s="93">
        <v>1646</v>
      </c>
      <c r="L720" s="48">
        <f t="shared" si="670"/>
        <v>14546</v>
      </c>
      <c r="M720" s="48">
        <f t="shared" si="671"/>
        <v>0</v>
      </c>
      <c r="N720" s="93">
        <v>14546</v>
      </c>
      <c r="O720" s="93">
        <v>14546</v>
      </c>
      <c r="P720" s="93">
        <v>14546</v>
      </c>
      <c r="Q720" s="93"/>
      <c r="R720" s="93"/>
      <c r="S720" s="93"/>
      <c r="T720" s="93"/>
      <c r="U720" s="93"/>
      <c r="V720" s="93"/>
      <c r="W720" s="93"/>
      <c r="X720" s="93">
        <v>3713</v>
      </c>
      <c r="Y720" s="93"/>
      <c r="Z720" s="93"/>
      <c r="AA720" s="93"/>
      <c r="AB720" s="93"/>
      <c r="AC720" s="93"/>
      <c r="AD720" s="93"/>
      <c r="AE720" s="292">
        <f t="shared" si="664"/>
        <v>18259</v>
      </c>
      <c r="AF720" s="93">
        <v>18259</v>
      </c>
      <c r="AG720" s="93">
        <v>10953</v>
      </c>
      <c r="AH720" s="93">
        <v>15081</v>
      </c>
      <c r="AI720" s="93"/>
      <c r="AJ720" s="93"/>
      <c r="AK720" s="93"/>
      <c r="AL720" s="93">
        <v>15081</v>
      </c>
      <c r="AM720" s="93">
        <v>15081</v>
      </c>
      <c r="AN720" s="93">
        <v>15081</v>
      </c>
      <c r="AO720" s="93">
        <v>15081</v>
      </c>
      <c r="AP720" s="93"/>
      <c r="AQ720"/>
    </row>
    <row r="721" spans="1:43" ht="0.75" customHeight="1">
      <c r="A721" s="125"/>
      <c r="B721" s="125"/>
      <c r="C721" s="28" t="s">
        <v>503</v>
      </c>
      <c r="D721" s="29"/>
      <c r="E721" s="93"/>
      <c r="F721" s="93"/>
      <c r="G721" s="93"/>
      <c r="H721" s="93"/>
      <c r="I721" s="93"/>
      <c r="J721" s="93"/>
      <c r="K721" s="93"/>
      <c r="L721" s="48">
        <f t="shared" si="670"/>
        <v>0</v>
      </c>
      <c r="M721" s="48">
        <f t="shared" si="671"/>
        <v>0</v>
      </c>
      <c r="N721" s="93"/>
      <c r="O721" s="93"/>
      <c r="P721" s="93"/>
      <c r="Q721" s="93"/>
      <c r="R721" s="93"/>
      <c r="S721" s="93"/>
      <c r="T721" s="93"/>
      <c r="U721" s="93"/>
      <c r="V721" s="93"/>
      <c r="W721" s="93"/>
      <c r="X721" s="93"/>
      <c r="Y721" s="93"/>
      <c r="Z721" s="93"/>
      <c r="AA721" s="93"/>
      <c r="AB721" s="93"/>
      <c r="AC721" s="93"/>
      <c r="AD721" s="93"/>
      <c r="AE721" s="292">
        <f t="shared" si="664"/>
        <v>0</v>
      </c>
      <c r="AF721" s="93"/>
      <c r="AG721" s="93"/>
      <c r="AH721" s="93"/>
      <c r="AI721" s="93"/>
      <c r="AJ721" s="93"/>
      <c r="AK721" s="93"/>
      <c r="AL721" s="93"/>
      <c r="AM721" s="93"/>
      <c r="AN721" s="93"/>
      <c r="AO721" s="93"/>
      <c r="AP721" s="93"/>
      <c r="AQ721"/>
    </row>
    <row r="722" spans="1:43" ht="27" customHeight="1">
      <c r="A722" s="43" t="s">
        <v>515</v>
      </c>
      <c r="B722" s="43"/>
      <c r="C722" s="154" t="s">
        <v>516</v>
      </c>
      <c r="D722" s="155" t="s">
        <v>475</v>
      </c>
      <c r="E722" s="300">
        <f t="shared" ref="E722:K722" si="696">E723+E730</f>
        <v>457</v>
      </c>
      <c r="F722" s="300">
        <f t="shared" si="696"/>
        <v>799</v>
      </c>
      <c r="G722" s="300">
        <f t="shared" si="696"/>
        <v>799</v>
      </c>
      <c r="H722" s="300">
        <f t="shared" si="696"/>
        <v>200</v>
      </c>
      <c r="I722" s="300">
        <f t="shared" si="696"/>
        <v>200</v>
      </c>
      <c r="J722" s="300">
        <f t="shared" si="696"/>
        <v>200</v>
      </c>
      <c r="K722" s="300">
        <f t="shared" si="696"/>
        <v>199</v>
      </c>
      <c r="L722" s="48">
        <f t="shared" si="670"/>
        <v>799</v>
      </c>
      <c r="M722" s="48">
        <f t="shared" si="671"/>
        <v>0</v>
      </c>
      <c r="N722" s="300">
        <f t="shared" ref="N722:AP722" si="697">N723+N730</f>
        <v>600</v>
      </c>
      <c r="O722" s="300">
        <f t="shared" si="697"/>
        <v>600</v>
      </c>
      <c r="P722" s="300">
        <f t="shared" si="697"/>
        <v>600</v>
      </c>
      <c r="Q722" s="300">
        <f t="shared" si="697"/>
        <v>0</v>
      </c>
      <c r="R722" s="300">
        <f t="shared" si="697"/>
        <v>0</v>
      </c>
      <c r="S722" s="300">
        <f t="shared" si="697"/>
        <v>0</v>
      </c>
      <c r="T722" s="300">
        <f t="shared" si="697"/>
        <v>0</v>
      </c>
      <c r="U722" s="300">
        <f t="shared" si="697"/>
        <v>0</v>
      </c>
      <c r="V722" s="300">
        <f t="shared" si="697"/>
        <v>0</v>
      </c>
      <c r="W722" s="300">
        <f t="shared" si="697"/>
        <v>0</v>
      </c>
      <c r="X722" s="300">
        <f t="shared" si="697"/>
        <v>0</v>
      </c>
      <c r="Y722" s="300">
        <f t="shared" si="697"/>
        <v>0</v>
      </c>
      <c r="Z722" s="300">
        <f t="shared" si="697"/>
        <v>0</v>
      </c>
      <c r="AA722" s="300">
        <f t="shared" si="697"/>
        <v>0</v>
      </c>
      <c r="AB722" s="300">
        <f t="shared" si="697"/>
        <v>0</v>
      </c>
      <c r="AC722" s="300">
        <f t="shared" si="697"/>
        <v>0</v>
      </c>
      <c r="AD722" s="300">
        <f t="shared" si="697"/>
        <v>0</v>
      </c>
      <c r="AE722" s="292">
        <f t="shared" si="664"/>
        <v>799</v>
      </c>
      <c r="AF722" s="300">
        <f t="shared" si="697"/>
        <v>799</v>
      </c>
      <c r="AG722" s="300">
        <f t="shared" si="697"/>
        <v>793</v>
      </c>
      <c r="AH722" s="300">
        <f t="shared" si="697"/>
        <v>955</v>
      </c>
      <c r="AI722" s="300">
        <f t="shared" si="697"/>
        <v>0</v>
      </c>
      <c r="AJ722" s="300">
        <f t="shared" si="697"/>
        <v>0</v>
      </c>
      <c r="AK722" s="300">
        <f t="shared" si="697"/>
        <v>0</v>
      </c>
      <c r="AL722" s="300">
        <f t="shared" si="697"/>
        <v>0</v>
      </c>
      <c r="AM722" s="300">
        <f t="shared" si="697"/>
        <v>0</v>
      </c>
      <c r="AN722" s="300">
        <f t="shared" si="697"/>
        <v>0</v>
      </c>
      <c r="AO722" s="300">
        <f t="shared" si="697"/>
        <v>0</v>
      </c>
      <c r="AP722" s="300">
        <f t="shared" si="697"/>
        <v>0</v>
      </c>
      <c r="AQ722"/>
    </row>
    <row r="723" spans="1:43" ht="15.75" customHeight="1">
      <c r="A723" s="43"/>
      <c r="B723" s="43"/>
      <c r="C723" s="25" t="s">
        <v>298</v>
      </c>
      <c r="D723" s="29"/>
      <c r="E723" s="296">
        <f t="shared" ref="E723:AP723" si="698">E724</f>
        <v>457</v>
      </c>
      <c r="F723" s="296">
        <f t="shared" si="698"/>
        <v>799</v>
      </c>
      <c r="G723" s="296">
        <f t="shared" si="698"/>
        <v>799</v>
      </c>
      <c r="H723" s="296">
        <f t="shared" si="698"/>
        <v>200</v>
      </c>
      <c r="I723" s="296">
        <f t="shared" si="698"/>
        <v>200</v>
      </c>
      <c r="J723" s="296">
        <f t="shared" si="698"/>
        <v>200</v>
      </c>
      <c r="K723" s="296">
        <f t="shared" si="698"/>
        <v>199</v>
      </c>
      <c r="L723" s="48">
        <f t="shared" si="670"/>
        <v>799</v>
      </c>
      <c r="M723" s="48">
        <f t="shared" si="671"/>
        <v>0</v>
      </c>
      <c r="N723" s="296">
        <f t="shared" si="698"/>
        <v>600</v>
      </c>
      <c r="O723" s="296">
        <f t="shared" si="698"/>
        <v>600</v>
      </c>
      <c r="P723" s="296">
        <f t="shared" si="698"/>
        <v>600</v>
      </c>
      <c r="Q723" s="296">
        <f t="shared" si="698"/>
        <v>0</v>
      </c>
      <c r="R723" s="296">
        <f t="shared" si="698"/>
        <v>0</v>
      </c>
      <c r="S723" s="296">
        <f t="shared" si="698"/>
        <v>0</v>
      </c>
      <c r="T723" s="296">
        <f t="shared" si="698"/>
        <v>0</v>
      </c>
      <c r="U723" s="296">
        <f t="shared" si="698"/>
        <v>0</v>
      </c>
      <c r="V723" s="296">
        <f t="shared" si="698"/>
        <v>0</v>
      </c>
      <c r="W723" s="296">
        <f t="shared" si="698"/>
        <v>0</v>
      </c>
      <c r="X723" s="296">
        <f t="shared" si="698"/>
        <v>0</v>
      </c>
      <c r="Y723" s="296">
        <f t="shared" si="698"/>
        <v>0</v>
      </c>
      <c r="Z723" s="296">
        <f t="shared" si="698"/>
        <v>0</v>
      </c>
      <c r="AA723" s="296">
        <f t="shared" si="698"/>
        <v>0</v>
      </c>
      <c r="AB723" s="296">
        <f t="shared" si="698"/>
        <v>0</v>
      </c>
      <c r="AC723" s="296">
        <f t="shared" si="698"/>
        <v>0</v>
      </c>
      <c r="AD723" s="296">
        <f t="shared" si="698"/>
        <v>0</v>
      </c>
      <c r="AE723" s="292">
        <f t="shared" si="664"/>
        <v>799</v>
      </c>
      <c r="AF723" s="296">
        <f t="shared" si="698"/>
        <v>799</v>
      </c>
      <c r="AG723" s="296">
        <f t="shared" si="698"/>
        <v>793</v>
      </c>
      <c r="AH723" s="296">
        <f t="shared" si="698"/>
        <v>955</v>
      </c>
      <c r="AI723" s="296">
        <f t="shared" si="698"/>
        <v>0</v>
      </c>
      <c r="AJ723" s="296">
        <f t="shared" si="698"/>
        <v>0</v>
      </c>
      <c r="AK723" s="296">
        <f t="shared" si="698"/>
        <v>0</v>
      </c>
      <c r="AL723" s="296">
        <f t="shared" si="698"/>
        <v>0</v>
      </c>
      <c r="AM723" s="296">
        <f t="shared" si="698"/>
        <v>0</v>
      </c>
      <c r="AN723" s="296">
        <f t="shared" si="698"/>
        <v>0</v>
      </c>
      <c r="AO723" s="296">
        <f t="shared" si="698"/>
        <v>0</v>
      </c>
      <c r="AP723" s="296">
        <f t="shared" si="698"/>
        <v>0</v>
      </c>
      <c r="AQ723"/>
    </row>
    <row r="724" spans="1:43" ht="18" hidden="1" customHeight="1">
      <c r="A724" s="43"/>
      <c r="B724" s="43"/>
      <c r="C724" s="28" t="s">
        <v>299</v>
      </c>
      <c r="D724" s="29"/>
      <c r="E724" s="286">
        <f t="shared" ref="E724:K724" si="699">E725+E727+E728</f>
        <v>457</v>
      </c>
      <c r="F724" s="286">
        <f t="shared" si="699"/>
        <v>799</v>
      </c>
      <c r="G724" s="286">
        <f t="shared" si="699"/>
        <v>799</v>
      </c>
      <c r="H724" s="286">
        <f t="shared" si="699"/>
        <v>200</v>
      </c>
      <c r="I724" s="286">
        <f t="shared" si="699"/>
        <v>200</v>
      </c>
      <c r="J724" s="286">
        <f t="shared" si="699"/>
        <v>200</v>
      </c>
      <c r="K724" s="286">
        <f t="shared" si="699"/>
        <v>199</v>
      </c>
      <c r="L724" s="48">
        <f t="shared" si="670"/>
        <v>799</v>
      </c>
      <c r="M724" s="48">
        <f t="shared" si="671"/>
        <v>0</v>
      </c>
      <c r="N724" s="286">
        <f t="shared" ref="N724:AP724" si="700">N725+N727+N728</f>
        <v>600</v>
      </c>
      <c r="O724" s="286">
        <f t="shared" si="700"/>
        <v>600</v>
      </c>
      <c r="P724" s="286">
        <f t="shared" si="700"/>
        <v>600</v>
      </c>
      <c r="Q724" s="286">
        <f t="shared" si="700"/>
        <v>0</v>
      </c>
      <c r="R724" s="286">
        <f t="shared" si="700"/>
        <v>0</v>
      </c>
      <c r="S724" s="286">
        <f t="shared" si="700"/>
        <v>0</v>
      </c>
      <c r="T724" s="286">
        <f t="shared" si="700"/>
        <v>0</v>
      </c>
      <c r="U724" s="286">
        <f t="shared" si="700"/>
        <v>0</v>
      </c>
      <c r="V724" s="286">
        <f t="shared" si="700"/>
        <v>0</v>
      </c>
      <c r="W724" s="286">
        <f t="shared" si="700"/>
        <v>0</v>
      </c>
      <c r="X724" s="286">
        <f t="shared" si="700"/>
        <v>0</v>
      </c>
      <c r="Y724" s="286">
        <f t="shared" si="700"/>
        <v>0</v>
      </c>
      <c r="Z724" s="286">
        <f t="shared" si="700"/>
        <v>0</v>
      </c>
      <c r="AA724" s="286">
        <f t="shared" si="700"/>
        <v>0</v>
      </c>
      <c r="AB724" s="286">
        <f t="shared" si="700"/>
        <v>0</v>
      </c>
      <c r="AC724" s="286">
        <f t="shared" si="700"/>
        <v>0</v>
      </c>
      <c r="AD724" s="286">
        <f t="shared" si="700"/>
        <v>0</v>
      </c>
      <c r="AE724" s="292">
        <f t="shared" si="664"/>
        <v>799</v>
      </c>
      <c r="AF724" s="286">
        <f t="shared" si="700"/>
        <v>799</v>
      </c>
      <c r="AG724" s="286">
        <f t="shared" si="700"/>
        <v>793</v>
      </c>
      <c r="AH724" s="286">
        <f t="shared" si="700"/>
        <v>955</v>
      </c>
      <c r="AI724" s="286">
        <f t="shared" si="700"/>
        <v>0</v>
      </c>
      <c r="AJ724" s="286">
        <f t="shared" si="700"/>
        <v>0</v>
      </c>
      <c r="AK724" s="286">
        <f t="shared" si="700"/>
        <v>0</v>
      </c>
      <c r="AL724" s="286">
        <f t="shared" si="700"/>
        <v>0</v>
      </c>
      <c r="AM724" s="286">
        <f t="shared" si="700"/>
        <v>0</v>
      </c>
      <c r="AN724" s="286">
        <f t="shared" si="700"/>
        <v>0</v>
      </c>
      <c r="AO724" s="286">
        <f t="shared" si="700"/>
        <v>0</v>
      </c>
      <c r="AP724" s="286">
        <f t="shared" si="700"/>
        <v>0</v>
      </c>
      <c r="AQ724"/>
    </row>
    <row r="725" spans="1:43" ht="18.75" customHeight="1">
      <c r="A725" s="43"/>
      <c r="B725" s="43"/>
      <c r="C725" s="28" t="s">
        <v>476</v>
      </c>
      <c r="D725" s="29">
        <v>10</v>
      </c>
      <c r="E725" s="93">
        <v>267</v>
      </c>
      <c r="F725" s="93">
        <v>599</v>
      </c>
      <c r="G725" s="93">
        <v>599</v>
      </c>
      <c r="H725" s="93">
        <v>150</v>
      </c>
      <c r="I725" s="93">
        <v>150</v>
      </c>
      <c r="J725" s="93">
        <v>150</v>
      </c>
      <c r="K725" s="93">
        <v>149</v>
      </c>
      <c r="L725" s="48">
        <f t="shared" si="670"/>
        <v>599</v>
      </c>
      <c r="M725" s="48">
        <f t="shared" si="671"/>
        <v>0</v>
      </c>
      <c r="N725" s="93">
        <v>400</v>
      </c>
      <c r="O725" s="93">
        <v>400</v>
      </c>
      <c r="P725" s="93">
        <v>400</v>
      </c>
      <c r="Q725" s="93"/>
      <c r="R725" s="93"/>
      <c r="S725" s="93"/>
      <c r="T725" s="93"/>
      <c r="U725" s="93"/>
      <c r="V725" s="93"/>
      <c r="W725" s="93"/>
      <c r="X725" s="93"/>
      <c r="Y725" s="93"/>
      <c r="Z725" s="93"/>
      <c r="AA725" s="93"/>
      <c r="AB725" s="93"/>
      <c r="AC725" s="93"/>
      <c r="AD725" s="93"/>
      <c r="AE725" s="292">
        <f t="shared" si="664"/>
        <v>599</v>
      </c>
      <c r="AF725" s="93">
        <v>599</v>
      </c>
      <c r="AG725" s="93">
        <v>598</v>
      </c>
      <c r="AH725" s="93">
        <v>715</v>
      </c>
      <c r="AI725" s="93"/>
      <c r="AJ725" s="93"/>
      <c r="AK725" s="93"/>
      <c r="AL725" s="93"/>
      <c r="AM725" s="93"/>
      <c r="AN725" s="93"/>
      <c r="AO725" s="93"/>
      <c r="AP725" s="93"/>
      <c r="AQ725"/>
    </row>
    <row r="726" spans="1:43" ht="2.25" hidden="1" customHeight="1">
      <c r="A726" s="43"/>
      <c r="B726" s="43"/>
      <c r="C726" s="28" t="s">
        <v>477</v>
      </c>
      <c r="D726" s="29"/>
      <c r="E726" s="93"/>
      <c r="F726" s="93"/>
      <c r="G726" s="93"/>
      <c r="H726" s="93"/>
      <c r="I726" s="93"/>
      <c r="J726" s="93"/>
      <c r="K726" s="93"/>
      <c r="L726" s="48">
        <f t="shared" si="670"/>
        <v>0</v>
      </c>
      <c r="M726" s="48">
        <f t="shared" si="671"/>
        <v>0</v>
      </c>
      <c r="N726" s="93"/>
      <c r="O726" s="93"/>
      <c r="P726" s="93"/>
      <c r="Q726" s="93"/>
      <c r="R726" s="93"/>
      <c r="S726" s="93"/>
      <c r="T726" s="93"/>
      <c r="U726" s="93"/>
      <c r="V726" s="93"/>
      <c r="W726" s="93"/>
      <c r="X726" s="93"/>
      <c r="Y726" s="93"/>
      <c r="Z726" s="93"/>
      <c r="AA726" s="93"/>
      <c r="AB726" s="93"/>
      <c r="AC726" s="93"/>
      <c r="AD726" s="93"/>
      <c r="AE726" s="292">
        <f t="shared" si="664"/>
        <v>0</v>
      </c>
      <c r="AF726" s="93"/>
      <c r="AG726" s="93"/>
      <c r="AH726" s="93"/>
      <c r="AI726" s="93"/>
      <c r="AJ726" s="93"/>
      <c r="AK726" s="93"/>
      <c r="AL726" s="93"/>
      <c r="AM726" s="93"/>
      <c r="AN726" s="93"/>
      <c r="AO726" s="93"/>
      <c r="AP726" s="93"/>
      <c r="AQ726"/>
    </row>
    <row r="727" spans="1:43" ht="16.5" customHeight="1">
      <c r="A727" s="43"/>
      <c r="B727" s="43"/>
      <c r="C727" s="28" t="s">
        <v>301</v>
      </c>
      <c r="D727" s="29">
        <v>20</v>
      </c>
      <c r="E727" s="93">
        <v>190</v>
      </c>
      <c r="F727" s="93">
        <v>200</v>
      </c>
      <c r="G727" s="93">
        <v>200</v>
      </c>
      <c r="H727" s="93">
        <v>50</v>
      </c>
      <c r="I727" s="93">
        <v>50</v>
      </c>
      <c r="J727" s="93">
        <v>50</v>
      </c>
      <c r="K727" s="93">
        <v>50</v>
      </c>
      <c r="L727" s="48">
        <f t="shared" si="670"/>
        <v>200</v>
      </c>
      <c r="M727" s="48">
        <f t="shared" si="671"/>
        <v>0</v>
      </c>
      <c r="N727" s="93">
        <v>200</v>
      </c>
      <c r="O727" s="93">
        <v>200</v>
      </c>
      <c r="P727" s="93">
        <v>200</v>
      </c>
      <c r="Q727" s="93"/>
      <c r="R727" s="93"/>
      <c r="S727" s="93"/>
      <c r="T727" s="93"/>
      <c r="U727" s="93"/>
      <c r="V727" s="93"/>
      <c r="W727" s="93"/>
      <c r="X727" s="93"/>
      <c r="Y727" s="93"/>
      <c r="Z727" s="93"/>
      <c r="AA727" s="93"/>
      <c r="AB727" s="93"/>
      <c r="AC727" s="93"/>
      <c r="AD727" s="93"/>
      <c r="AE727" s="292">
        <f t="shared" si="664"/>
        <v>200</v>
      </c>
      <c r="AF727" s="93">
        <v>200</v>
      </c>
      <c r="AG727" s="93">
        <v>195</v>
      </c>
      <c r="AH727" s="93">
        <v>240</v>
      </c>
      <c r="AI727" s="93"/>
      <c r="AJ727" s="93"/>
      <c r="AK727" s="93"/>
      <c r="AL727" s="93"/>
      <c r="AM727" s="93"/>
      <c r="AN727" s="93"/>
      <c r="AO727" s="93"/>
      <c r="AP727" s="93"/>
      <c r="AQ727"/>
    </row>
    <row r="728" spans="1:43" ht="0.75" customHeight="1">
      <c r="A728" s="43"/>
      <c r="B728" s="43"/>
      <c r="C728" s="28" t="s">
        <v>503</v>
      </c>
      <c r="D728" s="29"/>
      <c r="E728" s="93"/>
      <c r="F728" s="93"/>
      <c r="G728" s="93"/>
      <c r="H728" s="93"/>
      <c r="I728" s="93"/>
      <c r="J728" s="93"/>
      <c r="K728" s="93"/>
      <c r="L728" s="48">
        <f t="shared" si="670"/>
        <v>0</v>
      </c>
      <c r="M728" s="48">
        <f t="shared" si="671"/>
        <v>0</v>
      </c>
      <c r="N728" s="93"/>
      <c r="O728" s="93"/>
      <c r="P728" s="93"/>
      <c r="Q728" s="93"/>
      <c r="R728" s="93"/>
      <c r="S728" s="93"/>
      <c r="T728" s="93"/>
      <c r="U728" s="93"/>
      <c r="V728" s="93"/>
      <c r="W728" s="93"/>
      <c r="X728" s="93"/>
      <c r="Y728" s="93"/>
      <c r="Z728" s="93"/>
      <c r="AA728" s="93"/>
      <c r="AB728" s="93"/>
      <c r="AC728" s="93"/>
      <c r="AD728" s="93"/>
      <c r="AE728" s="292">
        <f t="shared" si="664"/>
        <v>0</v>
      </c>
      <c r="AF728" s="93"/>
      <c r="AG728" s="93"/>
      <c r="AH728" s="93"/>
      <c r="AI728" s="93"/>
      <c r="AJ728" s="93"/>
      <c r="AK728" s="93"/>
      <c r="AL728" s="93"/>
      <c r="AM728" s="93"/>
      <c r="AN728" s="93"/>
      <c r="AO728" s="93"/>
      <c r="AP728" s="93"/>
      <c r="AQ728"/>
    </row>
    <row r="729" spans="1:43" ht="16.5" hidden="1" customHeight="1">
      <c r="A729" s="43"/>
      <c r="B729" s="43"/>
      <c r="C729" s="28"/>
      <c r="D729" s="29"/>
      <c r="E729" s="93"/>
      <c r="F729" s="93"/>
      <c r="G729" s="93"/>
      <c r="H729" s="93"/>
      <c r="I729" s="93"/>
      <c r="J729" s="93"/>
      <c r="K729" s="93"/>
      <c r="L729" s="48">
        <f t="shared" si="670"/>
        <v>0</v>
      </c>
      <c r="M729" s="48">
        <f t="shared" si="671"/>
        <v>0</v>
      </c>
      <c r="N729" s="93"/>
      <c r="O729" s="93"/>
      <c r="P729" s="93"/>
      <c r="Q729" s="93"/>
      <c r="R729" s="93"/>
      <c r="S729" s="93"/>
      <c r="T729" s="93"/>
      <c r="U729" s="93"/>
      <c r="V729" s="93"/>
      <c r="W729" s="93"/>
      <c r="X729" s="93"/>
      <c r="Y729" s="93"/>
      <c r="Z729" s="93"/>
      <c r="AA729" s="93"/>
      <c r="AB729" s="93"/>
      <c r="AC729" s="93"/>
      <c r="AD729" s="93"/>
      <c r="AE729" s="292">
        <f t="shared" si="664"/>
        <v>0</v>
      </c>
      <c r="AF729" s="93"/>
      <c r="AG729" s="93"/>
      <c r="AH729" s="93"/>
      <c r="AI729" s="93"/>
      <c r="AJ729" s="93"/>
      <c r="AK729" s="93"/>
      <c r="AL729" s="93"/>
      <c r="AM729" s="93"/>
      <c r="AN729" s="93"/>
      <c r="AO729" s="93"/>
      <c r="AP729" s="93"/>
      <c r="AQ729"/>
    </row>
    <row r="730" spans="1:43" ht="16.5" hidden="1" customHeight="1">
      <c r="A730" s="43"/>
      <c r="B730" s="43"/>
      <c r="C730" s="25" t="s">
        <v>311</v>
      </c>
      <c r="D730" s="29"/>
      <c r="E730" s="286">
        <f t="shared" ref="E730:AP730" si="701">E731</f>
        <v>0</v>
      </c>
      <c r="F730" s="286">
        <f t="shared" si="701"/>
        <v>0</v>
      </c>
      <c r="G730" s="286">
        <f t="shared" si="701"/>
        <v>0</v>
      </c>
      <c r="H730" s="286">
        <f t="shared" si="701"/>
        <v>0</v>
      </c>
      <c r="I730" s="286">
        <f t="shared" si="701"/>
        <v>0</v>
      </c>
      <c r="J730" s="286">
        <f t="shared" si="701"/>
        <v>0</v>
      </c>
      <c r="K730" s="286">
        <f t="shared" si="701"/>
        <v>0</v>
      </c>
      <c r="L730" s="48">
        <f t="shared" si="670"/>
        <v>0</v>
      </c>
      <c r="M730" s="48">
        <f t="shared" si="671"/>
        <v>0</v>
      </c>
      <c r="N730" s="286">
        <f t="shared" si="701"/>
        <v>0</v>
      </c>
      <c r="O730" s="286">
        <f t="shared" si="701"/>
        <v>0</v>
      </c>
      <c r="P730" s="286">
        <f t="shared" si="701"/>
        <v>0</v>
      </c>
      <c r="Q730" s="286">
        <f t="shared" si="701"/>
        <v>0</v>
      </c>
      <c r="R730" s="286">
        <f t="shared" si="701"/>
        <v>0</v>
      </c>
      <c r="S730" s="286">
        <f t="shared" si="701"/>
        <v>0</v>
      </c>
      <c r="T730" s="286">
        <f t="shared" si="701"/>
        <v>0</v>
      </c>
      <c r="U730" s="286">
        <f t="shared" si="701"/>
        <v>0</v>
      </c>
      <c r="V730" s="286">
        <f t="shared" si="701"/>
        <v>0</v>
      </c>
      <c r="W730" s="286">
        <f t="shared" si="701"/>
        <v>0</v>
      </c>
      <c r="X730" s="286">
        <f t="shared" si="701"/>
        <v>0</v>
      </c>
      <c r="Y730" s="286">
        <f t="shared" si="701"/>
        <v>0</v>
      </c>
      <c r="Z730" s="286">
        <f t="shared" si="701"/>
        <v>0</v>
      </c>
      <c r="AA730" s="286">
        <f t="shared" si="701"/>
        <v>0</v>
      </c>
      <c r="AB730" s="286">
        <f t="shared" si="701"/>
        <v>0</v>
      </c>
      <c r="AC730" s="286">
        <f t="shared" si="701"/>
        <v>0</v>
      </c>
      <c r="AD730" s="286">
        <f t="shared" si="701"/>
        <v>0</v>
      </c>
      <c r="AE730" s="292">
        <f t="shared" ref="AE730:AE797" si="702">G730+Q730+R730+S730+T730+U730+AA730+V730+W730+X730+Y730+Z730+AB730+AC730+AD730</f>
        <v>0</v>
      </c>
      <c r="AF730" s="286">
        <f t="shared" si="701"/>
        <v>0</v>
      </c>
      <c r="AG730" s="286">
        <f t="shared" si="701"/>
        <v>0</v>
      </c>
      <c r="AH730" s="286">
        <f t="shared" si="701"/>
        <v>0</v>
      </c>
      <c r="AI730" s="286">
        <f t="shared" si="701"/>
        <v>0</v>
      </c>
      <c r="AJ730" s="286">
        <f t="shared" si="701"/>
        <v>0</v>
      </c>
      <c r="AK730" s="286">
        <f t="shared" si="701"/>
        <v>0</v>
      </c>
      <c r="AL730" s="286">
        <f t="shared" si="701"/>
        <v>0</v>
      </c>
      <c r="AM730" s="286">
        <f t="shared" si="701"/>
        <v>0</v>
      </c>
      <c r="AN730" s="286">
        <f t="shared" si="701"/>
        <v>0</v>
      </c>
      <c r="AO730" s="286">
        <f t="shared" si="701"/>
        <v>0</v>
      </c>
      <c r="AP730" s="286">
        <f t="shared" si="701"/>
        <v>0</v>
      </c>
      <c r="AQ730"/>
    </row>
    <row r="731" spans="1:43" ht="16.5" hidden="1" customHeight="1">
      <c r="A731" s="43"/>
      <c r="B731" s="43"/>
      <c r="C731" s="28" t="s">
        <v>365</v>
      </c>
      <c r="D731" s="29">
        <v>70</v>
      </c>
      <c r="E731" s="93">
        <v>0</v>
      </c>
      <c r="F731" s="93">
        <v>0</v>
      </c>
      <c r="G731" s="93">
        <v>0</v>
      </c>
      <c r="H731" s="93">
        <v>0</v>
      </c>
      <c r="I731" s="93">
        <v>0</v>
      </c>
      <c r="J731" s="93">
        <v>0</v>
      </c>
      <c r="K731" s="93">
        <v>0</v>
      </c>
      <c r="L731" s="48">
        <f t="shared" si="670"/>
        <v>0</v>
      </c>
      <c r="M731" s="48">
        <f t="shared" si="671"/>
        <v>0</v>
      </c>
      <c r="N731" s="93">
        <v>0</v>
      </c>
      <c r="O731" s="93">
        <v>0</v>
      </c>
      <c r="P731" s="93">
        <v>0</v>
      </c>
      <c r="Q731" s="93">
        <v>0</v>
      </c>
      <c r="R731" s="93">
        <v>0</v>
      </c>
      <c r="S731" s="93">
        <v>0</v>
      </c>
      <c r="T731" s="93">
        <v>0</v>
      </c>
      <c r="U731" s="93">
        <v>0</v>
      </c>
      <c r="V731" s="93">
        <v>0</v>
      </c>
      <c r="W731" s="93">
        <v>0</v>
      </c>
      <c r="X731" s="93">
        <v>0</v>
      </c>
      <c r="Y731" s="93">
        <v>0</v>
      </c>
      <c r="Z731" s="93">
        <v>0</v>
      </c>
      <c r="AA731" s="93">
        <v>0</v>
      </c>
      <c r="AB731" s="93">
        <v>0</v>
      </c>
      <c r="AC731" s="93">
        <v>0</v>
      </c>
      <c r="AD731" s="93">
        <v>0</v>
      </c>
      <c r="AE731" s="292">
        <f t="shared" si="702"/>
        <v>0</v>
      </c>
      <c r="AF731" s="93">
        <v>0</v>
      </c>
      <c r="AG731" s="93">
        <v>0</v>
      </c>
      <c r="AH731" s="93">
        <v>0</v>
      </c>
      <c r="AI731" s="93">
        <v>0</v>
      </c>
      <c r="AJ731" s="93">
        <v>0</v>
      </c>
      <c r="AK731" s="93">
        <v>0</v>
      </c>
      <c r="AL731" s="93">
        <v>0</v>
      </c>
      <c r="AM731" s="93">
        <v>0</v>
      </c>
      <c r="AN731" s="93">
        <v>0</v>
      </c>
      <c r="AO731" s="93">
        <v>0</v>
      </c>
      <c r="AP731" s="93">
        <v>0</v>
      </c>
      <c r="AQ731"/>
    </row>
    <row r="732" spans="1:43" ht="33" customHeight="1">
      <c r="A732" s="43"/>
      <c r="B732" s="43"/>
      <c r="C732" s="342" t="s">
        <v>946</v>
      </c>
      <c r="D732" s="336" t="s">
        <v>475</v>
      </c>
      <c r="E732" s="93"/>
      <c r="F732" s="93"/>
      <c r="G732" s="301">
        <f>G733</f>
        <v>0</v>
      </c>
      <c r="H732" s="301">
        <f t="shared" ref="H732:AP733" si="703">H733</f>
        <v>0</v>
      </c>
      <c r="I732" s="301">
        <f t="shared" si="703"/>
        <v>0</v>
      </c>
      <c r="J732" s="301">
        <f t="shared" si="703"/>
        <v>0</v>
      </c>
      <c r="K732" s="301">
        <f t="shared" si="703"/>
        <v>0</v>
      </c>
      <c r="L732" s="301">
        <f t="shared" si="703"/>
        <v>0</v>
      </c>
      <c r="M732" s="301">
        <f t="shared" si="703"/>
        <v>0</v>
      </c>
      <c r="N732" s="301">
        <f t="shared" si="703"/>
        <v>0</v>
      </c>
      <c r="O732" s="301">
        <f t="shared" si="703"/>
        <v>0</v>
      </c>
      <c r="P732" s="301">
        <f t="shared" si="703"/>
        <v>0</v>
      </c>
      <c r="Q732" s="301">
        <f t="shared" si="703"/>
        <v>0</v>
      </c>
      <c r="R732" s="301">
        <f t="shared" si="703"/>
        <v>0</v>
      </c>
      <c r="S732" s="301">
        <f t="shared" si="703"/>
        <v>0</v>
      </c>
      <c r="T732" s="301">
        <f t="shared" si="703"/>
        <v>0</v>
      </c>
      <c r="U732" s="301">
        <f t="shared" si="703"/>
        <v>0</v>
      </c>
      <c r="V732" s="301">
        <f t="shared" si="703"/>
        <v>0</v>
      </c>
      <c r="W732" s="301">
        <f t="shared" si="703"/>
        <v>0</v>
      </c>
      <c r="X732" s="301">
        <f t="shared" si="703"/>
        <v>226</v>
      </c>
      <c r="Y732" s="301">
        <f t="shared" si="703"/>
        <v>0</v>
      </c>
      <c r="Z732" s="301">
        <f t="shared" si="703"/>
        <v>0</v>
      </c>
      <c r="AA732" s="301">
        <f t="shared" si="703"/>
        <v>0</v>
      </c>
      <c r="AB732" s="301">
        <f t="shared" si="703"/>
        <v>0</v>
      </c>
      <c r="AC732" s="301">
        <f t="shared" si="703"/>
        <v>0</v>
      </c>
      <c r="AD732" s="301">
        <f t="shared" si="703"/>
        <v>0</v>
      </c>
      <c r="AE732" s="292">
        <f t="shared" si="702"/>
        <v>226</v>
      </c>
      <c r="AF732" s="301">
        <f t="shared" si="703"/>
        <v>226</v>
      </c>
      <c r="AG732" s="301">
        <f t="shared" si="703"/>
        <v>57</v>
      </c>
      <c r="AH732" s="301">
        <f t="shared" si="703"/>
        <v>1107</v>
      </c>
      <c r="AI732" s="301">
        <f t="shared" si="703"/>
        <v>0</v>
      </c>
      <c r="AJ732" s="301">
        <f t="shared" si="703"/>
        <v>0</v>
      </c>
      <c r="AK732" s="301">
        <f t="shared" si="703"/>
        <v>0</v>
      </c>
      <c r="AL732" s="301">
        <f t="shared" si="703"/>
        <v>1107</v>
      </c>
      <c r="AM732" s="301">
        <f t="shared" si="703"/>
        <v>899</v>
      </c>
      <c r="AN732" s="301">
        <f t="shared" si="703"/>
        <v>899</v>
      </c>
      <c r="AO732" s="301">
        <f t="shared" si="703"/>
        <v>0</v>
      </c>
      <c r="AP732" s="301">
        <f t="shared" si="703"/>
        <v>0</v>
      </c>
      <c r="AQ732"/>
    </row>
    <row r="733" spans="1:43" ht="19.5" customHeight="1">
      <c r="A733" s="43"/>
      <c r="B733" s="43"/>
      <c r="C733" s="337" t="s">
        <v>311</v>
      </c>
      <c r="D733" s="338"/>
      <c r="E733" s="93"/>
      <c r="F733" s="93"/>
      <c r="G733" s="93">
        <f>G734</f>
        <v>0</v>
      </c>
      <c r="H733" s="93">
        <f t="shared" si="703"/>
        <v>0</v>
      </c>
      <c r="I733" s="93">
        <f t="shared" si="703"/>
        <v>0</v>
      </c>
      <c r="J733" s="93">
        <f t="shared" si="703"/>
        <v>0</v>
      </c>
      <c r="K733" s="93">
        <f t="shared" si="703"/>
        <v>0</v>
      </c>
      <c r="L733" s="93">
        <f t="shared" si="703"/>
        <v>0</v>
      </c>
      <c r="M733" s="93">
        <f t="shared" si="703"/>
        <v>0</v>
      </c>
      <c r="N733" s="93">
        <f t="shared" si="703"/>
        <v>0</v>
      </c>
      <c r="O733" s="93">
        <f t="shared" si="703"/>
        <v>0</v>
      </c>
      <c r="P733" s="93">
        <f t="shared" si="703"/>
        <v>0</v>
      </c>
      <c r="Q733" s="93">
        <f t="shared" si="703"/>
        <v>0</v>
      </c>
      <c r="R733" s="93">
        <f t="shared" si="703"/>
        <v>0</v>
      </c>
      <c r="S733" s="93">
        <f t="shared" si="703"/>
        <v>0</v>
      </c>
      <c r="T733" s="93">
        <f t="shared" si="703"/>
        <v>0</v>
      </c>
      <c r="U733" s="93">
        <f t="shared" si="703"/>
        <v>0</v>
      </c>
      <c r="V733" s="93">
        <f t="shared" si="703"/>
        <v>0</v>
      </c>
      <c r="W733" s="93">
        <f t="shared" si="703"/>
        <v>0</v>
      </c>
      <c r="X733" s="93">
        <f t="shared" si="703"/>
        <v>226</v>
      </c>
      <c r="Y733" s="93">
        <f t="shared" si="703"/>
        <v>0</v>
      </c>
      <c r="Z733" s="93">
        <f t="shared" si="703"/>
        <v>0</v>
      </c>
      <c r="AA733" s="93">
        <f t="shared" si="703"/>
        <v>0</v>
      </c>
      <c r="AB733" s="93">
        <f t="shared" si="703"/>
        <v>0</v>
      </c>
      <c r="AC733" s="93">
        <f t="shared" si="703"/>
        <v>0</v>
      </c>
      <c r="AD733" s="93">
        <f t="shared" si="703"/>
        <v>0</v>
      </c>
      <c r="AE733" s="292">
        <f t="shared" si="702"/>
        <v>226</v>
      </c>
      <c r="AF733" s="93">
        <f t="shared" si="703"/>
        <v>226</v>
      </c>
      <c r="AG733" s="93">
        <f t="shared" si="703"/>
        <v>57</v>
      </c>
      <c r="AH733" s="93">
        <f t="shared" si="703"/>
        <v>1107</v>
      </c>
      <c r="AI733" s="93">
        <f t="shared" si="703"/>
        <v>0</v>
      </c>
      <c r="AJ733" s="93">
        <f t="shared" si="703"/>
        <v>0</v>
      </c>
      <c r="AK733" s="93">
        <f t="shared" si="703"/>
        <v>0</v>
      </c>
      <c r="AL733" s="93">
        <f t="shared" si="703"/>
        <v>1107</v>
      </c>
      <c r="AM733" s="93">
        <f t="shared" si="703"/>
        <v>899</v>
      </c>
      <c r="AN733" s="93">
        <f t="shared" si="703"/>
        <v>899</v>
      </c>
      <c r="AO733" s="93">
        <f t="shared" si="703"/>
        <v>0</v>
      </c>
      <c r="AP733" s="93">
        <f t="shared" si="703"/>
        <v>0</v>
      </c>
      <c r="AQ733"/>
    </row>
    <row r="734" spans="1:43" ht="30" customHeight="1">
      <c r="A734" s="43"/>
      <c r="B734" s="43"/>
      <c r="C734" s="339" t="s">
        <v>480</v>
      </c>
      <c r="D734" s="340" t="s">
        <v>481</v>
      </c>
      <c r="E734" s="93"/>
      <c r="F734" s="93"/>
      <c r="G734" s="93">
        <f>G735+G736</f>
        <v>0</v>
      </c>
      <c r="H734" s="93">
        <f t="shared" ref="H734:AP734" si="704">H735+H736</f>
        <v>0</v>
      </c>
      <c r="I734" s="93">
        <f t="shared" si="704"/>
        <v>0</v>
      </c>
      <c r="J734" s="93">
        <f t="shared" si="704"/>
        <v>0</v>
      </c>
      <c r="K734" s="93">
        <f t="shared" si="704"/>
        <v>0</v>
      </c>
      <c r="L734" s="93">
        <f t="shared" si="704"/>
        <v>0</v>
      </c>
      <c r="M734" s="93">
        <f t="shared" si="704"/>
        <v>0</v>
      </c>
      <c r="N734" s="93">
        <f t="shared" si="704"/>
        <v>0</v>
      </c>
      <c r="O734" s="93">
        <f t="shared" si="704"/>
        <v>0</v>
      </c>
      <c r="P734" s="93">
        <f t="shared" si="704"/>
        <v>0</v>
      </c>
      <c r="Q734" s="93">
        <f t="shared" si="704"/>
        <v>0</v>
      </c>
      <c r="R734" s="93">
        <f t="shared" si="704"/>
        <v>0</v>
      </c>
      <c r="S734" s="93">
        <f t="shared" si="704"/>
        <v>0</v>
      </c>
      <c r="T734" s="93">
        <f t="shared" si="704"/>
        <v>0</v>
      </c>
      <c r="U734" s="93">
        <f t="shared" si="704"/>
        <v>0</v>
      </c>
      <c r="V734" s="93">
        <f t="shared" si="704"/>
        <v>0</v>
      </c>
      <c r="W734" s="93">
        <f t="shared" si="704"/>
        <v>0</v>
      </c>
      <c r="X734" s="93">
        <f t="shared" si="704"/>
        <v>226</v>
      </c>
      <c r="Y734" s="93">
        <f t="shared" si="704"/>
        <v>0</v>
      </c>
      <c r="Z734" s="93">
        <f t="shared" si="704"/>
        <v>0</v>
      </c>
      <c r="AA734" s="93">
        <f t="shared" si="704"/>
        <v>0</v>
      </c>
      <c r="AB734" s="93">
        <f t="shared" si="704"/>
        <v>0</v>
      </c>
      <c r="AC734" s="93">
        <f t="shared" si="704"/>
        <v>0</v>
      </c>
      <c r="AD734" s="93">
        <f t="shared" si="704"/>
        <v>0</v>
      </c>
      <c r="AE734" s="292">
        <f t="shared" si="702"/>
        <v>226</v>
      </c>
      <c r="AF734" s="93">
        <f t="shared" si="704"/>
        <v>226</v>
      </c>
      <c r="AG734" s="93">
        <f t="shared" si="704"/>
        <v>57</v>
      </c>
      <c r="AH734" s="93">
        <f t="shared" si="704"/>
        <v>1107</v>
      </c>
      <c r="AI734" s="93">
        <f t="shared" si="704"/>
        <v>0</v>
      </c>
      <c r="AJ734" s="93">
        <f t="shared" si="704"/>
        <v>0</v>
      </c>
      <c r="AK734" s="93">
        <f t="shared" si="704"/>
        <v>0</v>
      </c>
      <c r="AL734" s="93">
        <f t="shared" si="704"/>
        <v>1107</v>
      </c>
      <c r="AM734" s="93">
        <f t="shared" si="704"/>
        <v>899</v>
      </c>
      <c r="AN734" s="93">
        <f t="shared" si="704"/>
        <v>899</v>
      </c>
      <c r="AO734" s="93">
        <f t="shared" si="704"/>
        <v>0</v>
      </c>
      <c r="AP734" s="93">
        <f t="shared" si="704"/>
        <v>0</v>
      </c>
      <c r="AQ734"/>
    </row>
    <row r="735" spans="1:43" ht="19.5" customHeight="1">
      <c r="A735" s="43"/>
      <c r="B735" s="43"/>
      <c r="C735" s="341" t="s">
        <v>518</v>
      </c>
      <c r="D735" s="338" t="s">
        <v>519</v>
      </c>
      <c r="E735" s="93"/>
      <c r="F735" s="93"/>
      <c r="G735" s="93"/>
      <c r="H735" s="93"/>
      <c r="I735" s="93"/>
      <c r="J735" s="93"/>
      <c r="K735" s="93"/>
      <c r="L735" s="48"/>
      <c r="M735" s="48"/>
      <c r="N735" s="93"/>
      <c r="O735" s="93"/>
      <c r="P735" s="93"/>
      <c r="Q735" s="93"/>
      <c r="R735" s="93"/>
      <c r="S735" s="93"/>
      <c r="T735" s="93"/>
      <c r="U735" s="93"/>
      <c r="V735" s="93"/>
      <c r="W735" s="93"/>
      <c r="X735" s="93">
        <v>6</v>
      </c>
      <c r="Y735" s="93"/>
      <c r="Z735" s="93"/>
      <c r="AA735" s="93"/>
      <c r="AB735" s="93"/>
      <c r="AC735" s="93"/>
      <c r="AD735" s="93"/>
      <c r="AE735" s="292">
        <f t="shared" si="702"/>
        <v>6</v>
      </c>
      <c r="AF735" s="93">
        <v>6</v>
      </c>
      <c r="AG735" s="93">
        <v>1</v>
      </c>
      <c r="AH735" s="93">
        <f>144+22</f>
        <v>166</v>
      </c>
      <c r="AI735" s="93"/>
      <c r="AJ735" s="93"/>
      <c r="AK735" s="93"/>
      <c r="AL735" s="93">
        <v>166</v>
      </c>
      <c r="AM735" s="93">
        <v>119</v>
      </c>
      <c r="AN735" s="93">
        <v>119</v>
      </c>
      <c r="AO735" s="93"/>
      <c r="AP735" s="93"/>
      <c r="AQ735"/>
    </row>
    <row r="736" spans="1:43" ht="19.5" customHeight="1">
      <c r="A736" s="43"/>
      <c r="B736" s="43"/>
      <c r="C736" s="341" t="s">
        <v>520</v>
      </c>
      <c r="D736" s="338" t="s">
        <v>521</v>
      </c>
      <c r="E736" s="93"/>
      <c r="F736" s="93"/>
      <c r="G736" s="93"/>
      <c r="H736" s="93"/>
      <c r="I736" s="93"/>
      <c r="J736" s="93"/>
      <c r="K736" s="93"/>
      <c r="L736" s="48"/>
      <c r="M736" s="48"/>
      <c r="N736" s="93"/>
      <c r="O736" s="93"/>
      <c r="P736" s="93"/>
      <c r="Q736" s="93"/>
      <c r="R736" s="93"/>
      <c r="S736" s="93"/>
      <c r="T736" s="93"/>
      <c r="U736" s="93"/>
      <c r="V736" s="93"/>
      <c r="W736" s="93"/>
      <c r="X736" s="93">
        <v>220</v>
      </c>
      <c r="Y736" s="93"/>
      <c r="Z736" s="93"/>
      <c r="AA736" s="93"/>
      <c r="AB736" s="93"/>
      <c r="AC736" s="93"/>
      <c r="AD736" s="93"/>
      <c r="AE736" s="292">
        <f t="shared" si="702"/>
        <v>220</v>
      </c>
      <c r="AF736" s="93">
        <v>220</v>
      </c>
      <c r="AG736" s="93">
        <v>56</v>
      </c>
      <c r="AH736" s="93">
        <v>941</v>
      </c>
      <c r="AI736" s="93"/>
      <c r="AJ736" s="93"/>
      <c r="AK736" s="93"/>
      <c r="AL736" s="93">
        <v>941</v>
      </c>
      <c r="AM736" s="93">
        <v>780</v>
      </c>
      <c r="AN736" s="93">
        <v>780</v>
      </c>
      <c r="AO736" s="93"/>
      <c r="AP736" s="93"/>
      <c r="AQ736"/>
    </row>
    <row r="737" spans="1:43" ht="30.75" customHeight="1">
      <c r="A737" s="43"/>
      <c r="B737" s="43"/>
      <c r="C737" s="342" t="s">
        <v>947</v>
      </c>
      <c r="D737" s="343" t="s">
        <v>475</v>
      </c>
      <c r="E737" s="93"/>
      <c r="F737" s="93"/>
      <c r="G737" s="301">
        <f>G738</f>
        <v>0</v>
      </c>
      <c r="H737" s="301">
        <f t="shared" ref="H737:AP738" si="705">H738</f>
        <v>0</v>
      </c>
      <c r="I737" s="301">
        <f t="shared" si="705"/>
        <v>0</v>
      </c>
      <c r="J737" s="301">
        <f t="shared" si="705"/>
        <v>0</v>
      </c>
      <c r="K737" s="301">
        <f t="shared" si="705"/>
        <v>0</v>
      </c>
      <c r="L737" s="301">
        <f t="shared" si="705"/>
        <v>0</v>
      </c>
      <c r="M737" s="301">
        <f t="shared" si="705"/>
        <v>0</v>
      </c>
      <c r="N737" s="301">
        <f t="shared" si="705"/>
        <v>0</v>
      </c>
      <c r="O737" s="301">
        <f t="shared" si="705"/>
        <v>0</v>
      </c>
      <c r="P737" s="301">
        <f t="shared" si="705"/>
        <v>0</v>
      </c>
      <c r="Q737" s="301">
        <f t="shared" si="705"/>
        <v>0</v>
      </c>
      <c r="R737" s="301">
        <f t="shared" si="705"/>
        <v>0</v>
      </c>
      <c r="S737" s="301">
        <f t="shared" si="705"/>
        <v>0</v>
      </c>
      <c r="T737" s="301">
        <f t="shared" si="705"/>
        <v>0</v>
      </c>
      <c r="U737" s="301">
        <f t="shared" si="705"/>
        <v>0</v>
      </c>
      <c r="V737" s="301">
        <f t="shared" si="705"/>
        <v>0</v>
      </c>
      <c r="W737" s="301">
        <f t="shared" si="705"/>
        <v>0</v>
      </c>
      <c r="X737" s="301">
        <f t="shared" si="705"/>
        <v>204</v>
      </c>
      <c r="Y737" s="301">
        <f t="shared" si="705"/>
        <v>0</v>
      </c>
      <c r="Z737" s="301">
        <f t="shared" si="705"/>
        <v>0</v>
      </c>
      <c r="AA737" s="301">
        <f t="shared" si="705"/>
        <v>0</v>
      </c>
      <c r="AB737" s="301">
        <f t="shared" si="705"/>
        <v>0</v>
      </c>
      <c r="AC737" s="301">
        <f t="shared" si="705"/>
        <v>0</v>
      </c>
      <c r="AD737" s="301">
        <f t="shared" si="705"/>
        <v>0</v>
      </c>
      <c r="AE737" s="292">
        <f t="shared" si="702"/>
        <v>204</v>
      </c>
      <c r="AF737" s="301">
        <f t="shared" si="705"/>
        <v>204</v>
      </c>
      <c r="AG737" s="301">
        <f t="shared" si="705"/>
        <v>0</v>
      </c>
      <c r="AH737" s="301">
        <f t="shared" si="705"/>
        <v>600</v>
      </c>
      <c r="AI737" s="301">
        <f t="shared" si="705"/>
        <v>0</v>
      </c>
      <c r="AJ737" s="301">
        <f t="shared" si="705"/>
        <v>0</v>
      </c>
      <c r="AK737" s="301">
        <f t="shared" si="705"/>
        <v>0</v>
      </c>
      <c r="AL737" s="301">
        <f t="shared" si="705"/>
        <v>600</v>
      </c>
      <c r="AM737" s="301">
        <f t="shared" si="705"/>
        <v>687</v>
      </c>
      <c r="AN737" s="301">
        <f t="shared" si="705"/>
        <v>695</v>
      </c>
      <c r="AO737" s="301">
        <f t="shared" si="705"/>
        <v>196</v>
      </c>
      <c r="AP737" s="301">
        <f t="shared" si="705"/>
        <v>0</v>
      </c>
      <c r="AQ737"/>
    </row>
    <row r="738" spans="1:43" ht="19.5" customHeight="1">
      <c r="A738" s="43"/>
      <c r="B738" s="43"/>
      <c r="C738" s="344" t="s">
        <v>311</v>
      </c>
      <c r="D738" s="345"/>
      <c r="E738" s="93"/>
      <c r="F738" s="93"/>
      <c r="G738" s="93">
        <f>G739</f>
        <v>0</v>
      </c>
      <c r="H738" s="93">
        <f t="shared" si="705"/>
        <v>0</v>
      </c>
      <c r="I738" s="93">
        <f t="shared" si="705"/>
        <v>0</v>
      </c>
      <c r="J738" s="93">
        <f t="shared" si="705"/>
        <v>0</v>
      </c>
      <c r="K738" s="93">
        <f t="shared" si="705"/>
        <v>0</v>
      </c>
      <c r="L738" s="93">
        <f t="shared" si="705"/>
        <v>0</v>
      </c>
      <c r="M738" s="93">
        <f t="shared" si="705"/>
        <v>0</v>
      </c>
      <c r="N738" s="93">
        <f t="shared" si="705"/>
        <v>0</v>
      </c>
      <c r="O738" s="93">
        <f t="shared" si="705"/>
        <v>0</v>
      </c>
      <c r="P738" s="93">
        <f t="shared" si="705"/>
        <v>0</v>
      </c>
      <c r="Q738" s="93">
        <f t="shared" si="705"/>
        <v>0</v>
      </c>
      <c r="R738" s="93">
        <f t="shared" si="705"/>
        <v>0</v>
      </c>
      <c r="S738" s="93">
        <f t="shared" si="705"/>
        <v>0</v>
      </c>
      <c r="T738" s="93">
        <f t="shared" si="705"/>
        <v>0</v>
      </c>
      <c r="U738" s="93">
        <f t="shared" si="705"/>
        <v>0</v>
      </c>
      <c r="V738" s="93">
        <f t="shared" si="705"/>
        <v>0</v>
      </c>
      <c r="W738" s="93">
        <f t="shared" si="705"/>
        <v>0</v>
      </c>
      <c r="X738" s="93">
        <f t="shared" si="705"/>
        <v>204</v>
      </c>
      <c r="Y738" s="93">
        <f t="shared" si="705"/>
        <v>0</v>
      </c>
      <c r="Z738" s="93">
        <f t="shared" si="705"/>
        <v>0</v>
      </c>
      <c r="AA738" s="93">
        <f t="shared" si="705"/>
        <v>0</v>
      </c>
      <c r="AB738" s="93">
        <f t="shared" si="705"/>
        <v>0</v>
      </c>
      <c r="AC738" s="93">
        <f t="shared" si="705"/>
        <v>0</v>
      </c>
      <c r="AD738" s="93">
        <f t="shared" si="705"/>
        <v>0</v>
      </c>
      <c r="AE738" s="292">
        <f t="shared" si="702"/>
        <v>204</v>
      </c>
      <c r="AF738" s="93">
        <f t="shared" si="705"/>
        <v>204</v>
      </c>
      <c r="AG738" s="93">
        <f t="shared" si="705"/>
        <v>0</v>
      </c>
      <c r="AH738" s="93">
        <f t="shared" si="705"/>
        <v>600</v>
      </c>
      <c r="AI738" s="93">
        <f t="shared" si="705"/>
        <v>0</v>
      </c>
      <c r="AJ738" s="93">
        <f t="shared" si="705"/>
        <v>0</v>
      </c>
      <c r="AK738" s="93">
        <f t="shared" si="705"/>
        <v>0</v>
      </c>
      <c r="AL738" s="93">
        <f t="shared" si="705"/>
        <v>600</v>
      </c>
      <c r="AM738" s="93">
        <f t="shared" si="705"/>
        <v>687</v>
      </c>
      <c r="AN738" s="93">
        <f t="shared" si="705"/>
        <v>695</v>
      </c>
      <c r="AO738" s="93">
        <f t="shared" si="705"/>
        <v>196</v>
      </c>
      <c r="AP738" s="93">
        <f t="shared" si="705"/>
        <v>0</v>
      </c>
      <c r="AQ738"/>
    </row>
    <row r="739" spans="1:43" ht="27.75" customHeight="1">
      <c r="A739" s="43"/>
      <c r="B739" s="43"/>
      <c r="C739" s="346" t="s">
        <v>523</v>
      </c>
      <c r="D739" s="347" t="s">
        <v>481</v>
      </c>
      <c r="E739" s="93"/>
      <c r="F739" s="93"/>
      <c r="G739" s="93">
        <f>G740+G741</f>
        <v>0</v>
      </c>
      <c r="H739" s="93">
        <f t="shared" ref="H739:AP739" si="706">H740+H741</f>
        <v>0</v>
      </c>
      <c r="I739" s="93">
        <f t="shared" si="706"/>
        <v>0</v>
      </c>
      <c r="J739" s="93">
        <f t="shared" si="706"/>
        <v>0</v>
      </c>
      <c r="K739" s="93">
        <f t="shared" si="706"/>
        <v>0</v>
      </c>
      <c r="L739" s="93">
        <f t="shared" si="706"/>
        <v>0</v>
      </c>
      <c r="M739" s="93">
        <f t="shared" si="706"/>
        <v>0</v>
      </c>
      <c r="N739" s="93">
        <f t="shared" si="706"/>
        <v>0</v>
      </c>
      <c r="O739" s="93">
        <f t="shared" si="706"/>
        <v>0</v>
      </c>
      <c r="P739" s="93">
        <f t="shared" si="706"/>
        <v>0</v>
      </c>
      <c r="Q739" s="93">
        <f t="shared" si="706"/>
        <v>0</v>
      </c>
      <c r="R739" s="93">
        <f t="shared" si="706"/>
        <v>0</v>
      </c>
      <c r="S739" s="93">
        <f t="shared" si="706"/>
        <v>0</v>
      </c>
      <c r="T739" s="93">
        <f t="shared" si="706"/>
        <v>0</v>
      </c>
      <c r="U739" s="93">
        <f t="shared" si="706"/>
        <v>0</v>
      </c>
      <c r="V739" s="93">
        <f t="shared" si="706"/>
        <v>0</v>
      </c>
      <c r="W739" s="93">
        <f t="shared" si="706"/>
        <v>0</v>
      </c>
      <c r="X739" s="93">
        <f t="shared" si="706"/>
        <v>204</v>
      </c>
      <c r="Y739" s="93">
        <f t="shared" si="706"/>
        <v>0</v>
      </c>
      <c r="Z739" s="93">
        <f t="shared" si="706"/>
        <v>0</v>
      </c>
      <c r="AA739" s="93">
        <f t="shared" si="706"/>
        <v>0</v>
      </c>
      <c r="AB739" s="93">
        <f t="shared" si="706"/>
        <v>0</v>
      </c>
      <c r="AC739" s="93">
        <f t="shared" si="706"/>
        <v>0</v>
      </c>
      <c r="AD739" s="93">
        <f t="shared" si="706"/>
        <v>0</v>
      </c>
      <c r="AE739" s="292">
        <f t="shared" si="702"/>
        <v>204</v>
      </c>
      <c r="AF739" s="93">
        <f t="shared" si="706"/>
        <v>204</v>
      </c>
      <c r="AG739" s="93">
        <f t="shared" si="706"/>
        <v>0</v>
      </c>
      <c r="AH739" s="93">
        <f t="shared" si="706"/>
        <v>600</v>
      </c>
      <c r="AI739" s="93">
        <f t="shared" si="706"/>
        <v>0</v>
      </c>
      <c r="AJ739" s="93">
        <f t="shared" si="706"/>
        <v>0</v>
      </c>
      <c r="AK739" s="93">
        <f t="shared" si="706"/>
        <v>0</v>
      </c>
      <c r="AL739" s="93">
        <f t="shared" si="706"/>
        <v>600</v>
      </c>
      <c r="AM739" s="93">
        <f t="shared" si="706"/>
        <v>687</v>
      </c>
      <c r="AN739" s="93">
        <f t="shared" si="706"/>
        <v>695</v>
      </c>
      <c r="AO739" s="93">
        <f t="shared" si="706"/>
        <v>196</v>
      </c>
      <c r="AP739" s="93">
        <f t="shared" si="706"/>
        <v>0</v>
      </c>
      <c r="AQ739"/>
    </row>
    <row r="740" spans="1:43" ht="19.5" customHeight="1">
      <c r="A740" s="43"/>
      <c r="B740" s="43"/>
      <c r="C740" s="348" t="s">
        <v>518</v>
      </c>
      <c r="D740" s="345" t="s">
        <v>519</v>
      </c>
      <c r="E740" s="93"/>
      <c r="F740" s="93"/>
      <c r="G740" s="93"/>
      <c r="H740" s="93"/>
      <c r="I740" s="93"/>
      <c r="J740" s="93"/>
      <c r="K740" s="93"/>
      <c r="L740" s="48"/>
      <c r="M740" s="48"/>
      <c r="N740" s="93"/>
      <c r="O740" s="93"/>
      <c r="P740" s="93"/>
      <c r="Q740" s="93"/>
      <c r="R740" s="93"/>
      <c r="S740" s="93"/>
      <c r="T740" s="93"/>
      <c r="U740" s="93"/>
      <c r="V740" s="93"/>
      <c r="W740" s="93"/>
      <c r="X740" s="93">
        <v>4</v>
      </c>
      <c r="Y740" s="93"/>
      <c r="Z740" s="93"/>
      <c r="AA740" s="93"/>
      <c r="AB740" s="93"/>
      <c r="AC740" s="93"/>
      <c r="AD740" s="93"/>
      <c r="AE740" s="292">
        <f t="shared" si="702"/>
        <v>4</v>
      </c>
      <c r="AF740" s="93">
        <v>4</v>
      </c>
      <c r="AG740" s="93">
        <v>0</v>
      </c>
      <c r="AH740" s="93">
        <f>79+12</f>
        <v>91</v>
      </c>
      <c r="AI740" s="93"/>
      <c r="AJ740" s="93"/>
      <c r="AK740" s="93"/>
      <c r="AL740" s="93">
        <v>91</v>
      </c>
      <c r="AM740" s="93">
        <v>91</v>
      </c>
      <c r="AN740" s="93">
        <v>92</v>
      </c>
      <c r="AO740" s="93">
        <v>26</v>
      </c>
      <c r="AP740" s="93"/>
      <c r="AQ740"/>
    </row>
    <row r="741" spans="1:43" ht="19.5" customHeight="1">
      <c r="A741" s="43"/>
      <c r="B741" s="43"/>
      <c r="C741" s="348" t="s">
        <v>520</v>
      </c>
      <c r="D741" s="345" t="s">
        <v>521</v>
      </c>
      <c r="E741" s="93"/>
      <c r="F741" s="93"/>
      <c r="G741" s="93"/>
      <c r="H741" s="93"/>
      <c r="I741" s="93"/>
      <c r="J741" s="93"/>
      <c r="K741" s="93"/>
      <c r="L741" s="48"/>
      <c r="M741" s="48"/>
      <c r="N741" s="93"/>
      <c r="O741" s="93"/>
      <c r="P741" s="93"/>
      <c r="Q741" s="93"/>
      <c r="R741" s="93"/>
      <c r="S741" s="93"/>
      <c r="T741" s="93"/>
      <c r="U741" s="93"/>
      <c r="V741" s="93"/>
      <c r="W741" s="93"/>
      <c r="X741" s="93">
        <v>200</v>
      </c>
      <c r="Y741" s="93"/>
      <c r="Z741" s="93"/>
      <c r="AA741" s="93"/>
      <c r="AB741" s="93"/>
      <c r="AC741" s="93"/>
      <c r="AD741" s="93"/>
      <c r="AE741" s="292">
        <f t="shared" si="702"/>
        <v>200</v>
      </c>
      <c r="AF741" s="93">
        <v>200</v>
      </c>
      <c r="AG741" s="93">
        <v>0</v>
      </c>
      <c r="AH741" s="93">
        <v>509</v>
      </c>
      <c r="AI741" s="93"/>
      <c r="AJ741" s="93"/>
      <c r="AK741" s="93"/>
      <c r="AL741" s="93">
        <v>509</v>
      </c>
      <c r="AM741" s="93">
        <v>596</v>
      </c>
      <c r="AN741" s="93">
        <v>603</v>
      </c>
      <c r="AO741" s="93">
        <v>170</v>
      </c>
      <c r="AP741" s="93"/>
      <c r="AQ741"/>
    </row>
    <row r="742" spans="1:43" ht="14.25">
      <c r="A742" s="110">
        <v>2</v>
      </c>
      <c r="B742" s="110"/>
      <c r="C742" s="121" t="s">
        <v>524</v>
      </c>
      <c r="D742" s="122">
        <v>66.02</v>
      </c>
      <c r="E742" s="225">
        <f t="shared" ref="E742:K742" si="707">E743+E756+E796</f>
        <v>51696</v>
      </c>
      <c r="F742" s="225">
        <f t="shared" si="707"/>
        <v>7620</v>
      </c>
      <c r="G742" s="225">
        <f t="shared" si="707"/>
        <v>22913</v>
      </c>
      <c r="H742" s="225">
        <f t="shared" si="707"/>
        <v>12686</v>
      </c>
      <c r="I742" s="225">
        <f t="shared" si="707"/>
        <v>3449</v>
      </c>
      <c r="J742" s="225">
        <f t="shared" si="707"/>
        <v>3454</v>
      </c>
      <c r="K742" s="225">
        <f t="shared" si="707"/>
        <v>3324</v>
      </c>
      <c r="L742" s="48">
        <f t="shared" si="670"/>
        <v>22913</v>
      </c>
      <c r="M742" s="48">
        <f t="shared" si="671"/>
        <v>0</v>
      </c>
      <c r="N742" s="225">
        <f t="shared" ref="N742:AD742" si="708">N743+N756+N796</f>
        <v>7717</v>
      </c>
      <c r="O742" s="225">
        <f t="shared" si="708"/>
        <v>7717</v>
      </c>
      <c r="P742" s="225">
        <f t="shared" si="708"/>
        <v>12917</v>
      </c>
      <c r="Q742" s="225">
        <f t="shared" si="708"/>
        <v>0</v>
      </c>
      <c r="R742" s="225">
        <f t="shared" si="708"/>
        <v>179</v>
      </c>
      <c r="S742" s="225">
        <f t="shared" si="708"/>
        <v>11417</v>
      </c>
      <c r="T742" s="225">
        <f t="shared" si="708"/>
        <v>113</v>
      </c>
      <c r="U742" s="225">
        <f t="shared" si="708"/>
        <v>423</v>
      </c>
      <c r="V742" s="225">
        <f t="shared" si="708"/>
        <v>0</v>
      </c>
      <c r="W742" s="225">
        <f t="shared" si="708"/>
        <v>110</v>
      </c>
      <c r="X742" s="225">
        <f t="shared" si="708"/>
        <v>8</v>
      </c>
      <c r="Y742" s="225">
        <f t="shared" si="708"/>
        <v>0</v>
      </c>
      <c r="Z742" s="225">
        <f t="shared" si="708"/>
        <v>0</v>
      </c>
      <c r="AA742" s="225">
        <f t="shared" si="708"/>
        <v>300</v>
      </c>
      <c r="AB742" s="225">
        <f t="shared" si="708"/>
        <v>82</v>
      </c>
      <c r="AC742" s="225">
        <f t="shared" si="708"/>
        <v>4631</v>
      </c>
      <c r="AD742" s="225">
        <f t="shared" si="708"/>
        <v>0</v>
      </c>
      <c r="AE742" s="292">
        <f t="shared" si="702"/>
        <v>40176</v>
      </c>
      <c r="AF742" s="225">
        <f t="shared" ref="AF742:AP742" si="709">AF743+AF756+AF796</f>
        <v>40176</v>
      </c>
      <c r="AG742" s="225">
        <f t="shared" si="709"/>
        <v>25889</v>
      </c>
      <c r="AH742" s="225">
        <f t="shared" si="709"/>
        <v>17435</v>
      </c>
      <c r="AI742" s="225">
        <f t="shared" si="709"/>
        <v>0</v>
      </c>
      <c r="AJ742" s="225">
        <f t="shared" si="709"/>
        <v>0</v>
      </c>
      <c r="AK742" s="225">
        <f t="shared" si="709"/>
        <v>0</v>
      </c>
      <c r="AL742" s="225">
        <f t="shared" si="709"/>
        <v>8842</v>
      </c>
      <c r="AM742" s="225">
        <f t="shared" si="709"/>
        <v>6600</v>
      </c>
      <c r="AN742" s="225">
        <f t="shared" si="709"/>
        <v>6600</v>
      </c>
      <c r="AO742" s="225">
        <f t="shared" si="709"/>
        <v>6600</v>
      </c>
      <c r="AP742" s="225">
        <f t="shared" si="709"/>
        <v>0</v>
      </c>
      <c r="AQ742"/>
    </row>
    <row r="743" spans="1:43" ht="14.25">
      <c r="A743" s="43" t="s">
        <v>525</v>
      </c>
      <c r="B743" s="43"/>
      <c r="C743" s="188" t="s">
        <v>526</v>
      </c>
      <c r="D743" s="129" t="s">
        <v>527</v>
      </c>
      <c r="E743" s="300">
        <f t="shared" ref="E743:K743" si="710">E744+E749</f>
        <v>44631</v>
      </c>
      <c r="F743" s="300">
        <f t="shared" si="710"/>
        <v>0</v>
      </c>
      <c r="G743" s="300">
        <f t="shared" si="710"/>
        <v>15196</v>
      </c>
      <c r="H743" s="300">
        <f t="shared" si="710"/>
        <v>10696</v>
      </c>
      <c r="I743" s="300">
        <f t="shared" si="710"/>
        <v>1500</v>
      </c>
      <c r="J743" s="300">
        <f t="shared" si="710"/>
        <v>1500</v>
      </c>
      <c r="K743" s="300">
        <f t="shared" si="710"/>
        <v>1500</v>
      </c>
      <c r="L743" s="48">
        <f t="shared" si="670"/>
        <v>15196</v>
      </c>
      <c r="M743" s="48">
        <f t="shared" si="671"/>
        <v>0</v>
      </c>
      <c r="N743" s="300">
        <f t="shared" ref="N743:AP743" si="711">N744+N749</f>
        <v>0</v>
      </c>
      <c r="O743" s="300">
        <f t="shared" si="711"/>
        <v>0</v>
      </c>
      <c r="P743" s="300">
        <f t="shared" si="711"/>
        <v>5200</v>
      </c>
      <c r="Q743" s="300">
        <f t="shared" si="711"/>
        <v>0</v>
      </c>
      <c r="R743" s="300">
        <f t="shared" si="711"/>
        <v>0</v>
      </c>
      <c r="S743" s="300">
        <f t="shared" si="711"/>
        <v>11417</v>
      </c>
      <c r="T743" s="300">
        <f t="shared" si="711"/>
        <v>113</v>
      </c>
      <c r="U743" s="300">
        <f t="shared" si="711"/>
        <v>423</v>
      </c>
      <c r="V743" s="300">
        <f t="shared" si="711"/>
        <v>0</v>
      </c>
      <c r="W743" s="300">
        <f t="shared" si="711"/>
        <v>110</v>
      </c>
      <c r="X743" s="300">
        <f t="shared" si="711"/>
        <v>8</v>
      </c>
      <c r="Y743" s="300">
        <f t="shared" si="711"/>
        <v>0</v>
      </c>
      <c r="Z743" s="300">
        <f t="shared" si="711"/>
        <v>0</v>
      </c>
      <c r="AA743" s="300">
        <f t="shared" si="711"/>
        <v>300</v>
      </c>
      <c r="AB743" s="300">
        <f t="shared" si="711"/>
        <v>82</v>
      </c>
      <c r="AC743" s="300">
        <f t="shared" si="711"/>
        <v>4631</v>
      </c>
      <c r="AD743" s="300">
        <f t="shared" si="711"/>
        <v>0</v>
      </c>
      <c r="AE743" s="292">
        <f t="shared" si="702"/>
        <v>32280</v>
      </c>
      <c r="AF743" s="300">
        <f t="shared" si="711"/>
        <v>32280</v>
      </c>
      <c r="AG743" s="300">
        <f t="shared" si="711"/>
        <v>18373</v>
      </c>
      <c r="AH743" s="300">
        <f t="shared" si="711"/>
        <v>9275</v>
      </c>
      <c r="AI743" s="300">
        <f t="shared" si="711"/>
        <v>0</v>
      </c>
      <c r="AJ743" s="300">
        <f t="shared" si="711"/>
        <v>0</v>
      </c>
      <c r="AK743" s="300">
        <f t="shared" si="711"/>
        <v>0</v>
      </c>
      <c r="AL743" s="300">
        <f t="shared" si="711"/>
        <v>2242</v>
      </c>
      <c r="AM743" s="300">
        <f t="shared" si="711"/>
        <v>0</v>
      </c>
      <c r="AN743" s="300">
        <f t="shared" si="711"/>
        <v>0</v>
      </c>
      <c r="AO743" s="300">
        <f t="shared" si="711"/>
        <v>0</v>
      </c>
      <c r="AP743" s="300">
        <f t="shared" si="711"/>
        <v>0</v>
      </c>
      <c r="AQ743"/>
    </row>
    <row r="744" spans="1:43" ht="14.25">
      <c r="A744" s="43"/>
      <c r="B744" s="43"/>
      <c r="C744" s="25" t="s">
        <v>298</v>
      </c>
      <c r="D744" s="29"/>
      <c r="E744" s="296">
        <f t="shared" ref="E744:T746" si="712">E745</f>
        <v>15342</v>
      </c>
      <c r="F744" s="296">
        <f t="shared" si="712"/>
        <v>0</v>
      </c>
      <c r="G744" s="296">
        <f t="shared" si="712"/>
        <v>6000</v>
      </c>
      <c r="H744" s="296">
        <f t="shared" si="712"/>
        <v>1500</v>
      </c>
      <c r="I744" s="296">
        <f t="shared" si="712"/>
        <v>1500</v>
      </c>
      <c r="J744" s="296">
        <f t="shared" si="712"/>
        <v>1500</v>
      </c>
      <c r="K744" s="296">
        <f t="shared" si="712"/>
        <v>1500</v>
      </c>
      <c r="L744" s="48">
        <f t="shared" si="670"/>
        <v>6000</v>
      </c>
      <c r="M744" s="48">
        <f t="shared" si="671"/>
        <v>0</v>
      </c>
      <c r="N744" s="296">
        <f t="shared" si="712"/>
        <v>0</v>
      </c>
      <c r="O744" s="296">
        <f t="shared" si="712"/>
        <v>0</v>
      </c>
      <c r="P744" s="296">
        <f t="shared" si="712"/>
        <v>5200</v>
      </c>
      <c r="Q744" s="296">
        <f t="shared" si="712"/>
        <v>0</v>
      </c>
      <c r="R744" s="296">
        <f t="shared" si="712"/>
        <v>0</v>
      </c>
      <c r="S744" s="296">
        <f t="shared" si="712"/>
        <v>0</v>
      </c>
      <c r="T744" s="296">
        <f t="shared" si="712"/>
        <v>0</v>
      </c>
      <c r="U744" s="296">
        <f t="shared" ref="U744:AP746" si="713">U745</f>
        <v>0</v>
      </c>
      <c r="V744" s="296">
        <f t="shared" si="713"/>
        <v>0</v>
      </c>
      <c r="W744" s="296">
        <f t="shared" si="713"/>
        <v>0</v>
      </c>
      <c r="X744" s="296">
        <f t="shared" si="713"/>
        <v>0</v>
      </c>
      <c r="Y744" s="296">
        <f t="shared" si="713"/>
        <v>0</v>
      </c>
      <c r="Z744" s="296">
        <f t="shared" si="713"/>
        <v>0</v>
      </c>
      <c r="AA744" s="296">
        <f t="shared" si="713"/>
        <v>300</v>
      </c>
      <c r="AB744" s="296">
        <f t="shared" si="713"/>
        <v>0</v>
      </c>
      <c r="AC744" s="296">
        <f t="shared" si="713"/>
        <v>0</v>
      </c>
      <c r="AD744" s="296">
        <f t="shared" si="713"/>
        <v>0</v>
      </c>
      <c r="AE744" s="292">
        <f t="shared" si="702"/>
        <v>6300</v>
      </c>
      <c r="AF744" s="296">
        <f t="shared" si="713"/>
        <v>6300</v>
      </c>
      <c r="AG744" s="296">
        <f t="shared" si="713"/>
        <v>6239</v>
      </c>
      <c r="AH744" s="296">
        <f t="shared" si="713"/>
        <v>6250</v>
      </c>
      <c r="AI744" s="296">
        <f t="shared" si="713"/>
        <v>0</v>
      </c>
      <c r="AJ744" s="296">
        <f t="shared" si="713"/>
        <v>0</v>
      </c>
      <c r="AK744" s="296">
        <f t="shared" si="713"/>
        <v>0</v>
      </c>
      <c r="AL744" s="296">
        <f t="shared" si="713"/>
        <v>0</v>
      </c>
      <c r="AM744" s="296">
        <f t="shared" si="713"/>
        <v>0</v>
      </c>
      <c r="AN744" s="296">
        <f t="shared" si="713"/>
        <v>0</v>
      </c>
      <c r="AO744" s="296">
        <f t="shared" si="713"/>
        <v>0</v>
      </c>
      <c r="AP744" s="296">
        <f t="shared" si="713"/>
        <v>0</v>
      </c>
      <c r="AQ744"/>
    </row>
    <row r="745" spans="1:43" ht="14.25">
      <c r="A745" s="43"/>
      <c r="B745" s="43"/>
      <c r="C745" s="28" t="s">
        <v>299</v>
      </c>
      <c r="D745" s="29">
        <v>1</v>
      </c>
      <c r="E745" s="286">
        <f t="shared" si="712"/>
        <v>15342</v>
      </c>
      <c r="F745" s="286">
        <f t="shared" si="712"/>
        <v>0</v>
      </c>
      <c r="G745" s="286">
        <f t="shared" si="712"/>
        <v>6000</v>
      </c>
      <c r="H745" s="286">
        <f t="shared" si="712"/>
        <v>1500</v>
      </c>
      <c r="I745" s="286">
        <f t="shared" si="712"/>
        <v>1500</v>
      </c>
      <c r="J745" s="286">
        <f t="shared" si="712"/>
        <v>1500</v>
      </c>
      <c r="K745" s="286">
        <f t="shared" si="712"/>
        <v>1500</v>
      </c>
      <c r="L745" s="48">
        <f t="shared" si="670"/>
        <v>6000</v>
      </c>
      <c r="M745" s="48">
        <f t="shared" si="671"/>
        <v>0</v>
      </c>
      <c r="N745" s="286">
        <f t="shared" si="712"/>
        <v>0</v>
      </c>
      <c r="O745" s="286">
        <f t="shared" si="712"/>
        <v>0</v>
      </c>
      <c r="P745" s="286">
        <f t="shared" si="712"/>
        <v>5200</v>
      </c>
      <c r="Q745" s="286">
        <f t="shared" si="712"/>
        <v>0</v>
      </c>
      <c r="R745" s="286">
        <f t="shared" si="712"/>
        <v>0</v>
      </c>
      <c r="S745" s="286">
        <f t="shared" si="712"/>
        <v>0</v>
      </c>
      <c r="T745" s="286">
        <f t="shared" si="712"/>
        <v>0</v>
      </c>
      <c r="U745" s="286">
        <f t="shared" si="713"/>
        <v>0</v>
      </c>
      <c r="V745" s="286">
        <f t="shared" si="713"/>
        <v>0</v>
      </c>
      <c r="W745" s="286">
        <f t="shared" si="713"/>
        <v>0</v>
      </c>
      <c r="X745" s="286">
        <f t="shared" si="713"/>
        <v>0</v>
      </c>
      <c r="Y745" s="286">
        <f t="shared" si="713"/>
        <v>0</v>
      </c>
      <c r="Z745" s="286">
        <f t="shared" si="713"/>
        <v>0</v>
      </c>
      <c r="AA745" s="286">
        <f t="shared" si="713"/>
        <v>300</v>
      </c>
      <c r="AB745" s="286">
        <f t="shared" si="713"/>
        <v>0</v>
      </c>
      <c r="AC745" s="286">
        <f t="shared" si="713"/>
        <v>0</v>
      </c>
      <c r="AD745" s="286">
        <f t="shared" si="713"/>
        <v>0</v>
      </c>
      <c r="AE745" s="292">
        <f t="shared" si="702"/>
        <v>6300</v>
      </c>
      <c r="AF745" s="286">
        <f t="shared" si="713"/>
        <v>6300</v>
      </c>
      <c r="AG745" s="286">
        <f t="shared" si="713"/>
        <v>6239</v>
      </c>
      <c r="AH745" s="286">
        <f t="shared" si="713"/>
        <v>6250</v>
      </c>
      <c r="AI745" s="286">
        <f t="shared" si="713"/>
        <v>0</v>
      </c>
      <c r="AJ745" s="286">
        <f t="shared" si="713"/>
        <v>0</v>
      </c>
      <c r="AK745" s="286">
        <f t="shared" si="713"/>
        <v>0</v>
      </c>
      <c r="AL745" s="286">
        <f t="shared" si="713"/>
        <v>0</v>
      </c>
      <c r="AM745" s="286">
        <f t="shared" si="713"/>
        <v>0</v>
      </c>
      <c r="AN745" s="286">
        <f t="shared" si="713"/>
        <v>0</v>
      </c>
      <c r="AO745" s="286">
        <f t="shared" si="713"/>
        <v>0</v>
      </c>
      <c r="AP745" s="286">
        <f t="shared" si="713"/>
        <v>0</v>
      </c>
      <c r="AQ745"/>
    </row>
    <row r="746" spans="1:43" ht="14.25">
      <c r="A746" s="43"/>
      <c r="B746" s="43"/>
      <c r="C746" s="28" t="s">
        <v>528</v>
      </c>
      <c r="D746" s="26" t="s">
        <v>529</v>
      </c>
      <c r="E746" s="286">
        <f t="shared" si="712"/>
        <v>15342</v>
      </c>
      <c r="F746" s="286">
        <f t="shared" si="712"/>
        <v>0</v>
      </c>
      <c r="G746" s="286">
        <f t="shared" si="712"/>
        <v>6000</v>
      </c>
      <c r="H746" s="286">
        <f t="shared" si="712"/>
        <v>1500</v>
      </c>
      <c r="I746" s="286">
        <f t="shared" si="712"/>
        <v>1500</v>
      </c>
      <c r="J746" s="286">
        <f t="shared" si="712"/>
        <v>1500</v>
      </c>
      <c r="K746" s="286">
        <f t="shared" si="712"/>
        <v>1500</v>
      </c>
      <c r="L746" s="48">
        <f t="shared" si="670"/>
        <v>6000</v>
      </c>
      <c r="M746" s="48">
        <f t="shared" si="671"/>
        <v>0</v>
      </c>
      <c r="N746" s="286">
        <f t="shared" si="712"/>
        <v>0</v>
      </c>
      <c r="O746" s="286">
        <f t="shared" si="712"/>
        <v>0</v>
      </c>
      <c r="P746" s="286">
        <f t="shared" si="712"/>
        <v>5200</v>
      </c>
      <c r="Q746" s="286">
        <f t="shared" si="712"/>
        <v>0</v>
      </c>
      <c r="R746" s="286">
        <f t="shared" si="712"/>
        <v>0</v>
      </c>
      <c r="S746" s="286">
        <f t="shared" si="712"/>
        <v>0</v>
      </c>
      <c r="T746" s="286">
        <f t="shared" si="712"/>
        <v>0</v>
      </c>
      <c r="U746" s="286">
        <f t="shared" si="713"/>
        <v>0</v>
      </c>
      <c r="V746" s="286">
        <f t="shared" si="713"/>
        <v>0</v>
      </c>
      <c r="W746" s="286">
        <f t="shared" si="713"/>
        <v>0</v>
      </c>
      <c r="X746" s="286">
        <f t="shared" si="713"/>
        <v>0</v>
      </c>
      <c r="Y746" s="286">
        <f t="shared" si="713"/>
        <v>0</v>
      </c>
      <c r="Z746" s="286">
        <f t="shared" si="713"/>
        <v>0</v>
      </c>
      <c r="AA746" s="286">
        <f t="shared" si="713"/>
        <v>300</v>
      </c>
      <c r="AB746" s="286">
        <f t="shared" si="713"/>
        <v>0</v>
      </c>
      <c r="AC746" s="286">
        <f t="shared" si="713"/>
        <v>0</v>
      </c>
      <c r="AD746" s="286">
        <f t="shared" si="713"/>
        <v>0</v>
      </c>
      <c r="AE746" s="292">
        <f t="shared" si="702"/>
        <v>6300</v>
      </c>
      <c r="AF746" s="286">
        <f t="shared" si="713"/>
        <v>6300</v>
      </c>
      <c r="AG746" s="286">
        <f t="shared" si="713"/>
        <v>6239</v>
      </c>
      <c r="AH746" s="286">
        <f t="shared" si="713"/>
        <v>6250</v>
      </c>
      <c r="AI746" s="286">
        <f t="shared" si="713"/>
        <v>0</v>
      </c>
      <c r="AJ746" s="286">
        <f t="shared" si="713"/>
        <v>0</v>
      </c>
      <c r="AK746" s="286">
        <f t="shared" si="713"/>
        <v>0</v>
      </c>
      <c r="AL746" s="286">
        <f t="shared" si="713"/>
        <v>0</v>
      </c>
      <c r="AM746" s="286">
        <f t="shared" si="713"/>
        <v>0</v>
      </c>
      <c r="AN746" s="286">
        <f t="shared" si="713"/>
        <v>0</v>
      </c>
      <c r="AO746" s="286">
        <f t="shared" si="713"/>
        <v>0</v>
      </c>
      <c r="AP746" s="286">
        <f t="shared" si="713"/>
        <v>0</v>
      </c>
      <c r="AQ746"/>
    </row>
    <row r="747" spans="1:43" ht="14.25">
      <c r="A747" s="43"/>
      <c r="B747" s="43"/>
      <c r="C747" s="16" t="s">
        <v>530</v>
      </c>
      <c r="D747" s="29" t="s">
        <v>531</v>
      </c>
      <c r="E747" s="93">
        <v>15342</v>
      </c>
      <c r="F747" s="93"/>
      <c r="G747" s="93">
        <v>6000</v>
      </c>
      <c r="H747" s="93">
        <v>1500</v>
      </c>
      <c r="I747" s="93">
        <v>1500</v>
      </c>
      <c r="J747" s="93">
        <v>1500</v>
      </c>
      <c r="K747" s="93">
        <v>1500</v>
      </c>
      <c r="L747" s="48">
        <f t="shared" si="670"/>
        <v>6000</v>
      </c>
      <c r="M747" s="48">
        <f t="shared" si="671"/>
        <v>0</v>
      </c>
      <c r="N747" s="93">
        <v>0</v>
      </c>
      <c r="O747" s="93">
        <v>0</v>
      </c>
      <c r="P747" s="93">
        <v>5200</v>
      </c>
      <c r="Q747" s="93"/>
      <c r="R747" s="93"/>
      <c r="S747" s="93"/>
      <c r="T747" s="93"/>
      <c r="U747" s="93"/>
      <c r="V747" s="93"/>
      <c r="W747" s="93"/>
      <c r="X747" s="93"/>
      <c r="Y747" s="93"/>
      <c r="Z747" s="93"/>
      <c r="AA747" s="93">
        <v>300</v>
      </c>
      <c r="AB747" s="93"/>
      <c r="AC747" s="93"/>
      <c r="AD747" s="93"/>
      <c r="AE747" s="292">
        <f t="shared" si="702"/>
        <v>6300</v>
      </c>
      <c r="AF747" s="93">
        <v>6300</v>
      </c>
      <c r="AG747" s="93">
        <v>6239</v>
      </c>
      <c r="AH747" s="93">
        <v>6250</v>
      </c>
      <c r="AI747" s="93"/>
      <c r="AJ747" s="93"/>
      <c r="AK747" s="93"/>
      <c r="AL747" s="93"/>
      <c r="AM747" s="93"/>
      <c r="AN747" s="93"/>
      <c r="AO747" s="93"/>
      <c r="AP747" s="93"/>
      <c r="AQ747"/>
    </row>
    <row r="748" spans="1:43" ht="14.25">
      <c r="A748" s="43"/>
      <c r="B748" s="43"/>
      <c r="C748" s="487" t="s">
        <v>819</v>
      </c>
      <c r="D748" s="484">
        <v>20</v>
      </c>
      <c r="E748" s="93"/>
      <c r="F748" s="93"/>
      <c r="G748" s="494">
        <f>G747</f>
        <v>6000</v>
      </c>
      <c r="H748" s="494">
        <f t="shared" ref="H748:AP748" si="714">H747</f>
        <v>1500</v>
      </c>
      <c r="I748" s="494">
        <f t="shared" si="714"/>
        <v>1500</v>
      </c>
      <c r="J748" s="494">
        <f t="shared" si="714"/>
        <v>1500</v>
      </c>
      <c r="K748" s="494">
        <f t="shared" si="714"/>
        <v>1500</v>
      </c>
      <c r="L748" s="494">
        <f t="shared" si="714"/>
        <v>6000</v>
      </c>
      <c r="M748" s="494">
        <f t="shared" si="714"/>
        <v>0</v>
      </c>
      <c r="N748" s="494">
        <f t="shared" si="714"/>
        <v>0</v>
      </c>
      <c r="O748" s="494">
        <f t="shared" si="714"/>
        <v>0</v>
      </c>
      <c r="P748" s="494">
        <f t="shared" si="714"/>
        <v>5200</v>
      </c>
      <c r="Q748" s="494">
        <f t="shared" si="714"/>
        <v>0</v>
      </c>
      <c r="R748" s="494">
        <f t="shared" si="714"/>
        <v>0</v>
      </c>
      <c r="S748" s="494">
        <f t="shared" si="714"/>
        <v>0</v>
      </c>
      <c r="T748" s="494">
        <f t="shared" si="714"/>
        <v>0</v>
      </c>
      <c r="U748" s="494">
        <f t="shared" si="714"/>
        <v>0</v>
      </c>
      <c r="V748" s="494">
        <f t="shared" si="714"/>
        <v>0</v>
      </c>
      <c r="W748" s="494">
        <f t="shared" si="714"/>
        <v>0</v>
      </c>
      <c r="X748" s="494">
        <f t="shared" si="714"/>
        <v>0</v>
      </c>
      <c r="Y748" s="494">
        <f t="shared" si="714"/>
        <v>0</v>
      </c>
      <c r="Z748" s="494">
        <f t="shared" si="714"/>
        <v>0</v>
      </c>
      <c r="AA748" s="494">
        <f t="shared" si="714"/>
        <v>300</v>
      </c>
      <c r="AB748" s="494">
        <f t="shared" si="714"/>
        <v>0</v>
      </c>
      <c r="AC748" s="494">
        <f t="shared" si="714"/>
        <v>0</v>
      </c>
      <c r="AD748" s="494">
        <f t="shared" si="714"/>
        <v>0</v>
      </c>
      <c r="AE748" s="494">
        <f t="shared" si="714"/>
        <v>6300</v>
      </c>
      <c r="AF748" s="494">
        <f t="shared" si="714"/>
        <v>6300</v>
      </c>
      <c r="AG748" s="494">
        <f t="shared" si="714"/>
        <v>6239</v>
      </c>
      <c r="AH748" s="494">
        <f t="shared" si="714"/>
        <v>6250</v>
      </c>
      <c r="AI748" s="494">
        <f t="shared" si="714"/>
        <v>0</v>
      </c>
      <c r="AJ748" s="494">
        <f t="shared" si="714"/>
        <v>0</v>
      </c>
      <c r="AK748" s="494">
        <f t="shared" si="714"/>
        <v>0</v>
      </c>
      <c r="AL748" s="494">
        <f t="shared" si="714"/>
        <v>0</v>
      </c>
      <c r="AM748" s="494">
        <f t="shared" si="714"/>
        <v>0</v>
      </c>
      <c r="AN748" s="494">
        <f t="shared" si="714"/>
        <v>0</v>
      </c>
      <c r="AO748" s="494">
        <f t="shared" si="714"/>
        <v>0</v>
      </c>
      <c r="AP748" s="494">
        <f t="shared" si="714"/>
        <v>0</v>
      </c>
      <c r="AQ748"/>
    </row>
    <row r="749" spans="1:43" ht="14.25">
      <c r="A749" s="43"/>
      <c r="B749" s="43"/>
      <c r="C749" s="25" t="s">
        <v>311</v>
      </c>
      <c r="D749" s="29"/>
      <c r="E749" s="286">
        <f t="shared" ref="E749:K749" si="715">E750+E751</f>
        <v>29289</v>
      </c>
      <c r="F749" s="286">
        <f t="shared" si="715"/>
        <v>0</v>
      </c>
      <c r="G749" s="286">
        <f t="shared" si="715"/>
        <v>9196</v>
      </c>
      <c r="H749" s="286">
        <f t="shared" si="715"/>
        <v>9196</v>
      </c>
      <c r="I749" s="286">
        <f t="shared" si="715"/>
        <v>0</v>
      </c>
      <c r="J749" s="286">
        <f t="shared" si="715"/>
        <v>0</v>
      </c>
      <c r="K749" s="286">
        <f t="shared" si="715"/>
        <v>0</v>
      </c>
      <c r="L749" s="48">
        <f t="shared" si="670"/>
        <v>9196</v>
      </c>
      <c r="M749" s="48">
        <f t="shared" si="671"/>
        <v>0</v>
      </c>
      <c r="N749" s="286">
        <f t="shared" ref="N749:AP749" si="716">N750+N751</f>
        <v>0</v>
      </c>
      <c r="O749" s="286">
        <f t="shared" si="716"/>
        <v>0</v>
      </c>
      <c r="P749" s="286">
        <f t="shared" si="716"/>
        <v>0</v>
      </c>
      <c r="Q749" s="286">
        <f t="shared" si="716"/>
        <v>0</v>
      </c>
      <c r="R749" s="286">
        <f t="shared" si="716"/>
        <v>0</v>
      </c>
      <c r="S749" s="286">
        <f t="shared" si="716"/>
        <v>11417</v>
      </c>
      <c r="T749" s="286">
        <f t="shared" si="716"/>
        <v>113</v>
      </c>
      <c r="U749" s="286">
        <f t="shared" si="716"/>
        <v>423</v>
      </c>
      <c r="V749" s="286">
        <f t="shared" si="716"/>
        <v>0</v>
      </c>
      <c r="W749" s="286">
        <f t="shared" si="716"/>
        <v>110</v>
      </c>
      <c r="X749" s="286">
        <f t="shared" si="716"/>
        <v>8</v>
      </c>
      <c r="Y749" s="286">
        <f t="shared" si="716"/>
        <v>0</v>
      </c>
      <c r="Z749" s="286">
        <f t="shared" si="716"/>
        <v>0</v>
      </c>
      <c r="AA749" s="286">
        <f t="shared" si="716"/>
        <v>0</v>
      </c>
      <c r="AB749" s="286">
        <f t="shared" si="716"/>
        <v>82</v>
      </c>
      <c r="AC749" s="286">
        <f t="shared" si="716"/>
        <v>4631</v>
      </c>
      <c r="AD749" s="286">
        <f t="shared" si="716"/>
        <v>0</v>
      </c>
      <c r="AE749" s="292">
        <f t="shared" si="702"/>
        <v>25980</v>
      </c>
      <c r="AF749" s="286">
        <f t="shared" si="716"/>
        <v>25980</v>
      </c>
      <c r="AG749" s="286">
        <f t="shared" si="716"/>
        <v>12134</v>
      </c>
      <c r="AH749" s="286">
        <f t="shared" si="716"/>
        <v>3025</v>
      </c>
      <c r="AI749" s="286">
        <f t="shared" si="716"/>
        <v>0</v>
      </c>
      <c r="AJ749" s="286">
        <f t="shared" si="716"/>
        <v>0</v>
      </c>
      <c r="AK749" s="286">
        <f t="shared" si="716"/>
        <v>0</v>
      </c>
      <c r="AL749" s="286">
        <f t="shared" si="716"/>
        <v>2242</v>
      </c>
      <c r="AM749" s="286">
        <f t="shared" si="716"/>
        <v>0</v>
      </c>
      <c r="AN749" s="286">
        <f t="shared" si="716"/>
        <v>0</v>
      </c>
      <c r="AO749" s="286">
        <f t="shared" si="716"/>
        <v>0</v>
      </c>
      <c r="AP749" s="286">
        <f t="shared" si="716"/>
        <v>0</v>
      </c>
      <c r="AQ749"/>
    </row>
    <row r="750" spans="1:43" ht="16.5" customHeight="1">
      <c r="A750" s="43"/>
      <c r="B750" s="43"/>
      <c r="C750" s="28" t="s">
        <v>469</v>
      </c>
      <c r="D750" s="29" t="s">
        <v>314</v>
      </c>
      <c r="E750" s="93">
        <v>17544</v>
      </c>
      <c r="F750" s="93"/>
      <c r="G750" s="93">
        <v>9196</v>
      </c>
      <c r="H750" s="93">
        <v>9196</v>
      </c>
      <c r="I750" s="93"/>
      <c r="J750" s="93"/>
      <c r="K750" s="93"/>
      <c r="L750" s="48">
        <f t="shared" si="670"/>
        <v>9196</v>
      </c>
      <c r="M750" s="48">
        <f t="shared" si="671"/>
        <v>0</v>
      </c>
      <c r="N750" s="93">
        <v>0</v>
      </c>
      <c r="O750" s="93">
        <v>0</v>
      </c>
      <c r="P750" s="93">
        <v>0</v>
      </c>
      <c r="Q750" s="93"/>
      <c r="R750" s="93"/>
      <c r="S750" s="93">
        <v>1145</v>
      </c>
      <c r="T750" s="93">
        <v>113</v>
      </c>
      <c r="U750" s="93">
        <v>423</v>
      </c>
      <c r="V750" s="93"/>
      <c r="W750" s="93">
        <v>110</v>
      </c>
      <c r="X750" s="93">
        <v>8</v>
      </c>
      <c r="Y750" s="93"/>
      <c r="Z750" s="93"/>
      <c r="AA750" s="93"/>
      <c r="AB750" s="93">
        <v>82</v>
      </c>
      <c r="AC750" s="93">
        <v>4631</v>
      </c>
      <c r="AD750" s="93"/>
      <c r="AE750" s="292">
        <f t="shared" si="702"/>
        <v>15708</v>
      </c>
      <c r="AF750" s="93">
        <v>15708</v>
      </c>
      <c r="AG750" s="93">
        <v>7184</v>
      </c>
      <c r="AH750" s="93">
        <f>2242-16+815-16</f>
        <v>3025</v>
      </c>
      <c r="AI750" s="93"/>
      <c r="AJ750" s="93"/>
      <c r="AK750" s="93"/>
      <c r="AL750" s="93">
        <v>2242</v>
      </c>
      <c r="AM750" s="93"/>
      <c r="AN750" s="93"/>
      <c r="AO750" s="93"/>
      <c r="AP750" s="93"/>
      <c r="AQ750"/>
    </row>
    <row r="751" spans="1:43" ht="22.5" customHeight="1">
      <c r="A751" s="43"/>
      <c r="B751" s="43"/>
      <c r="C751" s="28" t="s">
        <v>315</v>
      </c>
      <c r="D751" s="29" t="s">
        <v>316</v>
      </c>
      <c r="E751" s="93">
        <v>11745</v>
      </c>
      <c r="F751" s="93">
        <v>0</v>
      </c>
      <c r="G751" s="93">
        <v>0</v>
      </c>
      <c r="H751" s="93">
        <v>0</v>
      </c>
      <c r="I751" s="93">
        <v>0</v>
      </c>
      <c r="J751" s="93">
        <v>0</v>
      </c>
      <c r="K751" s="93">
        <v>0</v>
      </c>
      <c r="L751" s="48">
        <f t="shared" si="670"/>
        <v>0</v>
      </c>
      <c r="M751" s="48">
        <f t="shared" si="671"/>
        <v>0</v>
      </c>
      <c r="N751" s="93">
        <v>0</v>
      </c>
      <c r="O751" s="93">
        <v>0</v>
      </c>
      <c r="P751" s="93">
        <v>0</v>
      </c>
      <c r="Q751" s="93">
        <v>0</v>
      </c>
      <c r="R751" s="93">
        <v>0</v>
      </c>
      <c r="S751" s="93">
        <v>10272</v>
      </c>
      <c r="T751" s="93">
        <v>0</v>
      </c>
      <c r="U751" s="93">
        <v>0</v>
      </c>
      <c r="V751" s="93">
        <v>0</v>
      </c>
      <c r="W751" s="93">
        <v>0</v>
      </c>
      <c r="X751" s="93">
        <v>0</v>
      </c>
      <c r="Y751" s="93">
        <v>0</v>
      </c>
      <c r="Z751" s="93">
        <v>0</v>
      </c>
      <c r="AA751" s="93">
        <v>0</v>
      </c>
      <c r="AB751" s="93">
        <v>0</v>
      </c>
      <c r="AC751" s="93">
        <v>0</v>
      </c>
      <c r="AD751" s="93">
        <v>0</v>
      </c>
      <c r="AE751" s="292">
        <f t="shared" si="702"/>
        <v>10272</v>
      </c>
      <c r="AF751" s="93">
        <v>10272</v>
      </c>
      <c r="AG751" s="93">
        <v>4950</v>
      </c>
      <c r="AH751" s="93">
        <v>0</v>
      </c>
      <c r="AI751" s="93">
        <v>0</v>
      </c>
      <c r="AJ751" s="93">
        <v>0</v>
      </c>
      <c r="AK751" s="93">
        <v>0</v>
      </c>
      <c r="AL751" s="93">
        <v>0</v>
      </c>
      <c r="AM751" s="93">
        <v>0</v>
      </c>
      <c r="AN751" s="93">
        <v>0</v>
      </c>
      <c r="AO751" s="93">
        <v>0</v>
      </c>
      <c r="AP751" s="93">
        <v>0</v>
      </c>
      <c r="AQ751"/>
    </row>
    <row r="752" spans="1:43" ht="28.5" hidden="1" customHeight="1">
      <c r="A752" s="43"/>
      <c r="B752" s="43"/>
      <c r="C752" s="28"/>
      <c r="D752" s="29"/>
      <c r="E752" s="93"/>
      <c r="F752" s="93"/>
      <c r="G752" s="93"/>
      <c r="H752" s="93"/>
      <c r="I752" s="93"/>
      <c r="J752" s="93"/>
      <c r="K752" s="93"/>
      <c r="L752" s="48">
        <f t="shared" si="670"/>
        <v>0</v>
      </c>
      <c r="M752" s="48">
        <f t="shared" si="671"/>
        <v>0</v>
      </c>
      <c r="N752" s="93"/>
      <c r="O752" s="93"/>
      <c r="P752" s="93"/>
      <c r="Q752" s="93"/>
      <c r="R752" s="93"/>
      <c r="S752" s="93"/>
      <c r="T752" s="93"/>
      <c r="U752" s="93"/>
      <c r="V752" s="93"/>
      <c r="W752" s="93"/>
      <c r="X752" s="93"/>
      <c r="Y752" s="93"/>
      <c r="Z752" s="93"/>
      <c r="AA752" s="93"/>
      <c r="AB752" s="93"/>
      <c r="AC752" s="93"/>
      <c r="AD752" s="93"/>
      <c r="AE752" s="292">
        <f t="shared" si="702"/>
        <v>0</v>
      </c>
      <c r="AF752" s="93"/>
      <c r="AG752" s="93"/>
      <c r="AH752" s="93"/>
      <c r="AI752" s="93"/>
      <c r="AJ752" s="93"/>
      <c r="AK752" s="93"/>
      <c r="AL752" s="93"/>
      <c r="AM752" s="93"/>
      <c r="AN752" s="93"/>
      <c r="AO752" s="93"/>
      <c r="AP752" s="93"/>
      <c r="AQ752"/>
    </row>
    <row r="753" spans="1:43" ht="28.5" hidden="1" customHeight="1">
      <c r="A753" s="43"/>
      <c r="B753" s="43"/>
      <c r="C753" s="28"/>
      <c r="D753" s="29"/>
      <c r="E753" s="93"/>
      <c r="F753" s="93"/>
      <c r="G753" s="93"/>
      <c r="H753" s="93"/>
      <c r="I753" s="93"/>
      <c r="J753" s="93"/>
      <c r="K753" s="93"/>
      <c r="L753" s="48">
        <f t="shared" si="670"/>
        <v>0</v>
      </c>
      <c r="M753" s="48">
        <f t="shared" si="671"/>
        <v>0</v>
      </c>
      <c r="N753" s="93"/>
      <c r="O753" s="93"/>
      <c r="P753" s="93"/>
      <c r="Q753" s="93"/>
      <c r="R753" s="93"/>
      <c r="S753" s="93"/>
      <c r="T753" s="93"/>
      <c r="U753" s="93"/>
      <c r="V753" s="93"/>
      <c r="W753" s="93"/>
      <c r="X753" s="93"/>
      <c r="Y753" s="93"/>
      <c r="Z753" s="93"/>
      <c r="AA753" s="93"/>
      <c r="AB753" s="93"/>
      <c r="AC753" s="93"/>
      <c r="AD753" s="93"/>
      <c r="AE753" s="292">
        <f t="shared" si="702"/>
        <v>0</v>
      </c>
      <c r="AF753" s="93"/>
      <c r="AG753" s="93"/>
      <c r="AH753" s="93"/>
      <c r="AI753" s="93"/>
      <c r="AJ753" s="93"/>
      <c r="AK753" s="93"/>
      <c r="AL753" s="93"/>
      <c r="AM753" s="93"/>
      <c r="AN753" s="93"/>
      <c r="AO753" s="93"/>
      <c r="AP753" s="93"/>
      <c r="AQ753"/>
    </row>
    <row r="754" spans="1:43" ht="28.5" hidden="1" customHeight="1">
      <c r="A754" s="43"/>
      <c r="B754" s="43"/>
      <c r="C754" s="28"/>
      <c r="D754" s="29"/>
      <c r="E754" s="93"/>
      <c r="F754" s="93"/>
      <c r="G754" s="93"/>
      <c r="H754" s="93"/>
      <c r="I754" s="93"/>
      <c r="J754" s="93"/>
      <c r="K754" s="93"/>
      <c r="L754" s="48">
        <f t="shared" ref="L754:L820" si="717">H754+I754+J754+K754</f>
        <v>0</v>
      </c>
      <c r="M754" s="48">
        <f t="shared" ref="M754:M820" si="718">G754-L754</f>
        <v>0</v>
      </c>
      <c r="N754" s="93"/>
      <c r="O754" s="93"/>
      <c r="P754" s="93"/>
      <c r="Q754" s="93"/>
      <c r="R754" s="93"/>
      <c r="S754" s="93"/>
      <c r="T754" s="93"/>
      <c r="U754" s="93"/>
      <c r="V754" s="93"/>
      <c r="W754" s="93"/>
      <c r="X754" s="93"/>
      <c r="Y754" s="93"/>
      <c r="Z754" s="93"/>
      <c r="AA754" s="93"/>
      <c r="AB754" s="93"/>
      <c r="AC754" s="93"/>
      <c r="AD754" s="93"/>
      <c r="AE754" s="292">
        <f t="shared" si="702"/>
        <v>0</v>
      </c>
      <c r="AF754" s="93"/>
      <c r="AG754" s="93"/>
      <c r="AH754" s="93"/>
      <c r="AI754" s="93"/>
      <c r="AJ754" s="93"/>
      <c r="AK754" s="93"/>
      <c r="AL754" s="93"/>
      <c r="AM754" s="93"/>
      <c r="AN754" s="93"/>
      <c r="AO754" s="93"/>
      <c r="AP754" s="93"/>
      <c r="AQ754"/>
    </row>
    <row r="755" spans="1:43" ht="28.5" hidden="1" customHeight="1">
      <c r="A755" s="43"/>
      <c r="B755" s="43"/>
      <c r="C755" s="28"/>
      <c r="D755" s="29"/>
      <c r="E755" s="93"/>
      <c r="F755" s="93"/>
      <c r="G755" s="93"/>
      <c r="H755" s="93"/>
      <c r="I755" s="93"/>
      <c r="J755" s="93"/>
      <c r="K755" s="93"/>
      <c r="L755" s="48">
        <f t="shared" si="717"/>
        <v>0</v>
      </c>
      <c r="M755" s="48">
        <f t="shared" si="718"/>
        <v>0</v>
      </c>
      <c r="N755" s="93"/>
      <c r="O755" s="93"/>
      <c r="P755" s="93"/>
      <c r="Q755" s="93"/>
      <c r="R755" s="93"/>
      <c r="S755" s="93"/>
      <c r="T755" s="93"/>
      <c r="U755" s="93"/>
      <c r="V755" s="93"/>
      <c r="W755" s="93"/>
      <c r="X755" s="93"/>
      <c r="Y755" s="93"/>
      <c r="Z755" s="93"/>
      <c r="AA755" s="93"/>
      <c r="AB755" s="93"/>
      <c r="AC755" s="93"/>
      <c r="AD755" s="93"/>
      <c r="AE755" s="292">
        <f t="shared" si="702"/>
        <v>0</v>
      </c>
      <c r="AF755" s="93"/>
      <c r="AG755" s="93"/>
      <c r="AH755" s="93"/>
      <c r="AI755" s="93"/>
      <c r="AJ755" s="93"/>
      <c r="AK755" s="93"/>
      <c r="AL755" s="93"/>
      <c r="AM755" s="93"/>
      <c r="AN755" s="93"/>
      <c r="AO755" s="93"/>
      <c r="AP755" s="93"/>
      <c r="AQ755"/>
    </row>
    <row r="756" spans="1:43" ht="25.5" customHeight="1">
      <c r="A756" s="43" t="s">
        <v>532</v>
      </c>
      <c r="B756" s="43"/>
      <c r="C756" s="31" t="s">
        <v>533</v>
      </c>
      <c r="D756" s="29" t="s">
        <v>534</v>
      </c>
      <c r="E756" s="296">
        <f t="shared" ref="E756:T761" si="719">E764+E771+E777+E784+E790</f>
        <v>7065</v>
      </c>
      <c r="F756" s="296">
        <f t="shared" si="719"/>
        <v>7620</v>
      </c>
      <c r="G756" s="296">
        <f t="shared" si="719"/>
        <v>7717</v>
      </c>
      <c r="H756" s="296">
        <f t="shared" si="719"/>
        <v>1990</v>
      </c>
      <c r="I756" s="296">
        <f t="shared" si="719"/>
        <v>1949</v>
      </c>
      <c r="J756" s="296">
        <f t="shared" si="719"/>
        <v>1954</v>
      </c>
      <c r="K756" s="296">
        <f t="shared" si="719"/>
        <v>1824</v>
      </c>
      <c r="L756" s="48">
        <f t="shared" si="717"/>
        <v>7717</v>
      </c>
      <c r="M756" s="48">
        <f t="shared" si="718"/>
        <v>0</v>
      </c>
      <c r="N756" s="296">
        <f t="shared" ref="N756:AP761" si="720">N764+N771+N777+N784+N790</f>
        <v>7717</v>
      </c>
      <c r="O756" s="296">
        <f t="shared" si="720"/>
        <v>7717</v>
      </c>
      <c r="P756" s="296">
        <f t="shared" si="720"/>
        <v>7717</v>
      </c>
      <c r="Q756" s="296">
        <f t="shared" si="720"/>
        <v>0</v>
      </c>
      <c r="R756" s="296">
        <f t="shared" si="720"/>
        <v>179</v>
      </c>
      <c r="S756" s="296">
        <f t="shared" si="720"/>
        <v>0</v>
      </c>
      <c r="T756" s="296">
        <f t="shared" si="720"/>
        <v>0</v>
      </c>
      <c r="U756" s="296">
        <f t="shared" si="720"/>
        <v>0</v>
      </c>
      <c r="V756" s="296">
        <f t="shared" si="720"/>
        <v>0</v>
      </c>
      <c r="W756" s="296">
        <f t="shared" si="720"/>
        <v>0</v>
      </c>
      <c r="X756" s="296">
        <f t="shared" si="720"/>
        <v>0</v>
      </c>
      <c r="Y756" s="296">
        <f t="shared" si="720"/>
        <v>0</v>
      </c>
      <c r="Z756" s="296">
        <f t="shared" si="720"/>
        <v>0</v>
      </c>
      <c r="AA756" s="296">
        <f t="shared" si="720"/>
        <v>0</v>
      </c>
      <c r="AB756" s="296">
        <f t="shared" si="720"/>
        <v>0</v>
      </c>
      <c r="AC756" s="296">
        <f t="shared" si="720"/>
        <v>0</v>
      </c>
      <c r="AD756" s="296">
        <f t="shared" si="720"/>
        <v>0</v>
      </c>
      <c r="AE756" s="292">
        <f t="shared" si="702"/>
        <v>7896</v>
      </c>
      <c r="AF756" s="296">
        <f t="shared" si="720"/>
        <v>7896</v>
      </c>
      <c r="AG756" s="296">
        <f t="shared" si="720"/>
        <v>7516</v>
      </c>
      <c r="AH756" s="296">
        <f t="shared" si="720"/>
        <v>8160</v>
      </c>
      <c r="AI756" s="296">
        <f t="shared" si="720"/>
        <v>0</v>
      </c>
      <c r="AJ756" s="296">
        <f t="shared" si="720"/>
        <v>0</v>
      </c>
      <c r="AK756" s="296">
        <f t="shared" si="720"/>
        <v>0</v>
      </c>
      <c r="AL756" s="296">
        <f t="shared" si="720"/>
        <v>6600</v>
      </c>
      <c r="AM756" s="296">
        <f t="shared" si="720"/>
        <v>6600</v>
      </c>
      <c r="AN756" s="296">
        <f t="shared" si="720"/>
        <v>6600</v>
      </c>
      <c r="AO756" s="296">
        <f t="shared" si="720"/>
        <v>6600</v>
      </c>
      <c r="AP756" s="296">
        <f t="shared" si="720"/>
        <v>0</v>
      </c>
      <c r="AQ756"/>
    </row>
    <row r="757" spans="1:43" ht="14.25">
      <c r="A757" s="43"/>
      <c r="B757" s="43"/>
      <c r="C757" s="25" t="s">
        <v>298</v>
      </c>
      <c r="D757" s="29"/>
      <c r="E757" s="296">
        <f t="shared" si="719"/>
        <v>7065</v>
      </c>
      <c r="F757" s="296">
        <f t="shared" si="719"/>
        <v>7620</v>
      </c>
      <c r="G757" s="296">
        <f t="shared" si="719"/>
        <v>7717</v>
      </c>
      <c r="H757" s="296">
        <f t="shared" si="719"/>
        <v>1990</v>
      </c>
      <c r="I757" s="296">
        <f t="shared" si="719"/>
        <v>1949</v>
      </c>
      <c r="J757" s="296">
        <f t="shared" si="719"/>
        <v>1954</v>
      </c>
      <c r="K757" s="296">
        <f t="shared" si="719"/>
        <v>1824</v>
      </c>
      <c r="L757" s="48">
        <f t="shared" si="717"/>
        <v>7717</v>
      </c>
      <c r="M757" s="48">
        <f t="shared" si="718"/>
        <v>0</v>
      </c>
      <c r="N757" s="296">
        <f t="shared" si="720"/>
        <v>7717</v>
      </c>
      <c r="O757" s="296">
        <f t="shared" si="720"/>
        <v>7717</v>
      </c>
      <c r="P757" s="296">
        <f t="shared" si="720"/>
        <v>7717</v>
      </c>
      <c r="Q757" s="296">
        <f t="shared" si="720"/>
        <v>0</v>
      </c>
      <c r="R757" s="296">
        <f t="shared" si="720"/>
        <v>179</v>
      </c>
      <c r="S757" s="296">
        <f t="shared" si="720"/>
        <v>0</v>
      </c>
      <c r="T757" s="296">
        <f t="shared" si="720"/>
        <v>0</v>
      </c>
      <c r="U757" s="296">
        <f t="shared" si="720"/>
        <v>0</v>
      </c>
      <c r="V757" s="296">
        <f t="shared" si="720"/>
        <v>0</v>
      </c>
      <c r="W757" s="296">
        <f t="shared" si="720"/>
        <v>0</v>
      </c>
      <c r="X757" s="296">
        <f t="shared" si="720"/>
        <v>0</v>
      </c>
      <c r="Y757" s="296">
        <f t="shared" si="720"/>
        <v>0</v>
      </c>
      <c r="Z757" s="296">
        <f t="shared" si="720"/>
        <v>0</v>
      </c>
      <c r="AA757" s="296">
        <f t="shared" si="720"/>
        <v>0</v>
      </c>
      <c r="AB757" s="296">
        <f t="shared" si="720"/>
        <v>0</v>
      </c>
      <c r="AC757" s="296">
        <f t="shared" si="720"/>
        <v>0</v>
      </c>
      <c r="AD757" s="296">
        <f t="shared" si="720"/>
        <v>0</v>
      </c>
      <c r="AE757" s="292">
        <f t="shared" si="702"/>
        <v>7896</v>
      </c>
      <c r="AF757" s="296">
        <f t="shared" si="720"/>
        <v>7896</v>
      </c>
      <c r="AG757" s="296">
        <f t="shared" si="720"/>
        <v>7516</v>
      </c>
      <c r="AH757" s="296">
        <f t="shared" si="720"/>
        <v>8160</v>
      </c>
      <c r="AI757" s="296">
        <f t="shared" si="720"/>
        <v>0</v>
      </c>
      <c r="AJ757" s="296">
        <f t="shared" si="720"/>
        <v>0</v>
      </c>
      <c r="AK757" s="296">
        <f t="shared" si="720"/>
        <v>0</v>
      </c>
      <c r="AL757" s="296">
        <f t="shared" si="720"/>
        <v>6600</v>
      </c>
      <c r="AM757" s="296">
        <f t="shared" si="720"/>
        <v>6600</v>
      </c>
      <c r="AN757" s="296">
        <f t="shared" si="720"/>
        <v>6600</v>
      </c>
      <c r="AO757" s="296">
        <f t="shared" si="720"/>
        <v>6600</v>
      </c>
      <c r="AP757" s="296">
        <f t="shared" si="720"/>
        <v>0</v>
      </c>
      <c r="AQ757"/>
    </row>
    <row r="758" spans="1:43" ht="14.25">
      <c r="A758" s="43"/>
      <c r="B758" s="43"/>
      <c r="C758" s="28" t="s">
        <v>299</v>
      </c>
      <c r="D758" s="29"/>
      <c r="E758" s="286">
        <f t="shared" si="719"/>
        <v>7065</v>
      </c>
      <c r="F758" s="286">
        <f t="shared" si="719"/>
        <v>7620</v>
      </c>
      <c r="G758" s="286">
        <f t="shared" si="719"/>
        <v>7717</v>
      </c>
      <c r="H758" s="286">
        <f t="shared" si="719"/>
        <v>1990</v>
      </c>
      <c r="I758" s="286">
        <f t="shared" si="719"/>
        <v>1949</v>
      </c>
      <c r="J758" s="286">
        <f t="shared" si="719"/>
        <v>1954</v>
      </c>
      <c r="K758" s="286">
        <f t="shared" si="719"/>
        <v>1824</v>
      </c>
      <c r="L758" s="48">
        <f t="shared" si="717"/>
        <v>7717</v>
      </c>
      <c r="M758" s="48">
        <f t="shared" si="718"/>
        <v>0</v>
      </c>
      <c r="N758" s="286">
        <f t="shared" si="720"/>
        <v>7717</v>
      </c>
      <c r="O758" s="286">
        <f t="shared" si="720"/>
        <v>7717</v>
      </c>
      <c r="P758" s="286">
        <f t="shared" si="720"/>
        <v>7717</v>
      </c>
      <c r="Q758" s="286">
        <f t="shared" si="720"/>
        <v>0</v>
      </c>
      <c r="R758" s="286">
        <f t="shared" si="720"/>
        <v>179</v>
      </c>
      <c r="S758" s="286">
        <f t="shared" si="720"/>
        <v>0</v>
      </c>
      <c r="T758" s="286">
        <f t="shared" si="720"/>
        <v>0</v>
      </c>
      <c r="U758" s="286">
        <f t="shared" si="720"/>
        <v>0</v>
      </c>
      <c r="V758" s="286">
        <f t="shared" si="720"/>
        <v>0</v>
      </c>
      <c r="W758" s="286">
        <f t="shared" si="720"/>
        <v>0</v>
      </c>
      <c r="X758" s="286">
        <f t="shared" si="720"/>
        <v>0</v>
      </c>
      <c r="Y758" s="286">
        <f t="shared" si="720"/>
        <v>0</v>
      </c>
      <c r="Z758" s="286">
        <f t="shared" si="720"/>
        <v>0</v>
      </c>
      <c r="AA758" s="286">
        <f t="shared" si="720"/>
        <v>0</v>
      </c>
      <c r="AB758" s="286">
        <f t="shared" si="720"/>
        <v>0</v>
      </c>
      <c r="AC758" s="286">
        <f t="shared" si="720"/>
        <v>0</v>
      </c>
      <c r="AD758" s="286">
        <f t="shared" si="720"/>
        <v>0</v>
      </c>
      <c r="AE758" s="292">
        <f t="shared" si="702"/>
        <v>7896</v>
      </c>
      <c r="AF758" s="286">
        <f t="shared" si="720"/>
        <v>7896</v>
      </c>
      <c r="AG758" s="286">
        <f t="shared" si="720"/>
        <v>7516</v>
      </c>
      <c r="AH758" s="286">
        <f t="shared" si="720"/>
        <v>8160</v>
      </c>
      <c r="AI758" s="286">
        <f t="shared" si="720"/>
        <v>0</v>
      </c>
      <c r="AJ758" s="286">
        <f t="shared" si="720"/>
        <v>0</v>
      </c>
      <c r="AK758" s="286">
        <f t="shared" si="720"/>
        <v>0</v>
      </c>
      <c r="AL758" s="286">
        <f t="shared" si="720"/>
        <v>6600</v>
      </c>
      <c r="AM758" s="286">
        <f t="shared" si="720"/>
        <v>6600</v>
      </c>
      <c r="AN758" s="286">
        <f t="shared" si="720"/>
        <v>6600</v>
      </c>
      <c r="AO758" s="286">
        <f t="shared" si="720"/>
        <v>6600</v>
      </c>
      <c r="AP758" s="286">
        <f t="shared" si="720"/>
        <v>0</v>
      </c>
      <c r="AQ758"/>
    </row>
    <row r="759" spans="1:43" ht="25.5">
      <c r="A759" s="43"/>
      <c r="B759" s="109"/>
      <c r="C759" s="485" t="s">
        <v>535</v>
      </c>
      <c r="D759" s="486" t="s">
        <v>536</v>
      </c>
      <c r="E759" s="286">
        <f t="shared" si="719"/>
        <v>7065</v>
      </c>
      <c r="F759" s="286">
        <f t="shared" si="719"/>
        <v>7620</v>
      </c>
      <c r="G759" s="286">
        <f t="shared" si="719"/>
        <v>7717</v>
      </c>
      <c r="H759" s="286">
        <f t="shared" si="719"/>
        <v>1990</v>
      </c>
      <c r="I759" s="286">
        <f t="shared" si="719"/>
        <v>1949</v>
      </c>
      <c r="J759" s="286">
        <f t="shared" si="719"/>
        <v>1954</v>
      </c>
      <c r="K759" s="286">
        <f t="shared" si="719"/>
        <v>1824</v>
      </c>
      <c r="L759" s="48">
        <f t="shared" si="717"/>
        <v>7717</v>
      </c>
      <c r="M759" s="48">
        <f t="shared" si="718"/>
        <v>0</v>
      </c>
      <c r="N759" s="286">
        <f t="shared" si="720"/>
        <v>7717</v>
      </c>
      <c r="O759" s="286">
        <f t="shared" si="720"/>
        <v>7717</v>
      </c>
      <c r="P759" s="286">
        <f t="shared" si="720"/>
        <v>7717</v>
      </c>
      <c r="Q759" s="286">
        <f t="shared" si="720"/>
        <v>0</v>
      </c>
      <c r="R759" s="286">
        <f t="shared" si="720"/>
        <v>179</v>
      </c>
      <c r="S759" s="286">
        <f t="shared" si="720"/>
        <v>0</v>
      </c>
      <c r="T759" s="286">
        <f t="shared" si="720"/>
        <v>0</v>
      </c>
      <c r="U759" s="286">
        <f t="shared" si="720"/>
        <v>0</v>
      </c>
      <c r="V759" s="286">
        <f t="shared" si="720"/>
        <v>0</v>
      </c>
      <c r="W759" s="286">
        <f t="shared" si="720"/>
        <v>0</v>
      </c>
      <c r="X759" s="286">
        <f t="shared" si="720"/>
        <v>0</v>
      </c>
      <c r="Y759" s="286">
        <f t="shared" si="720"/>
        <v>0</v>
      </c>
      <c r="Z759" s="286">
        <f t="shared" si="720"/>
        <v>0</v>
      </c>
      <c r="AA759" s="286">
        <f t="shared" si="720"/>
        <v>0</v>
      </c>
      <c r="AB759" s="286">
        <f t="shared" si="720"/>
        <v>0</v>
      </c>
      <c r="AC759" s="286">
        <f t="shared" si="720"/>
        <v>0</v>
      </c>
      <c r="AD759" s="286">
        <f t="shared" si="720"/>
        <v>0</v>
      </c>
      <c r="AE759" s="292">
        <f t="shared" si="702"/>
        <v>7896</v>
      </c>
      <c r="AF759" s="286">
        <f t="shared" si="720"/>
        <v>7896</v>
      </c>
      <c r="AG759" s="286">
        <f t="shared" si="720"/>
        <v>7516</v>
      </c>
      <c r="AH759" s="286">
        <f t="shared" si="720"/>
        <v>8160</v>
      </c>
      <c r="AI759" s="286">
        <f t="shared" si="720"/>
        <v>0</v>
      </c>
      <c r="AJ759" s="286">
        <f t="shared" si="720"/>
        <v>0</v>
      </c>
      <c r="AK759" s="286">
        <f t="shared" si="720"/>
        <v>0</v>
      </c>
      <c r="AL759" s="286">
        <f t="shared" si="720"/>
        <v>6600</v>
      </c>
      <c r="AM759" s="286">
        <f t="shared" si="720"/>
        <v>6600</v>
      </c>
      <c r="AN759" s="286">
        <f t="shared" si="720"/>
        <v>6600</v>
      </c>
      <c r="AO759" s="286">
        <f t="shared" si="720"/>
        <v>6600</v>
      </c>
      <c r="AP759" s="286">
        <f t="shared" si="720"/>
        <v>0</v>
      </c>
      <c r="AQ759"/>
    </row>
    <row r="760" spans="1:43" ht="14.25">
      <c r="A760" s="43"/>
      <c r="B760" s="43"/>
      <c r="C760" s="487" t="s">
        <v>820</v>
      </c>
      <c r="D760" s="484">
        <v>10</v>
      </c>
      <c r="E760" s="286"/>
      <c r="F760" s="286"/>
      <c r="G760" s="476">
        <f>G768+G775+G781+G788+G794</f>
        <v>7352</v>
      </c>
      <c r="H760" s="476">
        <f t="shared" si="719"/>
        <v>1907</v>
      </c>
      <c r="I760" s="476">
        <f t="shared" si="719"/>
        <v>1860</v>
      </c>
      <c r="J760" s="476">
        <f t="shared" si="719"/>
        <v>1860</v>
      </c>
      <c r="K760" s="476">
        <f t="shared" si="719"/>
        <v>1725</v>
      </c>
      <c r="L760" s="476">
        <f t="shared" si="719"/>
        <v>7352</v>
      </c>
      <c r="M760" s="476">
        <f t="shared" si="719"/>
        <v>0</v>
      </c>
      <c r="N760" s="476">
        <f t="shared" si="719"/>
        <v>7352</v>
      </c>
      <c r="O760" s="476">
        <f t="shared" si="719"/>
        <v>7352</v>
      </c>
      <c r="P760" s="476">
        <f t="shared" si="719"/>
        <v>7352</v>
      </c>
      <c r="Q760" s="476">
        <f t="shared" si="719"/>
        <v>0</v>
      </c>
      <c r="R760" s="476">
        <f t="shared" si="719"/>
        <v>176</v>
      </c>
      <c r="S760" s="476">
        <f t="shared" si="719"/>
        <v>0</v>
      </c>
      <c r="T760" s="476">
        <f t="shared" si="719"/>
        <v>0</v>
      </c>
      <c r="U760" s="476">
        <f t="shared" si="720"/>
        <v>0</v>
      </c>
      <c r="V760" s="476">
        <f t="shared" si="720"/>
        <v>0</v>
      </c>
      <c r="W760" s="476">
        <f t="shared" si="720"/>
        <v>0</v>
      </c>
      <c r="X760" s="476">
        <f t="shared" si="720"/>
        <v>0</v>
      </c>
      <c r="Y760" s="476">
        <f t="shared" si="720"/>
        <v>0</v>
      </c>
      <c r="Z760" s="476">
        <f t="shared" si="720"/>
        <v>0</v>
      </c>
      <c r="AA760" s="476">
        <f t="shared" si="720"/>
        <v>0</v>
      </c>
      <c r="AB760" s="476">
        <f t="shared" si="720"/>
        <v>0</v>
      </c>
      <c r="AC760" s="476">
        <f t="shared" si="720"/>
        <v>0</v>
      </c>
      <c r="AD760" s="476">
        <f t="shared" si="720"/>
        <v>0</v>
      </c>
      <c r="AE760" s="476">
        <f t="shared" si="720"/>
        <v>7528</v>
      </c>
      <c r="AF760" s="476">
        <f t="shared" si="720"/>
        <v>7528</v>
      </c>
      <c r="AG760" s="476">
        <f t="shared" si="720"/>
        <v>7158</v>
      </c>
      <c r="AH760" s="476">
        <f t="shared" si="720"/>
        <v>7780</v>
      </c>
      <c r="AI760" s="476">
        <f t="shared" si="720"/>
        <v>0</v>
      </c>
      <c r="AJ760" s="476">
        <f t="shared" si="720"/>
        <v>0</v>
      </c>
      <c r="AK760" s="476">
        <f t="shared" si="720"/>
        <v>0</v>
      </c>
      <c r="AL760" s="476">
        <f t="shared" si="720"/>
        <v>6600</v>
      </c>
      <c r="AM760" s="476">
        <f t="shared" si="720"/>
        <v>6600</v>
      </c>
      <c r="AN760" s="476">
        <f t="shared" si="720"/>
        <v>6600</v>
      </c>
      <c r="AO760" s="476">
        <f t="shared" si="720"/>
        <v>6600</v>
      </c>
      <c r="AP760" s="476">
        <f t="shared" si="720"/>
        <v>0</v>
      </c>
      <c r="AQ760"/>
    </row>
    <row r="761" spans="1:43" ht="14.25">
      <c r="A761" s="43"/>
      <c r="B761" s="43"/>
      <c r="C761" s="487" t="s">
        <v>819</v>
      </c>
      <c r="D761" s="484">
        <v>20</v>
      </c>
      <c r="E761" s="286"/>
      <c r="F761" s="286"/>
      <c r="G761" s="476">
        <f>G769+G776+G782+G789+G795</f>
        <v>365</v>
      </c>
      <c r="H761" s="476">
        <f t="shared" si="719"/>
        <v>83</v>
      </c>
      <c r="I761" s="476">
        <f t="shared" si="719"/>
        <v>89</v>
      </c>
      <c r="J761" s="476">
        <f t="shared" si="719"/>
        <v>94</v>
      </c>
      <c r="K761" s="476">
        <f t="shared" si="719"/>
        <v>99</v>
      </c>
      <c r="L761" s="476">
        <f t="shared" si="719"/>
        <v>365</v>
      </c>
      <c r="M761" s="476">
        <f t="shared" si="719"/>
        <v>0</v>
      </c>
      <c r="N761" s="476">
        <f t="shared" si="719"/>
        <v>365</v>
      </c>
      <c r="O761" s="476">
        <f t="shared" si="719"/>
        <v>365</v>
      </c>
      <c r="P761" s="476">
        <f t="shared" si="719"/>
        <v>365</v>
      </c>
      <c r="Q761" s="476">
        <f t="shared" si="719"/>
        <v>0</v>
      </c>
      <c r="R761" s="476">
        <f t="shared" si="719"/>
        <v>3</v>
      </c>
      <c r="S761" s="476">
        <f t="shared" si="719"/>
        <v>0</v>
      </c>
      <c r="T761" s="476">
        <f t="shared" si="719"/>
        <v>0</v>
      </c>
      <c r="U761" s="476">
        <f t="shared" si="720"/>
        <v>0</v>
      </c>
      <c r="V761" s="476">
        <f t="shared" si="720"/>
        <v>0</v>
      </c>
      <c r="W761" s="476">
        <f t="shared" si="720"/>
        <v>0</v>
      </c>
      <c r="X761" s="476">
        <f t="shared" si="720"/>
        <v>0</v>
      </c>
      <c r="Y761" s="476">
        <f t="shared" si="720"/>
        <v>0</v>
      </c>
      <c r="Z761" s="476">
        <f t="shared" si="720"/>
        <v>0</v>
      </c>
      <c r="AA761" s="476">
        <f t="shared" si="720"/>
        <v>0</v>
      </c>
      <c r="AB761" s="476">
        <f t="shared" si="720"/>
        <v>0</v>
      </c>
      <c r="AC761" s="476">
        <f t="shared" si="720"/>
        <v>0</v>
      </c>
      <c r="AD761" s="476">
        <f t="shared" si="720"/>
        <v>0</v>
      </c>
      <c r="AE761" s="476">
        <f t="shared" si="720"/>
        <v>368</v>
      </c>
      <c r="AF761" s="476">
        <f t="shared" si="720"/>
        <v>368</v>
      </c>
      <c r="AG761" s="476">
        <f t="shared" si="720"/>
        <v>358</v>
      </c>
      <c r="AH761" s="476">
        <f t="shared" si="720"/>
        <v>380</v>
      </c>
      <c r="AI761" s="476">
        <f t="shared" si="720"/>
        <v>0</v>
      </c>
      <c r="AJ761" s="476">
        <f t="shared" si="720"/>
        <v>0</v>
      </c>
      <c r="AK761" s="476">
        <f t="shared" si="720"/>
        <v>0</v>
      </c>
      <c r="AL761" s="476">
        <f t="shared" si="720"/>
        <v>0</v>
      </c>
      <c r="AM761" s="476">
        <f t="shared" si="720"/>
        <v>0</v>
      </c>
      <c r="AN761" s="476">
        <f t="shared" si="720"/>
        <v>0</v>
      </c>
      <c r="AO761" s="476">
        <f t="shared" si="720"/>
        <v>0</v>
      </c>
      <c r="AP761" s="476">
        <f t="shared" si="720"/>
        <v>0</v>
      </c>
      <c r="AQ761"/>
    </row>
    <row r="762" spans="1:43" ht="14.25">
      <c r="A762" s="43"/>
      <c r="B762" s="43"/>
      <c r="C762" s="487" t="s">
        <v>564</v>
      </c>
      <c r="D762" s="484">
        <v>59</v>
      </c>
      <c r="E762" s="286"/>
      <c r="F762" s="286"/>
      <c r="G762" s="476"/>
      <c r="H762" s="476"/>
      <c r="I762" s="476"/>
      <c r="J762" s="476"/>
      <c r="K762" s="476"/>
      <c r="L762" s="476"/>
      <c r="M762" s="476"/>
      <c r="N762" s="476"/>
      <c r="O762" s="476"/>
      <c r="P762" s="476"/>
      <c r="Q762" s="476"/>
      <c r="R762" s="476"/>
      <c r="S762" s="476"/>
      <c r="T762" s="476"/>
      <c r="U762" s="476"/>
      <c r="V762" s="476"/>
      <c r="W762" s="476"/>
      <c r="X762" s="476"/>
      <c r="Y762" s="476"/>
      <c r="Z762" s="476"/>
      <c r="AA762" s="476"/>
      <c r="AB762" s="476"/>
      <c r="AC762" s="476"/>
      <c r="AD762" s="476"/>
      <c r="AE762" s="476"/>
      <c r="AF762" s="476"/>
      <c r="AG762" s="476"/>
      <c r="AH762" s="476"/>
      <c r="AI762" s="476"/>
      <c r="AJ762" s="476"/>
      <c r="AK762" s="476"/>
      <c r="AL762" s="476"/>
      <c r="AM762" s="476"/>
      <c r="AN762" s="476"/>
      <c r="AO762" s="476"/>
      <c r="AP762" s="476"/>
      <c r="AQ762"/>
    </row>
    <row r="763" spans="1:43" ht="1.5" customHeight="1">
      <c r="A763" s="43"/>
      <c r="B763" s="43"/>
      <c r="C763" s="28" t="s">
        <v>310</v>
      </c>
      <c r="D763" s="29" t="s">
        <v>421</v>
      </c>
      <c r="E763" s="286">
        <f t="shared" ref="E763:K763" si="721">E770+E783</f>
        <v>0</v>
      </c>
      <c r="F763" s="286">
        <f t="shared" si="721"/>
        <v>0</v>
      </c>
      <c r="G763" s="286">
        <f t="shared" si="721"/>
        <v>0</v>
      </c>
      <c r="H763" s="286">
        <f t="shared" si="721"/>
        <v>0</v>
      </c>
      <c r="I763" s="286">
        <f t="shared" si="721"/>
        <v>0</v>
      </c>
      <c r="J763" s="286">
        <f t="shared" si="721"/>
        <v>0</v>
      </c>
      <c r="K763" s="286">
        <f t="shared" si="721"/>
        <v>0</v>
      </c>
      <c r="L763" s="48">
        <f t="shared" si="717"/>
        <v>0</v>
      </c>
      <c r="M763" s="48">
        <f t="shared" si="718"/>
        <v>0</v>
      </c>
      <c r="N763" s="286">
        <f t="shared" ref="N763:AP763" si="722">N770+N783</f>
        <v>0</v>
      </c>
      <c r="O763" s="286">
        <f t="shared" si="722"/>
        <v>0</v>
      </c>
      <c r="P763" s="286">
        <f t="shared" si="722"/>
        <v>0</v>
      </c>
      <c r="Q763" s="286">
        <f t="shared" si="722"/>
        <v>0</v>
      </c>
      <c r="R763" s="286">
        <f t="shared" si="722"/>
        <v>0</v>
      </c>
      <c r="S763" s="286">
        <f t="shared" si="722"/>
        <v>0</v>
      </c>
      <c r="T763" s="286">
        <f t="shared" si="722"/>
        <v>0</v>
      </c>
      <c r="U763" s="286">
        <f t="shared" si="722"/>
        <v>0</v>
      </c>
      <c r="V763" s="286">
        <f t="shared" si="722"/>
        <v>0</v>
      </c>
      <c r="W763" s="286">
        <f t="shared" si="722"/>
        <v>0</v>
      </c>
      <c r="X763" s="286">
        <f t="shared" si="722"/>
        <v>0</v>
      </c>
      <c r="Y763" s="286">
        <f t="shared" si="722"/>
        <v>0</v>
      </c>
      <c r="Z763" s="286">
        <f t="shared" si="722"/>
        <v>0</v>
      </c>
      <c r="AA763" s="286">
        <f t="shared" si="722"/>
        <v>0</v>
      </c>
      <c r="AB763" s="286">
        <f t="shared" si="722"/>
        <v>0</v>
      </c>
      <c r="AC763" s="286">
        <f t="shared" si="722"/>
        <v>0</v>
      </c>
      <c r="AD763" s="286">
        <f t="shared" si="722"/>
        <v>0</v>
      </c>
      <c r="AE763" s="292">
        <f t="shared" si="702"/>
        <v>0</v>
      </c>
      <c r="AF763" s="286">
        <f t="shared" si="722"/>
        <v>0</v>
      </c>
      <c r="AG763" s="286">
        <f t="shared" si="722"/>
        <v>0</v>
      </c>
      <c r="AH763" s="286">
        <f t="shared" si="722"/>
        <v>0</v>
      </c>
      <c r="AI763" s="286">
        <f t="shared" si="722"/>
        <v>0</v>
      </c>
      <c r="AJ763" s="286">
        <f t="shared" si="722"/>
        <v>0</v>
      </c>
      <c r="AK763" s="286">
        <f t="shared" si="722"/>
        <v>0</v>
      </c>
      <c r="AL763" s="286">
        <f t="shared" si="722"/>
        <v>0</v>
      </c>
      <c r="AM763" s="286">
        <f t="shared" si="722"/>
        <v>0</v>
      </c>
      <c r="AN763" s="286">
        <f t="shared" si="722"/>
        <v>0</v>
      </c>
      <c r="AO763" s="286">
        <f t="shared" si="722"/>
        <v>0</v>
      </c>
      <c r="AP763" s="286">
        <f t="shared" si="722"/>
        <v>0</v>
      </c>
      <c r="AQ763"/>
    </row>
    <row r="764" spans="1:43" ht="28.5" customHeight="1">
      <c r="A764" s="43" t="s">
        <v>537</v>
      </c>
      <c r="B764" s="43"/>
      <c r="C764" s="154" t="s">
        <v>538</v>
      </c>
      <c r="D764" s="129" t="s">
        <v>534</v>
      </c>
      <c r="E764" s="300">
        <f t="shared" ref="E764:T766" si="723">E765</f>
        <v>1450</v>
      </c>
      <c r="F764" s="300">
        <f t="shared" si="723"/>
        <v>1550</v>
      </c>
      <c r="G764" s="300">
        <f t="shared" si="723"/>
        <v>1550</v>
      </c>
      <c r="H764" s="300">
        <f t="shared" si="723"/>
        <v>392</v>
      </c>
      <c r="I764" s="300">
        <f t="shared" si="723"/>
        <v>393</v>
      </c>
      <c r="J764" s="300">
        <f t="shared" si="723"/>
        <v>392</v>
      </c>
      <c r="K764" s="300">
        <f t="shared" si="723"/>
        <v>373</v>
      </c>
      <c r="L764" s="48">
        <f t="shared" si="717"/>
        <v>1550</v>
      </c>
      <c r="M764" s="48">
        <f t="shared" si="718"/>
        <v>0</v>
      </c>
      <c r="N764" s="300">
        <f t="shared" si="723"/>
        <v>1550</v>
      </c>
      <c r="O764" s="300">
        <f t="shared" si="723"/>
        <v>1550</v>
      </c>
      <c r="P764" s="300">
        <f t="shared" si="723"/>
        <v>1550</v>
      </c>
      <c r="Q764" s="300">
        <f t="shared" si="723"/>
        <v>0</v>
      </c>
      <c r="R764" s="300">
        <f t="shared" si="723"/>
        <v>179</v>
      </c>
      <c r="S764" s="300">
        <f t="shared" si="723"/>
        <v>0</v>
      </c>
      <c r="T764" s="300">
        <f t="shared" si="723"/>
        <v>0</v>
      </c>
      <c r="U764" s="300">
        <f t="shared" ref="U764:AP764" si="724">U765</f>
        <v>0</v>
      </c>
      <c r="V764" s="300">
        <f t="shared" si="724"/>
        <v>0</v>
      </c>
      <c r="W764" s="300">
        <f t="shared" si="724"/>
        <v>0</v>
      </c>
      <c r="X764" s="300">
        <f t="shared" si="724"/>
        <v>0</v>
      </c>
      <c r="Y764" s="300">
        <f t="shared" si="724"/>
        <v>0</v>
      </c>
      <c r="Z764" s="300">
        <f t="shared" si="724"/>
        <v>0</v>
      </c>
      <c r="AA764" s="300">
        <f t="shared" si="724"/>
        <v>0</v>
      </c>
      <c r="AB764" s="300">
        <f t="shared" si="724"/>
        <v>0</v>
      </c>
      <c r="AC764" s="300">
        <f t="shared" si="724"/>
        <v>0</v>
      </c>
      <c r="AD764" s="300">
        <f t="shared" si="724"/>
        <v>0</v>
      </c>
      <c r="AE764" s="292">
        <f t="shared" si="702"/>
        <v>1729</v>
      </c>
      <c r="AF764" s="300">
        <f t="shared" si="724"/>
        <v>1729</v>
      </c>
      <c r="AG764" s="300">
        <f t="shared" si="724"/>
        <v>1712</v>
      </c>
      <c r="AH764" s="300">
        <f t="shared" si="724"/>
        <v>2000</v>
      </c>
      <c r="AI764" s="300">
        <f t="shared" si="724"/>
        <v>0</v>
      </c>
      <c r="AJ764" s="300">
        <f t="shared" si="724"/>
        <v>0</v>
      </c>
      <c r="AK764" s="300">
        <f t="shared" si="724"/>
        <v>0</v>
      </c>
      <c r="AL764" s="300">
        <f t="shared" si="724"/>
        <v>6600</v>
      </c>
      <c r="AM764" s="300">
        <f t="shared" si="724"/>
        <v>6600</v>
      </c>
      <c r="AN764" s="300">
        <f t="shared" si="724"/>
        <v>6600</v>
      </c>
      <c r="AO764" s="300">
        <f t="shared" si="724"/>
        <v>6600</v>
      </c>
      <c r="AP764" s="300">
        <f t="shared" si="724"/>
        <v>0</v>
      </c>
      <c r="AQ764"/>
    </row>
    <row r="765" spans="1:43" ht="14.25">
      <c r="A765" s="43"/>
      <c r="B765" s="43"/>
      <c r="C765" s="25" t="s">
        <v>298</v>
      </c>
      <c r="D765" s="29"/>
      <c r="E765" s="296">
        <f t="shared" ref="E765:K765" si="725">E766+E770</f>
        <v>1450</v>
      </c>
      <c r="F765" s="296">
        <f t="shared" si="725"/>
        <v>1550</v>
      </c>
      <c r="G765" s="296">
        <f t="shared" si="725"/>
        <v>1550</v>
      </c>
      <c r="H765" s="296">
        <f t="shared" si="725"/>
        <v>392</v>
      </c>
      <c r="I765" s="296">
        <f t="shared" si="725"/>
        <v>393</v>
      </c>
      <c r="J765" s="296">
        <f t="shared" si="725"/>
        <v>392</v>
      </c>
      <c r="K765" s="296">
        <f t="shared" si="725"/>
        <v>373</v>
      </c>
      <c r="L765" s="48">
        <f t="shared" si="717"/>
        <v>1550</v>
      </c>
      <c r="M765" s="48">
        <f t="shared" si="718"/>
        <v>0</v>
      </c>
      <c r="N765" s="296">
        <f t="shared" ref="N765:AP765" si="726">N766+N770</f>
        <v>1550</v>
      </c>
      <c r="O765" s="296">
        <f t="shared" si="726"/>
        <v>1550</v>
      </c>
      <c r="P765" s="296">
        <f t="shared" si="726"/>
        <v>1550</v>
      </c>
      <c r="Q765" s="296">
        <f t="shared" si="726"/>
        <v>0</v>
      </c>
      <c r="R765" s="296">
        <f t="shared" si="726"/>
        <v>179</v>
      </c>
      <c r="S765" s="296">
        <f t="shared" si="726"/>
        <v>0</v>
      </c>
      <c r="T765" s="296">
        <f t="shared" si="726"/>
        <v>0</v>
      </c>
      <c r="U765" s="296">
        <f t="shared" si="726"/>
        <v>0</v>
      </c>
      <c r="V765" s="296">
        <f t="shared" si="726"/>
        <v>0</v>
      </c>
      <c r="W765" s="296">
        <f t="shared" si="726"/>
        <v>0</v>
      </c>
      <c r="X765" s="296">
        <f t="shared" si="726"/>
        <v>0</v>
      </c>
      <c r="Y765" s="296">
        <f t="shared" si="726"/>
        <v>0</v>
      </c>
      <c r="Z765" s="296">
        <f t="shared" si="726"/>
        <v>0</v>
      </c>
      <c r="AA765" s="296">
        <f t="shared" si="726"/>
        <v>0</v>
      </c>
      <c r="AB765" s="296">
        <f t="shared" si="726"/>
        <v>0</v>
      </c>
      <c r="AC765" s="296">
        <f t="shared" si="726"/>
        <v>0</v>
      </c>
      <c r="AD765" s="296">
        <f t="shared" si="726"/>
        <v>0</v>
      </c>
      <c r="AE765" s="292">
        <f t="shared" si="702"/>
        <v>1729</v>
      </c>
      <c r="AF765" s="296">
        <f t="shared" si="726"/>
        <v>1729</v>
      </c>
      <c r="AG765" s="296">
        <f t="shared" si="726"/>
        <v>1712</v>
      </c>
      <c r="AH765" s="296">
        <f t="shared" si="726"/>
        <v>2000</v>
      </c>
      <c r="AI765" s="296">
        <f t="shared" si="726"/>
        <v>0</v>
      </c>
      <c r="AJ765" s="296">
        <f t="shared" si="726"/>
        <v>0</v>
      </c>
      <c r="AK765" s="296">
        <f t="shared" si="726"/>
        <v>0</v>
      </c>
      <c r="AL765" s="296">
        <f t="shared" si="726"/>
        <v>6600</v>
      </c>
      <c r="AM765" s="296">
        <f t="shared" si="726"/>
        <v>6600</v>
      </c>
      <c r="AN765" s="296">
        <f t="shared" si="726"/>
        <v>6600</v>
      </c>
      <c r="AO765" s="296">
        <f t="shared" si="726"/>
        <v>6600</v>
      </c>
      <c r="AP765" s="296">
        <f t="shared" si="726"/>
        <v>0</v>
      </c>
      <c r="AQ765"/>
    </row>
    <row r="766" spans="1:43" ht="14.25">
      <c r="A766" s="43"/>
      <c r="B766" s="43"/>
      <c r="C766" s="28" t="s">
        <v>299</v>
      </c>
      <c r="D766" s="29">
        <v>0.1</v>
      </c>
      <c r="E766" s="286">
        <f t="shared" si="723"/>
        <v>1450</v>
      </c>
      <c r="F766" s="286">
        <f t="shared" si="723"/>
        <v>1550</v>
      </c>
      <c r="G766" s="286">
        <f t="shared" si="723"/>
        <v>1550</v>
      </c>
      <c r="H766" s="286">
        <f t="shared" si="723"/>
        <v>392</v>
      </c>
      <c r="I766" s="286">
        <f t="shared" si="723"/>
        <v>393</v>
      </c>
      <c r="J766" s="286">
        <f t="shared" si="723"/>
        <v>392</v>
      </c>
      <c r="K766" s="286">
        <f t="shared" si="723"/>
        <v>373</v>
      </c>
      <c r="L766" s="48">
        <f t="shared" si="717"/>
        <v>1550</v>
      </c>
      <c r="M766" s="48">
        <f t="shared" si="718"/>
        <v>0</v>
      </c>
      <c r="N766" s="286">
        <f t="shared" si="723"/>
        <v>1550</v>
      </c>
      <c r="O766" s="286">
        <f t="shared" si="723"/>
        <v>1550</v>
      </c>
      <c r="P766" s="286">
        <f t="shared" si="723"/>
        <v>1550</v>
      </c>
      <c r="Q766" s="286">
        <f t="shared" si="723"/>
        <v>0</v>
      </c>
      <c r="R766" s="286">
        <f t="shared" si="723"/>
        <v>179</v>
      </c>
      <c r="S766" s="286">
        <f t="shared" si="723"/>
        <v>0</v>
      </c>
      <c r="T766" s="286">
        <f t="shared" si="723"/>
        <v>0</v>
      </c>
      <c r="U766" s="286">
        <f t="shared" ref="U766:AP766" si="727">U767</f>
        <v>0</v>
      </c>
      <c r="V766" s="286">
        <f t="shared" si="727"/>
        <v>0</v>
      </c>
      <c r="W766" s="286">
        <f t="shared" si="727"/>
        <v>0</v>
      </c>
      <c r="X766" s="286">
        <f t="shared" si="727"/>
        <v>0</v>
      </c>
      <c r="Y766" s="286">
        <f t="shared" si="727"/>
        <v>0</v>
      </c>
      <c r="Z766" s="286">
        <f t="shared" si="727"/>
        <v>0</v>
      </c>
      <c r="AA766" s="286">
        <f t="shared" si="727"/>
        <v>0</v>
      </c>
      <c r="AB766" s="286">
        <f t="shared" si="727"/>
        <v>0</v>
      </c>
      <c r="AC766" s="286">
        <f t="shared" si="727"/>
        <v>0</v>
      </c>
      <c r="AD766" s="286">
        <f t="shared" si="727"/>
        <v>0</v>
      </c>
      <c r="AE766" s="292">
        <f t="shared" si="702"/>
        <v>1729</v>
      </c>
      <c r="AF766" s="286">
        <f t="shared" si="727"/>
        <v>1729</v>
      </c>
      <c r="AG766" s="286">
        <f t="shared" si="727"/>
        <v>1712</v>
      </c>
      <c r="AH766" s="286">
        <f t="shared" si="727"/>
        <v>2000</v>
      </c>
      <c r="AI766" s="286">
        <f t="shared" si="727"/>
        <v>0</v>
      </c>
      <c r="AJ766" s="286">
        <f t="shared" si="727"/>
        <v>0</v>
      </c>
      <c r="AK766" s="286">
        <f t="shared" si="727"/>
        <v>0</v>
      </c>
      <c r="AL766" s="286">
        <f t="shared" si="727"/>
        <v>6600</v>
      </c>
      <c r="AM766" s="286">
        <f t="shared" si="727"/>
        <v>6600</v>
      </c>
      <c r="AN766" s="286">
        <f t="shared" si="727"/>
        <v>6600</v>
      </c>
      <c r="AO766" s="286">
        <f t="shared" si="727"/>
        <v>6600</v>
      </c>
      <c r="AP766" s="286">
        <f t="shared" si="727"/>
        <v>0</v>
      </c>
      <c r="AQ766"/>
    </row>
    <row r="767" spans="1:43" ht="25.5">
      <c r="A767" s="43"/>
      <c r="B767" s="109"/>
      <c r="C767" s="320" t="s">
        <v>535</v>
      </c>
      <c r="D767" s="29" t="s">
        <v>536</v>
      </c>
      <c r="E767" s="286">
        <f t="shared" ref="E767:K767" si="728">E768+E769</f>
        <v>1450</v>
      </c>
      <c r="F767" s="286">
        <f t="shared" si="728"/>
        <v>1550</v>
      </c>
      <c r="G767" s="286">
        <f t="shared" si="728"/>
        <v>1550</v>
      </c>
      <c r="H767" s="286">
        <f t="shared" si="728"/>
        <v>392</v>
      </c>
      <c r="I767" s="286">
        <f t="shared" si="728"/>
        <v>393</v>
      </c>
      <c r="J767" s="286">
        <f t="shared" si="728"/>
        <v>392</v>
      </c>
      <c r="K767" s="286">
        <f t="shared" si="728"/>
        <v>373</v>
      </c>
      <c r="L767" s="48">
        <f t="shared" si="717"/>
        <v>1550</v>
      </c>
      <c r="M767" s="48">
        <f t="shared" si="718"/>
        <v>0</v>
      </c>
      <c r="N767" s="286">
        <f t="shared" ref="N767:AP767" si="729">N768+N769</f>
        <v>1550</v>
      </c>
      <c r="O767" s="286">
        <f t="shared" si="729"/>
        <v>1550</v>
      </c>
      <c r="P767" s="286">
        <f t="shared" si="729"/>
        <v>1550</v>
      </c>
      <c r="Q767" s="286">
        <f t="shared" si="729"/>
        <v>0</v>
      </c>
      <c r="R767" s="286">
        <f t="shared" si="729"/>
        <v>179</v>
      </c>
      <c r="S767" s="286">
        <f t="shared" si="729"/>
        <v>0</v>
      </c>
      <c r="T767" s="286">
        <f t="shared" si="729"/>
        <v>0</v>
      </c>
      <c r="U767" s="286">
        <f t="shared" si="729"/>
        <v>0</v>
      </c>
      <c r="V767" s="286">
        <f t="shared" si="729"/>
        <v>0</v>
      </c>
      <c r="W767" s="286">
        <f t="shared" si="729"/>
        <v>0</v>
      </c>
      <c r="X767" s="286">
        <f t="shared" si="729"/>
        <v>0</v>
      </c>
      <c r="Y767" s="286">
        <f t="shared" si="729"/>
        <v>0</v>
      </c>
      <c r="Z767" s="286">
        <f t="shared" si="729"/>
        <v>0</v>
      </c>
      <c r="AA767" s="286">
        <f t="shared" si="729"/>
        <v>0</v>
      </c>
      <c r="AB767" s="286">
        <f t="shared" si="729"/>
        <v>0</v>
      </c>
      <c r="AC767" s="286">
        <f t="shared" si="729"/>
        <v>0</v>
      </c>
      <c r="AD767" s="286">
        <f t="shared" si="729"/>
        <v>0</v>
      </c>
      <c r="AE767" s="292">
        <f t="shared" si="702"/>
        <v>1729</v>
      </c>
      <c r="AF767" s="286">
        <f t="shared" si="729"/>
        <v>1729</v>
      </c>
      <c r="AG767" s="286">
        <f t="shared" si="729"/>
        <v>1712</v>
      </c>
      <c r="AH767" s="286">
        <f t="shared" si="729"/>
        <v>2000</v>
      </c>
      <c r="AI767" s="286">
        <f t="shared" si="729"/>
        <v>0</v>
      </c>
      <c r="AJ767" s="286">
        <f t="shared" si="729"/>
        <v>0</v>
      </c>
      <c r="AK767" s="286">
        <f t="shared" si="729"/>
        <v>0</v>
      </c>
      <c r="AL767" s="286">
        <f t="shared" si="729"/>
        <v>6600</v>
      </c>
      <c r="AM767" s="286">
        <f t="shared" si="729"/>
        <v>6600</v>
      </c>
      <c r="AN767" s="286">
        <f t="shared" si="729"/>
        <v>6600</v>
      </c>
      <c r="AO767" s="286">
        <f t="shared" si="729"/>
        <v>6600</v>
      </c>
      <c r="AP767" s="286">
        <f t="shared" si="729"/>
        <v>0</v>
      </c>
      <c r="AQ767"/>
    </row>
    <row r="768" spans="1:43" ht="14.25">
      <c r="A768" s="43"/>
      <c r="B768" s="43"/>
      <c r="C768" s="28" t="s">
        <v>300</v>
      </c>
      <c r="D768" s="29">
        <v>10</v>
      </c>
      <c r="E768" s="93">
        <v>1400</v>
      </c>
      <c r="F768" s="93">
        <v>1500</v>
      </c>
      <c r="G768" s="93">
        <v>1500</v>
      </c>
      <c r="H768" s="93">
        <v>380</v>
      </c>
      <c r="I768" s="93">
        <v>380</v>
      </c>
      <c r="J768" s="93">
        <v>380</v>
      </c>
      <c r="K768" s="93">
        <v>360</v>
      </c>
      <c r="L768" s="48">
        <f t="shared" si="717"/>
        <v>1500</v>
      </c>
      <c r="M768" s="48">
        <f t="shared" si="718"/>
        <v>0</v>
      </c>
      <c r="N768" s="93">
        <v>1500</v>
      </c>
      <c r="O768" s="93">
        <v>1500</v>
      </c>
      <c r="P768" s="93">
        <v>1500</v>
      </c>
      <c r="Q768" s="93"/>
      <c r="R768" s="93">
        <v>176</v>
      </c>
      <c r="S768" s="93"/>
      <c r="T768" s="93"/>
      <c r="U768" s="93"/>
      <c r="V768" s="93"/>
      <c r="W768" s="93"/>
      <c r="X768" s="93"/>
      <c r="Y768" s="93"/>
      <c r="Z768" s="93"/>
      <c r="AA768" s="93"/>
      <c r="AB768" s="93"/>
      <c r="AC768" s="93"/>
      <c r="AD768" s="93"/>
      <c r="AE768" s="292">
        <f t="shared" si="702"/>
        <v>1676</v>
      </c>
      <c r="AF768" s="93">
        <v>1676</v>
      </c>
      <c r="AG768" s="93">
        <v>1666</v>
      </c>
      <c r="AH768" s="93">
        <v>1935</v>
      </c>
      <c r="AI768" s="93"/>
      <c r="AJ768" s="93"/>
      <c r="AK768" s="93"/>
      <c r="AL768" s="93">
        <v>6600</v>
      </c>
      <c r="AM768" s="93">
        <v>6600</v>
      </c>
      <c r="AN768" s="93">
        <v>6600</v>
      </c>
      <c r="AO768" s="93">
        <v>6600</v>
      </c>
      <c r="AP768" s="93"/>
      <c r="AQ768"/>
    </row>
    <row r="769" spans="1:43" ht="14.25">
      <c r="A769" s="43"/>
      <c r="B769" s="43"/>
      <c r="C769" s="28" t="s">
        <v>301</v>
      </c>
      <c r="D769" s="29">
        <v>20</v>
      </c>
      <c r="E769" s="93">
        <v>50</v>
      </c>
      <c r="F769" s="93">
        <v>50</v>
      </c>
      <c r="G769" s="93">
        <v>50</v>
      </c>
      <c r="H769" s="93">
        <v>12</v>
      </c>
      <c r="I769" s="93">
        <v>13</v>
      </c>
      <c r="J769" s="93">
        <v>12</v>
      </c>
      <c r="K769" s="93">
        <v>13</v>
      </c>
      <c r="L769" s="48">
        <f t="shared" si="717"/>
        <v>50</v>
      </c>
      <c r="M769" s="48">
        <f t="shared" si="718"/>
        <v>0</v>
      </c>
      <c r="N769" s="93">
        <v>50</v>
      </c>
      <c r="O769" s="93">
        <v>50</v>
      </c>
      <c r="P769" s="93">
        <v>50</v>
      </c>
      <c r="Q769" s="93"/>
      <c r="R769" s="93">
        <v>3</v>
      </c>
      <c r="S769" s="93"/>
      <c r="T769" s="93"/>
      <c r="U769" s="93"/>
      <c r="V769" s="93"/>
      <c r="W769" s="93"/>
      <c r="X769" s="93"/>
      <c r="Y769" s="93"/>
      <c r="Z769" s="93"/>
      <c r="AA769" s="93"/>
      <c r="AB769" s="93"/>
      <c r="AC769" s="93"/>
      <c r="AD769" s="93"/>
      <c r="AE769" s="292">
        <f t="shared" si="702"/>
        <v>53</v>
      </c>
      <c r="AF769" s="93">
        <v>53</v>
      </c>
      <c r="AG769" s="93">
        <v>46</v>
      </c>
      <c r="AH769" s="93">
        <v>65</v>
      </c>
      <c r="AI769" s="93"/>
      <c r="AJ769" s="93"/>
      <c r="AK769" s="93"/>
      <c r="AL769" s="93"/>
      <c r="AM769" s="93"/>
      <c r="AN769" s="93"/>
      <c r="AO769" s="93"/>
      <c r="AP769" s="93"/>
      <c r="AQ769"/>
    </row>
    <row r="770" spans="1:43" ht="26.25" hidden="1" customHeight="1">
      <c r="A770" s="43"/>
      <c r="B770" s="43"/>
      <c r="C770" s="51" t="s">
        <v>310</v>
      </c>
      <c r="D770" s="29" t="s">
        <v>421</v>
      </c>
      <c r="E770" s="93"/>
      <c r="F770" s="93"/>
      <c r="G770" s="93"/>
      <c r="H770" s="93"/>
      <c r="I770" s="93"/>
      <c r="J770" s="93"/>
      <c r="K770" s="93"/>
      <c r="L770" s="48">
        <f t="shared" si="717"/>
        <v>0</v>
      </c>
      <c r="M770" s="48">
        <f t="shared" si="718"/>
        <v>0</v>
      </c>
      <c r="N770" s="93"/>
      <c r="O770" s="93"/>
      <c r="P770" s="93"/>
      <c r="Q770" s="93"/>
      <c r="R770" s="93"/>
      <c r="S770" s="93"/>
      <c r="T770" s="93"/>
      <c r="U770" s="93"/>
      <c r="V770" s="93"/>
      <c r="W770" s="93"/>
      <c r="X770" s="93"/>
      <c r="Y770" s="93"/>
      <c r="Z770" s="93"/>
      <c r="AA770" s="93"/>
      <c r="AB770" s="93"/>
      <c r="AC770" s="93"/>
      <c r="AD770" s="93"/>
      <c r="AE770" s="292">
        <f t="shared" si="702"/>
        <v>0</v>
      </c>
      <c r="AF770" s="93"/>
      <c r="AG770" s="93"/>
      <c r="AH770" s="93"/>
      <c r="AI770" s="93"/>
      <c r="AJ770" s="93"/>
      <c r="AK770" s="93"/>
      <c r="AL770" s="93"/>
      <c r="AM770" s="93"/>
      <c r="AN770" s="93"/>
      <c r="AO770" s="93"/>
      <c r="AP770" s="93"/>
      <c r="AQ770"/>
    </row>
    <row r="771" spans="1:43" ht="27" customHeight="1">
      <c r="A771" s="43" t="s">
        <v>539</v>
      </c>
      <c r="B771" s="43"/>
      <c r="C771" s="154" t="s">
        <v>540</v>
      </c>
      <c r="D771" s="129" t="s">
        <v>534</v>
      </c>
      <c r="E771" s="300">
        <f t="shared" ref="E771:T773" si="730">E772</f>
        <v>740</v>
      </c>
      <c r="F771" s="300">
        <f t="shared" si="730"/>
        <v>803</v>
      </c>
      <c r="G771" s="300">
        <f t="shared" si="730"/>
        <v>900</v>
      </c>
      <c r="H771" s="300">
        <f t="shared" si="730"/>
        <v>232</v>
      </c>
      <c r="I771" s="300">
        <f t="shared" si="730"/>
        <v>233</v>
      </c>
      <c r="J771" s="300">
        <f t="shared" si="730"/>
        <v>232</v>
      </c>
      <c r="K771" s="300">
        <f t="shared" si="730"/>
        <v>203</v>
      </c>
      <c r="L771" s="48">
        <f t="shared" si="717"/>
        <v>900</v>
      </c>
      <c r="M771" s="48">
        <f t="shared" si="718"/>
        <v>0</v>
      </c>
      <c r="N771" s="300">
        <f t="shared" si="730"/>
        <v>900</v>
      </c>
      <c r="O771" s="300">
        <f t="shared" si="730"/>
        <v>900</v>
      </c>
      <c r="P771" s="300">
        <f t="shared" si="730"/>
        <v>900</v>
      </c>
      <c r="Q771" s="300">
        <f t="shared" si="730"/>
        <v>0</v>
      </c>
      <c r="R771" s="300">
        <f t="shared" si="730"/>
        <v>0</v>
      </c>
      <c r="S771" s="300">
        <f t="shared" si="730"/>
        <v>0</v>
      </c>
      <c r="T771" s="300">
        <f t="shared" si="730"/>
        <v>0</v>
      </c>
      <c r="U771" s="300">
        <f t="shared" ref="U771:AP773" si="731">U772</f>
        <v>0</v>
      </c>
      <c r="V771" s="300">
        <f t="shared" si="731"/>
        <v>0</v>
      </c>
      <c r="W771" s="300">
        <f t="shared" si="731"/>
        <v>0</v>
      </c>
      <c r="X771" s="300">
        <f t="shared" si="731"/>
        <v>0</v>
      </c>
      <c r="Y771" s="300">
        <f t="shared" si="731"/>
        <v>0</v>
      </c>
      <c r="Z771" s="300">
        <f t="shared" si="731"/>
        <v>0</v>
      </c>
      <c r="AA771" s="300">
        <f t="shared" si="731"/>
        <v>0</v>
      </c>
      <c r="AB771" s="300">
        <f t="shared" si="731"/>
        <v>0</v>
      </c>
      <c r="AC771" s="300">
        <f t="shared" si="731"/>
        <v>0</v>
      </c>
      <c r="AD771" s="300">
        <f t="shared" si="731"/>
        <v>0</v>
      </c>
      <c r="AE771" s="292">
        <f t="shared" si="702"/>
        <v>900</v>
      </c>
      <c r="AF771" s="300">
        <f t="shared" si="731"/>
        <v>900</v>
      </c>
      <c r="AG771" s="300">
        <f t="shared" si="731"/>
        <v>777</v>
      </c>
      <c r="AH771" s="300">
        <f t="shared" si="731"/>
        <v>850</v>
      </c>
      <c r="AI771" s="300">
        <f t="shared" si="731"/>
        <v>0</v>
      </c>
      <c r="AJ771" s="300">
        <f t="shared" si="731"/>
        <v>0</v>
      </c>
      <c r="AK771" s="300">
        <f t="shared" si="731"/>
        <v>0</v>
      </c>
      <c r="AL771" s="300">
        <f t="shared" si="731"/>
        <v>0</v>
      </c>
      <c r="AM771" s="300">
        <f t="shared" si="731"/>
        <v>0</v>
      </c>
      <c r="AN771" s="300">
        <f t="shared" si="731"/>
        <v>0</v>
      </c>
      <c r="AO771" s="300">
        <f t="shared" si="731"/>
        <v>0</v>
      </c>
      <c r="AP771" s="300">
        <f t="shared" si="731"/>
        <v>0</v>
      </c>
      <c r="AQ771"/>
    </row>
    <row r="772" spans="1:43" ht="14.25">
      <c r="A772" s="43"/>
      <c r="B772" s="43"/>
      <c r="C772" s="25" t="s">
        <v>298</v>
      </c>
      <c r="D772" s="29"/>
      <c r="E772" s="286">
        <f t="shared" si="730"/>
        <v>740</v>
      </c>
      <c r="F772" s="286">
        <f t="shared" si="730"/>
        <v>803</v>
      </c>
      <c r="G772" s="286">
        <f t="shared" si="730"/>
        <v>900</v>
      </c>
      <c r="H772" s="286">
        <f t="shared" si="730"/>
        <v>232</v>
      </c>
      <c r="I772" s="286">
        <f t="shared" si="730"/>
        <v>233</v>
      </c>
      <c r="J772" s="286">
        <f t="shared" si="730"/>
        <v>232</v>
      </c>
      <c r="K772" s="286">
        <f t="shared" si="730"/>
        <v>203</v>
      </c>
      <c r="L772" s="48">
        <f t="shared" si="717"/>
        <v>900</v>
      </c>
      <c r="M772" s="48">
        <f t="shared" si="718"/>
        <v>0</v>
      </c>
      <c r="N772" s="286">
        <f t="shared" si="730"/>
        <v>900</v>
      </c>
      <c r="O772" s="286">
        <f t="shared" si="730"/>
        <v>900</v>
      </c>
      <c r="P772" s="286">
        <f t="shared" si="730"/>
        <v>900</v>
      </c>
      <c r="Q772" s="286">
        <f t="shared" si="730"/>
        <v>0</v>
      </c>
      <c r="R772" s="286">
        <f t="shared" si="730"/>
        <v>0</v>
      </c>
      <c r="S772" s="286">
        <f t="shared" si="730"/>
        <v>0</v>
      </c>
      <c r="T772" s="286">
        <f t="shared" si="730"/>
        <v>0</v>
      </c>
      <c r="U772" s="286">
        <f t="shared" si="731"/>
        <v>0</v>
      </c>
      <c r="V772" s="286">
        <f t="shared" si="731"/>
        <v>0</v>
      </c>
      <c r="W772" s="286">
        <f t="shared" si="731"/>
        <v>0</v>
      </c>
      <c r="X772" s="286">
        <f t="shared" si="731"/>
        <v>0</v>
      </c>
      <c r="Y772" s="286">
        <f t="shared" si="731"/>
        <v>0</v>
      </c>
      <c r="Z772" s="286">
        <f t="shared" si="731"/>
        <v>0</v>
      </c>
      <c r="AA772" s="286">
        <f t="shared" si="731"/>
        <v>0</v>
      </c>
      <c r="AB772" s="286">
        <f t="shared" si="731"/>
        <v>0</v>
      </c>
      <c r="AC772" s="286">
        <f t="shared" si="731"/>
        <v>0</v>
      </c>
      <c r="AD772" s="286">
        <f t="shared" si="731"/>
        <v>0</v>
      </c>
      <c r="AE772" s="292">
        <f t="shared" si="702"/>
        <v>900</v>
      </c>
      <c r="AF772" s="286">
        <f t="shared" si="731"/>
        <v>900</v>
      </c>
      <c r="AG772" s="286">
        <f t="shared" si="731"/>
        <v>777</v>
      </c>
      <c r="AH772" s="286">
        <f t="shared" si="731"/>
        <v>850</v>
      </c>
      <c r="AI772" s="286">
        <f t="shared" si="731"/>
        <v>0</v>
      </c>
      <c r="AJ772" s="286">
        <f t="shared" si="731"/>
        <v>0</v>
      </c>
      <c r="AK772" s="286">
        <f t="shared" si="731"/>
        <v>0</v>
      </c>
      <c r="AL772" s="286">
        <f t="shared" si="731"/>
        <v>0</v>
      </c>
      <c r="AM772" s="286">
        <f t="shared" si="731"/>
        <v>0</v>
      </c>
      <c r="AN772" s="286">
        <f t="shared" si="731"/>
        <v>0</v>
      </c>
      <c r="AO772" s="286">
        <f t="shared" si="731"/>
        <v>0</v>
      </c>
      <c r="AP772" s="286">
        <f t="shared" si="731"/>
        <v>0</v>
      </c>
      <c r="AQ772"/>
    </row>
    <row r="773" spans="1:43" ht="14.25">
      <c r="A773" s="43"/>
      <c r="B773" s="43"/>
      <c r="C773" s="28" t="s">
        <v>299</v>
      </c>
      <c r="D773" s="29"/>
      <c r="E773" s="286">
        <f t="shared" si="730"/>
        <v>740</v>
      </c>
      <c r="F773" s="286">
        <f t="shared" si="730"/>
        <v>803</v>
      </c>
      <c r="G773" s="286">
        <f t="shared" si="730"/>
        <v>900</v>
      </c>
      <c r="H773" s="286">
        <f t="shared" si="730"/>
        <v>232</v>
      </c>
      <c r="I773" s="286">
        <f t="shared" si="730"/>
        <v>233</v>
      </c>
      <c r="J773" s="286">
        <f t="shared" si="730"/>
        <v>232</v>
      </c>
      <c r="K773" s="286">
        <f t="shared" si="730"/>
        <v>203</v>
      </c>
      <c r="L773" s="48">
        <f t="shared" si="717"/>
        <v>900</v>
      </c>
      <c r="M773" s="48">
        <f t="shared" si="718"/>
        <v>0</v>
      </c>
      <c r="N773" s="286">
        <f t="shared" si="730"/>
        <v>900</v>
      </c>
      <c r="O773" s="286">
        <f t="shared" si="730"/>
        <v>900</v>
      </c>
      <c r="P773" s="286">
        <f t="shared" si="730"/>
        <v>900</v>
      </c>
      <c r="Q773" s="286">
        <f t="shared" si="730"/>
        <v>0</v>
      </c>
      <c r="R773" s="286">
        <f t="shared" si="730"/>
        <v>0</v>
      </c>
      <c r="S773" s="286">
        <f t="shared" si="730"/>
        <v>0</v>
      </c>
      <c r="T773" s="286">
        <f t="shared" si="730"/>
        <v>0</v>
      </c>
      <c r="U773" s="286">
        <f t="shared" si="731"/>
        <v>0</v>
      </c>
      <c r="V773" s="286">
        <f t="shared" si="731"/>
        <v>0</v>
      </c>
      <c r="W773" s="286">
        <f t="shared" si="731"/>
        <v>0</v>
      </c>
      <c r="X773" s="286">
        <f t="shared" si="731"/>
        <v>0</v>
      </c>
      <c r="Y773" s="286">
        <f t="shared" si="731"/>
        <v>0</v>
      </c>
      <c r="Z773" s="286">
        <f t="shared" si="731"/>
        <v>0</v>
      </c>
      <c r="AA773" s="286">
        <f t="shared" si="731"/>
        <v>0</v>
      </c>
      <c r="AB773" s="286">
        <f t="shared" si="731"/>
        <v>0</v>
      </c>
      <c r="AC773" s="286">
        <f t="shared" si="731"/>
        <v>0</v>
      </c>
      <c r="AD773" s="286">
        <f t="shared" si="731"/>
        <v>0</v>
      </c>
      <c r="AE773" s="292">
        <f t="shared" si="702"/>
        <v>900</v>
      </c>
      <c r="AF773" s="286">
        <f t="shared" si="731"/>
        <v>900</v>
      </c>
      <c r="AG773" s="286">
        <f t="shared" si="731"/>
        <v>777</v>
      </c>
      <c r="AH773" s="286">
        <f t="shared" si="731"/>
        <v>850</v>
      </c>
      <c r="AI773" s="286">
        <f t="shared" si="731"/>
        <v>0</v>
      </c>
      <c r="AJ773" s="286">
        <f t="shared" si="731"/>
        <v>0</v>
      </c>
      <c r="AK773" s="286">
        <f t="shared" si="731"/>
        <v>0</v>
      </c>
      <c r="AL773" s="286">
        <f t="shared" si="731"/>
        <v>0</v>
      </c>
      <c r="AM773" s="286">
        <f t="shared" si="731"/>
        <v>0</v>
      </c>
      <c r="AN773" s="286">
        <f t="shared" si="731"/>
        <v>0</v>
      </c>
      <c r="AO773" s="286">
        <f t="shared" si="731"/>
        <v>0</v>
      </c>
      <c r="AP773" s="286">
        <f t="shared" si="731"/>
        <v>0</v>
      </c>
      <c r="AQ773"/>
    </row>
    <row r="774" spans="1:43" ht="25.5">
      <c r="A774" s="43"/>
      <c r="B774" s="109"/>
      <c r="C774" s="320" t="s">
        <v>535</v>
      </c>
      <c r="D774" s="29" t="s">
        <v>536</v>
      </c>
      <c r="E774" s="286">
        <f t="shared" ref="E774:K774" si="732">E775+E776</f>
        <v>740</v>
      </c>
      <c r="F774" s="286">
        <f t="shared" si="732"/>
        <v>803</v>
      </c>
      <c r="G774" s="286">
        <f t="shared" si="732"/>
        <v>900</v>
      </c>
      <c r="H774" s="286">
        <f t="shared" si="732"/>
        <v>232</v>
      </c>
      <c r="I774" s="286">
        <f t="shared" si="732"/>
        <v>233</v>
      </c>
      <c r="J774" s="286">
        <f t="shared" si="732"/>
        <v>232</v>
      </c>
      <c r="K774" s="286">
        <f t="shared" si="732"/>
        <v>203</v>
      </c>
      <c r="L774" s="48">
        <f t="shared" si="717"/>
        <v>900</v>
      </c>
      <c r="M774" s="48">
        <f t="shared" si="718"/>
        <v>0</v>
      </c>
      <c r="N774" s="286">
        <f t="shared" ref="N774:AP774" si="733">N775+N776</f>
        <v>900</v>
      </c>
      <c r="O774" s="286">
        <f t="shared" si="733"/>
        <v>900</v>
      </c>
      <c r="P774" s="286">
        <f t="shared" si="733"/>
        <v>900</v>
      </c>
      <c r="Q774" s="286">
        <f t="shared" si="733"/>
        <v>0</v>
      </c>
      <c r="R774" s="286">
        <f t="shared" si="733"/>
        <v>0</v>
      </c>
      <c r="S774" s="286">
        <f t="shared" si="733"/>
        <v>0</v>
      </c>
      <c r="T774" s="286">
        <f t="shared" si="733"/>
        <v>0</v>
      </c>
      <c r="U774" s="286">
        <f t="shared" si="733"/>
        <v>0</v>
      </c>
      <c r="V774" s="286">
        <f t="shared" si="733"/>
        <v>0</v>
      </c>
      <c r="W774" s="286">
        <f t="shared" si="733"/>
        <v>0</v>
      </c>
      <c r="X774" s="286">
        <f t="shared" si="733"/>
        <v>0</v>
      </c>
      <c r="Y774" s="286">
        <f t="shared" si="733"/>
        <v>0</v>
      </c>
      <c r="Z774" s="286">
        <f t="shared" si="733"/>
        <v>0</v>
      </c>
      <c r="AA774" s="286">
        <f t="shared" si="733"/>
        <v>0</v>
      </c>
      <c r="AB774" s="286">
        <f t="shared" si="733"/>
        <v>0</v>
      </c>
      <c r="AC774" s="286">
        <f t="shared" si="733"/>
        <v>0</v>
      </c>
      <c r="AD774" s="286">
        <f t="shared" si="733"/>
        <v>0</v>
      </c>
      <c r="AE774" s="292">
        <f t="shared" si="702"/>
        <v>900</v>
      </c>
      <c r="AF774" s="286">
        <f t="shared" si="733"/>
        <v>900</v>
      </c>
      <c r="AG774" s="286">
        <f t="shared" si="733"/>
        <v>777</v>
      </c>
      <c r="AH774" s="286">
        <f t="shared" si="733"/>
        <v>850</v>
      </c>
      <c r="AI774" s="286">
        <f t="shared" si="733"/>
        <v>0</v>
      </c>
      <c r="AJ774" s="286">
        <f t="shared" si="733"/>
        <v>0</v>
      </c>
      <c r="AK774" s="286">
        <f t="shared" si="733"/>
        <v>0</v>
      </c>
      <c r="AL774" s="286">
        <f t="shared" si="733"/>
        <v>0</v>
      </c>
      <c r="AM774" s="286">
        <f t="shared" si="733"/>
        <v>0</v>
      </c>
      <c r="AN774" s="286">
        <f t="shared" si="733"/>
        <v>0</v>
      </c>
      <c r="AO774" s="286">
        <f t="shared" si="733"/>
        <v>0</v>
      </c>
      <c r="AP774" s="286">
        <f t="shared" si="733"/>
        <v>0</v>
      </c>
      <c r="AQ774"/>
    </row>
    <row r="775" spans="1:43" ht="14.25">
      <c r="A775" s="43"/>
      <c r="B775" s="43"/>
      <c r="C775" s="28" t="s">
        <v>300</v>
      </c>
      <c r="D775" s="29">
        <v>10</v>
      </c>
      <c r="E775" s="93">
        <v>690</v>
      </c>
      <c r="F775" s="93">
        <v>753</v>
      </c>
      <c r="G775" s="93">
        <v>850</v>
      </c>
      <c r="H775" s="93">
        <v>220</v>
      </c>
      <c r="I775" s="93">
        <v>220</v>
      </c>
      <c r="J775" s="93">
        <v>220</v>
      </c>
      <c r="K775" s="93">
        <v>190</v>
      </c>
      <c r="L775" s="48">
        <f t="shared" si="717"/>
        <v>850</v>
      </c>
      <c r="M775" s="48">
        <f t="shared" si="718"/>
        <v>0</v>
      </c>
      <c r="N775" s="93">
        <v>850</v>
      </c>
      <c r="O775" s="93">
        <v>850</v>
      </c>
      <c r="P775" s="93">
        <v>850</v>
      </c>
      <c r="Q775" s="93"/>
      <c r="R775" s="93"/>
      <c r="S775" s="93"/>
      <c r="T775" s="93"/>
      <c r="U775" s="93"/>
      <c r="V775" s="93"/>
      <c r="W775" s="93"/>
      <c r="X775" s="93"/>
      <c r="Y775" s="93"/>
      <c r="Z775" s="93"/>
      <c r="AA775" s="93"/>
      <c r="AB775" s="93"/>
      <c r="AC775" s="93"/>
      <c r="AD775" s="93"/>
      <c r="AE775" s="292">
        <f t="shared" si="702"/>
        <v>850</v>
      </c>
      <c r="AF775" s="93">
        <v>850</v>
      </c>
      <c r="AG775" s="93">
        <v>727</v>
      </c>
      <c r="AH775" s="93">
        <v>800</v>
      </c>
      <c r="AI775" s="93"/>
      <c r="AJ775" s="93"/>
      <c r="AK775" s="93"/>
      <c r="AL775" s="93"/>
      <c r="AM775" s="93"/>
      <c r="AN775" s="93"/>
      <c r="AO775" s="93"/>
      <c r="AP775" s="93"/>
      <c r="AQ775"/>
    </row>
    <row r="776" spans="1:43" ht="14.25">
      <c r="A776" s="43"/>
      <c r="B776" s="43"/>
      <c r="C776" s="28" t="s">
        <v>301</v>
      </c>
      <c r="D776" s="29">
        <v>20</v>
      </c>
      <c r="E776" s="93">
        <v>50</v>
      </c>
      <c r="F776" s="93">
        <v>50</v>
      </c>
      <c r="G776" s="93">
        <v>50</v>
      </c>
      <c r="H776" s="93">
        <v>12</v>
      </c>
      <c r="I776" s="93">
        <v>13</v>
      </c>
      <c r="J776" s="93">
        <v>12</v>
      </c>
      <c r="K776" s="93">
        <v>13</v>
      </c>
      <c r="L776" s="48">
        <f t="shared" si="717"/>
        <v>50</v>
      </c>
      <c r="M776" s="48">
        <f t="shared" si="718"/>
        <v>0</v>
      </c>
      <c r="N776" s="93">
        <v>50</v>
      </c>
      <c r="O776" s="93">
        <v>50</v>
      </c>
      <c r="P776" s="93">
        <v>50</v>
      </c>
      <c r="Q776" s="93"/>
      <c r="R776" s="93"/>
      <c r="S776" s="93"/>
      <c r="T776" s="93"/>
      <c r="U776" s="93"/>
      <c r="V776" s="93"/>
      <c r="W776" s="93"/>
      <c r="X776" s="93"/>
      <c r="Y776" s="93"/>
      <c r="Z776" s="93"/>
      <c r="AA776" s="93"/>
      <c r="AB776" s="93"/>
      <c r="AC776" s="93"/>
      <c r="AD776" s="93"/>
      <c r="AE776" s="292">
        <f t="shared" si="702"/>
        <v>50</v>
      </c>
      <c r="AF776" s="93">
        <v>50</v>
      </c>
      <c r="AG776" s="93">
        <v>50</v>
      </c>
      <c r="AH776" s="93">
        <v>50</v>
      </c>
      <c r="AI776" s="93"/>
      <c r="AJ776" s="93"/>
      <c r="AK776" s="93"/>
      <c r="AL776" s="93"/>
      <c r="AM776" s="93"/>
      <c r="AN776" s="93"/>
      <c r="AO776" s="93"/>
      <c r="AP776" s="93"/>
      <c r="AQ776"/>
    </row>
    <row r="777" spans="1:43" ht="26.25" customHeight="1">
      <c r="A777" s="43" t="s">
        <v>541</v>
      </c>
      <c r="B777" s="43"/>
      <c r="C777" s="154" t="s">
        <v>542</v>
      </c>
      <c r="D777" s="129" t="s">
        <v>534</v>
      </c>
      <c r="E777" s="300">
        <f t="shared" ref="E777:T779" si="734">E778</f>
        <v>2730</v>
      </c>
      <c r="F777" s="300">
        <f t="shared" si="734"/>
        <v>2860</v>
      </c>
      <c r="G777" s="300">
        <f t="shared" si="734"/>
        <v>2860</v>
      </c>
      <c r="H777" s="300">
        <f t="shared" si="734"/>
        <v>760</v>
      </c>
      <c r="I777" s="300">
        <f t="shared" si="734"/>
        <v>720</v>
      </c>
      <c r="J777" s="300">
        <f t="shared" si="734"/>
        <v>730</v>
      </c>
      <c r="K777" s="300">
        <f t="shared" si="734"/>
        <v>650</v>
      </c>
      <c r="L777" s="48">
        <f t="shared" si="717"/>
        <v>2860</v>
      </c>
      <c r="M777" s="48">
        <f t="shared" si="718"/>
        <v>0</v>
      </c>
      <c r="N777" s="300">
        <f t="shared" si="734"/>
        <v>2860</v>
      </c>
      <c r="O777" s="300">
        <f t="shared" si="734"/>
        <v>2860</v>
      </c>
      <c r="P777" s="300">
        <f t="shared" si="734"/>
        <v>2860</v>
      </c>
      <c r="Q777" s="300">
        <f t="shared" si="734"/>
        <v>0</v>
      </c>
      <c r="R777" s="300">
        <f t="shared" si="734"/>
        <v>0</v>
      </c>
      <c r="S777" s="300">
        <f t="shared" si="734"/>
        <v>0</v>
      </c>
      <c r="T777" s="300">
        <f t="shared" si="734"/>
        <v>0</v>
      </c>
      <c r="U777" s="300">
        <f t="shared" ref="U777:AP779" si="735">U778</f>
        <v>0</v>
      </c>
      <c r="V777" s="300">
        <f t="shared" si="735"/>
        <v>0</v>
      </c>
      <c r="W777" s="300">
        <f t="shared" si="735"/>
        <v>0</v>
      </c>
      <c r="X777" s="300">
        <f t="shared" si="735"/>
        <v>0</v>
      </c>
      <c r="Y777" s="300">
        <f t="shared" si="735"/>
        <v>0</v>
      </c>
      <c r="Z777" s="300">
        <f t="shared" si="735"/>
        <v>0</v>
      </c>
      <c r="AA777" s="300">
        <f t="shared" si="735"/>
        <v>0</v>
      </c>
      <c r="AB777" s="300">
        <f t="shared" si="735"/>
        <v>0</v>
      </c>
      <c r="AC777" s="300">
        <f t="shared" si="735"/>
        <v>0</v>
      </c>
      <c r="AD777" s="300">
        <f t="shared" si="735"/>
        <v>0</v>
      </c>
      <c r="AE777" s="292">
        <f t="shared" si="702"/>
        <v>2860</v>
      </c>
      <c r="AF777" s="300">
        <f t="shared" si="735"/>
        <v>2860</v>
      </c>
      <c r="AG777" s="300">
        <f t="shared" si="735"/>
        <v>2819</v>
      </c>
      <c r="AH777" s="300">
        <f t="shared" si="735"/>
        <v>3010</v>
      </c>
      <c r="AI777" s="300">
        <f t="shared" si="735"/>
        <v>0</v>
      </c>
      <c r="AJ777" s="300">
        <f t="shared" si="735"/>
        <v>0</v>
      </c>
      <c r="AK777" s="300">
        <f t="shared" si="735"/>
        <v>0</v>
      </c>
      <c r="AL777" s="300">
        <f t="shared" si="735"/>
        <v>0</v>
      </c>
      <c r="AM777" s="300">
        <f t="shared" si="735"/>
        <v>0</v>
      </c>
      <c r="AN777" s="300">
        <f t="shared" si="735"/>
        <v>0</v>
      </c>
      <c r="AO777" s="300">
        <f t="shared" si="735"/>
        <v>0</v>
      </c>
      <c r="AP777" s="300">
        <f t="shared" si="735"/>
        <v>0</v>
      </c>
      <c r="AQ777"/>
    </row>
    <row r="778" spans="1:43" ht="14.25">
      <c r="A778" s="43"/>
      <c r="B778" s="43"/>
      <c r="C778" s="25" t="s">
        <v>298</v>
      </c>
      <c r="D778" s="29"/>
      <c r="E778" s="296">
        <f t="shared" si="734"/>
        <v>2730</v>
      </c>
      <c r="F778" s="296">
        <f t="shared" si="734"/>
        <v>2860</v>
      </c>
      <c r="G778" s="296">
        <f t="shared" si="734"/>
        <v>2860</v>
      </c>
      <c r="H778" s="296">
        <f t="shared" si="734"/>
        <v>760</v>
      </c>
      <c r="I778" s="296">
        <f t="shared" si="734"/>
        <v>720</v>
      </c>
      <c r="J778" s="296">
        <f t="shared" si="734"/>
        <v>730</v>
      </c>
      <c r="K778" s="296">
        <f t="shared" si="734"/>
        <v>650</v>
      </c>
      <c r="L778" s="48">
        <f t="shared" si="717"/>
        <v>2860</v>
      </c>
      <c r="M778" s="48">
        <f t="shared" si="718"/>
        <v>0</v>
      </c>
      <c r="N778" s="296">
        <f t="shared" si="734"/>
        <v>2860</v>
      </c>
      <c r="O778" s="296">
        <f t="shared" si="734"/>
        <v>2860</v>
      </c>
      <c r="P778" s="296">
        <f t="shared" si="734"/>
        <v>2860</v>
      </c>
      <c r="Q778" s="296">
        <f t="shared" si="734"/>
        <v>0</v>
      </c>
      <c r="R778" s="296">
        <f t="shared" si="734"/>
        <v>0</v>
      </c>
      <c r="S778" s="296">
        <f t="shared" si="734"/>
        <v>0</v>
      </c>
      <c r="T778" s="296">
        <f t="shared" si="734"/>
        <v>0</v>
      </c>
      <c r="U778" s="296">
        <f t="shared" si="735"/>
        <v>0</v>
      </c>
      <c r="V778" s="296">
        <f t="shared" si="735"/>
        <v>0</v>
      </c>
      <c r="W778" s="296">
        <f t="shared" si="735"/>
        <v>0</v>
      </c>
      <c r="X778" s="296">
        <f t="shared" si="735"/>
        <v>0</v>
      </c>
      <c r="Y778" s="296">
        <f t="shared" si="735"/>
        <v>0</v>
      </c>
      <c r="Z778" s="296">
        <f t="shared" si="735"/>
        <v>0</v>
      </c>
      <c r="AA778" s="296">
        <f t="shared" si="735"/>
        <v>0</v>
      </c>
      <c r="AB778" s="296">
        <f t="shared" si="735"/>
        <v>0</v>
      </c>
      <c r="AC778" s="296">
        <f t="shared" si="735"/>
        <v>0</v>
      </c>
      <c r="AD778" s="296">
        <f t="shared" si="735"/>
        <v>0</v>
      </c>
      <c r="AE778" s="292">
        <f t="shared" si="702"/>
        <v>2860</v>
      </c>
      <c r="AF778" s="296">
        <f t="shared" si="735"/>
        <v>2860</v>
      </c>
      <c r="AG778" s="296">
        <f t="shared" si="735"/>
        <v>2819</v>
      </c>
      <c r="AH778" s="296">
        <f t="shared" si="735"/>
        <v>3010</v>
      </c>
      <c r="AI778" s="296">
        <f t="shared" si="735"/>
        <v>0</v>
      </c>
      <c r="AJ778" s="296">
        <f t="shared" si="735"/>
        <v>0</v>
      </c>
      <c r="AK778" s="296">
        <f t="shared" si="735"/>
        <v>0</v>
      </c>
      <c r="AL778" s="296">
        <f t="shared" si="735"/>
        <v>0</v>
      </c>
      <c r="AM778" s="296">
        <f t="shared" si="735"/>
        <v>0</v>
      </c>
      <c r="AN778" s="296">
        <f t="shared" si="735"/>
        <v>0</v>
      </c>
      <c r="AO778" s="296">
        <f t="shared" si="735"/>
        <v>0</v>
      </c>
      <c r="AP778" s="296">
        <f t="shared" si="735"/>
        <v>0</v>
      </c>
      <c r="AQ778"/>
    </row>
    <row r="779" spans="1:43" ht="14.25">
      <c r="A779" s="43"/>
      <c r="B779" s="43"/>
      <c r="C779" s="28" t="s">
        <v>299</v>
      </c>
      <c r="D779" s="29">
        <v>1</v>
      </c>
      <c r="E779" s="286">
        <f t="shared" si="734"/>
        <v>2730</v>
      </c>
      <c r="F779" s="286">
        <f t="shared" si="734"/>
        <v>2860</v>
      </c>
      <c r="G779" s="286">
        <f t="shared" si="734"/>
        <v>2860</v>
      </c>
      <c r="H779" s="286">
        <f t="shared" si="734"/>
        <v>760</v>
      </c>
      <c r="I779" s="286">
        <f t="shared" si="734"/>
        <v>720</v>
      </c>
      <c r="J779" s="286">
        <f t="shared" si="734"/>
        <v>730</v>
      </c>
      <c r="K779" s="286">
        <f t="shared" si="734"/>
        <v>650</v>
      </c>
      <c r="L779" s="48">
        <f t="shared" si="717"/>
        <v>2860</v>
      </c>
      <c r="M779" s="48">
        <f t="shared" si="718"/>
        <v>0</v>
      </c>
      <c r="N779" s="286">
        <f t="shared" si="734"/>
        <v>2860</v>
      </c>
      <c r="O779" s="286">
        <f t="shared" si="734"/>
        <v>2860</v>
      </c>
      <c r="P779" s="286">
        <f t="shared" si="734"/>
        <v>2860</v>
      </c>
      <c r="Q779" s="286">
        <f t="shared" si="734"/>
        <v>0</v>
      </c>
      <c r="R779" s="286">
        <f t="shared" si="734"/>
        <v>0</v>
      </c>
      <c r="S779" s="286">
        <f t="shared" si="734"/>
        <v>0</v>
      </c>
      <c r="T779" s="286">
        <f t="shared" si="734"/>
        <v>0</v>
      </c>
      <c r="U779" s="286">
        <f t="shared" si="735"/>
        <v>0</v>
      </c>
      <c r="V779" s="286">
        <f t="shared" si="735"/>
        <v>0</v>
      </c>
      <c r="W779" s="286">
        <f t="shared" si="735"/>
        <v>0</v>
      </c>
      <c r="X779" s="286">
        <f t="shared" si="735"/>
        <v>0</v>
      </c>
      <c r="Y779" s="286">
        <f t="shared" si="735"/>
        <v>0</v>
      </c>
      <c r="Z779" s="286">
        <f t="shared" si="735"/>
        <v>0</v>
      </c>
      <c r="AA779" s="286">
        <f t="shared" si="735"/>
        <v>0</v>
      </c>
      <c r="AB779" s="286">
        <f t="shared" si="735"/>
        <v>0</v>
      </c>
      <c r="AC779" s="286">
        <f t="shared" si="735"/>
        <v>0</v>
      </c>
      <c r="AD779" s="286">
        <f t="shared" si="735"/>
        <v>0</v>
      </c>
      <c r="AE779" s="292">
        <f t="shared" si="702"/>
        <v>2860</v>
      </c>
      <c r="AF779" s="286">
        <f t="shared" si="735"/>
        <v>2860</v>
      </c>
      <c r="AG779" s="286">
        <f t="shared" si="735"/>
        <v>2819</v>
      </c>
      <c r="AH779" s="286">
        <f t="shared" si="735"/>
        <v>3010</v>
      </c>
      <c r="AI779" s="286">
        <f t="shared" si="735"/>
        <v>0</v>
      </c>
      <c r="AJ779" s="286">
        <f t="shared" si="735"/>
        <v>0</v>
      </c>
      <c r="AK779" s="286">
        <f t="shared" si="735"/>
        <v>0</v>
      </c>
      <c r="AL779" s="286">
        <f t="shared" si="735"/>
        <v>0</v>
      </c>
      <c r="AM779" s="286">
        <f t="shared" si="735"/>
        <v>0</v>
      </c>
      <c r="AN779" s="286">
        <f t="shared" si="735"/>
        <v>0</v>
      </c>
      <c r="AO779" s="286">
        <f t="shared" si="735"/>
        <v>0</v>
      </c>
      <c r="AP779" s="286">
        <f t="shared" si="735"/>
        <v>0</v>
      </c>
      <c r="AQ779"/>
    </row>
    <row r="780" spans="1:43" ht="25.5">
      <c r="A780" s="43"/>
      <c r="B780" s="109"/>
      <c r="C780" s="320" t="s">
        <v>535</v>
      </c>
      <c r="D780" s="29" t="s">
        <v>536</v>
      </c>
      <c r="E780" s="286">
        <f t="shared" ref="E780:K780" si="736">E781+E782</f>
        <v>2730</v>
      </c>
      <c r="F780" s="286">
        <f t="shared" si="736"/>
        <v>2860</v>
      </c>
      <c r="G780" s="286">
        <f t="shared" si="736"/>
        <v>2860</v>
      </c>
      <c r="H780" s="286">
        <f t="shared" si="736"/>
        <v>760</v>
      </c>
      <c r="I780" s="286">
        <f t="shared" si="736"/>
        <v>720</v>
      </c>
      <c r="J780" s="286">
        <f t="shared" si="736"/>
        <v>730</v>
      </c>
      <c r="K780" s="286">
        <f t="shared" si="736"/>
        <v>650</v>
      </c>
      <c r="L780" s="48">
        <f t="shared" si="717"/>
        <v>2860</v>
      </c>
      <c r="M780" s="48">
        <f t="shared" si="718"/>
        <v>0</v>
      </c>
      <c r="N780" s="286">
        <f t="shared" ref="N780:AP780" si="737">N781+N782</f>
        <v>2860</v>
      </c>
      <c r="O780" s="286">
        <f t="shared" si="737"/>
        <v>2860</v>
      </c>
      <c r="P780" s="286">
        <f t="shared" si="737"/>
        <v>2860</v>
      </c>
      <c r="Q780" s="286">
        <f t="shared" si="737"/>
        <v>0</v>
      </c>
      <c r="R780" s="286">
        <f t="shared" si="737"/>
        <v>0</v>
      </c>
      <c r="S780" s="286">
        <f t="shared" si="737"/>
        <v>0</v>
      </c>
      <c r="T780" s="286">
        <f t="shared" si="737"/>
        <v>0</v>
      </c>
      <c r="U780" s="286">
        <f t="shared" si="737"/>
        <v>0</v>
      </c>
      <c r="V780" s="286">
        <f t="shared" si="737"/>
        <v>0</v>
      </c>
      <c r="W780" s="286">
        <f t="shared" si="737"/>
        <v>0</v>
      </c>
      <c r="X780" s="286">
        <f t="shared" si="737"/>
        <v>0</v>
      </c>
      <c r="Y780" s="286">
        <f t="shared" si="737"/>
        <v>0</v>
      </c>
      <c r="Z780" s="286">
        <f t="shared" si="737"/>
        <v>0</v>
      </c>
      <c r="AA780" s="286">
        <f t="shared" si="737"/>
        <v>0</v>
      </c>
      <c r="AB780" s="286">
        <f t="shared" si="737"/>
        <v>0</v>
      </c>
      <c r="AC780" s="286">
        <f t="shared" si="737"/>
        <v>0</v>
      </c>
      <c r="AD780" s="286">
        <f t="shared" si="737"/>
        <v>0</v>
      </c>
      <c r="AE780" s="292">
        <f t="shared" si="702"/>
        <v>2860</v>
      </c>
      <c r="AF780" s="286">
        <f t="shared" si="737"/>
        <v>2860</v>
      </c>
      <c r="AG780" s="286">
        <f t="shared" si="737"/>
        <v>2819</v>
      </c>
      <c r="AH780" s="286">
        <f t="shared" si="737"/>
        <v>3010</v>
      </c>
      <c r="AI780" s="286">
        <f t="shared" si="737"/>
        <v>0</v>
      </c>
      <c r="AJ780" s="286">
        <f t="shared" si="737"/>
        <v>0</v>
      </c>
      <c r="AK780" s="286">
        <f t="shared" si="737"/>
        <v>0</v>
      </c>
      <c r="AL780" s="286">
        <f t="shared" si="737"/>
        <v>0</v>
      </c>
      <c r="AM780" s="286">
        <f t="shared" si="737"/>
        <v>0</v>
      </c>
      <c r="AN780" s="286">
        <f t="shared" si="737"/>
        <v>0</v>
      </c>
      <c r="AO780" s="286">
        <f t="shared" si="737"/>
        <v>0</v>
      </c>
      <c r="AP780" s="286">
        <f t="shared" si="737"/>
        <v>0</v>
      </c>
      <c r="AQ780"/>
    </row>
    <row r="781" spans="1:43" ht="14.25">
      <c r="A781" s="43"/>
      <c r="B781" s="43"/>
      <c r="C781" s="28" t="s">
        <v>300</v>
      </c>
      <c r="D781" s="29">
        <v>10</v>
      </c>
      <c r="E781" s="93">
        <v>2550</v>
      </c>
      <c r="F781" s="93">
        <v>2680</v>
      </c>
      <c r="G781" s="93">
        <v>2680</v>
      </c>
      <c r="H781" s="93">
        <v>720</v>
      </c>
      <c r="I781" s="93">
        <v>680</v>
      </c>
      <c r="J781" s="93">
        <v>680</v>
      </c>
      <c r="K781" s="93">
        <v>600</v>
      </c>
      <c r="L781" s="48">
        <f t="shared" si="717"/>
        <v>2680</v>
      </c>
      <c r="M781" s="48">
        <f t="shared" si="718"/>
        <v>0</v>
      </c>
      <c r="N781" s="93">
        <v>2680</v>
      </c>
      <c r="O781" s="93">
        <v>2680</v>
      </c>
      <c r="P781" s="93">
        <v>2680</v>
      </c>
      <c r="Q781" s="93"/>
      <c r="R781" s="93"/>
      <c r="S781" s="93"/>
      <c r="T781" s="93"/>
      <c r="U781" s="93"/>
      <c r="V781" s="93"/>
      <c r="W781" s="93"/>
      <c r="X781" s="93"/>
      <c r="Y781" s="93"/>
      <c r="Z781" s="93"/>
      <c r="AA781" s="93"/>
      <c r="AB781" s="93"/>
      <c r="AC781" s="93"/>
      <c r="AD781" s="93"/>
      <c r="AE781" s="292">
        <f t="shared" si="702"/>
        <v>2680</v>
      </c>
      <c r="AF781" s="93">
        <v>2680</v>
      </c>
      <c r="AG781" s="93">
        <v>2639</v>
      </c>
      <c r="AH781" s="93">
        <v>2830</v>
      </c>
      <c r="AI781" s="93"/>
      <c r="AJ781" s="93"/>
      <c r="AK781" s="93"/>
      <c r="AL781" s="93"/>
      <c r="AM781" s="93"/>
      <c r="AN781" s="93"/>
      <c r="AO781" s="93"/>
      <c r="AP781" s="93"/>
      <c r="AQ781"/>
    </row>
    <row r="782" spans="1:43" ht="14.25">
      <c r="A782" s="43"/>
      <c r="B782" s="43"/>
      <c r="C782" s="28" t="s">
        <v>301</v>
      </c>
      <c r="D782" s="29">
        <v>20</v>
      </c>
      <c r="E782" s="93">
        <v>180</v>
      </c>
      <c r="F782" s="93">
        <v>180</v>
      </c>
      <c r="G782" s="93">
        <v>180</v>
      </c>
      <c r="H782" s="93">
        <v>40</v>
      </c>
      <c r="I782" s="93">
        <v>40</v>
      </c>
      <c r="J782" s="93">
        <v>50</v>
      </c>
      <c r="K782" s="93">
        <v>50</v>
      </c>
      <c r="L782" s="48">
        <f t="shared" si="717"/>
        <v>180</v>
      </c>
      <c r="M782" s="48">
        <f t="shared" si="718"/>
        <v>0</v>
      </c>
      <c r="N782" s="93">
        <v>180</v>
      </c>
      <c r="O782" s="93">
        <v>180</v>
      </c>
      <c r="P782" s="93">
        <v>180</v>
      </c>
      <c r="Q782" s="93"/>
      <c r="R782" s="93"/>
      <c r="S782" s="93"/>
      <c r="T782" s="93"/>
      <c r="U782" s="93"/>
      <c r="V782" s="93"/>
      <c r="W782" s="93"/>
      <c r="X782" s="93"/>
      <c r="Y782" s="93"/>
      <c r="Z782" s="93"/>
      <c r="AA782" s="93"/>
      <c r="AB782" s="93"/>
      <c r="AC782" s="93"/>
      <c r="AD782" s="93"/>
      <c r="AE782" s="292">
        <f t="shared" si="702"/>
        <v>180</v>
      </c>
      <c r="AF782" s="93">
        <v>180</v>
      </c>
      <c r="AG782" s="93">
        <v>180</v>
      </c>
      <c r="AH782" s="93">
        <v>180</v>
      </c>
      <c r="AI782" s="93"/>
      <c r="AJ782" s="93"/>
      <c r="AK782" s="93"/>
      <c r="AL782" s="93"/>
      <c r="AM782" s="93"/>
      <c r="AN782" s="93"/>
      <c r="AO782" s="93"/>
      <c r="AP782" s="93"/>
      <c r="AQ782"/>
    </row>
    <row r="783" spans="1:43" ht="21" hidden="1" customHeight="1">
      <c r="A783" s="43"/>
      <c r="B783" s="43"/>
      <c r="C783" s="28" t="s">
        <v>310</v>
      </c>
      <c r="D783" s="29" t="s">
        <v>421</v>
      </c>
      <c r="E783" s="93"/>
      <c r="F783" s="93"/>
      <c r="G783" s="93"/>
      <c r="H783" s="93"/>
      <c r="I783" s="93"/>
      <c r="J783" s="93"/>
      <c r="K783" s="93"/>
      <c r="L783" s="48">
        <f t="shared" si="717"/>
        <v>0</v>
      </c>
      <c r="M783" s="48">
        <f t="shared" si="718"/>
        <v>0</v>
      </c>
      <c r="N783" s="93"/>
      <c r="O783" s="93"/>
      <c r="P783" s="93"/>
      <c r="Q783" s="93"/>
      <c r="R783" s="93"/>
      <c r="S783" s="93"/>
      <c r="T783" s="93"/>
      <c r="U783" s="93"/>
      <c r="V783" s="93"/>
      <c r="W783" s="93"/>
      <c r="X783" s="93"/>
      <c r="Y783" s="93"/>
      <c r="Z783" s="93"/>
      <c r="AA783" s="93"/>
      <c r="AB783" s="93"/>
      <c r="AC783" s="93"/>
      <c r="AD783" s="93"/>
      <c r="AE783" s="292">
        <f t="shared" si="702"/>
        <v>0</v>
      </c>
      <c r="AF783" s="93"/>
      <c r="AG783" s="93"/>
      <c r="AH783" s="93"/>
      <c r="AI783" s="93"/>
      <c r="AJ783" s="93"/>
      <c r="AK783" s="93"/>
      <c r="AL783" s="93"/>
      <c r="AM783" s="93"/>
      <c r="AN783" s="93"/>
      <c r="AO783" s="93"/>
      <c r="AP783" s="93"/>
      <c r="AQ783"/>
    </row>
    <row r="784" spans="1:43" ht="27.75" customHeight="1">
      <c r="A784" s="43" t="s">
        <v>543</v>
      </c>
      <c r="B784" s="43"/>
      <c r="C784" s="154" t="s">
        <v>544</v>
      </c>
      <c r="D784" s="129" t="s">
        <v>534</v>
      </c>
      <c r="E784" s="300">
        <f t="shared" ref="E784:T786" si="738">E785</f>
        <v>1125</v>
      </c>
      <c r="F784" s="300">
        <f t="shared" si="738"/>
        <v>1272</v>
      </c>
      <c r="G784" s="300">
        <f t="shared" si="738"/>
        <v>1272</v>
      </c>
      <c r="H784" s="300">
        <f t="shared" si="738"/>
        <v>319</v>
      </c>
      <c r="I784" s="300">
        <f t="shared" si="738"/>
        <v>318</v>
      </c>
      <c r="J784" s="300">
        <f t="shared" si="738"/>
        <v>317</v>
      </c>
      <c r="K784" s="300">
        <f t="shared" si="738"/>
        <v>318</v>
      </c>
      <c r="L784" s="48">
        <f t="shared" si="717"/>
        <v>1272</v>
      </c>
      <c r="M784" s="48">
        <f t="shared" si="718"/>
        <v>0</v>
      </c>
      <c r="N784" s="300">
        <f t="shared" si="738"/>
        <v>1272</v>
      </c>
      <c r="O784" s="300">
        <f t="shared" si="738"/>
        <v>1272</v>
      </c>
      <c r="P784" s="300">
        <f t="shared" si="738"/>
        <v>1272</v>
      </c>
      <c r="Q784" s="300">
        <f t="shared" si="738"/>
        <v>0</v>
      </c>
      <c r="R784" s="300">
        <f t="shared" si="738"/>
        <v>0</v>
      </c>
      <c r="S784" s="300">
        <f t="shared" si="738"/>
        <v>0</v>
      </c>
      <c r="T784" s="300">
        <f t="shared" si="738"/>
        <v>0</v>
      </c>
      <c r="U784" s="300">
        <f t="shared" ref="U784:AP786" si="739">U785</f>
        <v>0</v>
      </c>
      <c r="V784" s="300">
        <f t="shared" si="739"/>
        <v>0</v>
      </c>
      <c r="W784" s="300">
        <f t="shared" si="739"/>
        <v>0</v>
      </c>
      <c r="X784" s="300">
        <f t="shared" si="739"/>
        <v>0</v>
      </c>
      <c r="Y784" s="300">
        <f t="shared" si="739"/>
        <v>0</v>
      </c>
      <c r="Z784" s="300">
        <f t="shared" si="739"/>
        <v>0</v>
      </c>
      <c r="AA784" s="300">
        <f t="shared" si="739"/>
        <v>0</v>
      </c>
      <c r="AB784" s="300">
        <f t="shared" si="739"/>
        <v>0</v>
      </c>
      <c r="AC784" s="300">
        <f t="shared" si="739"/>
        <v>0</v>
      </c>
      <c r="AD784" s="300">
        <f t="shared" si="739"/>
        <v>0</v>
      </c>
      <c r="AE784" s="292">
        <f t="shared" si="702"/>
        <v>1272</v>
      </c>
      <c r="AF784" s="300">
        <f t="shared" si="739"/>
        <v>1272</v>
      </c>
      <c r="AG784" s="300">
        <f t="shared" si="739"/>
        <v>1161</v>
      </c>
      <c r="AH784" s="300">
        <f t="shared" si="739"/>
        <v>1315</v>
      </c>
      <c r="AI784" s="300">
        <f t="shared" si="739"/>
        <v>0</v>
      </c>
      <c r="AJ784" s="300">
        <f t="shared" si="739"/>
        <v>0</v>
      </c>
      <c r="AK784" s="300">
        <f t="shared" si="739"/>
        <v>0</v>
      </c>
      <c r="AL784" s="300">
        <f t="shared" si="739"/>
        <v>0</v>
      </c>
      <c r="AM784" s="300">
        <f t="shared" si="739"/>
        <v>0</v>
      </c>
      <c r="AN784" s="300">
        <f t="shared" si="739"/>
        <v>0</v>
      </c>
      <c r="AO784" s="300">
        <f t="shared" si="739"/>
        <v>0</v>
      </c>
      <c r="AP784" s="300">
        <f t="shared" si="739"/>
        <v>0</v>
      </c>
      <c r="AQ784"/>
    </row>
    <row r="785" spans="1:43" ht="14.25">
      <c r="A785" s="43"/>
      <c r="B785" s="43"/>
      <c r="C785" s="25" t="s">
        <v>298</v>
      </c>
      <c r="D785" s="29"/>
      <c r="E785" s="296">
        <f t="shared" si="738"/>
        <v>1125</v>
      </c>
      <c r="F785" s="296">
        <f t="shared" si="738"/>
        <v>1272</v>
      </c>
      <c r="G785" s="296">
        <f t="shared" si="738"/>
        <v>1272</v>
      </c>
      <c r="H785" s="296">
        <f t="shared" si="738"/>
        <v>319</v>
      </c>
      <c r="I785" s="296">
        <f t="shared" si="738"/>
        <v>318</v>
      </c>
      <c r="J785" s="296">
        <f t="shared" si="738"/>
        <v>317</v>
      </c>
      <c r="K785" s="296">
        <f t="shared" si="738"/>
        <v>318</v>
      </c>
      <c r="L785" s="48">
        <f t="shared" si="717"/>
        <v>1272</v>
      </c>
      <c r="M785" s="48">
        <f t="shared" si="718"/>
        <v>0</v>
      </c>
      <c r="N785" s="296">
        <f t="shared" si="738"/>
        <v>1272</v>
      </c>
      <c r="O785" s="296">
        <f t="shared" si="738"/>
        <v>1272</v>
      </c>
      <c r="P785" s="296">
        <f t="shared" si="738"/>
        <v>1272</v>
      </c>
      <c r="Q785" s="296">
        <f t="shared" si="738"/>
        <v>0</v>
      </c>
      <c r="R785" s="296">
        <f t="shared" si="738"/>
        <v>0</v>
      </c>
      <c r="S785" s="296">
        <f t="shared" si="738"/>
        <v>0</v>
      </c>
      <c r="T785" s="296">
        <f t="shared" si="738"/>
        <v>0</v>
      </c>
      <c r="U785" s="296">
        <f t="shared" si="739"/>
        <v>0</v>
      </c>
      <c r="V785" s="296">
        <f t="shared" si="739"/>
        <v>0</v>
      </c>
      <c r="W785" s="296">
        <f t="shared" si="739"/>
        <v>0</v>
      </c>
      <c r="X785" s="296">
        <f t="shared" si="739"/>
        <v>0</v>
      </c>
      <c r="Y785" s="296">
        <f t="shared" si="739"/>
        <v>0</v>
      </c>
      <c r="Z785" s="296">
        <f t="shared" si="739"/>
        <v>0</v>
      </c>
      <c r="AA785" s="296">
        <f t="shared" si="739"/>
        <v>0</v>
      </c>
      <c r="AB785" s="296">
        <f t="shared" si="739"/>
        <v>0</v>
      </c>
      <c r="AC785" s="296">
        <f t="shared" si="739"/>
        <v>0</v>
      </c>
      <c r="AD785" s="296">
        <f t="shared" si="739"/>
        <v>0</v>
      </c>
      <c r="AE785" s="292">
        <f t="shared" si="702"/>
        <v>1272</v>
      </c>
      <c r="AF785" s="296">
        <f t="shared" si="739"/>
        <v>1272</v>
      </c>
      <c r="AG785" s="296">
        <f t="shared" si="739"/>
        <v>1161</v>
      </c>
      <c r="AH785" s="296">
        <f t="shared" si="739"/>
        <v>1315</v>
      </c>
      <c r="AI785" s="296">
        <f t="shared" si="739"/>
        <v>0</v>
      </c>
      <c r="AJ785" s="296">
        <f t="shared" si="739"/>
        <v>0</v>
      </c>
      <c r="AK785" s="296">
        <f t="shared" si="739"/>
        <v>0</v>
      </c>
      <c r="AL785" s="296">
        <f t="shared" si="739"/>
        <v>0</v>
      </c>
      <c r="AM785" s="296">
        <f t="shared" si="739"/>
        <v>0</v>
      </c>
      <c r="AN785" s="296">
        <f t="shared" si="739"/>
        <v>0</v>
      </c>
      <c r="AO785" s="296">
        <f t="shared" si="739"/>
        <v>0</v>
      </c>
      <c r="AP785" s="296">
        <f t="shared" si="739"/>
        <v>0</v>
      </c>
      <c r="AQ785"/>
    </row>
    <row r="786" spans="1:43" ht="14.25">
      <c r="A786" s="43"/>
      <c r="B786" s="43"/>
      <c r="C786" s="28" t="s">
        <v>299</v>
      </c>
      <c r="D786" s="29">
        <v>1</v>
      </c>
      <c r="E786" s="286">
        <f t="shared" si="738"/>
        <v>1125</v>
      </c>
      <c r="F786" s="286">
        <f t="shared" si="738"/>
        <v>1272</v>
      </c>
      <c r="G786" s="286">
        <f t="shared" si="738"/>
        <v>1272</v>
      </c>
      <c r="H786" s="286">
        <f t="shared" si="738"/>
        <v>319</v>
      </c>
      <c r="I786" s="286">
        <f t="shared" si="738"/>
        <v>318</v>
      </c>
      <c r="J786" s="286">
        <f t="shared" si="738"/>
        <v>317</v>
      </c>
      <c r="K786" s="286">
        <f t="shared" si="738"/>
        <v>318</v>
      </c>
      <c r="L786" s="48">
        <f t="shared" si="717"/>
        <v>1272</v>
      </c>
      <c r="M786" s="48">
        <f t="shared" si="718"/>
        <v>0</v>
      </c>
      <c r="N786" s="286">
        <f t="shared" si="738"/>
        <v>1272</v>
      </c>
      <c r="O786" s="286">
        <f t="shared" si="738"/>
        <v>1272</v>
      </c>
      <c r="P786" s="286">
        <f t="shared" si="738"/>
        <v>1272</v>
      </c>
      <c r="Q786" s="286">
        <f t="shared" si="738"/>
        <v>0</v>
      </c>
      <c r="R786" s="286">
        <f t="shared" si="738"/>
        <v>0</v>
      </c>
      <c r="S786" s="286">
        <f t="shared" si="738"/>
        <v>0</v>
      </c>
      <c r="T786" s="286">
        <f t="shared" si="738"/>
        <v>0</v>
      </c>
      <c r="U786" s="286">
        <f t="shared" si="739"/>
        <v>0</v>
      </c>
      <c r="V786" s="286">
        <f t="shared" si="739"/>
        <v>0</v>
      </c>
      <c r="W786" s="286">
        <f t="shared" si="739"/>
        <v>0</v>
      </c>
      <c r="X786" s="286">
        <f t="shared" si="739"/>
        <v>0</v>
      </c>
      <c r="Y786" s="286">
        <f t="shared" si="739"/>
        <v>0</v>
      </c>
      <c r="Z786" s="286">
        <f t="shared" si="739"/>
        <v>0</v>
      </c>
      <c r="AA786" s="286">
        <f t="shared" si="739"/>
        <v>0</v>
      </c>
      <c r="AB786" s="286">
        <f t="shared" si="739"/>
        <v>0</v>
      </c>
      <c r="AC786" s="286">
        <f t="shared" si="739"/>
        <v>0</v>
      </c>
      <c r="AD786" s="286">
        <f t="shared" si="739"/>
        <v>0</v>
      </c>
      <c r="AE786" s="292">
        <f t="shared" si="702"/>
        <v>1272</v>
      </c>
      <c r="AF786" s="286">
        <f t="shared" si="739"/>
        <v>1272</v>
      </c>
      <c r="AG786" s="286">
        <f t="shared" si="739"/>
        <v>1161</v>
      </c>
      <c r="AH786" s="286">
        <f t="shared" si="739"/>
        <v>1315</v>
      </c>
      <c r="AI786" s="286">
        <f t="shared" si="739"/>
        <v>0</v>
      </c>
      <c r="AJ786" s="286">
        <f t="shared" si="739"/>
        <v>0</v>
      </c>
      <c r="AK786" s="286">
        <f t="shared" si="739"/>
        <v>0</v>
      </c>
      <c r="AL786" s="286">
        <f t="shared" si="739"/>
        <v>0</v>
      </c>
      <c r="AM786" s="286">
        <f t="shared" si="739"/>
        <v>0</v>
      </c>
      <c r="AN786" s="286">
        <f t="shared" si="739"/>
        <v>0</v>
      </c>
      <c r="AO786" s="286">
        <f t="shared" si="739"/>
        <v>0</v>
      </c>
      <c r="AP786" s="286">
        <f t="shared" si="739"/>
        <v>0</v>
      </c>
      <c r="AQ786"/>
    </row>
    <row r="787" spans="1:43" ht="25.5">
      <c r="A787" s="43"/>
      <c r="B787" s="109"/>
      <c r="C787" s="320" t="s">
        <v>535</v>
      </c>
      <c r="D787" s="29" t="s">
        <v>536</v>
      </c>
      <c r="E787" s="286">
        <f t="shared" ref="E787:K787" si="740">E788+E789</f>
        <v>1125</v>
      </c>
      <c r="F787" s="286">
        <f t="shared" si="740"/>
        <v>1272</v>
      </c>
      <c r="G787" s="286">
        <f t="shared" si="740"/>
        <v>1272</v>
      </c>
      <c r="H787" s="286">
        <f t="shared" si="740"/>
        <v>319</v>
      </c>
      <c r="I787" s="286">
        <f t="shared" si="740"/>
        <v>318</v>
      </c>
      <c r="J787" s="286">
        <f t="shared" si="740"/>
        <v>317</v>
      </c>
      <c r="K787" s="286">
        <f t="shared" si="740"/>
        <v>318</v>
      </c>
      <c r="L787" s="48">
        <f t="shared" si="717"/>
        <v>1272</v>
      </c>
      <c r="M787" s="48">
        <f t="shared" si="718"/>
        <v>0</v>
      </c>
      <c r="N787" s="286">
        <f t="shared" ref="N787:AP787" si="741">N788+N789</f>
        <v>1272</v>
      </c>
      <c r="O787" s="286">
        <f t="shared" si="741"/>
        <v>1272</v>
      </c>
      <c r="P787" s="286">
        <f t="shared" si="741"/>
        <v>1272</v>
      </c>
      <c r="Q787" s="286">
        <f t="shared" si="741"/>
        <v>0</v>
      </c>
      <c r="R787" s="286">
        <f t="shared" si="741"/>
        <v>0</v>
      </c>
      <c r="S787" s="286">
        <f t="shared" si="741"/>
        <v>0</v>
      </c>
      <c r="T787" s="286">
        <f t="shared" si="741"/>
        <v>0</v>
      </c>
      <c r="U787" s="286">
        <f t="shared" si="741"/>
        <v>0</v>
      </c>
      <c r="V787" s="286">
        <f t="shared" si="741"/>
        <v>0</v>
      </c>
      <c r="W787" s="286">
        <f t="shared" si="741"/>
        <v>0</v>
      </c>
      <c r="X787" s="286">
        <f t="shared" si="741"/>
        <v>0</v>
      </c>
      <c r="Y787" s="286">
        <f t="shared" si="741"/>
        <v>0</v>
      </c>
      <c r="Z787" s="286">
        <f t="shared" si="741"/>
        <v>0</v>
      </c>
      <c r="AA787" s="286">
        <f t="shared" si="741"/>
        <v>0</v>
      </c>
      <c r="AB787" s="286">
        <f t="shared" si="741"/>
        <v>0</v>
      </c>
      <c r="AC787" s="286">
        <f t="shared" si="741"/>
        <v>0</v>
      </c>
      <c r="AD787" s="286">
        <f t="shared" si="741"/>
        <v>0</v>
      </c>
      <c r="AE787" s="292">
        <f t="shared" si="702"/>
        <v>1272</v>
      </c>
      <c r="AF787" s="286">
        <f t="shared" si="741"/>
        <v>1272</v>
      </c>
      <c r="AG787" s="286">
        <f t="shared" si="741"/>
        <v>1161</v>
      </c>
      <c r="AH787" s="286">
        <f t="shared" si="741"/>
        <v>1315</v>
      </c>
      <c r="AI787" s="286">
        <f t="shared" si="741"/>
        <v>0</v>
      </c>
      <c r="AJ787" s="286">
        <f t="shared" si="741"/>
        <v>0</v>
      </c>
      <c r="AK787" s="286">
        <f t="shared" si="741"/>
        <v>0</v>
      </c>
      <c r="AL787" s="286">
        <f t="shared" si="741"/>
        <v>0</v>
      </c>
      <c r="AM787" s="286">
        <f t="shared" si="741"/>
        <v>0</v>
      </c>
      <c r="AN787" s="286">
        <f t="shared" si="741"/>
        <v>0</v>
      </c>
      <c r="AO787" s="286">
        <f t="shared" si="741"/>
        <v>0</v>
      </c>
      <c r="AP787" s="286">
        <f t="shared" si="741"/>
        <v>0</v>
      </c>
      <c r="AQ787"/>
    </row>
    <row r="788" spans="1:43" ht="14.25">
      <c r="A788" s="43"/>
      <c r="B788" s="43"/>
      <c r="C788" s="28" t="s">
        <v>300</v>
      </c>
      <c r="D788" s="29">
        <v>10</v>
      </c>
      <c r="E788" s="93">
        <v>1075</v>
      </c>
      <c r="F788" s="93">
        <v>1222</v>
      </c>
      <c r="G788" s="93">
        <v>1222</v>
      </c>
      <c r="H788" s="93">
        <v>307</v>
      </c>
      <c r="I788" s="93">
        <v>305</v>
      </c>
      <c r="J788" s="93">
        <v>305</v>
      </c>
      <c r="K788" s="93">
        <v>305</v>
      </c>
      <c r="L788" s="48">
        <f t="shared" si="717"/>
        <v>1222</v>
      </c>
      <c r="M788" s="48">
        <f t="shared" si="718"/>
        <v>0</v>
      </c>
      <c r="N788" s="93">
        <v>1222</v>
      </c>
      <c r="O788" s="93">
        <v>1222</v>
      </c>
      <c r="P788" s="93">
        <v>1222</v>
      </c>
      <c r="Q788" s="93"/>
      <c r="R788" s="93"/>
      <c r="S788" s="93"/>
      <c r="T788" s="93"/>
      <c r="U788" s="93"/>
      <c r="V788" s="93"/>
      <c r="W788" s="93"/>
      <c r="X788" s="93"/>
      <c r="Y788" s="93"/>
      <c r="Z788" s="93"/>
      <c r="AA788" s="93"/>
      <c r="AB788" s="93"/>
      <c r="AC788" s="93"/>
      <c r="AD788" s="93"/>
      <c r="AE788" s="292">
        <f t="shared" si="702"/>
        <v>1222</v>
      </c>
      <c r="AF788" s="93">
        <v>1222</v>
      </c>
      <c r="AG788" s="93">
        <v>1111</v>
      </c>
      <c r="AH788" s="93">
        <v>1265</v>
      </c>
      <c r="AI788" s="93"/>
      <c r="AJ788" s="93"/>
      <c r="AK788" s="93"/>
      <c r="AL788" s="93"/>
      <c r="AM788" s="93"/>
      <c r="AN788" s="93"/>
      <c r="AO788" s="93"/>
      <c r="AP788" s="93"/>
      <c r="AQ788"/>
    </row>
    <row r="789" spans="1:43" ht="14.25">
      <c r="A789" s="43"/>
      <c r="B789" s="43"/>
      <c r="C789" s="28" t="s">
        <v>301</v>
      </c>
      <c r="D789" s="29">
        <v>20</v>
      </c>
      <c r="E789" s="93">
        <v>50</v>
      </c>
      <c r="F789" s="93">
        <v>50</v>
      </c>
      <c r="G789" s="93">
        <v>50</v>
      </c>
      <c r="H789" s="93">
        <v>12</v>
      </c>
      <c r="I789" s="93">
        <v>13</v>
      </c>
      <c r="J789" s="93">
        <v>12</v>
      </c>
      <c r="K789" s="93">
        <v>13</v>
      </c>
      <c r="L789" s="48">
        <f t="shared" si="717"/>
        <v>50</v>
      </c>
      <c r="M789" s="48">
        <f t="shared" si="718"/>
        <v>0</v>
      </c>
      <c r="N789" s="93">
        <v>50</v>
      </c>
      <c r="O789" s="93">
        <v>50</v>
      </c>
      <c r="P789" s="93">
        <v>50</v>
      </c>
      <c r="Q789" s="93"/>
      <c r="R789" s="93"/>
      <c r="S789" s="93"/>
      <c r="T789" s="93"/>
      <c r="U789" s="93"/>
      <c r="V789" s="93"/>
      <c r="W789" s="93"/>
      <c r="X789" s="93"/>
      <c r="Y789" s="93"/>
      <c r="Z789" s="93"/>
      <c r="AA789" s="93"/>
      <c r="AB789" s="93"/>
      <c r="AC789" s="93"/>
      <c r="AD789" s="93"/>
      <c r="AE789" s="292">
        <f t="shared" si="702"/>
        <v>50</v>
      </c>
      <c r="AF789" s="93">
        <v>50</v>
      </c>
      <c r="AG789" s="93">
        <v>50</v>
      </c>
      <c r="AH789" s="93">
        <v>50</v>
      </c>
      <c r="AI789" s="93"/>
      <c r="AJ789" s="93"/>
      <c r="AK789" s="93"/>
      <c r="AL789" s="93"/>
      <c r="AM789" s="93"/>
      <c r="AN789" s="93"/>
      <c r="AO789" s="93"/>
      <c r="AP789" s="93"/>
      <c r="AQ789"/>
    </row>
    <row r="790" spans="1:43" ht="33" customHeight="1">
      <c r="A790" s="43" t="s">
        <v>545</v>
      </c>
      <c r="B790" s="43"/>
      <c r="C790" s="154" t="s">
        <v>546</v>
      </c>
      <c r="D790" s="129" t="s">
        <v>534</v>
      </c>
      <c r="E790" s="300">
        <f t="shared" ref="E790:T792" si="742">E791</f>
        <v>1020</v>
      </c>
      <c r="F790" s="300">
        <f t="shared" si="742"/>
        <v>1135</v>
      </c>
      <c r="G790" s="300">
        <f t="shared" si="742"/>
        <v>1135</v>
      </c>
      <c r="H790" s="300">
        <f t="shared" si="742"/>
        <v>287</v>
      </c>
      <c r="I790" s="300">
        <f t="shared" si="742"/>
        <v>285</v>
      </c>
      <c r="J790" s="300">
        <f t="shared" si="742"/>
        <v>283</v>
      </c>
      <c r="K790" s="300">
        <f t="shared" si="742"/>
        <v>280</v>
      </c>
      <c r="L790" s="48">
        <f t="shared" si="717"/>
        <v>1135</v>
      </c>
      <c r="M790" s="48">
        <f t="shared" si="718"/>
        <v>0</v>
      </c>
      <c r="N790" s="300">
        <f t="shared" si="742"/>
        <v>1135</v>
      </c>
      <c r="O790" s="300">
        <f t="shared" si="742"/>
        <v>1135</v>
      </c>
      <c r="P790" s="300">
        <f t="shared" si="742"/>
        <v>1135</v>
      </c>
      <c r="Q790" s="300">
        <f t="shared" si="742"/>
        <v>0</v>
      </c>
      <c r="R790" s="300">
        <f t="shared" si="742"/>
        <v>0</v>
      </c>
      <c r="S790" s="300">
        <f t="shared" si="742"/>
        <v>0</v>
      </c>
      <c r="T790" s="300">
        <f t="shared" si="742"/>
        <v>0</v>
      </c>
      <c r="U790" s="300">
        <f t="shared" ref="U790:AP792" si="743">U791</f>
        <v>0</v>
      </c>
      <c r="V790" s="300">
        <f t="shared" si="743"/>
        <v>0</v>
      </c>
      <c r="W790" s="300">
        <f t="shared" si="743"/>
        <v>0</v>
      </c>
      <c r="X790" s="300">
        <f t="shared" si="743"/>
        <v>0</v>
      </c>
      <c r="Y790" s="300">
        <f t="shared" si="743"/>
        <v>0</v>
      </c>
      <c r="Z790" s="300">
        <f t="shared" si="743"/>
        <v>0</v>
      </c>
      <c r="AA790" s="300">
        <f t="shared" si="743"/>
        <v>0</v>
      </c>
      <c r="AB790" s="300">
        <f t="shared" si="743"/>
        <v>0</v>
      </c>
      <c r="AC790" s="300">
        <f t="shared" si="743"/>
        <v>0</v>
      </c>
      <c r="AD790" s="300">
        <f t="shared" si="743"/>
        <v>0</v>
      </c>
      <c r="AE790" s="292">
        <f t="shared" si="702"/>
        <v>1135</v>
      </c>
      <c r="AF790" s="300">
        <f t="shared" si="743"/>
        <v>1135</v>
      </c>
      <c r="AG790" s="300">
        <f t="shared" si="743"/>
        <v>1047</v>
      </c>
      <c r="AH790" s="300">
        <f t="shared" si="743"/>
        <v>985</v>
      </c>
      <c r="AI790" s="300">
        <f t="shared" si="743"/>
        <v>0</v>
      </c>
      <c r="AJ790" s="300">
        <f t="shared" si="743"/>
        <v>0</v>
      </c>
      <c r="AK790" s="300">
        <f t="shared" si="743"/>
        <v>0</v>
      </c>
      <c r="AL790" s="300">
        <f t="shared" si="743"/>
        <v>0</v>
      </c>
      <c r="AM790" s="300">
        <f t="shared" si="743"/>
        <v>0</v>
      </c>
      <c r="AN790" s="300">
        <f t="shared" si="743"/>
        <v>0</v>
      </c>
      <c r="AO790" s="300">
        <f t="shared" si="743"/>
        <v>0</v>
      </c>
      <c r="AP790" s="300">
        <f t="shared" si="743"/>
        <v>0</v>
      </c>
      <c r="AQ790"/>
    </row>
    <row r="791" spans="1:43" ht="14.25">
      <c r="A791" s="43"/>
      <c r="B791" s="43"/>
      <c r="C791" s="25" t="s">
        <v>298</v>
      </c>
      <c r="D791" s="29"/>
      <c r="E791" s="296">
        <f t="shared" si="742"/>
        <v>1020</v>
      </c>
      <c r="F791" s="296">
        <f t="shared" si="742"/>
        <v>1135</v>
      </c>
      <c r="G791" s="296">
        <f t="shared" si="742"/>
        <v>1135</v>
      </c>
      <c r="H791" s="296">
        <f t="shared" si="742"/>
        <v>287</v>
      </c>
      <c r="I791" s="296">
        <f t="shared" si="742"/>
        <v>285</v>
      </c>
      <c r="J791" s="296">
        <f t="shared" si="742"/>
        <v>283</v>
      </c>
      <c r="K791" s="296">
        <f t="shared" si="742"/>
        <v>280</v>
      </c>
      <c r="L791" s="48">
        <f t="shared" si="717"/>
        <v>1135</v>
      </c>
      <c r="M791" s="48">
        <f t="shared" si="718"/>
        <v>0</v>
      </c>
      <c r="N791" s="296">
        <f t="shared" si="742"/>
        <v>1135</v>
      </c>
      <c r="O791" s="296">
        <f t="shared" si="742"/>
        <v>1135</v>
      </c>
      <c r="P791" s="296">
        <f t="shared" si="742"/>
        <v>1135</v>
      </c>
      <c r="Q791" s="296">
        <f t="shared" si="742"/>
        <v>0</v>
      </c>
      <c r="R791" s="296">
        <f t="shared" si="742"/>
        <v>0</v>
      </c>
      <c r="S791" s="296">
        <f t="shared" si="742"/>
        <v>0</v>
      </c>
      <c r="T791" s="296">
        <f t="shared" si="742"/>
        <v>0</v>
      </c>
      <c r="U791" s="296">
        <f t="shared" si="743"/>
        <v>0</v>
      </c>
      <c r="V791" s="296">
        <f t="shared" si="743"/>
        <v>0</v>
      </c>
      <c r="W791" s="296">
        <f t="shared" si="743"/>
        <v>0</v>
      </c>
      <c r="X791" s="296">
        <f t="shared" si="743"/>
        <v>0</v>
      </c>
      <c r="Y791" s="296">
        <f t="shared" si="743"/>
        <v>0</v>
      </c>
      <c r="Z791" s="296">
        <f t="shared" si="743"/>
        <v>0</v>
      </c>
      <c r="AA791" s="296">
        <f t="shared" si="743"/>
        <v>0</v>
      </c>
      <c r="AB791" s="296">
        <f t="shared" si="743"/>
        <v>0</v>
      </c>
      <c r="AC791" s="296">
        <f t="shared" si="743"/>
        <v>0</v>
      </c>
      <c r="AD791" s="296">
        <f t="shared" si="743"/>
        <v>0</v>
      </c>
      <c r="AE791" s="292">
        <f t="shared" si="702"/>
        <v>1135</v>
      </c>
      <c r="AF791" s="296">
        <f t="shared" si="743"/>
        <v>1135</v>
      </c>
      <c r="AG791" s="296">
        <f t="shared" si="743"/>
        <v>1047</v>
      </c>
      <c r="AH791" s="296">
        <f t="shared" si="743"/>
        <v>985</v>
      </c>
      <c r="AI791" s="296">
        <f t="shared" si="743"/>
        <v>0</v>
      </c>
      <c r="AJ791" s="296">
        <f t="shared" si="743"/>
        <v>0</v>
      </c>
      <c r="AK791" s="296">
        <f t="shared" si="743"/>
        <v>0</v>
      </c>
      <c r="AL791" s="296">
        <f t="shared" si="743"/>
        <v>0</v>
      </c>
      <c r="AM791" s="296">
        <f t="shared" si="743"/>
        <v>0</v>
      </c>
      <c r="AN791" s="296">
        <f t="shared" si="743"/>
        <v>0</v>
      </c>
      <c r="AO791" s="296">
        <f t="shared" si="743"/>
        <v>0</v>
      </c>
      <c r="AP791" s="296">
        <f t="shared" si="743"/>
        <v>0</v>
      </c>
      <c r="AQ791"/>
    </row>
    <row r="792" spans="1:43" ht="14.25">
      <c r="A792" s="43"/>
      <c r="B792" s="43"/>
      <c r="C792" s="28" t="s">
        <v>299</v>
      </c>
      <c r="D792" s="29">
        <v>1</v>
      </c>
      <c r="E792" s="286">
        <f t="shared" si="742"/>
        <v>1020</v>
      </c>
      <c r="F792" s="286">
        <f t="shared" si="742"/>
        <v>1135</v>
      </c>
      <c r="G792" s="286">
        <f t="shared" si="742"/>
        <v>1135</v>
      </c>
      <c r="H792" s="286">
        <f t="shared" si="742"/>
        <v>287</v>
      </c>
      <c r="I792" s="286">
        <f t="shared" si="742"/>
        <v>285</v>
      </c>
      <c r="J792" s="286">
        <f t="shared" si="742"/>
        <v>283</v>
      </c>
      <c r="K792" s="286">
        <f t="shared" si="742"/>
        <v>280</v>
      </c>
      <c r="L792" s="48">
        <f t="shared" si="717"/>
        <v>1135</v>
      </c>
      <c r="M792" s="48">
        <f t="shared" si="718"/>
        <v>0</v>
      </c>
      <c r="N792" s="286">
        <f t="shared" si="742"/>
        <v>1135</v>
      </c>
      <c r="O792" s="286">
        <f t="shared" si="742"/>
        <v>1135</v>
      </c>
      <c r="P792" s="286">
        <f t="shared" si="742"/>
        <v>1135</v>
      </c>
      <c r="Q792" s="286">
        <f t="shared" si="742"/>
        <v>0</v>
      </c>
      <c r="R792" s="286">
        <f t="shared" si="742"/>
        <v>0</v>
      </c>
      <c r="S792" s="286">
        <f t="shared" si="742"/>
        <v>0</v>
      </c>
      <c r="T792" s="286">
        <f t="shared" si="742"/>
        <v>0</v>
      </c>
      <c r="U792" s="286">
        <f t="shared" si="743"/>
        <v>0</v>
      </c>
      <c r="V792" s="286">
        <f t="shared" si="743"/>
        <v>0</v>
      </c>
      <c r="W792" s="286">
        <f t="shared" si="743"/>
        <v>0</v>
      </c>
      <c r="X792" s="286">
        <f t="shared" si="743"/>
        <v>0</v>
      </c>
      <c r="Y792" s="286">
        <f t="shared" si="743"/>
        <v>0</v>
      </c>
      <c r="Z792" s="286">
        <f t="shared" si="743"/>
        <v>0</v>
      </c>
      <c r="AA792" s="286">
        <f t="shared" si="743"/>
        <v>0</v>
      </c>
      <c r="AB792" s="286">
        <f t="shared" si="743"/>
        <v>0</v>
      </c>
      <c r="AC792" s="286">
        <f t="shared" si="743"/>
        <v>0</v>
      </c>
      <c r="AD792" s="286">
        <f t="shared" si="743"/>
        <v>0</v>
      </c>
      <c r="AE792" s="292">
        <f t="shared" si="702"/>
        <v>1135</v>
      </c>
      <c r="AF792" s="286">
        <f t="shared" si="743"/>
        <v>1135</v>
      </c>
      <c r="AG792" s="286">
        <f t="shared" si="743"/>
        <v>1047</v>
      </c>
      <c r="AH792" s="286">
        <f t="shared" si="743"/>
        <v>985</v>
      </c>
      <c r="AI792" s="286">
        <f t="shared" si="743"/>
        <v>0</v>
      </c>
      <c r="AJ792" s="286">
        <f t="shared" si="743"/>
        <v>0</v>
      </c>
      <c r="AK792" s="286">
        <f t="shared" si="743"/>
        <v>0</v>
      </c>
      <c r="AL792" s="286">
        <f t="shared" si="743"/>
        <v>0</v>
      </c>
      <c r="AM792" s="286">
        <f t="shared" si="743"/>
        <v>0</v>
      </c>
      <c r="AN792" s="286">
        <f t="shared" si="743"/>
        <v>0</v>
      </c>
      <c r="AO792" s="286">
        <f t="shared" si="743"/>
        <v>0</v>
      </c>
      <c r="AP792" s="286">
        <f t="shared" si="743"/>
        <v>0</v>
      </c>
      <c r="AQ792"/>
    </row>
    <row r="793" spans="1:43" ht="25.5">
      <c r="A793" s="43"/>
      <c r="B793" s="109"/>
      <c r="C793" s="320" t="s">
        <v>535</v>
      </c>
      <c r="D793" s="29" t="s">
        <v>536</v>
      </c>
      <c r="E793" s="286">
        <f t="shared" ref="E793:K793" si="744">E794+E795</f>
        <v>1020</v>
      </c>
      <c r="F793" s="286">
        <f t="shared" si="744"/>
        <v>1135</v>
      </c>
      <c r="G793" s="286">
        <f t="shared" si="744"/>
        <v>1135</v>
      </c>
      <c r="H793" s="286">
        <f t="shared" si="744"/>
        <v>287</v>
      </c>
      <c r="I793" s="286">
        <f t="shared" si="744"/>
        <v>285</v>
      </c>
      <c r="J793" s="286">
        <f t="shared" si="744"/>
        <v>283</v>
      </c>
      <c r="K793" s="286">
        <f t="shared" si="744"/>
        <v>280</v>
      </c>
      <c r="L793" s="48">
        <f t="shared" si="717"/>
        <v>1135</v>
      </c>
      <c r="M793" s="48">
        <f t="shared" si="718"/>
        <v>0</v>
      </c>
      <c r="N793" s="286">
        <f t="shared" ref="N793:AP793" si="745">N794+N795</f>
        <v>1135</v>
      </c>
      <c r="O793" s="286">
        <f t="shared" si="745"/>
        <v>1135</v>
      </c>
      <c r="P793" s="286">
        <f t="shared" si="745"/>
        <v>1135</v>
      </c>
      <c r="Q793" s="286">
        <f t="shared" si="745"/>
        <v>0</v>
      </c>
      <c r="R793" s="286">
        <f t="shared" si="745"/>
        <v>0</v>
      </c>
      <c r="S793" s="286">
        <f t="shared" si="745"/>
        <v>0</v>
      </c>
      <c r="T793" s="286">
        <f t="shared" si="745"/>
        <v>0</v>
      </c>
      <c r="U793" s="286">
        <f t="shared" si="745"/>
        <v>0</v>
      </c>
      <c r="V793" s="286">
        <f t="shared" si="745"/>
        <v>0</v>
      </c>
      <c r="W793" s="286">
        <f t="shared" si="745"/>
        <v>0</v>
      </c>
      <c r="X793" s="286">
        <f t="shared" si="745"/>
        <v>0</v>
      </c>
      <c r="Y793" s="286">
        <f t="shared" si="745"/>
        <v>0</v>
      </c>
      <c r="Z793" s="286">
        <f t="shared" si="745"/>
        <v>0</v>
      </c>
      <c r="AA793" s="286">
        <f t="shared" si="745"/>
        <v>0</v>
      </c>
      <c r="AB793" s="286">
        <f t="shared" si="745"/>
        <v>0</v>
      </c>
      <c r="AC793" s="286">
        <f t="shared" si="745"/>
        <v>0</v>
      </c>
      <c r="AD793" s="286">
        <f t="shared" si="745"/>
        <v>0</v>
      </c>
      <c r="AE793" s="292">
        <f t="shared" si="702"/>
        <v>1135</v>
      </c>
      <c r="AF793" s="286">
        <f t="shared" si="745"/>
        <v>1135</v>
      </c>
      <c r="AG793" s="286">
        <f t="shared" si="745"/>
        <v>1047</v>
      </c>
      <c r="AH793" s="286">
        <f t="shared" si="745"/>
        <v>985</v>
      </c>
      <c r="AI793" s="286">
        <f t="shared" si="745"/>
        <v>0</v>
      </c>
      <c r="AJ793" s="286">
        <f t="shared" si="745"/>
        <v>0</v>
      </c>
      <c r="AK793" s="286">
        <f t="shared" si="745"/>
        <v>0</v>
      </c>
      <c r="AL793" s="286">
        <f t="shared" si="745"/>
        <v>0</v>
      </c>
      <c r="AM793" s="286">
        <f t="shared" si="745"/>
        <v>0</v>
      </c>
      <c r="AN793" s="286">
        <f t="shared" si="745"/>
        <v>0</v>
      </c>
      <c r="AO793" s="286">
        <f t="shared" si="745"/>
        <v>0</v>
      </c>
      <c r="AP793" s="286">
        <f t="shared" si="745"/>
        <v>0</v>
      </c>
      <c r="AQ793"/>
    </row>
    <row r="794" spans="1:43" ht="14.25">
      <c r="A794" s="43"/>
      <c r="B794" s="43"/>
      <c r="C794" s="28" t="s">
        <v>300</v>
      </c>
      <c r="D794" s="29">
        <v>10</v>
      </c>
      <c r="E794" s="93">
        <v>980</v>
      </c>
      <c r="F794" s="93">
        <v>1100</v>
      </c>
      <c r="G794" s="93">
        <v>1100</v>
      </c>
      <c r="H794" s="93">
        <v>280</v>
      </c>
      <c r="I794" s="93">
        <v>275</v>
      </c>
      <c r="J794" s="93">
        <v>275</v>
      </c>
      <c r="K794" s="93">
        <v>270</v>
      </c>
      <c r="L794" s="48">
        <f t="shared" si="717"/>
        <v>1100</v>
      </c>
      <c r="M794" s="48">
        <f t="shared" si="718"/>
        <v>0</v>
      </c>
      <c r="N794" s="93">
        <v>1100</v>
      </c>
      <c r="O794" s="93">
        <v>1100</v>
      </c>
      <c r="P794" s="93">
        <v>1100</v>
      </c>
      <c r="Q794" s="93"/>
      <c r="R794" s="93"/>
      <c r="S794" s="93"/>
      <c r="T794" s="93"/>
      <c r="U794" s="93"/>
      <c r="V794" s="93"/>
      <c r="W794" s="93"/>
      <c r="X794" s="93"/>
      <c r="Y794" s="93"/>
      <c r="Z794" s="93"/>
      <c r="AA794" s="93"/>
      <c r="AB794" s="93"/>
      <c r="AC794" s="93"/>
      <c r="AD794" s="93"/>
      <c r="AE794" s="292">
        <f t="shared" si="702"/>
        <v>1100</v>
      </c>
      <c r="AF794" s="93">
        <v>1100</v>
      </c>
      <c r="AG794" s="93">
        <v>1015</v>
      </c>
      <c r="AH794" s="93">
        <v>950</v>
      </c>
      <c r="AI794" s="93"/>
      <c r="AJ794" s="93"/>
      <c r="AK794" s="93"/>
      <c r="AL794" s="93"/>
      <c r="AM794" s="93"/>
      <c r="AN794" s="93"/>
      <c r="AO794" s="93"/>
      <c r="AP794" s="93"/>
      <c r="AQ794"/>
    </row>
    <row r="795" spans="1:43" ht="13.5" customHeight="1">
      <c r="A795" s="43"/>
      <c r="B795" s="43"/>
      <c r="C795" s="28" t="s">
        <v>301</v>
      </c>
      <c r="D795" s="29">
        <v>20</v>
      </c>
      <c r="E795" s="93">
        <v>40</v>
      </c>
      <c r="F795" s="93">
        <v>35</v>
      </c>
      <c r="G795" s="93">
        <v>35</v>
      </c>
      <c r="H795" s="93">
        <v>7</v>
      </c>
      <c r="I795" s="93">
        <v>10</v>
      </c>
      <c r="J795" s="93">
        <v>8</v>
      </c>
      <c r="K795" s="93">
        <v>10</v>
      </c>
      <c r="L795" s="48">
        <f t="shared" si="717"/>
        <v>35</v>
      </c>
      <c r="M795" s="48">
        <f t="shared" si="718"/>
        <v>0</v>
      </c>
      <c r="N795" s="93">
        <v>35</v>
      </c>
      <c r="O795" s="93">
        <v>35</v>
      </c>
      <c r="P795" s="93">
        <v>35</v>
      </c>
      <c r="Q795" s="93"/>
      <c r="R795" s="93"/>
      <c r="S795" s="93"/>
      <c r="T795" s="93"/>
      <c r="U795" s="93"/>
      <c r="V795" s="93"/>
      <c r="W795" s="93"/>
      <c r="X795" s="93"/>
      <c r="Y795" s="93"/>
      <c r="Z795" s="93"/>
      <c r="AA795" s="93"/>
      <c r="AB795" s="93"/>
      <c r="AC795" s="93"/>
      <c r="AD795" s="93"/>
      <c r="AE795" s="292">
        <f t="shared" si="702"/>
        <v>35</v>
      </c>
      <c r="AF795" s="93">
        <v>35</v>
      </c>
      <c r="AG795" s="93">
        <v>32</v>
      </c>
      <c r="AH795" s="93">
        <v>35</v>
      </c>
      <c r="AI795" s="93"/>
      <c r="AJ795" s="93"/>
      <c r="AK795" s="93"/>
      <c r="AL795" s="93"/>
      <c r="AM795" s="93"/>
      <c r="AN795" s="93"/>
      <c r="AO795" s="93"/>
      <c r="AP795" s="93"/>
      <c r="AQ795"/>
    </row>
    <row r="796" spans="1:43" ht="14.25" hidden="1" customHeight="1">
      <c r="A796" s="43">
        <v>2.2999999999999998</v>
      </c>
      <c r="B796" s="43"/>
      <c r="C796" s="188" t="s">
        <v>547</v>
      </c>
      <c r="D796" s="155" t="s">
        <v>548</v>
      </c>
      <c r="E796" s="300">
        <f t="shared" ref="E796:K796" si="746">E797+E800+E803+E806+E809+E812</f>
        <v>0</v>
      </c>
      <c r="F796" s="300">
        <f t="shared" si="746"/>
        <v>0</v>
      </c>
      <c r="G796" s="300">
        <f t="shared" si="746"/>
        <v>0</v>
      </c>
      <c r="H796" s="300">
        <f t="shared" si="746"/>
        <v>0</v>
      </c>
      <c r="I796" s="300">
        <f t="shared" si="746"/>
        <v>0</v>
      </c>
      <c r="J796" s="300">
        <f t="shared" si="746"/>
        <v>0</v>
      </c>
      <c r="K796" s="300">
        <f t="shared" si="746"/>
        <v>0</v>
      </c>
      <c r="L796" s="48">
        <f t="shared" si="717"/>
        <v>0</v>
      </c>
      <c r="M796" s="48">
        <f t="shared" si="718"/>
        <v>0</v>
      </c>
      <c r="N796" s="300">
        <f t="shared" ref="N796:AP796" si="747">N797+N800+N803+N806+N809+N812</f>
        <v>0</v>
      </c>
      <c r="O796" s="300">
        <f t="shared" si="747"/>
        <v>0</v>
      </c>
      <c r="P796" s="300">
        <f t="shared" si="747"/>
        <v>0</v>
      </c>
      <c r="Q796" s="300">
        <f t="shared" si="747"/>
        <v>0</v>
      </c>
      <c r="R796" s="300">
        <f t="shared" si="747"/>
        <v>0</v>
      </c>
      <c r="S796" s="300">
        <f t="shared" si="747"/>
        <v>0</v>
      </c>
      <c r="T796" s="300">
        <f t="shared" si="747"/>
        <v>0</v>
      </c>
      <c r="U796" s="300">
        <f t="shared" si="747"/>
        <v>0</v>
      </c>
      <c r="V796" s="300">
        <f t="shared" si="747"/>
        <v>0</v>
      </c>
      <c r="W796" s="300">
        <f t="shared" si="747"/>
        <v>0</v>
      </c>
      <c r="X796" s="300">
        <f t="shared" si="747"/>
        <v>0</v>
      </c>
      <c r="Y796" s="300">
        <f t="shared" si="747"/>
        <v>0</v>
      </c>
      <c r="Z796" s="300">
        <f t="shared" si="747"/>
        <v>0</v>
      </c>
      <c r="AA796" s="300">
        <f t="shared" si="747"/>
        <v>0</v>
      </c>
      <c r="AB796" s="300">
        <f t="shared" si="747"/>
        <v>0</v>
      </c>
      <c r="AC796" s="300">
        <f t="shared" si="747"/>
        <v>0</v>
      </c>
      <c r="AD796" s="300">
        <f t="shared" si="747"/>
        <v>0</v>
      </c>
      <c r="AE796" s="292">
        <f t="shared" si="702"/>
        <v>0</v>
      </c>
      <c r="AF796" s="300">
        <f t="shared" si="747"/>
        <v>0</v>
      </c>
      <c r="AG796" s="300">
        <f t="shared" si="747"/>
        <v>0</v>
      </c>
      <c r="AH796" s="300">
        <f t="shared" si="747"/>
        <v>0</v>
      </c>
      <c r="AI796" s="300">
        <f t="shared" si="747"/>
        <v>0</v>
      </c>
      <c r="AJ796" s="300">
        <f t="shared" si="747"/>
        <v>0</v>
      </c>
      <c r="AK796" s="300">
        <f t="shared" si="747"/>
        <v>0</v>
      </c>
      <c r="AL796" s="300">
        <f t="shared" si="747"/>
        <v>0</v>
      </c>
      <c r="AM796" s="300">
        <f t="shared" si="747"/>
        <v>0</v>
      </c>
      <c r="AN796" s="300">
        <f t="shared" si="747"/>
        <v>0</v>
      </c>
      <c r="AO796" s="300">
        <f t="shared" si="747"/>
        <v>0</v>
      </c>
      <c r="AP796" s="300">
        <f t="shared" si="747"/>
        <v>0</v>
      </c>
      <c r="AQ796"/>
    </row>
    <row r="797" spans="1:43" ht="14.25" hidden="1" customHeight="1">
      <c r="A797" s="43" t="s">
        <v>549</v>
      </c>
      <c r="B797" s="43"/>
      <c r="C797" s="25" t="s">
        <v>550</v>
      </c>
      <c r="D797" s="26" t="s">
        <v>548</v>
      </c>
      <c r="E797" s="287">
        <f t="shared" ref="E797:T798" si="748">E798</f>
        <v>0</v>
      </c>
      <c r="F797" s="287">
        <f t="shared" si="748"/>
        <v>0</v>
      </c>
      <c r="G797" s="287">
        <f t="shared" si="748"/>
        <v>0</v>
      </c>
      <c r="H797" s="287">
        <f t="shared" si="748"/>
        <v>0</v>
      </c>
      <c r="I797" s="287">
        <f t="shared" si="748"/>
        <v>0</v>
      </c>
      <c r="J797" s="287">
        <f t="shared" si="748"/>
        <v>0</v>
      </c>
      <c r="K797" s="287">
        <f t="shared" si="748"/>
        <v>0</v>
      </c>
      <c r="L797" s="48">
        <f t="shared" si="717"/>
        <v>0</v>
      </c>
      <c r="M797" s="48">
        <f t="shared" si="718"/>
        <v>0</v>
      </c>
      <c r="N797" s="287">
        <f t="shared" si="748"/>
        <v>0</v>
      </c>
      <c r="O797" s="287">
        <f t="shared" si="748"/>
        <v>0</v>
      </c>
      <c r="P797" s="287">
        <f t="shared" si="748"/>
        <v>0</v>
      </c>
      <c r="Q797" s="287">
        <f t="shared" si="748"/>
        <v>0</v>
      </c>
      <c r="R797" s="287">
        <f t="shared" si="748"/>
        <v>0</v>
      </c>
      <c r="S797" s="287">
        <f t="shared" si="748"/>
        <v>0</v>
      </c>
      <c r="T797" s="287">
        <f t="shared" si="748"/>
        <v>0</v>
      </c>
      <c r="U797" s="287">
        <f t="shared" ref="U797:AP798" si="749">U798</f>
        <v>0</v>
      </c>
      <c r="V797" s="287">
        <f t="shared" si="749"/>
        <v>0</v>
      </c>
      <c r="W797" s="287">
        <f t="shared" si="749"/>
        <v>0</v>
      </c>
      <c r="X797" s="287">
        <f t="shared" si="749"/>
        <v>0</v>
      </c>
      <c r="Y797" s="287">
        <f t="shared" si="749"/>
        <v>0</v>
      </c>
      <c r="Z797" s="287">
        <f t="shared" si="749"/>
        <v>0</v>
      </c>
      <c r="AA797" s="287">
        <f t="shared" si="749"/>
        <v>0</v>
      </c>
      <c r="AB797" s="287">
        <f t="shared" si="749"/>
        <v>0</v>
      </c>
      <c r="AC797" s="287">
        <f t="shared" si="749"/>
        <v>0</v>
      </c>
      <c r="AD797" s="287">
        <f t="shared" si="749"/>
        <v>0</v>
      </c>
      <c r="AE797" s="292">
        <f t="shared" si="702"/>
        <v>0</v>
      </c>
      <c r="AF797" s="287">
        <f t="shared" si="749"/>
        <v>0</v>
      </c>
      <c r="AG797" s="287">
        <f t="shared" si="749"/>
        <v>0</v>
      </c>
      <c r="AH797" s="287">
        <f t="shared" si="749"/>
        <v>0</v>
      </c>
      <c r="AI797" s="287">
        <f t="shared" si="749"/>
        <v>0</v>
      </c>
      <c r="AJ797" s="287">
        <f t="shared" si="749"/>
        <v>0</v>
      </c>
      <c r="AK797" s="287">
        <f t="shared" si="749"/>
        <v>0</v>
      </c>
      <c r="AL797" s="287">
        <f t="shared" si="749"/>
        <v>0</v>
      </c>
      <c r="AM797" s="287">
        <f t="shared" si="749"/>
        <v>0</v>
      </c>
      <c r="AN797" s="287">
        <f t="shared" si="749"/>
        <v>0</v>
      </c>
      <c r="AO797" s="287">
        <f t="shared" si="749"/>
        <v>0</v>
      </c>
      <c r="AP797" s="287">
        <f t="shared" si="749"/>
        <v>0</v>
      </c>
      <c r="AQ797"/>
    </row>
    <row r="798" spans="1:43" ht="10.5" hidden="1" customHeight="1">
      <c r="A798" s="43"/>
      <c r="B798" s="43"/>
      <c r="C798" s="28" t="s">
        <v>311</v>
      </c>
      <c r="D798" s="29"/>
      <c r="E798" s="289">
        <f t="shared" si="748"/>
        <v>0</v>
      </c>
      <c r="F798" s="289">
        <f t="shared" si="748"/>
        <v>0</v>
      </c>
      <c r="G798" s="289">
        <f t="shared" si="748"/>
        <v>0</v>
      </c>
      <c r="H798" s="289">
        <f t="shared" si="748"/>
        <v>0</v>
      </c>
      <c r="I798" s="289">
        <f t="shared" si="748"/>
        <v>0</v>
      </c>
      <c r="J798" s="289">
        <f t="shared" si="748"/>
        <v>0</v>
      </c>
      <c r="K798" s="289">
        <f t="shared" si="748"/>
        <v>0</v>
      </c>
      <c r="L798" s="48">
        <f t="shared" si="717"/>
        <v>0</v>
      </c>
      <c r="M798" s="48">
        <f t="shared" si="718"/>
        <v>0</v>
      </c>
      <c r="N798" s="289">
        <f t="shared" si="748"/>
        <v>0</v>
      </c>
      <c r="O798" s="289">
        <f t="shared" si="748"/>
        <v>0</v>
      </c>
      <c r="P798" s="289">
        <f t="shared" si="748"/>
        <v>0</v>
      </c>
      <c r="Q798" s="289">
        <f t="shared" si="748"/>
        <v>0</v>
      </c>
      <c r="R798" s="289">
        <f t="shared" si="748"/>
        <v>0</v>
      </c>
      <c r="S798" s="289">
        <f t="shared" si="748"/>
        <v>0</v>
      </c>
      <c r="T798" s="289">
        <f t="shared" si="748"/>
        <v>0</v>
      </c>
      <c r="U798" s="289">
        <f t="shared" si="749"/>
        <v>0</v>
      </c>
      <c r="V798" s="289">
        <f t="shared" si="749"/>
        <v>0</v>
      </c>
      <c r="W798" s="289">
        <f t="shared" si="749"/>
        <v>0</v>
      </c>
      <c r="X798" s="289">
        <f t="shared" si="749"/>
        <v>0</v>
      </c>
      <c r="Y798" s="289">
        <f t="shared" si="749"/>
        <v>0</v>
      </c>
      <c r="Z798" s="289">
        <f t="shared" si="749"/>
        <v>0</v>
      </c>
      <c r="AA798" s="289">
        <f t="shared" si="749"/>
        <v>0</v>
      </c>
      <c r="AB798" s="289">
        <f t="shared" si="749"/>
        <v>0</v>
      </c>
      <c r="AC798" s="289">
        <f t="shared" si="749"/>
        <v>0</v>
      </c>
      <c r="AD798" s="289">
        <f t="shared" si="749"/>
        <v>0</v>
      </c>
      <c r="AE798" s="292">
        <f t="shared" ref="AE798:AE868" si="750">G798+Q798+R798+S798+T798+U798+AA798+V798+W798+X798+Y798+Z798+AB798+AC798+AD798</f>
        <v>0</v>
      </c>
      <c r="AF798" s="289">
        <f t="shared" si="749"/>
        <v>0</v>
      </c>
      <c r="AG798" s="289">
        <f t="shared" si="749"/>
        <v>0</v>
      </c>
      <c r="AH798" s="289">
        <f t="shared" si="749"/>
        <v>0</v>
      </c>
      <c r="AI798" s="289">
        <f t="shared" si="749"/>
        <v>0</v>
      </c>
      <c r="AJ798" s="289">
        <f t="shared" si="749"/>
        <v>0</v>
      </c>
      <c r="AK798" s="289">
        <f t="shared" si="749"/>
        <v>0</v>
      </c>
      <c r="AL798" s="289">
        <f t="shared" si="749"/>
        <v>0</v>
      </c>
      <c r="AM798" s="289">
        <f t="shared" si="749"/>
        <v>0</v>
      </c>
      <c r="AN798" s="289">
        <f t="shared" si="749"/>
        <v>0</v>
      </c>
      <c r="AO798" s="289">
        <f t="shared" si="749"/>
        <v>0</v>
      </c>
      <c r="AP798" s="289">
        <f t="shared" si="749"/>
        <v>0</v>
      </c>
      <c r="AQ798"/>
    </row>
    <row r="799" spans="1:43" ht="30" hidden="1" customHeight="1">
      <c r="A799" s="43"/>
      <c r="B799" s="43"/>
      <c r="C799" s="16" t="s">
        <v>551</v>
      </c>
      <c r="D799" s="29" t="s">
        <v>316</v>
      </c>
      <c r="E799" s="93"/>
      <c r="F799" s="93"/>
      <c r="G799" s="93"/>
      <c r="H799" s="93"/>
      <c r="I799" s="93"/>
      <c r="J799" s="93"/>
      <c r="K799" s="93"/>
      <c r="L799" s="48">
        <f t="shared" si="717"/>
        <v>0</v>
      </c>
      <c r="M799" s="48">
        <f t="shared" si="718"/>
        <v>0</v>
      </c>
      <c r="N799" s="93"/>
      <c r="O799" s="93"/>
      <c r="P799" s="93"/>
      <c r="Q799" s="93"/>
      <c r="R799" s="93"/>
      <c r="S799" s="93"/>
      <c r="T799" s="93"/>
      <c r="U799" s="93"/>
      <c r="V799" s="93"/>
      <c r="W799" s="93"/>
      <c r="X799" s="93"/>
      <c r="Y799" s="93"/>
      <c r="Z799" s="93"/>
      <c r="AA799" s="93"/>
      <c r="AB799" s="93"/>
      <c r="AC799" s="93"/>
      <c r="AD799" s="93"/>
      <c r="AE799" s="292">
        <f t="shared" si="750"/>
        <v>0</v>
      </c>
      <c r="AF799" s="93"/>
      <c r="AG799" s="93"/>
      <c r="AH799" s="93"/>
      <c r="AI799" s="93"/>
      <c r="AJ799" s="93"/>
      <c r="AK799" s="93"/>
      <c r="AL799" s="93"/>
      <c r="AM799" s="93"/>
      <c r="AN799" s="93"/>
      <c r="AO799" s="93"/>
      <c r="AP799" s="93"/>
      <c r="AQ799"/>
    </row>
    <row r="800" spans="1:43" ht="14.25" hidden="1" customHeight="1">
      <c r="A800" s="43" t="s">
        <v>552</v>
      </c>
      <c r="B800" s="43"/>
      <c r="C800" s="31" t="s">
        <v>553</v>
      </c>
      <c r="D800" s="26" t="s">
        <v>548</v>
      </c>
      <c r="E800" s="287">
        <f t="shared" ref="E800:T801" si="751">E801</f>
        <v>0</v>
      </c>
      <c r="F800" s="287">
        <f t="shared" si="751"/>
        <v>0</v>
      </c>
      <c r="G800" s="287">
        <f t="shared" si="751"/>
        <v>0</v>
      </c>
      <c r="H800" s="287">
        <f t="shared" si="751"/>
        <v>0</v>
      </c>
      <c r="I800" s="287">
        <f t="shared" si="751"/>
        <v>0</v>
      </c>
      <c r="J800" s="287">
        <f t="shared" si="751"/>
        <v>0</v>
      </c>
      <c r="K800" s="287">
        <f t="shared" si="751"/>
        <v>0</v>
      </c>
      <c r="L800" s="48">
        <f t="shared" si="717"/>
        <v>0</v>
      </c>
      <c r="M800" s="48">
        <f t="shared" si="718"/>
        <v>0</v>
      </c>
      <c r="N800" s="287">
        <f t="shared" si="751"/>
        <v>0</v>
      </c>
      <c r="O800" s="287">
        <f t="shared" si="751"/>
        <v>0</v>
      </c>
      <c r="P800" s="287">
        <f t="shared" si="751"/>
        <v>0</v>
      </c>
      <c r="Q800" s="287">
        <f t="shared" si="751"/>
        <v>0</v>
      </c>
      <c r="R800" s="287">
        <f t="shared" si="751"/>
        <v>0</v>
      </c>
      <c r="S800" s="287">
        <f t="shared" si="751"/>
        <v>0</v>
      </c>
      <c r="T800" s="287">
        <f t="shared" si="751"/>
        <v>0</v>
      </c>
      <c r="U800" s="287">
        <f t="shared" ref="U800:AP801" si="752">U801</f>
        <v>0</v>
      </c>
      <c r="V800" s="287">
        <f t="shared" si="752"/>
        <v>0</v>
      </c>
      <c r="W800" s="287">
        <f t="shared" si="752"/>
        <v>0</v>
      </c>
      <c r="X800" s="287">
        <f t="shared" si="752"/>
        <v>0</v>
      </c>
      <c r="Y800" s="287">
        <f t="shared" si="752"/>
        <v>0</v>
      </c>
      <c r="Z800" s="287">
        <f t="shared" si="752"/>
        <v>0</v>
      </c>
      <c r="AA800" s="287">
        <f t="shared" si="752"/>
        <v>0</v>
      </c>
      <c r="AB800" s="287">
        <f t="shared" si="752"/>
        <v>0</v>
      </c>
      <c r="AC800" s="287">
        <f t="shared" si="752"/>
        <v>0</v>
      </c>
      <c r="AD800" s="287">
        <f t="shared" si="752"/>
        <v>0</v>
      </c>
      <c r="AE800" s="292">
        <f t="shared" si="750"/>
        <v>0</v>
      </c>
      <c r="AF800" s="287">
        <f t="shared" si="752"/>
        <v>0</v>
      </c>
      <c r="AG800" s="287">
        <f t="shared" si="752"/>
        <v>0</v>
      </c>
      <c r="AH800" s="287">
        <f t="shared" si="752"/>
        <v>0</v>
      </c>
      <c r="AI800" s="287">
        <f t="shared" si="752"/>
        <v>0</v>
      </c>
      <c r="AJ800" s="287">
        <f t="shared" si="752"/>
        <v>0</v>
      </c>
      <c r="AK800" s="287">
        <f t="shared" si="752"/>
        <v>0</v>
      </c>
      <c r="AL800" s="287">
        <f t="shared" si="752"/>
        <v>0</v>
      </c>
      <c r="AM800" s="287">
        <f t="shared" si="752"/>
        <v>0</v>
      </c>
      <c r="AN800" s="287">
        <f t="shared" si="752"/>
        <v>0</v>
      </c>
      <c r="AO800" s="287">
        <f t="shared" si="752"/>
        <v>0</v>
      </c>
      <c r="AP800" s="287">
        <f t="shared" si="752"/>
        <v>0</v>
      </c>
      <c r="AQ800"/>
    </row>
    <row r="801" spans="1:43" ht="15" hidden="1" customHeight="1">
      <c r="A801" s="43"/>
      <c r="B801" s="43"/>
      <c r="C801" s="28" t="s">
        <v>311</v>
      </c>
      <c r="D801" s="29"/>
      <c r="E801" s="289">
        <f t="shared" si="751"/>
        <v>0</v>
      </c>
      <c r="F801" s="289">
        <f t="shared" si="751"/>
        <v>0</v>
      </c>
      <c r="G801" s="289">
        <f t="shared" si="751"/>
        <v>0</v>
      </c>
      <c r="H801" s="289">
        <f t="shared" si="751"/>
        <v>0</v>
      </c>
      <c r="I801" s="289">
        <f t="shared" si="751"/>
        <v>0</v>
      </c>
      <c r="J801" s="289">
        <f t="shared" si="751"/>
        <v>0</v>
      </c>
      <c r="K801" s="289">
        <f t="shared" si="751"/>
        <v>0</v>
      </c>
      <c r="L801" s="48">
        <f t="shared" si="717"/>
        <v>0</v>
      </c>
      <c r="M801" s="48">
        <f t="shared" si="718"/>
        <v>0</v>
      </c>
      <c r="N801" s="289">
        <f t="shared" si="751"/>
        <v>0</v>
      </c>
      <c r="O801" s="289">
        <f t="shared" si="751"/>
        <v>0</v>
      </c>
      <c r="P801" s="289">
        <f t="shared" si="751"/>
        <v>0</v>
      </c>
      <c r="Q801" s="289">
        <f t="shared" si="751"/>
        <v>0</v>
      </c>
      <c r="R801" s="289">
        <f t="shared" si="751"/>
        <v>0</v>
      </c>
      <c r="S801" s="289">
        <f t="shared" si="751"/>
        <v>0</v>
      </c>
      <c r="T801" s="289">
        <f t="shared" si="751"/>
        <v>0</v>
      </c>
      <c r="U801" s="289">
        <f t="shared" si="752"/>
        <v>0</v>
      </c>
      <c r="V801" s="289">
        <f t="shared" si="752"/>
        <v>0</v>
      </c>
      <c r="W801" s="289">
        <f t="shared" si="752"/>
        <v>0</v>
      </c>
      <c r="X801" s="289">
        <f t="shared" si="752"/>
        <v>0</v>
      </c>
      <c r="Y801" s="289">
        <f t="shared" si="752"/>
        <v>0</v>
      </c>
      <c r="Z801" s="289">
        <f t="shared" si="752"/>
        <v>0</v>
      </c>
      <c r="AA801" s="289">
        <f t="shared" si="752"/>
        <v>0</v>
      </c>
      <c r="AB801" s="289">
        <f t="shared" si="752"/>
        <v>0</v>
      </c>
      <c r="AC801" s="289">
        <f t="shared" si="752"/>
        <v>0</v>
      </c>
      <c r="AD801" s="289">
        <f t="shared" si="752"/>
        <v>0</v>
      </c>
      <c r="AE801" s="292">
        <f t="shared" si="750"/>
        <v>0</v>
      </c>
      <c r="AF801" s="289">
        <f t="shared" si="752"/>
        <v>0</v>
      </c>
      <c r="AG801" s="289">
        <f t="shared" si="752"/>
        <v>0</v>
      </c>
      <c r="AH801" s="289">
        <f t="shared" si="752"/>
        <v>0</v>
      </c>
      <c r="AI801" s="289">
        <f t="shared" si="752"/>
        <v>0</v>
      </c>
      <c r="AJ801" s="289">
        <f t="shared" si="752"/>
        <v>0</v>
      </c>
      <c r="AK801" s="289">
        <f t="shared" si="752"/>
        <v>0</v>
      </c>
      <c r="AL801" s="289">
        <f t="shared" si="752"/>
        <v>0</v>
      </c>
      <c r="AM801" s="289">
        <f t="shared" si="752"/>
        <v>0</v>
      </c>
      <c r="AN801" s="289">
        <f t="shared" si="752"/>
        <v>0</v>
      </c>
      <c r="AO801" s="289">
        <f t="shared" si="752"/>
        <v>0</v>
      </c>
      <c r="AP801" s="289">
        <f t="shared" si="752"/>
        <v>0</v>
      </c>
      <c r="AQ801"/>
    </row>
    <row r="802" spans="1:43" ht="30" hidden="1" customHeight="1">
      <c r="A802" s="43"/>
      <c r="B802" s="43"/>
      <c r="C802" s="16" t="s">
        <v>551</v>
      </c>
      <c r="D802" s="29" t="s">
        <v>316</v>
      </c>
      <c r="E802" s="93"/>
      <c r="F802" s="93"/>
      <c r="G802" s="93"/>
      <c r="H802" s="93"/>
      <c r="I802" s="93"/>
      <c r="J802" s="93"/>
      <c r="K802" s="93"/>
      <c r="L802" s="48">
        <f t="shared" si="717"/>
        <v>0</v>
      </c>
      <c r="M802" s="48">
        <f t="shared" si="718"/>
        <v>0</v>
      </c>
      <c r="N802" s="93"/>
      <c r="O802" s="93"/>
      <c r="P802" s="93"/>
      <c r="Q802" s="93"/>
      <c r="R802" s="93"/>
      <c r="S802" s="93"/>
      <c r="T802" s="93"/>
      <c r="U802" s="93"/>
      <c r="V802" s="93"/>
      <c r="W802" s="93"/>
      <c r="X802" s="93"/>
      <c r="Y802" s="93"/>
      <c r="Z802" s="93"/>
      <c r="AA802" s="93"/>
      <c r="AB802" s="93"/>
      <c r="AC802" s="93"/>
      <c r="AD802" s="93"/>
      <c r="AE802" s="292">
        <f t="shared" si="750"/>
        <v>0</v>
      </c>
      <c r="AF802" s="93"/>
      <c r="AG802" s="93"/>
      <c r="AH802" s="93"/>
      <c r="AI802" s="93"/>
      <c r="AJ802" s="93"/>
      <c r="AK802" s="93"/>
      <c r="AL802" s="93"/>
      <c r="AM802" s="93"/>
      <c r="AN802" s="93"/>
      <c r="AO802" s="93"/>
      <c r="AP802" s="93"/>
      <c r="AQ802"/>
    </row>
    <row r="803" spans="1:43" ht="17.25" hidden="1" customHeight="1">
      <c r="A803" s="43" t="s">
        <v>552</v>
      </c>
      <c r="B803" s="43"/>
      <c r="C803" s="31" t="s">
        <v>554</v>
      </c>
      <c r="D803" s="26" t="s">
        <v>548</v>
      </c>
      <c r="E803" s="287">
        <f t="shared" ref="E803:T804" si="753">E804</f>
        <v>0</v>
      </c>
      <c r="F803" s="287">
        <f t="shared" si="753"/>
        <v>0</v>
      </c>
      <c r="G803" s="287">
        <f t="shared" si="753"/>
        <v>0</v>
      </c>
      <c r="H803" s="287">
        <f t="shared" si="753"/>
        <v>0</v>
      </c>
      <c r="I803" s="287">
        <f t="shared" si="753"/>
        <v>0</v>
      </c>
      <c r="J803" s="287">
        <f t="shared" si="753"/>
        <v>0</v>
      </c>
      <c r="K803" s="287">
        <f t="shared" si="753"/>
        <v>0</v>
      </c>
      <c r="L803" s="48">
        <f t="shared" si="717"/>
        <v>0</v>
      </c>
      <c r="M803" s="48">
        <f t="shared" si="718"/>
        <v>0</v>
      </c>
      <c r="N803" s="287">
        <f t="shared" si="753"/>
        <v>0</v>
      </c>
      <c r="O803" s="287">
        <f t="shared" si="753"/>
        <v>0</v>
      </c>
      <c r="P803" s="287">
        <f t="shared" si="753"/>
        <v>0</v>
      </c>
      <c r="Q803" s="287">
        <f t="shared" si="753"/>
        <v>0</v>
      </c>
      <c r="R803" s="287">
        <f t="shared" si="753"/>
        <v>0</v>
      </c>
      <c r="S803" s="287">
        <f t="shared" si="753"/>
        <v>0</v>
      </c>
      <c r="T803" s="287">
        <f t="shared" si="753"/>
        <v>0</v>
      </c>
      <c r="U803" s="287">
        <f t="shared" ref="U803:AP804" si="754">U804</f>
        <v>0</v>
      </c>
      <c r="V803" s="287">
        <f t="shared" si="754"/>
        <v>0</v>
      </c>
      <c r="W803" s="287">
        <f t="shared" si="754"/>
        <v>0</v>
      </c>
      <c r="X803" s="287">
        <f t="shared" si="754"/>
        <v>0</v>
      </c>
      <c r="Y803" s="287">
        <f t="shared" si="754"/>
        <v>0</v>
      </c>
      <c r="Z803" s="287">
        <f t="shared" si="754"/>
        <v>0</v>
      </c>
      <c r="AA803" s="287">
        <f t="shared" si="754"/>
        <v>0</v>
      </c>
      <c r="AB803" s="287">
        <f t="shared" si="754"/>
        <v>0</v>
      </c>
      <c r="AC803" s="287">
        <f t="shared" si="754"/>
        <v>0</v>
      </c>
      <c r="AD803" s="287">
        <f t="shared" si="754"/>
        <v>0</v>
      </c>
      <c r="AE803" s="292">
        <f t="shared" si="750"/>
        <v>0</v>
      </c>
      <c r="AF803" s="287">
        <f t="shared" si="754"/>
        <v>0</v>
      </c>
      <c r="AG803" s="287">
        <f t="shared" si="754"/>
        <v>0</v>
      </c>
      <c r="AH803" s="287">
        <f t="shared" si="754"/>
        <v>0</v>
      </c>
      <c r="AI803" s="287">
        <f t="shared" si="754"/>
        <v>0</v>
      </c>
      <c r="AJ803" s="287">
        <f t="shared" si="754"/>
        <v>0</v>
      </c>
      <c r="AK803" s="287">
        <f t="shared" si="754"/>
        <v>0</v>
      </c>
      <c r="AL803" s="287">
        <f t="shared" si="754"/>
        <v>0</v>
      </c>
      <c r="AM803" s="287">
        <f t="shared" si="754"/>
        <v>0</v>
      </c>
      <c r="AN803" s="287">
        <f t="shared" si="754"/>
        <v>0</v>
      </c>
      <c r="AO803" s="287">
        <f t="shared" si="754"/>
        <v>0</v>
      </c>
      <c r="AP803" s="287">
        <f t="shared" si="754"/>
        <v>0</v>
      </c>
      <c r="AQ803"/>
    </row>
    <row r="804" spans="1:43" ht="15" hidden="1" customHeight="1">
      <c r="A804" s="43"/>
      <c r="B804" s="43"/>
      <c r="C804" s="28" t="s">
        <v>311</v>
      </c>
      <c r="D804" s="29"/>
      <c r="E804" s="289">
        <f t="shared" si="753"/>
        <v>0</v>
      </c>
      <c r="F804" s="289">
        <f t="shared" si="753"/>
        <v>0</v>
      </c>
      <c r="G804" s="289">
        <f t="shared" si="753"/>
        <v>0</v>
      </c>
      <c r="H804" s="289">
        <f t="shared" si="753"/>
        <v>0</v>
      </c>
      <c r="I804" s="289">
        <f t="shared" si="753"/>
        <v>0</v>
      </c>
      <c r="J804" s="289">
        <f t="shared" si="753"/>
        <v>0</v>
      </c>
      <c r="K804" s="289">
        <f t="shared" si="753"/>
        <v>0</v>
      </c>
      <c r="L804" s="48">
        <f t="shared" si="717"/>
        <v>0</v>
      </c>
      <c r="M804" s="48">
        <f t="shared" si="718"/>
        <v>0</v>
      </c>
      <c r="N804" s="289">
        <f t="shared" si="753"/>
        <v>0</v>
      </c>
      <c r="O804" s="289">
        <f t="shared" si="753"/>
        <v>0</v>
      </c>
      <c r="P804" s="289">
        <f t="shared" si="753"/>
        <v>0</v>
      </c>
      <c r="Q804" s="289">
        <f t="shared" si="753"/>
        <v>0</v>
      </c>
      <c r="R804" s="289">
        <f t="shared" si="753"/>
        <v>0</v>
      </c>
      <c r="S804" s="289">
        <f t="shared" si="753"/>
        <v>0</v>
      </c>
      <c r="T804" s="289">
        <f t="shared" si="753"/>
        <v>0</v>
      </c>
      <c r="U804" s="289">
        <f t="shared" si="754"/>
        <v>0</v>
      </c>
      <c r="V804" s="289">
        <f t="shared" si="754"/>
        <v>0</v>
      </c>
      <c r="W804" s="289">
        <f t="shared" si="754"/>
        <v>0</v>
      </c>
      <c r="X804" s="289">
        <f t="shared" si="754"/>
        <v>0</v>
      </c>
      <c r="Y804" s="289">
        <f t="shared" si="754"/>
        <v>0</v>
      </c>
      <c r="Z804" s="289">
        <f t="shared" si="754"/>
        <v>0</v>
      </c>
      <c r="AA804" s="289">
        <f t="shared" si="754"/>
        <v>0</v>
      </c>
      <c r="AB804" s="289">
        <f t="shared" si="754"/>
        <v>0</v>
      </c>
      <c r="AC804" s="289">
        <f t="shared" si="754"/>
        <v>0</v>
      </c>
      <c r="AD804" s="289">
        <f t="shared" si="754"/>
        <v>0</v>
      </c>
      <c r="AE804" s="292">
        <f t="shared" si="750"/>
        <v>0</v>
      </c>
      <c r="AF804" s="289">
        <f t="shared" si="754"/>
        <v>0</v>
      </c>
      <c r="AG804" s="289">
        <f t="shared" si="754"/>
        <v>0</v>
      </c>
      <c r="AH804" s="289">
        <f t="shared" si="754"/>
        <v>0</v>
      </c>
      <c r="AI804" s="289">
        <f t="shared" si="754"/>
        <v>0</v>
      </c>
      <c r="AJ804" s="289">
        <f t="shared" si="754"/>
        <v>0</v>
      </c>
      <c r="AK804" s="289">
        <f t="shared" si="754"/>
        <v>0</v>
      </c>
      <c r="AL804" s="289">
        <f t="shared" si="754"/>
        <v>0</v>
      </c>
      <c r="AM804" s="289">
        <f t="shared" si="754"/>
        <v>0</v>
      </c>
      <c r="AN804" s="289">
        <f t="shared" si="754"/>
        <v>0</v>
      </c>
      <c r="AO804" s="289">
        <f t="shared" si="754"/>
        <v>0</v>
      </c>
      <c r="AP804" s="289">
        <f t="shared" si="754"/>
        <v>0</v>
      </c>
      <c r="AQ804"/>
    </row>
    <row r="805" spans="1:43" ht="30" hidden="1" customHeight="1">
      <c r="A805" s="43"/>
      <c r="B805" s="43"/>
      <c r="C805" s="16" t="s">
        <v>551</v>
      </c>
      <c r="D805" s="29" t="s">
        <v>316</v>
      </c>
      <c r="E805" s="93"/>
      <c r="F805" s="93"/>
      <c r="G805" s="93"/>
      <c r="H805" s="93"/>
      <c r="I805" s="93"/>
      <c r="J805" s="93"/>
      <c r="K805" s="93"/>
      <c r="L805" s="48">
        <f t="shared" si="717"/>
        <v>0</v>
      </c>
      <c r="M805" s="48">
        <f t="shared" si="718"/>
        <v>0</v>
      </c>
      <c r="N805" s="93"/>
      <c r="O805" s="93"/>
      <c r="P805" s="93"/>
      <c r="Q805" s="93"/>
      <c r="R805" s="93"/>
      <c r="S805" s="93"/>
      <c r="T805" s="93"/>
      <c r="U805" s="93"/>
      <c r="V805" s="93"/>
      <c r="W805" s="93"/>
      <c r="X805" s="93"/>
      <c r="Y805" s="93"/>
      <c r="Z805" s="93"/>
      <c r="AA805" s="93"/>
      <c r="AB805" s="93"/>
      <c r="AC805" s="93"/>
      <c r="AD805" s="93"/>
      <c r="AE805" s="292">
        <f t="shared" si="750"/>
        <v>0</v>
      </c>
      <c r="AF805" s="93"/>
      <c r="AG805" s="93"/>
      <c r="AH805" s="93"/>
      <c r="AI805" s="93"/>
      <c r="AJ805" s="93"/>
      <c r="AK805" s="93"/>
      <c r="AL805" s="93"/>
      <c r="AM805" s="93"/>
      <c r="AN805" s="93"/>
      <c r="AO805" s="93"/>
      <c r="AP805" s="93"/>
      <c r="AQ805"/>
    </row>
    <row r="806" spans="1:43" ht="14.25" hidden="1" customHeight="1">
      <c r="A806" s="43" t="s">
        <v>552</v>
      </c>
      <c r="B806" s="43"/>
      <c r="C806" s="31" t="s">
        <v>555</v>
      </c>
      <c r="D806" s="26" t="s">
        <v>548</v>
      </c>
      <c r="E806" s="287">
        <f t="shared" ref="E806:T807" si="755">E807</f>
        <v>0</v>
      </c>
      <c r="F806" s="287">
        <f t="shared" si="755"/>
        <v>0</v>
      </c>
      <c r="G806" s="287">
        <f t="shared" si="755"/>
        <v>0</v>
      </c>
      <c r="H806" s="287">
        <f t="shared" si="755"/>
        <v>0</v>
      </c>
      <c r="I806" s="287">
        <f t="shared" si="755"/>
        <v>0</v>
      </c>
      <c r="J806" s="287">
        <f t="shared" si="755"/>
        <v>0</v>
      </c>
      <c r="K806" s="287">
        <f t="shared" si="755"/>
        <v>0</v>
      </c>
      <c r="L806" s="48">
        <f t="shared" si="717"/>
        <v>0</v>
      </c>
      <c r="M806" s="48">
        <f t="shared" si="718"/>
        <v>0</v>
      </c>
      <c r="N806" s="287">
        <f t="shared" si="755"/>
        <v>0</v>
      </c>
      <c r="O806" s="287">
        <f t="shared" si="755"/>
        <v>0</v>
      </c>
      <c r="P806" s="287">
        <f t="shared" si="755"/>
        <v>0</v>
      </c>
      <c r="Q806" s="287">
        <f t="shared" si="755"/>
        <v>0</v>
      </c>
      <c r="R806" s="287">
        <f t="shared" si="755"/>
        <v>0</v>
      </c>
      <c r="S806" s="287">
        <f t="shared" si="755"/>
        <v>0</v>
      </c>
      <c r="T806" s="287">
        <f t="shared" si="755"/>
        <v>0</v>
      </c>
      <c r="U806" s="287">
        <f t="shared" ref="U806:AP807" si="756">U807</f>
        <v>0</v>
      </c>
      <c r="V806" s="287">
        <f t="shared" si="756"/>
        <v>0</v>
      </c>
      <c r="W806" s="287">
        <f t="shared" si="756"/>
        <v>0</v>
      </c>
      <c r="X806" s="287">
        <f t="shared" si="756"/>
        <v>0</v>
      </c>
      <c r="Y806" s="287">
        <f t="shared" si="756"/>
        <v>0</v>
      </c>
      <c r="Z806" s="287">
        <f t="shared" si="756"/>
        <v>0</v>
      </c>
      <c r="AA806" s="287">
        <f t="shared" si="756"/>
        <v>0</v>
      </c>
      <c r="AB806" s="287">
        <f t="shared" si="756"/>
        <v>0</v>
      </c>
      <c r="AC806" s="287">
        <f t="shared" si="756"/>
        <v>0</v>
      </c>
      <c r="AD806" s="287">
        <f t="shared" si="756"/>
        <v>0</v>
      </c>
      <c r="AE806" s="292">
        <f t="shared" si="750"/>
        <v>0</v>
      </c>
      <c r="AF806" s="287">
        <f t="shared" si="756"/>
        <v>0</v>
      </c>
      <c r="AG806" s="287">
        <f t="shared" si="756"/>
        <v>0</v>
      </c>
      <c r="AH806" s="287">
        <f t="shared" si="756"/>
        <v>0</v>
      </c>
      <c r="AI806" s="287">
        <f t="shared" si="756"/>
        <v>0</v>
      </c>
      <c r="AJ806" s="287">
        <f t="shared" si="756"/>
        <v>0</v>
      </c>
      <c r="AK806" s="287">
        <f t="shared" si="756"/>
        <v>0</v>
      </c>
      <c r="AL806" s="287">
        <f t="shared" si="756"/>
        <v>0</v>
      </c>
      <c r="AM806" s="287">
        <f t="shared" si="756"/>
        <v>0</v>
      </c>
      <c r="AN806" s="287">
        <f t="shared" si="756"/>
        <v>0</v>
      </c>
      <c r="AO806" s="287">
        <f t="shared" si="756"/>
        <v>0</v>
      </c>
      <c r="AP806" s="287">
        <f t="shared" si="756"/>
        <v>0</v>
      </c>
      <c r="AQ806"/>
    </row>
    <row r="807" spans="1:43" ht="10.5" hidden="1" customHeight="1">
      <c r="A807" s="43"/>
      <c r="B807" s="43"/>
      <c r="C807" s="28" t="s">
        <v>311</v>
      </c>
      <c r="D807" s="29"/>
      <c r="E807" s="289">
        <f t="shared" si="755"/>
        <v>0</v>
      </c>
      <c r="F807" s="289">
        <f t="shared" si="755"/>
        <v>0</v>
      </c>
      <c r="G807" s="289">
        <f t="shared" si="755"/>
        <v>0</v>
      </c>
      <c r="H807" s="289">
        <f t="shared" si="755"/>
        <v>0</v>
      </c>
      <c r="I807" s="289">
        <f t="shared" si="755"/>
        <v>0</v>
      </c>
      <c r="J807" s="289">
        <f t="shared" si="755"/>
        <v>0</v>
      </c>
      <c r="K807" s="289">
        <f t="shared" si="755"/>
        <v>0</v>
      </c>
      <c r="L807" s="48">
        <f t="shared" si="717"/>
        <v>0</v>
      </c>
      <c r="M807" s="48">
        <f t="shared" si="718"/>
        <v>0</v>
      </c>
      <c r="N807" s="289">
        <f t="shared" si="755"/>
        <v>0</v>
      </c>
      <c r="O807" s="289">
        <f t="shared" si="755"/>
        <v>0</v>
      </c>
      <c r="P807" s="289">
        <f t="shared" si="755"/>
        <v>0</v>
      </c>
      <c r="Q807" s="289">
        <f t="shared" si="755"/>
        <v>0</v>
      </c>
      <c r="R807" s="289">
        <f t="shared" si="755"/>
        <v>0</v>
      </c>
      <c r="S807" s="289">
        <f t="shared" si="755"/>
        <v>0</v>
      </c>
      <c r="T807" s="289">
        <f t="shared" si="755"/>
        <v>0</v>
      </c>
      <c r="U807" s="289">
        <f t="shared" si="756"/>
        <v>0</v>
      </c>
      <c r="V807" s="289">
        <f t="shared" si="756"/>
        <v>0</v>
      </c>
      <c r="W807" s="289">
        <f t="shared" si="756"/>
        <v>0</v>
      </c>
      <c r="X807" s="289">
        <f t="shared" si="756"/>
        <v>0</v>
      </c>
      <c r="Y807" s="289">
        <f t="shared" si="756"/>
        <v>0</v>
      </c>
      <c r="Z807" s="289">
        <f t="shared" si="756"/>
        <v>0</v>
      </c>
      <c r="AA807" s="289">
        <f t="shared" si="756"/>
        <v>0</v>
      </c>
      <c r="AB807" s="289">
        <f t="shared" si="756"/>
        <v>0</v>
      </c>
      <c r="AC807" s="289">
        <f t="shared" si="756"/>
        <v>0</v>
      </c>
      <c r="AD807" s="289">
        <f t="shared" si="756"/>
        <v>0</v>
      </c>
      <c r="AE807" s="292">
        <f t="shared" si="750"/>
        <v>0</v>
      </c>
      <c r="AF807" s="289">
        <f t="shared" si="756"/>
        <v>0</v>
      </c>
      <c r="AG807" s="289">
        <f t="shared" si="756"/>
        <v>0</v>
      </c>
      <c r="AH807" s="289">
        <f t="shared" si="756"/>
        <v>0</v>
      </c>
      <c r="AI807" s="289">
        <f t="shared" si="756"/>
        <v>0</v>
      </c>
      <c r="AJ807" s="289">
        <f t="shared" si="756"/>
        <v>0</v>
      </c>
      <c r="AK807" s="289">
        <f t="shared" si="756"/>
        <v>0</v>
      </c>
      <c r="AL807" s="289">
        <f t="shared" si="756"/>
        <v>0</v>
      </c>
      <c r="AM807" s="289">
        <f t="shared" si="756"/>
        <v>0</v>
      </c>
      <c r="AN807" s="289">
        <f t="shared" si="756"/>
        <v>0</v>
      </c>
      <c r="AO807" s="289">
        <f t="shared" si="756"/>
        <v>0</v>
      </c>
      <c r="AP807" s="289">
        <f t="shared" si="756"/>
        <v>0</v>
      </c>
      <c r="AQ807"/>
    </row>
    <row r="808" spans="1:43" ht="14.25" hidden="1" customHeight="1">
      <c r="A808" s="43"/>
      <c r="B808" s="43"/>
      <c r="C808" s="16" t="s">
        <v>551</v>
      </c>
      <c r="D808" s="29" t="s">
        <v>316</v>
      </c>
      <c r="E808" s="93"/>
      <c r="F808" s="93"/>
      <c r="G808" s="93"/>
      <c r="H808" s="93"/>
      <c r="I808" s="93"/>
      <c r="J808" s="93"/>
      <c r="K808" s="93"/>
      <c r="L808" s="48">
        <f t="shared" si="717"/>
        <v>0</v>
      </c>
      <c r="M808" s="48">
        <f t="shared" si="718"/>
        <v>0</v>
      </c>
      <c r="N808" s="93"/>
      <c r="O808" s="93"/>
      <c r="P808" s="93"/>
      <c r="Q808" s="93"/>
      <c r="R808" s="93"/>
      <c r="S808" s="93"/>
      <c r="T808" s="93"/>
      <c r="U808" s="93"/>
      <c r="V808" s="93"/>
      <c r="W808" s="93"/>
      <c r="X808" s="93"/>
      <c r="Y808" s="93"/>
      <c r="Z808" s="93"/>
      <c r="AA808" s="93"/>
      <c r="AB808" s="93"/>
      <c r="AC808" s="93"/>
      <c r="AD808" s="93"/>
      <c r="AE808" s="292">
        <f t="shared" si="750"/>
        <v>0</v>
      </c>
      <c r="AF808" s="93"/>
      <c r="AG808" s="93"/>
      <c r="AH808" s="93"/>
      <c r="AI808" s="93"/>
      <c r="AJ808" s="93"/>
      <c r="AK808" s="93"/>
      <c r="AL808" s="93"/>
      <c r="AM808" s="93"/>
      <c r="AN808" s="93"/>
      <c r="AO808" s="93"/>
      <c r="AP808" s="93"/>
      <c r="AQ808"/>
    </row>
    <row r="809" spans="1:43" ht="13.5" hidden="1" customHeight="1">
      <c r="A809" s="43" t="s">
        <v>552</v>
      </c>
      <c r="B809" s="43"/>
      <c r="C809" s="31" t="s">
        <v>556</v>
      </c>
      <c r="D809" s="26" t="s">
        <v>548</v>
      </c>
      <c r="E809" s="287">
        <f t="shared" ref="E809:T810" si="757">E810</f>
        <v>0</v>
      </c>
      <c r="F809" s="287">
        <f t="shared" si="757"/>
        <v>0</v>
      </c>
      <c r="G809" s="287">
        <f t="shared" si="757"/>
        <v>0</v>
      </c>
      <c r="H809" s="287">
        <f t="shared" si="757"/>
        <v>0</v>
      </c>
      <c r="I809" s="287">
        <f t="shared" si="757"/>
        <v>0</v>
      </c>
      <c r="J809" s="287">
        <f t="shared" si="757"/>
        <v>0</v>
      </c>
      <c r="K809" s="287">
        <f t="shared" si="757"/>
        <v>0</v>
      </c>
      <c r="L809" s="48">
        <f t="shared" si="717"/>
        <v>0</v>
      </c>
      <c r="M809" s="48">
        <f t="shared" si="718"/>
        <v>0</v>
      </c>
      <c r="N809" s="287">
        <f t="shared" si="757"/>
        <v>0</v>
      </c>
      <c r="O809" s="287">
        <f t="shared" si="757"/>
        <v>0</v>
      </c>
      <c r="P809" s="287">
        <f t="shared" si="757"/>
        <v>0</v>
      </c>
      <c r="Q809" s="287">
        <f t="shared" si="757"/>
        <v>0</v>
      </c>
      <c r="R809" s="287">
        <f t="shared" si="757"/>
        <v>0</v>
      </c>
      <c r="S809" s="287">
        <f t="shared" si="757"/>
        <v>0</v>
      </c>
      <c r="T809" s="287">
        <f t="shared" si="757"/>
        <v>0</v>
      </c>
      <c r="U809" s="287">
        <f t="shared" ref="U809:AP810" si="758">U810</f>
        <v>0</v>
      </c>
      <c r="V809" s="287">
        <f t="shared" si="758"/>
        <v>0</v>
      </c>
      <c r="W809" s="287">
        <f t="shared" si="758"/>
        <v>0</v>
      </c>
      <c r="X809" s="287">
        <f t="shared" si="758"/>
        <v>0</v>
      </c>
      <c r="Y809" s="287">
        <f t="shared" si="758"/>
        <v>0</v>
      </c>
      <c r="Z809" s="287">
        <f t="shared" si="758"/>
        <v>0</v>
      </c>
      <c r="AA809" s="287">
        <f t="shared" si="758"/>
        <v>0</v>
      </c>
      <c r="AB809" s="287">
        <f t="shared" si="758"/>
        <v>0</v>
      </c>
      <c r="AC809" s="287">
        <f t="shared" si="758"/>
        <v>0</v>
      </c>
      <c r="AD809" s="287">
        <f t="shared" si="758"/>
        <v>0</v>
      </c>
      <c r="AE809" s="292">
        <f t="shared" si="750"/>
        <v>0</v>
      </c>
      <c r="AF809" s="287">
        <f t="shared" si="758"/>
        <v>0</v>
      </c>
      <c r="AG809" s="287">
        <f t="shared" si="758"/>
        <v>0</v>
      </c>
      <c r="AH809" s="287">
        <f t="shared" si="758"/>
        <v>0</v>
      </c>
      <c r="AI809" s="287">
        <f t="shared" si="758"/>
        <v>0</v>
      </c>
      <c r="AJ809" s="287">
        <f t="shared" si="758"/>
        <v>0</v>
      </c>
      <c r="AK809" s="287">
        <f t="shared" si="758"/>
        <v>0</v>
      </c>
      <c r="AL809" s="287">
        <f t="shared" si="758"/>
        <v>0</v>
      </c>
      <c r="AM809" s="287">
        <f t="shared" si="758"/>
        <v>0</v>
      </c>
      <c r="AN809" s="287">
        <f t="shared" si="758"/>
        <v>0</v>
      </c>
      <c r="AO809" s="287">
        <f t="shared" si="758"/>
        <v>0</v>
      </c>
      <c r="AP809" s="287">
        <f t="shared" si="758"/>
        <v>0</v>
      </c>
      <c r="AQ809"/>
    </row>
    <row r="810" spans="1:43" ht="15" hidden="1" customHeight="1">
      <c r="A810" s="43"/>
      <c r="B810" s="43"/>
      <c r="C810" s="28" t="s">
        <v>311</v>
      </c>
      <c r="D810" s="29"/>
      <c r="E810" s="289">
        <f t="shared" si="757"/>
        <v>0</v>
      </c>
      <c r="F810" s="289">
        <f t="shared" si="757"/>
        <v>0</v>
      </c>
      <c r="G810" s="289">
        <f t="shared" si="757"/>
        <v>0</v>
      </c>
      <c r="H810" s="289">
        <f t="shared" si="757"/>
        <v>0</v>
      </c>
      <c r="I810" s="289">
        <f t="shared" si="757"/>
        <v>0</v>
      </c>
      <c r="J810" s="289">
        <f t="shared" si="757"/>
        <v>0</v>
      </c>
      <c r="K810" s="289">
        <f t="shared" si="757"/>
        <v>0</v>
      </c>
      <c r="L810" s="48">
        <f t="shared" si="717"/>
        <v>0</v>
      </c>
      <c r="M810" s="48">
        <f t="shared" si="718"/>
        <v>0</v>
      </c>
      <c r="N810" s="289">
        <f t="shared" si="757"/>
        <v>0</v>
      </c>
      <c r="O810" s="289">
        <f t="shared" si="757"/>
        <v>0</v>
      </c>
      <c r="P810" s="289">
        <f t="shared" si="757"/>
        <v>0</v>
      </c>
      <c r="Q810" s="289">
        <f t="shared" si="757"/>
        <v>0</v>
      </c>
      <c r="R810" s="289">
        <f t="shared" si="757"/>
        <v>0</v>
      </c>
      <c r="S810" s="289">
        <f t="shared" si="757"/>
        <v>0</v>
      </c>
      <c r="T810" s="289">
        <f t="shared" si="757"/>
        <v>0</v>
      </c>
      <c r="U810" s="289">
        <f t="shared" si="758"/>
        <v>0</v>
      </c>
      <c r="V810" s="289">
        <f t="shared" si="758"/>
        <v>0</v>
      </c>
      <c r="W810" s="289">
        <f t="shared" si="758"/>
        <v>0</v>
      </c>
      <c r="X810" s="289">
        <f t="shared" si="758"/>
        <v>0</v>
      </c>
      <c r="Y810" s="289">
        <f t="shared" si="758"/>
        <v>0</v>
      </c>
      <c r="Z810" s="289">
        <f t="shared" si="758"/>
        <v>0</v>
      </c>
      <c r="AA810" s="289">
        <f t="shared" si="758"/>
        <v>0</v>
      </c>
      <c r="AB810" s="289">
        <f t="shared" si="758"/>
        <v>0</v>
      </c>
      <c r="AC810" s="289">
        <f t="shared" si="758"/>
        <v>0</v>
      </c>
      <c r="AD810" s="289">
        <f t="shared" si="758"/>
        <v>0</v>
      </c>
      <c r="AE810" s="292">
        <f t="shared" si="750"/>
        <v>0</v>
      </c>
      <c r="AF810" s="289">
        <f t="shared" si="758"/>
        <v>0</v>
      </c>
      <c r="AG810" s="289">
        <f t="shared" si="758"/>
        <v>0</v>
      </c>
      <c r="AH810" s="289">
        <f t="shared" si="758"/>
        <v>0</v>
      </c>
      <c r="AI810" s="289">
        <f t="shared" si="758"/>
        <v>0</v>
      </c>
      <c r="AJ810" s="289">
        <f t="shared" si="758"/>
        <v>0</v>
      </c>
      <c r="AK810" s="289">
        <f t="shared" si="758"/>
        <v>0</v>
      </c>
      <c r="AL810" s="289">
        <f t="shared" si="758"/>
        <v>0</v>
      </c>
      <c r="AM810" s="289">
        <f t="shared" si="758"/>
        <v>0</v>
      </c>
      <c r="AN810" s="289">
        <f t="shared" si="758"/>
        <v>0</v>
      </c>
      <c r="AO810" s="289">
        <f t="shared" si="758"/>
        <v>0</v>
      </c>
      <c r="AP810" s="289">
        <f t="shared" si="758"/>
        <v>0</v>
      </c>
      <c r="AQ810"/>
    </row>
    <row r="811" spans="1:43" ht="30" hidden="1" customHeight="1">
      <c r="A811" s="43"/>
      <c r="B811" s="43"/>
      <c r="C811" s="16" t="s">
        <v>551</v>
      </c>
      <c r="D811" s="29" t="s">
        <v>316</v>
      </c>
      <c r="E811" s="93"/>
      <c r="F811" s="93"/>
      <c r="G811" s="93"/>
      <c r="H811" s="93"/>
      <c r="I811" s="93"/>
      <c r="J811" s="93"/>
      <c r="K811" s="93"/>
      <c r="L811" s="48">
        <f t="shared" si="717"/>
        <v>0</v>
      </c>
      <c r="M811" s="48">
        <f t="shared" si="718"/>
        <v>0</v>
      </c>
      <c r="N811" s="93"/>
      <c r="O811" s="93"/>
      <c r="P811" s="93"/>
      <c r="Q811" s="93"/>
      <c r="R811" s="93"/>
      <c r="S811" s="93"/>
      <c r="T811" s="93"/>
      <c r="U811" s="93"/>
      <c r="V811" s="93"/>
      <c r="W811" s="93"/>
      <c r="X811" s="93"/>
      <c r="Y811" s="93"/>
      <c r="Z811" s="93"/>
      <c r="AA811" s="93"/>
      <c r="AB811" s="93"/>
      <c r="AC811" s="93"/>
      <c r="AD811" s="93"/>
      <c r="AE811" s="292">
        <f t="shared" si="750"/>
        <v>0</v>
      </c>
      <c r="AF811" s="93"/>
      <c r="AG811" s="93"/>
      <c r="AH811" s="93"/>
      <c r="AI811" s="93"/>
      <c r="AJ811" s="93"/>
      <c r="AK811" s="93"/>
      <c r="AL811" s="93"/>
      <c r="AM811" s="93"/>
      <c r="AN811" s="93"/>
      <c r="AO811" s="93"/>
      <c r="AP811" s="93"/>
      <c r="AQ811"/>
    </row>
    <row r="812" spans="1:43" ht="14.25" hidden="1" customHeight="1">
      <c r="A812" s="43" t="s">
        <v>552</v>
      </c>
      <c r="B812" s="43"/>
      <c r="C812" s="31" t="s">
        <v>557</v>
      </c>
      <c r="D812" s="26" t="s">
        <v>548</v>
      </c>
      <c r="E812" s="287">
        <f t="shared" ref="E812:T813" si="759">E813</f>
        <v>0</v>
      </c>
      <c r="F812" s="287">
        <f t="shared" si="759"/>
        <v>0</v>
      </c>
      <c r="G812" s="287">
        <f t="shared" si="759"/>
        <v>0</v>
      </c>
      <c r="H812" s="287">
        <f t="shared" si="759"/>
        <v>0</v>
      </c>
      <c r="I812" s="287">
        <f t="shared" si="759"/>
        <v>0</v>
      </c>
      <c r="J812" s="287">
        <f t="shared" si="759"/>
        <v>0</v>
      </c>
      <c r="K812" s="287">
        <f t="shared" si="759"/>
        <v>0</v>
      </c>
      <c r="L812" s="48">
        <f t="shared" si="717"/>
        <v>0</v>
      </c>
      <c r="M812" s="48">
        <f t="shared" si="718"/>
        <v>0</v>
      </c>
      <c r="N812" s="287">
        <f t="shared" si="759"/>
        <v>0</v>
      </c>
      <c r="O812" s="287">
        <f t="shared" si="759"/>
        <v>0</v>
      </c>
      <c r="P812" s="287">
        <f t="shared" si="759"/>
        <v>0</v>
      </c>
      <c r="Q812" s="287">
        <f t="shared" si="759"/>
        <v>0</v>
      </c>
      <c r="R812" s="287">
        <f t="shared" si="759"/>
        <v>0</v>
      </c>
      <c r="S812" s="287">
        <f t="shared" si="759"/>
        <v>0</v>
      </c>
      <c r="T812" s="287">
        <f t="shared" si="759"/>
        <v>0</v>
      </c>
      <c r="U812" s="287">
        <f t="shared" ref="U812:AP813" si="760">U813</f>
        <v>0</v>
      </c>
      <c r="V812" s="287">
        <f t="shared" si="760"/>
        <v>0</v>
      </c>
      <c r="W812" s="287">
        <f t="shared" si="760"/>
        <v>0</v>
      </c>
      <c r="X812" s="287">
        <f t="shared" si="760"/>
        <v>0</v>
      </c>
      <c r="Y812" s="287">
        <f t="shared" si="760"/>
        <v>0</v>
      </c>
      <c r="Z812" s="287">
        <f t="shared" si="760"/>
        <v>0</v>
      </c>
      <c r="AA812" s="287">
        <f t="shared" si="760"/>
        <v>0</v>
      </c>
      <c r="AB812" s="287">
        <f t="shared" si="760"/>
        <v>0</v>
      </c>
      <c r="AC812" s="287">
        <f t="shared" si="760"/>
        <v>0</v>
      </c>
      <c r="AD812" s="287">
        <f t="shared" si="760"/>
        <v>0</v>
      </c>
      <c r="AE812" s="292">
        <f t="shared" si="750"/>
        <v>0</v>
      </c>
      <c r="AF812" s="287">
        <f t="shared" si="760"/>
        <v>0</v>
      </c>
      <c r="AG812" s="287">
        <f t="shared" si="760"/>
        <v>0</v>
      </c>
      <c r="AH812" s="287">
        <f t="shared" si="760"/>
        <v>0</v>
      </c>
      <c r="AI812" s="287">
        <f t="shared" si="760"/>
        <v>0</v>
      </c>
      <c r="AJ812" s="287">
        <f t="shared" si="760"/>
        <v>0</v>
      </c>
      <c r="AK812" s="287">
        <f t="shared" si="760"/>
        <v>0</v>
      </c>
      <c r="AL812" s="287">
        <f t="shared" si="760"/>
        <v>0</v>
      </c>
      <c r="AM812" s="287">
        <f t="shared" si="760"/>
        <v>0</v>
      </c>
      <c r="AN812" s="287">
        <f t="shared" si="760"/>
        <v>0</v>
      </c>
      <c r="AO812" s="287">
        <f t="shared" si="760"/>
        <v>0</v>
      </c>
      <c r="AP812" s="287">
        <f t="shared" si="760"/>
        <v>0</v>
      </c>
      <c r="AQ812"/>
    </row>
    <row r="813" spans="1:43" ht="15" hidden="1" customHeight="1">
      <c r="A813" s="43"/>
      <c r="B813" s="43"/>
      <c r="C813" s="28" t="s">
        <v>311</v>
      </c>
      <c r="D813" s="29"/>
      <c r="E813" s="289">
        <f t="shared" si="759"/>
        <v>0</v>
      </c>
      <c r="F813" s="289">
        <f t="shared" si="759"/>
        <v>0</v>
      </c>
      <c r="G813" s="289">
        <f t="shared" si="759"/>
        <v>0</v>
      </c>
      <c r="H813" s="289">
        <f t="shared" si="759"/>
        <v>0</v>
      </c>
      <c r="I813" s="289">
        <f t="shared" si="759"/>
        <v>0</v>
      </c>
      <c r="J813" s="289">
        <f t="shared" si="759"/>
        <v>0</v>
      </c>
      <c r="K813" s="289">
        <f t="shared" si="759"/>
        <v>0</v>
      </c>
      <c r="L813" s="48">
        <f t="shared" si="717"/>
        <v>0</v>
      </c>
      <c r="M813" s="48">
        <f t="shared" si="718"/>
        <v>0</v>
      </c>
      <c r="N813" s="289">
        <f t="shared" si="759"/>
        <v>0</v>
      </c>
      <c r="O813" s="289">
        <f t="shared" si="759"/>
        <v>0</v>
      </c>
      <c r="P813" s="289">
        <f t="shared" si="759"/>
        <v>0</v>
      </c>
      <c r="Q813" s="289">
        <f t="shared" si="759"/>
        <v>0</v>
      </c>
      <c r="R813" s="289">
        <f t="shared" si="759"/>
        <v>0</v>
      </c>
      <c r="S813" s="289">
        <f t="shared" si="759"/>
        <v>0</v>
      </c>
      <c r="T813" s="289">
        <f t="shared" si="759"/>
        <v>0</v>
      </c>
      <c r="U813" s="289">
        <f t="shared" si="760"/>
        <v>0</v>
      </c>
      <c r="V813" s="289">
        <f t="shared" si="760"/>
        <v>0</v>
      </c>
      <c r="W813" s="289">
        <f t="shared" si="760"/>
        <v>0</v>
      </c>
      <c r="X813" s="289">
        <f t="shared" si="760"/>
        <v>0</v>
      </c>
      <c r="Y813" s="289">
        <f t="shared" si="760"/>
        <v>0</v>
      </c>
      <c r="Z813" s="289">
        <f t="shared" si="760"/>
        <v>0</v>
      </c>
      <c r="AA813" s="289">
        <f t="shared" si="760"/>
        <v>0</v>
      </c>
      <c r="AB813" s="289">
        <f t="shared" si="760"/>
        <v>0</v>
      </c>
      <c r="AC813" s="289">
        <f t="shared" si="760"/>
        <v>0</v>
      </c>
      <c r="AD813" s="289">
        <f t="shared" si="760"/>
        <v>0</v>
      </c>
      <c r="AE813" s="292">
        <f t="shared" si="750"/>
        <v>0</v>
      </c>
      <c r="AF813" s="289">
        <f t="shared" si="760"/>
        <v>0</v>
      </c>
      <c r="AG813" s="289">
        <f t="shared" si="760"/>
        <v>0</v>
      </c>
      <c r="AH813" s="289">
        <f t="shared" si="760"/>
        <v>0</v>
      </c>
      <c r="AI813" s="289">
        <f t="shared" si="760"/>
        <v>0</v>
      </c>
      <c r="AJ813" s="289">
        <f t="shared" si="760"/>
        <v>0</v>
      </c>
      <c r="AK813" s="289">
        <f t="shared" si="760"/>
        <v>0</v>
      </c>
      <c r="AL813" s="289">
        <f t="shared" si="760"/>
        <v>0</v>
      </c>
      <c r="AM813" s="289">
        <f t="shared" si="760"/>
        <v>0</v>
      </c>
      <c r="AN813" s="289">
        <f t="shared" si="760"/>
        <v>0</v>
      </c>
      <c r="AO813" s="289">
        <f t="shared" si="760"/>
        <v>0</v>
      </c>
      <c r="AP813" s="289">
        <f t="shared" si="760"/>
        <v>0</v>
      </c>
      <c r="AQ813"/>
    </row>
    <row r="814" spans="1:43" ht="30" hidden="1" customHeight="1">
      <c r="A814" s="43"/>
      <c r="B814" s="43"/>
      <c r="C814" s="16" t="s">
        <v>551</v>
      </c>
      <c r="D814" s="29" t="s">
        <v>316</v>
      </c>
      <c r="E814" s="93"/>
      <c r="F814" s="93"/>
      <c r="G814" s="93"/>
      <c r="H814" s="93"/>
      <c r="I814" s="93"/>
      <c r="J814" s="93"/>
      <c r="K814" s="93"/>
      <c r="L814" s="48">
        <f t="shared" si="717"/>
        <v>0</v>
      </c>
      <c r="M814" s="48">
        <f t="shared" si="718"/>
        <v>0</v>
      </c>
      <c r="N814" s="93"/>
      <c r="O814" s="93"/>
      <c r="P814" s="93"/>
      <c r="Q814" s="93"/>
      <c r="R814" s="93"/>
      <c r="S814" s="93"/>
      <c r="T814" s="93"/>
      <c r="U814" s="93"/>
      <c r="V814" s="93"/>
      <c r="W814" s="93"/>
      <c r="X814" s="93"/>
      <c r="Y814" s="93"/>
      <c r="Z814" s="93"/>
      <c r="AA814" s="93"/>
      <c r="AB814" s="93"/>
      <c r="AC814" s="93"/>
      <c r="AD814" s="93"/>
      <c r="AE814" s="292">
        <f t="shared" si="750"/>
        <v>0</v>
      </c>
      <c r="AF814" s="93"/>
      <c r="AG814" s="93"/>
      <c r="AH814" s="93"/>
      <c r="AI814" s="93"/>
      <c r="AJ814" s="93"/>
      <c r="AK814" s="93"/>
      <c r="AL814" s="93"/>
      <c r="AM814" s="93"/>
      <c r="AN814" s="93"/>
      <c r="AO814" s="93"/>
      <c r="AP814" s="93"/>
      <c r="AQ814"/>
    </row>
    <row r="815" spans="1:43" ht="19.5" customHeight="1">
      <c r="A815" s="110">
        <v>3</v>
      </c>
      <c r="B815" s="110"/>
      <c r="C815" s="187" t="s">
        <v>558</v>
      </c>
      <c r="D815" s="122" t="s">
        <v>559</v>
      </c>
      <c r="E815" s="225">
        <f t="shared" ref="E815:K815" si="761">E832+E850+E859+E865+E871+E881+E891+E900+E919+E924+E938+E946+E909+E934</f>
        <v>123692.17</v>
      </c>
      <c r="F815" s="225">
        <f t="shared" si="761"/>
        <v>58864</v>
      </c>
      <c r="G815" s="225">
        <f t="shared" si="761"/>
        <v>101899</v>
      </c>
      <c r="H815" s="225">
        <f t="shared" si="761"/>
        <v>56688</v>
      </c>
      <c r="I815" s="225">
        <f t="shared" si="761"/>
        <v>14389</v>
      </c>
      <c r="J815" s="225">
        <f t="shared" si="761"/>
        <v>15619</v>
      </c>
      <c r="K815" s="225">
        <f t="shared" si="761"/>
        <v>15203</v>
      </c>
      <c r="L815" s="48">
        <f t="shared" si="717"/>
        <v>101899</v>
      </c>
      <c r="M815" s="48">
        <f t="shared" si="718"/>
        <v>0</v>
      </c>
      <c r="N815" s="225">
        <f t="shared" ref="N815:AD815" si="762">N832+N850+N859+N865+N871+N881+N891+N900+N919+N924+N938+N946+N909+N934</f>
        <v>55293</v>
      </c>
      <c r="O815" s="225">
        <f t="shared" si="762"/>
        <v>56793</v>
      </c>
      <c r="P815" s="225">
        <f t="shared" si="762"/>
        <v>56793</v>
      </c>
      <c r="Q815" s="225">
        <f t="shared" si="762"/>
        <v>0</v>
      </c>
      <c r="R815" s="225">
        <f t="shared" si="762"/>
        <v>0</v>
      </c>
      <c r="S815" s="225">
        <f t="shared" si="762"/>
        <v>49.28</v>
      </c>
      <c r="T815" s="225">
        <f t="shared" si="762"/>
        <v>0</v>
      </c>
      <c r="U815" s="225">
        <f t="shared" si="762"/>
        <v>0</v>
      </c>
      <c r="V815" s="225">
        <f t="shared" si="762"/>
        <v>-1000</v>
      </c>
      <c r="W815" s="225">
        <f t="shared" si="762"/>
        <v>0</v>
      </c>
      <c r="X815" s="225">
        <f t="shared" si="762"/>
        <v>3410.87</v>
      </c>
      <c r="Y815" s="225">
        <f t="shared" si="762"/>
        <v>0</v>
      </c>
      <c r="Z815" s="225">
        <f t="shared" si="762"/>
        <v>0</v>
      </c>
      <c r="AA815" s="225">
        <f t="shared" si="762"/>
        <v>140</v>
      </c>
      <c r="AB815" s="225">
        <f t="shared" si="762"/>
        <v>0</v>
      </c>
      <c r="AC815" s="225">
        <f t="shared" si="762"/>
        <v>0</v>
      </c>
      <c r="AD815" s="225">
        <f t="shared" si="762"/>
        <v>4922.84</v>
      </c>
      <c r="AE815" s="292">
        <f t="shared" si="750"/>
        <v>109421.98999999999</v>
      </c>
      <c r="AF815" s="225">
        <f t="shared" ref="AF815:AP815" si="763">AF832+AF850+AF859+AF865+AF871+AF881+AF891+AF900+AF919+AF924+AF938+AF946+AF909+AF934</f>
        <v>109421.98999999999</v>
      </c>
      <c r="AG815" s="225">
        <f t="shared" si="763"/>
        <v>61028</v>
      </c>
      <c r="AH815" s="225">
        <f t="shared" si="763"/>
        <v>97913</v>
      </c>
      <c r="AI815" s="225">
        <f t="shared" si="763"/>
        <v>0</v>
      </c>
      <c r="AJ815" s="225">
        <f t="shared" si="763"/>
        <v>0</v>
      </c>
      <c r="AK815" s="225">
        <f t="shared" si="763"/>
        <v>0</v>
      </c>
      <c r="AL815" s="225">
        <f t="shared" si="763"/>
        <v>44056</v>
      </c>
      <c r="AM815" s="225">
        <f t="shared" si="763"/>
        <v>0</v>
      </c>
      <c r="AN815" s="225">
        <f t="shared" si="763"/>
        <v>0</v>
      </c>
      <c r="AO815" s="225">
        <f t="shared" si="763"/>
        <v>0</v>
      </c>
      <c r="AP815" s="225">
        <f t="shared" si="763"/>
        <v>0</v>
      </c>
      <c r="AQ815"/>
    </row>
    <row r="816" spans="1:43" ht="18.75" customHeight="1">
      <c r="A816" s="43"/>
      <c r="B816" s="43"/>
      <c r="C816" s="25" t="s">
        <v>298</v>
      </c>
      <c r="D816" s="26"/>
      <c r="E816" s="296">
        <f t="shared" ref="E816:K817" si="764">E833+E851+E872+E882+E892+E901+E920+E925+E939+E947+E910+E935</f>
        <v>80708.479999999996</v>
      </c>
      <c r="F816" s="296">
        <f t="shared" si="764"/>
        <v>58631</v>
      </c>
      <c r="G816" s="296">
        <f t="shared" si="764"/>
        <v>56915</v>
      </c>
      <c r="H816" s="296">
        <f t="shared" si="764"/>
        <v>13204</v>
      </c>
      <c r="I816" s="296">
        <f t="shared" si="764"/>
        <v>14389</v>
      </c>
      <c r="J816" s="296">
        <f t="shared" si="764"/>
        <v>14819</v>
      </c>
      <c r="K816" s="296">
        <f t="shared" si="764"/>
        <v>14503</v>
      </c>
      <c r="L816" s="48">
        <f t="shared" si="717"/>
        <v>56915</v>
      </c>
      <c r="M816" s="48">
        <f t="shared" si="718"/>
        <v>0</v>
      </c>
      <c r="N816" s="296">
        <f t="shared" ref="N816:AD817" si="765">N833+N851+N872+N882+N892+N901+N920+N925+N939+N947+N910+N935</f>
        <v>55140</v>
      </c>
      <c r="O816" s="296">
        <f t="shared" si="765"/>
        <v>56640</v>
      </c>
      <c r="P816" s="296">
        <f t="shared" si="765"/>
        <v>56640</v>
      </c>
      <c r="Q816" s="296">
        <f t="shared" si="765"/>
        <v>0</v>
      </c>
      <c r="R816" s="296">
        <f t="shared" si="765"/>
        <v>0</v>
      </c>
      <c r="S816" s="296">
        <f t="shared" si="765"/>
        <v>49.28</v>
      </c>
      <c r="T816" s="296">
        <f t="shared" si="765"/>
        <v>0</v>
      </c>
      <c r="U816" s="296">
        <f t="shared" si="765"/>
        <v>0</v>
      </c>
      <c r="V816" s="296">
        <f t="shared" si="765"/>
        <v>-1000</v>
      </c>
      <c r="W816" s="296">
        <f t="shared" si="765"/>
        <v>-155</v>
      </c>
      <c r="X816" s="296">
        <f t="shared" si="765"/>
        <v>-228</v>
      </c>
      <c r="Y816" s="296">
        <f t="shared" si="765"/>
        <v>0</v>
      </c>
      <c r="Z816" s="296">
        <f t="shared" si="765"/>
        <v>0</v>
      </c>
      <c r="AA816" s="296">
        <f t="shared" si="765"/>
        <v>0</v>
      </c>
      <c r="AB816" s="296">
        <f t="shared" si="765"/>
        <v>0</v>
      </c>
      <c r="AC816" s="296">
        <f t="shared" si="765"/>
        <v>0</v>
      </c>
      <c r="AD816" s="296">
        <f t="shared" si="765"/>
        <v>0</v>
      </c>
      <c r="AE816" s="292">
        <f t="shared" si="750"/>
        <v>55581.279999999999</v>
      </c>
      <c r="AF816" s="296">
        <f t="shared" ref="AF816:AP817" si="766">AF833+AF851+AF872+AF882+AF892+AF901+AF920+AF925+AF939+AF947+AF910+AF935</f>
        <v>55581.279999999999</v>
      </c>
      <c r="AG816" s="296">
        <f t="shared" si="766"/>
        <v>51399</v>
      </c>
      <c r="AH816" s="296">
        <f t="shared" si="766"/>
        <v>53740</v>
      </c>
      <c r="AI816" s="296">
        <f t="shared" si="766"/>
        <v>0</v>
      </c>
      <c r="AJ816" s="296">
        <f t="shared" si="766"/>
        <v>0</v>
      </c>
      <c r="AK816" s="296">
        <f t="shared" si="766"/>
        <v>0</v>
      </c>
      <c r="AL816" s="296">
        <f t="shared" si="766"/>
        <v>0</v>
      </c>
      <c r="AM816" s="296">
        <f t="shared" si="766"/>
        <v>0</v>
      </c>
      <c r="AN816" s="296">
        <f t="shared" si="766"/>
        <v>0</v>
      </c>
      <c r="AO816" s="296">
        <f t="shared" si="766"/>
        <v>0</v>
      </c>
      <c r="AP816" s="296">
        <f t="shared" si="766"/>
        <v>0</v>
      </c>
      <c r="AQ816"/>
    </row>
    <row r="817" spans="1:43" ht="14.25">
      <c r="A817" s="43"/>
      <c r="B817" s="43"/>
      <c r="C817" s="28" t="s">
        <v>299</v>
      </c>
      <c r="D817" s="29">
        <v>1</v>
      </c>
      <c r="E817" s="286">
        <f t="shared" si="764"/>
        <v>80774.070000000007</v>
      </c>
      <c r="F817" s="286">
        <f t="shared" si="764"/>
        <v>58631</v>
      </c>
      <c r="G817" s="286">
        <f t="shared" si="764"/>
        <v>56915</v>
      </c>
      <c r="H817" s="286">
        <f t="shared" si="764"/>
        <v>13204</v>
      </c>
      <c r="I817" s="286">
        <f t="shared" si="764"/>
        <v>14389</v>
      </c>
      <c r="J817" s="286">
        <f t="shared" si="764"/>
        <v>14819</v>
      </c>
      <c r="K817" s="286">
        <f t="shared" si="764"/>
        <v>14503</v>
      </c>
      <c r="L817" s="48">
        <f t="shared" si="717"/>
        <v>56915</v>
      </c>
      <c r="M817" s="48">
        <f t="shared" si="718"/>
        <v>0</v>
      </c>
      <c r="N817" s="286">
        <f t="shared" si="765"/>
        <v>55140</v>
      </c>
      <c r="O817" s="286">
        <f t="shared" si="765"/>
        <v>56640</v>
      </c>
      <c r="P817" s="286">
        <f t="shared" si="765"/>
        <v>56640</v>
      </c>
      <c r="Q817" s="286">
        <f t="shared" si="765"/>
        <v>0</v>
      </c>
      <c r="R817" s="286">
        <f t="shared" si="765"/>
        <v>0</v>
      </c>
      <c r="S817" s="286">
        <f t="shared" si="765"/>
        <v>49.28</v>
      </c>
      <c r="T817" s="286">
        <f t="shared" si="765"/>
        <v>0</v>
      </c>
      <c r="U817" s="286">
        <f t="shared" si="765"/>
        <v>0</v>
      </c>
      <c r="V817" s="286">
        <f t="shared" si="765"/>
        <v>-976.3</v>
      </c>
      <c r="W817" s="286">
        <f t="shared" si="765"/>
        <v>-155</v>
      </c>
      <c r="X817" s="286">
        <f t="shared" si="765"/>
        <v>-185.8</v>
      </c>
      <c r="Y817" s="286">
        <f t="shared" si="765"/>
        <v>0</v>
      </c>
      <c r="Z817" s="286">
        <f t="shared" si="765"/>
        <v>0</v>
      </c>
      <c r="AA817" s="286">
        <f t="shared" si="765"/>
        <v>0</v>
      </c>
      <c r="AB817" s="286">
        <f t="shared" si="765"/>
        <v>0</v>
      </c>
      <c r="AC817" s="286">
        <f t="shared" si="765"/>
        <v>4.37</v>
      </c>
      <c r="AD817" s="286">
        <f t="shared" si="765"/>
        <v>0</v>
      </c>
      <c r="AE817" s="292">
        <f t="shared" si="750"/>
        <v>55651.549999999996</v>
      </c>
      <c r="AF817" s="286">
        <f t="shared" si="766"/>
        <v>55651.55</v>
      </c>
      <c r="AG817" s="286">
        <f t="shared" si="766"/>
        <v>51478</v>
      </c>
      <c r="AH817" s="286">
        <f t="shared" si="766"/>
        <v>53740</v>
      </c>
      <c r="AI817" s="286">
        <f t="shared" si="766"/>
        <v>0</v>
      </c>
      <c r="AJ817" s="286">
        <f t="shared" si="766"/>
        <v>0</v>
      </c>
      <c r="AK817" s="286">
        <f t="shared" si="766"/>
        <v>0</v>
      </c>
      <c r="AL817" s="286">
        <f t="shared" si="766"/>
        <v>0</v>
      </c>
      <c r="AM817" s="286">
        <f t="shared" si="766"/>
        <v>0</v>
      </c>
      <c r="AN817" s="286">
        <f t="shared" si="766"/>
        <v>0</v>
      </c>
      <c r="AO817" s="286">
        <f t="shared" si="766"/>
        <v>0</v>
      </c>
      <c r="AP817" s="286">
        <f t="shared" si="766"/>
        <v>0</v>
      </c>
      <c r="AQ817"/>
    </row>
    <row r="818" spans="1:43" ht="14.25">
      <c r="A818" s="43"/>
      <c r="B818" s="43"/>
      <c r="C818" s="28" t="s">
        <v>300</v>
      </c>
      <c r="D818" s="29">
        <v>10</v>
      </c>
      <c r="E818" s="286">
        <f t="shared" ref="E818:K818" si="767">E836</f>
        <v>5600</v>
      </c>
      <c r="F818" s="286">
        <f t="shared" si="767"/>
        <v>6000</v>
      </c>
      <c r="G818" s="286">
        <f t="shared" si="767"/>
        <v>5900</v>
      </c>
      <c r="H818" s="286">
        <f t="shared" si="767"/>
        <v>1500</v>
      </c>
      <c r="I818" s="286">
        <f t="shared" si="767"/>
        <v>1500</v>
      </c>
      <c r="J818" s="286">
        <f t="shared" si="767"/>
        <v>1475</v>
      </c>
      <c r="K818" s="286">
        <f t="shared" si="767"/>
        <v>1425</v>
      </c>
      <c r="L818" s="48">
        <f t="shared" si="717"/>
        <v>5900</v>
      </c>
      <c r="M818" s="48">
        <f t="shared" si="718"/>
        <v>0</v>
      </c>
      <c r="N818" s="286">
        <f t="shared" ref="N818:AP818" si="768">N836</f>
        <v>5900</v>
      </c>
      <c r="O818" s="286">
        <f t="shared" si="768"/>
        <v>5900</v>
      </c>
      <c r="P818" s="286">
        <f t="shared" si="768"/>
        <v>5900</v>
      </c>
      <c r="Q818" s="286">
        <f t="shared" si="768"/>
        <v>0</v>
      </c>
      <c r="R818" s="286">
        <f t="shared" si="768"/>
        <v>0</v>
      </c>
      <c r="S818" s="286">
        <f t="shared" si="768"/>
        <v>0</v>
      </c>
      <c r="T818" s="286">
        <f t="shared" si="768"/>
        <v>0</v>
      </c>
      <c r="U818" s="286">
        <f t="shared" si="768"/>
        <v>0</v>
      </c>
      <c r="V818" s="286">
        <f t="shared" si="768"/>
        <v>0</v>
      </c>
      <c r="W818" s="286">
        <f t="shared" si="768"/>
        <v>0</v>
      </c>
      <c r="X818" s="286">
        <f t="shared" si="768"/>
        <v>-350</v>
      </c>
      <c r="Y818" s="286">
        <f t="shared" si="768"/>
        <v>0</v>
      </c>
      <c r="Z818" s="286">
        <f t="shared" si="768"/>
        <v>0</v>
      </c>
      <c r="AA818" s="286">
        <f t="shared" si="768"/>
        <v>0</v>
      </c>
      <c r="AB818" s="286">
        <f t="shared" si="768"/>
        <v>0</v>
      </c>
      <c r="AC818" s="286">
        <f t="shared" si="768"/>
        <v>0</v>
      </c>
      <c r="AD818" s="286">
        <f t="shared" si="768"/>
        <v>0</v>
      </c>
      <c r="AE818" s="292">
        <f t="shared" si="750"/>
        <v>5550</v>
      </c>
      <c r="AF818" s="286">
        <f t="shared" si="768"/>
        <v>5550</v>
      </c>
      <c r="AG818" s="286">
        <f t="shared" si="768"/>
        <v>5413</v>
      </c>
      <c r="AH818" s="286">
        <f t="shared" si="768"/>
        <v>5900</v>
      </c>
      <c r="AI818" s="286">
        <f t="shared" si="768"/>
        <v>0</v>
      </c>
      <c r="AJ818" s="286">
        <f t="shared" si="768"/>
        <v>0</v>
      </c>
      <c r="AK818" s="286">
        <f t="shared" si="768"/>
        <v>0</v>
      </c>
      <c r="AL818" s="286">
        <f t="shared" si="768"/>
        <v>0</v>
      </c>
      <c r="AM818" s="286">
        <f t="shared" si="768"/>
        <v>0</v>
      </c>
      <c r="AN818" s="286">
        <f t="shared" si="768"/>
        <v>0</v>
      </c>
      <c r="AO818" s="286">
        <f t="shared" si="768"/>
        <v>0</v>
      </c>
      <c r="AP818" s="286">
        <f t="shared" si="768"/>
        <v>0</v>
      </c>
      <c r="AQ818"/>
    </row>
    <row r="819" spans="1:43" ht="14.25">
      <c r="A819" s="43"/>
      <c r="B819" s="43"/>
      <c r="C819" s="28" t="s">
        <v>301</v>
      </c>
      <c r="D819" s="29">
        <v>20</v>
      </c>
      <c r="E819" s="286">
        <f t="shared" ref="E819:K819" si="769">E941+E837</f>
        <v>2127.0699999999997</v>
      </c>
      <c r="F819" s="286">
        <f t="shared" si="769"/>
        <v>1925</v>
      </c>
      <c r="G819" s="286">
        <f t="shared" si="769"/>
        <v>1925</v>
      </c>
      <c r="H819" s="286">
        <f t="shared" si="769"/>
        <v>420</v>
      </c>
      <c r="I819" s="286">
        <f t="shared" si="769"/>
        <v>540</v>
      </c>
      <c r="J819" s="286">
        <f t="shared" si="769"/>
        <v>480</v>
      </c>
      <c r="K819" s="286">
        <f t="shared" si="769"/>
        <v>485</v>
      </c>
      <c r="L819" s="48">
        <f t="shared" si="717"/>
        <v>1925</v>
      </c>
      <c r="M819" s="48">
        <f t="shared" si="718"/>
        <v>0</v>
      </c>
      <c r="N819" s="286">
        <f t="shared" ref="N819:AD819" si="770">N941+N837</f>
        <v>1900</v>
      </c>
      <c r="O819" s="286">
        <f t="shared" si="770"/>
        <v>1900</v>
      </c>
      <c r="P819" s="286">
        <f t="shared" si="770"/>
        <v>1900</v>
      </c>
      <c r="Q819" s="286">
        <f t="shared" si="770"/>
        <v>0</v>
      </c>
      <c r="R819" s="286">
        <f t="shared" si="770"/>
        <v>0</v>
      </c>
      <c r="S819" s="286">
        <f t="shared" si="770"/>
        <v>49.28</v>
      </c>
      <c r="T819" s="286">
        <f t="shared" si="770"/>
        <v>0</v>
      </c>
      <c r="U819" s="286">
        <f t="shared" si="770"/>
        <v>0</v>
      </c>
      <c r="V819" s="286">
        <f t="shared" si="770"/>
        <v>23.7</v>
      </c>
      <c r="W819" s="286">
        <f t="shared" si="770"/>
        <v>0</v>
      </c>
      <c r="X819" s="286">
        <f t="shared" si="770"/>
        <v>-150.80000000000001</v>
      </c>
      <c r="Y819" s="286">
        <f t="shared" si="770"/>
        <v>0</v>
      </c>
      <c r="Z819" s="286">
        <f t="shared" si="770"/>
        <v>0</v>
      </c>
      <c r="AA819" s="286">
        <f t="shared" si="770"/>
        <v>0</v>
      </c>
      <c r="AB819" s="286">
        <f t="shared" si="770"/>
        <v>0</v>
      </c>
      <c r="AC819" s="286">
        <f t="shared" si="770"/>
        <v>4.37</v>
      </c>
      <c r="AD819" s="286">
        <f t="shared" si="770"/>
        <v>0</v>
      </c>
      <c r="AE819" s="292">
        <f t="shared" si="750"/>
        <v>1851.55</v>
      </c>
      <c r="AF819" s="286">
        <f t="shared" ref="AF819:AP819" si="771">AF941+AF837</f>
        <v>1851.55</v>
      </c>
      <c r="AG819" s="286">
        <f t="shared" si="771"/>
        <v>1141</v>
      </c>
      <c r="AH819" s="286">
        <f t="shared" si="771"/>
        <v>1753</v>
      </c>
      <c r="AI819" s="286">
        <f t="shared" si="771"/>
        <v>0</v>
      </c>
      <c r="AJ819" s="286">
        <f t="shared" si="771"/>
        <v>0</v>
      </c>
      <c r="AK819" s="286">
        <f t="shared" si="771"/>
        <v>0</v>
      </c>
      <c r="AL819" s="286">
        <f t="shared" si="771"/>
        <v>0</v>
      </c>
      <c r="AM819" s="286">
        <f t="shared" si="771"/>
        <v>0</v>
      </c>
      <c r="AN819" s="286">
        <f t="shared" si="771"/>
        <v>0</v>
      </c>
      <c r="AO819" s="286">
        <f t="shared" si="771"/>
        <v>0</v>
      </c>
      <c r="AP819" s="286">
        <f t="shared" si="771"/>
        <v>0</v>
      </c>
      <c r="AQ819"/>
    </row>
    <row r="820" spans="1:43" ht="14.25">
      <c r="A820" s="43"/>
      <c r="B820" s="43"/>
      <c r="C820" s="28" t="s">
        <v>467</v>
      </c>
      <c r="D820" s="29">
        <v>51</v>
      </c>
      <c r="E820" s="286">
        <f t="shared" ref="E820:K820" si="772">E853+E874+E884+E894+E903+E927+E912</f>
        <v>42505</v>
      </c>
      <c r="F820" s="286">
        <f t="shared" si="772"/>
        <v>43689</v>
      </c>
      <c r="G820" s="286">
        <f t="shared" si="772"/>
        <v>41775</v>
      </c>
      <c r="H820" s="286">
        <f t="shared" si="772"/>
        <v>10650</v>
      </c>
      <c r="I820" s="286">
        <f t="shared" si="772"/>
        <v>10330</v>
      </c>
      <c r="J820" s="286">
        <f t="shared" si="772"/>
        <v>10545</v>
      </c>
      <c r="K820" s="286">
        <f t="shared" si="772"/>
        <v>10250</v>
      </c>
      <c r="L820" s="48">
        <f t="shared" si="717"/>
        <v>41775</v>
      </c>
      <c r="M820" s="48">
        <f t="shared" si="718"/>
        <v>0</v>
      </c>
      <c r="N820" s="286">
        <f t="shared" ref="N820:AP820" si="773">N853+N874+N884+N894+N903+N927+N912</f>
        <v>41825</v>
      </c>
      <c r="O820" s="286">
        <f t="shared" si="773"/>
        <v>41825</v>
      </c>
      <c r="P820" s="286">
        <f t="shared" si="773"/>
        <v>41825</v>
      </c>
      <c r="Q820" s="286">
        <f t="shared" si="773"/>
        <v>0</v>
      </c>
      <c r="R820" s="286">
        <f t="shared" si="773"/>
        <v>0</v>
      </c>
      <c r="S820" s="286">
        <f t="shared" si="773"/>
        <v>0</v>
      </c>
      <c r="T820" s="286">
        <f t="shared" si="773"/>
        <v>0</v>
      </c>
      <c r="U820" s="286">
        <f t="shared" si="773"/>
        <v>0</v>
      </c>
      <c r="V820" s="286">
        <f t="shared" si="773"/>
        <v>300</v>
      </c>
      <c r="W820" s="286">
        <f t="shared" si="773"/>
        <v>-155</v>
      </c>
      <c r="X820" s="286">
        <f t="shared" si="773"/>
        <v>580</v>
      </c>
      <c r="Y820" s="286">
        <f t="shared" si="773"/>
        <v>0</v>
      </c>
      <c r="Z820" s="286">
        <f t="shared" si="773"/>
        <v>0</v>
      </c>
      <c r="AA820" s="286">
        <f t="shared" si="773"/>
        <v>0</v>
      </c>
      <c r="AB820" s="286">
        <f t="shared" si="773"/>
        <v>0</v>
      </c>
      <c r="AC820" s="286">
        <f t="shared" si="773"/>
        <v>0</v>
      </c>
      <c r="AD820" s="286">
        <f t="shared" si="773"/>
        <v>0</v>
      </c>
      <c r="AE820" s="292">
        <f t="shared" si="750"/>
        <v>42500</v>
      </c>
      <c r="AF820" s="286">
        <f t="shared" si="773"/>
        <v>42500</v>
      </c>
      <c r="AG820" s="286">
        <f t="shared" si="773"/>
        <v>39252</v>
      </c>
      <c r="AH820" s="286">
        <f t="shared" si="773"/>
        <v>38174</v>
      </c>
      <c r="AI820" s="286">
        <f t="shared" si="773"/>
        <v>0</v>
      </c>
      <c r="AJ820" s="286">
        <f t="shared" si="773"/>
        <v>0</v>
      </c>
      <c r="AK820" s="286">
        <f t="shared" si="773"/>
        <v>0</v>
      </c>
      <c r="AL820" s="286">
        <f t="shared" si="773"/>
        <v>0</v>
      </c>
      <c r="AM820" s="286">
        <f t="shared" si="773"/>
        <v>0</v>
      </c>
      <c r="AN820" s="286">
        <f t="shared" si="773"/>
        <v>0</v>
      </c>
      <c r="AO820" s="286">
        <f t="shared" si="773"/>
        <v>0</v>
      </c>
      <c r="AP820" s="286">
        <f t="shared" si="773"/>
        <v>0</v>
      </c>
      <c r="AQ820"/>
    </row>
    <row r="821" spans="1:43" ht="14.25">
      <c r="A821" s="43"/>
      <c r="B821" s="43"/>
      <c r="C821" s="487" t="s">
        <v>820</v>
      </c>
      <c r="D821" s="484">
        <v>10</v>
      </c>
      <c r="E821" s="490"/>
      <c r="F821" s="490"/>
      <c r="G821" s="490">
        <f>G854+G875+G885+G913</f>
        <v>32350</v>
      </c>
      <c r="H821" s="490">
        <f t="shared" ref="H821:AP823" si="774">H854+H875+H885+H913</f>
        <v>8220</v>
      </c>
      <c r="I821" s="490">
        <f t="shared" si="774"/>
        <v>8120</v>
      </c>
      <c r="J821" s="490">
        <f t="shared" si="774"/>
        <v>8110</v>
      </c>
      <c r="K821" s="490">
        <f t="shared" si="774"/>
        <v>7900</v>
      </c>
      <c r="L821" s="490">
        <f t="shared" si="774"/>
        <v>32350</v>
      </c>
      <c r="M821" s="490">
        <f t="shared" si="774"/>
        <v>0</v>
      </c>
      <c r="N821" s="490">
        <f t="shared" si="774"/>
        <v>32400</v>
      </c>
      <c r="O821" s="490">
        <f t="shared" si="774"/>
        <v>32400</v>
      </c>
      <c r="P821" s="490">
        <f t="shared" si="774"/>
        <v>32400</v>
      </c>
      <c r="Q821" s="490">
        <f t="shared" si="774"/>
        <v>0</v>
      </c>
      <c r="R821" s="490">
        <f t="shared" si="774"/>
        <v>0</v>
      </c>
      <c r="S821" s="490">
        <f t="shared" si="774"/>
        <v>0</v>
      </c>
      <c r="T821" s="490">
        <f t="shared" si="774"/>
        <v>0</v>
      </c>
      <c r="U821" s="490">
        <f t="shared" si="774"/>
        <v>0</v>
      </c>
      <c r="V821" s="490">
        <f t="shared" si="774"/>
        <v>0</v>
      </c>
      <c r="W821" s="490">
        <f t="shared" si="774"/>
        <v>-155</v>
      </c>
      <c r="X821" s="490">
        <f t="shared" si="774"/>
        <v>230</v>
      </c>
      <c r="Y821" s="490">
        <f t="shared" si="774"/>
        <v>0</v>
      </c>
      <c r="Z821" s="490">
        <f t="shared" si="774"/>
        <v>0</v>
      </c>
      <c r="AA821" s="490">
        <f t="shared" si="774"/>
        <v>0</v>
      </c>
      <c r="AB821" s="490">
        <f t="shared" si="774"/>
        <v>0</v>
      </c>
      <c r="AC821" s="490">
        <f t="shared" si="774"/>
        <v>0</v>
      </c>
      <c r="AD821" s="490">
        <f t="shared" si="774"/>
        <v>0</v>
      </c>
      <c r="AE821" s="490">
        <f t="shared" si="774"/>
        <v>32425</v>
      </c>
      <c r="AF821" s="490">
        <f t="shared" si="774"/>
        <v>32425</v>
      </c>
      <c r="AG821" s="490">
        <f t="shared" si="774"/>
        <v>31251</v>
      </c>
      <c r="AH821" s="490">
        <f t="shared" si="774"/>
        <v>28944</v>
      </c>
      <c r="AI821" s="490">
        <f t="shared" si="774"/>
        <v>0</v>
      </c>
      <c r="AJ821" s="490">
        <f t="shared" si="774"/>
        <v>0</v>
      </c>
      <c r="AK821" s="490">
        <f t="shared" si="774"/>
        <v>0</v>
      </c>
      <c r="AL821" s="490">
        <f t="shared" si="774"/>
        <v>0</v>
      </c>
      <c r="AM821" s="490">
        <f t="shared" si="774"/>
        <v>0</v>
      </c>
      <c r="AN821" s="490">
        <f t="shared" si="774"/>
        <v>0</v>
      </c>
      <c r="AO821" s="490">
        <f t="shared" si="774"/>
        <v>0</v>
      </c>
      <c r="AP821" s="490">
        <f t="shared" si="774"/>
        <v>0</v>
      </c>
      <c r="AQ821"/>
    </row>
    <row r="822" spans="1:43" ht="14.25">
      <c r="A822" s="43"/>
      <c r="B822" s="43"/>
      <c r="C822" s="487" t="s">
        <v>819</v>
      </c>
      <c r="D822" s="484">
        <v>20</v>
      </c>
      <c r="E822" s="490"/>
      <c r="F822" s="490"/>
      <c r="G822" s="490">
        <f>G855+G876+G886+G914</f>
        <v>9000</v>
      </c>
      <c r="H822" s="490">
        <f t="shared" si="774"/>
        <v>2330</v>
      </c>
      <c r="I822" s="490">
        <f t="shared" si="774"/>
        <v>2100</v>
      </c>
      <c r="J822" s="490">
        <f t="shared" si="774"/>
        <v>2325</v>
      </c>
      <c r="K822" s="490">
        <f t="shared" si="774"/>
        <v>2245</v>
      </c>
      <c r="L822" s="490">
        <f t="shared" si="774"/>
        <v>9000</v>
      </c>
      <c r="M822" s="490">
        <f t="shared" si="774"/>
        <v>0</v>
      </c>
      <c r="N822" s="490">
        <f t="shared" si="774"/>
        <v>9000</v>
      </c>
      <c r="O822" s="490">
        <f t="shared" si="774"/>
        <v>9000</v>
      </c>
      <c r="P822" s="490">
        <f t="shared" si="774"/>
        <v>9000</v>
      </c>
      <c r="Q822" s="490">
        <f t="shared" si="774"/>
        <v>0</v>
      </c>
      <c r="R822" s="490">
        <f t="shared" si="774"/>
        <v>0</v>
      </c>
      <c r="S822" s="490">
        <f t="shared" si="774"/>
        <v>0</v>
      </c>
      <c r="T822" s="490">
        <f t="shared" si="774"/>
        <v>0</v>
      </c>
      <c r="U822" s="490">
        <f t="shared" si="774"/>
        <v>0</v>
      </c>
      <c r="V822" s="490">
        <f t="shared" si="774"/>
        <v>300</v>
      </c>
      <c r="W822" s="490">
        <f t="shared" si="774"/>
        <v>0</v>
      </c>
      <c r="X822" s="490">
        <f t="shared" si="774"/>
        <v>350</v>
      </c>
      <c r="Y822" s="490">
        <f t="shared" si="774"/>
        <v>0</v>
      </c>
      <c r="Z822" s="490">
        <f t="shared" si="774"/>
        <v>0</v>
      </c>
      <c r="AA822" s="490">
        <f t="shared" si="774"/>
        <v>0</v>
      </c>
      <c r="AB822" s="490">
        <f t="shared" si="774"/>
        <v>0</v>
      </c>
      <c r="AC822" s="490">
        <f t="shared" si="774"/>
        <v>0</v>
      </c>
      <c r="AD822" s="490">
        <f t="shared" si="774"/>
        <v>0</v>
      </c>
      <c r="AE822" s="490">
        <f t="shared" si="774"/>
        <v>9650</v>
      </c>
      <c r="AF822" s="490">
        <f t="shared" si="774"/>
        <v>9650</v>
      </c>
      <c r="AG822" s="490">
        <f t="shared" si="774"/>
        <v>7695</v>
      </c>
      <c r="AH822" s="490">
        <f t="shared" si="774"/>
        <v>8800</v>
      </c>
      <c r="AI822" s="490">
        <f t="shared" si="774"/>
        <v>0</v>
      </c>
      <c r="AJ822" s="490">
        <f t="shared" si="774"/>
        <v>0</v>
      </c>
      <c r="AK822" s="490">
        <f t="shared" si="774"/>
        <v>0</v>
      </c>
      <c r="AL822" s="490">
        <f t="shared" si="774"/>
        <v>0</v>
      </c>
      <c r="AM822" s="490">
        <f t="shared" si="774"/>
        <v>0</v>
      </c>
      <c r="AN822" s="490">
        <f t="shared" si="774"/>
        <v>0</v>
      </c>
      <c r="AO822" s="490">
        <f t="shared" si="774"/>
        <v>0</v>
      </c>
      <c r="AP822" s="490">
        <f t="shared" si="774"/>
        <v>0</v>
      </c>
      <c r="AQ822"/>
    </row>
    <row r="823" spans="1:43" ht="14.25">
      <c r="A823" s="43"/>
      <c r="B823" s="43"/>
      <c r="C823" s="487" t="s">
        <v>564</v>
      </c>
      <c r="D823" s="484">
        <v>59</v>
      </c>
      <c r="E823" s="490"/>
      <c r="F823" s="490"/>
      <c r="G823" s="490">
        <f>G856+G877+G887+G915</f>
        <v>425</v>
      </c>
      <c r="H823" s="490">
        <f t="shared" si="774"/>
        <v>100</v>
      </c>
      <c r="I823" s="490">
        <f t="shared" si="774"/>
        <v>110</v>
      </c>
      <c r="J823" s="490">
        <f t="shared" si="774"/>
        <v>110</v>
      </c>
      <c r="K823" s="490">
        <f t="shared" si="774"/>
        <v>105</v>
      </c>
      <c r="L823" s="490">
        <f t="shared" si="774"/>
        <v>425</v>
      </c>
      <c r="M823" s="490">
        <f t="shared" si="774"/>
        <v>0</v>
      </c>
      <c r="N823" s="490">
        <f t="shared" si="774"/>
        <v>425</v>
      </c>
      <c r="O823" s="490">
        <f t="shared" si="774"/>
        <v>425</v>
      </c>
      <c r="P823" s="490">
        <f t="shared" si="774"/>
        <v>425</v>
      </c>
      <c r="Q823" s="490">
        <f t="shared" si="774"/>
        <v>0</v>
      </c>
      <c r="R823" s="490">
        <f t="shared" si="774"/>
        <v>0</v>
      </c>
      <c r="S823" s="490">
        <f t="shared" si="774"/>
        <v>0</v>
      </c>
      <c r="T823" s="490">
        <f t="shared" si="774"/>
        <v>0</v>
      </c>
      <c r="U823" s="490">
        <f t="shared" si="774"/>
        <v>0</v>
      </c>
      <c r="V823" s="490">
        <f t="shared" si="774"/>
        <v>0</v>
      </c>
      <c r="W823" s="490">
        <f t="shared" si="774"/>
        <v>0</v>
      </c>
      <c r="X823" s="490">
        <f t="shared" si="774"/>
        <v>0</v>
      </c>
      <c r="Y823" s="490">
        <f t="shared" si="774"/>
        <v>0</v>
      </c>
      <c r="Z823" s="490">
        <f t="shared" si="774"/>
        <v>0</v>
      </c>
      <c r="AA823" s="490">
        <f t="shared" si="774"/>
        <v>0</v>
      </c>
      <c r="AB823" s="490">
        <f t="shared" si="774"/>
        <v>0</v>
      </c>
      <c r="AC823" s="490">
        <f t="shared" si="774"/>
        <v>0</v>
      </c>
      <c r="AD823" s="490">
        <f t="shared" si="774"/>
        <v>0</v>
      </c>
      <c r="AE823" s="490">
        <f t="shared" si="774"/>
        <v>425</v>
      </c>
      <c r="AF823" s="490">
        <f t="shared" si="774"/>
        <v>425</v>
      </c>
      <c r="AG823" s="490">
        <f t="shared" si="774"/>
        <v>306</v>
      </c>
      <c r="AH823" s="490">
        <f t="shared" si="774"/>
        <v>430</v>
      </c>
      <c r="AI823" s="490">
        <f t="shared" si="774"/>
        <v>0</v>
      </c>
      <c r="AJ823" s="490">
        <f t="shared" si="774"/>
        <v>0</v>
      </c>
      <c r="AK823" s="490">
        <f t="shared" si="774"/>
        <v>0</v>
      </c>
      <c r="AL823" s="490">
        <f t="shared" si="774"/>
        <v>0</v>
      </c>
      <c r="AM823" s="490">
        <f t="shared" si="774"/>
        <v>0</v>
      </c>
      <c r="AN823" s="490">
        <f t="shared" si="774"/>
        <v>0</v>
      </c>
      <c r="AO823" s="490">
        <f t="shared" si="774"/>
        <v>0</v>
      </c>
      <c r="AP823" s="490">
        <f t="shared" si="774"/>
        <v>0</v>
      </c>
      <c r="AQ823"/>
    </row>
    <row r="824" spans="1:43" ht="15" customHeight="1">
      <c r="A824" s="43"/>
      <c r="B824" s="43"/>
      <c r="C824" s="28" t="s">
        <v>308</v>
      </c>
      <c r="D824" s="29">
        <v>59</v>
      </c>
      <c r="E824" s="286">
        <f t="shared" ref="E824:K824" si="775">E922+E942+E949+E937+E838</f>
        <v>30542</v>
      </c>
      <c r="F824" s="286">
        <f t="shared" si="775"/>
        <v>7017</v>
      </c>
      <c r="G824" s="286">
        <f t="shared" si="775"/>
        <v>7315</v>
      </c>
      <c r="H824" s="286">
        <f t="shared" si="775"/>
        <v>634</v>
      </c>
      <c r="I824" s="286">
        <f t="shared" si="775"/>
        <v>2019</v>
      </c>
      <c r="J824" s="286">
        <f t="shared" si="775"/>
        <v>2319</v>
      </c>
      <c r="K824" s="286">
        <f t="shared" si="775"/>
        <v>2343</v>
      </c>
      <c r="L824" s="48">
        <f t="shared" ref="L824:L891" si="776">H824+I824+J824+K824</f>
        <v>7315</v>
      </c>
      <c r="M824" s="48">
        <f t="shared" ref="M824:M891" si="777">G824-L824</f>
        <v>0</v>
      </c>
      <c r="N824" s="286">
        <f t="shared" ref="N824:AD824" si="778">N922+N942+N949+N937+N838</f>
        <v>5515</v>
      </c>
      <c r="O824" s="286">
        <f t="shared" si="778"/>
        <v>7015</v>
      </c>
      <c r="P824" s="286">
        <f t="shared" si="778"/>
        <v>7015</v>
      </c>
      <c r="Q824" s="286">
        <f t="shared" si="778"/>
        <v>0</v>
      </c>
      <c r="R824" s="286">
        <f t="shared" si="778"/>
        <v>0</v>
      </c>
      <c r="S824" s="286">
        <f t="shared" si="778"/>
        <v>0</v>
      </c>
      <c r="T824" s="286">
        <f t="shared" si="778"/>
        <v>0</v>
      </c>
      <c r="U824" s="286">
        <f t="shared" si="778"/>
        <v>0</v>
      </c>
      <c r="V824" s="286">
        <f t="shared" si="778"/>
        <v>-1300</v>
      </c>
      <c r="W824" s="286">
        <f t="shared" si="778"/>
        <v>0</v>
      </c>
      <c r="X824" s="286">
        <f t="shared" si="778"/>
        <v>-265</v>
      </c>
      <c r="Y824" s="286">
        <f t="shared" si="778"/>
        <v>0</v>
      </c>
      <c r="Z824" s="286">
        <f t="shared" si="778"/>
        <v>0</v>
      </c>
      <c r="AA824" s="286">
        <f t="shared" si="778"/>
        <v>0</v>
      </c>
      <c r="AB824" s="286">
        <f t="shared" si="778"/>
        <v>0</v>
      </c>
      <c r="AC824" s="286">
        <f t="shared" si="778"/>
        <v>0</v>
      </c>
      <c r="AD824" s="286">
        <f t="shared" si="778"/>
        <v>0</v>
      </c>
      <c r="AE824" s="292">
        <f t="shared" si="750"/>
        <v>5750</v>
      </c>
      <c r="AF824" s="286">
        <f t="shared" ref="AF824:AP824" si="779">AF922+AF942+AF949+AF937+AF838</f>
        <v>5750</v>
      </c>
      <c r="AG824" s="286">
        <f t="shared" si="779"/>
        <v>5672</v>
      </c>
      <c r="AH824" s="286">
        <f t="shared" si="779"/>
        <v>7913</v>
      </c>
      <c r="AI824" s="286">
        <f t="shared" si="779"/>
        <v>0</v>
      </c>
      <c r="AJ824" s="286">
        <f t="shared" si="779"/>
        <v>0</v>
      </c>
      <c r="AK824" s="286">
        <f t="shared" si="779"/>
        <v>0</v>
      </c>
      <c r="AL824" s="286">
        <f t="shared" si="779"/>
        <v>0</v>
      </c>
      <c r="AM824" s="286">
        <f t="shared" si="779"/>
        <v>0</v>
      </c>
      <c r="AN824" s="286">
        <f t="shared" si="779"/>
        <v>0</v>
      </c>
      <c r="AO824" s="286">
        <f t="shared" si="779"/>
        <v>0</v>
      </c>
      <c r="AP824" s="286">
        <f t="shared" si="779"/>
        <v>0</v>
      </c>
      <c r="AQ824"/>
    </row>
    <row r="825" spans="1:43" ht="15" customHeight="1">
      <c r="A825" s="43"/>
      <c r="B825" s="43"/>
      <c r="C825" s="28" t="s">
        <v>310</v>
      </c>
      <c r="D825" s="26">
        <v>85.01</v>
      </c>
      <c r="E825" s="296">
        <f t="shared" ref="E825:K825" si="780">E839+E930+E916++E888+E906</f>
        <v>-65.59</v>
      </c>
      <c r="F825" s="296">
        <f t="shared" si="780"/>
        <v>0</v>
      </c>
      <c r="G825" s="296">
        <f t="shared" si="780"/>
        <v>0</v>
      </c>
      <c r="H825" s="296">
        <f t="shared" si="780"/>
        <v>0</v>
      </c>
      <c r="I825" s="296">
        <f t="shared" si="780"/>
        <v>0</v>
      </c>
      <c r="J825" s="296">
        <f t="shared" si="780"/>
        <v>0</v>
      </c>
      <c r="K825" s="296">
        <f t="shared" si="780"/>
        <v>0</v>
      </c>
      <c r="L825" s="48">
        <f t="shared" si="776"/>
        <v>0</v>
      </c>
      <c r="M825" s="48">
        <f t="shared" si="777"/>
        <v>0</v>
      </c>
      <c r="N825" s="296">
        <f t="shared" ref="N825:AD825" si="781">N839+N930+N916++N888+N906</f>
        <v>0</v>
      </c>
      <c r="O825" s="296">
        <f t="shared" si="781"/>
        <v>0</v>
      </c>
      <c r="P825" s="296">
        <f t="shared" si="781"/>
        <v>0</v>
      </c>
      <c r="Q825" s="296">
        <f t="shared" si="781"/>
        <v>0</v>
      </c>
      <c r="R825" s="296">
        <f t="shared" si="781"/>
        <v>0</v>
      </c>
      <c r="S825" s="296">
        <f t="shared" si="781"/>
        <v>0</v>
      </c>
      <c r="T825" s="296">
        <f t="shared" si="781"/>
        <v>0</v>
      </c>
      <c r="U825" s="296">
        <f t="shared" si="781"/>
        <v>0</v>
      </c>
      <c r="V825" s="296">
        <f t="shared" si="781"/>
        <v>-23.7</v>
      </c>
      <c r="W825" s="296">
        <f t="shared" si="781"/>
        <v>0</v>
      </c>
      <c r="X825" s="296">
        <f t="shared" si="781"/>
        <v>-42.2</v>
      </c>
      <c r="Y825" s="296">
        <f t="shared" si="781"/>
        <v>0</v>
      </c>
      <c r="Z825" s="296">
        <f t="shared" si="781"/>
        <v>0</v>
      </c>
      <c r="AA825" s="296">
        <f t="shared" si="781"/>
        <v>0</v>
      </c>
      <c r="AB825" s="296">
        <f t="shared" si="781"/>
        <v>0</v>
      </c>
      <c r="AC825" s="296">
        <f t="shared" si="781"/>
        <v>-4.37</v>
      </c>
      <c r="AD825" s="296">
        <f t="shared" si="781"/>
        <v>0</v>
      </c>
      <c r="AE825" s="292">
        <f t="shared" si="750"/>
        <v>-70.27000000000001</v>
      </c>
      <c r="AF825" s="296">
        <f t="shared" ref="AF825:AP825" si="782">AF839+AF930+AF916++AF888+AF906</f>
        <v>-70.27</v>
      </c>
      <c r="AG825" s="296">
        <f t="shared" si="782"/>
        <v>-79</v>
      </c>
      <c r="AH825" s="296">
        <f t="shared" si="782"/>
        <v>0</v>
      </c>
      <c r="AI825" s="296">
        <f t="shared" si="782"/>
        <v>0</v>
      </c>
      <c r="AJ825" s="296">
        <f t="shared" si="782"/>
        <v>0</v>
      </c>
      <c r="AK825" s="296">
        <f t="shared" si="782"/>
        <v>0</v>
      </c>
      <c r="AL825" s="296">
        <f t="shared" si="782"/>
        <v>0</v>
      </c>
      <c r="AM825" s="296">
        <f t="shared" si="782"/>
        <v>0</v>
      </c>
      <c r="AN825" s="296">
        <f t="shared" si="782"/>
        <v>0</v>
      </c>
      <c r="AO825" s="296">
        <f t="shared" si="782"/>
        <v>0</v>
      </c>
      <c r="AP825" s="296">
        <f t="shared" si="782"/>
        <v>0</v>
      </c>
      <c r="AQ825"/>
    </row>
    <row r="826" spans="1:43" ht="15" customHeight="1">
      <c r="A826" s="43"/>
      <c r="B826" s="43"/>
      <c r="C826" s="25" t="s">
        <v>311</v>
      </c>
      <c r="D826" s="29"/>
      <c r="E826" s="296">
        <f t="shared" ref="E826:K826" si="783">E840+E857+E860+E866+E878+E889+E898+E907+E931+E917</f>
        <v>42983.69</v>
      </c>
      <c r="F826" s="296">
        <f t="shared" si="783"/>
        <v>233</v>
      </c>
      <c r="G826" s="296">
        <f t="shared" si="783"/>
        <v>44984</v>
      </c>
      <c r="H826" s="296">
        <f t="shared" si="783"/>
        <v>43484</v>
      </c>
      <c r="I826" s="296">
        <f t="shared" si="783"/>
        <v>0</v>
      </c>
      <c r="J826" s="296">
        <f t="shared" si="783"/>
        <v>800</v>
      </c>
      <c r="K826" s="296">
        <f t="shared" si="783"/>
        <v>700</v>
      </c>
      <c r="L826" s="48">
        <f t="shared" si="776"/>
        <v>44984</v>
      </c>
      <c r="M826" s="48">
        <f t="shared" si="777"/>
        <v>0</v>
      </c>
      <c r="N826" s="296">
        <f t="shared" ref="N826:AD826" si="784">N840+N857+N860+N866+N878+N889+N898+N907+N931+N917</f>
        <v>153</v>
      </c>
      <c r="O826" s="296">
        <f t="shared" si="784"/>
        <v>153</v>
      </c>
      <c r="P826" s="296">
        <f t="shared" si="784"/>
        <v>153</v>
      </c>
      <c r="Q826" s="296">
        <f t="shared" si="784"/>
        <v>0</v>
      </c>
      <c r="R826" s="296">
        <f t="shared" si="784"/>
        <v>0</v>
      </c>
      <c r="S826" s="296">
        <f t="shared" si="784"/>
        <v>0</v>
      </c>
      <c r="T826" s="296">
        <f t="shared" si="784"/>
        <v>0</v>
      </c>
      <c r="U826" s="296">
        <f t="shared" si="784"/>
        <v>0</v>
      </c>
      <c r="V826" s="296">
        <f t="shared" si="784"/>
        <v>0</v>
      </c>
      <c r="W826" s="296">
        <f t="shared" si="784"/>
        <v>155</v>
      </c>
      <c r="X826" s="296">
        <f t="shared" si="784"/>
        <v>3638.87</v>
      </c>
      <c r="Y826" s="296">
        <f t="shared" si="784"/>
        <v>0</v>
      </c>
      <c r="Z826" s="296">
        <f t="shared" si="784"/>
        <v>0</v>
      </c>
      <c r="AA826" s="296">
        <f t="shared" si="784"/>
        <v>140</v>
      </c>
      <c r="AB826" s="296">
        <f t="shared" si="784"/>
        <v>0</v>
      </c>
      <c r="AC826" s="296">
        <f t="shared" si="784"/>
        <v>0</v>
      </c>
      <c r="AD826" s="296">
        <f t="shared" si="784"/>
        <v>4922.84</v>
      </c>
      <c r="AE826" s="292">
        <f t="shared" si="750"/>
        <v>53840.710000000006</v>
      </c>
      <c r="AF826" s="296">
        <f t="shared" ref="AF826:AP826" si="785">AF840+AF857+AF860+AF866+AF878+AF889+AF898+AF907+AF931+AF917</f>
        <v>53840.71</v>
      </c>
      <c r="AG826" s="296">
        <f t="shared" si="785"/>
        <v>9629</v>
      </c>
      <c r="AH826" s="296">
        <f t="shared" si="785"/>
        <v>44173</v>
      </c>
      <c r="AI826" s="296">
        <f t="shared" si="785"/>
        <v>0</v>
      </c>
      <c r="AJ826" s="296">
        <f t="shared" si="785"/>
        <v>0</v>
      </c>
      <c r="AK826" s="296">
        <f t="shared" si="785"/>
        <v>0</v>
      </c>
      <c r="AL826" s="296">
        <f t="shared" si="785"/>
        <v>44056</v>
      </c>
      <c r="AM826" s="296">
        <f t="shared" si="785"/>
        <v>0</v>
      </c>
      <c r="AN826" s="296">
        <f t="shared" si="785"/>
        <v>0</v>
      </c>
      <c r="AO826" s="296">
        <f t="shared" si="785"/>
        <v>0</v>
      </c>
      <c r="AP826" s="296">
        <f t="shared" si="785"/>
        <v>0</v>
      </c>
      <c r="AQ826"/>
    </row>
    <row r="827" spans="1:43" ht="14.25" customHeight="1">
      <c r="A827" s="43"/>
      <c r="B827" s="43"/>
      <c r="C827" s="28" t="s">
        <v>317</v>
      </c>
      <c r="D827" s="29">
        <v>51</v>
      </c>
      <c r="E827" s="296">
        <f t="shared" ref="E827:K827" si="786">E858+E880+E890+E899+E908+E933+E918</f>
        <v>42569.19</v>
      </c>
      <c r="F827" s="296">
        <f t="shared" si="786"/>
        <v>0</v>
      </c>
      <c r="G827" s="296">
        <f t="shared" si="786"/>
        <v>44313</v>
      </c>
      <c r="H827" s="296">
        <f t="shared" si="786"/>
        <v>42813</v>
      </c>
      <c r="I827" s="296">
        <f t="shared" si="786"/>
        <v>0</v>
      </c>
      <c r="J827" s="296">
        <f t="shared" si="786"/>
        <v>800</v>
      </c>
      <c r="K827" s="296">
        <f t="shared" si="786"/>
        <v>700</v>
      </c>
      <c r="L827" s="48">
        <f t="shared" si="776"/>
        <v>44313</v>
      </c>
      <c r="M827" s="48">
        <f t="shared" si="777"/>
        <v>0</v>
      </c>
      <c r="N827" s="296">
        <f t="shared" ref="N827:AP827" si="787">N858+N880+N890+N899+N908+N933+N918</f>
        <v>0</v>
      </c>
      <c r="O827" s="296">
        <f t="shared" si="787"/>
        <v>0</v>
      </c>
      <c r="P827" s="296">
        <f t="shared" si="787"/>
        <v>0</v>
      </c>
      <c r="Q827" s="296">
        <f t="shared" si="787"/>
        <v>0</v>
      </c>
      <c r="R827" s="296">
        <f t="shared" si="787"/>
        <v>0</v>
      </c>
      <c r="S827" s="296">
        <f t="shared" si="787"/>
        <v>0</v>
      </c>
      <c r="T827" s="296">
        <f t="shared" si="787"/>
        <v>0</v>
      </c>
      <c r="U827" s="296">
        <f t="shared" si="787"/>
        <v>0</v>
      </c>
      <c r="V827" s="296">
        <f t="shared" si="787"/>
        <v>0</v>
      </c>
      <c r="W827" s="296">
        <f t="shared" si="787"/>
        <v>155</v>
      </c>
      <c r="X827" s="296">
        <f t="shared" si="787"/>
        <v>3638.87</v>
      </c>
      <c r="Y827" s="296">
        <f t="shared" si="787"/>
        <v>0</v>
      </c>
      <c r="Z827" s="296">
        <f t="shared" si="787"/>
        <v>0</v>
      </c>
      <c r="AA827" s="296">
        <f t="shared" si="787"/>
        <v>140</v>
      </c>
      <c r="AB827" s="296">
        <f t="shared" si="787"/>
        <v>0</v>
      </c>
      <c r="AC827" s="296">
        <f t="shared" si="787"/>
        <v>0</v>
      </c>
      <c r="AD827" s="296">
        <f t="shared" si="787"/>
        <v>4922.84</v>
      </c>
      <c r="AE827" s="292">
        <f t="shared" si="750"/>
        <v>53169.710000000006</v>
      </c>
      <c r="AF827" s="296">
        <f t="shared" si="787"/>
        <v>53169.71</v>
      </c>
      <c r="AG827" s="296">
        <f t="shared" si="787"/>
        <v>9273</v>
      </c>
      <c r="AH827" s="296">
        <f t="shared" si="787"/>
        <v>43839</v>
      </c>
      <c r="AI827" s="296">
        <f t="shared" si="787"/>
        <v>0</v>
      </c>
      <c r="AJ827" s="296">
        <f t="shared" si="787"/>
        <v>0</v>
      </c>
      <c r="AK827" s="296">
        <f t="shared" si="787"/>
        <v>0</v>
      </c>
      <c r="AL827" s="296">
        <f t="shared" si="787"/>
        <v>43839</v>
      </c>
      <c r="AM827" s="296">
        <f t="shared" si="787"/>
        <v>0</v>
      </c>
      <c r="AN827" s="296">
        <f t="shared" si="787"/>
        <v>0</v>
      </c>
      <c r="AO827" s="296">
        <f t="shared" si="787"/>
        <v>0</v>
      </c>
      <c r="AP827" s="296">
        <f t="shared" si="787"/>
        <v>0</v>
      </c>
      <c r="AQ827"/>
    </row>
    <row r="828" spans="1:43" ht="18" customHeight="1">
      <c r="A828" s="43"/>
      <c r="B828" s="43"/>
      <c r="C828" s="28" t="s">
        <v>319</v>
      </c>
      <c r="D828" s="29">
        <v>55</v>
      </c>
      <c r="E828" s="296">
        <f t="shared" ref="E828:K828" si="788">E932</f>
        <v>0</v>
      </c>
      <c r="F828" s="296">
        <f t="shared" si="788"/>
        <v>0</v>
      </c>
      <c r="G828" s="296">
        <f t="shared" si="788"/>
        <v>0</v>
      </c>
      <c r="H828" s="296">
        <f t="shared" si="788"/>
        <v>0</v>
      </c>
      <c r="I828" s="296">
        <f t="shared" si="788"/>
        <v>0</v>
      </c>
      <c r="J828" s="296">
        <f t="shared" si="788"/>
        <v>0</v>
      </c>
      <c r="K828" s="296">
        <f t="shared" si="788"/>
        <v>0</v>
      </c>
      <c r="L828" s="48">
        <f t="shared" si="776"/>
        <v>0</v>
      </c>
      <c r="M828" s="48">
        <f t="shared" si="777"/>
        <v>0</v>
      </c>
      <c r="N828" s="296">
        <f t="shared" ref="N828:AP828" si="789">N932</f>
        <v>0</v>
      </c>
      <c r="O828" s="296">
        <f t="shared" si="789"/>
        <v>0</v>
      </c>
      <c r="P828" s="296">
        <f t="shared" si="789"/>
        <v>0</v>
      </c>
      <c r="Q828" s="296">
        <f t="shared" si="789"/>
        <v>0</v>
      </c>
      <c r="R828" s="296">
        <f t="shared" si="789"/>
        <v>0</v>
      </c>
      <c r="S828" s="296">
        <f t="shared" si="789"/>
        <v>0</v>
      </c>
      <c r="T828" s="296">
        <f t="shared" si="789"/>
        <v>0</v>
      </c>
      <c r="U828" s="296">
        <f t="shared" si="789"/>
        <v>0</v>
      </c>
      <c r="V828" s="296">
        <f t="shared" si="789"/>
        <v>0</v>
      </c>
      <c r="W828" s="296">
        <f t="shared" si="789"/>
        <v>0</v>
      </c>
      <c r="X828" s="296">
        <f t="shared" si="789"/>
        <v>0</v>
      </c>
      <c r="Y828" s="296">
        <f t="shared" si="789"/>
        <v>0</v>
      </c>
      <c r="Z828" s="296">
        <f t="shared" si="789"/>
        <v>0</v>
      </c>
      <c r="AA828" s="296">
        <f t="shared" si="789"/>
        <v>0</v>
      </c>
      <c r="AB828" s="296">
        <f t="shared" si="789"/>
        <v>0</v>
      </c>
      <c r="AC828" s="296">
        <f t="shared" si="789"/>
        <v>0</v>
      </c>
      <c r="AD828" s="296">
        <f t="shared" si="789"/>
        <v>0</v>
      </c>
      <c r="AE828" s="292">
        <f t="shared" si="750"/>
        <v>0</v>
      </c>
      <c r="AF828" s="296">
        <f t="shared" si="789"/>
        <v>0</v>
      </c>
      <c r="AG828" s="296">
        <f t="shared" si="789"/>
        <v>0</v>
      </c>
      <c r="AH828" s="296">
        <f t="shared" si="789"/>
        <v>0</v>
      </c>
      <c r="AI828" s="296">
        <f t="shared" si="789"/>
        <v>0</v>
      </c>
      <c r="AJ828" s="296">
        <f t="shared" si="789"/>
        <v>0</v>
      </c>
      <c r="AK828" s="296">
        <f t="shared" si="789"/>
        <v>0</v>
      </c>
      <c r="AL828" s="296">
        <f t="shared" si="789"/>
        <v>0</v>
      </c>
      <c r="AM828" s="296">
        <f t="shared" si="789"/>
        <v>0</v>
      </c>
      <c r="AN828" s="296">
        <f t="shared" si="789"/>
        <v>0</v>
      </c>
      <c r="AO828" s="296">
        <f t="shared" si="789"/>
        <v>0</v>
      </c>
      <c r="AP828" s="296">
        <f t="shared" si="789"/>
        <v>0</v>
      </c>
      <c r="AQ828"/>
    </row>
    <row r="829" spans="1:43" ht="19.5" customHeight="1">
      <c r="A829" s="43"/>
      <c r="B829" s="43"/>
      <c r="C829" s="28" t="s">
        <v>320</v>
      </c>
      <c r="D829" s="29">
        <v>56</v>
      </c>
      <c r="E829" s="286">
        <f>E841+E861+E867</f>
        <v>0</v>
      </c>
      <c r="F829" s="286">
        <f>F841+F861+F867</f>
        <v>0</v>
      </c>
      <c r="G829" s="286">
        <f>G841+G861+G867+G842</f>
        <v>0</v>
      </c>
      <c r="H829" s="286">
        <f t="shared" ref="H829:AP829" si="790">H841+H861+H867+H842</f>
        <v>0</v>
      </c>
      <c r="I829" s="286">
        <f t="shared" si="790"/>
        <v>0</v>
      </c>
      <c r="J829" s="286">
        <f t="shared" si="790"/>
        <v>0</v>
      </c>
      <c r="K829" s="286">
        <f t="shared" si="790"/>
        <v>0</v>
      </c>
      <c r="L829" s="286">
        <f t="shared" si="790"/>
        <v>0</v>
      </c>
      <c r="M829" s="286">
        <f t="shared" si="790"/>
        <v>0</v>
      </c>
      <c r="N829" s="286">
        <f t="shared" si="790"/>
        <v>0</v>
      </c>
      <c r="O829" s="286">
        <f t="shared" si="790"/>
        <v>0</v>
      </c>
      <c r="P829" s="286">
        <f t="shared" si="790"/>
        <v>0</v>
      </c>
      <c r="Q829" s="286">
        <f t="shared" si="790"/>
        <v>0</v>
      </c>
      <c r="R829" s="286">
        <f t="shared" si="790"/>
        <v>0</v>
      </c>
      <c r="S829" s="286">
        <f t="shared" si="790"/>
        <v>0</v>
      </c>
      <c r="T829" s="286">
        <f t="shared" si="790"/>
        <v>0</v>
      </c>
      <c r="U829" s="286">
        <f t="shared" si="790"/>
        <v>0</v>
      </c>
      <c r="V829" s="286">
        <f t="shared" si="790"/>
        <v>0</v>
      </c>
      <c r="W829" s="286">
        <f t="shared" si="790"/>
        <v>0</v>
      </c>
      <c r="X829" s="286">
        <f t="shared" si="790"/>
        <v>0</v>
      </c>
      <c r="Y829" s="286">
        <f t="shared" si="790"/>
        <v>0</v>
      </c>
      <c r="Z829" s="286">
        <f t="shared" si="790"/>
        <v>0</v>
      </c>
      <c r="AA829" s="286">
        <f t="shared" si="790"/>
        <v>0</v>
      </c>
      <c r="AB829" s="286">
        <f t="shared" si="790"/>
        <v>0</v>
      </c>
      <c r="AC829" s="286">
        <f t="shared" si="790"/>
        <v>0</v>
      </c>
      <c r="AD829" s="286">
        <f t="shared" si="790"/>
        <v>0</v>
      </c>
      <c r="AE829" s="286">
        <f t="shared" si="790"/>
        <v>0</v>
      </c>
      <c r="AF829" s="286">
        <f t="shared" si="790"/>
        <v>0</v>
      </c>
      <c r="AG829" s="286">
        <f t="shared" si="790"/>
        <v>0</v>
      </c>
      <c r="AH829" s="286">
        <f t="shared" si="790"/>
        <v>217</v>
      </c>
      <c r="AI829" s="286">
        <f t="shared" si="790"/>
        <v>0</v>
      </c>
      <c r="AJ829" s="286">
        <f t="shared" si="790"/>
        <v>0</v>
      </c>
      <c r="AK829" s="286">
        <f t="shared" si="790"/>
        <v>0</v>
      </c>
      <c r="AL829" s="286">
        <f t="shared" si="790"/>
        <v>217</v>
      </c>
      <c r="AM829" s="286">
        <f t="shared" si="790"/>
        <v>0</v>
      </c>
      <c r="AN829" s="286">
        <f t="shared" si="790"/>
        <v>0</v>
      </c>
      <c r="AO829" s="286">
        <f t="shared" si="790"/>
        <v>0</v>
      </c>
      <c r="AP829" s="286">
        <f t="shared" si="790"/>
        <v>0</v>
      </c>
      <c r="AQ829"/>
    </row>
    <row r="830" spans="1:43" ht="18" customHeight="1">
      <c r="A830" s="43"/>
      <c r="B830" s="43"/>
      <c r="C830" s="28" t="s">
        <v>320</v>
      </c>
      <c r="D830" s="29">
        <v>58</v>
      </c>
      <c r="E830" s="286">
        <f t="shared" ref="E830:K830" si="791">E846</f>
        <v>230</v>
      </c>
      <c r="F830" s="286">
        <f t="shared" si="791"/>
        <v>233</v>
      </c>
      <c r="G830" s="286">
        <f t="shared" si="791"/>
        <v>233</v>
      </c>
      <c r="H830" s="286">
        <f t="shared" si="791"/>
        <v>233</v>
      </c>
      <c r="I830" s="286">
        <f t="shared" si="791"/>
        <v>0</v>
      </c>
      <c r="J830" s="286">
        <f t="shared" si="791"/>
        <v>0</v>
      </c>
      <c r="K830" s="286">
        <f t="shared" si="791"/>
        <v>0</v>
      </c>
      <c r="L830" s="48">
        <f t="shared" si="776"/>
        <v>233</v>
      </c>
      <c r="M830" s="48">
        <f t="shared" si="777"/>
        <v>0</v>
      </c>
      <c r="N830" s="286">
        <f t="shared" ref="N830:AP830" si="792">N846</f>
        <v>153</v>
      </c>
      <c r="O830" s="286">
        <f t="shared" si="792"/>
        <v>153</v>
      </c>
      <c r="P830" s="286">
        <f t="shared" si="792"/>
        <v>153</v>
      </c>
      <c r="Q830" s="286">
        <f t="shared" si="792"/>
        <v>0</v>
      </c>
      <c r="R830" s="286">
        <f t="shared" si="792"/>
        <v>0</v>
      </c>
      <c r="S830" s="286">
        <f t="shared" si="792"/>
        <v>0</v>
      </c>
      <c r="T830" s="286">
        <f t="shared" si="792"/>
        <v>0</v>
      </c>
      <c r="U830" s="286">
        <f t="shared" si="792"/>
        <v>0</v>
      </c>
      <c r="V830" s="286">
        <f t="shared" si="792"/>
        <v>0</v>
      </c>
      <c r="W830" s="286">
        <f t="shared" si="792"/>
        <v>0</v>
      </c>
      <c r="X830" s="286">
        <f t="shared" si="792"/>
        <v>0</v>
      </c>
      <c r="Y830" s="286">
        <f t="shared" si="792"/>
        <v>0</v>
      </c>
      <c r="Z830" s="286">
        <f t="shared" si="792"/>
        <v>0</v>
      </c>
      <c r="AA830" s="286">
        <f t="shared" si="792"/>
        <v>0</v>
      </c>
      <c r="AB830" s="286">
        <f t="shared" si="792"/>
        <v>0</v>
      </c>
      <c r="AC830" s="286">
        <f t="shared" si="792"/>
        <v>0</v>
      </c>
      <c r="AD830" s="286">
        <f t="shared" si="792"/>
        <v>0</v>
      </c>
      <c r="AE830" s="292">
        <f t="shared" si="750"/>
        <v>233</v>
      </c>
      <c r="AF830" s="286">
        <f t="shared" si="792"/>
        <v>233</v>
      </c>
      <c r="AG830" s="286">
        <f t="shared" si="792"/>
        <v>229</v>
      </c>
      <c r="AH830" s="286">
        <f t="shared" si="792"/>
        <v>0</v>
      </c>
      <c r="AI830" s="286">
        <f t="shared" si="792"/>
        <v>0</v>
      </c>
      <c r="AJ830" s="286">
        <f t="shared" si="792"/>
        <v>0</v>
      </c>
      <c r="AK830" s="286">
        <f t="shared" si="792"/>
        <v>0</v>
      </c>
      <c r="AL830" s="286">
        <f t="shared" si="792"/>
        <v>0</v>
      </c>
      <c r="AM830" s="286">
        <f t="shared" si="792"/>
        <v>0</v>
      </c>
      <c r="AN830" s="286">
        <f t="shared" si="792"/>
        <v>0</v>
      </c>
      <c r="AO830" s="286">
        <f t="shared" si="792"/>
        <v>0</v>
      </c>
      <c r="AP830" s="286">
        <f t="shared" si="792"/>
        <v>0</v>
      </c>
      <c r="AQ830"/>
    </row>
    <row r="831" spans="1:43" ht="22.5" customHeight="1">
      <c r="A831" s="43"/>
      <c r="B831" s="43"/>
      <c r="C831" s="28" t="s">
        <v>560</v>
      </c>
      <c r="D831" s="29">
        <v>70</v>
      </c>
      <c r="E831" s="286">
        <f t="shared" ref="E831:K831" si="793">E849</f>
        <v>184.5</v>
      </c>
      <c r="F831" s="286">
        <f t="shared" si="793"/>
        <v>0</v>
      </c>
      <c r="G831" s="286">
        <f t="shared" si="793"/>
        <v>438</v>
      </c>
      <c r="H831" s="286">
        <f t="shared" si="793"/>
        <v>438</v>
      </c>
      <c r="I831" s="286">
        <f t="shared" si="793"/>
        <v>0</v>
      </c>
      <c r="J831" s="286">
        <f t="shared" si="793"/>
        <v>0</v>
      </c>
      <c r="K831" s="286">
        <f t="shared" si="793"/>
        <v>0</v>
      </c>
      <c r="L831" s="48">
        <f t="shared" si="776"/>
        <v>438</v>
      </c>
      <c r="M831" s="48">
        <f t="shared" si="777"/>
        <v>0</v>
      </c>
      <c r="N831" s="286">
        <f t="shared" ref="N831:AP831" si="794">N849</f>
        <v>0</v>
      </c>
      <c r="O831" s="286">
        <f t="shared" si="794"/>
        <v>0</v>
      </c>
      <c r="P831" s="286">
        <f t="shared" si="794"/>
        <v>0</v>
      </c>
      <c r="Q831" s="286">
        <f t="shared" si="794"/>
        <v>0</v>
      </c>
      <c r="R831" s="286">
        <f t="shared" si="794"/>
        <v>0</v>
      </c>
      <c r="S831" s="286">
        <f t="shared" si="794"/>
        <v>0</v>
      </c>
      <c r="T831" s="286">
        <f t="shared" si="794"/>
        <v>0</v>
      </c>
      <c r="U831" s="286">
        <f t="shared" si="794"/>
        <v>0</v>
      </c>
      <c r="V831" s="286">
        <f t="shared" si="794"/>
        <v>0</v>
      </c>
      <c r="W831" s="286">
        <f t="shared" si="794"/>
        <v>0</v>
      </c>
      <c r="X831" s="286">
        <f t="shared" si="794"/>
        <v>0</v>
      </c>
      <c r="Y831" s="286">
        <f t="shared" si="794"/>
        <v>0</v>
      </c>
      <c r="Z831" s="286">
        <f t="shared" si="794"/>
        <v>0</v>
      </c>
      <c r="AA831" s="286">
        <f t="shared" si="794"/>
        <v>0</v>
      </c>
      <c r="AB831" s="286">
        <f t="shared" si="794"/>
        <v>0</v>
      </c>
      <c r="AC831" s="286">
        <f t="shared" si="794"/>
        <v>0</v>
      </c>
      <c r="AD831" s="286">
        <f t="shared" si="794"/>
        <v>0</v>
      </c>
      <c r="AE831" s="292">
        <f t="shared" si="750"/>
        <v>438</v>
      </c>
      <c r="AF831" s="286">
        <f t="shared" si="794"/>
        <v>438</v>
      </c>
      <c r="AG831" s="286">
        <f t="shared" si="794"/>
        <v>127</v>
      </c>
      <c r="AH831" s="286">
        <f t="shared" si="794"/>
        <v>117</v>
      </c>
      <c r="AI831" s="286">
        <f t="shared" si="794"/>
        <v>0</v>
      </c>
      <c r="AJ831" s="286">
        <f t="shared" si="794"/>
        <v>0</v>
      </c>
      <c r="AK831" s="286">
        <f t="shared" si="794"/>
        <v>0</v>
      </c>
      <c r="AL831" s="286">
        <f t="shared" si="794"/>
        <v>0</v>
      </c>
      <c r="AM831" s="286">
        <f t="shared" si="794"/>
        <v>0</v>
      </c>
      <c r="AN831" s="286">
        <f t="shared" si="794"/>
        <v>0</v>
      </c>
      <c r="AO831" s="286">
        <f t="shared" si="794"/>
        <v>0</v>
      </c>
      <c r="AP831" s="286">
        <f t="shared" si="794"/>
        <v>0</v>
      </c>
      <c r="AQ831"/>
    </row>
    <row r="832" spans="1:43" ht="25.5">
      <c r="A832" s="43" t="s">
        <v>561</v>
      </c>
      <c r="B832" s="43"/>
      <c r="C832" s="154" t="s">
        <v>562</v>
      </c>
      <c r="D832" s="129" t="s">
        <v>563</v>
      </c>
      <c r="E832" s="300">
        <f t="shared" ref="E832:K832" si="795">E833+E840</f>
        <v>7582.98</v>
      </c>
      <c r="F832" s="300">
        <f t="shared" si="795"/>
        <v>7495</v>
      </c>
      <c r="G832" s="300">
        <f t="shared" si="795"/>
        <v>7831</v>
      </c>
      <c r="H832" s="300">
        <f t="shared" si="795"/>
        <v>2525</v>
      </c>
      <c r="I832" s="300">
        <f t="shared" si="795"/>
        <v>1774</v>
      </c>
      <c r="J832" s="300">
        <f t="shared" si="795"/>
        <v>1789</v>
      </c>
      <c r="K832" s="300">
        <f t="shared" si="795"/>
        <v>1743</v>
      </c>
      <c r="L832" s="48">
        <f t="shared" si="776"/>
        <v>7831</v>
      </c>
      <c r="M832" s="48">
        <f t="shared" si="777"/>
        <v>0</v>
      </c>
      <c r="N832" s="300">
        <f t="shared" ref="N832:AP832" si="796">N833+N840</f>
        <v>7288</v>
      </c>
      <c r="O832" s="300">
        <f t="shared" si="796"/>
        <v>7288</v>
      </c>
      <c r="P832" s="300">
        <f t="shared" si="796"/>
        <v>7288</v>
      </c>
      <c r="Q832" s="300">
        <f t="shared" si="796"/>
        <v>0</v>
      </c>
      <c r="R832" s="300">
        <f t="shared" si="796"/>
        <v>0</v>
      </c>
      <c r="S832" s="300">
        <f t="shared" si="796"/>
        <v>49.28</v>
      </c>
      <c r="T832" s="300">
        <f t="shared" si="796"/>
        <v>0</v>
      </c>
      <c r="U832" s="300">
        <f t="shared" si="796"/>
        <v>0</v>
      </c>
      <c r="V832" s="300">
        <f t="shared" si="796"/>
        <v>0</v>
      </c>
      <c r="W832" s="300">
        <f t="shared" si="796"/>
        <v>0</v>
      </c>
      <c r="X832" s="300">
        <f t="shared" si="796"/>
        <v>-384</v>
      </c>
      <c r="Y832" s="300">
        <f t="shared" si="796"/>
        <v>0</v>
      </c>
      <c r="Z832" s="300">
        <f t="shared" si="796"/>
        <v>0</v>
      </c>
      <c r="AA832" s="300">
        <f t="shared" si="796"/>
        <v>0</v>
      </c>
      <c r="AB832" s="300">
        <f t="shared" si="796"/>
        <v>0</v>
      </c>
      <c r="AC832" s="300">
        <f t="shared" si="796"/>
        <v>0</v>
      </c>
      <c r="AD832" s="300">
        <f t="shared" si="796"/>
        <v>0</v>
      </c>
      <c r="AE832" s="292">
        <f t="shared" si="750"/>
        <v>7496.28</v>
      </c>
      <c r="AF832" s="300">
        <f t="shared" si="796"/>
        <v>7496.28</v>
      </c>
      <c r="AG832" s="300">
        <f t="shared" si="796"/>
        <v>6754</v>
      </c>
      <c r="AH832" s="300">
        <f t="shared" si="796"/>
        <v>7317</v>
      </c>
      <c r="AI832" s="300">
        <f t="shared" si="796"/>
        <v>0</v>
      </c>
      <c r="AJ832" s="300">
        <f t="shared" si="796"/>
        <v>0</v>
      </c>
      <c r="AK832" s="300">
        <f t="shared" si="796"/>
        <v>0</v>
      </c>
      <c r="AL832" s="300">
        <f t="shared" si="796"/>
        <v>217</v>
      </c>
      <c r="AM832" s="300">
        <f t="shared" si="796"/>
        <v>0</v>
      </c>
      <c r="AN832" s="300">
        <f t="shared" si="796"/>
        <v>0</v>
      </c>
      <c r="AO832" s="300">
        <f t="shared" si="796"/>
        <v>0</v>
      </c>
      <c r="AP832" s="300">
        <f t="shared" si="796"/>
        <v>0</v>
      </c>
      <c r="AQ832"/>
    </row>
    <row r="833" spans="1:43" ht="14.25">
      <c r="A833" s="43"/>
      <c r="B833" s="43"/>
      <c r="C833" s="25" t="s">
        <v>298</v>
      </c>
      <c r="D833" s="29"/>
      <c r="E833" s="296">
        <f t="shared" ref="E833:K833" si="797">E834+E839</f>
        <v>7168.48</v>
      </c>
      <c r="F833" s="296">
        <f t="shared" si="797"/>
        <v>7262</v>
      </c>
      <c r="G833" s="296">
        <f t="shared" si="797"/>
        <v>7160</v>
      </c>
      <c r="H833" s="296">
        <f t="shared" si="797"/>
        <v>1854</v>
      </c>
      <c r="I833" s="296">
        <f t="shared" si="797"/>
        <v>1774</v>
      </c>
      <c r="J833" s="296">
        <f t="shared" si="797"/>
        <v>1789</v>
      </c>
      <c r="K833" s="296">
        <f t="shared" si="797"/>
        <v>1743</v>
      </c>
      <c r="L833" s="48">
        <f t="shared" si="776"/>
        <v>7160</v>
      </c>
      <c r="M833" s="48">
        <f t="shared" si="777"/>
        <v>0</v>
      </c>
      <c r="N833" s="296">
        <f t="shared" ref="N833:AP833" si="798">N834+N839</f>
        <v>7135</v>
      </c>
      <c r="O833" s="296">
        <f t="shared" si="798"/>
        <v>7135</v>
      </c>
      <c r="P833" s="296">
        <f t="shared" si="798"/>
        <v>7135</v>
      </c>
      <c r="Q833" s="296">
        <f t="shared" si="798"/>
        <v>0</v>
      </c>
      <c r="R833" s="296">
        <f t="shared" si="798"/>
        <v>0</v>
      </c>
      <c r="S833" s="296">
        <f t="shared" si="798"/>
        <v>49.28</v>
      </c>
      <c r="T833" s="296">
        <f t="shared" si="798"/>
        <v>0</v>
      </c>
      <c r="U833" s="296">
        <f t="shared" si="798"/>
        <v>0</v>
      </c>
      <c r="V833" s="296">
        <f t="shared" si="798"/>
        <v>0</v>
      </c>
      <c r="W833" s="296">
        <f t="shared" si="798"/>
        <v>0</v>
      </c>
      <c r="X833" s="296">
        <f t="shared" si="798"/>
        <v>-384</v>
      </c>
      <c r="Y833" s="296">
        <f t="shared" si="798"/>
        <v>0</v>
      </c>
      <c r="Z833" s="296">
        <f t="shared" si="798"/>
        <v>0</v>
      </c>
      <c r="AA833" s="296">
        <f t="shared" si="798"/>
        <v>0</v>
      </c>
      <c r="AB833" s="296">
        <f t="shared" si="798"/>
        <v>0</v>
      </c>
      <c r="AC833" s="296">
        <f t="shared" si="798"/>
        <v>0</v>
      </c>
      <c r="AD833" s="296">
        <f t="shared" si="798"/>
        <v>0</v>
      </c>
      <c r="AE833" s="292">
        <f t="shared" si="750"/>
        <v>6825.28</v>
      </c>
      <c r="AF833" s="296">
        <f t="shared" si="798"/>
        <v>6825.28</v>
      </c>
      <c r="AG833" s="296">
        <f t="shared" si="798"/>
        <v>6398</v>
      </c>
      <c r="AH833" s="296">
        <f t="shared" si="798"/>
        <v>6983</v>
      </c>
      <c r="AI833" s="296">
        <f t="shared" si="798"/>
        <v>0</v>
      </c>
      <c r="AJ833" s="296">
        <f t="shared" si="798"/>
        <v>0</v>
      </c>
      <c r="AK833" s="296">
        <f t="shared" si="798"/>
        <v>0</v>
      </c>
      <c r="AL833" s="296">
        <f t="shared" si="798"/>
        <v>0</v>
      </c>
      <c r="AM833" s="296">
        <f t="shared" si="798"/>
        <v>0</v>
      </c>
      <c r="AN833" s="296">
        <f t="shared" si="798"/>
        <v>0</v>
      </c>
      <c r="AO833" s="296">
        <f t="shared" si="798"/>
        <v>0</v>
      </c>
      <c r="AP833" s="296">
        <f t="shared" si="798"/>
        <v>0</v>
      </c>
      <c r="AQ833"/>
    </row>
    <row r="834" spans="1:43" ht="14.25">
      <c r="A834" s="43"/>
      <c r="B834" s="43"/>
      <c r="C834" s="28" t="s">
        <v>299</v>
      </c>
      <c r="D834" s="29">
        <v>1</v>
      </c>
      <c r="E834" s="286">
        <f t="shared" ref="E834:K834" si="799">E836+E837+E838</f>
        <v>7234.07</v>
      </c>
      <c r="F834" s="286">
        <f t="shared" si="799"/>
        <v>7262</v>
      </c>
      <c r="G834" s="286">
        <f t="shared" si="799"/>
        <v>7160</v>
      </c>
      <c r="H834" s="286">
        <f t="shared" si="799"/>
        <v>1854</v>
      </c>
      <c r="I834" s="286">
        <f t="shared" si="799"/>
        <v>1774</v>
      </c>
      <c r="J834" s="286">
        <f t="shared" si="799"/>
        <v>1789</v>
      </c>
      <c r="K834" s="286">
        <f t="shared" si="799"/>
        <v>1743</v>
      </c>
      <c r="L834" s="48">
        <f t="shared" si="776"/>
        <v>7160</v>
      </c>
      <c r="M834" s="48">
        <f t="shared" si="777"/>
        <v>0</v>
      </c>
      <c r="N834" s="286">
        <f t="shared" ref="N834:AP834" si="800">N836+N837+N838</f>
        <v>7135</v>
      </c>
      <c r="O834" s="286">
        <f t="shared" si="800"/>
        <v>7135</v>
      </c>
      <c r="P834" s="286">
        <f t="shared" si="800"/>
        <v>7135</v>
      </c>
      <c r="Q834" s="286">
        <f t="shared" si="800"/>
        <v>0</v>
      </c>
      <c r="R834" s="286">
        <f t="shared" si="800"/>
        <v>0</v>
      </c>
      <c r="S834" s="286">
        <f t="shared" si="800"/>
        <v>49.28</v>
      </c>
      <c r="T834" s="286">
        <f t="shared" si="800"/>
        <v>0</v>
      </c>
      <c r="U834" s="286">
        <f t="shared" si="800"/>
        <v>0</v>
      </c>
      <c r="V834" s="286">
        <f t="shared" si="800"/>
        <v>23.7</v>
      </c>
      <c r="W834" s="286">
        <f t="shared" si="800"/>
        <v>0</v>
      </c>
      <c r="X834" s="286">
        <f t="shared" si="800"/>
        <v>-341.8</v>
      </c>
      <c r="Y834" s="286">
        <f t="shared" si="800"/>
        <v>0</v>
      </c>
      <c r="Z834" s="286">
        <f t="shared" si="800"/>
        <v>0</v>
      </c>
      <c r="AA834" s="286">
        <f t="shared" si="800"/>
        <v>0</v>
      </c>
      <c r="AB834" s="286">
        <f t="shared" si="800"/>
        <v>0</v>
      </c>
      <c r="AC834" s="286">
        <f t="shared" si="800"/>
        <v>4.37</v>
      </c>
      <c r="AD834" s="286">
        <f t="shared" si="800"/>
        <v>0</v>
      </c>
      <c r="AE834" s="292">
        <f t="shared" si="750"/>
        <v>6895.5499999999993</v>
      </c>
      <c r="AF834" s="286">
        <f t="shared" si="800"/>
        <v>6895.55</v>
      </c>
      <c r="AG834" s="286">
        <f t="shared" si="800"/>
        <v>6477</v>
      </c>
      <c r="AH834" s="286">
        <f t="shared" si="800"/>
        <v>6983</v>
      </c>
      <c r="AI834" s="286">
        <f t="shared" si="800"/>
        <v>0</v>
      </c>
      <c r="AJ834" s="286">
        <f t="shared" si="800"/>
        <v>0</v>
      </c>
      <c r="AK834" s="286">
        <f t="shared" si="800"/>
        <v>0</v>
      </c>
      <c r="AL834" s="286">
        <f t="shared" si="800"/>
        <v>0</v>
      </c>
      <c r="AM834" s="286">
        <f t="shared" si="800"/>
        <v>0</v>
      </c>
      <c r="AN834" s="286">
        <f t="shared" si="800"/>
        <v>0</v>
      </c>
      <c r="AO834" s="286">
        <f t="shared" si="800"/>
        <v>0</v>
      </c>
      <c r="AP834" s="286">
        <f t="shared" si="800"/>
        <v>0</v>
      </c>
      <c r="AQ834"/>
    </row>
    <row r="835" spans="1:43" ht="14.25" hidden="1">
      <c r="A835" s="43"/>
      <c r="B835" s="43"/>
      <c r="C835" s="28" t="s">
        <v>467</v>
      </c>
      <c r="D835" s="29" t="s">
        <v>419</v>
      </c>
      <c r="E835" s="286"/>
      <c r="F835" s="286"/>
      <c r="G835" s="286"/>
      <c r="H835" s="286"/>
      <c r="I835" s="286"/>
      <c r="J835" s="286"/>
      <c r="K835" s="286"/>
      <c r="L835" s="48">
        <f t="shared" si="776"/>
        <v>0</v>
      </c>
      <c r="M835" s="48">
        <f t="shared" si="777"/>
        <v>0</v>
      </c>
      <c r="N835" s="286"/>
      <c r="O835" s="286"/>
      <c r="P835" s="286"/>
      <c r="Q835" s="286"/>
      <c r="R835" s="286"/>
      <c r="S835" s="286"/>
      <c r="T835" s="286"/>
      <c r="U835" s="286"/>
      <c r="V835" s="286"/>
      <c r="W835" s="286"/>
      <c r="X835" s="286"/>
      <c r="Y835" s="286"/>
      <c r="Z835" s="286"/>
      <c r="AA835" s="286"/>
      <c r="AB835" s="286"/>
      <c r="AC835" s="286"/>
      <c r="AD835" s="286"/>
      <c r="AE835" s="292">
        <f t="shared" si="750"/>
        <v>0</v>
      </c>
      <c r="AF835" s="286"/>
      <c r="AG835" s="286"/>
      <c r="AH835" s="286"/>
      <c r="AI835" s="286"/>
      <c r="AJ835" s="286"/>
      <c r="AK835" s="286"/>
      <c r="AL835" s="286"/>
      <c r="AM835" s="286"/>
      <c r="AN835" s="286"/>
      <c r="AO835" s="286"/>
      <c r="AP835" s="286"/>
      <c r="AQ835"/>
    </row>
    <row r="836" spans="1:43" ht="15" customHeight="1">
      <c r="A836" s="43"/>
      <c r="B836" s="43"/>
      <c r="C836" s="28" t="s">
        <v>820</v>
      </c>
      <c r="D836" s="29">
        <v>10</v>
      </c>
      <c r="E836" s="93">
        <v>5600</v>
      </c>
      <c r="F836" s="93">
        <v>6000</v>
      </c>
      <c r="G836" s="93">
        <v>5900</v>
      </c>
      <c r="H836" s="93">
        <v>1500</v>
      </c>
      <c r="I836" s="93">
        <v>1500</v>
      </c>
      <c r="J836" s="93">
        <v>1475</v>
      </c>
      <c r="K836" s="93">
        <v>1425</v>
      </c>
      <c r="L836" s="48">
        <f t="shared" si="776"/>
        <v>5900</v>
      </c>
      <c r="M836" s="48">
        <f t="shared" si="777"/>
        <v>0</v>
      </c>
      <c r="N836" s="93">
        <v>5900</v>
      </c>
      <c r="O836" s="93">
        <v>5900</v>
      </c>
      <c r="P836" s="93">
        <v>5900</v>
      </c>
      <c r="Q836" s="93"/>
      <c r="R836" s="93"/>
      <c r="S836" s="93"/>
      <c r="T836" s="93"/>
      <c r="U836" s="93"/>
      <c r="V836" s="93"/>
      <c r="W836" s="93"/>
      <c r="X836" s="93">
        <v>-350</v>
      </c>
      <c r="Y836" s="93"/>
      <c r="Z836" s="93"/>
      <c r="AA836" s="93"/>
      <c r="AB836" s="93"/>
      <c r="AC836" s="93"/>
      <c r="AD836" s="93"/>
      <c r="AE836" s="292">
        <f t="shared" si="750"/>
        <v>5550</v>
      </c>
      <c r="AF836" s="93">
        <v>5550</v>
      </c>
      <c r="AG836" s="93">
        <v>5413</v>
      </c>
      <c r="AH836" s="93">
        <v>5900</v>
      </c>
      <c r="AI836" s="93"/>
      <c r="AJ836" s="93"/>
      <c r="AK836" s="93"/>
      <c r="AL836" s="93"/>
      <c r="AM836" s="93"/>
      <c r="AN836" s="93"/>
      <c r="AO836" s="93"/>
      <c r="AP836" s="93"/>
      <c r="AQ836"/>
    </row>
    <row r="837" spans="1:43" ht="14.25" customHeight="1">
      <c r="A837" s="43"/>
      <c r="B837" s="43"/>
      <c r="C837" s="28" t="s">
        <v>819</v>
      </c>
      <c r="D837" s="29">
        <v>20</v>
      </c>
      <c r="E837" s="93">
        <v>1532.07</v>
      </c>
      <c r="F837" s="93">
        <v>1125</v>
      </c>
      <c r="G837" s="93">
        <v>1125</v>
      </c>
      <c r="H837" s="93">
        <v>320</v>
      </c>
      <c r="I837" s="93">
        <v>240</v>
      </c>
      <c r="J837" s="93">
        <v>280</v>
      </c>
      <c r="K837" s="93">
        <v>285</v>
      </c>
      <c r="L837" s="48">
        <f t="shared" si="776"/>
        <v>1125</v>
      </c>
      <c r="M837" s="48">
        <f t="shared" si="777"/>
        <v>0</v>
      </c>
      <c r="N837" s="93">
        <v>1100</v>
      </c>
      <c r="O837" s="93">
        <v>1100</v>
      </c>
      <c r="P837" s="93">
        <v>1100</v>
      </c>
      <c r="Q837" s="93"/>
      <c r="R837" s="93"/>
      <c r="S837" s="93">
        <v>49.28</v>
      </c>
      <c r="T837" s="93"/>
      <c r="U837" s="93"/>
      <c r="V837" s="93">
        <v>23.7</v>
      </c>
      <c r="W837" s="93"/>
      <c r="X837" s="93">
        <v>8.1999999999999993</v>
      </c>
      <c r="Y837" s="93"/>
      <c r="Z837" s="93"/>
      <c r="AA837" s="93"/>
      <c r="AB837" s="93"/>
      <c r="AC837" s="93">
        <v>4.37</v>
      </c>
      <c r="AD837" s="93"/>
      <c r="AE837" s="292">
        <f t="shared" si="750"/>
        <v>1210.55</v>
      </c>
      <c r="AF837" s="93">
        <v>1210.55</v>
      </c>
      <c r="AG837" s="93">
        <v>940</v>
      </c>
      <c r="AH837" s="93">
        <v>950</v>
      </c>
      <c r="AI837" s="93"/>
      <c r="AJ837" s="93"/>
      <c r="AK837" s="93"/>
      <c r="AL837" s="93"/>
      <c r="AM837" s="93"/>
      <c r="AN837" s="93"/>
      <c r="AO837" s="93"/>
      <c r="AP837" s="93"/>
      <c r="AQ837"/>
    </row>
    <row r="838" spans="1:43" ht="16.5" customHeight="1">
      <c r="A838" s="43"/>
      <c r="B838" s="43"/>
      <c r="C838" s="28" t="s">
        <v>564</v>
      </c>
      <c r="D838" s="29">
        <v>59</v>
      </c>
      <c r="E838" s="93">
        <v>102</v>
      </c>
      <c r="F838" s="93">
        <v>137</v>
      </c>
      <c r="G838" s="93">
        <v>135</v>
      </c>
      <c r="H838" s="93">
        <v>34</v>
      </c>
      <c r="I838" s="93">
        <v>34</v>
      </c>
      <c r="J838" s="93">
        <v>34</v>
      </c>
      <c r="K838" s="93">
        <v>33</v>
      </c>
      <c r="L838" s="48">
        <f t="shared" si="776"/>
        <v>135</v>
      </c>
      <c r="M838" s="48">
        <f t="shared" si="777"/>
        <v>0</v>
      </c>
      <c r="N838" s="93">
        <v>135</v>
      </c>
      <c r="O838" s="93">
        <v>135</v>
      </c>
      <c r="P838" s="93">
        <v>135</v>
      </c>
      <c r="Q838" s="93"/>
      <c r="R838" s="93"/>
      <c r="S838" s="93"/>
      <c r="T838" s="93"/>
      <c r="U838" s="93"/>
      <c r="V838" s="93"/>
      <c r="W838" s="93"/>
      <c r="X838" s="93"/>
      <c r="Y838" s="93"/>
      <c r="Z838" s="93"/>
      <c r="AA838" s="93"/>
      <c r="AB838" s="93"/>
      <c r="AC838" s="93"/>
      <c r="AD838" s="93"/>
      <c r="AE838" s="292">
        <f t="shared" si="750"/>
        <v>135</v>
      </c>
      <c r="AF838" s="93">
        <v>135</v>
      </c>
      <c r="AG838" s="93">
        <v>124</v>
      </c>
      <c r="AH838" s="93">
        <v>133</v>
      </c>
      <c r="AI838" s="93"/>
      <c r="AJ838" s="93"/>
      <c r="AK838" s="93"/>
      <c r="AL838" s="93"/>
      <c r="AM838" s="93"/>
      <c r="AN838" s="93"/>
      <c r="AO838" s="93"/>
      <c r="AP838" s="93"/>
      <c r="AQ838" s="541">
        <f>AF854+AF875+AF885+AF913</f>
        <v>32425</v>
      </c>
    </row>
    <row r="839" spans="1:43" ht="12.75" customHeight="1">
      <c r="A839" s="43"/>
      <c r="B839" s="43"/>
      <c r="C839" s="28" t="s">
        <v>310</v>
      </c>
      <c r="D839" s="29" t="s">
        <v>421</v>
      </c>
      <c r="E839" s="93">
        <v>-65.59</v>
      </c>
      <c r="F839" s="93"/>
      <c r="G839" s="93"/>
      <c r="H839" s="93"/>
      <c r="I839" s="93"/>
      <c r="J839" s="93"/>
      <c r="K839" s="93"/>
      <c r="L839" s="48">
        <f t="shared" si="776"/>
        <v>0</v>
      </c>
      <c r="M839" s="48">
        <f t="shared" si="777"/>
        <v>0</v>
      </c>
      <c r="N839" s="93"/>
      <c r="O839" s="93"/>
      <c r="P839" s="93"/>
      <c r="Q839" s="93"/>
      <c r="R839" s="93"/>
      <c r="S839" s="93"/>
      <c r="T839" s="93"/>
      <c r="U839" s="93"/>
      <c r="V839" s="93">
        <v>-23.7</v>
      </c>
      <c r="W839" s="93"/>
      <c r="X839" s="93">
        <v>-42.2</v>
      </c>
      <c r="Y839" s="93"/>
      <c r="Z839" s="93"/>
      <c r="AA839" s="93"/>
      <c r="AB839" s="93"/>
      <c r="AC839" s="93">
        <v>-4.37</v>
      </c>
      <c r="AD839" s="93"/>
      <c r="AE839" s="292">
        <f t="shared" si="750"/>
        <v>-70.27000000000001</v>
      </c>
      <c r="AF839" s="93">
        <v>-70.27</v>
      </c>
      <c r="AG839" s="93">
        <v>-79</v>
      </c>
      <c r="AH839" s="93"/>
      <c r="AI839" s="93"/>
      <c r="AJ839" s="93"/>
      <c r="AK839" s="93"/>
      <c r="AL839" s="93"/>
      <c r="AM839" s="93"/>
      <c r="AN839" s="93"/>
      <c r="AO839" s="93"/>
      <c r="AP839" s="93"/>
      <c r="AQ839"/>
    </row>
    <row r="840" spans="1:43" ht="13.5" customHeight="1">
      <c r="A840" s="43"/>
      <c r="B840" s="43"/>
      <c r="C840" s="25" t="s">
        <v>311</v>
      </c>
      <c r="D840" s="29"/>
      <c r="E840" s="286">
        <f>E841+E849+E846</f>
        <v>414.5</v>
      </c>
      <c r="F840" s="286">
        <f>F841+F849+F846</f>
        <v>233</v>
      </c>
      <c r="G840" s="286">
        <f>G841+G849+G846+G842</f>
        <v>671</v>
      </c>
      <c r="H840" s="286">
        <f t="shared" ref="H840:AP840" si="801">H841+H849+H846+H842</f>
        <v>671</v>
      </c>
      <c r="I840" s="286">
        <f t="shared" si="801"/>
        <v>0</v>
      </c>
      <c r="J840" s="286">
        <f t="shared" si="801"/>
        <v>0</v>
      </c>
      <c r="K840" s="286">
        <f t="shared" si="801"/>
        <v>0</v>
      </c>
      <c r="L840" s="286">
        <f t="shared" si="801"/>
        <v>671</v>
      </c>
      <c r="M840" s="286">
        <f t="shared" si="801"/>
        <v>0</v>
      </c>
      <c r="N840" s="286">
        <f t="shared" si="801"/>
        <v>153</v>
      </c>
      <c r="O840" s="286">
        <f t="shared" si="801"/>
        <v>153</v>
      </c>
      <c r="P840" s="286">
        <f t="shared" si="801"/>
        <v>153</v>
      </c>
      <c r="Q840" s="286">
        <f t="shared" si="801"/>
        <v>0</v>
      </c>
      <c r="R840" s="286">
        <f t="shared" si="801"/>
        <v>0</v>
      </c>
      <c r="S840" s="286">
        <f t="shared" si="801"/>
        <v>0</v>
      </c>
      <c r="T840" s="286">
        <f t="shared" si="801"/>
        <v>0</v>
      </c>
      <c r="U840" s="286">
        <f t="shared" si="801"/>
        <v>0</v>
      </c>
      <c r="V840" s="286">
        <f t="shared" si="801"/>
        <v>0</v>
      </c>
      <c r="W840" s="286">
        <f t="shared" si="801"/>
        <v>0</v>
      </c>
      <c r="X840" s="286">
        <f t="shared" si="801"/>
        <v>0</v>
      </c>
      <c r="Y840" s="286">
        <f t="shared" si="801"/>
        <v>0</v>
      </c>
      <c r="Z840" s="286">
        <f t="shared" si="801"/>
        <v>0</v>
      </c>
      <c r="AA840" s="286">
        <f t="shared" si="801"/>
        <v>0</v>
      </c>
      <c r="AB840" s="286">
        <f t="shared" si="801"/>
        <v>0</v>
      </c>
      <c r="AC840" s="286">
        <f t="shared" si="801"/>
        <v>0</v>
      </c>
      <c r="AD840" s="286">
        <f t="shared" si="801"/>
        <v>0</v>
      </c>
      <c r="AE840" s="286">
        <f t="shared" si="801"/>
        <v>671</v>
      </c>
      <c r="AF840" s="286">
        <f t="shared" si="801"/>
        <v>671</v>
      </c>
      <c r="AG840" s="286">
        <f t="shared" si="801"/>
        <v>356</v>
      </c>
      <c r="AH840" s="286">
        <f t="shared" si="801"/>
        <v>334</v>
      </c>
      <c r="AI840" s="286">
        <f t="shared" si="801"/>
        <v>0</v>
      </c>
      <c r="AJ840" s="286">
        <f t="shared" si="801"/>
        <v>0</v>
      </c>
      <c r="AK840" s="286">
        <f t="shared" si="801"/>
        <v>0</v>
      </c>
      <c r="AL840" s="286">
        <f t="shared" si="801"/>
        <v>217</v>
      </c>
      <c r="AM840" s="286">
        <f t="shared" si="801"/>
        <v>0</v>
      </c>
      <c r="AN840" s="286">
        <f t="shared" si="801"/>
        <v>0</v>
      </c>
      <c r="AO840" s="286">
        <f t="shared" si="801"/>
        <v>0</v>
      </c>
      <c r="AP840" s="286">
        <f t="shared" si="801"/>
        <v>0</v>
      </c>
      <c r="AQ840"/>
    </row>
    <row r="841" spans="1:43" ht="17.25" customHeight="1">
      <c r="A841" s="43"/>
      <c r="B841" s="43"/>
      <c r="C841" s="28" t="s">
        <v>320</v>
      </c>
      <c r="D841" s="29" t="s">
        <v>565</v>
      </c>
      <c r="E841" s="93"/>
      <c r="F841" s="93"/>
      <c r="G841" s="93"/>
      <c r="H841" s="93"/>
      <c r="I841" s="93"/>
      <c r="J841" s="93"/>
      <c r="K841" s="93"/>
      <c r="L841" s="48">
        <f t="shared" si="776"/>
        <v>0</v>
      </c>
      <c r="M841" s="48">
        <f t="shared" si="777"/>
        <v>0</v>
      </c>
      <c r="N841" s="93"/>
      <c r="O841" s="93"/>
      <c r="P841" s="93"/>
      <c r="Q841" s="93"/>
      <c r="R841" s="93"/>
      <c r="S841" s="93"/>
      <c r="T841" s="93"/>
      <c r="U841" s="93"/>
      <c r="V841" s="93"/>
      <c r="W841" s="93"/>
      <c r="X841" s="93"/>
      <c r="Y841" s="93"/>
      <c r="Z841" s="93"/>
      <c r="AA841" s="93"/>
      <c r="AB841" s="93"/>
      <c r="AC841" s="93"/>
      <c r="AD841" s="93"/>
      <c r="AE841" s="292">
        <f t="shared" si="750"/>
        <v>0</v>
      </c>
      <c r="AF841" s="93"/>
      <c r="AG841" s="93"/>
      <c r="AH841" s="93"/>
      <c r="AI841" s="93"/>
      <c r="AJ841" s="93"/>
      <c r="AK841" s="93"/>
      <c r="AL841" s="93"/>
      <c r="AM841" s="93"/>
      <c r="AN841" s="93"/>
      <c r="AO841" s="93"/>
      <c r="AP841" s="93"/>
      <c r="AQ841"/>
    </row>
    <row r="842" spans="1:43" ht="16.5" customHeight="1">
      <c r="A842" s="43"/>
      <c r="B842" s="43"/>
      <c r="C842" s="199" t="s">
        <v>320</v>
      </c>
      <c r="D842" s="198">
        <v>56</v>
      </c>
      <c r="E842" s="288"/>
      <c r="F842" s="288"/>
      <c r="G842" s="288">
        <f>G843</f>
        <v>0</v>
      </c>
      <c r="H842" s="288">
        <f t="shared" ref="H842:AP842" si="802">H843</f>
        <v>0</v>
      </c>
      <c r="I842" s="288">
        <f t="shared" si="802"/>
        <v>0</v>
      </c>
      <c r="J842" s="288">
        <f t="shared" si="802"/>
        <v>0</v>
      </c>
      <c r="K842" s="288">
        <f t="shared" si="802"/>
        <v>0</v>
      </c>
      <c r="L842" s="288">
        <f t="shared" si="802"/>
        <v>0</v>
      </c>
      <c r="M842" s="288">
        <f t="shared" si="802"/>
        <v>0</v>
      </c>
      <c r="N842" s="288">
        <f t="shared" si="802"/>
        <v>0</v>
      </c>
      <c r="O842" s="288">
        <f t="shared" si="802"/>
        <v>0</v>
      </c>
      <c r="P842" s="288">
        <f t="shared" si="802"/>
        <v>0</v>
      </c>
      <c r="Q842" s="288">
        <f t="shared" si="802"/>
        <v>0</v>
      </c>
      <c r="R842" s="288">
        <f t="shared" si="802"/>
        <v>0</v>
      </c>
      <c r="S842" s="288">
        <f t="shared" si="802"/>
        <v>0</v>
      </c>
      <c r="T842" s="288">
        <f t="shared" si="802"/>
        <v>0</v>
      </c>
      <c r="U842" s="288">
        <f t="shared" si="802"/>
        <v>0</v>
      </c>
      <c r="V842" s="288">
        <f t="shared" si="802"/>
        <v>0</v>
      </c>
      <c r="W842" s="288">
        <f t="shared" si="802"/>
        <v>0</v>
      </c>
      <c r="X842" s="288">
        <f t="shared" si="802"/>
        <v>0</v>
      </c>
      <c r="Y842" s="288">
        <f t="shared" si="802"/>
        <v>0</v>
      </c>
      <c r="Z842" s="288">
        <f t="shared" si="802"/>
        <v>0</v>
      </c>
      <c r="AA842" s="288">
        <f t="shared" si="802"/>
        <v>0</v>
      </c>
      <c r="AB842" s="288">
        <f t="shared" si="802"/>
        <v>0</v>
      </c>
      <c r="AC842" s="288">
        <f t="shared" si="802"/>
        <v>0</v>
      </c>
      <c r="AD842" s="288">
        <f t="shared" si="802"/>
        <v>0</v>
      </c>
      <c r="AE842" s="288">
        <f t="shared" si="802"/>
        <v>0</v>
      </c>
      <c r="AF842" s="288">
        <f t="shared" si="802"/>
        <v>0</v>
      </c>
      <c r="AG842" s="288">
        <f t="shared" si="802"/>
        <v>0</v>
      </c>
      <c r="AH842" s="288">
        <f t="shared" si="802"/>
        <v>217</v>
      </c>
      <c r="AI842" s="288">
        <f t="shared" si="802"/>
        <v>0</v>
      </c>
      <c r="AJ842" s="288">
        <f t="shared" si="802"/>
        <v>0</v>
      </c>
      <c r="AK842" s="288">
        <f t="shared" si="802"/>
        <v>0</v>
      </c>
      <c r="AL842" s="288">
        <f t="shared" si="802"/>
        <v>217</v>
      </c>
      <c r="AM842" s="288">
        <f t="shared" si="802"/>
        <v>0</v>
      </c>
      <c r="AN842" s="288">
        <f t="shared" si="802"/>
        <v>0</v>
      </c>
      <c r="AO842" s="288">
        <f t="shared" si="802"/>
        <v>0</v>
      </c>
      <c r="AP842" s="288">
        <f t="shared" si="802"/>
        <v>0</v>
      </c>
      <c r="AQ842"/>
    </row>
    <row r="843" spans="1:43" ht="25.5" customHeight="1">
      <c r="A843" s="43"/>
      <c r="B843" s="43"/>
      <c r="C843" s="346" t="s">
        <v>821</v>
      </c>
      <c r="D843" s="372"/>
      <c r="E843" s="548" t="s">
        <v>736</v>
      </c>
      <c r="F843" s="93"/>
      <c r="G843" s="93">
        <f>G844+G845</f>
        <v>0</v>
      </c>
      <c r="H843" s="93">
        <f t="shared" ref="H843:AP843" si="803">H844+H845</f>
        <v>0</v>
      </c>
      <c r="I843" s="93">
        <f t="shared" si="803"/>
        <v>0</v>
      </c>
      <c r="J843" s="93">
        <f t="shared" si="803"/>
        <v>0</v>
      </c>
      <c r="K843" s="93">
        <f t="shared" si="803"/>
        <v>0</v>
      </c>
      <c r="L843" s="93">
        <f t="shared" si="803"/>
        <v>0</v>
      </c>
      <c r="M843" s="93">
        <f t="shared" si="803"/>
        <v>0</v>
      </c>
      <c r="N843" s="93">
        <f t="shared" si="803"/>
        <v>0</v>
      </c>
      <c r="O843" s="93">
        <f t="shared" si="803"/>
        <v>0</v>
      </c>
      <c r="P843" s="93">
        <f t="shared" si="803"/>
        <v>0</v>
      </c>
      <c r="Q843" s="93">
        <f t="shared" si="803"/>
        <v>0</v>
      </c>
      <c r="R843" s="93">
        <f t="shared" si="803"/>
        <v>0</v>
      </c>
      <c r="S843" s="93">
        <f t="shared" si="803"/>
        <v>0</v>
      </c>
      <c r="T843" s="93">
        <f t="shared" si="803"/>
        <v>0</v>
      </c>
      <c r="U843" s="93">
        <f t="shared" si="803"/>
        <v>0</v>
      </c>
      <c r="V843" s="93">
        <f t="shared" si="803"/>
        <v>0</v>
      </c>
      <c r="W843" s="93">
        <f t="shared" si="803"/>
        <v>0</v>
      </c>
      <c r="X843" s="93">
        <f t="shared" si="803"/>
        <v>0</v>
      </c>
      <c r="Y843" s="93">
        <f t="shared" si="803"/>
        <v>0</v>
      </c>
      <c r="Z843" s="93">
        <f t="shared" si="803"/>
        <v>0</v>
      </c>
      <c r="AA843" s="93">
        <f t="shared" si="803"/>
        <v>0</v>
      </c>
      <c r="AB843" s="93">
        <f t="shared" si="803"/>
        <v>0</v>
      </c>
      <c r="AC843" s="93">
        <f t="shared" si="803"/>
        <v>0</v>
      </c>
      <c r="AD843" s="93">
        <f t="shared" si="803"/>
        <v>0</v>
      </c>
      <c r="AE843" s="93">
        <f t="shared" si="803"/>
        <v>0</v>
      </c>
      <c r="AF843" s="93">
        <f t="shared" si="803"/>
        <v>0</v>
      </c>
      <c r="AG843" s="93">
        <f t="shared" si="803"/>
        <v>0</v>
      </c>
      <c r="AH843" s="93">
        <f t="shared" si="803"/>
        <v>217</v>
      </c>
      <c r="AI843" s="93">
        <f t="shared" si="803"/>
        <v>0</v>
      </c>
      <c r="AJ843" s="93">
        <f t="shared" si="803"/>
        <v>0</v>
      </c>
      <c r="AK843" s="93">
        <f t="shared" si="803"/>
        <v>0</v>
      </c>
      <c r="AL843" s="93">
        <f t="shared" si="803"/>
        <v>217</v>
      </c>
      <c r="AM843" s="93">
        <f t="shared" si="803"/>
        <v>0</v>
      </c>
      <c r="AN843" s="93">
        <f t="shared" si="803"/>
        <v>0</v>
      </c>
      <c r="AO843" s="93">
        <f t="shared" si="803"/>
        <v>0</v>
      </c>
      <c r="AP843" s="93">
        <f t="shared" si="803"/>
        <v>0</v>
      </c>
      <c r="AQ843"/>
    </row>
    <row r="844" spans="1:43" ht="14.25" customHeight="1">
      <c r="A844" s="43"/>
      <c r="B844" s="43"/>
      <c r="C844" s="28" t="s">
        <v>520</v>
      </c>
      <c r="D844" s="549" t="s">
        <v>822</v>
      </c>
      <c r="E844" s="550"/>
      <c r="F844" s="93"/>
      <c r="G844" s="93"/>
      <c r="H844" s="93"/>
      <c r="I844" s="93"/>
      <c r="J844" s="93"/>
      <c r="K844" s="93"/>
      <c r="L844" s="48"/>
      <c r="M844" s="48"/>
      <c r="N844" s="93"/>
      <c r="O844" s="93"/>
      <c r="P844" s="93"/>
      <c r="Q844" s="93"/>
      <c r="R844" s="93"/>
      <c r="S844" s="93"/>
      <c r="T844" s="93"/>
      <c r="U844" s="93"/>
      <c r="V844" s="93"/>
      <c r="W844" s="93"/>
      <c r="X844" s="93"/>
      <c r="Y844" s="93"/>
      <c r="Z844" s="93"/>
      <c r="AA844" s="93"/>
      <c r="AB844" s="93"/>
      <c r="AC844" s="93"/>
      <c r="AD844" s="93"/>
      <c r="AE844" s="292"/>
      <c r="AF844" s="93"/>
      <c r="AG844" s="93"/>
      <c r="AH844" s="93">
        <v>166</v>
      </c>
      <c r="AI844" s="93"/>
      <c r="AJ844" s="93"/>
      <c r="AK844" s="93"/>
      <c r="AL844" s="483">
        <v>166</v>
      </c>
      <c r="AM844" s="483"/>
      <c r="AN844" s="483"/>
      <c r="AO844" s="483"/>
      <c r="AP844" s="93"/>
      <c r="AQ844"/>
    </row>
    <row r="845" spans="1:43" ht="16.5" customHeight="1">
      <c r="A845" s="43"/>
      <c r="B845" s="43"/>
      <c r="C845" s="28" t="s">
        <v>382</v>
      </c>
      <c r="D845" s="549" t="s">
        <v>738</v>
      </c>
      <c r="E845" s="304"/>
      <c r="F845" s="93"/>
      <c r="G845" s="93"/>
      <c r="H845" s="93"/>
      <c r="I845" s="93"/>
      <c r="J845" s="93"/>
      <c r="K845" s="93"/>
      <c r="L845" s="48"/>
      <c r="M845" s="48"/>
      <c r="N845" s="93"/>
      <c r="O845" s="93"/>
      <c r="P845" s="93"/>
      <c r="Q845" s="93"/>
      <c r="R845" s="93"/>
      <c r="S845" s="93"/>
      <c r="T845" s="93"/>
      <c r="U845" s="93"/>
      <c r="V845" s="93"/>
      <c r="W845" s="93"/>
      <c r="X845" s="93"/>
      <c r="Y845" s="93"/>
      <c r="Z845" s="93"/>
      <c r="AA845" s="93"/>
      <c r="AB845" s="93"/>
      <c r="AC845" s="93"/>
      <c r="AD845" s="93"/>
      <c r="AE845" s="292"/>
      <c r="AF845" s="93"/>
      <c r="AG845" s="93"/>
      <c r="AH845" s="93">
        <v>51</v>
      </c>
      <c r="AI845" s="93"/>
      <c r="AJ845" s="93"/>
      <c r="AK845" s="93"/>
      <c r="AL845" s="93">
        <v>51</v>
      </c>
      <c r="AM845" s="93"/>
      <c r="AN845" s="93"/>
      <c r="AO845" s="93"/>
      <c r="AP845" s="93"/>
      <c r="AQ845"/>
    </row>
    <row r="846" spans="1:43" ht="16.5" hidden="1" customHeight="1">
      <c r="A846" s="43"/>
      <c r="B846" s="43"/>
      <c r="C846" s="28" t="s">
        <v>320</v>
      </c>
      <c r="D846" s="29">
        <v>58</v>
      </c>
      <c r="E846" s="288">
        <f t="shared" ref="E846:K846" si="804">E847+E848</f>
        <v>230</v>
      </c>
      <c r="F846" s="288">
        <f t="shared" si="804"/>
        <v>233</v>
      </c>
      <c r="G846" s="288">
        <f t="shared" si="804"/>
        <v>233</v>
      </c>
      <c r="H846" s="288">
        <f t="shared" si="804"/>
        <v>233</v>
      </c>
      <c r="I846" s="288">
        <f t="shared" si="804"/>
        <v>0</v>
      </c>
      <c r="J846" s="288">
        <f t="shared" si="804"/>
        <v>0</v>
      </c>
      <c r="K846" s="288">
        <f t="shared" si="804"/>
        <v>0</v>
      </c>
      <c r="L846" s="48">
        <f t="shared" si="776"/>
        <v>233</v>
      </c>
      <c r="M846" s="48">
        <f t="shared" si="777"/>
        <v>0</v>
      </c>
      <c r="N846" s="288">
        <f t="shared" ref="N846:AP846" si="805">N847+N848</f>
        <v>153</v>
      </c>
      <c r="O846" s="288">
        <f t="shared" si="805"/>
        <v>153</v>
      </c>
      <c r="P846" s="288">
        <f t="shared" si="805"/>
        <v>153</v>
      </c>
      <c r="Q846" s="288">
        <f t="shared" si="805"/>
        <v>0</v>
      </c>
      <c r="R846" s="288">
        <f t="shared" si="805"/>
        <v>0</v>
      </c>
      <c r="S846" s="288">
        <f t="shared" si="805"/>
        <v>0</v>
      </c>
      <c r="T846" s="288">
        <f t="shared" si="805"/>
        <v>0</v>
      </c>
      <c r="U846" s="288">
        <f t="shared" si="805"/>
        <v>0</v>
      </c>
      <c r="V846" s="288">
        <f t="shared" si="805"/>
        <v>0</v>
      </c>
      <c r="W846" s="288">
        <f t="shared" si="805"/>
        <v>0</v>
      </c>
      <c r="X846" s="288">
        <f t="shared" si="805"/>
        <v>0</v>
      </c>
      <c r="Y846" s="288">
        <f t="shared" si="805"/>
        <v>0</v>
      </c>
      <c r="Z846" s="288">
        <f t="shared" si="805"/>
        <v>0</v>
      </c>
      <c r="AA846" s="288">
        <f t="shared" si="805"/>
        <v>0</v>
      </c>
      <c r="AB846" s="288">
        <f t="shared" si="805"/>
        <v>0</v>
      </c>
      <c r="AC846" s="288">
        <f t="shared" si="805"/>
        <v>0</v>
      </c>
      <c r="AD846" s="288">
        <f t="shared" si="805"/>
        <v>0</v>
      </c>
      <c r="AE846" s="292">
        <f t="shared" si="750"/>
        <v>233</v>
      </c>
      <c r="AF846" s="288">
        <f t="shared" si="805"/>
        <v>233</v>
      </c>
      <c r="AG846" s="288">
        <f t="shared" si="805"/>
        <v>229</v>
      </c>
      <c r="AH846" s="288">
        <f t="shared" si="805"/>
        <v>0</v>
      </c>
      <c r="AI846" s="288">
        <f t="shared" si="805"/>
        <v>0</v>
      </c>
      <c r="AJ846" s="288">
        <f t="shared" si="805"/>
        <v>0</v>
      </c>
      <c r="AK846" s="288">
        <f t="shared" si="805"/>
        <v>0</v>
      </c>
      <c r="AL846" s="288">
        <f t="shared" si="805"/>
        <v>0</v>
      </c>
      <c r="AM846" s="288">
        <f t="shared" si="805"/>
        <v>0</v>
      </c>
      <c r="AN846" s="288">
        <f t="shared" si="805"/>
        <v>0</v>
      </c>
      <c r="AO846" s="288">
        <f t="shared" si="805"/>
        <v>0</v>
      </c>
      <c r="AP846" s="288">
        <f t="shared" si="805"/>
        <v>0</v>
      </c>
      <c r="AQ846"/>
    </row>
    <row r="847" spans="1:43" ht="16.5" hidden="1" customHeight="1">
      <c r="A847" s="43"/>
      <c r="B847" s="43"/>
      <c r="C847" s="28" t="s">
        <v>520</v>
      </c>
      <c r="D847" s="29" t="s">
        <v>566</v>
      </c>
      <c r="E847" s="93">
        <v>150</v>
      </c>
      <c r="F847" s="93">
        <v>153</v>
      </c>
      <c r="G847" s="93">
        <v>153</v>
      </c>
      <c r="H847" s="93">
        <v>153</v>
      </c>
      <c r="I847" s="93">
        <v>0</v>
      </c>
      <c r="J847" s="93">
        <v>0</v>
      </c>
      <c r="K847" s="93">
        <v>0</v>
      </c>
      <c r="L847" s="48">
        <f t="shared" si="776"/>
        <v>153</v>
      </c>
      <c r="M847" s="48">
        <f t="shared" si="777"/>
        <v>0</v>
      </c>
      <c r="N847" s="93">
        <v>153</v>
      </c>
      <c r="O847" s="93">
        <v>153</v>
      </c>
      <c r="P847" s="93">
        <v>153</v>
      </c>
      <c r="Q847" s="93"/>
      <c r="R847" s="93"/>
      <c r="S847" s="93"/>
      <c r="T847" s="93"/>
      <c r="U847" s="93"/>
      <c r="V847" s="93"/>
      <c r="W847" s="93"/>
      <c r="X847" s="93"/>
      <c r="Y847" s="93"/>
      <c r="Z847" s="93"/>
      <c r="AA847" s="93"/>
      <c r="AB847" s="93"/>
      <c r="AC847" s="93"/>
      <c r="AD847" s="93"/>
      <c r="AE847" s="292">
        <f t="shared" si="750"/>
        <v>153</v>
      </c>
      <c r="AF847" s="93">
        <v>153</v>
      </c>
      <c r="AG847" s="93">
        <v>149</v>
      </c>
      <c r="AH847" s="93"/>
      <c r="AI847" s="93"/>
      <c r="AJ847" s="93"/>
      <c r="AK847" s="93"/>
      <c r="AL847" s="93"/>
      <c r="AM847" s="93"/>
      <c r="AN847" s="93"/>
      <c r="AO847" s="93"/>
      <c r="AP847" s="93"/>
      <c r="AQ847"/>
    </row>
    <row r="848" spans="1:43" ht="16.5" hidden="1" customHeight="1">
      <c r="A848" s="43"/>
      <c r="B848" s="43"/>
      <c r="C848" s="28" t="s">
        <v>382</v>
      </c>
      <c r="D848" s="29" t="s">
        <v>567</v>
      </c>
      <c r="E848" s="93">
        <v>80</v>
      </c>
      <c r="F848" s="93">
        <v>80</v>
      </c>
      <c r="G848" s="93">
        <v>80</v>
      </c>
      <c r="H848" s="93">
        <v>80</v>
      </c>
      <c r="I848" s="93">
        <v>0</v>
      </c>
      <c r="J848" s="93">
        <v>0</v>
      </c>
      <c r="K848" s="93">
        <v>0</v>
      </c>
      <c r="L848" s="48">
        <f t="shared" si="776"/>
        <v>80</v>
      </c>
      <c r="M848" s="48">
        <f t="shared" si="777"/>
        <v>0</v>
      </c>
      <c r="N848" s="93">
        <v>0</v>
      </c>
      <c r="O848" s="93">
        <v>0</v>
      </c>
      <c r="P848" s="93">
        <v>0</v>
      </c>
      <c r="Q848" s="93"/>
      <c r="R848" s="93"/>
      <c r="S848" s="93"/>
      <c r="T848" s="93"/>
      <c r="U848" s="93"/>
      <c r="V848" s="93"/>
      <c r="W848" s="93"/>
      <c r="X848" s="93"/>
      <c r="Y848" s="93"/>
      <c r="Z848" s="93"/>
      <c r="AA848" s="93"/>
      <c r="AB848" s="93"/>
      <c r="AC848" s="93"/>
      <c r="AD848" s="93"/>
      <c r="AE848" s="292">
        <f t="shared" si="750"/>
        <v>80</v>
      </c>
      <c r="AF848" s="93">
        <v>80</v>
      </c>
      <c r="AG848" s="93">
        <v>80</v>
      </c>
      <c r="AH848" s="93"/>
      <c r="AI848" s="93"/>
      <c r="AJ848" s="93"/>
      <c r="AK848" s="93"/>
      <c r="AL848" s="93"/>
      <c r="AM848" s="93"/>
      <c r="AN848" s="93"/>
      <c r="AO848" s="93"/>
      <c r="AP848" s="93"/>
      <c r="AQ848"/>
    </row>
    <row r="849" spans="1:43" ht="15.75" customHeight="1">
      <c r="A849" s="43"/>
      <c r="B849" s="43"/>
      <c r="C849" s="28" t="s">
        <v>560</v>
      </c>
      <c r="D849" s="29">
        <v>70</v>
      </c>
      <c r="E849" s="93">
        <v>184.5</v>
      </c>
      <c r="F849" s="93"/>
      <c r="G849" s="93">
        <v>438</v>
      </c>
      <c r="H849" s="93">
        <v>438</v>
      </c>
      <c r="I849" s="93">
        <v>0</v>
      </c>
      <c r="J849" s="93">
        <v>0</v>
      </c>
      <c r="K849" s="93">
        <v>0</v>
      </c>
      <c r="L849" s="48">
        <f t="shared" si="776"/>
        <v>438</v>
      </c>
      <c r="M849" s="48">
        <f t="shared" si="777"/>
        <v>0</v>
      </c>
      <c r="N849" s="93">
        <v>0</v>
      </c>
      <c r="O849" s="93">
        <v>0</v>
      </c>
      <c r="P849" s="93">
        <v>0</v>
      </c>
      <c r="Q849" s="93"/>
      <c r="R849" s="93"/>
      <c r="S849" s="93"/>
      <c r="T849" s="93"/>
      <c r="U849" s="93"/>
      <c r="V849" s="93"/>
      <c r="W849" s="93"/>
      <c r="X849" s="93"/>
      <c r="Y849" s="93"/>
      <c r="Z849" s="93"/>
      <c r="AA849" s="93"/>
      <c r="AB849" s="93"/>
      <c r="AC849" s="93"/>
      <c r="AD849" s="93"/>
      <c r="AE849" s="292">
        <f t="shared" si="750"/>
        <v>438</v>
      </c>
      <c r="AF849" s="93">
        <v>438</v>
      </c>
      <c r="AG849" s="93">
        <v>127</v>
      </c>
      <c r="AH849" s="93">
        <v>117</v>
      </c>
      <c r="AI849" s="93"/>
      <c r="AJ849" s="93"/>
      <c r="AK849" s="93"/>
      <c r="AL849" s="93"/>
      <c r="AM849" s="93"/>
      <c r="AN849" s="93"/>
      <c r="AO849" s="93"/>
      <c r="AP849" s="93"/>
      <c r="AQ849"/>
    </row>
    <row r="850" spans="1:43" ht="14.25">
      <c r="A850" s="195" t="s">
        <v>568</v>
      </c>
      <c r="B850" s="195"/>
      <c r="C850" s="188" t="s">
        <v>569</v>
      </c>
      <c r="D850" s="129" t="s">
        <v>570</v>
      </c>
      <c r="E850" s="300">
        <f t="shared" ref="E850:K850" si="806">E851+E857</f>
        <v>7900</v>
      </c>
      <c r="F850" s="300">
        <f t="shared" si="806"/>
        <v>7515</v>
      </c>
      <c r="G850" s="300">
        <f t="shared" si="806"/>
        <v>9783</v>
      </c>
      <c r="H850" s="300">
        <f t="shared" si="806"/>
        <v>2423</v>
      </c>
      <c r="I850" s="300">
        <f t="shared" si="806"/>
        <v>1905</v>
      </c>
      <c r="J850" s="300">
        <f t="shared" si="806"/>
        <v>2780</v>
      </c>
      <c r="K850" s="300">
        <f t="shared" si="806"/>
        <v>2675</v>
      </c>
      <c r="L850" s="48">
        <f t="shared" si="776"/>
        <v>9783</v>
      </c>
      <c r="M850" s="48">
        <f t="shared" si="777"/>
        <v>0</v>
      </c>
      <c r="N850" s="300">
        <f t="shared" ref="N850:AP850" si="807">N851+N857</f>
        <v>7915</v>
      </c>
      <c r="O850" s="300">
        <f t="shared" si="807"/>
        <v>7915</v>
      </c>
      <c r="P850" s="300">
        <f t="shared" si="807"/>
        <v>7915</v>
      </c>
      <c r="Q850" s="300">
        <f t="shared" si="807"/>
        <v>0</v>
      </c>
      <c r="R850" s="300">
        <f t="shared" si="807"/>
        <v>0</v>
      </c>
      <c r="S850" s="300">
        <f t="shared" si="807"/>
        <v>0</v>
      </c>
      <c r="T850" s="300">
        <f t="shared" si="807"/>
        <v>0</v>
      </c>
      <c r="U850" s="300">
        <f t="shared" si="807"/>
        <v>0</v>
      </c>
      <c r="V850" s="300">
        <f t="shared" si="807"/>
        <v>0</v>
      </c>
      <c r="W850" s="300">
        <f t="shared" si="807"/>
        <v>0</v>
      </c>
      <c r="X850" s="300">
        <f t="shared" si="807"/>
        <v>0</v>
      </c>
      <c r="Y850" s="300">
        <f t="shared" si="807"/>
        <v>0</v>
      </c>
      <c r="Z850" s="300">
        <f t="shared" si="807"/>
        <v>0</v>
      </c>
      <c r="AA850" s="300">
        <f t="shared" si="807"/>
        <v>0</v>
      </c>
      <c r="AB850" s="300">
        <f t="shared" si="807"/>
        <v>0</v>
      </c>
      <c r="AC850" s="300">
        <f t="shared" si="807"/>
        <v>0</v>
      </c>
      <c r="AD850" s="300">
        <f t="shared" si="807"/>
        <v>0</v>
      </c>
      <c r="AE850" s="292">
        <f t="shared" si="750"/>
        <v>9783</v>
      </c>
      <c r="AF850" s="300">
        <f t="shared" si="807"/>
        <v>9783</v>
      </c>
      <c r="AG850" s="300">
        <f t="shared" si="807"/>
        <v>7503</v>
      </c>
      <c r="AH850" s="300">
        <f t="shared" si="807"/>
        <v>8694</v>
      </c>
      <c r="AI850" s="300">
        <f t="shared" si="807"/>
        <v>0</v>
      </c>
      <c r="AJ850" s="300">
        <f t="shared" si="807"/>
        <v>0</v>
      </c>
      <c r="AK850" s="300">
        <f t="shared" si="807"/>
        <v>0</v>
      </c>
      <c r="AL850" s="300">
        <f t="shared" si="807"/>
        <v>1240</v>
      </c>
      <c r="AM850" s="300">
        <f t="shared" si="807"/>
        <v>0</v>
      </c>
      <c r="AN850" s="300">
        <f t="shared" si="807"/>
        <v>0</v>
      </c>
      <c r="AO850" s="300">
        <f t="shared" si="807"/>
        <v>0</v>
      </c>
      <c r="AP850" s="300">
        <f t="shared" si="807"/>
        <v>0</v>
      </c>
      <c r="AQ850"/>
    </row>
    <row r="851" spans="1:43" ht="14.25">
      <c r="A851" s="43"/>
      <c r="B851" s="43"/>
      <c r="C851" s="25" t="s">
        <v>298</v>
      </c>
      <c r="D851" s="29"/>
      <c r="E851" s="296">
        <f t="shared" ref="E851:T852" si="808">E852</f>
        <v>7765</v>
      </c>
      <c r="F851" s="296">
        <f t="shared" si="808"/>
        <v>7515</v>
      </c>
      <c r="G851" s="296">
        <f t="shared" si="808"/>
        <v>7915</v>
      </c>
      <c r="H851" s="296">
        <f t="shared" si="808"/>
        <v>2055</v>
      </c>
      <c r="I851" s="296">
        <f t="shared" si="808"/>
        <v>1905</v>
      </c>
      <c r="J851" s="296">
        <f t="shared" si="808"/>
        <v>1980</v>
      </c>
      <c r="K851" s="296">
        <f t="shared" si="808"/>
        <v>1975</v>
      </c>
      <c r="L851" s="48">
        <f t="shared" si="776"/>
        <v>7915</v>
      </c>
      <c r="M851" s="48">
        <f t="shared" si="777"/>
        <v>0</v>
      </c>
      <c r="N851" s="296">
        <f t="shared" si="808"/>
        <v>7915</v>
      </c>
      <c r="O851" s="296">
        <f t="shared" si="808"/>
        <v>7915</v>
      </c>
      <c r="P851" s="296">
        <f t="shared" si="808"/>
        <v>7915</v>
      </c>
      <c r="Q851" s="296">
        <f t="shared" si="808"/>
        <v>0</v>
      </c>
      <c r="R851" s="296">
        <f t="shared" si="808"/>
        <v>0</v>
      </c>
      <c r="S851" s="296">
        <f t="shared" si="808"/>
        <v>0</v>
      </c>
      <c r="T851" s="296">
        <f t="shared" si="808"/>
        <v>0</v>
      </c>
      <c r="U851" s="296">
        <f t="shared" ref="U851:AP852" si="809">U852</f>
        <v>0</v>
      </c>
      <c r="V851" s="296">
        <f t="shared" si="809"/>
        <v>0</v>
      </c>
      <c r="W851" s="296">
        <f t="shared" si="809"/>
        <v>-155</v>
      </c>
      <c r="X851" s="296">
        <f t="shared" si="809"/>
        <v>0</v>
      </c>
      <c r="Y851" s="296">
        <f t="shared" si="809"/>
        <v>0</v>
      </c>
      <c r="Z851" s="296">
        <f t="shared" si="809"/>
        <v>0</v>
      </c>
      <c r="AA851" s="296">
        <f t="shared" si="809"/>
        <v>0</v>
      </c>
      <c r="AB851" s="296">
        <f t="shared" si="809"/>
        <v>0</v>
      </c>
      <c r="AC851" s="296">
        <f t="shared" si="809"/>
        <v>0</v>
      </c>
      <c r="AD851" s="296">
        <f t="shared" si="809"/>
        <v>0</v>
      </c>
      <c r="AE851" s="292">
        <f t="shared" si="750"/>
        <v>7760</v>
      </c>
      <c r="AF851" s="296">
        <f t="shared" si="809"/>
        <v>7760</v>
      </c>
      <c r="AG851" s="296">
        <f t="shared" si="809"/>
        <v>6780</v>
      </c>
      <c r="AH851" s="296">
        <f t="shared" si="809"/>
        <v>7454</v>
      </c>
      <c r="AI851" s="296">
        <f t="shared" si="809"/>
        <v>0</v>
      </c>
      <c r="AJ851" s="296">
        <f t="shared" si="809"/>
        <v>0</v>
      </c>
      <c r="AK851" s="296">
        <f t="shared" si="809"/>
        <v>0</v>
      </c>
      <c r="AL851" s="296">
        <f t="shared" si="809"/>
        <v>0</v>
      </c>
      <c r="AM851" s="296">
        <f t="shared" si="809"/>
        <v>0</v>
      </c>
      <c r="AN851" s="296">
        <f t="shared" si="809"/>
        <v>0</v>
      </c>
      <c r="AO851" s="296">
        <f t="shared" si="809"/>
        <v>0</v>
      </c>
      <c r="AP851" s="296">
        <f t="shared" si="809"/>
        <v>0</v>
      </c>
      <c r="AQ851"/>
    </row>
    <row r="852" spans="1:43" ht="14.25">
      <c r="A852" s="43"/>
      <c r="B852" s="43"/>
      <c r="C852" s="28" t="s">
        <v>299</v>
      </c>
      <c r="D852" s="29">
        <v>1</v>
      </c>
      <c r="E852" s="286">
        <f t="shared" si="808"/>
        <v>7765</v>
      </c>
      <c r="F852" s="286">
        <f t="shared" si="808"/>
        <v>7515</v>
      </c>
      <c r="G852" s="286">
        <f t="shared" si="808"/>
        <v>7915</v>
      </c>
      <c r="H852" s="286">
        <f t="shared" si="808"/>
        <v>2055</v>
      </c>
      <c r="I852" s="286">
        <f t="shared" si="808"/>
        <v>1905</v>
      </c>
      <c r="J852" s="286">
        <f t="shared" si="808"/>
        <v>1980</v>
      </c>
      <c r="K852" s="286">
        <f t="shared" si="808"/>
        <v>1975</v>
      </c>
      <c r="L852" s="48">
        <f t="shared" si="776"/>
        <v>7915</v>
      </c>
      <c r="M852" s="48">
        <f t="shared" si="777"/>
        <v>0</v>
      </c>
      <c r="N852" s="286">
        <f t="shared" si="808"/>
        <v>7915</v>
      </c>
      <c r="O852" s="286">
        <f t="shared" si="808"/>
        <v>7915</v>
      </c>
      <c r="P852" s="286">
        <f t="shared" si="808"/>
        <v>7915</v>
      </c>
      <c r="Q852" s="286">
        <f t="shared" si="808"/>
        <v>0</v>
      </c>
      <c r="R852" s="286">
        <f t="shared" si="808"/>
        <v>0</v>
      </c>
      <c r="S852" s="286">
        <f t="shared" si="808"/>
        <v>0</v>
      </c>
      <c r="T852" s="286">
        <f t="shared" si="808"/>
        <v>0</v>
      </c>
      <c r="U852" s="286">
        <f t="shared" si="809"/>
        <v>0</v>
      </c>
      <c r="V852" s="286">
        <f t="shared" si="809"/>
        <v>0</v>
      </c>
      <c r="W852" s="286">
        <f t="shared" si="809"/>
        <v>-155</v>
      </c>
      <c r="X852" s="286">
        <f t="shared" si="809"/>
        <v>0</v>
      </c>
      <c r="Y852" s="286">
        <f t="shared" si="809"/>
        <v>0</v>
      </c>
      <c r="Z852" s="286">
        <f t="shared" si="809"/>
        <v>0</v>
      </c>
      <c r="AA852" s="286">
        <f t="shared" si="809"/>
        <v>0</v>
      </c>
      <c r="AB852" s="286">
        <f t="shared" si="809"/>
        <v>0</v>
      </c>
      <c r="AC852" s="286">
        <f t="shared" si="809"/>
        <v>0</v>
      </c>
      <c r="AD852" s="286">
        <f t="shared" si="809"/>
        <v>0</v>
      </c>
      <c r="AE852" s="292">
        <f t="shared" si="750"/>
        <v>7760</v>
      </c>
      <c r="AF852" s="286">
        <f t="shared" si="809"/>
        <v>7760</v>
      </c>
      <c r="AG852" s="286">
        <f t="shared" si="809"/>
        <v>6780</v>
      </c>
      <c r="AH852" s="286">
        <f t="shared" si="809"/>
        <v>7454</v>
      </c>
      <c r="AI852" s="286">
        <f t="shared" si="809"/>
        <v>0</v>
      </c>
      <c r="AJ852" s="286">
        <f t="shared" si="809"/>
        <v>0</v>
      </c>
      <c r="AK852" s="286">
        <f t="shared" si="809"/>
        <v>0</v>
      </c>
      <c r="AL852" s="286">
        <f t="shared" si="809"/>
        <v>0</v>
      </c>
      <c r="AM852" s="286">
        <f t="shared" si="809"/>
        <v>0</v>
      </c>
      <c r="AN852" s="286">
        <f t="shared" si="809"/>
        <v>0</v>
      </c>
      <c r="AO852" s="286">
        <f t="shared" si="809"/>
        <v>0</v>
      </c>
      <c r="AP852" s="286">
        <f t="shared" si="809"/>
        <v>0</v>
      </c>
      <c r="AQ852"/>
    </row>
    <row r="853" spans="1:43" ht="14.25">
      <c r="A853" s="43"/>
      <c r="B853" s="43"/>
      <c r="C853" s="28" t="s">
        <v>467</v>
      </c>
      <c r="D853" s="29" t="s">
        <v>419</v>
      </c>
      <c r="E853" s="286">
        <f t="shared" ref="E853:K853" si="810">E854+E855+E856</f>
        <v>7765</v>
      </c>
      <c r="F853" s="286">
        <f t="shared" si="810"/>
        <v>7515</v>
      </c>
      <c r="G853" s="286">
        <f t="shared" si="810"/>
        <v>7915</v>
      </c>
      <c r="H853" s="286">
        <f t="shared" si="810"/>
        <v>2055</v>
      </c>
      <c r="I853" s="286">
        <f t="shared" si="810"/>
        <v>1905</v>
      </c>
      <c r="J853" s="286">
        <f t="shared" si="810"/>
        <v>1980</v>
      </c>
      <c r="K853" s="286">
        <f t="shared" si="810"/>
        <v>1975</v>
      </c>
      <c r="L853" s="48">
        <f t="shared" si="776"/>
        <v>7915</v>
      </c>
      <c r="M853" s="48">
        <f t="shared" si="777"/>
        <v>0</v>
      </c>
      <c r="N853" s="286">
        <f t="shared" ref="N853:AP853" si="811">N854+N855+N856</f>
        <v>7915</v>
      </c>
      <c r="O853" s="286">
        <f t="shared" si="811"/>
        <v>7915</v>
      </c>
      <c r="P853" s="286">
        <f t="shared" si="811"/>
        <v>7915</v>
      </c>
      <c r="Q853" s="286">
        <f t="shared" si="811"/>
        <v>0</v>
      </c>
      <c r="R853" s="286">
        <f t="shared" si="811"/>
        <v>0</v>
      </c>
      <c r="S853" s="286">
        <f t="shared" si="811"/>
        <v>0</v>
      </c>
      <c r="T853" s="286">
        <f t="shared" si="811"/>
        <v>0</v>
      </c>
      <c r="U853" s="286">
        <f t="shared" si="811"/>
        <v>0</v>
      </c>
      <c r="V853" s="286">
        <f t="shared" si="811"/>
        <v>0</v>
      </c>
      <c r="W853" s="286">
        <f t="shared" si="811"/>
        <v>-155</v>
      </c>
      <c r="X853" s="286">
        <f t="shared" si="811"/>
        <v>0</v>
      </c>
      <c r="Y853" s="286">
        <f t="shared" si="811"/>
        <v>0</v>
      </c>
      <c r="Z853" s="286">
        <f t="shared" si="811"/>
        <v>0</v>
      </c>
      <c r="AA853" s="286">
        <f t="shared" si="811"/>
        <v>0</v>
      </c>
      <c r="AB853" s="286">
        <f t="shared" si="811"/>
        <v>0</v>
      </c>
      <c r="AC853" s="286">
        <f t="shared" si="811"/>
        <v>0</v>
      </c>
      <c r="AD853" s="286">
        <f t="shared" si="811"/>
        <v>0</v>
      </c>
      <c r="AE853" s="292">
        <f t="shared" si="750"/>
        <v>7760</v>
      </c>
      <c r="AF853" s="286">
        <f t="shared" si="811"/>
        <v>7760</v>
      </c>
      <c r="AG853" s="286">
        <f t="shared" si="811"/>
        <v>6780</v>
      </c>
      <c r="AH853" s="286">
        <f t="shared" si="811"/>
        <v>7454</v>
      </c>
      <c r="AI853" s="286">
        <f t="shared" si="811"/>
        <v>0</v>
      </c>
      <c r="AJ853" s="286">
        <f t="shared" si="811"/>
        <v>0</v>
      </c>
      <c r="AK853" s="286">
        <f t="shared" si="811"/>
        <v>0</v>
      </c>
      <c r="AL853" s="286">
        <f t="shared" si="811"/>
        <v>0</v>
      </c>
      <c r="AM853" s="286">
        <f t="shared" si="811"/>
        <v>0</v>
      </c>
      <c r="AN853" s="286">
        <f t="shared" si="811"/>
        <v>0</v>
      </c>
      <c r="AO853" s="286">
        <f t="shared" si="811"/>
        <v>0</v>
      </c>
      <c r="AP853" s="286">
        <f t="shared" si="811"/>
        <v>0</v>
      </c>
      <c r="AQ853"/>
    </row>
    <row r="854" spans="1:43" ht="14.25" customHeight="1">
      <c r="A854" s="43"/>
      <c r="B854" s="43"/>
      <c r="C854" s="28" t="s">
        <v>300</v>
      </c>
      <c r="D854" s="29">
        <v>10</v>
      </c>
      <c r="E854" s="93">
        <v>5544</v>
      </c>
      <c r="F854" s="93">
        <v>5500</v>
      </c>
      <c r="G854" s="93">
        <v>6000</v>
      </c>
      <c r="H854" s="93">
        <v>1500</v>
      </c>
      <c r="I854" s="93">
        <v>1500</v>
      </c>
      <c r="J854" s="93">
        <v>1500</v>
      </c>
      <c r="K854" s="93">
        <v>1500</v>
      </c>
      <c r="L854" s="48">
        <f t="shared" si="776"/>
        <v>6000</v>
      </c>
      <c r="M854" s="48">
        <f t="shared" si="777"/>
        <v>0</v>
      </c>
      <c r="N854" s="93">
        <v>6000</v>
      </c>
      <c r="O854" s="93">
        <v>6000</v>
      </c>
      <c r="P854" s="93">
        <v>6000</v>
      </c>
      <c r="Q854" s="93"/>
      <c r="R854" s="93"/>
      <c r="S854" s="93"/>
      <c r="T854" s="93"/>
      <c r="U854" s="93"/>
      <c r="V854" s="93"/>
      <c r="W854" s="93">
        <v>-155</v>
      </c>
      <c r="X854" s="93"/>
      <c r="Y854" s="93"/>
      <c r="Z854" s="93"/>
      <c r="AA854" s="93"/>
      <c r="AB854" s="93"/>
      <c r="AC854" s="93"/>
      <c r="AD854" s="93"/>
      <c r="AE854" s="292">
        <f t="shared" si="750"/>
        <v>5845</v>
      </c>
      <c r="AF854" s="93">
        <v>5845</v>
      </c>
      <c r="AG854" s="93">
        <v>5586</v>
      </c>
      <c r="AH854" s="93">
        <v>5524</v>
      </c>
      <c r="AI854" s="93"/>
      <c r="AJ854" s="93"/>
      <c r="AK854" s="93"/>
      <c r="AL854" s="93"/>
      <c r="AM854" s="93"/>
      <c r="AN854" s="93"/>
      <c r="AO854" s="93"/>
      <c r="AP854" s="93"/>
      <c r="AQ854"/>
    </row>
    <row r="855" spans="1:43" ht="15" customHeight="1">
      <c r="A855" s="43"/>
      <c r="B855" s="43"/>
      <c r="C855" s="28" t="s">
        <v>301</v>
      </c>
      <c r="D855" s="29">
        <v>20</v>
      </c>
      <c r="E855" s="93">
        <v>2200</v>
      </c>
      <c r="F855" s="93">
        <v>2000</v>
      </c>
      <c r="G855" s="93">
        <v>1900</v>
      </c>
      <c r="H855" s="93">
        <v>550</v>
      </c>
      <c r="I855" s="93">
        <v>400</v>
      </c>
      <c r="J855" s="93">
        <v>475</v>
      </c>
      <c r="K855" s="93">
        <v>475</v>
      </c>
      <c r="L855" s="48">
        <f t="shared" si="776"/>
        <v>1900</v>
      </c>
      <c r="M855" s="48">
        <f t="shared" si="777"/>
        <v>0</v>
      </c>
      <c r="N855" s="93">
        <v>1900</v>
      </c>
      <c r="O855" s="93">
        <v>1900</v>
      </c>
      <c r="P855" s="93">
        <v>1900</v>
      </c>
      <c r="Q855" s="93"/>
      <c r="R855" s="93"/>
      <c r="S855" s="93"/>
      <c r="T855" s="93"/>
      <c r="U855" s="93"/>
      <c r="V855" s="93"/>
      <c r="W855" s="93"/>
      <c r="X855" s="93"/>
      <c r="Y855" s="93"/>
      <c r="Z855" s="93"/>
      <c r="AA855" s="93"/>
      <c r="AB855" s="93"/>
      <c r="AC855" s="93"/>
      <c r="AD855" s="93"/>
      <c r="AE855" s="292">
        <f t="shared" si="750"/>
        <v>1900</v>
      </c>
      <c r="AF855" s="93">
        <v>1900</v>
      </c>
      <c r="AG855" s="93">
        <v>1190</v>
      </c>
      <c r="AH855" s="93">
        <v>1900</v>
      </c>
      <c r="AI855" s="93"/>
      <c r="AJ855" s="93"/>
      <c r="AK855" s="93"/>
      <c r="AL855" s="93"/>
      <c r="AM855" s="93"/>
      <c r="AN855" s="93"/>
      <c r="AO855" s="93"/>
      <c r="AP855" s="93"/>
      <c r="AQ855"/>
    </row>
    <row r="856" spans="1:43" ht="18" customHeight="1">
      <c r="A856" s="43"/>
      <c r="B856" s="43"/>
      <c r="C856" s="28" t="s">
        <v>564</v>
      </c>
      <c r="D856" s="29">
        <v>59</v>
      </c>
      <c r="E856" s="93">
        <v>21</v>
      </c>
      <c r="F856" s="93">
        <v>15</v>
      </c>
      <c r="G856" s="93">
        <v>15</v>
      </c>
      <c r="H856" s="93">
        <v>5</v>
      </c>
      <c r="I856" s="93">
        <v>5</v>
      </c>
      <c r="J856" s="93">
        <v>5</v>
      </c>
      <c r="K856" s="93"/>
      <c r="L856" s="48">
        <f t="shared" si="776"/>
        <v>15</v>
      </c>
      <c r="M856" s="48">
        <f t="shared" si="777"/>
        <v>0</v>
      </c>
      <c r="N856" s="93">
        <v>15</v>
      </c>
      <c r="O856" s="93">
        <v>15</v>
      </c>
      <c r="P856" s="93">
        <v>15</v>
      </c>
      <c r="Q856" s="93"/>
      <c r="R856" s="93"/>
      <c r="S856" s="93"/>
      <c r="T856" s="93"/>
      <c r="U856" s="93"/>
      <c r="V856" s="93"/>
      <c r="W856" s="93"/>
      <c r="X856" s="93"/>
      <c r="Y856" s="93"/>
      <c r="Z856" s="93"/>
      <c r="AA856" s="93"/>
      <c r="AB856" s="93"/>
      <c r="AC856" s="93"/>
      <c r="AD856" s="93"/>
      <c r="AE856" s="292">
        <f t="shared" si="750"/>
        <v>15</v>
      </c>
      <c r="AF856" s="93">
        <v>15</v>
      </c>
      <c r="AG856" s="93">
        <v>4</v>
      </c>
      <c r="AH856" s="93">
        <v>30</v>
      </c>
      <c r="AI856" s="93"/>
      <c r="AJ856" s="93"/>
      <c r="AK856" s="93"/>
      <c r="AL856" s="93"/>
      <c r="AM856" s="93"/>
      <c r="AN856" s="93"/>
      <c r="AO856" s="93"/>
      <c r="AP856" s="93"/>
      <c r="AQ856"/>
    </row>
    <row r="857" spans="1:43" ht="15" customHeight="1">
      <c r="A857" s="43"/>
      <c r="B857" s="43"/>
      <c r="C857" s="25" t="s">
        <v>311</v>
      </c>
      <c r="D857" s="29"/>
      <c r="E857" s="286">
        <f t="shared" ref="E857:AP857" si="812">E858</f>
        <v>135</v>
      </c>
      <c r="F857" s="286">
        <f t="shared" si="812"/>
        <v>0</v>
      </c>
      <c r="G857" s="286">
        <f t="shared" si="812"/>
        <v>1868</v>
      </c>
      <c r="H857" s="286">
        <f t="shared" si="812"/>
        <v>368</v>
      </c>
      <c r="I857" s="286">
        <f t="shared" si="812"/>
        <v>0</v>
      </c>
      <c r="J857" s="286">
        <f t="shared" si="812"/>
        <v>800</v>
      </c>
      <c r="K857" s="286">
        <f t="shared" si="812"/>
        <v>700</v>
      </c>
      <c r="L857" s="48">
        <f t="shared" si="776"/>
        <v>1868</v>
      </c>
      <c r="M857" s="48">
        <f t="shared" si="777"/>
        <v>0</v>
      </c>
      <c r="N857" s="286">
        <f t="shared" si="812"/>
        <v>0</v>
      </c>
      <c r="O857" s="286">
        <f t="shared" si="812"/>
        <v>0</v>
      </c>
      <c r="P857" s="286">
        <f t="shared" si="812"/>
        <v>0</v>
      </c>
      <c r="Q857" s="286">
        <f t="shared" si="812"/>
        <v>0</v>
      </c>
      <c r="R857" s="286">
        <f t="shared" si="812"/>
        <v>0</v>
      </c>
      <c r="S857" s="286">
        <f t="shared" si="812"/>
        <v>0</v>
      </c>
      <c r="T857" s="286">
        <f t="shared" si="812"/>
        <v>0</v>
      </c>
      <c r="U857" s="286">
        <f t="shared" si="812"/>
        <v>0</v>
      </c>
      <c r="V857" s="286">
        <f t="shared" si="812"/>
        <v>0</v>
      </c>
      <c r="W857" s="286">
        <f t="shared" si="812"/>
        <v>155</v>
      </c>
      <c r="X857" s="286">
        <f t="shared" si="812"/>
        <v>0</v>
      </c>
      <c r="Y857" s="286">
        <f t="shared" si="812"/>
        <v>0</v>
      </c>
      <c r="Z857" s="286">
        <f t="shared" si="812"/>
        <v>0</v>
      </c>
      <c r="AA857" s="286">
        <f t="shared" si="812"/>
        <v>0</v>
      </c>
      <c r="AB857" s="286">
        <f t="shared" si="812"/>
        <v>0</v>
      </c>
      <c r="AC857" s="286">
        <f t="shared" si="812"/>
        <v>0</v>
      </c>
      <c r="AD857" s="286">
        <f t="shared" si="812"/>
        <v>0</v>
      </c>
      <c r="AE857" s="292">
        <f t="shared" si="750"/>
        <v>2023</v>
      </c>
      <c r="AF857" s="286">
        <f t="shared" si="812"/>
        <v>2023</v>
      </c>
      <c r="AG857" s="286">
        <f t="shared" si="812"/>
        <v>723</v>
      </c>
      <c r="AH857" s="286">
        <f t="shared" si="812"/>
        <v>1240</v>
      </c>
      <c r="AI857" s="286">
        <f t="shared" si="812"/>
        <v>0</v>
      </c>
      <c r="AJ857" s="286">
        <f t="shared" si="812"/>
        <v>0</v>
      </c>
      <c r="AK857" s="286">
        <f t="shared" si="812"/>
        <v>0</v>
      </c>
      <c r="AL857" s="286">
        <f t="shared" si="812"/>
        <v>1240</v>
      </c>
      <c r="AM857" s="286">
        <f t="shared" si="812"/>
        <v>0</v>
      </c>
      <c r="AN857" s="286">
        <f t="shared" si="812"/>
        <v>0</v>
      </c>
      <c r="AO857" s="286">
        <f t="shared" si="812"/>
        <v>0</v>
      </c>
      <c r="AP857" s="286">
        <f t="shared" si="812"/>
        <v>0</v>
      </c>
      <c r="AQ857"/>
    </row>
    <row r="858" spans="1:43" ht="15.75" customHeight="1">
      <c r="A858" s="125"/>
      <c r="B858" s="125"/>
      <c r="C858" s="28" t="s">
        <v>317</v>
      </c>
      <c r="D858" s="29" t="s">
        <v>318</v>
      </c>
      <c r="E858" s="93">
        <v>135</v>
      </c>
      <c r="F858" s="93"/>
      <c r="G858" s="93">
        <f>1673+195</f>
        <v>1868</v>
      </c>
      <c r="H858" s="93">
        <f>1673-1500+195</f>
        <v>368</v>
      </c>
      <c r="I858" s="93"/>
      <c r="J858" s="93">
        <v>800</v>
      </c>
      <c r="K858" s="93">
        <v>700</v>
      </c>
      <c r="L858" s="48">
        <f t="shared" si="776"/>
        <v>1868</v>
      </c>
      <c r="M858" s="48">
        <f t="shared" si="777"/>
        <v>0</v>
      </c>
      <c r="N858" s="93">
        <v>0</v>
      </c>
      <c r="O858" s="93">
        <v>0</v>
      </c>
      <c r="P858" s="93">
        <v>0</v>
      </c>
      <c r="Q858" s="93"/>
      <c r="R858" s="93"/>
      <c r="S858" s="93"/>
      <c r="T858" s="93"/>
      <c r="U858" s="93"/>
      <c r="V858" s="93"/>
      <c r="W858" s="93">
        <v>155</v>
      </c>
      <c r="X858" s="93"/>
      <c r="Y858" s="93"/>
      <c r="Z858" s="93"/>
      <c r="AA858" s="93"/>
      <c r="AB858" s="93"/>
      <c r="AC858" s="93"/>
      <c r="AD858" s="93"/>
      <c r="AE858" s="292">
        <f t="shared" si="750"/>
        <v>2023</v>
      </c>
      <c r="AF858" s="93">
        <v>2023</v>
      </c>
      <c r="AG858" s="93">
        <v>723</v>
      </c>
      <c r="AH858" s="93">
        <v>1240</v>
      </c>
      <c r="AI858" s="93"/>
      <c r="AJ858" s="93"/>
      <c r="AK858" s="93"/>
      <c r="AL858" s="93">
        <v>1240</v>
      </c>
      <c r="AM858" s="93"/>
      <c r="AN858" s="93"/>
      <c r="AO858" s="93"/>
      <c r="AP858" s="93"/>
      <c r="AQ858"/>
    </row>
    <row r="859" spans="1:43" ht="29.25" hidden="1" customHeight="1">
      <c r="A859" s="125">
        <v>3.3</v>
      </c>
      <c r="B859" s="125"/>
      <c r="C859" s="31" t="s">
        <v>571</v>
      </c>
      <c r="D859" s="29" t="s">
        <v>563</v>
      </c>
      <c r="E859" s="93"/>
      <c r="F859" s="93"/>
      <c r="G859" s="93"/>
      <c r="H859" s="93"/>
      <c r="I859" s="93"/>
      <c r="J859" s="93"/>
      <c r="K859" s="93"/>
      <c r="L859" s="48">
        <f t="shared" si="776"/>
        <v>0</v>
      </c>
      <c r="M859" s="48">
        <f t="shared" si="777"/>
        <v>0</v>
      </c>
      <c r="N859" s="93"/>
      <c r="O859" s="93"/>
      <c r="P859" s="93"/>
      <c r="Q859" s="93"/>
      <c r="R859" s="93"/>
      <c r="S859" s="93"/>
      <c r="T859" s="93"/>
      <c r="U859" s="93"/>
      <c r="V859" s="93"/>
      <c r="W859" s="93"/>
      <c r="X859" s="93"/>
      <c r="Y859" s="93"/>
      <c r="Z859" s="93"/>
      <c r="AA859" s="93"/>
      <c r="AB859" s="93"/>
      <c r="AC859" s="93"/>
      <c r="AD859" s="93"/>
      <c r="AE859" s="292">
        <f t="shared" si="750"/>
        <v>0</v>
      </c>
      <c r="AF859" s="93"/>
      <c r="AG859" s="93"/>
      <c r="AH859" s="93"/>
      <c r="AI859" s="93"/>
      <c r="AJ859" s="93"/>
      <c r="AK859" s="93"/>
      <c r="AL859" s="93"/>
      <c r="AM859" s="93"/>
      <c r="AN859" s="93"/>
      <c r="AO859" s="93"/>
      <c r="AP859" s="93"/>
      <c r="AQ859"/>
    </row>
    <row r="860" spans="1:43" ht="18.75" hidden="1" customHeight="1">
      <c r="A860" s="125"/>
      <c r="B860" s="125"/>
      <c r="C860" s="25" t="s">
        <v>311</v>
      </c>
      <c r="D860" s="29"/>
      <c r="E860" s="93"/>
      <c r="F860" s="93"/>
      <c r="G860" s="93"/>
      <c r="H860" s="93"/>
      <c r="I860" s="93"/>
      <c r="J860" s="93"/>
      <c r="K860" s="93"/>
      <c r="L860" s="48">
        <f t="shared" si="776"/>
        <v>0</v>
      </c>
      <c r="M860" s="48">
        <f t="shared" si="777"/>
        <v>0</v>
      </c>
      <c r="N860" s="93"/>
      <c r="O860" s="93"/>
      <c r="P860" s="93"/>
      <c r="Q860" s="93"/>
      <c r="R860" s="93"/>
      <c r="S860" s="93"/>
      <c r="T860" s="93"/>
      <c r="U860" s="93"/>
      <c r="V860" s="93"/>
      <c r="W860" s="93"/>
      <c r="X860" s="93"/>
      <c r="Y860" s="93"/>
      <c r="Z860" s="93"/>
      <c r="AA860" s="93"/>
      <c r="AB860" s="93"/>
      <c r="AC860" s="93"/>
      <c r="AD860" s="93"/>
      <c r="AE860" s="292">
        <f t="shared" si="750"/>
        <v>0</v>
      </c>
      <c r="AF860" s="93"/>
      <c r="AG860" s="93"/>
      <c r="AH860" s="93"/>
      <c r="AI860" s="93"/>
      <c r="AJ860" s="93"/>
      <c r="AK860" s="93"/>
      <c r="AL860" s="93"/>
      <c r="AM860" s="93"/>
      <c r="AN860" s="93"/>
      <c r="AO860" s="93"/>
      <c r="AP860" s="93"/>
      <c r="AQ860"/>
    </row>
    <row r="861" spans="1:43" ht="18.75" hidden="1" customHeight="1">
      <c r="A861" s="125"/>
      <c r="B861" s="125"/>
      <c r="C861" s="28" t="s">
        <v>320</v>
      </c>
      <c r="D861" s="29">
        <v>56</v>
      </c>
      <c r="E861" s="93"/>
      <c r="F861" s="93"/>
      <c r="G861" s="93"/>
      <c r="H861" s="93"/>
      <c r="I861" s="93"/>
      <c r="J861" s="93"/>
      <c r="K861" s="93"/>
      <c r="L861" s="48">
        <f t="shared" si="776"/>
        <v>0</v>
      </c>
      <c r="M861" s="48">
        <f t="shared" si="777"/>
        <v>0</v>
      </c>
      <c r="N861" s="93"/>
      <c r="O861" s="93"/>
      <c r="P861" s="93"/>
      <c r="Q861" s="93"/>
      <c r="R861" s="93"/>
      <c r="S861" s="93"/>
      <c r="T861" s="93"/>
      <c r="U861" s="93"/>
      <c r="V861" s="93"/>
      <c r="W861" s="93"/>
      <c r="X861" s="93"/>
      <c r="Y861" s="93"/>
      <c r="Z861" s="93"/>
      <c r="AA861" s="93"/>
      <c r="AB861" s="93"/>
      <c r="AC861" s="93"/>
      <c r="AD861" s="93"/>
      <c r="AE861" s="292">
        <f t="shared" si="750"/>
        <v>0</v>
      </c>
      <c r="AF861" s="93"/>
      <c r="AG861" s="93"/>
      <c r="AH861" s="93"/>
      <c r="AI861" s="93"/>
      <c r="AJ861" s="93"/>
      <c r="AK861" s="93"/>
      <c r="AL861" s="93"/>
      <c r="AM861" s="93"/>
      <c r="AN861" s="93"/>
      <c r="AO861" s="93"/>
      <c r="AP861" s="93"/>
      <c r="AQ861"/>
    </row>
    <row r="862" spans="1:43" ht="0.75" hidden="1" customHeight="1">
      <c r="A862" s="125"/>
      <c r="B862" s="125"/>
      <c r="C862" s="28" t="s">
        <v>518</v>
      </c>
      <c r="D862" s="29" t="s">
        <v>489</v>
      </c>
      <c r="E862" s="93"/>
      <c r="F862" s="93"/>
      <c r="G862" s="93"/>
      <c r="H862" s="93"/>
      <c r="I862" s="93"/>
      <c r="J862" s="93"/>
      <c r="K862" s="93"/>
      <c r="L862" s="48">
        <f t="shared" si="776"/>
        <v>0</v>
      </c>
      <c r="M862" s="48">
        <f t="shared" si="777"/>
        <v>0</v>
      </c>
      <c r="N862" s="93"/>
      <c r="O862" s="93"/>
      <c r="P862" s="93"/>
      <c r="Q862" s="93"/>
      <c r="R862" s="93"/>
      <c r="S862" s="93"/>
      <c r="T862" s="93"/>
      <c r="U862" s="93"/>
      <c r="V862" s="93"/>
      <c r="W862" s="93"/>
      <c r="X862" s="93"/>
      <c r="Y862" s="93"/>
      <c r="Z862" s="93"/>
      <c r="AA862" s="93"/>
      <c r="AB862" s="93"/>
      <c r="AC862" s="93"/>
      <c r="AD862" s="93"/>
      <c r="AE862" s="292">
        <f t="shared" si="750"/>
        <v>0</v>
      </c>
      <c r="AF862" s="93"/>
      <c r="AG862" s="93"/>
      <c r="AH862" s="93"/>
      <c r="AI862" s="93"/>
      <c r="AJ862" s="93"/>
      <c r="AK862" s="93"/>
      <c r="AL862" s="93"/>
      <c r="AM862" s="93"/>
      <c r="AN862" s="93"/>
      <c r="AO862" s="93"/>
      <c r="AP862" s="93"/>
      <c r="AQ862"/>
    </row>
    <row r="863" spans="1:43" ht="19.5" hidden="1" customHeight="1">
      <c r="A863" s="125"/>
      <c r="B863" s="125"/>
      <c r="C863" s="28" t="s">
        <v>382</v>
      </c>
      <c r="D863" s="29" t="s">
        <v>492</v>
      </c>
      <c r="E863" s="93"/>
      <c r="F863" s="93"/>
      <c r="G863" s="93"/>
      <c r="H863" s="93"/>
      <c r="I863" s="93"/>
      <c r="J863" s="93"/>
      <c r="K863" s="93"/>
      <c r="L863" s="48">
        <f t="shared" si="776"/>
        <v>0</v>
      </c>
      <c r="M863" s="48">
        <f t="shared" si="777"/>
        <v>0</v>
      </c>
      <c r="N863" s="93"/>
      <c r="O863" s="93"/>
      <c r="P863" s="93"/>
      <c r="Q863" s="93"/>
      <c r="R863" s="93"/>
      <c r="S863" s="93"/>
      <c r="T863" s="93"/>
      <c r="U863" s="93"/>
      <c r="V863" s="93"/>
      <c r="W863" s="93"/>
      <c r="X863" s="93"/>
      <c r="Y863" s="93"/>
      <c r="Z863" s="93"/>
      <c r="AA863" s="93"/>
      <c r="AB863" s="93"/>
      <c r="AC863" s="93"/>
      <c r="AD863" s="93"/>
      <c r="AE863" s="292">
        <f t="shared" si="750"/>
        <v>0</v>
      </c>
      <c r="AF863" s="93"/>
      <c r="AG863" s="93"/>
      <c r="AH863" s="93"/>
      <c r="AI863" s="93"/>
      <c r="AJ863" s="93"/>
      <c r="AK863" s="93"/>
      <c r="AL863" s="93"/>
      <c r="AM863" s="93"/>
      <c r="AN863" s="93"/>
      <c r="AO863" s="93"/>
      <c r="AP863" s="93"/>
      <c r="AQ863"/>
    </row>
    <row r="864" spans="1:43" ht="13.5" hidden="1" customHeight="1">
      <c r="A864" s="125"/>
      <c r="B864" s="125"/>
      <c r="C864" s="28" t="s">
        <v>320</v>
      </c>
      <c r="D864" s="29" t="s">
        <v>492</v>
      </c>
      <c r="E864" s="93"/>
      <c r="F864" s="93"/>
      <c r="G864" s="93"/>
      <c r="H864" s="93"/>
      <c r="I864" s="93"/>
      <c r="J864" s="93"/>
      <c r="K864" s="93"/>
      <c r="L864" s="48">
        <f t="shared" si="776"/>
        <v>0</v>
      </c>
      <c r="M864" s="48">
        <f t="shared" si="777"/>
        <v>0</v>
      </c>
      <c r="N864" s="93"/>
      <c r="O864" s="93"/>
      <c r="P864" s="93"/>
      <c r="Q864" s="93"/>
      <c r="R864" s="93"/>
      <c r="S864" s="93"/>
      <c r="T864" s="93"/>
      <c r="U864" s="93"/>
      <c r="V864" s="93"/>
      <c r="W864" s="93"/>
      <c r="X864" s="93"/>
      <c r="Y864" s="93"/>
      <c r="Z864" s="93"/>
      <c r="AA864" s="93"/>
      <c r="AB864" s="93"/>
      <c r="AC864" s="93"/>
      <c r="AD864" s="93"/>
      <c r="AE864" s="292">
        <f t="shared" si="750"/>
        <v>0</v>
      </c>
      <c r="AF864" s="93"/>
      <c r="AG864" s="93"/>
      <c r="AH864" s="93"/>
      <c r="AI864" s="93"/>
      <c r="AJ864" s="93"/>
      <c r="AK864" s="93"/>
      <c r="AL864" s="93"/>
      <c r="AM864" s="93"/>
      <c r="AN864" s="93"/>
      <c r="AO864" s="93"/>
      <c r="AP864" s="93"/>
      <c r="AQ864"/>
    </row>
    <row r="865" spans="1:43" ht="33.75" hidden="1" customHeight="1">
      <c r="A865" s="196" t="s">
        <v>572</v>
      </c>
      <c r="B865" s="196"/>
      <c r="C865" s="112" t="s">
        <v>573</v>
      </c>
      <c r="D865" s="52" t="s">
        <v>574</v>
      </c>
      <c r="E865" s="296">
        <f t="shared" ref="E865:T866" si="813">E866</f>
        <v>0</v>
      </c>
      <c r="F865" s="296">
        <f t="shared" si="813"/>
        <v>0</v>
      </c>
      <c r="G865" s="296">
        <f t="shared" si="813"/>
        <v>0</v>
      </c>
      <c r="H865" s="296">
        <f t="shared" si="813"/>
        <v>0</v>
      </c>
      <c r="I865" s="296">
        <f t="shared" si="813"/>
        <v>0</v>
      </c>
      <c r="J865" s="296">
        <f t="shared" si="813"/>
        <v>0</v>
      </c>
      <c r="K865" s="296">
        <f t="shared" si="813"/>
        <v>0</v>
      </c>
      <c r="L865" s="48">
        <f t="shared" si="776"/>
        <v>0</v>
      </c>
      <c r="M865" s="48">
        <f t="shared" si="777"/>
        <v>0</v>
      </c>
      <c r="N865" s="296">
        <f t="shared" si="813"/>
        <v>0</v>
      </c>
      <c r="O865" s="296">
        <f t="shared" si="813"/>
        <v>0</v>
      </c>
      <c r="P865" s="296">
        <f t="shared" si="813"/>
        <v>0</v>
      </c>
      <c r="Q865" s="296">
        <f t="shared" si="813"/>
        <v>0</v>
      </c>
      <c r="R865" s="296">
        <f t="shared" si="813"/>
        <v>0</v>
      </c>
      <c r="S865" s="296">
        <f t="shared" si="813"/>
        <v>0</v>
      </c>
      <c r="T865" s="296">
        <f t="shared" si="813"/>
        <v>0</v>
      </c>
      <c r="U865" s="296">
        <f t="shared" ref="U865:AP866" si="814">U866</f>
        <v>0</v>
      </c>
      <c r="V865" s="296">
        <f t="shared" si="814"/>
        <v>0</v>
      </c>
      <c r="W865" s="296">
        <f t="shared" si="814"/>
        <v>0</v>
      </c>
      <c r="X865" s="296">
        <f t="shared" si="814"/>
        <v>0</v>
      </c>
      <c r="Y865" s="296">
        <f t="shared" si="814"/>
        <v>0</v>
      </c>
      <c r="Z865" s="296">
        <f t="shared" si="814"/>
        <v>0</v>
      </c>
      <c r="AA865" s="296">
        <f t="shared" si="814"/>
        <v>0</v>
      </c>
      <c r="AB865" s="296">
        <f t="shared" si="814"/>
        <v>0</v>
      </c>
      <c r="AC865" s="296">
        <f t="shared" si="814"/>
        <v>0</v>
      </c>
      <c r="AD865" s="296">
        <f t="shared" si="814"/>
        <v>0</v>
      </c>
      <c r="AE865" s="292">
        <f t="shared" si="750"/>
        <v>0</v>
      </c>
      <c r="AF865" s="296">
        <f t="shared" si="814"/>
        <v>0</v>
      </c>
      <c r="AG865" s="296">
        <f t="shared" si="814"/>
        <v>0</v>
      </c>
      <c r="AH865" s="296">
        <f t="shared" si="814"/>
        <v>0</v>
      </c>
      <c r="AI865" s="296">
        <f t="shared" si="814"/>
        <v>0</v>
      </c>
      <c r="AJ865" s="296">
        <f t="shared" si="814"/>
        <v>0</v>
      </c>
      <c r="AK865" s="296">
        <f t="shared" si="814"/>
        <v>0</v>
      </c>
      <c r="AL865" s="296">
        <f t="shared" si="814"/>
        <v>0</v>
      </c>
      <c r="AM865" s="296">
        <f t="shared" si="814"/>
        <v>0</v>
      </c>
      <c r="AN865" s="296">
        <f t="shared" si="814"/>
        <v>0</v>
      </c>
      <c r="AO865" s="296">
        <f t="shared" si="814"/>
        <v>0</v>
      </c>
      <c r="AP865" s="296">
        <f t="shared" si="814"/>
        <v>0</v>
      </c>
      <c r="AQ865"/>
    </row>
    <row r="866" spans="1:43" ht="13.5" hidden="1" customHeight="1">
      <c r="A866" s="125"/>
      <c r="B866" s="125"/>
      <c r="C866" s="25" t="s">
        <v>311</v>
      </c>
      <c r="D866" s="29"/>
      <c r="E866" s="296">
        <f t="shared" si="813"/>
        <v>0</v>
      </c>
      <c r="F866" s="296">
        <f t="shared" si="813"/>
        <v>0</v>
      </c>
      <c r="G866" s="296">
        <f t="shared" si="813"/>
        <v>0</v>
      </c>
      <c r="H866" s="296">
        <f t="shared" si="813"/>
        <v>0</v>
      </c>
      <c r="I866" s="296">
        <f t="shared" si="813"/>
        <v>0</v>
      </c>
      <c r="J866" s="296">
        <f t="shared" si="813"/>
        <v>0</v>
      </c>
      <c r="K866" s="296">
        <f t="shared" si="813"/>
        <v>0</v>
      </c>
      <c r="L866" s="48">
        <f t="shared" si="776"/>
        <v>0</v>
      </c>
      <c r="M866" s="48">
        <f t="shared" si="777"/>
        <v>0</v>
      </c>
      <c r="N866" s="296">
        <f t="shared" si="813"/>
        <v>0</v>
      </c>
      <c r="O866" s="296">
        <f t="shared" si="813"/>
        <v>0</v>
      </c>
      <c r="P866" s="296">
        <f t="shared" si="813"/>
        <v>0</v>
      </c>
      <c r="Q866" s="296">
        <f t="shared" si="813"/>
        <v>0</v>
      </c>
      <c r="R866" s="296">
        <f t="shared" si="813"/>
        <v>0</v>
      </c>
      <c r="S866" s="296">
        <f t="shared" si="813"/>
        <v>0</v>
      </c>
      <c r="T866" s="296">
        <f t="shared" si="813"/>
        <v>0</v>
      </c>
      <c r="U866" s="296">
        <f t="shared" si="814"/>
        <v>0</v>
      </c>
      <c r="V866" s="296">
        <f t="shared" si="814"/>
        <v>0</v>
      </c>
      <c r="W866" s="296">
        <f t="shared" si="814"/>
        <v>0</v>
      </c>
      <c r="X866" s="296">
        <f t="shared" si="814"/>
        <v>0</v>
      </c>
      <c r="Y866" s="296">
        <f t="shared" si="814"/>
        <v>0</v>
      </c>
      <c r="Z866" s="296">
        <f t="shared" si="814"/>
        <v>0</v>
      </c>
      <c r="AA866" s="296">
        <f t="shared" si="814"/>
        <v>0</v>
      </c>
      <c r="AB866" s="296">
        <f t="shared" si="814"/>
        <v>0</v>
      </c>
      <c r="AC866" s="296">
        <f t="shared" si="814"/>
        <v>0</v>
      </c>
      <c r="AD866" s="296">
        <f t="shared" si="814"/>
        <v>0</v>
      </c>
      <c r="AE866" s="292">
        <f t="shared" si="750"/>
        <v>0</v>
      </c>
      <c r="AF866" s="296">
        <f t="shared" si="814"/>
        <v>0</v>
      </c>
      <c r="AG866" s="296">
        <f t="shared" si="814"/>
        <v>0</v>
      </c>
      <c r="AH866" s="296">
        <f t="shared" si="814"/>
        <v>0</v>
      </c>
      <c r="AI866" s="296">
        <f t="shared" si="814"/>
        <v>0</v>
      </c>
      <c r="AJ866" s="296">
        <f t="shared" si="814"/>
        <v>0</v>
      </c>
      <c r="AK866" s="296">
        <f t="shared" si="814"/>
        <v>0</v>
      </c>
      <c r="AL866" s="296">
        <f t="shared" si="814"/>
        <v>0</v>
      </c>
      <c r="AM866" s="296">
        <f t="shared" si="814"/>
        <v>0</v>
      </c>
      <c r="AN866" s="296">
        <f t="shared" si="814"/>
        <v>0</v>
      </c>
      <c r="AO866" s="296">
        <f t="shared" si="814"/>
        <v>0</v>
      </c>
      <c r="AP866" s="296">
        <f t="shared" si="814"/>
        <v>0</v>
      </c>
      <c r="AQ866"/>
    </row>
    <row r="867" spans="1:43" ht="15.75" hidden="1" customHeight="1">
      <c r="A867" s="125"/>
      <c r="B867" s="125"/>
      <c r="C867" s="28" t="s">
        <v>320</v>
      </c>
      <c r="D867" s="29">
        <v>56</v>
      </c>
      <c r="E867" s="286">
        <f t="shared" ref="E867:K867" si="815">E868+E869+E870</f>
        <v>0</v>
      </c>
      <c r="F867" s="286">
        <f t="shared" si="815"/>
        <v>0</v>
      </c>
      <c r="G867" s="286">
        <f t="shared" si="815"/>
        <v>0</v>
      </c>
      <c r="H867" s="286">
        <f t="shared" si="815"/>
        <v>0</v>
      </c>
      <c r="I867" s="286">
        <f t="shared" si="815"/>
        <v>0</v>
      </c>
      <c r="J867" s="286">
        <f t="shared" si="815"/>
        <v>0</v>
      </c>
      <c r="K867" s="286">
        <f t="shared" si="815"/>
        <v>0</v>
      </c>
      <c r="L867" s="48">
        <f t="shared" si="776"/>
        <v>0</v>
      </c>
      <c r="M867" s="48">
        <f t="shared" si="777"/>
        <v>0</v>
      </c>
      <c r="N867" s="286">
        <f t="shared" ref="N867:AP867" si="816">N868+N869+N870</f>
        <v>0</v>
      </c>
      <c r="O867" s="286">
        <f t="shared" si="816"/>
        <v>0</v>
      </c>
      <c r="P867" s="286">
        <f t="shared" si="816"/>
        <v>0</v>
      </c>
      <c r="Q867" s="286">
        <f t="shared" si="816"/>
        <v>0</v>
      </c>
      <c r="R867" s="286">
        <f t="shared" si="816"/>
        <v>0</v>
      </c>
      <c r="S867" s="286">
        <f t="shared" si="816"/>
        <v>0</v>
      </c>
      <c r="T867" s="286">
        <f t="shared" si="816"/>
        <v>0</v>
      </c>
      <c r="U867" s="286">
        <f t="shared" si="816"/>
        <v>0</v>
      </c>
      <c r="V867" s="286">
        <f t="shared" si="816"/>
        <v>0</v>
      </c>
      <c r="W867" s="286">
        <f t="shared" si="816"/>
        <v>0</v>
      </c>
      <c r="X867" s="286">
        <f t="shared" si="816"/>
        <v>0</v>
      </c>
      <c r="Y867" s="286">
        <f t="shared" si="816"/>
        <v>0</v>
      </c>
      <c r="Z867" s="286">
        <f t="shared" si="816"/>
        <v>0</v>
      </c>
      <c r="AA867" s="286">
        <f t="shared" si="816"/>
        <v>0</v>
      </c>
      <c r="AB867" s="286">
        <f t="shared" si="816"/>
        <v>0</v>
      </c>
      <c r="AC867" s="286">
        <f t="shared" si="816"/>
        <v>0</v>
      </c>
      <c r="AD867" s="286">
        <f t="shared" si="816"/>
        <v>0</v>
      </c>
      <c r="AE867" s="292">
        <f t="shared" si="750"/>
        <v>0</v>
      </c>
      <c r="AF867" s="286">
        <f t="shared" si="816"/>
        <v>0</v>
      </c>
      <c r="AG867" s="286">
        <f t="shared" si="816"/>
        <v>0</v>
      </c>
      <c r="AH867" s="286">
        <f t="shared" si="816"/>
        <v>0</v>
      </c>
      <c r="AI867" s="286">
        <f t="shared" si="816"/>
        <v>0</v>
      </c>
      <c r="AJ867" s="286">
        <f t="shared" si="816"/>
        <v>0</v>
      </c>
      <c r="AK867" s="286">
        <f t="shared" si="816"/>
        <v>0</v>
      </c>
      <c r="AL867" s="286">
        <f t="shared" si="816"/>
        <v>0</v>
      </c>
      <c r="AM867" s="286">
        <f t="shared" si="816"/>
        <v>0</v>
      </c>
      <c r="AN867" s="286">
        <f t="shared" si="816"/>
        <v>0</v>
      </c>
      <c r="AO867" s="286">
        <f t="shared" si="816"/>
        <v>0</v>
      </c>
      <c r="AP867" s="286">
        <f t="shared" si="816"/>
        <v>0</v>
      </c>
      <c r="AQ867"/>
    </row>
    <row r="868" spans="1:43" ht="13.5" hidden="1" customHeight="1">
      <c r="A868" s="125"/>
      <c r="B868" s="125"/>
      <c r="C868" s="28" t="s">
        <v>518</v>
      </c>
      <c r="D868" s="29" t="s">
        <v>489</v>
      </c>
      <c r="E868" s="93"/>
      <c r="F868" s="93"/>
      <c r="G868" s="93"/>
      <c r="H868" s="93"/>
      <c r="I868" s="93"/>
      <c r="J868" s="93"/>
      <c r="K868" s="93"/>
      <c r="L868" s="48">
        <f t="shared" si="776"/>
        <v>0</v>
      </c>
      <c r="M868" s="48">
        <f t="shared" si="777"/>
        <v>0</v>
      </c>
      <c r="N868" s="93"/>
      <c r="O868" s="93"/>
      <c r="P868" s="93"/>
      <c r="Q868" s="93"/>
      <c r="R868" s="93"/>
      <c r="S868" s="93"/>
      <c r="T868" s="93"/>
      <c r="U868" s="93"/>
      <c r="V868" s="93"/>
      <c r="W868" s="93"/>
      <c r="X868" s="93"/>
      <c r="Y868" s="93"/>
      <c r="Z868" s="93"/>
      <c r="AA868" s="93"/>
      <c r="AB868" s="93"/>
      <c r="AC868" s="93"/>
      <c r="AD868" s="93"/>
      <c r="AE868" s="292">
        <f t="shared" si="750"/>
        <v>0</v>
      </c>
      <c r="AF868" s="93"/>
      <c r="AG868" s="93"/>
      <c r="AH868" s="93"/>
      <c r="AI868" s="93"/>
      <c r="AJ868" s="93"/>
      <c r="AK868" s="93"/>
      <c r="AL868" s="93"/>
      <c r="AM868" s="93"/>
      <c r="AN868" s="93"/>
      <c r="AO868" s="93"/>
      <c r="AP868" s="93"/>
      <c r="AQ868"/>
    </row>
    <row r="869" spans="1:43" ht="13.5" hidden="1" customHeight="1">
      <c r="A869" s="125"/>
      <c r="B869" s="125"/>
      <c r="C869" s="28" t="s">
        <v>575</v>
      </c>
      <c r="D869" s="29" t="s">
        <v>491</v>
      </c>
      <c r="E869" s="93"/>
      <c r="F869" s="93"/>
      <c r="G869" s="93"/>
      <c r="H869" s="93"/>
      <c r="I869" s="93"/>
      <c r="J869" s="93"/>
      <c r="K869" s="93"/>
      <c r="L869" s="48">
        <f t="shared" si="776"/>
        <v>0</v>
      </c>
      <c r="M869" s="48">
        <f t="shared" si="777"/>
        <v>0</v>
      </c>
      <c r="N869" s="93"/>
      <c r="O869" s="93"/>
      <c r="P869" s="93"/>
      <c r="Q869" s="93"/>
      <c r="R869" s="93"/>
      <c r="S869" s="93"/>
      <c r="T869" s="93"/>
      <c r="U869" s="93"/>
      <c r="V869" s="93"/>
      <c r="W869" s="93"/>
      <c r="X869" s="93"/>
      <c r="Y869" s="93"/>
      <c r="Z869" s="93"/>
      <c r="AA869" s="93"/>
      <c r="AB869" s="93"/>
      <c r="AC869" s="93"/>
      <c r="AD869" s="93"/>
      <c r="AE869" s="292">
        <f t="shared" ref="AE869:AE932" si="817">G869+Q869+R869+S869+T869+U869+AA869+V869+W869+X869+Y869+Z869+AB869+AC869+AD869</f>
        <v>0</v>
      </c>
      <c r="AF869" s="93"/>
      <c r="AG869" s="93"/>
      <c r="AH869" s="93"/>
      <c r="AI869" s="93"/>
      <c r="AJ869" s="93"/>
      <c r="AK869" s="93"/>
      <c r="AL869" s="93"/>
      <c r="AM869" s="93"/>
      <c r="AN869" s="93"/>
      <c r="AO869" s="93"/>
      <c r="AP869" s="93"/>
      <c r="AQ869"/>
    </row>
    <row r="870" spans="1:43" ht="19.5" hidden="1" customHeight="1">
      <c r="A870" s="125"/>
      <c r="B870" s="125"/>
      <c r="C870" s="28" t="s">
        <v>382</v>
      </c>
      <c r="D870" s="29" t="s">
        <v>492</v>
      </c>
      <c r="E870" s="93"/>
      <c r="F870" s="93"/>
      <c r="G870" s="93"/>
      <c r="H870" s="93"/>
      <c r="I870" s="93"/>
      <c r="J870" s="93"/>
      <c r="K870" s="93"/>
      <c r="L870" s="48">
        <f t="shared" si="776"/>
        <v>0</v>
      </c>
      <c r="M870" s="48">
        <f t="shared" si="777"/>
        <v>0</v>
      </c>
      <c r="N870" s="93"/>
      <c r="O870" s="93"/>
      <c r="P870" s="93"/>
      <c r="Q870" s="93"/>
      <c r="R870" s="93"/>
      <c r="S870" s="93"/>
      <c r="T870" s="93"/>
      <c r="U870" s="93"/>
      <c r="V870" s="93"/>
      <c r="W870" s="93"/>
      <c r="X870" s="93"/>
      <c r="Y870" s="93"/>
      <c r="Z870" s="93"/>
      <c r="AA870" s="93"/>
      <c r="AB870" s="93"/>
      <c r="AC870" s="93"/>
      <c r="AD870" s="93"/>
      <c r="AE870" s="292">
        <f t="shared" si="817"/>
        <v>0</v>
      </c>
      <c r="AF870" s="93"/>
      <c r="AG870" s="93"/>
      <c r="AH870" s="93"/>
      <c r="AI870" s="93"/>
      <c r="AJ870" s="93"/>
      <c r="AK870" s="93"/>
      <c r="AL870" s="93"/>
      <c r="AM870" s="93"/>
      <c r="AN870" s="93"/>
      <c r="AO870" s="93"/>
      <c r="AP870" s="93"/>
      <c r="AQ870"/>
    </row>
    <row r="871" spans="1:43" ht="25.5" customHeight="1">
      <c r="A871" s="195" t="s">
        <v>576</v>
      </c>
      <c r="B871" s="195"/>
      <c r="C871" s="154" t="s">
        <v>577</v>
      </c>
      <c r="D871" s="129" t="s">
        <v>570</v>
      </c>
      <c r="E871" s="300">
        <f t="shared" ref="E871:K871" si="818">E872+E878</f>
        <v>9607</v>
      </c>
      <c r="F871" s="300">
        <f t="shared" si="818"/>
        <v>9960</v>
      </c>
      <c r="G871" s="300">
        <f t="shared" si="818"/>
        <v>10322</v>
      </c>
      <c r="H871" s="300">
        <f t="shared" si="818"/>
        <v>2622</v>
      </c>
      <c r="I871" s="300">
        <f t="shared" si="818"/>
        <v>2460</v>
      </c>
      <c r="J871" s="300">
        <f t="shared" si="818"/>
        <v>2600</v>
      </c>
      <c r="K871" s="300">
        <f t="shared" si="818"/>
        <v>2640</v>
      </c>
      <c r="L871" s="48">
        <f t="shared" si="776"/>
        <v>10322</v>
      </c>
      <c r="M871" s="48">
        <f t="shared" si="777"/>
        <v>0</v>
      </c>
      <c r="N871" s="300">
        <f t="shared" ref="N871:AP871" si="819">N872+N878</f>
        <v>10150</v>
      </c>
      <c r="O871" s="300">
        <f t="shared" si="819"/>
        <v>10150</v>
      </c>
      <c r="P871" s="300">
        <f t="shared" si="819"/>
        <v>10150</v>
      </c>
      <c r="Q871" s="300">
        <f t="shared" si="819"/>
        <v>0</v>
      </c>
      <c r="R871" s="300">
        <f t="shared" si="819"/>
        <v>0</v>
      </c>
      <c r="S871" s="300">
        <f t="shared" si="819"/>
        <v>0</v>
      </c>
      <c r="T871" s="300">
        <f t="shared" si="819"/>
        <v>0</v>
      </c>
      <c r="U871" s="300">
        <f t="shared" si="819"/>
        <v>0</v>
      </c>
      <c r="V871" s="300">
        <f t="shared" si="819"/>
        <v>0</v>
      </c>
      <c r="W871" s="300">
        <f t="shared" si="819"/>
        <v>0</v>
      </c>
      <c r="X871" s="300">
        <f t="shared" si="819"/>
        <v>-50</v>
      </c>
      <c r="Y871" s="300">
        <f t="shared" si="819"/>
        <v>0</v>
      </c>
      <c r="Z871" s="300">
        <f t="shared" si="819"/>
        <v>0</v>
      </c>
      <c r="AA871" s="300">
        <f t="shared" si="819"/>
        <v>0</v>
      </c>
      <c r="AB871" s="300">
        <f t="shared" si="819"/>
        <v>0</v>
      </c>
      <c r="AC871" s="300">
        <f t="shared" si="819"/>
        <v>0</v>
      </c>
      <c r="AD871" s="300">
        <f t="shared" si="819"/>
        <v>0</v>
      </c>
      <c r="AE871" s="292">
        <f t="shared" si="817"/>
        <v>10272</v>
      </c>
      <c r="AF871" s="300">
        <f t="shared" si="819"/>
        <v>10272</v>
      </c>
      <c r="AG871" s="300">
        <f t="shared" si="819"/>
        <v>9129</v>
      </c>
      <c r="AH871" s="300">
        <f t="shared" si="819"/>
        <v>9560</v>
      </c>
      <c r="AI871" s="300">
        <f t="shared" si="819"/>
        <v>0</v>
      </c>
      <c r="AJ871" s="300">
        <f t="shared" si="819"/>
        <v>0</v>
      </c>
      <c r="AK871" s="300">
        <f t="shared" si="819"/>
        <v>0</v>
      </c>
      <c r="AL871" s="300">
        <f t="shared" si="819"/>
        <v>0</v>
      </c>
      <c r="AM871" s="300">
        <f t="shared" si="819"/>
        <v>0</v>
      </c>
      <c r="AN871" s="300">
        <f t="shared" si="819"/>
        <v>0</v>
      </c>
      <c r="AO871" s="300">
        <f t="shared" si="819"/>
        <v>0</v>
      </c>
      <c r="AP871" s="300">
        <f t="shared" si="819"/>
        <v>0</v>
      </c>
      <c r="AQ871"/>
    </row>
    <row r="872" spans="1:43" ht="14.25">
      <c r="A872" s="43"/>
      <c r="B872" s="43"/>
      <c r="C872" s="25" t="s">
        <v>298</v>
      </c>
      <c r="D872" s="29"/>
      <c r="E872" s="296">
        <f t="shared" ref="E872:T873" si="820">E873</f>
        <v>9430</v>
      </c>
      <c r="F872" s="296">
        <f t="shared" si="820"/>
        <v>9960</v>
      </c>
      <c r="G872" s="296">
        <f t="shared" si="820"/>
        <v>10100</v>
      </c>
      <c r="H872" s="296">
        <f t="shared" si="820"/>
        <v>2400</v>
      </c>
      <c r="I872" s="296">
        <f t="shared" si="820"/>
        <v>2460</v>
      </c>
      <c r="J872" s="296">
        <f t="shared" si="820"/>
        <v>2600</v>
      </c>
      <c r="K872" s="296">
        <f t="shared" si="820"/>
        <v>2640</v>
      </c>
      <c r="L872" s="48">
        <f t="shared" si="776"/>
        <v>10100</v>
      </c>
      <c r="M872" s="48">
        <f t="shared" si="777"/>
        <v>0</v>
      </c>
      <c r="N872" s="296">
        <f t="shared" si="820"/>
        <v>10150</v>
      </c>
      <c r="O872" s="296">
        <f t="shared" si="820"/>
        <v>10150</v>
      </c>
      <c r="P872" s="296">
        <f t="shared" si="820"/>
        <v>10150</v>
      </c>
      <c r="Q872" s="296">
        <f t="shared" si="820"/>
        <v>0</v>
      </c>
      <c r="R872" s="296">
        <f t="shared" si="820"/>
        <v>0</v>
      </c>
      <c r="S872" s="296">
        <f t="shared" si="820"/>
        <v>0</v>
      </c>
      <c r="T872" s="296">
        <f t="shared" si="820"/>
        <v>0</v>
      </c>
      <c r="U872" s="296">
        <f t="shared" ref="U872:AP873" si="821">U873</f>
        <v>0</v>
      </c>
      <c r="V872" s="296">
        <f t="shared" si="821"/>
        <v>0</v>
      </c>
      <c r="W872" s="296">
        <f t="shared" si="821"/>
        <v>0</v>
      </c>
      <c r="X872" s="296">
        <f t="shared" si="821"/>
        <v>-50</v>
      </c>
      <c r="Y872" s="296">
        <f t="shared" si="821"/>
        <v>0</v>
      </c>
      <c r="Z872" s="296">
        <f t="shared" si="821"/>
        <v>0</v>
      </c>
      <c r="AA872" s="296">
        <f t="shared" si="821"/>
        <v>0</v>
      </c>
      <c r="AB872" s="296">
        <f t="shared" si="821"/>
        <v>0</v>
      </c>
      <c r="AC872" s="296">
        <f t="shared" si="821"/>
        <v>0</v>
      </c>
      <c r="AD872" s="296">
        <f t="shared" si="821"/>
        <v>0</v>
      </c>
      <c r="AE872" s="292">
        <f t="shared" si="817"/>
        <v>10050</v>
      </c>
      <c r="AF872" s="296">
        <f t="shared" si="821"/>
        <v>10050</v>
      </c>
      <c r="AG872" s="296">
        <f t="shared" si="821"/>
        <v>8907</v>
      </c>
      <c r="AH872" s="296">
        <f t="shared" si="821"/>
        <v>9560</v>
      </c>
      <c r="AI872" s="296">
        <f t="shared" si="821"/>
        <v>0</v>
      </c>
      <c r="AJ872" s="296">
        <f t="shared" si="821"/>
        <v>0</v>
      </c>
      <c r="AK872" s="296">
        <f t="shared" si="821"/>
        <v>0</v>
      </c>
      <c r="AL872" s="296">
        <f t="shared" si="821"/>
        <v>0</v>
      </c>
      <c r="AM872" s="296">
        <f t="shared" si="821"/>
        <v>0</v>
      </c>
      <c r="AN872" s="296">
        <f t="shared" si="821"/>
        <v>0</v>
      </c>
      <c r="AO872" s="296">
        <f t="shared" si="821"/>
        <v>0</v>
      </c>
      <c r="AP872" s="296">
        <f t="shared" si="821"/>
        <v>0</v>
      </c>
      <c r="AQ872"/>
    </row>
    <row r="873" spans="1:43" ht="14.25">
      <c r="A873" s="43"/>
      <c r="B873" s="43"/>
      <c r="C873" s="28" t="s">
        <v>299</v>
      </c>
      <c r="D873" s="29">
        <v>1</v>
      </c>
      <c r="E873" s="286">
        <f t="shared" si="820"/>
        <v>9430</v>
      </c>
      <c r="F873" s="286">
        <f t="shared" si="820"/>
        <v>9960</v>
      </c>
      <c r="G873" s="286">
        <f t="shared" si="820"/>
        <v>10100</v>
      </c>
      <c r="H873" s="286">
        <f t="shared" si="820"/>
        <v>2400</v>
      </c>
      <c r="I873" s="286">
        <f t="shared" si="820"/>
        <v>2460</v>
      </c>
      <c r="J873" s="286">
        <f t="shared" si="820"/>
        <v>2600</v>
      </c>
      <c r="K873" s="286">
        <f t="shared" si="820"/>
        <v>2640</v>
      </c>
      <c r="L873" s="48">
        <f t="shared" si="776"/>
        <v>10100</v>
      </c>
      <c r="M873" s="48">
        <f t="shared" si="777"/>
        <v>0</v>
      </c>
      <c r="N873" s="286">
        <f t="shared" si="820"/>
        <v>10150</v>
      </c>
      <c r="O873" s="286">
        <f t="shared" si="820"/>
        <v>10150</v>
      </c>
      <c r="P873" s="286">
        <f t="shared" si="820"/>
        <v>10150</v>
      </c>
      <c r="Q873" s="286">
        <f t="shared" si="820"/>
        <v>0</v>
      </c>
      <c r="R873" s="286">
        <f t="shared" si="820"/>
        <v>0</v>
      </c>
      <c r="S873" s="286">
        <f t="shared" si="820"/>
        <v>0</v>
      </c>
      <c r="T873" s="286">
        <f t="shared" si="820"/>
        <v>0</v>
      </c>
      <c r="U873" s="286">
        <f t="shared" si="821"/>
        <v>0</v>
      </c>
      <c r="V873" s="286">
        <f t="shared" si="821"/>
        <v>0</v>
      </c>
      <c r="W873" s="286">
        <f t="shared" si="821"/>
        <v>0</v>
      </c>
      <c r="X873" s="286">
        <f t="shared" si="821"/>
        <v>-50</v>
      </c>
      <c r="Y873" s="286">
        <f t="shared" si="821"/>
        <v>0</v>
      </c>
      <c r="Z873" s="286">
        <f t="shared" si="821"/>
        <v>0</v>
      </c>
      <c r="AA873" s="286">
        <f t="shared" si="821"/>
        <v>0</v>
      </c>
      <c r="AB873" s="286">
        <f t="shared" si="821"/>
        <v>0</v>
      </c>
      <c r="AC873" s="286">
        <f t="shared" si="821"/>
        <v>0</v>
      </c>
      <c r="AD873" s="286">
        <f t="shared" si="821"/>
        <v>0</v>
      </c>
      <c r="AE873" s="292">
        <f t="shared" si="817"/>
        <v>10050</v>
      </c>
      <c r="AF873" s="286">
        <f t="shared" si="821"/>
        <v>10050</v>
      </c>
      <c r="AG873" s="286">
        <f t="shared" si="821"/>
        <v>8907</v>
      </c>
      <c r="AH873" s="286">
        <f t="shared" si="821"/>
        <v>9560</v>
      </c>
      <c r="AI873" s="286">
        <f t="shared" si="821"/>
        <v>0</v>
      </c>
      <c r="AJ873" s="286">
        <f t="shared" si="821"/>
        <v>0</v>
      </c>
      <c r="AK873" s="286">
        <f t="shared" si="821"/>
        <v>0</v>
      </c>
      <c r="AL873" s="286">
        <f t="shared" si="821"/>
        <v>0</v>
      </c>
      <c r="AM873" s="286">
        <f t="shared" si="821"/>
        <v>0</v>
      </c>
      <c r="AN873" s="286">
        <f t="shared" si="821"/>
        <v>0</v>
      </c>
      <c r="AO873" s="286">
        <f t="shared" si="821"/>
        <v>0</v>
      </c>
      <c r="AP873" s="286">
        <f t="shared" si="821"/>
        <v>0</v>
      </c>
      <c r="AQ873"/>
    </row>
    <row r="874" spans="1:43" ht="14.25">
      <c r="A874" s="43"/>
      <c r="B874" s="43"/>
      <c r="C874" s="28" t="s">
        <v>467</v>
      </c>
      <c r="D874" s="29" t="s">
        <v>419</v>
      </c>
      <c r="E874" s="286">
        <f t="shared" ref="E874:K874" si="822">E875+E876+E877</f>
        <v>9430</v>
      </c>
      <c r="F874" s="286">
        <f t="shared" si="822"/>
        <v>9960</v>
      </c>
      <c r="G874" s="286">
        <f t="shared" si="822"/>
        <v>10100</v>
      </c>
      <c r="H874" s="286">
        <f t="shared" si="822"/>
        <v>2400</v>
      </c>
      <c r="I874" s="286">
        <f t="shared" si="822"/>
        <v>2460</v>
      </c>
      <c r="J874" s="286">
        <f t="shared" si="822"/>
        <v>2600</v>
      </c>
      <c r="K874" s="286">
        <f t="shared" si="822"/>
        <v>2640</v>
      </c>
      <c r="L874" s="48">
        <f t="shared" si="776"/>
        <v>10100</v>
      </c>
      <c r="M874" s="48">
        <f t="shared" si="777"/>
        <v>0</v>
      </c>
      <c r="N874" s="286">
        <f t="shared" ref="N874:AP874" si="823">N875+N876+N877</f>
        <v>10150</v>
      </c>
      <c r="O874" s="286">
        <f t="shared" si="823"/>
        <v>10150</v>
      </c>
      <c r="P874" s="286">
        <f t="shared" si="823"/>
        <v>10150</v>
      </c>
      <c r="Q874" s="286">
        <f t="shared" si="823"/>
        <v>0</v>
      </c>
      <c r="R874" s="286">
        <f t="shared" si="823"/>
        <v>0</v>
      </c>
      <c r="S874" s="286">
        <f t="shared" si="823"/>
        <v>0</v>
      </c>
      <c r="T874" s="286">
        <f t="shared" si="823"/>
        <v>0</v>
      </c>
      <c r="U874" s="286">
        <f t="shared" si="823"/>
        <v>0</v>
      </c>
      <c r="V874" s="286">
        <f t="shared" si="823"/>
        <v>0</v>
      </c>
      <c r="W874" s="286">
        <f t="shared" si="823"/>
        <v>0</v>
      </c>
      <c r="X874" s="286">
        <f t="shared" si="823"/>
        <v>-50</v>
      </c>
      <c r="Y874" s="286">
        <f t="shared" si="823"/>
        <v>0</v>
      </c>
      <c r="Z874" s="286">
        <f t="shared" si="823"/>
        <v>0</v>
      </c>
      <c r="AA874" s="286">
        <f t="shared" si="823"/>
        <v>0</v>
      </c>
      <c r="AB874" s="286">
        <f t="shared" si="823"/>
        <v>0</v>
      </c>
      <c r="AC874" s="286">
        <f t="shared" si="823"/>
        <v>0</v>
      </c>
      <c r="AD874" s="286">
        <f t="shared" si="823"/>
        <v>0</v>
      </c>
      <c r="AE874" s="292">
        <f t="shared" si="817"/>
        <v>10050</v>
      </c>
      <c r="AF874" s="286">
        <f t="shared" si="823"/>
        <v>10050</v>
      </c>
      <c r="AG874" s="286">
        <f t="shared" si="823"/>
        <v>8907</v>
      </c>
      <c r="AH874" s="286">
        <f t="shared" si="823"/>
        <v>9560</v>
      </c>
      <c r="AI874" s="286">
        <f t="shared" si="823"/>
        <v>0</v>
      </c>
      <c r="AJ874" s="286">
        <f t="shared" si="823"/>
        <v>0</v>
      </c>
      <c r="AK874" s="286">
        <f t="shared" si="823"/>
        <v>0</v>
      </c>
      <c r="AL874" s="286">
        <f t="shared" si="823"/>
        <v>0</v>
      </c>
      <c r="AM874" s="286">
        <f t="shared" si="823"/>
        <v>0</v>
      </c>
      <c r="AN874" s="286">
        <f t="shared" si="823"/>
        <v>0</v>
      </c>
      <c r="AO874" s="286">
        <f t="shared" si="823"/>
        <v>0</v>
      </c>
      <c r="AP874" s="286">
        <f t="shared" si="823"/>
        <v>0</v>
      </c>
      <c r="AQ874"/>
    </row>
    <row r="875" spans="1:43" ht="15.75" customHeight="1">
      <c r="A875" s="43"/>
      <c r="B875" s="43"/>
      <c r="C875" s="28" t="s">
        <v>300</v>
      </c>
      <c r="D875" s="29">
        <v>10</v>
      </c>
      <c r="E875" s="93">
        <v>6500</v>
      </c>
      <c r="F875" s="93">
        <v>7000</v>
      </c>
      <c r="G875" s="93">
        <v>7250</v>
      </c>
      <c r="H875" s="93">
        <v>1820</v>
      </c>
      <c r="I875" s="93">
        <v>1820</v>
      </c>
      <c r="J875" s="93">
        <v>1810</v>
      </c>
      <c r="K875" s="93">
        <v>1800</v>
      </c>
      <c r="L875" s="48">
        <f t="shared" si="776"/>
        <v>7250</v>
      </c>
      <c r="M875" s="48">
        <f t="shared" si="777"/>
        <v>0</v>
      </c>
      <c r="N875" s="93">
        <v>7300</v>
      </c>
      <c r="O875" s="93">
        <v>7300</v>
      </c>
      <c r="P875" s="93">
        <v>7300</v>
      </c>
      <c r="Q875" s="93"/>
      <c r="R875" s="93"/>
      <c r="S875" s="93"/>
      <c r="T875" s="93"/>
      <c r="U875" s="93"/>
      <c r="V875" s="93"/>
      <c r="W875" s="93"/>
      <c r="X875" s="93"/>
      <c r="Y875" s="93"/>
      <c r="Z875" s="93"/>
      <c r="AA875" s="93"/>
      <c r="AB875" s="93"/>
      <c r="AC875" s="93"/>
      <c r="AD875" s="93"/>
      <c r="AE875" s="292">
        <f t="shared" si="817"/>
        <v>7250</v>
      </c>
      <c r="AF875" s="93">
        <v>7250</v>
      </c>
      <c r="AG875" s="93">
        <v>6824</v>
      </c>
      <c r="AH875" s="93">
        <v>7000</v>
      </c>
      <c r="AI875" s="93"/>
      <c r="AJ875" s="93"/>
      <c r="AK875" s="93"/>
      <c r="AL875" s="93"/>
      <c r="AM875" s="93"/>
      <c r="AN875" s="93"/>
      <c r="AO875" s="93"/>
      <c r="AP875" s="93"/>
      <c r="AQ875"/>
    </row>
    <row r="876" spans="1:43" ht="13.5" customHeight="1">
      <c r="A876" s="43"/>
      <c r="B876" s="43"/>
      <c r="C876" s="28" t="s">
        <v>301</v>
      </c>
      <c r="D876" s="29">
        <v>20</v>
      </c>
      <c r="E876" s="93">
        <v>2800</v>
      </c>
      <c r="F876" s="93">
        <v>2800</v>
      </c>
      <c r="G876" s="93">
        <v>2700</v>
      </c>
      <c r="H876" s="93">
        <v>550</v>
      </c>
      <c r="I876" s="93">
        <v>600</v>
      </c>
      <c r="J876" s="93">
        <v>750</v>
      </c>
      <c r="K876" s="93">
        <v>800</v>
      </c>
      <c r="L876" s="48">
        <f t="shared" si="776"/>
        <v>2700</v>
      </c>
      <c r="M876" s="48">
        <f t="shared" si="777"/>
        <v>0</v>
      </c>
      <c r="N876" s="93">
        <v>2700</v>
      </c>
      <c r="O876" s="93">
        <v>2700</v>
      </c>
      <c r="P876" s="93">
        <v>2700</v>
      </c>
      <c r="Q876" s="93"/>
      <c r="R876" s="93"/>
      <c r="S876" s="93"/>
      <c r="T876" s="93"/>
      <c r="U876" s="93"/>
      <c r="V876" s="93"/>
      <c r="W876" s="93"/>
      <c r="X876" s="93">
        <v>-50</v>
      </c>
      <c r="Y876" s="93"/>
      <c r="Z876" s="93"/>
      <c r="AA876" s="93"/>
      <c r="AB876" s="93"/>
      <c r="AC876" s="93"/>
      <c r="AD876" s="93"/>
      <c r="AE876" s="292">
        <f t="shared" si="817"/>
        <v>2650</v>
      </c>
      <c r="AF876" s="93">
        <v>2650</v>
      </c>
      <c r="AG876" s="93">
        <v>1987</v>
      </c>
      <c r="AH876" s="93">
        <v>2400</v>
      </c>
      <c r="AI876" s="93"/>
      <c r="AJ876" s="93"/>
      <c r="AK876" s="93"/>
      <c r="AL876" s="93"/>
      <c r="AM876" s="93"/>
      <c r="AN876" s="93"/>
      <c r="AO876" s="93"/>
      <c r="AP876" s="93"/>
      <c r="AQ876"/>
    </row>
    <row r="877" spans="1:43" ht="20.25" customHeight="1">
      <c r="A877" s="43"/>
      <c r="B877" s="43"/>
      <c r="C877" s="28" t="s">
        <v>564</v>
      </c>
      <c r="D877" s="29">
        <v>59</v>
      </c>
      <c r="E877" s="93">
        <v>130</v>
      </c>
      <c r="F877" s="93">
        <v>160</v>
      </c>
      <c r="G877" s="93">
        <v>150</v>
      </c>
      <c r="H877" s="93">
        <v>30</v>
      </c>
      <c r="I877" s="93">
        <v>40</v>
      </c>
      <c r="J877" s="93">
        <v>40</v>
      </c>
      <c r="K877" s="93">
        <v>40</v>
      </c>
      <c r="L877" s="48">
        <f t="shared" si="776"/>
        <v>150</v>
      </c>
      <c r="M877" s="48">
        <f t="shared" si="777"/>
        <v>0</v>
      </c>
      <c r="N877" s="93">
        <v>150</v>
      </c>
      <c r="O877" s="93">
        <v>150</v>
      </c>
      <c r="P877" s="93">
        <v>150</v>
      </c>
      <c r="Q877" s="93"/>
      <c r="R877" s="93"/>
      <c r="S877" s="93"/>
      <c r="T877" s="93"/>
      <c r="U877" s="93"/>
      <c r="V877" s="93"/>
      <c r="W877" s="93"/>
      <c r="X877" s="93"/>
      <c r="Y877" s="93"/>
      <c r="Z877" s="93"/>
      <c r="AA877" s="93"/>
      <c r="AB877" s="93"/>
      <c r="AC877" s="93"/>
      <c r="AD877" s="93"/>
      <c r="AE877" s="292">
        <f t="shared" si="817"/>
        <v>150</v>
      </c>
      <c r="AF877" s="93">
        <v>150</v>
      </c>
      <c r="AG877" s="93">
        <v>96</v>
      </c>
      <c r="AH877" s="93">
        <v>160</v>
      </c>
      <c r="AI877" s="93"/>
      <c r="AJ877" s="93"/>
      <c r="AK877" s="93"/>
      <c r="AL877" s="93"/>
      <c r="AM877" s="93"/>
      <c r="AN877" s="93"/>
      <c r="AO877" s="93"/>
      <c r="AP877" s="93"/>
      <c r="AQ877"/>
    </row>
    <row r="878" spans="1:43" ht="20.25" customHeight="1">
      <c r="A878" s="43"/>
      <c r="B878" s="43"/>
      <c r="C878" s="25" t="s">
        <v>311</v>
      </c>
      <c r="D878" s="29"/>
      <c r="E878" s="296">
        <f t="shared" ref="E878:K878" si="824">E880</f>
        <v>177</v>
      </c>
      <c r="F878" s="296">
        <f t="shared" si="824"/>
        <v>0</v>
      </c>
      <c r="G878" s="296">
        <f t="shared" si="824"/>
        <v>222</v>
      </c>
      <c r="H878" s="296">
        <f t="shared" si="824"/>
        <v>222</v>
      </c>
      <c r="I878" s="296">
        <f t="shared" si="824"/>
        <v>0</v>
      </c>
      <c r="J878" s="296">
        <f t="shared" si="824"/>
        <v>0</v>
      </c>
      <c r="K878" s="296">
        <f t="shared" si="824"/>
        <v>0</v>
      </c>
      <c r="L878" s="48">
        <f t="shared" si="776"/>
        <v>222</v>
      </c>
      <c r="M878" s="48">
        <f t="shared" si="777"/>
        <v>0</v>
      </c>
      <c r="N878" s="296">
        <f t="shared" ref="N878:AP878" si="825">N880</f>
        <v>0</v>
      </c>
      <c r="O878" s="296">
        <f t="shared" si="825"/>
        <v>0</v>
      </c>
      <c r="P878" s="296">
        <f t="shared" si="825"/>
        <v>0</v>
      </c>
      <c r="Q878" s="296">
        <f t="shared" si="825"/>
        <v>0</v>
      </c>
      <c r="R878" s="296">
        <f t="shared" si="825"/>
        <v>0</v>
      </c>
      <c r="S878" s="296">
        <f t="shared" si="825"/>
        <v>0</v>
      </c>
      <c r="T878" s="296">
        <f t="shared" si="825"/>
        <v>0</v>
      </c>
      <c r="U878" s="296">
        <f t="shared" si="825"/>
        <v>0</v>
      </c>
      <c r="V878" s="296">
        <f t="shared" si="825"/>
        <v>0</v>
      </c>
      <c r="W878" s="296">
        <f t="shared" si="825"/>
        <v>0</v>
      </c>
      <c r="X878" s="296">
        <f t="shared" si="825"/>
        <v>0</v>
      </c>
      <c r="Y878" s="296">
        <f t="shared" si="825"/>
        <v>0</v>
      </c>
      <c r="Z878" s="296">
        <f t="shared" si="825"/>
        <v>0</v>
      </c>
      <c r="AA878" s="296">
        <f t="shared" si="825"/>
        <v>0</v>
      </c>
      <c r="AB878" s="296">
        <f t="shared" si="825"/>
        <v>0</v>
      </c>
      <c r="AC878" s="296">
        <f t="shared" si="825"/>
        <v>0</v>
      </c>
      <c r="AD878" s="296">
        <f t="shared" si="825"/>
        <v>0</v>
      </c>
      <c r="AE878" s="292">
        <f t="shared" si="817"/>
        <v>222</v>
      </c>
      <c r="AF878" s="296">
        <f t="shared" si="825"/>
        <v>222</v>
      </c>
      <c r="AG878" s="296">
        <f t="shared" si="825"/>
        <v>222</v>
      </c>
      <c r="AH878" s="296">
        <f t="shared" si="825"/>
        <v>0</v>
      </c>
      <c r="AI878" s="296">
        <f t="shared" si="825"/>
        <v>0</v>
      </c>
      <c r="AJ878" s="296">
        <f t="shared" si="825"/>
        <v>0</v>
      </c>
      <c r="AK878" s="296">
        <f t="shared" si="825"/>
        <v>0</v>
      </c>
      <c r="AL878" s="296">
        <f t="shared" si="825"/>
        <v>0</v>
      </c>
      <c r="AM878" s="296">
        <f t="shared" si="825"/>
        <v>0</v>
      </c>
      <c r="AN878" s="296">
        <f t="shared" si="825"/>
        <v>0</v>
      </c>
      <c r="AO878" s="296">
        <f t="shared" si="825"/>
        <v>0</v>
      </c>
      <c r="AP878" s="296">
        <f t="shared" si="825"/>
        <v>0</v>
      </c>
      <c r="AQ878"/>
    </row>
    <row r="879" spans="1:43" ht="20.25" hidden="1" customHeight="1">
      <c r="A879" s="43"/>
      <c r="B879" s="43"/>
      <c r="C879" s="28" t="s">
        <v>339</v>
      </c>
      <c r="D879" s="29" t="s">
        <v>340</v>
      </c>
      <c r="E879" s="93"/>
      <c r="F879" s="93"/>
      <c r="G879" s="93"/>
      <c r="H879" s="93"/>
      <c r="I879" s="93"/>
      <c r="J879" s="93"/>
      <c r="K879" s="93"/>
      <c r="L879" s="48">
        <f t="shared" si="776"/>
        <v>0</v>
      </c>
      <c r="M879" s="48">
        <f t="shared" si="777"/>
        <v>0</v>
      </c>
      <c r="N879" s="93"/>
      <c r="O879" s="93"/>
      <c r="P879" s="93"/>
      <c r="Q879" s="93"/>
      <c r="R879" s="93"/>
      <c r="S879" s="93"/>
      <c r="T879" s="93"/>
      <c r="U879" s="93"/>
      <c r="V879" s="93"/>
      <c r="W879" s="93"/>
      <c r="X879" s="93"/>
      <c r="Y879" s="93"/>
      <c r="Z879" s="93"/>
      <c r="AA879" s="93"/>
      <c r="AB879" s="93"/>
      <c r="AC879" s="93"/>
      <c r="AD879" s="93"/>
      <c r="AE879" s="292">
        <f t="shared" si="817"/>
        <v>0</v>
      </c>
      <c r="AF879" s="93"/>
      <c r="AG879" s="93"/>
      <c r="AH879" s="93"/>
      <c r="AI879" s="93"/>
      <c r="AJ879" s="93"/>
      <c r="AK879" s="93"/>
      <c r="AL879" s="93"/>
      <c r="AM879" s="93"/>
      <c r="AN879" s="93"/>
      <c r="AO879" s="93"/>
      <c r="AP879" s="93"/>
      <c r="AQ879"/>
    </row>
    <row r="880" spans="1:43" ht="15" customHeight="1">
      <c r="A880" s="43"/>
      <c r="B880" s="43"/>
      <c r="C880" s="28" t="s">
        <v>317</v>
      </c>
      <c r="D880" s="29" t="s">
        <v>318</v>
      </c>
      <c r="E880" s="93">
        <v>177</v>
      </c>
      <c r="F880" s="93"/>
      <c r="G880" s="93">
        <v>222</v>
      </c>
      <c r="H880" s="93">
        <v>222</v>
      </c>
      <c r="I880" s="93">
        <v>0</v>
      </c>
      <c r="J880" s="93">
        <v>0</v>
      </c>
      <c r="K880" s="93">
        <v>0</v>
      </c>
      <c r="L880" s="48">
        <f t="shared" si="776"/>
        <v>222</v>
      </c>
      <c r="M880" s="48">
        <f t="shared" si="777"/>
        <v>0</v>
      </c>
      <c r="N880" s="93">
        <v>0</v>
      </c>
      <c r="O880" s="93">
        <v>0</v>
      </c>
      <c r="P880" s="93">
        <v>0</v>
      </c>
      <c r="Q880" s="93"/>
      <c r="R880" s="93"/>
      <c r="S880" s="93"/>
      <c r="T880" s="93"/>
      <c r="U880" s="93"/>
      <c r="V880" s="93"/>
      <c r="W880" s="93"/>
      <c r="X880" s="93"/>
      <c r="Y880" s="93"/>
      <c r="Z880" s="93"/>
      <c r="AA880" s="93"/>
      <c r="AB880" s="93"/>
      <c r="AC880" s="93"/>
      <c r="AD880" s="93"/>
      <c r="AE880" s="292">
        <f t="shared" si="817"/>
        <v>222</v>
      </c>
      <c r="AF880" s="93">
        <v>222</v>
      </c>
      <c r="AG880" s="93">
        <v>222</v>
      </c>
      <c r="AH880" s="93"/>
      <c r="AI880" s="93"/>
      <c r="AJ880" s="93"/>
      <c r="AK880" s="93"/>
      <c r="AL880" s="93"/>
      <c r="AM880" s="93"/>
      <c r="AN880" s="93"/>
      <c r="AO880" s="93"/>
      <c r="AP880" s="93"/>
      <c r="AQ880"/>
    </row>
    <row r="881" spans="1:43" ht="14.25">
      <c r="A881" s="43" t="s">
        <v>578</v>
      </c>
      <c r="B881" s="43"/>
      <c r="C881" s="188" t="s">
        <v>579</v>
      </c>
      <c r="D881" s="129" t="s">
        <v>580</v>
      </c>
      <c r="E881" s="300">
        <f t="shared" ref="E881:K881" si="826">E882+E889</f>
        <v>59481.19</v>
      </c>
      <c r="F881" s="300">
        <f t="shared" si="826"/>
        <v>17431</v>
      </c>
      <c r="G881" s="300">
        <f t="shared" si="826"/>
        <v>58302</v>
      </c>
      <c r="H881" s="300">
        <f t="shared" si="826"/>
        <v>45952</v>
      </c>
      <c r="I881" s="300">
        <f t="shared" si="826"/>
        <v>4250</v>
      </c>
      <c r="J881" s="300">
        <f t="shared" si="826"/>
        <v>4150</v>
      </c>
      <c r="K881" s="300">
        <f t="shared" si="826"/>
        <v>3950</v>
      </c>
      <c r="L881" s="48">
        <f t="shared" si="776"/>
        <v>58302</v>
      </c>
      <c r="M881" s="48">
        <f t="shared" si="777"/>
        <v>0</v>
      </c>
      <c r="N881" s="300">
        <f t="shared" ref="N881:AP881" si="827">N882+N889</f>
        <v>16600</v>
      </c>
      <c r="O881" s="300">
        <f t="shared" si="827"/>
        <v>16600</v>
      </c>
      <c r="P881" s="300">
        <f t="shared" si="827"/>
        <v>16600</v>
      </c>
      <c r="Q881" s="300">
        <f t="shared" si="827"/>
        <v>0</v>
      </c>
      <c r="R881" s="300">
        <f t="shared" si="827"/>
        <v>0</v>
      </c>
      <c r="S881" s="300">
        <f t="shared" si="827"/>
        <v>0</v>
      </c>
      <c r="T881" s="300">
        <f t="shared" si="827"/>
        <v>0</v>
      </c>
      <c r="U881" s="300">
        <f t="shared" si="827"/>
        <v>0</v>
      </c>
      <c r="V881" s="300">
        <f t="shared" si="827"/>
        <v>0</v>
      </c>
      <c r="W881" s="300">
        <f t="shared" si="827"/>
        <v>0</v>
      </c>
      <c r="X881" s="300">
        <f t="shared" si="827"/>
        <v>4388.87</v>
      </c>
      <c r="Y881" s="300">
        <f t="shared" si="827"/>
        <v>0</v>
      </c>
      <c r="Z881" s="300">
        <f t="shared" si="827"/>
        <v>0</v>
      </c>
      <c r="AA881" s="300">
        <f t="shared" si="827"/>
        <v>0</v>
      </c>
      <c r="AB881" s="300">
        <f t="shared" si="827"/>
        <v>0</v>
      </c>
      <c r="AC881" s="300">
        <f t="shared" si="827"/>
        <v>0</v>
      </c>
      <c r="AD881" s="300">
        <f t="shared" si="827"/>
        <v>4922.84</v>
      </c>
      <c r="AE881" s="292">
        <f t="shared" si="817"/>
        <v>67613.710000000006</v>
      </c>
      <c r="AF881" s="300">
        <f t="shared" si="827"/>
        <v>67613.709999999992</v>
      </c>
      <c r="AG881" s="300">
        <f t="shared" si="827"/>
        <v>24471</v>
      </c>
      <c r="AH881" s="300">
        <f t="shared" si="827"/>
        <v>55419</v>
      </c>
      <c r="AI881" s="300">
        <f t="shared" si="827"/>
        <v>0</v>
      </c>
      <c r="AJ881" s="300">
        <f t="shared" si="827"/>
        <v>0</v>
      </c>
      <c r="AK881" s="300">
        <f t="shared" si="827"/>
        <v>0</v>
      </c>
      <c r="AL881" s="300">
        <f t="shared" si="827"/>
        <v>42599</v>
      </c>
      <c r="AM881" s="300">
        <f t="shared" si="827"/>
        <v>0</v>
      </c>
      <c r="AN881" s="300">
        <f t="shared" si="827"/>
        <v>0</v>
      </c>
      <c r="AO881" s="300">
        <f t="shared" si="827"/>
        <v>0</v>
      </c>
      <c r="AP881" s="300">
        <f t="shared" si="827"/>
        <v>0</v>
      </c>
      <c r="AQ881"/>
    </row>
    <row r="882" spans="1:43" ht="14.25">
      <c r="A882" s="43"/>
      <c r="B882" s="43"/>
      <c r="C882" s="25" t="s">
        <v>298</v>
      </c>
      <c r="D882" s="29"/>
      <c r="E882" s="296">
        <f t="shared" ref="E882:K882" si="828">E883+E888</f>
        <v>17250</v>
      </c>
      <c r="F882" s="296">
        <f t="shared" si="828"/>
        <v>17431</v>
      </c>
      <c r="G882" s="296">
        <f t="shared" si="828"/>
        <v>16600</v>
      </c>
      <c r="H882" s="296">
        <f t="shared" si="828"/>
        <v>4250</v>
      </c>
      <c r="I882" s="296">
        <f t="shared" si="828"/>
        <v>4250</v>
      </c>
      <c r="J882" s="296">
        <f t="shared" si="828"/>
        <v>4150</v>
      </c>
      <c r="K882" s="296">
        <f t="shared" si="828"/>
        <v>3950</v>
      </c>
      <c r="L882" s="48">
        <f t="shared" si="776"/>
        <v>16600</v>
      </c>
      <c r="M882" s="48">
        <f t="shared" si="777"/>
        <v>0</v>
      </c>
      <c r="N882" s="296">
        <f t="shared" ref="N882:AP882" si="829">N883+N888</f>
        <v>16600</v>
      </c>
      <c r="O882" s="296">
        <f t="shared" si="829"/>
        <v>16600</v>
      </c>
      <c r="P882" s="296">
        <f t="shared" si="829"/>
        <v>16600</v>
      </c>
      <c r="Q882" s="296">
        <f t="shared" si="829"/>
        <v>0</v>
      </c>
      <c r="R882" s="296">
        <f t="shared" si="829"/>
        <v>0</v>
      </c>
      <c r="S882" s="296">
        <f t="shared" si="829"/>
        <v>0</v>
      </c>
      <c r="T882" s="296">
        <f t="shared" si="829"/>
        <v>0</v>
      </c>
      <c r="U882" s="296">
        <f t="shared" si="829"/>
        <v>0</v>
      </c>
      <c r="V882" s="296">
        <f t="shared" si="829"/>
        <v>0</v>
      </c>
      <c r="W882" s="296">
        <f t="shared" si="829"/>
        <v>0</v>
      </c>
      <c r="X882" s="296">
        <f t="shared" si="829"/>
        <v>750</v>
      </c>
      <c r="Y882" s="296">
        <f t="shared" si="829"/>
        <v>0</v>
      </c>
      <c r="Z882" s="296">
        <f t="shared" si="829"/>
        <v>0</v>
      </c>
      <c r="AA882" s="296">
        <f t="shared" si="829"/>
        <v>0</v>
      </c>
      <c r="AB882" s="296">
        <f t="shared" si="829"/>
        <v>0</v>
      </c>
      <c r="AC882" s="296">
        <f t="shared" si="829"/>
        <v>0</v>
      </c>
      <c r="AD882" s="296">
        <f t="shared" si="829"/>
        <v>0</v>
      </c>
      <c r="AE882" s="292">
        <f t="shared" si="817"/>
        <v>17350</v>
      </c>
      <c r="AF882" s="296">
        <f t="shared" si="829"/>
        <v>17350</v>
      </c>
      <c r="AG882" s="296">
        <f t="shared" si="829"/>
        <v>16752</v>
      </c>
      <c r="AH882" s="296">
        <f t="shared" si="829"/>
        <v>12820</v>
      </c>
      <c r="AI882" s="296">
        <f t="shared" si="829"/>
        <v>0</v>
      </c>
      <c r="AJ882" s="296">
        <f t="shared" si="829"/>
        <v>0</v>
      </c>
      <c r="AK882" s="296">
        <f t="shared" si="829"/>
        <v>0</v>
      </c>
      <c r="AL882" s="296">
        <f t="shared" si="829"/>
        <v>0</v>
      </c>
      <c r="AM882" s="296">
        <f t="shared" si="829"/>
        <v>0</v>
      </c>
      <c r="AN882" s="296">
        <f t="shared" si="829"/>
        <v>0</v>
      </c>
      <c r="AO882" s="296">
        <f t="shared" si="829"/>
        <v>0</v>
      </c>
      <c r="AP882" s="296">
        <f t="shared" si="829"/>
        <v>0</v>
      </c>
      <c r="AQ882"/>
    </row>
    <row r="883" spans="1:43" ht="14.25">
      <c r="A883" s="43"/>
      <c r="B883" s="43"/>
      <c r="C883" s="28" t="s">
        <v>299</v>
      </c>
      <c r="D883" s="29">
        <v>1</v>
      </c>
      <c r="E883" s="286">
        <f t="shared" ref="E883:AP883" si="830">E884</f>
        <v>17250</v>
      </c>
      <c r="F883" s="286">
        <f t="shared" si="830"/>
        <v>17431</v>
      </c>
      <c r="G883" s="286">
        <f t="shared" si="830"/>
        <v>16600</v>
      </c>
      <c r="H883" s="286">
        <f t="shared" si="830"/>
        <v>4250</v>
      </c>
      <c r="I883" s="286">
        <f t="shared" si="830"/>
        <v>4250</v>
      </c>
      <c r="J883" s="286">
        <f t="shared" si="830"/>
        <v>4150</v>
      </c>
      <c r="K883" s="286">
        <f t="shared" si="830"/>
        <v>3950</v>
      </c>
      <c r="L883" s="48">
        <f t="shared" si="776"/>
        <v>16600</v>
      </c>
      <c r="M883" s="48">
        <f t="shared" si="777"/>
        <v>0</v>
      </c>
      <c r="N883" s="286">
        <f t="shared" si="830"/>
        <v>16600</v>
      </c>
      <c r="O883" s="286">
        <f t="shared" si="830"/>
        <v>16600</v>
      </c>
      <c r="P883" s="286">
        <f t="shared" si="830"/>
        <v>16600</v>
      </c>
      <c r="Q883" s="286">
        <f t="shared" si="830"/>
        <v>0</v>
      </c>
      <c r="R883" s="286">
        <f t="shared" si="830"/>
        <v>0</v>
      </c>
      <c r="S883" s="286">
        <f t="shared" si="830"/>
        <v>0</v>
      </c>
      <c r="T883" s="286">
        <f t="shared" si="830"/>
        <v>0</v>
      </c>
      <c r="U883" s="286">
        <f t="shared" si="830"/>
        <v>0</v>
      </c>
      <c r="V883" s="286">
        <f t="shared" si="830"/>
        <v>0</v>
      </c>
      <c r="W883" s="286">
        <f t="shared" si="830"/>
        <v>0</v>
      </c>
      <c r="X883" s="286">
        <f t="shared" si="830"/>
        <v>750</v>
      </c>
      <c r="Y883" s="286">
        <f t="shared" si="830"/>
        <v>0</v>
      </c>
      <c r="Z883" s="286">
        <f t="shared" si="830"/>
        <v>0</v>
      </c>
      <c r="AA883" s="286">
        <f t="shared" si="830"/>
        <v>0</v>
      </c>
      <c r="AB883" s="286">
        <f t="shared" si="830"/>
        <v>0</v>
      </c>
      <c r="AC883" s="286">
        <f t="shared" si="830"/>
        <v>0</v>
      </c>
      <c r="AD883" s="286">
        <f t="shared" si="830"/>
        <v>0</v>
      </c>
      <c r="AE883" s="292">
        <f t="shared" si="817"/>
        <v>17350</v>
      </c>
      <c r="AF883" s="286">
        <f t="shared" si="830"/>
        <v>17350</v>
      </c>
      <c r="AG883" s="286">
        <f t="shared" si="830"/>
        <v>16752</v>
      </c>
      <c r="AH883" s="286">
        <f t="shared" si="830"/>
        <v>12820</v>
      </c>
      <c r="AI883" s="286">
        <f t="shared" si="830"/>
        <v>0</v>
      </c>
      <c r="AJ883" s="286">
        <f t="shared" si="830"/>
        <v>0</v>
      </c>
      <c r="AK883" s="286">
        <f t="shared" si="830"/>
        <v>0</v>
      </c>
      <c r="AL883" s="286">
        <f t="shared" si="830"/>
        <v>0</v>
      </c>
      <c r="AM883" s="286">
        <f t="shared" si="830"/>
        <v>0</v>
      </c>
      <c r="AN883" s="286">
        <f t="shared" si="830"/>
        <v>0</v>
      </c>
      <c r="AO883" s="286">
        <f t="shared" si="830"/>
        <v>0</v>
      </c>
      <c r="AP883" s="286">
        <f t="shared" si="830"/>
        <v>0</v>
      </c>
      <c r="AQ883"/>
    </row>
    <row r="884" spans="1:43" ht="14.25">
      <c r="A884" s="43"/>
      <c r="B884" s="43"/>
      <c r="C884" s="28" t="s">
        <v>467</v>
      </c>
      <c r="D884" s="29" t="s">
        <v>419</v>
      </c>
      <c r="E884" s="286">
        <f t="shared" ref="E884:K884" si="831">E885+E886+E887</f>
        <v>17250</v>
      </c>
      <c r="F884" s="286">
        <f t="shared" si="831"/>
        <v>17431</v>
      </c>
      <c r="G884" s="286">
        <f t="shared" si="831"/>
        <v>16600</v>
      </c>
      <c r="H884" s="286">
        <f t="shared" si="831"/>
        <v>4250</v>
      </c>
      <c r="I884" s="286">
        <f t="shared" si="831"/>
        <v>4250</v>
      </c>
      <c r="J884" s="286">
        <f t="shared" si="831"/>
        <v>4150</v>
      </c>
      <c r="K884" s="286">
        <f t="shared" si="831"/>
        <v>3950</v>
      </c>
      <c r="L884" s="48">
        <f t="shared" si="776"/>
        <v>16600</v>
      </c>
      <c r="M884" s="48">
        <f t="shared" si="777"/>
        <v>0</v>
      </c>
      <c r="N884" s="286">
        <f t="shared" ref="N884:AP884" si="832">N885+N886+N887</f>
        <v>16600</v>
      </c>
      <c r="O884" s="286">
        <f t="shared" si="832"/>
        <v>16600</v>
      </c>
      <c r="P884" s="286">
        <f t="shared" si="832"/>
        <v>16600</v>
      </c>
      <c r="Q884" s="286">
        <f t="shared" si="832"/>
        <v>0</v>
      </c>
      <c r="R884" s="286">
        <f t="shared" si="832"/>
        <v>0</v>
      </c>
      <c r="S884" s="286">
        <f t="shared" si="832"/>
        <v>0</v>
      </c>
      <c r="T884" s="286">
        <f t="shared" si="832"/>
        <v>0</v>
      </c>
      <c r="U884" s="286">
        <f t="shared" si="832"/>
        <v>0</v>
      </c>
      <c r="V884" s="286">
        <f t="shared" si="832"/>
        <v>0</v>
      </c>
      <c r="W884" s="286">
        <f t="shared" si="832"/>
        <v>0</v>
      </c>
      <c r="X884" s="286">
        <f t="shared" si="832"/>
        <v>750</v>
      </c>
      <c r="Y884" s="286">
        <f t="shared" si="832"/>
        <v>0</v>
      </c>
      <c r="Z884" s="286">
        <f t="shared" si="832"/>
        <v>0</v>
      </c>
      <c r="AA884" s="286">
        <f t="shared" si="832"/>
        <v>0</v>
      </c>
      <c r="AB884" s="286">
        <f t="shared" si="832"/>
        <v>0</v>
      </c>
      <c r="AC884" s="286">
        <f t="shared" si="832"/>
        <v>0</v>
      </c>
      <c r="AD884" s="286">
        <f t="shared" si="832"/>
        <v>0</v>
      </c>
      <c r="AE884" s="292">
        <f t="shared" si="817"/>
        <v>17350</v>
      </c>
      <c r="AF884" s="286">
        <f t="shared" si="832"/>
        <v>17350</v>
      </c>
      <c r="AG884" s="286">
        <f t="shared" si="832"/>
        <v>16752</v>
      </c>
      <c r="AH884" s="286">
        <f t="shared" si="832"/>
        <v>12820</v>
      </c>
      <c r="AI884" s="286">
        <f t="shared" si="832"/>
        <v>0</v>
      </c>
      <c r="AJ884" s="286">
        <f t="shared" si="832"/>
        <v>0</v>
      </c>
      <c r="AK884" s="286">
        <f t="shared" si="832"/>
        <v>0</v>
      </c>
      <c r="AL884" s="286">
        <f t="shared" si="832"/>
        <v>0</v>
      </c>
      <c r="AM884" s="286">
        <f t="shared" si="832"/>
        <v>0</v>
      </c>
      <c r="AN884" s="286">
        <f t="shared" si="832"/>
        <v>0</v>
      </c>
      <c r="AO884" s="286">
        <f t="shared" si="832"/>
        <v>0</v>
      </c>
      <c r="AP884" s="286">
        <f t="shared" si="832"/>
        <v>0</v>
      </c>
      <c r="AQ884"/>
    </row>
    <row r="885" spans="1:43" ht="15.75" customHeight="1">
      <c r="A885" s="43" t="s">
        <v>581</v>
      </c>
      <c r="B885" s="43"/>
      <c r="C885" s="28" t="s">
        <v>300</v>
      </c>
      <c r="D885" s="29">
        <v>10</v>
      </c>
      <c r="E885" s="291">
        <f>13745+28</f>
        <v>13773</v>
      </c>
      <c r="F885" s="93">
        <v>14540</v>
      </c>
      <c r="G885" s="93">
        <v>14000</v>
      </c>
      <c r="H885" s="93">
        <v>3600</v>
      </c>
      <c r="I885" s="93">
        <v>3600</v>
      </c>
      <c r="J885" s="93">
        <v>3500</v>
      </c>
      <c r="K885" s="93">
        <v>3300</v>
      </c>
      <c r="L885" s="48">
        <f t="shared" si="776"/>
        <v>14000</v>
      </c>
      <c r="M885" s="48">
        <f t="shared" si="777"/>
        <v>0</v>
      </c>
      <c r="N885" s="93">
        <v>14000</v>
      </c>
      <c r="O885" s="93">
        <v>14000</v>
      </c>
      <c r="P885" s="93">
        <v>14000</v>
      </c>
      <c r="Q885" s="93"/>
      <c r="R885" s="93"/>
      <c r="S885" s="93"/>
      <c r="T885" s="93"/>
      <c r="U885" s="93"/>
      <c r="V885" s="93"/>
      <c r="W885" s="93"/>
      <c r="X885" s="93">
        <v>310</v>
      </c>
      <c r="Y885" s="93"/>
      <c r="Z885" s="93"/>
      <c r="AA885" s="93"/>
      <c r="AB885" s="93"/>
      <c r="AC885" s="93"/>
      <c r="AD885" s="93"/>
      <c r="AE885" s="292">
        <f t="shared" si="817"/>
        <v>14310</v>
      </c>
      <c r="AF885" s="93">
        <v>14310</v>
      </c>
      <c r="AG885" s="93">
        <v>14200</v>
      </c>
      <c r="AH885" s="93">
        <v>10940</v>
      </c>
      <c r="AI885" s="93"/>
      <c r="AJ885" s="93"/>
      <c r="AK885" s="93"/>
      <c r="AL885" s="93"/>
      <c r="AM885" s="93"/>
      <c r="AN885" s="93"/>
      <c r="AO885" s="93"/>
      <c r="AP885" s="93"/>
      <c r="AQ885"/>
    </row>
    <row r="886" spans="1:43" ht="15.75" customHeight="1">
      <c r="A886" s="43"/>
      <c r="B886" s="43"/>
      <c r="C886" s="28" t="s">
        <v>301</v>
      </c>
      <c r="D886" s="29">
        <v>20</v>
      </c>
      <c r="E886" s="291">
        <f>3350-28</f>
        <v>3322</v>
      </c>
      <c r="F886" s="93">
        <v>2687</v>
      </c>
      <c r="G886" s="93">
        <v>2400</v>
      </c>
      <c r="H886" s="93">
        <v>600</v>
      </c>
      <c r="I886" s="93">
        <v>600</v>
      </c>
      <c r="J886" s="93">
        <v>600</v>
      </c>
      <c r="K886" s="93">
        <v>600</v>
      </c>
      <c r="L886" s="48">
        <f t="shared" si="776"/>
        <v>2400</v>
      </c>
      <c r="M886" s="48">
        <f t="shared" si="777"/>
        <v>0</v>
      </c>
      <c r="N886" s="93">
        <v>2400</v>
      </c>
      <c r="O886" s="93">
        <v>2400</v>
      </c>
      <c r="P886" s="93">
        <v>2400</v>
      </c>
      <c r="Q886" s="93"/>
      <c r="R886" s="93"/>
      <c r="S886" s="93"/>
      <c r="T886" s="93"/>
      <c r="U886" s="93"/>
      <c r="V886" s="93"/>
      <c r="W886" s="93"/>
      <c r="X886" s="93">
        <v>440</v>
      </c>
      <c r="Y886" s="93"/>
      <c r="Z886" s="93"/>
      <c r="AA886" s="93"/>
      <c r="AB886" s="93"/>
      <c r="AC886" s="93"/>
      <c r="AD886" s="93"/>
      <c r="AE886" s="292">
        <f t="shared" si="817"/>
        <v>2840</v>
      </c>
      <c r="AF886" s="93">
        <v>2840</v>
      </c>
      <c r="AG886" s="93">
        <v>2364</v>
      </c>
      <c r="AH886" s="93">
        <v>1700</v>
      </c>
      <c r="AI886" s="93"/>
      <c r="AJ886" s="93"/>
      <c r="AK886" s="93"/>
      <c r="AL886" s="93"/>
      <c r="AM886" s="93"/>
      <c r="AN886" s="93"/>
      <c r="AO886" s="93"/>
      <c r="AP886" s="93"/>
      <c r="AQ886"/>
    </row>
    <row r="887" spans="1:43" ht="17.25" customHeight="1">
      <c r="A887" s="43"/>
      <c r="B887" s="43"/>
      <c r="C887" s="28" t="s">
        <v>582</v>
      </c>
      <c r="D887" s="29">
        <v>59</v>
      </c>
      <c r="E887" s="93">
        <v>155</v>
      </c>
      <c r="F887" s="93">
        <v>204</v>
      </c>
      <c r="G887" s="93">
        <v>200</v>
      </c>
      <c r="H887" s="93">
        <v>50</v>
      </c>
      <c r="I887" s="93">
        <v>50</v>
      </c>
      <c r="J887" s="93">
        <v>50</v>
      </c>
      <c r="K887" s="93">
        <v>50</v>
      </c>
      <c r="L887" s="48">
        <f t="shared" si="776"/>
        <v>200</v>
      </c>
      <c r="M887" s="48">
        <f t="shared" si="777"/>
        <v>0</v>
      </c>
      <c r="N887" s="93">
        <v>200</v>
      </c>
      <c r="O887" s="93">
        <v>200</v>
      </c>
      <c r="P887" s="93">
        <v>200</v>
      </c>
      <c r="Q887" s="93"/>
      <c r="R887" s="93"/>
      <c r="S887" s="93"/>
      <c r="T887" s="93"/>
      <c r="U887" s="93"/>
      <c r="V887" s="93"/>
      <c r="W887" s="93"/>
      <c r="X887" s="93"/>
      <c r="Y887" s="93"/>
      <c r="Z887" s="93"/>
      <c r="AA887" s="93"/>
      <c r="AB887" s="93"/>
      <c r="AC887" s="93"/>
      <c r="AD887" s="93"/>
      <c r="AE887" s="292">
        <f t="shared" si="817"/>
        <v>200</v>
      </c>
      <c r="AF887" s="93">
        <v>200</v>
      </c>
      <c r="AG887" s="93">
        <v>188</v>
      </c>
      <c r="AH887" s="93">
        <v>180</v>
      </c>
      <c r="AI887" s="93"/>
      <c r="AJ887" s="93"/>
      <c r="AK887" s="93"/>
      <c r="AL887" s="93"/>
      <c r="AM887" s="93"/>
      <c r="AN887" s="93"/>
      <c r="AO887" s="93"/>
      <c r="AP887" s="93"/>
      <c r="AQ887"/>
    </row>
    <row r="888" spans="1:43" ht="17.25" hidden="1" customHeight="1">
      <c r="A888" s="43"/>
      <c r="B888" s="43"/>
      <c r="C888" s="28" t="s">
        <v>310</v>
      </c>
      <c r="D888" s="29" t="s">
        <v>421</v>
      </c>
      <c r="E888" s="93"/>
      <c r="F888" s="93"/>
      <c r="G888" s="93"/>
      <c r="H888" s="93"/>
      <c r="I888" s="93"/>
      <c r="J888" s="93"/>
      <c r="K888" s="93"/>
      <c r="L888" s="48">
        <f t="shared" si="776"/>
        <v>0</v>
      </c>
      <c r="M888" s="48">
        <f t="shared" si="777"/>
        <v>0</v>
      </c>
      <c r="N888" s="93"/>
      <c r="O888" s="93"/>
      <c r="P888" s="93"/>
      <c r="Q888" s="93"/>
      <c r="R888" s="93"/>
      <c r="S888" s="93"/>
      <c r="T888" s="93"/>
      <c r="U888" s="93"/>
      <c r="V888" s="93"/>
      <c r="W888" s="93"/>
      <c r="X888" s="93"/>
      <c r="Y888" s="93"/>
      <c r="Z888" s="93"/>
      <c r="AA888" s="93"/>
      <c r="AB888" s="93"/>
      <c r="AC888" s="93"/>
      <c r="AD888" s="93"/>
      <c r="AE888" s="292">
        <f t="shared" si="817"/>
        <v>0</v>
      </c>
      <c r="AF888" s="93"/>
      <c r="AG888" s="93"/>
      <c r="AH888" s="93"/>
      <c r="AI888" s="93"/>
      <c r="AJ888" s="93"/>
      <c r="AK888" s="93"/>
      <c r="AL888" s="93"/>
      <c r="AM888" s="93"/>
      <c r="AN888" s="93"/>
      <c r="AO888" s="93"/>
      <c r="AP888" s="93"/>
      <c r="AQ888"/>
    </row>
    <row r="889" spans="1:43" ht="13.5" customHeight="1">
      <c r="A889" s="43"/>
      <c r="B889" s="43"/>
      <c r="C889" s="25" t="s">
        <v>311</v>
      </c>
      <c r="D889" s="29"/>
      <c r="E889" s="296">
        <f t="shared" ref="E889:AP889" si="833">E890</f>
        <v>42231.19</v>
      </c>
      <c r="F889" s="296">
        <f t="shared" si="833"/>
        <v>0</v>
      </c>
      <c r="G889" s="296">
        <f t="shared" si="833"/>
        <v>41702</v>
      </c>
      <c r="H889" s="296">
        <f t="shared" si="833"/>
        <v>41702</v>
      </c>
      <c r="I889" s="296">
        <f t="shared" si="833"/>
        <v>0</v>
      </c>
      <c r="J889" s="296">
        <f t="shared" si="833"/>
        <v>0</v>
      </c>
      <c r="K889" s="296">
        <f t="shared" si="833"/>
        <v>0</v>
      </c>
      <c r="L889" s="48">
        <f t="shared" si="776"/>
        <v>41702</v>
      </c>
      <c r="M889" s="48">
        <f t="shared" si="777"/>
        <v>0</v>
      </c>
      <c r="N889" s="296">
        <f t="shared" si="833"/>
        <v>0</v>
      </c>
      <c r="O889" s="296">
        <f t="shared" si="833"/>
        <v>0</v>
      </c>
      <c r="P889" s="296">
        <f t="shared" si="833"/>
        <v>0</v>
      </c>
      <c r="Q889" s="296">
        <f t="shared" si="833"/>
        <v>0</v>
      </c>
      <c r="R889" s="296">
        <f t="shared" si="833"/>
        <v>0</v>
      </c>
      <c r="S889" s="296">
        <f t="shared" si="833"/>
        <v>0</v>
      </c>
      <c r="T889" s="296">
        <f t="shared" si="833"/>
        <v>0</v>
      </c>
      <c r="U889" s="296">
        <f t="shared" si="833"/>
        <v>0</v>
      </c>
      <c r="V889" s="296">
        <f t="shared" si="833"/>
        <v>0</v>
      </c>
      <c r="W889" s="296">
        <f t="shared" si="833"/>
        <v>0</v>
      </c>
      <c r="X889" s="296">
        <f t="shared" si="833"/>
        <v>3638.87</v>
      </c>
      <c r="Y889" s="296">
        <f t="shared" si="833"/>
        <v>0</v>
      </c>
      <c r="Z889" s="296">
        <f t="shared" si="833"/>
        <v>0</v>
      </c>
      <c r="AA889" s="296">
        <f t="shared" si="833"/>
        <v>0</v>
      </c>
      <c r="AB889" s="296">
        <f t="shared" si="833"/>
        <v>0</v>
      </c>
      <c r="AC889" s="296">
        <f t="shared" si="833"/>
        <v>0</v>
      </c>
      <c r="AD889" s="296">
        <f t="shared" si="833"/>
        <v>4922.84</v>
      </c>
      <c r="AE889" s="292">
        <f t="shared" si="817"/>
        <v>50263.710000000006</v>
      </c>
      <c r="AF889" s="296">
        <f t="shared" si="833"/>
        <v>50263.71</v>
      </c>
      <c r="AG889" s="296">
        <f t="shared" si="833"/>
        <v>7719</v>
      </c>
      <c r="AH889" s="296">
        <f t="shared" si="833"/>
        <v>42599</v>
      </c>
      <c r="AI889" s="296">
        <f t="shared" si="833"/>
        <v>0</v>
      </c>
      <c r="AJ889" s="296">
        <f t="shared" si="833"/>
        <v>0</v>
      </c>
      <c r="AK889" s="296">
        <f t="shared" si="833"/>
        <v>0</v>
      </c>
      <c r="AL889" s="296">
        <f t="shared" si="833"/>
        <v>42599</v>
      </c>
      <c r="AM889" s="296">
        <f t="shared" si="833"/>
        <v>0</v>
      </c>
      <c r="AN889" s="296">
        <f t="shared" si="833"/>
        <v>0</v>
      </c>
      <c r="AO889" s="296">
        <f t="shared" si="833"/>
        <v>0</v>
      </c>
      <c r="AP889" s="296">
        <f t="shared" si="833"/>
        <v>0</v>
      </c>
      <c r="AQ889"/>
    </row>
    <row r="890" spans="1:43" ht="15" customHeight="1">
      <c r="A890" s="43"/>
      <c r="B890" s="43"/>
      <c r="C890" s="28" t="s">
        <v>317</v>
      </c>
      <c r="D890" s="29" t="s">
        <v>318</v>
      </c>
      <c r="E890" s="93">
        <v>42231.19</v>
      </c>
      <c r="F890" s="93"/>
      <c r="G890" s="93">
        <v>41702</v>
      </c>
      <c r="H890" s="93">
        <v>41702</v>
      </c>
      <c r="I890" s="93">
        <v>0</v>
      </c>
      <c r="J890" s="93">
        <v>0</v>
      </c>
      <c r="K890" s="93">
        <v>0</v>
      </c>
      <c r="L890" s="48">
        <f t="shared" si="776"/>
        <v>41702</v>
      </c>
      <c r="M890" s="48">
        <f t="shared" si="777"/>
        <v>0</v>
      </c>
      <c r="N890" s="93">
        <v>0</v>
      </c>
      <c r="O890" s="93">
        <v>0</v>
      </c>
      <c r="P890" s="93">
        <v>0</v>
      </c>
      <c r="Q890" s="93"/>
      <c r="R890" s="93"/>
      <c r="S890" s="93"/>
      <c r="T890" s="93"/>
      <c r="U890" s="93"/>
      <c r="V890" s="93"/>
      <c r="W890" s="93"/>
      <c r="X890" s="93">
        <v>3638.87</v>
      </c>
      <c r="Y890" s="93"/>
      <c r="Z890" s="93"/>
      <c r="AA890" s="93"/>
      <c r="AB890" s="93"/>
      <c r="AC890" s="93"/>
      <c r="AD890" s="93">
        <v>4922.84</v>
      </c>
      <c r="AE890" s="292">
        <f t="shared" si="817"/>
        <v>50263.710000000006</v>
      </c>
      <c r="AF890" s="93">
        <v>50263.71</v>
      </c>
      <c r="AG890" s="93">
        <v>7719</v>
      </c>
      <c r="AH890" s="93">
        <v>42599</v>
      </c>
      <c r="AI890" s="93"/>
      <c r="AJ890" s="93"/>
      <c r="AK890" s="93"/>
      <c r="AL890" s="93">
        <v>42599</v>
      </c>
      <c r="AM890" s="93"/>
      <c r="AN890" s="93"/>
      <c r="AO890" s="93"/>
      <c r="AP890" s="93"/>
      <c r="AQ890"/>
    </row>
    <row r="891" spans="1:43" ht="14.25" hidden="1">
      <c r="A891" s="43" t="s">
        <v>583</v>
      </c>
      <c r="B891" s="43"/>
      <c r="C891" s="154" t="s">
        <v>584</v>
      </c>
      <c r="D891" s="129" t="s">
        <v>585</v>
      </c>
      <c r="E891" s="300">
        <f t="shared" ref="E891:K891" si="834">E892+E898</f>
        <v>0</v>
      </c>
      <c r="F891" s="300">
        <f t="shared" si="834"/>
        <v>0</v>
      </c>
      <c r="G891" s="300">
        <f t="shared" si="834"/>
        <v>0</v>
      </c>
      <c r="H891" s="300">
        <f t="shared" si="834"/>
        <v>0</v>
      </c>
      <c r="I891" s="300">
        <f t="shared" si="834"/>
        <v>0</v>
      </c>
      <c r="J891" s="300">
        <f t="shared" si="834"/>
        <v>0</v>
      </c>
      <c r="K891" s="300">
        <f t="shared" si="834"/>
        <v>0</v>
      </c>
      <c r="L891" s="48">
        <f t="shared" si="776"/>
        <v>0</v>
      </c>
      <c r="M891" s="48">
        <f t="shared" si="777"/>
        <v>0</v>
      </c>
      <c r="N891" s="300">
        <f t="shared" ref="N891:AP891" si="835">N892+N898</f>
        <v>0</v>
      </c>
      <c r="O891" s="300">
        <f t="shared" si="835"/>
        <v>0</v>
      </c>
      <c r="P891" s="300">
        <f t="shared" si="835"/>
        <v>0</v>
      </c>
      <c r="Q891" s="300">
        <f t="shared" si="835"/>
        <v>0</v>
      </c>
      <c r="R891" s="300">
        <f t="shared" si="835"/>
        <v>0</v>
      </c>
      <c r="S891" s="300">
        <f t="shared" si="835"/>
        <v>0</v>
      </c>
      <c r="T891" s="300">
        <f t="shared" si="835"/>
        <v>0</v>
      </c>
      <c r="U891" s="300">
        <f t="shared" si="835"/>
        <v>0</v>
      </c>
      <c r="V891" s="300">
        <f t="shared" si="835"/>
        <v>0</v>
      </c>
      <c r="W891" s="300">
        <f t="shared" si="835"/>
        <v>0</v>
      </c>
      <c r="X891" s="300">
        <f t="shared" si="835"/>
        <v>0</v>
      </c>
      <c r="Y891" s="300">
        <f t="shared" si="835"/>
        <v>0</v>
      </c>
      <c r="Z891" s="300">
        <f t="shared" si="835"/>
        <v>0</v>
      </c>
      <c r="AA891" s="300">
        <f t="shared" si="835"/>
        <v>0</v>
      </c>
      <c r="AB891" s="300">
        <f t="shared" si="835"/>
        <v>0</v>
      </c>
      <c r="AC891" s="300">
        <f t="shared" si="835"/>
        <v>0</v>
      </c>
      <c r="AD891" s="300">
        <f t="shared" si="835"/>
        <v>0</v>
      </c>
      <c r="AE891" s="292">
        <f t="shared" si="817"/>
        <v>0</v>
      </c>
      <c r="AF891" s="300">
        <f t="shared" si="835"/>
        <v>0</v>
      </c>
      <c r="AG891" s="300">
        <f t="shared" si="835"/>
        <v>0</v>
      </c>
      <c r="AH891" s="300">
        <f t="shared" si="835"/>
        <v>0</v>
      </c>
      <c r="AI891" s="300">
        <f t="shared" si="835"/>
        <v>0</v>
      </c>
      <c r="AJ891" s="300">
        <f t="shared" si="835"/>
        <v>0</v>
      </c>
      <c r="AK891" s="300">
        <f t="shared" si="835"/>
        <v>0</v>
      </c>
      <c r="AL891" s="300">
        <f t="shared" si="835"/>
        <v>0</v>
      </c>
      <c r="AM891" s="300">
        <f t="shared" si="835"/>
        <v>0</v>
      </c>
      <c r="AN891" s="300">
        <f t="shared" si="835"/>
        <v>0</v>
      </c>
      <c r="AO891" s="300">
        <f t="shared" si="835"/>
        <v>0</v>
      </c>
      <c r="AP891" s="300">
        <f t="shared" si="835"/>
        <v>0</v>
      </c>
      <c r="AQ891"/>
    </row>
    <row r="892" spans="1:43" ht="14.25" hidden="1">
      <c r="A892" s="43"/>
      <c r="B892" s="43"/>
      <c r="C892" s="25" t="s">
        <v>298</v>
      </c>
      <c r="D892" s="29"/>
      <c r="E892" s="296">
        <f t="shared" ref="E892:T893" si="836">E893</f>
        <v>0</v>
      </c>
      <c r="F892" s="296">
        <f t="shared" si="836"/>
        <v>0</v>
      </c>
      <c r="G892" s="296">
        <f t="shared" si="836"/>
        <v>0</v>
      </c>
      <c r="H892" s="296">
        <f t="shared" si="836"/>
        <v>0</v>
      </c>
      <c r="I892" s="296">
        <f t="shared" si="836"/>
        <v>0</v>
      </c>
      <c r="J892" s="296">
        <f t="shared" si="836"/>
        <v>0</v>
      </c>
      <c r="K892" s="296">
        <f t="shared" si="836"/>
        <v>0</v>
      </c>
      <c r="L892" s="48">
        <f t="shared" ref="L892:L955" si="837">H892+I892+J892+K892</f>
        <v>0</v>
      </c>
      <c r="M892" s="48">
        <f t="shared" ref="M892:M955" si="838">G892-L892</f>
        <v>0</v>
      </c>
      <c r="N892" s="296">
        <f t="shared" si="836"/>
        <v>0</v>
      </c>
      <c r="O892" s="296">
        <f t="shared" si="836"/>
        <v>0</v>
      </c>
      <c r="P892" s="296">
        <f t="shared" si="836"/>
        <v>0</v>
      </c>
      <c r="Q892" s="296">
        <f t="shared" si="836"/>
        <v>0</v>
      </c>
      <c r="R892" s="296">
        <f t="shared" si="836"/>
        <v>0</v>
      </c>
      <c r="S892" s="296">
        <f t="shared" si="836"/>
        <v>0</v>
      </c>
      <c r="T892" s="296">
        <f t="shared" si="836"/>
        <v>0</v>
      </c>
      <c r="U892" s="296">
        <f t="shared" ref="U892:AP893" si="839">U893</f>
        <v>0</v>
      </c>
      <c r="V892" s="296">
        <f t="shared" si="839"/>
        <v>0</v>
      </c>
      <c r="W892" s="296">
        <f t="shared" si="839"/>
        <v>0</v>
      </c>
      <c r="X892" s="296">
        <f t="shared" si="839"/>
        <v>0</v>
      </c>
      <c r="Y892" s="296">
        <f t="shared" si="839"/>
        <v>0</v>
      </c>
      <c r="Z892" s="296">
        <f t="shared" si="839"/>
        <v>0</v>
      </c>
      <c r="AA892" s="296">
        <f t="shared" si="839"/>
        <v>0</v>
      </c>
      <c r="AB892" s="296">
        <f t="shared" si="839"/>
        <v>0</v>
      </c>
      <c r="AC892" s="296">
        <f t="shared" si="839"/>
        <v>0</v>
      </c>
      <c r="AD892" s="296">
        <f t="shared" si="839"/>
        <v>0</v>
      </c>
      <c r="AE892" s="292">
        <f t="shared" si="817"/>
        <v>0</v>
      </c>
      <c r="AF892" s="296">
        <f t="shared" si="839"/>
        <v>0</v>
      </c>
      <c r="AG892" s="296">
        <f t="shared" si="839"/>
        <v>0</v>
      </c>
      <c r="AH892" s="296">
        <f t="shared" si="839"/>
        <v>0</v>
      </c>
      <c r="AI892" s="296">
        <f t="shared" si="839"/>
        <v>0</v>
      </c>
      <c r="AJ892" s="296">
        <f t="shared" si="839"/>
        <v>0</v>
      </c>
      <c r="AK892" s="296">
        <f t="shared" si="839"/>
        <v>0</v>
      </c>
      <c r="AL892" s="296">
        <f t="shared" si="839"/>
        <v>0</v>
      </c>
      <c r="AM892" s="296">
        <f t="shared" si="839"/>
        <v>0</v>
      </c>
      <c r="AN892" s="296">
        <f t="shared" si="839"/>
        <v>0</v>
      </c>
      <c r="AO892" s="296">
        <f t="shared" si="839"/>
        <v>0</v>
      </c>
      <c r="AP892" s="296">
        <f t="shared" si="839"/>
        <v>0</v>
      </c>
      <c r="AQ892"/>
    </row>
    <row r="893" spans="1:43" ht="14.25" hidden="1">
      <c r="A893" s="43"/>
      <c r="B893" s="43"/>
      <c r="C893" s="28" t="s">
        <v>299</v>
      </c>
      <c r="D893" s="29">
        <v>1</v>
      </c>
      <c r="E893" s="286">
        <f t="shared" si="836"/>
        <v>0</v>
      </c>
      <c r="F893" s="286">
        <f t="shared" si="836"/>
        <v>0</v>
      </c>
      <c r="G893" s="286">
        <f t="shared" si="836"/>
        <v>0</v>
      </c>
      <c r="H893" s="286">
        <f t="shared" si="836"/>
        <v>0</v>
      </c>
      <c r="I893" s="286">
        <f t="shared" si="836"/>
        <v>0</v>
      </c>
      <c r="J893" s="286">
        <f t="shared" si="836"/>
        <v>0</v>
      </c>
      <c r="K893" s="286">
        <f t="shared" si="836"/>
        <v>0</v>
      </c>
      <c r="L893" s="48">
        <f t="shared" si="837"/>
        <v>0</v>
      </c>
      <c r="M893" s="48">
        <f t="shared" si="838"/>
        <v>0</v>
      </c>
      <c r="N893" s="286">
        <f t="shared" si="836"/>
        <v>0</v>
      </c>
      <c r="O893" s="286">
        <f t="shared" si="836"/>
        <v>0</v>
      </c>
      <c r="P893" s="286">
        <f t="shared" si="836"/>
        <v>0</v>
      </c>
      <c r="Q893" s="286">
        <f t="shared" si="836"/>
        <v>0</v>
      </c>
      <c r="R893" s="286">
        <f t="shared" si="836"/>
        <v>0</v>
      </c>
      <c r="S893" s="286">
        <f t="shared" si="836"/>
        <v>0</v>
      </c>
      <c r="T893" s="286">
        <f t="shared" si="836"/>
        <v>0</v>
      </c>
      <c r="U893" s="286">
        <f t="shared" si="839"/>
        <v>0</v>
      </c>
      <c r="V893" s="286">
        <f t="shared" si="839"/>
        <v>0</v>
      </c>
      <c r="W893" s="286">
        <f t="shared" si="839"/>
        <v>0</v>
      </c>
      <c r="X893" s="286">
        <f t="shared" si="839"/>
        <v>0</v>
      </c>
      <c r="Y893" s="286">
        <f t="shared" si="839"/>
        <v>0</v>
      </c>
      <c r="Z893" s="286">
        <f t="shared" si="839"/>
        <v>0</v>
      </c>
      <c r="AA893" s="286">
        <f t="shared" si="839"/>
        <v>0</v>
      </c>
      <c r="AB893" s="286">
        <f t="shared" si="839"/>
        <v>0</v>
      </c>
      <c r="AC893" s="286">
        <f t="shared" si="839"/>
        <v>0</v>
      </c>
      <c r="AD893" s="286">
        <f t="shared" si="839"/>
        <v>0</v>
      </c>
      <c r="AE893" s="292">
        <f t="shared" si="817"/>
        <v>0</v>
      </c>
      <c r="AF893" s="286">
        <f t="shared" si="839"/>
        <v>0</v>
      </c>
      <c r="AG893" s="286">
        <f t="shared" si="839"/>
        <v>0</v>
      </c>
      <c r="AH893" s="286">
        <f t="shared" si="839"/>
        <v>0</v>
      </c>
      <c r="AI893" s="286">
        <f t="shared" si="839"/>
        <v>0</v>
      </c>
      <c r="AJ893" s="286">
        <f t="shared" si="839"/>
        <v>0</v>
      </c>
      <c r="AK893" s="286">
        <f t="shared" si="839"/>
        <v>0</v>
      </c>
      <c r="AL893" s="286">
        <f t="shared" si="839"/>
        <v>0</v>
      </c>
      <c r="AM893" s="286">
        <f t="shared" si="839"/>
        <v>0</v>
      </c>
      <c r="AN893" s="286">
        <f t="shared" si="839"/>
        <v>0</v>
      </c>
      <c r="AO893" s="286">
        <f t="shared" si="839"/>
        <v>0</v>
      </c>
      <c r="AP893" s="286">
        <f t="shared" si="839"/>
        <v>0</v>
      </c>
      <c r="AQ893"/>
    </row>
    <row r="894" spans="1:43" ht="14.25" hidden="1">
      <c r="A894" s="43"/>
      <c r="B894" s="43"/>
      <c r="C894" s="28" t="s">
        <v>467</v>
      </c>
      <c r="D894" s="29" t="s">
        <v>419</v>
      </c>
      <c r="E894" s="286">
        <f t="shared" ref="E894:K894" si="840">E895+E896</f>
        <v>0</v>
      </c>
      <c r="F894" s="286">
        <f t="shared" si="840"/>
        <v>0</v>
      </c>
      <c r="G894" s="286">
        <f t="shared" si="840"/>
        <v>0</v>
      </c>
      <c r="H894" s="286">
        <f t="shared" si="840"/>
        <v>0</v>
      </c>
      <c r="I894" s="286">
        <f t="shared" si="840"/>
        <v>0</v>
      </c>
      <c r="J894" s="286">
        <f t="shared" si="840"/>
        <v>0</v>
      </c>
      <c r="K894" s="286">
        <f t="shared" si="840"/>
        <v>0</v>
      </c>
      <c r="L894" s="48">
        <f t="shared" si="837"/>
        <v>0</v>
      </c>
      <c r="M894" s="48">
        <f t="shared" si="838"/>
        <v>0</v>
      </c>
      <c r="N894" s="286">
        <f t="shared" ref="N894:AP894" si="841">N895+N896</f>
        <v>0</v>
      </c>
      <c r="O894" s="286">
        <f t="shared" si="841"/>
        <v>0</v>
      </c>
      <c r="P894" s="286">
        <f t="shared" si="841"/>
        <v>0</v>
      </c>
      <c r="Q894" s="286">
        <f t="shared" si="841"/>
        <v>0</v>
      </c>
      <c r="R894" s="286">
        <f t="shared" si="841"/>
        <v>0</v>
      </c>
      <c r="S894" s="286">
        <f t="shared" si="841"/>
        <v>0</v>
      </c>
      <c r="T894" s="286">
        <f t="shared" si="841"/>
        <v>0</v>
      </c>
      <c r="U894" s="286">
        <f t="shared" si="841"/>
        <v>0</v>
      </c>
      <c r="V894" s="286">
        <f t="shared" si="841"/>
        <v>0</v>
      </c>
      <c r="W894" s="286">
        <f t="shared" si="841"/>
        <v>0</v>
      </c>
      <c r="X894" s="286">
        <f t="shared" si="841"/>
        <v>0</v>
      </c>
      <c r="Y894" s="286">
        <f t="shared" si="841"/>
        <v>0</v>
      </c>
      <c r="Z894" s="286">
        <f t="shared" si="841"/>
        <v>0</v>
      </c>
      <c r="AA894" s="286">
        <f t="shared" si="841"/>
        <v>0</v>
      </c>
      <c r="AB894" s="286">
        <f t="shared" si="841"/>
        <v>0</v>
      </c>
      <c r="AC894" s="286">
        <f t="shared" si="841"/>
        <v>0</v>
      </c>
      <c r="AD894" s="286">
        <f t="shared" si="841"/>
        <v>0</v>
      </c>
      <c r="AE894" s="292">
        <f t="shared" si="817"/>
        <v>0</v>
      </c>
      <c r="AF894" s="286">
        <f t="shared" si="841"/>
        <v>0</v>
      </c>
      <c r="AG894" s="286">
        <f t="shared" si="841"/>
        <v>0</v>
      </c>
      <c r="AH894" s="286">
        <f t="shared" si="841"/>
        <v>0</v>
      </c>
      <c r="AI894" s="286">
        <f t="shared" si="841"/>
        <v>0</v>
      </c>
      <c r="AJ894" s="286">
        <f t="shared" si="841"/>
        <v>0</v>
      </c>
      <c r="AK894" s="286">
        <f t="shared" si="841"/>
        <v>0</v>
      </c>
      <c r="AL894" s="286">
        <f t="shared" si="841"/>
        <v>0</v>
      </c>
      <c r="AM894" s="286">
        <f t="shared" si="841"/>
        <v>0</v>
      </c>
      <c r="AN894" s="286">
        <f t="shared" si="841"/>
        <v>0</v>
      </c>
      <c r="AO894" s="286">
        <f t="shared" si="841"/>
        <v>0</v>
      </c>
      <c r="AP894" s="286">
        <f t="shared" si="841"/>
        <v>0</v>
      </c>
      <c r="AQ894"/>
    </row>
    <row r="895" spans="1:43" ht="15" hidden="1" customHeight="1">
      <c r="A895" s="43"/>
      <c r="B895" s="43"/>
      <c r="C895" s="28" t="s">
        <v>300</v>
      </c>
      <c r="D895" s="29">
        <v>10</v>
      </c>
      <c r="E895" s="93">
        <v>0</v>
      </c>
      <c r="F895" s="93">
        <v>0</v>
      </c>
      <c r="G895" s="93">
        <v>0</v>
      </c>
      <c r="H895" s="93">
        <v>0</v>
      </c>
      <c r="I895" s="93">
        <v>0</v>
      </c>
      <c r="J895" s="93">
        <v>0</v>
      </c>
      <c r="K895" s="93">
        <v>0</v>
      </c>
      <c r="L895" s="48">
        <f t="shared" si="837"/>
        <v>0</v>
      </c>
      <c r="M895" s="48">
        <f t="shared" si="838"/>
        <v>0</v>
      </c>
      <c r="N895" s="93">
        <v>0</v>
      </c>
      <c r="O895" s="93">
        <v>0</v>
      </c>
      <c r="P895" s="93">
        <v>0</v>
      </c>
      <c r="Q895" s="93">
        <v>0</v>
      </c>
      <c r="R895" s="93">
        <v>0</v>
      </c>
      <c r="S895" s="93">
        <v>0</v>
      </c>
      <c r="T895" s="93">
        <v>0</v>
      </c>
      <c r="U895" s="93">
        <v>0</v>
      </c>
      <c r="V895" s="93">
        <v>0</v>
      </c>
      <c r="W895" s="93">
        <v>0</v>
      </c>
      <c r="X895" s="93">
        <v>0</v>
      </c>
      <c r="Y895" s="93">
        <v>0</v>
      </c>
      <c r="Z895" s="93">
        <v>0</v>
      </c>
      <c r="AA895" s="93">
        <v>0</v>
      </c>
      <c r="AB895" s="93">
        <v>0</v>
      </c>
      <c r="AC895" s="93">
        <v>0</v>
      </c>
      <c r="AD895" s="93">
        <v>0</v>
      </c>
      <c r="AE895" s="292">
        <f t="shared" si="817"/>
        <v>0</v>
      </c>
      <c r="AF895" s="93">
        <v>0</v>
      </c>
      <c r="AG895" s="93">
        <v>0</v>
      </c>
      <c r="AH895" s="93">
        <v>0</v>
      </c>
      <c r="AI895" s="93">
        <v>0</v>
      </c>
      <c r="AJ895" s="93">
        <v>0</v>
      </c>
      <c r="AK895" s="93">
        <v>0</v>
      </c>
      <c r="AL895" s="93">
        <v>0</v>
      </c>
      <c r="AM895" s="93">
        <v>0</v>
      </c>
      <c r="AN895" s="93">
        <v>0</v>
      </c>
      <c r="AO895" s="93">
        <v>0</v>
      </c>
      <c r="AP895" s="93">
        <v>0</v>
      </c>
      <c r="AQ895"/>
    </row>
    <row r="896" spans="1:43" ht="15.75" hidden="1" customHeight="1">
      <c r="A896" s="43"/>
      <c r="B896" s="43"/>
      <c r="C896" s="28" t="s">
        <v>301</v>
      </c>
      <c r="D896" s="29">
        <v>20</v>
      </c>
      <c r="E896" s="93">
        <v>0</v>
      </c>
      <c r="F896" s="93">
        <v>0</v>
      </c>
      <c r="G896" s="93">
        <v>0</v>
      </c>
      <c r="H896" s="93">
        <v>0</v>
      </c>
      <c r="I896" s="93">
        <v>0</v>
      </c>
      <c r="J896" s="93">
        <v>0</v>
      </c>
      <c r="K896" s="93">
        <v>0</v>
      </c>
      <c r="L896" s="48">
        <f t="shared" si="837"/>
        <v>0</v>
      </c>
      <c r="M896" s="48">
        <f t="shared" si="838"/>
        <v>0</v>
      </c>
      <c r="N896" s="93">
        <v>0</v>
      </c>
      <c r="O896" s="93">
        <v>0</v>
      </c>
      <c r="P896" s="93">
        <v>0</v>
      </c>
      <c r="Q896" s="93">
        <v>0</v>
      </c>
      <c r="R896" s="93">
        <v>0</v>
      </c>
      <c r="S896" s="93">
        <v>0</v>
      </c>
      <c r="T896" s="93">
        <v>0</v>
      </c>
      <c r="U896" s="93">
        <v>0</v>
      </c>
      <c r="V896" s="93">
        <v>0</v>
      </c>
      <c r="W896" s="93">
        <v>0</v>
      </c>
      <c r="X896" s="93">
        <v>0</v>
      </c>
      <c r="Y896" s="93">
        <v>0</v>
      </c>
      <c r="Z896" s="93">
        <v>0</v>
      </c>
      <c r="AA896" s="93">
        <v>0</v>
      </c>
      <c r="AB896" s="93">
        <v>0</v>
      </c>
      <c r="AC896" s="93">
        <v>0</v>
      </c>
      <c r="AD896" s="93">
        <v>0</v>
      </c>
      <c r="AE896" s="292">
        <f t="shared" si="817"/>
        <v>0</v>
      </c>
      <c r="AF896" s="93">
        <v>0</v>
      </c>
      <c r="AG896" s="93">
        <v>0</v>
      </c>
      <c r="AH896" s="93">
        <v>0</v>
      </c>
      <c r="AI896" s="93">
        <v>0</v>
      </c>
      <c r="AJ896" s="93">
        <v>0</v>
      </c>
      <c r="AK896" s="93">
        <v>0</v>
      </c>
      <c r="AL896" s="93">
        <v>0</v>
      </c>
      <c r="AM896" s="93">
        <v>0</v>
      </c>
      <c r="AN896" s="93">
        <v>0</v>
      </c>
      <c r="AO896" s="93">
        <v>0</v>
      </c>
      <c r="AP896" s="93">
        <v>0</v>
      </c>
      <c r="AQ896"/>
    </row>
    <row r="897" spans="1:43" ht="25.5" hidden="1" customHeight="1">
      <c r="A897" s="43"/>
      <c r="B897" s="43"/>
      <c r="C897" s="16" t="s">
        <v>586</v>
      </c>
      <c r="D897" s="29">
        <v>85</v>
      </c>
      <c r="E897" s="93"/>
      <c r="F897" s="93"/>
      <c r="G897" s="93"/>
      <c r="H897" s="93"/>
      <c r="I897" s="93"/>
      <c r="J897" s="93"/>
      <c r="K897" s="93"/>
      <c r="L897" s="48">
        <f t="shared" si="837"/>
        <v>0</v>
      </c>
      <c r="M897" s="48">
        <f t="shared" si="838"/>
        <v>0</v>
      </c>
      <c r="N897" s="93"/>
      <c r="O897" s="93"/>
      <c r="P897" s="93"/>
      <c r="Q897" s="93"/>
      <c r="R897" s="93"/>
      <c r="S897" s="93"/>
      <c r="T897" s="93"/>
      <c r="U897" s="93"/>
      <c r="V897" s="93"/>
      <c r="W897" s="93"/>
      <c r="X897" s="93"/>
      <c r="Y897" s="93"/>
      <c r="Z897" s="93"/>
      <c r="AA897" s="93"/>
      <c r="AB897" s="93"/>
      <c r="AC897" s="93"/>
      <c r="AD897" s="93"/>
      <c r="AE897" s="292">
        <f t="shared" si="817"/>
        <v>0</v>
      </c>
      <c r="AF897" s="93"/>
      <c r="AG897" s="93"/>
      <c r="AH897" s="93"/>
      <c r="AI897" s="93"/>
      <c r="AJ897" s="93"/>
      <c r="AK897" s="93"/>
      <c r="AL897" s="93"/>
      <c r="AM897" s="93"/>
      <c r="AN897" s="93"/>
      <c r="AO897" s="93"/>
      <c r="AP897" s="93"/>
      <c r="AQ897"/>
    </row>
    <row r="898" spans="1:43" ht="20.25" hidden="1" customHeight="1">
      <c r="A898" s="43"/>
      <c r="B898" s="43"/>
      <c r="C898" s="25" t="s">
        <v>311</v>
      </c>
      <c r="D898" s="29"/>
      <c r="E898" s="289">
        <f t="shared" ref="E898:AP898" si="842">E899</f>
        <v>0</v>
      </c>
      <c r="F898" s="289">
        <f t="shared" si="842"/>
        <v>0</v>
      </c>
      <c r="G898" s="289">
        <f t="shared" si="842"/>
        <v>0</v>
      </c>
      <c r="H898" s="289">
        <f t="shared" si="842"/>
        <v>0</v>
      </c>
      <c r="I898" s="289">
        <f t="shared" si="842"/>
        <v>0</v>
      </c>
      <c r="J898" s="289">
        <f t="shared" si="842"/>
        <v>0</v>
      </c>
      <c r="K898" s="289">
        <f t="shared" si="842"/>
        <v>0</v>
      </c>
      <c r="L898" s="48">
        <f t="shared" si="837"/>
        <v>0</v>
      </c>
      <c r="M898" s="48">
        <f t="shared" si="838"/>
        <v>0</v>
      </c>
      <c r="N898" s="289">
        <f t="shared" si="842"/>
        <v>0</v>
      </c>
      <c r="O898" s="289">
        <f t="shared" si="842"/>
        <v>0</v>
      </c>
      <c r="P898" s="289">
        <f t="shared" si="842"/>
        <v>0</v>
      </c>
      <c r="Q898" s="289">
        <f t="shared" si="842"/>
        <v>0</v>
      </c>
      <c r="R898" s="289">
        <f t="shared" si="842"/>
        <v>0</v>
      </c>
      <c r="S898" s="289">
        <f t="shared" si="842"/>
        <v>0</v>
      </c>
      <c r="T898" s="289">
        <f t="shared" si="842"/>
        <v>0</v>
      </c>
      <c r="U898" s="289">
        <f t="shared" si="842"/>
        <v>0</v>
      </c>
      <c r="V898" s="289">
        <f t="shared" si="842"/>
        <v>0</v>
      </c>
      <c r="W898" s="289">
        <f t="shared" si="842"/>
        <v>0</v>
      </c>
      <c r="X898" s="289">
        <f t="shared" si="842"/>
        <v>0</v>
      </c>
      <c r="Y898" s="289">
        <f t="shared" si="842"/>
        <v>0</v>
      </c>
      <c r="Z898" s="289">
        <f t="shared" si="842"/>
        <v>0</v>
      </c>
      <c r="AA898" s="289">
        <f t="shared" si="842"/>
        <v>0</v>
      </c>
      <c r="AB898" s="289">
        <f t="shared" si="842"/>
        <v>0</v>
      </c>
      <c r="AC898" s="289">
        <f t="shared" si="842"/>
        <v>0</v>
      </c>
      <c r="AD898" s="289">
        <f t="shared" si="842"/>
        <v>0</v>
      </c>
      <c r="AE898" s="292">
        <f t="shared" si="817"/>
        <v>0</v>
      </c>
      <c r="AF898" s="289">
        <f t="shared" si="842"/>
        <v>0</v>
      </c>
      <c r="AG898" s="289">
        <f t="shared" si="842"/>
        <v>0</v>
      </c>
      <c r="AH898" s="289">
        <f t="shared" si="842"/>
        <v>0</v>
      </c>
      <c r="AI898" s="289">
        <f t="shared" si="842"/>
        <v>0</v>
      </c>
      <c r="AJ898" s="289">
        <f t="shared" si="842"/>
        <v>0</v>
      </c>
      <c r="AK898" s="289">
        <f t="shared" si="842"/>
        <v>0</v>
      </c>
      <c r="AL898" s="289">
        <f t="shared" si="842"/>
        <v>0</v>
      </c>
      <c r="AM898" s="289">
        <f t="shared" si="842"/>
        <v>0</v>
      </c>
      <c r="AN898" s="289">
        <f t="shared" si="842"/>
        <v>0</v>
      </c>
      <c r="AO898" s="289">
        <f t="shared" si="842"/>
        <v>0</v>
      </c>
      <c r="AP898" s="289">
        <f t="shared" si="842"/>
        <v>0</v>
      </c>
      <c r="AQ898"/>
    </row>
    <row r="899" spans="1:43" ht="18.75" hidden="1" customHeight="1">
      <c r="A899" s="43"/>
      <c r="B899" s="43"/>
      <c r="C899" s="28" t="s">
        <v>317</v>
      </c>
      <c r="D899" s="29" t="s">
        <v>318</v>
      </c>
      <c r="E899" s="93"/>
      <c r="F899" s="93"/>
      <c r="G899" s="93"/>
      <c r="H899" s="93"/>
      <c r="I899" s="93"/>
      <c r="J899" s="93"/>
      <c r="K899" s="93"/>
      <c r="L899" s="48">
        <f t="shared" si="837"/>
        <v>0</v>
      </c>
      <c r="M899" s="48">
        <f t="shared" si="838"/>
        <v>0</v>
      </c>
      <c r="N899" s="93"/>
      <c r="O899" s="93"/>
      <c r="P899" s="93"/>
      <c r="Q899" s="93"/>
      <c r="R899" s="93"/>
      <c r="S899" s="93"/>
      <c r="T899" s="93"/>
      <c r="U899" s="93"/>
      <c r="V899" s="93"/>
      <c r="W899" s="93"/>
      <c r="X899" s="93"/>
      <c r="Y899" s="93"/>
      <c r="Z899" s="93"/>
      <c r="AA899" s="93"/>
      <c r="AB899" s="93"/>
      <c r="AC899" s="93"/>
      <c r="AD899" s="93"/>
      <c r="AE899" s="292">
        <f t="shared" si="817"/>
        <v>0</v>
      </c>
      <c r="AF899" s="93"/>
      <c r="AG899" s="93"/>
      <c r="AH899" s="93"/>
      <c r="AI899" s="93"/>
      <c r="AJ899" s="93"/>
      <c r="AK899" s="93"/>
      <c r="AL899" s="93"/>
      <c r="AM899" s="93"/>
      <c r="AN899" s="93"/>
      <c r="AO899" s="93"/>
      <c r="AP899" s="93"/>
      <c r="AQ899"/>
    </row>
    <row r="900" spans="1:43" ht="14.25" hidden="1">
      <c r="A900" s="43" t="s">
        <v>587</v>
      </c>
      <c r="B900" s="43"/>
      <c r="C900" s="154" t="s">
        <v>588</v>
      </c>
      <c r="D900" s="129" t="s">
        <v>589</v>
      </c>
      <c r="E900" s="300">
        <f t="shared" ref="E900:K900" si="843">E901+E907</f>
        <v>0</v>
      </c>
      <c r="F900" s="300">
        <f t="shared" si="843"/>
        <v>0</v>
      </c>
      <c r="G900" s="300">
        <f t="shared" si="843"/>
        <v>0</v>
      </c>
      <c r="H900" s="300">
        <f t="shared" si="843"/>
        <v>0</v>
      </c>
      <c r="I900" s="300">
        <f t="shared" si="843"/>
        <v>0</v>
      </c>
      <c r="J900" s="300">
        <f t="shared" si="843"/>
        <v>0</v>
      </c>
      <c r="K900" s="300">
        <f t="shared" si="843"/>
        <v>0</v>
      </c>
      <c r="L900" s="48">
        <f t="shared" si="837"/>
        <v>0</v>
      </c>
      <c r="M900" s="48">
        <f t="shared" si="838"/>
        <v>0</v>
      </c>
      <c r="N900" s="300">
        <f t="shared" ref="N900:AP900" si="844">N901+N907</f>
        <v>0</v>
      </c>
      <c r="O900" s="300">
        <f t="shared" si="844"/>
        <v>0</v>
      </c>
      <c r="P900" s="300">
        <f t="shared" si="844"/>
        <v>0</v>
      </c>
      <c r="Q900" s="300">
        <f t="shared" si="844"/>
        <v>0</v>
      </c>
      <c r="R900" s="300">
        <f t="shared" si="844"/>
        <v>0</v>
      </c>
      <c r="S900" s="300">
        <f t="shared" si="844"/>
        <v>0</v>
      </c>
      <c r="T900" s="300">
        <f t="shared" si="844"/>
        <v>0</v>
      </c>
      <c r="U900" s="300">
        <f t="shared" si="844"/>
        <v>0</v>
      </c>
      <c r="V900" s="300">
        <f t="shared" si="844"/>
        <v>0</v>
      </c>
      <c r="W900" s="300">
        <f t="shared" si="844"/>
        <v>0</v>
      </c>
      <c r="X900" s="300">
        <f t="shared" si="844"/>
        <v>0</v>
      </c>
      <c r="Y900" s="300">
        <f t="shared" si="844"/>
        <v>0</v>
      </c>
      <c r="Z900" s="300">
        <f t="shared" si="844"/>
        <v>0</v>
      </c>
      <c r="AA900" s="300">
        <f t="shared" si="844"/>
        <v>0</v>
      </c>
      <c r="AB900" s="300">
        <f t="shared" si="844"/>
        <v>0</v>
      </c>
      <c r="AC900" s="300">
        <f t="shared" si="844"/>
        <v>0</v>
      </c>
      <c r="AD900" s="300">
        <f t="shared" si="844"/>
        <v>0</v>
      </c>
      <c r="AE900" s="292">
        <f t="shared" si="817"/>
        <v>0</v>
      </c>
      <c r="AF900" s="300">
        <f t="shared" si="844"/>
        <v>0</v>
      </c>
      <c r="AG900" s="300">
        <f t="shared" si="844"/>
        <v>0</v>
      </c>
      <c r="AH900" s="300">
        <f t="shared" si="844"/>
        <v>0</v>
      </c>
      <c r="AI900" s="300">
        <f t="shared" si="844"/>
        <v>0</v>
      </c>
      <c r="AJ900" s="300">
        <f t="shared" si="844"/>
        <v>0</v>
      </c>
      <c r="AK900" s="300">
        <f t="shared" si="844"/>
        <v>0</v>
      </c>
      <c r="AL900" s="300">
        <f t="shared" si="844"/>
        <v>0</v>
      </c>
      <c r="AM900" s="300">
        <f t="shared" si="844"/>
        <v>0</v>
      </c>
      <c r="AN900" s="300">
        <f t="shared" si="844"/>
        <v>0</v>
      </c>
      <c r="AO900" s="300">
        <f t="shared" si="844"/>
        <v>0</v>
      </c>
      <c r="AP900" s="300">
        <f t="shared" si="844"/>
        <v>0</v>
      </c>
      <c r="AQ900"/>
    </row>
    <row r="901" spans="1:43" ht="14.25" hidden="1">
      <c r="A901" s="43"/>
      <c r="B901" s="43"/>
      <c r="C901" s="25" t="s">
        <v>298</v>
      </c>
      <c r="D901" s="29"/>
      <c r="E901" s="296">
        <f t="shared" ref="E901:K901" si="845">E902+E906</f>
        <v>0</v>
      </c>
      <c r="F901" s="296">
        <f t="shared" si="845"/>
        <v>0</v>
      </c>
      <c r="G901" s="296">
        <f t="shared" si="845"/>
        <v>0</v>
      </c>
      <c r="H901" s="296">
        <f t="shared" si="845"/>
        <v>0</v>
      </c>
      <c r="I901" s="296">
        <f t="shared" si="845"/>
        <v>0</v>
      </c>
      <c r="J901" s="296">
        <f t="shared" si="845"/>
        <v>0</v>
      </c>
      <c r="K901" s="296">
        <f t="shared" si="845"/>
        <v>0</v>
      </c>
      <c r="L901" s="48">
        <f t="shared" si="837"/>
        <v>0</v>
      </c>
      <c r="M901" s="48">
        <f t="shared" si="838"/>
        <v>0</v>
      </c>
      <c r="N901" s="296">
        <f t="shared" ref="N901:AP901" si="846">N902+N906</f>
        <v>0</v>
      </c>
      <c r="O901" s="296">
        <f t="shared" si="846"/>
        <v>0</v>
      </c>
      <c r="P901" s="296">
        <f t="shared" si="846"/>
        <v>0</v>
      </c>
      <c r="Q901" s="296">
        <f t="shared" si="846"/>
        <v>0</v>
      </c>
      <c r="R901" s="296">
        <f t="shared" si="846"/>
        <v>0</v>
      </c>
      <c r="S901" s="296">
        <f t="shared" si="846"/>
        <v>0</v>
      </c>
      <c r="T901" s="296">
        <f t="shared" si="846"/>
        <v>0</v>
      </c>
      <c r="U901" s="296">
        <f t="shared" si="846"/>
        <v>0</v>
      </c>
      <c r="V901" s="296">
        <f t="shared" si="846"/>
        <v>0</v>
      </c>
      <c r="W901" s="296">
        <f t="shared" si="846"/>
        <v>0</v>
      </c>
      <c r="X901" s="296">
        <f t="shared" si="846"/>
        <v>0</v>
      </c>
      <c r="Y901" s="296">
        <f t="shared" si="846"/>
        <v>0</v>
      </c>
      <c r="Z901" s="296">
        <f t="shared" si="846"/>
        <v>0</v>
      </c>
      <c r="AA901" s="296">
        <f t="shared" si="846"/>
        <v>0</v>
      </c>
      <c r="AB901" s="296">
        <f t="shared" si="846"/>
        <v>0</v>
      </c>
      <c r="AC901" s="296">
        <f t="shared" si="846"/>
        <v>0</v>
      </c>
      <c r="AD901" s="296">
        <f t="shared" si="846"/>
        <v>0</v>
      </c>
      <c r="AE901" s="292">
        <f t="shared" si="817"/>
        <v>0</v>
      </c>
      <c r="AF901" s="296">
        <f t="shared" si="846"/>
        <v>0</v>
      </c>
      <c r="AG901" s="296">
        <f t="shared" si="846"/>
        <v>0</v>
      </c>
      <c r="AH901" s="296">
        <f t="shared" si="846"/>
        <v>0</v>
      </c>
      <c r="AI901" s="296">
        <f t="shared" si="846"/>
        <v>0</v>
      </c>
      <c r="AJ901" s="296">
        <f t="shared" si="846"/>
        <v>0</v>
      </c>
      <c r="AK901" s="296">
        <f t="shared" si="846"/>
        <v>0</v>
      </c>
      <c r="AL901" s="296">
        <f t="shared" si="846"/>
        <v>0</v>
      </c>
      <c r="AM901" s="296">
        <f t="shared" si="846"/>
        <v>0</v>
      </c>
      <c r="AN901" s="296">
        <f t="shared" si="846"/>
        <v>0</v>
      </c>
      <c r="AO901" s="296">
        <f t="shared" si="846"/>
        <v>0</v>
      </c>
      <c r="AP901" s="296">
        <f t="shared" si="846"/>
        <v>0</v>
      </c>
      <c r="AQ901"/>
    </row>
    <row r="902" spans="1:43" ht="14.25" hidden="1">
      <c r="A902" s="43"/>
      <c r="B902" s="43"/>
      <c r="C902" s="28" t="s">
        <v>299</v>
      </c>
      <c r="D902" s="29">
        <v>1</v>
      </c>
      <c r="E902" s="286">
        <f t="shared" ref="E902:AP902" si="847">E903</f>
        <v>0</v>
      </c>
      <c r="F902" s="286">
        <f t="shared" si="847"/>
        <v>0</v>
      </c>
      <c r="G902" s="286">
        <f t="shared" si="847"/>
        <v>0</v>
      </c>
      <c r="H902" s="286">
        <f t="shared" si="847"/>
        <v>0</v>
      </c>
      <c r="I902" s="286">
        <f t="shared" si="847"/>
        <v>0</v>
      </c>
      <c r="J902" s="286">
        <f t="shared" si="847"/>
        <v>0</v>
      </c>
      <c r="K902" s="286">
        <f t="shared" si="847"/>
        <v>0</v>
      </c>
      <c r="L902" s="48">
        <f t="shared" si="837"/>
        <v>0</v>
      </c>
      <c r="M902" s="48">
        <f t="shared" si="838"/>
        <v>0</v>
      </c>
      <c r="N902" s="286">
        <f t="shared" si="847"/>
        <v>0</v>
      </c>
      <c r="O902" s="286">
        <f t="shared" si="847"/>
        <v>0</v>
      </c>
      <c r="P902" s="286">
        <f t="shared" si="847"/>
        <v>0</v>
      </c>
      <c r="Q902" s="286">
        <f t="shared" si="847"/>
        <v>0</v>
      </c>
      <c r="R902" s="286">
        <f t="shared" si="847"/>
        <v>0</v>
      </c>
      <c r="S902" s="286">
        <f t="shared" si="847"/>
        <v>0</v>
      </c>
      <c r="T902" s="286">
        <f t="shared" si="847"/>
        <v>0</v>
      </c>
      <c r="U902" s="286">
        <f t="shared" si="847"/>
        <v>0</v>
      </c>
      <c r="V902" s="286">
        <f t="shared" si="847"/>
        <v>0</v>
      </c>
      <c r="W902" s="286">
        <f t="shared" si="847"/>
        <v>0</v>
      </c>
      <c r="X902" s="286">
        <f t="shared" si="847"/>
        <v>0</v>
      </c>
      <c r="Y902" s="286">
        <f t="shared" si="847"/>
        <v>0</v>
      </c>
      <c r="Z902" s="286">
        <f t="shared" si="847"/>
        <v>0</v>
      </c>
      <c r="AA902" s="286">
        <f t="shared" si="847"/>
        <v>0</v>
      </c>
      <c r="AB902" s="286">
        <f t="shared" si="847"/>
        <v>0</v>
      </c>
      <c r="AC902" s="286">
        <f t="shared" si="847"/>
        <v>0</v>
      </c>
      <c r="AD902" s="286">
        <f t="shared" si="847"/>
        <v>0</v>
      </c>
      <c r="AE902" s="292">
        <f t="shared" si="817"/>
        <v>0</v>
      </c>
      <c r="AF902" s="286">
        <f t="shared" si="847"/>
        <v>0</v>
      </c>
      <c r="AG902" s="286">
        <f t="shared" si="847"/>
        <v>0</v>
      </c>
      <c r="AH902" s="286">
        <f t="shared" si="847"/>
        <v>0</v>
      </c>
      <c r="AI902" s="286">
        <f t="shared" si="847"/>
        <v>0</v>
      </c>
      <c r="AJ902" s="286">
        <f t="shared" si="847"/>
        <v>0</v>
      </c>
      <c r="AK902" s="286">
        <f t="shared" si="847"/>
        <v>0</v>
      </c>
      <c r="AL902" s="286">
        <f t="shared" si="847"/>
        <v>0</v>
      </c>
      <c r="AM902" s="286">
        <f t="shared" si="847"/>
        <v>0</v>
      </c>
      <c r="AN902" s="286">
        <f t="shared" si="847"/>
        <v>0</v>
      </c>
      <c r="AO902" s="286">
        <f t="shared" si="847"/>
        <v>0</v>
      </c>
      <c r="AP902" s="286">
        <f t="shared" si="847"/>
        <v>0</v>
      </c>
      <c r="AQ902"/>
    </row>
    <row r="903" spans="1:43" ht="14.25" hidden="1">
      <c r="A903" s="43"/>
      <c r="B903" s="43"/>
      <c r="C903" s="28" t="s">
        <v>467</v>
      </c>
      <c r="D903" s="29" t="s">
        <v>419</v>
      </c>
      <c r="E903" s="286">
        <f t="shared" ref="E903:K903" si="848">E904+E905</f>
        <v>0</v>
      </c>
      <c r="F903" s="286">
        <f t="shared" si="848"/>
        <v>0</v>
      </c>
      <c r="G903" s="286">
        <f t="shared" si="848"/>
        <v>0</v>
      </c>
      <c r="H903" s="286">
        <f t="shared" si="848"/>
        <v>0</v>
      </c>
      <c r="I903" s="286">
        <f t="shared" si="848"/>
        <v>0</v>
      </c>
      <c r="J903" s="286">
        <f t="shared" si="848"/>
        <v>0</v>
      </c>
      <c r="K903" s="286">
        <f t="shared" si="848"/>
        <v>0</v>
      </c>
      <c r="L903" s="48">
        <f t="shared" si="837"/>
        <v>0</v>
      </c>
      <c r="M903" s="48">
        <f t="shared" si="838"/>
        <v>0</v>
      </c>
      <c r="N903" s="286">
        <f t="shared" ref="N903:AP903" si="849">N904+N905</f>
        <v>0</v>
      </c>
      <c r="O903" s="286">
        <f t="shared" si="849"/>
        <v>0</v>
      </c>
      <c r="P903" s="286">
        <f t="shared" si="849"/>
        <v>0</v>
      </c>
      <c r="Q903" s="286">
        <f t="shared" si="849"/>
        <v>0</v>
      </c>
      <c r="R903" s="286">
        <f t="shared" si="849"/>
        <v>0</v>
      </c>
      <c r="S903" s="286">
        <f t="shared" si="849"/>
        <v>0</v>
      </c>
      <c r="T903" s="286">
        <f t="shared" si="849"/>
        <v>0</v>
      </c>
      <c r="U903" s="286">
        <f t="shared" si="849"/>
        <v>0</v>
      </c>
      <c r="V903" s="286">
        <f t="shared" si="849"/>
        <v>0</v>
      </c>
      <c r="W903" s="286">
        <f t="shared" si="849"/>
        <v>0</v>
      </c>
      <c r="X903" s="286">
        <f t="shared" si="849"/>
        <v>0</v>
      </c>
      <c r="Y903" s="286">
        <f t="shared" si="849"/>
        <v>0</v>
      </c>
      <c r="Z903" s="286">
        <f t="shared" si="849"/>
        <v>0</v>
      </c>
      <c r="AA903" s="286">
        <f t="shared" si="849"/>
        <v>0</v>
      </c>
      <c r="AB903" s="286">
        <f t="shared" si="849"/>
        <v>0</v>
      </c>
      <c r="AC903" s="286">
        <f t="shared" si="849"/>
        <v>0</v>
      </c>
      <c r="AD903" s="286">
        <f t="shared" si="849"/>
        <v>0</v>
      </c>
      <c r="AE903" s="292">
        <f t="shared" si="817"/>
        <v>0</v>
      </c>
      <c r="AF903" s="286">
        <f t="shared" si="849"/>
        <v>0</v>
      </c>
      <c r="AG903" s="286">
        <f t="shared" si="849"/>
        <v>0</v>
      </c>
      <c r="AH903" s="286">
        <f t="shared" si="849"/>
        <v>0</v>
      </c>
      <c r="AI903" s="286">
        <f t="shared" si="849"/>
        <v>0</v>
      </c>
      <c r="AJ903" s="286">
        <f t="shared" si="849"/>
        <v>0</v>
      </c>
      <c r="AK903" s="286">
        <f t="shared" si="849"/>
        <v>0</v>
      </c>
      <c r="AL903" s="286">
        <f t="shared" si="849"/>
        <v>0</v>
      </c>
      <c r="AM903" s="286">
        <f t="shared" si="849"/>
        <v>0</v>
      </c>
      <c r="AN903" s="286">
        <f t="shared" si="849"/>
        <v>0</v>
      </c>
      <c r="AO903" s="286">
        <f t="shared" si="849"/>
        <v>0</v>
      </c>
      <c r="AP903" s="286">
        <f t="shared" si="849"/>
        <v>0</v>
      </c>
      <c r="AQ903"/>
    </row>
    <row r="904" spans="1:43" ht="16.5" hidden="1" customHeight="1">
      <c r="A904" s="43"/>
      <c r="B904" s="43"/>
      <c r="C904" s="28" t="s">
        <v>300</v>
      </c>
      <c r="D904" s="29">
        <v>10</v>
      </c>
      <c r="E904" s="93">
        <v>0</v>
      </c>
      <c r="F904" s="93">
        <v>0</v>
      </c>
      <c r="G904" s="93">
        <v>0</v>
      </c>
      <c r="H904" s="93">
        <v>0</v>
      </c>
      <c r="I904" s="93">
        <v>0</v>
      </c>
      <c r="J904" s="93">
        <v>0</v>
      </c>
      <c r="K904" s="93">
        <v>0</v>
      </c>
      <c r="L904" s="48">
        <f t="shared" si="837"/>
        <v>0</v>
      </c>
      <c r="M904" s="48">
        <f t="shared" si="838"/>
        <v>0</v>
      </c>
      <c r="N904" s="93">
        <v>0</v>
      </c>
      <c r="O904" s="93">
        <v>0</v>
      </c>
      <c r="P904" s="93">
        <v>0</v>
      </c>
      <c r="Q904" s="93">
        <v>0</v>
      </c>
      <c r="R904" s="93">
        <v>0</v>
      </c>
      <c r="S904" s="93">
        <v>0</v>
      </c>
      <c r="T904" s="93">
        <v>0</v>
      </c>
      <c r="U904" s="93">
        <v>0</v>
      </c>
      <c r="V904" s="93">
        <v>0</v>
      </c>
      <c r="W904" s="93">
        <v>0</v>
      </c>
      <c r="X904" s="93">
        <v>0</v>
      </c>
      <c r="Y904" s="93">
        <v>0</v>
      </c>
      <c r="Z904" s="93">
        <v>0</v>
      </c>
      <c r="AA904" s="93">
        <v>0</v>
      </c>
      <c r="AB904" s="93">
        <v>0</v>
      </c>
      <c r="AC904" s="93">
        <v>0</v>
      </c>
      <c r="AD904" s="93">
        <v>0</v>
      </c>
      <c r="AE904" s="292">
        <f t="shared" si="817"/>
        <v>0</v>
      </c>
      <c r="AF904" s="93">
        <v>0</v>
      </c>
      <c r="AG904" s="93">
        <v>0</v>
      </c>
      <c r="AH904" s="93">
        <v>0</v>
      </c>
      <c r="AI904" s="93">
        <v>0</v>
      </c>
      <c r="AJ904" s="93">
        <v>0</v>
      </c>
      <c r="AK904" s="93">
        <v>0</v>
      </c>
      <c r="AL904" s="93">
        <v>0</v>
      </c>
      <c r="AM904" s="93">
        <v>0</v>
      </c>
      <c r="AN904" s="93">
        <v>0</v>
      </c>
      <c r="AO904" s="93">
        <v>0</v>
      </c>
      <c r="AP904" s="93">
        <v>0</v>
      </c>
      <c r="AQ904"/>
    </row>
    <row r="905" spans="1:43" ht="15.75" hidden="1" customHeight="1">
      <c r="A905" s="43"/>
      <c r="B905" s="43"/>
      <c r="C905" s="28" t="s">
        <v>301</v>
      </c>
      <c r="D905" s="29">
        <v>20</v>
      </c>
      <c r="E905" s="93">
        <v>0</v>
      </c>
      <c r="F905" s="93">
        <v>0</v>
      </c>
      <c r="G905" s="93">
        <v>0</v>
      </c>
      <c r="H905" s="93">
        <v>0</v>
      </c>
      <c r="I905" s="93">
        <v>0</v>
      </c>
      <c r="J905" s="93">
        <v>0</v>
      </c>
      <c r="K905" s="93">
        <v>0</v>
      </c>
      <c r="L905" s="48">
        <f t="shared" si="837"/>
        <v>0</v>
      </c>
      <c r="M905" s="48">
        <f t="shared" si="838"/>
        <v>0</v>
      </c>
      <c r="N905" s="93">
        <v>0</v>
      </c>
      <c r="O905" s="93">
        <v>0</v>
      </c>
      <c r="P905" s="93">
        <v>0</v>
      </c>
      <c r="Q905" s="93">
        <v>0</v>
      </c>
      <c r="R905" s="93">
        <v>0</v>
      </c>
      <c r="S905" s="93">
        <v>0</v>
      </c>
      <c r="T905" s="93">
        <v>0</v>
      </c>
      <c r="U905" s="93">
        <v>0</v>
      </c>
      <c r="V905" s="93">
        <v>0</v>
      </c>
      <c r="W905" s="93">
        <v>0</v>
      </c>
      <c r="X905" s="93">
        <v>0</v>
      </c>
      <c r="Y905" s="93">
        <v>0</v>
      </c>
      <c r="Z905" s="93">
        <v>0</v>
      </c>
      <c r="AA905" s="93">
        <v>0</v>
      </c>
      <c r="AB905" s="93">
        <v>0</v>
      </c>
      <c r="AC905" s="93">
        <v>0</v>
      </c>
      <c r="AD905" s="93">
        <v>0</v>
      </c>
      <c r="AE905" s="292">
        <f t="shared" si="817"/>
        <v>0</v>
      </c>
      <c r="AF905" s="93">
        <v>0</v>
      </c>
      <c r="AG905" s="93">
        <v>0</v>
      </c>
      <c r="AH905" s="93">
        <v>0</v>
      </c>
      <c r="AI905" s="93">
        <v>0</v>
      </c>
      <c r="AJ905" s="93">
        <v>0</v>
      </c>
      <c r="AK905" s="93">
        <v>0</v>
      </c>
      <c r="AL905" s="93">
        <v>0</v>
      </c>
      <c r="AM905" s="93">
        <v>0</v>
      </c>
      <c r="AN905" s="93">
        <v>0</v>
      </c>
      <c r="AO905" s="93">
        <v>0</v>
      </c>
      <c r="AP905" s="93">
        <v>0</v>
      </c>
      <c r="AQ905"/>
    </row>
    <row r="906" spans="1:43" ht="15.75" hidden="1" customHeight="1">
      <c r="A906" s="43"/>
      <c r="B906" s="43"/>
      <c r="C906" s="28" t="s">
        <v>310</v>
      </c>
      <c r="D906" s="29" t="s">
        <v>421</v>
      </c>
      <c r="E906" s="93"/>
      <c r="F906" s="93"/>
      <c r="G906" s="93"/>
      <c r="H906" s="93"/>
      <c r="I906" s="93"/>
      <c r="J906" s="93"/>
      <c r="K906" s="93"/>
      <c r="L906" s="48">
        <f t="shared" si="837"/>
        <v>0</v>
      </c>
      <c r="M906" s="48">
        <f t="shared" si="838"/>
        <v>0</v>
      </c>
      <c r="N906" s="93"/>
      <c r="O906" s="93"/>
      <c r="P906" s="93"/>
      <c r="Q906" s="93"/>
      <c r="R906" s="93"/>
      <c r="S906" s="93"/>
      <c r="T906" s="93"/>
      <c r="U906" s="93"/>
      <c r="V906" s="93"/>
      <c r="W906" s="93"/>
      <c r="X906" s="93"/>
      <c r="Y906" s="93"/>
      <c r="Z906" s="93"/>
      <c r="AA906" s="93"/>
      <c r="AB906" s="93"/>
      <c r="AC906" s="93"/>
      <c r="AD906" s="93"/>
      <c r="AE906" s="292">
        <f t="shared" si="817"/>
        <v>0</v>
      </c>
      <c r="AF906" s="93"/>
      <c r="AG906" s="93"/>
      <c r="AH906" s="93"/>
      <c r="AI906" s="93"/>
      <c r="AJ906" s="93"/>
      <c r="AK906" s="93"/>
      <c r="AL906" s="93"/>
      <c r="AM906" s="93"/>
      <c r="AN906" s="93"/>
      <c r="AO906" s="93"/>
      <c r="AP906" s="93"/>
      <c r="AQ906"/>
    </row>
    <row r="907" spans="1:43" ht="13.5" hidden="1" customHeight="1">
      <c r="A907" s="43"/>
      <c r="B907" s="43"/>
      <c r="C907" s="25" t="s">
        <v>311</v>
      </c>
      <c r="D907" s="29"/>
      <c r="E907" s="286">
        <f t="shared" ref="E907:AP907" si="850">E908</f>
        <v>0</v>
      </c>
      <c r="F907" s="286">
        <f t="shared" si="850"/>
        <v>0</v>
      </c>
      <c r="G907" s="286">
        <f t="shared" si="850"/>
        <v>0</v>
      </c>
      <c r="H907" s="286">
        <f t="shared" si="850"/>
        <v>0</v>
      </c>
      <c r="I907" s="286">
        <f t="shared" si="850"/>
        <v>0</v>
      </c>
      <c r="J907" s="286">
        <f t="shared" si="850"/>
        <v>0</v>
      </c>
      <c r="K907" s="286">
        <f t="shared" si="850"/>
        <v>0</v>
      </c>
      <c r="L907" s="48">
        <f t="shared" si="837"/>
        <v>0</v>
      </c>
      <c r="M907" s="48">
        <f t="shared" si="838"/>
        <v>0</v>
      </c>
      <c r="N907" s="286">
        <f t="shared" si="850"/>
        <v>0</v>
      </c>
      <c r="O907" s="286">
        <f t="shared" si="850"/>
        <v>0</v>
      </c>
      <c r="P907" s="286">
        <f t="shared" si="850"/>
        <v>0</v>
      </c>
      <c r="Q907" s="286">
        <f t="shared" si="850"/>
        <v>0</v>
      </c>
      <c r="R907" s="286">
        <f t="shared" si="850"/>
        <v>0</v>
      </c>
      <c r="S907" s="286">
        <f t="shared" si="850"/>
        <v>0</v>
      </c>
      <c r="T907" s="286">
        <f t="shared" si="850"/>
        <v>0</v>
      </c>
      <c r="U907" s="286">
        <f t="shared" si="850"/>
        <v>0</v>
      </c>
      <c r="V907" s="286">
        <f t="shared" si="850"/>
        <v>0</v>
      </c>
      <c r="W907" s="286">
        <f t="shared" si="850"/>
        <v>0</v>
      </c>
      <c r="X907" s="286">
        <f t="shared" si="850"/>
        <v>0</v>
      </c>
      <c r="Y907" s="286">
        <f t="shared" si="850"/>
        <v>0</v>
      </c>
      <c r="Z907" s="286">
        <f t="shared" si="850"/>
        <v>0</v>
      </c>
      <c r="AA907" s="286">
        <f t="shared" si="850"/>
        <v>0</v>
      </c>
      <c r="AB907" s="286">
        <f t="shared" si="850"/>
        <v>0</v>
      </c>
      <c r="AC907" s="286">
        <f t="shared" si="850"/>
        <v>0</v>
      </c>
      <c r="AD907" s="286">
        <f t="shared" si="850"/>
        <v>0</v>
      </c>
      <c r="AE907" s="292">
        <f t="shared" si="817"/>
        <v>0</v>
      </c>
      <c r="AF907" s="286">
        <f t="shared" si="850"/>
        <v>0</v>
      </c>
      <c r="AG907" s="286">
        <f t="shared" si="850"/>
        <v>0</v>
      </c>
      <c r="AH907" s="286">
        <f t="shared" si="850"/>
        <v>0</v>
      </c>
      <c r="AI907" s="286">
        <f t="shared" si="850"/>
        <v>0</v>
      </c>
      <c r="AJ907" s="286">
        <f t="shared" si="850"/>
        <v>0</v>
      </c>
      <c r="AK907" s="286">
        <f t="shared" si="850"/>
        <v>0</v>
      </c>
      <c r="AL907" s="286">
        <f t="shared" si="850"/>
        <v>0</v>
      </c>
      <c r="AM907" s="286">
        <f t="shared" si="850"/>
        <v>0</v>
      </c>
      <c r="AN907" s="286">
        <f t="shared" si="850"/>
        <v>0</v>
      </c>
      <c r="AO907" s="286">
        <f t="shared" si="850"/>
        <v>0</v>
      </c>
      <c r="AP907" s="286">
        <f t="shared" si="850"/>
        <v>0</v>
      </c>
      <c r="AQ907"/>
    </row>
    <row r="908" spans="1:43" ht="14.25" hidden="1">
      <c r="A908" s="43"/>
      <c r="B908" s="43"/>
      <c r="C908" s="28" t="s">
        <v>317</v>
      </c>
      <c r="D908" s="29" t="s">
        <v>318</v>
      </c>
      <c r="E908" s="93"/>
      <c r="F908" s="93"/>
      <c r="G908" s="93"/>
      <c r="H908" s="93"/>
      <c r="I908" s="93"/>
      <c r="J908" s="93"/>
      <c r="K908" s="93"/>
      <c r="L908" s="48">
        <f t="shared" si="837"/>
        <v>0</v>
      </c>
      <c r="M908" s="48">
        <f t="shared" si="838"/>
        <v>0</v>
      </c>
      <c r="N908" s="93"/>
      <c r="O908" s="93"/>
      <c r="P908" s="93"/>
      <c r="Q908" s="93"/>
      <c r="R908" s="93"/>
      <c r="S908" s="93"/>
      <c r="T908" s="93"/>
      <c r="U908" s="93"/>
      <c r="V908" s="93"/>
      <c r="W908" s="93"/>
      <c r="X908" s="93"/>
      <c r="Y908" s="93"/>
      <c r="Z908" s="93"/>
      <c r="AA908" s="93"/>
      <c r="AB908" s="93"/>
      <c r="AC908" s="93"/>
      <c r="AD908" s="93"/>
      <c r="AE908" s="292">
        <f t="shared" si="817"/>
        <v>0</v>
      </c>
      <c r="AF908" s="93"/>
      <c r="AG908" s="93"/>
      <c r="AH908" s="93"/>
      <c r="AI908" s="93"/>
      <c r="AJ908" s="93"/>
      <c r="AK908" s="93"/>
      <c r="AL908" s="93"/>
      <c r="AM908" s="93"/>
      <c r="AN908" s="93"/>
      <c r="AO908" s="93"/>
      <c r="AP908" s="93"/>
      <c r="AQ908"/>
    </row>
    <row r="909" spans="1:43" ht="26.25" customHeight="1">
      <c r="A909" s="43"/>
      <c r="B909" s="43"/>
      <c r="C909" s="151" t="s">
        <v>948</v>
      </c>
      <c r="D909" s="129" t="s">
        <v>580</v>
      </c>
      <c r="E909" s="235">
        <f t="shared" ref="E909:K909" si="851">E910+E917</f>
        <v>8086</v>
      </c>
      <c r="F909" s="235">
        <f t="shared" si="851"/>
        <v>8783</v>
      </c>
      <c r="G909" s="235">
        <f t="shared" si="851"/>
        <v>7681</v>
      </c>
      <c r="H909" s="235">
        <f t="shared" si="851"/>
        <v>2466</v>
      </c>
      <c r="I909" s="235">
        <f t="shared" si="851"/>
        <v>1715</v>
      </c>
      <c r="J909" s="235">
        <f t="shared" si="851"/>
        <v>1815</v>
      </c>
      <c r="K909" s="235">
        <f t="shared" si="851"/>
        <v>1685</v>
      </c>
      <c r="L909" s="48">
        <f t="shared" si="837"/>
        <v>7681</v>
      </c>
      <c r="M909" s="48">
        <f t="shared" si="838"/>
        <v>0</v>
      </c>
      <c r="N909" s="235">
        <f t="shared" ref="N909:AP909" si="852">N910+N917</f>
        <v>7160</v>
      </c>
      <c r="O909" s="235">
        <f t="shared" si="852"/>
        <v>7160</v>
      </c>
      <c r="P909" s="235">
        <f t="shared" si="852"/>
        <v>7160</v>
      </c>
      <c r="Q909" s="235">
        <f t="shared" si="852"/>
        <v>0</v>
      </c>
      <c r="R909" s="235">
        <f t="shared" si="852"/>
        <v>0</v>
      </c>
      <c r="S909" s="235">
        <f t="shared" si="852"/>
        <v>0</v>
      </c>
      <c r="T909" s="235">
        <f t="shared" si="852"/>
        <v>0</v>
      </c>
      <c r="U909" s="235">
        <f t="shared" si="852"/>
        <v>0</v>
      </c>
      <c r="V909" s="235">
        <f t="shared" si="852"/>
        <v>300</v>
      </c>
      <c r="W909" s="235">
        <f t="shared" si="852"/>
        <v>0</v>
      </c>
      <c r="X909" s="235">
        <f t="shared" si="852"/>
        <v>-120</v>
      </c>
      <c r="Y909" s="235">
        <f t="shared" si="852"/>
        <v>0</v>
      </c>
      <c r="Z909" s="235">
        <f t="shared" si="852"/>
        <v>0</v>
      </c>
      <c r="AA909" s="235">
        <f t="shared" si="852"/>
        <v>140</v>
      </c>
      <c r="AB909" s="235">
        <f t="shared" si="852"/>
        <v>0</v>
      </c>
      <c r="AC909" s="235">
        <f t="shared" si="852"/>
        <v>0</v>
      </c>
      <c r="AD909" s="235">
        <f t="shared" si="852"/>
        <v>0</v>
      </c>
      <c r="AE909" s="292">
        <f t="shared" si="817"/>
        <v>8001</v>
      </c>
      <c r="AF909" s="235">
        <f t="shared" si="852"/>
        <v>8001</v>
      </c>
      <c r="AG909" s="235">
        <f t="shared" si="852"/>
        <v>7422</v>
      </c>
      <c r="AH909" s="235">
        <f t="shared" si="852"/>
        <v>8340</v>
      </c>
      <c r="AI909" s="235">
        <f t="shared" si="852"/>
        <v>0</v>
      </c>
      <c r="AJ909" s="235">
        <f t="shared" si="852"/>
        <v>0</v>
      </c>
      <c r="AK909" s="235">
        <f t="shared" si="852"/>
        <v>0</v>
      </c>
      <c r="AL909" s="235">
        <f t="shared" si="852"/>
        <v>0</v>
      </c>
      <c r="AM909" s="235">
        <f t="shared" si="852"/>
        <v>0</v>
      </c>
      <c r="AN909" s="235">
        <f t="shared" si="852"/>
        <v>0</v>
      </c>
      <c r="AO909" s="235">
        <f t="shared" si="852"/>
        <v>0</v>
      </c>
      <c r="AP909" s="235">
        <f t="shared" si="852"/>
        <v>0</v>
      </c>
      <c r="AQ909"/>
    </row>
    <row r="910" spans="1:43" ht="14.25">
      <c r="A910" s="43"/>
      <c r="B910" s="43"/>
      <c r="C910" s="197" t="s">
        <v>298</v>
      </c>
      <c r="D910" s="198"/>
      <c r="E910" s="288">
        <f t="shared" ref="E910:K910" si="853">E911+E916</f>
        <v>8060</v>
      </c>
      <c r="F910" s="288">
        <f t="shared" si="853"/>
        <v>8783</v>
      </c>
      <c r="G910" s="288">
        <f t="shared" si="853"/>
        <v>7160</v>
      </c>
      <c r="H910" s="288">
        <f t="shared" si="853"/>
        <v>1945</v>
      </c>
      <c r="I910" s="288">
        <f t="shared" si="853"/>
        <v>1715</v>
      </c>
      <c r="J910" s="288">
        <f t="shared" si="853"/>
        <v>1815</v>
      </c>
      <c r="K910" s="288">
        <f t="shared" si="853"/>
        <v>1685</v>
      </c>
      <c r="L910" s="48">
        <f t="shared" si="837"/>
        <v>7160</v>
      </c>
      <c r="M910" s="48">
        <f t="shared" si="838"/>
        <v>0</v>
      </c>
      <c r="N910" s="288">
        <f t="shared" ref="N910:AP910" si="854">N911+N916</f>
        <v>7160</v>
      </c>
      <c r="O910" s="288">
        <f t="shared" si="854"/>
        <v>7160</v>
      </c>
      <c r="P910" s="288">
        <f t="shared" si="854"/>
        <v>7160</v>
      </c>
      <c r="Q910" s="288">
        <f t="shared" si="854"/>
        <v>0</v>
      </c>
      <c r="R910" s="288">
        <f t="shared" si="854"/>
        <v>0</v>
      </c>
      <c r="S910" s="288">
        <f t="shared" si="854"/>
        <v>0</v>
      </c>
      <c r="T910" s="288">
        <f t="shared" si="854"/>
        <v>0</v>
      </c>
      <c r="U910" s="288">
        <f t="shared" si="854"/>
        <v>0</v>
      </c>
      <c r="V910" s="288">
        <f t="shared" si="854"/>
        <v>300</v>
      </c>
      <c r="W910" s="288">
        <f t="shared" si="854"/>
        <v>0</v>
      </c>
      <c r="X910" s="288">
        <f t="shared" si="854"/>
        <v>-120</v>
      </c>
      <c r="Y910" s="288">
        <f t="shared" si="854"/>
        <v>0</v>
      </c>
      <c r="Z910" s="288">
        <f t="shared" si="854"/>
        <v>0</v>
      </c>
      <c r="AA910" s="288">
        <f t="shared" si="854"/>
        <v>0</v>
      </c>
      <c r="AB910" s="288">
        <f t="shared" si="854"/>
        <v>0</v>
      </c>
      <c r="AC910" s="288">
        <f t="shared" si="854"/>
        <v>0</v>
      </c>
      <c r="AD910" s="288">
        <f t="shared" si="854"/>
        <v>0</v>
      </c>
      <c r="AE910" s="292">
        <f t="shared" si="817"/>
        <v>7340</v>
      </c>
      <c r="AF910" s="288">
        <f t="shared" si="854"/>
        <v>7340</v>
      </c>
      <c r="AG910" s="288">
        <f t="shared" si="854"/>
        <v>6813</v>
      </c>
      <c r="AH910" s="288">
        <f t="shared" si="854"/>
        <v>8340</v>
      </c>
      <c r="AI910" s="288">
        <f t="shared" si="854"/>
        <v>0</v>
      </c>
      <c r="AJ910" s="288">
        <f t="shared" si="854"/>
        <v>0</v>
      </c>
      <c r="AK910" s="288">
        <f t="shared" si="854"/>
        <v>0</v>
      </c>
      <c r="AL910" s="288">
        <f t="shared" si="854"/>
        <v>0</v>
      </c>
      <c r="AM910" s="288">
        <f t="shared" si="854"/>
        <v>0</v>
      </c>
      <c r="AN910" s="288">
        <f t="shared" si="854"/>
        <v>0</v>
      </c>
      <c r="AO910" s="288">
        <f t="shared" si="854"/>
        <v>0</v>
      </c>
      <c r="AP910" s="288">
        <f t="shared" si="854"/>
        <v>0</v>
      </c>
      <c r="AQ910"/>
    </row>
    <row r="911" spans="1:43" ht="14.25">
      <c r="A911" s="43"/>
      <c r="B911" s="43"/>
      <c r="C911" s="199" t="s">
        <v>299</v>
      </c>
      <c r="D911" s="198">
        <v>1</v>
      </c>
      <c r="E911" s="288">
        <f t="shared" ref="E911:AP911" si="855">E912</f>
        <v>8060</v>
      </c>
      <c r="F911" s="288">
        <f t="shared" si="855"/>
        <v>8783</v>
      </c>
      <c r="G911" s="288">
        <f t="shared" si="855"/>
        <v>7160</v>
      </c>
      <c r="H911" s="288">
        <f t="shared" si="855"/>
        <v>1945</v>
      </c>
      <c r="I911" s="288">
        <f t="shared" si="855"/>
        <v>1715</v>
      </c>
      <c r="J911" s="288">
        <f t="shared" si="855"/>
        <v>1815</v>
      </c>
      <c r="K911" s="288">
        <f t="shared" si="855"/>
        <v>1685</v>
      </c>
      <c r="L911" s="48">
        <f t="shared" si="837"/>
        <v>7160</v>
      </c>
      <c r="M911" s="48">
        <f t="shared" si="838"/>
        <v>0</v>
      </c>
      <c r="N911" s="288">
        <f t="shared" si="855"/>
        <v>7160</v>
      </c>
      <c r="O911" s="288">
        <f t="shared" si="855"/>
        <v>7160</v>
      </c>
      <c r="P911" s="288">
        <f t="shared" si="855"/>
        <v>7160</v>
      </c>
      <c r="Q911" s="288">
        <f t="shared" si="855"/>
        <v>0</v>
      </c>
      <c r="R911" s="288">
        <f t="shared" si="855"/>
        <v>0</v>
      </c>
      <c r="S911" s="288">
        <f t="shared" si="855"/>
        <v>0</v>
      </c>
      <c r="T911" s="288">
        <f t="shared" si="855"/>
        <v>0</v>
      </c>
      <c r="U911" s="288">
        <f t="shared" si="855"/>
        <v>0</v>
      </c>
      <c r="V911" s="288">
        <f t="shared" si="855"/>
        <v>300</v>
      </c>
      <c r="W911" s="288">
        <f t="shared" si="855"/>
        <v>0</v>
      </c>
      <c r="X911" s="288">
        <f t="shared" si="855"/>
        <v>-120</v>
      </c>
      <c r="Y911" s="288">
        <f t="shared" si="855"/>
        <v>0</v>
      </c>
      <c r="Z911" s="288">
        <f t="shared" si="855"/>
        <v>0</v>
      </c>
      <c r="AA911" s="288">
        <f t="shared" si="855"/>
        <v>0</v>
      </c>
      <c r="AB911" s="288">
        <f t="shared" si="855"/>
        <v>0</v>
      </c>
      <c r="AC911" s="288">
        <f t="shared" si="855"/>
        <v>0</v>
      </c>
      <c r="AD911" s="288">
        <f t="shared" si="855"/>
        <v>0</v>
      </c>
      <c r="AE911" s="292">
        <f t="shared" si="817"/>
        <v>7340</v>
      </c>
      <c r="AF911" s="288">
        <f t="shared" si="855"/>
        <v>7340</v>
      </c>
      <c r="AG911" s="288">
        <f t="shared" si="855"/>
        <v>6813</v>
      </c>
      <c r="AH911" s="288">
        <f t="shared" si="855"/>
        <v>8340</v>
      </c>
      <c r="AI911" s="288">
        <f t="shared" si="855"/>
        <v>0</v>
      </c>
      <c r="AJ911" s="288">
        <f t="shared" si="855"/>
        <v>0</v>
      </c>
      <c r="AK911" s="288">
        <f t="shared" si="855"/>
        <v>0</v>
      </c>
      <c r="AL911" s="288">
        <f t="shared" si="855"/>
        <v>0</v>
      </c>
      <c r="AM911" s="288">
        <f t="shared" si="855"/>
        <v>0</v>
      </c>
      <c r="AN911" s="288">
        <f t="shared" si="855"/>
        <v>0</v>
      </c>
      <c r="AO911" s="288">
        <f t="shared" si="855"/>
        <v>0</v>
      </c>
      <c r="AP911" s="288">
        <f t="shared" si="855"/>
        <v>0</v>
      </c>
      <c r="AQ911"/>
    </row>
    <row r="912" spans="1:43" ht="14.25">
      <c r="A912" s="43"/>
      <c r="B912" s="43"/>
      <c r="C912" s="199" t="s">
        <v>467</v>
      </c>
      <c r="D912" s="198" t="s">
        <v>419</v>
      </c>
      <c r="E912" s="288">
        <f t="shared" ref="E912:K912" si="856">E913+E914+E915</f>
        <v>8060</v>
      </c>
      <c r="F912" s="288">
        <f t="shared" si="856"/>
        <v>8783</v>
      </c>
      <c r="G912" s="288">
        <f t="shared" si="856"/>
        <v>7160</v>
      </c>
      <c r="H912" s="288">
        <f t="shared" si="856"/>
        <v>1945</v>
      </c>
      <c r="I912" s="288">
        <f t="shared" si="856"/>
        <v>1715</v>
      </c>
      <c r="J912" s="288">
        <f t="shared" si="856"/>
        <v>1815</v>
      </c>
      <c r="K912" s="288">
        <f t="shared" si="856"/>
        <v>1685</v>
      </c>
      <c r="L912" s="48">
        <f t="shared" si="837"/>
        <v>7160</v>
      </c>
      <c r="M912" s="48">
        <f t="shared" si="838"/>
        <v>0</v>
      </c>
      <c r="N912" s="288">
        <f t="shared" ref="N912:AP912" si="857">N913+N914+N915</f>
        <v>7160</v>
      </c>
      <c r="O912" s="288">
        <f t="shared" si="857"/>
        <v>7160</v>
      </c>
      <c r="P912" s="288">
        <f t="shared" si="857"/>
        <v>7160</v>
      </c>
      <c r="Q912" s="288">
        <f t="shared" si="857"/>
        <v>0</v>
      </c>
      <c r="R912" s="288">
        <f t="shared" si="857"/>
        <v>0</v>
      </c>
      <c r="S912" s="288">
        <f t="shared" si="857"/>
        <v>0</v>
      </c>
      <c r="T912" s="288">
        <f t="shared" si="857"/>
        <v>0</v>
      </c>
      <c r="U912" s="288">
        <f t="shared" si="857"/>
        <v>0</v>
      </c>
      <c r="V912" s="288">
        <f t="shared" si="857"/>
        <v>300</v>
      </c>
      <c r="W912" s="288">
        <f t="shared" si="857"/>
        <v>0</v>
      </c>
      <c r="X912" s="288">
        <f t="shared" si="857"/>
        <v>-120</v>
      </c>
      <c r="Y912" s="288">
        <f t="shared" si="857"/>
        <v>0</v>
      </c>
      <c r="Z912" s="288">
        <f t="shared" si="857"/>
        <v>0</v>
      </c>
      <c r="AA912" s="288">
        <f t="shared" si="857"/>
        <v>0</v>
      </c>
      <c r="AB912" s="288">
        <f t="shared" si="857"/>
        <v>0</v>
      </c>
      <c r="AC912" s="288">
        <f t="shared" si="857"/>
        <v>0</v>
      </c>
      <c r="AD912" s="288">
        <f t="shared" si="857"/>
        <v>0</v>
      </c>
      <c r="AE912" s="292">
        <f t="shared" si="817"/>
        <v>7340</v>
      </c>
      <c r="AF912" s="288">
        <f t="shared" si="857"/>
        <v>7340</v>
      </c>
      <c r="AG912" s="288">
        <f t="shared" si="857"/>
        <v>6813</v>
      </c>
      <c r="AH912" s="288">
        <f t="shared" si="857"/>
        <v>8340</v>
      </c>
      <c r="AI912" s="288">
        <f t="shared" si="857"/>
        <v>0</v>
      </c>
      <c r="AJ912" s="288">
        <f t="shared" si="857"/>
        <v>0</v>
      </c>
      <c r="AK912" s="288">
        <f t="shared" si="857"/>
        <v>0</v>
      </c>
      <c r="AL912" s="288">
        <f t="shared" si="857"/>
        <v>0</v>
      </c>
      <c r="AM912" s="288">
        <f t="shared" si="857"/>
        <v>0</v>
      </c>
      <c r="AN912" s="288">
        <f t="shared" si="857"/>
        <v>0</v>
      </c>
      <c r="AO912" s="288">
        <f t="shared" si="857"/>
        <v>0</v>
      </c>
      <c r="AP912" s="288">
        <f t="shared" si="857"/>
        <v>0</v>
      </c>
      <c r="AQ912"/>
    </row>
    <row r="913" spans="1:43" ht="14.25">
      <c r="A913" s="43"/>
      <c r="B913" s="43"/>
      <c r="C913" s="28" t="s">
        <v>300</v>
      </c>
      <c r="D913" s="29">
        <v>10</v>
      </c>
      <c r="E913" s="93">
        <v>5500</v>
      </c>
      <c r="F913" s="93">
        <v>5749</v>
      </c>
      <c r="G913" s="93">
        <v>5100</v>
      </c>
      <c r="H913" s="93">
        <v>1300</v>
      </c>
      <c r="I913" s="93">
        <v>1200</v>
      </c>
      <c r="J913" s="93">
        <v>1300</v>
      </c>
      <c r="K913" s="93">
        <v>1300</v>
      </c>
      <c r="L913" s="48">
        <f t="shared" si="837"/>
        <v>5100</v>
      </c>
      <c r="M913" s="48">
        <f t="shared" si="838"/>
        <v>0</v>
      </c>
      <c r="N913" s="93">
        <v>5100</v>
      </c>
      <c r="O913" s="93">
        <v>5100</v>
      </c>
      <c r="P913" s="93">
        <v>5100</v>
      </c>
      <c r="Q913" s="93"/>
      <c r="R913" s="93"/>
      <c r="S913" s="93"/>
      <c r="T913" s="93"/>
      <c r="U913" s="93"/>
      <c r="V913" s="93"/>
      <c r="W913" s="93"/>
      <c r="X913" s="93">
        <v>-80</v>
      </c>
      <c r="Y913" s="93"/>
      <c r="Z913" s="93"/>
      <c r="AA913" s="93"/>
      <c r="AB913" s="93"/>
      <c r="AC913" s="93"/>
      <c r="AD913" s="93"/>
      <c r="AE913" s="292">
        <f t="shared" si="817"/>
        <v>5020</v>
      </c>
      <c r="AF913" s="93">
        <v>5020</v>
      </c>
      <c r="AG913" s="93">
        <v>4641</v>
      </c>
      <c r="AH913" s="93">
        <v>5480</v>
      </c>
      <c r="AI913" s="93"/>
      <c r="AJ913" s="93"/>
      <c r="AK913" s="93"/>
      <c r="AL913" s="93"/>
      <c r="AM913" s="93"/>
      <c r="AN913" s="93"/>
      <c r="AO913" s="93"/>
      <c r="AP913" s="93"/>
      <c r="AQ913"/>
    </row>
    <row r="914" spans="1:43" ht="14.25">
      <c r="A914" s="43"/>
      <c r="B914" s="43"/>
      <c r="C914" s="28" t="s">
        <v>301</v>
      </c>
      <c r="D914" s="29">
        <v>20</v>
      </c>
      <c r="E914" s="93">
        <v>2500</v>
      </c>
      <c r="F914" s="93">
        <v>2974</v>
      </c>
      <c r="G914" s="93">
        <v>2000</v>
      </c>
      <c r="H914" s="93">
        <v>630</v>
      </c>
      <c r="I914" s="93">
        <v>500</v>
      </c>
      <c r="J914" s="93">
        <v>500</v>
      </c>
      <c r="K914" s="93">
        <v>370</v>
      </c>
      <c r="L914" s="48">
        <f t="shared" si="837"/>
        <v>2000</v>
      </c>
      <c r="M914" s="48">
        <f t="shared" si="838"/>
        <v>0</v>
      </c>
      <c r="N914" s="93">
        <v>2000</v>
      </c>
      <c r="O914" s="93">
        <v>2000</v>
      </c>
      <c r="P914" s="93">
        <v>2000</v>
      </c>
      <c r="Q914" s="93"/>
      <c r="R914" s="93"/>
      <c r="S914" s="93"/>
      <c r="T914" s="93"/>
      <c r="U914" s="93"/>
      <c r="V914" s="93">
        <v>300</v>
      </c>
      <c r="W914" s="93"/>
      <c r="X914" s="93">
        <v>-40</v>
      </c>
      <c r="Y914" s="93"/>
      <c r="Z914" s="93"/>
      <c r="AA914" s="93"/>
      <c r="AB914" s="93"/>
      <c r="AC914" s="93"/>
      <c r="AD914" s="93"/>
      <c r="AE914" s="292">
        <f t="shared" si="817"/>
        <v>2260</v>
      </c>
      <c r="AF914" s="93">
        <v>2260</v>
      </c>
      <c r="AG914" s="93">
        <v>2154</v>
      </c>
      <c r="AH914" s="93">
        <v>2800</v>
      </c>
      <c r="AI914" s="93"/>
      <c r="AJ914" s="93"/>
      <c r="AK914" s="93"/>
      <c r="AL914" s="93"/>
      <c r="AM914" s="93"/>
      <c r="AN914" s="93"/>
      <c r="AO914" s="93"/>
      <c r="AP914" s="93"/>
      <c r="AQ914"/>
    </row>
    <row r="915" spans="1:43" ht="14.25">
      <c r="A915" s="43"/>
      <c r="B915" s="43"/>
      <c r="C915" s="28" t="s">
        <v>564</v>
      </c>
      <c r="D915" s="29" t="s">
        <v>591</v>
      </c>
      <c r="E915" s="93">
        <v>60</v>
      </c>
      <c r="F915" s="93">
        <v>60</v>
      </c>
      <c r="G915" s="93">
        <v>60</v>
      </c>
      <c r="H915" s="93">
        <v>15</v>
      </c>
      <c r="I915" s="93">
        <v>15</v>
      </c>
      <c r="J915" s="93">
        <v>15</v>
      </c>
      <c r="K915" s="93">
        <v>15</v>
      </c>
      <c r="L915" s="48">
        <f t="shared" si="837"/>
        <v>60</v>
      </c>
      <c r="M915" s="48">
        <f t="shared" si="838"/>
        <v>0</v>
      </c>
      <c r="N915" s="93">
        <v>60</v>
      </c>
      <c r="O915" s="93">
        <v>60</v>
      </c>
      <c r="P915" s="93">
        <v>60</v>
      </c>
      <c r="Q915" s="93"/>
      <c r="R915" s="93"/>
      <c r="S915" s="93"/>
      <c r="T915" s="93"/>
      <c r="U915" s="93"/>
      <c r="V915" s="93"/>
      <c r="W915" s="93"/>
      <c r="X915" s="93"/>
      <c r="Y915" s="93"/>
      <c r="Z915" s="93"/>
      <c r="AA915" s="93"/>
      <c r="AB915" s="93"/>
      <c r="AC915" s="93"/>
      <c r="AD915" s="93"/>
      <c r="AE915" s="292">
        <f t="shared" si="817"/>
        <v>60</v>
      </c>
      <c r="AF915" s="93">
        <v>60</v>
      </c>
      <c r="AG915" s="93">
        <v>18</v>
      </c>
      <c r="AH915" s="93">
        <v>60</v>
      </c>
      <c r="AI915" s="93"/>
      <c r="AJ915" s="93"/>
      <c r="AK915" s="93"/>
      <c r="AL915" s="93"/>
      <c r="AM915" s="93"/>
      <c r="AN915" s="93"/>
      <c r="AO915" s="93"/>
      <c r="AP915" s="93"/>
      <c r="AQ915"/>
    </row>
    <row r="916" spans="1:43" ht="14.25" hidden="1">
      <c r="A916" s="43"/>
      <c r="B916" s="43"/>
      <c r="C916" s="28" t="s">
        <v>310</v>
      </c>
      <c r="D916" s="29" t="s">
        <v>421</v>
      </c>
      <c r="E916" s="93"/>
      <c r="F916" s="93"/>
      <c r="G916" s="93"/>
      <c r="H916" s="93"/>
      <c r="I916" s="93"/>
      <c r="J916" s="93"/>
      <c r="K916" s="93"/>
      <c r="L916" s="48">
        <f t="shared" si="837"/>
        <v>0</v>
      </c>
      <c r="M916" s="48">
        <f t="shared" si="838"/>
        <v>0</v>
      </c>
      <c r="N916" s="93"/>
      <c r="O916" s="93"/>
      <c r="P916" s="93"/>
      <c r="Q916" s="93"/>
      <c r="R916" s="93"/>
      <c r="S916" s="93"/>
      <c r="T916" s="93"/>
      <c r="U916" s="93"/>
      <c r="V916" s="93"/>
      <c r="W916" s="93"/>
      <c r="X916" s="93"/>
      <c r="Y916" s="93"/>
      <c r="Z916" s="93"/>
      <c r="AA916" s="93"/>
      <c r="AB916" s="93"/>
      <c r="AC916" s="93"/>
      <c r="AD916" s="93"/>
      <c r="AE916" s="292">
        <f t="shared" si="817"/>
        <v>0</v>
      </c>
      <c r="AF916" s="93"/>
      <c r="AG916" s="93"/>
      <c r="AH916" s="93"/>
      <c r="AI916" s="93"/>
      <c r="AJ916" s="93"/>
      <c r="AK916" s="93"/>
      <c r="AL916" s="93"/>
      <c r="AM916" s="93"/>
      <c r="AN916" s="93"/>
      <c r="AO916" s="93"/>
      <c r="AP916" s="93"/>
      <c r="AQ916"/>
    </row>
    <row r="917" spans="1:43" ht="14.25">
      <c r="A917" s="43"/>
      <c r="B917" s="43"/>
      <c r="C917" s="25" t="s">
        <v>311</v>
      </c>
      <c r="D917" s="29"/>
      <c r="E917" s="288">
        <f t="shared" ref="E917:AP917" si="858">E918</f>
        <v>26</v>
      </c>
      <c r="F917" s="288">
        <f t="shared" si="858"/>
        <v>0</v>
      </c>
      <c r="G917" s="288">
        <f t="shared" si="858"/>
        <v>521</v>
      </c>
      <c r="H917" s="288">
        <f t="shared" si="858"/>
        <v>521</v>
      </c>
      <c r="I917" s="288">
        <f t="shared" si="858"/>
        <v>0</v>
      </c>
      <c r="J917" s="288">
        <f t="shared" si="858"/>
        <v>0</v>
      </c>
      <c r="K917" s="288">
        <f t="shared" si="858"/>
        <v>0</v>
      </c>
      <c r="L917" s="48">
        <f t="shared" si="837"/>
        <v>521</v>
      </c>
      <c r="M917" s="48">
        <f t="shared" si="838"/>
        <v>0</v>
      </c>
      <c r="N917" s="288">
        <f t="shared" si="858"/>
        <v>0</v>
      </c>
      <c r="O917" s="288">
        <f t="shared" si="858"/>
        <v>0</v>
      </c>
      <c r="P917" s="288">
        <f t="shared" si="858"/>
        <v>0</v>
      </c>
      <c r="Q917" s="288">
        <f t="shared" si="858"/>
        <v>0</v>
      </c>
      <c r="R917" s="288">
        <f t="shared" si="858"/>
        <v>0</v>
      </c>
      <c r="S917" s="288">
        <f t="shared" si="858"/>
        <v>0</v>
      </c>
      <c r="T917" s="288">
        <f t="shared" si="858"/>
        <v>0</v>
      </c>
      <c r="U917" s="288">
        <f t="shared" si="858"/>
        <v>0</v>
      </c>
      <c r="V917" s="288">
        <f t="shared" si="858"/>
        <v>0</v>
      </c>
      <c r="W917" s="288">
        <f t="shared" si="858"/>
        <v>0</v>
      </c>
      <c r="X917" s="288">
        <f t="shared" si="858"/>
        <v>0</v>
      </c>
      <c r="Y917" s="288">
        <f t="shared" si="858"/>
        <v>0</v>
      </c>
      <c r="Z917" s="288">
        <f t="shared" si="858"/>
        <v>0</v>
      </c>
      <c r="AA917" s="288">
        <f t="shared" si="858"/>
        <v>140</v>
      </c>
      <c r="AB917" s="288">
        <f t="shared" si="858"/>
        <v>0</v>
      </c>
      <c r="AC917" s="288">
        <f t="shared" si="858"/>
        <v>0</v>
      </c>
      <c r="AD917" s="288">
        <f t="shared" si="858"/>
        <v>0</v>
      </c>
      <c r="AE917" s="292">
        <f t="shared" si="817"/>
        <v>661</v>
      </c>
      <c r="AF917" s="288">
        <f t="shared" si="858"/>
        <v>661</v>
      </c>
      <c r="AG917" s="288">
        <f t="shared" si="858"/>
        <v>609</v>
      </c>
      <c r="AH917" s="288">
        <f t="shared" si="858"/>
        <v>0</v>
      </c>
      <c r="AI917" s="288">
        <f t="shared" si="858"/>
        <v>0</v>
      </c>
      <c r="AJ917" s="288">
        <f t="shared" si="858"/>
        <v>0</v>
      </c>
      <c r="AK917" s="288">
        <f t="shared" si="858"/>
        <v>0</v>
      </c>
      <c r="AL917" s="288">
        <f t="shared" si="858"/>
        <v>0</v>
      </c>
      <c r="AM917" s="288">
        <f t="shared" si="858"/>
        <v>0</v>
      </c>
      <c r="AN917" s="288">
        <f t="shared" si="858"/>
        <v>0</v>
      </c>
      <c r="AO917" s="288">
        <f t="shared" si="858"/>
        <v>0</v>
      </c>
      <c r="AP917" s="288">
        <f t="shared" si="858"/>
        <v>0</v>
      </c>
      <c r="AQ917"/>
    </row>
    <row r="918" spans="1:43" ht="14.25">
      <c r="A918" s="43"/>
      <c r="B918" s="43"/>
      <c r="C918" s="28" t="s">
        <v>317</v>
      </c>
      <c r="D918" s="29" t="s">
        <v>318</v>
      </c>
      <c r="E918" s="93">
        <v>26</v>
      </c>
      <c r="F918" s="93"/>
      <c r="G918" s="93">
        <f>294+227</f>
        <v>521</v>
      </c>
      <c r="H918" s="93">
        <f>294+227</f>
        <v>521</v>
      </c>
      <c r="I918" s="93">
        <v>0</v>
      </c>
      <c r="J918" s="93">
        <v>0</v>
      </c>
      <c r="K918" s="93">
        <v>0</v>
      </c>
      <c r="L918" s="48">
        <f t="shared" si="837"/>
        <v>521</v>
      </c>
      <c r="M918" s="48">
        <f t="shared" si="838"/>
        <v>0</v>
      </c>
      <c r="N918" s="93">
        <v>0</v>
      </c>
      <c r="O918" s="93">
        <v>0</v>
      </c>
      <c r="P918" s="93">
        <v>0</v>
      </c>
      <c r="Q918" s="93"/>
      <c r="R918" s="93"/>
      <c r="S918" s="93"/>
      <c r="T918" s="93"/>
      <c r="U918" s="93"/>
      <c r="V918" s="93"/>
      <c r="W918" s="93"/>
      <c r="X918" s="93"/>
      <c r="Y918" s="93"/>
      <c r="Z918" s="93"/>
      <c r="AA918" s="93">
        <v>140</v>
      </c>
      <c r="AB918" s="93"/>
      <c r="AC918" s="93"/>
      <c r="AD918" s="93"/>
      <c r="AE918" s="292">
        <f t="shared" si="817"/>
        <v>661</v>
      </c>
      <c r="AF918" s="93">
        <v>661</v>
      </c>
      <c r="AG918" s="93">
        <v>609</v>
      </c>
      <c r="AH918" s="93"/>
      <c r="AI918" s="93"/>
      <c r="AJ918" s="93"/>
      <c r="AK918" s="93"/>
      <c r="AL918" s="93"/>
      <c r="AM918" s="93"/>
      <c r="AN918" s="93"/>
      <c r="AO918" s="93"/>
      <c r="AP918" s="93"/>
      <c r="AQ918"/>
    </row>
    <row r="919" spans="1:43" ht="14.25">
      <c r="A919" s="43" t="s">
        <v>592</v>
      </c>
      <c r="B919" s="43"/>
      <c r="C919" s="188" t="s">
        <v>593</v>
      </c>
      <c r="D919" s="129" t="s">
        <v>594</v>
      </c>
      <c r="E919" s="300">
        <f t="shared" ref="E919:AP919" si="859">E920</f>
        <v>26935</v>
      </c>
      <c r="F919" s="300">
        <f t="shared" si="859"/>
        <v>2180</v>
      </c>
      <c r="G919" s="300">
        <f t="shared" si="859"/>
        <v>2180</v>
      </c>
      <c r="H919" s="300">
        <f t="shared" si="859"/>
        <v>600</v>
      </c>
      <c r="I919" s="300">
        <f t="shared" si="859"/>
        <v>585</v>
      </c>
      <c r="J919" s="300">
        <f t="shared" si="859"/>
        <v>585</v>
      </c>
      <c r="K919" s="300">
        <f t="shared" si="859"/>
        <v>410</v>
      </c>
      <c r="L919" s="48">
        <f t="shared" si="837"/>
        <v>2180</v>
      </c>
      <c r="M919" s="48">
        <f t="shared" si="838"/>
        <v>0</v>
      </c>
      <c r="N919" s="300">
        <f t="shared" si="859"/>
        <v>2180</v>
      </c>
      <c r="O919" s="300">
        <f t="shared" si="859"/>
        <v>2180</v>
      </c>
      <c r="P919" s="300">
        <f t="shared" si="859"/>
        <v>2180</v>
      </c>
      <c r="Q919" s="300">
        <f t="shared" si="859"/>
        <v>0</v>
      </c>
      <c r="R919" s="300">
        <f t="shared" si="859"/>
        <v>0</v>
      </c>
      <c r="S919" s="300">
        <f t="shared" si="859"/>
        <v>0</v>
      </c>
      <c r="T919" s="300">
        <f t="shared" si="859"/>
        <v>0</v>
      </c>
      <c r="U919" s="300">
        <f t="shared" si="859"/>
        <v>0</v>
      </c>
      <c r="V919" s="300">
        <f t="shared" si="859"/>
        <v>0</v>
      </c>
      <c r="W919" s="300">
        <f t="shared" si="859"/>
        <v>0</v>
      </c>
      <c r="X919" s="300">
        <f t="shared" si="859"/>
        <v>0</v>
      </c>
      <c r="Y919" s="300">
        <f t="shared" si="859"/>
        <v>0</v>
      </c>
      <c r="Z919" s="300">
        <f t="shared" si="859"/>
        <v>0</v>
      </c>
      <c r="AA919" s="300">
        <f t="shared" si="859"/>
        <v>0</v>
      </c>
      <c r="AB919" s="300">
        <f t="shared" si="859"/>
        <v>0</v>
      </c>
      <c r="AC919" s="300">
        <f t="shared" si="859"/>
        <v>0</v>
      </c>
      <c r="AD919" s="300">
        <f t="shared" si="859"/>
        <v>0</v>
      </c>
      <c r="AE919" s="292">
        <f t="shared" si="817"/>
        <v>2180</v>
      </c>
      <c r="AF919" s="300">
        <f t="shared" si="859"/>
        <v>2180</v>
      </c>
      <c r="AG919" s="300">
        <f t="shared" si="859"/>
        <v>2146</v>
      </c>
      <c r="AH919" s="300">
        <f t="shared" si="859"/>
        <v>2180</v>
      </c>
      <c r="AI919" s="300">
        <f t="shared" si="859"/>
        <v>0</v>
      </c>
      <c r="AJ919" s="300">
        <f t="shared" si="859"/>
        <v>0</v>
      </c>
      <c r="AK919" s="300">
        <f t="shared" si="859"/>
        <v>0</v>
      </c>
      <c r="AL919" s="300">
        <f t="shared" si="859"/>
        <v>0</v>
      </c>
      <c r="AM919" s="300">
        <f t="shared" si="859"/>
        <v>0</v>
      </c>
      <c r="AN919" s="300">
        <f t="shared" si="859"/>
        <v>0</v>
      </c>
      <c r="AO919" s="300">
        <f t="shared" si="859"/>
        <v>0</v>
      </c>
      <c r="AP919" s="300">
        <f t="shared" si="859"/>
        <v>0</v>
      </c>
      <c r="AQ919"/>
    </row>
    <row r="920" spans="1:43" ht="14.25">
      <c r="A920" s="43"/>
      <c r="B920" s="43"/>
      <c r="C920" s="25" t="s">
        <v>298</v>
      </c>
      <c r="D920" s="29"/>
      <c r="E920" s="296">
        <f t="shared" ref="E920:K920" si="860">E921+E923</f>
        <v>26935</v>
      </c>
      <c r="F920" s="296">
        <f t="shared" si="860"/>
        <v>2180</v>
      </c>
      <c r="G920" s="296">
        <f t="shared" si="860"/>
        <v>2180</v>
      </c>
      <c r="H920" s="296">
        <f t="shared" si="860"/>
        <v>600</v>
      </c>
      <c r="I920" s="296">
        <f t="shared" si="860"/>
        <v>585</v>
      </c>
      <c r="J920" s="296">
        <f t="shared" si="860"/>
        <v>585</v>
      </c>
      <c r="K920" s="296">
        <f t="shared" si="860"/>
        <v>410</v>
      </c>
      <c r="L920" s="48">
        <f t="shared" si="837"/>
        <v>2180</v>
      </c>
      <c r="M920" s="48">
        <f t="shared" si="838"/>
        <v>0</v>
      </c>
      <c r="N920" s="296">
        <f t="shared" ref="N920:AP920" si="861">N921+N923</f>
        <v>2180</v>
      </c>
      <c r="O920" s="296">
        <f t="shared" si="861"/>
        <v>2180</v>
      </c>
      <c r="P920" s="296">
        <f t="shared" si="861"/>
        <v>2180</v>
      </c>
      <c r="Q920" s="296">
        <f t="shared" si="861"/>
        <v>0</v>
      </c>
      <c r="R920" s="296">
        <f t="shared" si="861"/>
        <v>0</v>
      </c>
      <c r="S920" s="296">
        <f t="shared" si="861"/>
        <v>0</v>
      </c>
      <c r="T920" s="296">
        <f t="shared" si="861"/>
        <v>0</v>
      </c>
      <c r="U920" s="296">
        <f t="shared" si="861"/>
        <v>0</v>
      </c>
      <c r="V920" s="296">
        <f t="shared" si="861"/>
        <v>0</v>
      </c>
      <c r="W920" s="296">
        <f t="shared" si="861"/>
        <v>0</v>
      </c>
      <c r="X920" s="296">
        <f t="shared" si="861"/>
        <v>0</v>
      </c>
      <c r="Y920" s="296">
        <f t="shared" si="861"/>
        <v>0</v>
      </c>
      <c r="Z920" s="296">
        <f t="shared" si="861"/>
        <v>0</v>
      </c>
      <c r="AA920" s="296">
        <f t="shared" si="861"/>
        <v>0</v>
      </c>
      <c r="AB920" s="296">
        <f t="shared" si="861"/>
        <v>0</v>
      </c>
      <c r="AC920" s="296">
        <f t="shared" si="861"/>
        <v>0</v>
      </c>
      <c r="AD920" s="296">
        <f t="shared" si="861"/>
        <v>0</v>
      </c>
      <c r="AE920" s="292">
        <f t="shared" si="817"/>
        <v>2180</v>
      </c>
      <c r="AF920" s="296">
        <f t="shared" si="861"/>
        <v>2180</v>
      </c>
      <c r="AG920" s="296">
        <f t="shared" si="861"/>
        <v>2146</v>
      </c>
      <c r="AH920" s="296">
        <f t="shared" si="861"/>
        <v>2180</v>
      </c>
      <c r="AI920" s="296">
        <f t="shared" si="861"/>
        <v>0</v>
      </c>
      <c r="AJ920" s="296">
        <f t="shared" si="861"/>
        <v>0</v>
      </c>
      <c r="AK920" s="296">
        <f t="shared" si="861"/>
        <v>0</v>
      </c>
      <c r="AL920" s="296">
        <f t="shared" si="861"/>
        <v>0</v>
      </c>
      <c r="AM920" s="296">
        <f t="shared" si="861"/>
        <v>0</v>
      </c>
      <c r="AN920" s="296">
        <f t="shared" si="861"/>
        <v>0</v>
      </c>
      <c r="AO920" s="296">
        <f t="shared" si="861"/>
        <v>0</v>
      </c>
      <c r="AP920" s="296">
        <f t="shared" si="861"/>
        <v>0</v>
      </c>
      <c r="AQ920"/>
    </row>
    <row r="921" spans="1:43" ht="14.25">
      <c r="A921" s="43"/>
      <c r="B921" s="43"/>
      <c r="C921" s="28" t="s">
        <v>299</v>
      </c>
      <c r="D921" s="29">
        <v>1</v>
      </c>
      <c r="E921" s="286">
        <f t="shared" ref="E921:AP921" si="862">E922</f>
        <v>26935</v>
      </c>
      <c r="F921" s="286">
        <f t="shared" si="862"/>
        <v>2180</v>
      </c>
      <c r="G921" s="286">
        <f t="shared" si="862"/>
        <v>2180</v>
      </c>
      <c r="H921" s="286">
        <f t="shared" si="862"/>
        <v>600</v>
      </c>
      <c r="I921" s="286">
        <f t="shared" si="862"/>
        <v>585</v>
      </c>
      <c r="J921" s="286">
        <f t="shared" si="862"/>
        <v>585</v>
      </c>
      <c r="K921" s="286">
        <f t="shared" si="862"/>
        <v>410</v>
      </c>
      <c r="L921" s="48">
        <f t="shared" si="837"/>
        <v>2180</v>
      </c>
      <c r="M921" s="48">
        <f t="shared" si="838"/>
        <v>0</v>
      </c>
      <c r="N921" s="286">
        <f t="shared" si="862"/>
        <v>2180</v>
      </c>
      <c r="O921" s="286">
        <f t="shared" si="862"/>
        <v>2180</v>
      </c>
      <c r="P921" s="286">
        <f t="shared" si="862"/>
        <v>2180</v>
      </c>
      <c r="Q921" s="286">
        <f t="shared" si="862"/>
        <v>0</v>
      </c>
      <c r="R921" s="286">
        <f t="shared" si="862"/>
        <v>0</v>
      </c>
      <c r="S921" s="286">
        <f t="shared" si="862"/>
        <v>0</v>
      </c>
      <c r="T921" s="286">
        <f t="shared" si="862"/>
        <v>0</v>
      </c>
      <c r="U921" s="286">
        <f t="shared" si="862"/>
        <v>0</v>
      </c>
      <c r="V921" s="286">
        <f t="shared" si="862"/>
        <v>0</v>
      </c>
      <c r="W921" s="286">
        <f t="shared" si="862"/>
        <v>0</v>
      </c>
      <c r="X921" s="286">
        <f t="shared" si="862"/>
        <v>0</v>
      </c>
      <c r="Y921" s="286">
        <f t="shared" si="862"/>
        <v>0</v>
      </c>
      <c r="Z921" s="286">
        <f t="shared" si="862"/>
        <v>0</v>
      </c>
      <c r="AA921" s="286">
        <f t="shared" si="862"/>
        <v>0</v>
      </c>
      <c r="AB921" s="286">
        <f t="shared" si="862"/>
        <v>0</v>
      </c>
      <c r="AC921" s="286">
        <f t="shared" si="862"/>
        <v>0</v>
      </c>
      <c r="AD921" s="286">
        <f t="shared" si="862"/>
        <v>0</v>
      </c>
      <c r="AE921" s="292">
        <f t="shared" si="817"/>
        <v>2180</v>
      </c>
      <c r="AF921" s="286">
        <f t="shared" si="862"/>
        <v>2180</v>
      </c>
      <c r="AG921" s="286">
        <f t="shared" si="862"/>
        <v>2146</v>
      </c>
      <c r="AH921" s="286">
        <f t="shared" si="862"/>
        <v>2180</v>
      </c>
      <c r="AI921" s="286">
        <f t="shared" si="862"/>
        <v>0</v>
      </c>
      <c r="AJ921" s="286">
        <f t="shared" si="862"/>
        <v>0</v>
      </c>
      <c r="AK921" s="286">
        <f t="shared" si="862"/>
        <v>0</v>
      </c>
      <c r="AL921" s="286">
        <f t="shared" si="862"/>
        <v>0</v>
      </c>
      <c r="AM921" s="286">
        <f t="shared" si="862"/>
        <v>0</v>
      </c>
      <c r="AN921" s="286">
        <f t="shared" si="862"/>
        <v>0</v>
      </c>
      <c r="AO921" s="286">
        <f t="shared" si="862"/>
        <v>0</v>
      </c>
      <c r="AP921" s="286">
        <f t="shared" si="862"/>
        <v>0</v>
      </c>
      <c r="AQ921"/>
    </row>
    <row r="922" spans="1:43" ht="18.75" customHeight="1">
      <c r="A922" s="43"/>
      <c r="B922" s="43"/>
      <c r="C922" s="28" t="s">
        <v>595</v>
      </c>
      <c r="D922" s="29">
        <v>59.15</v>
      </c>
      <c r="E922" s="93">
        <v>26935</v>
      </c>
      <c r="F922" s="93">
        <v>2180</v>
      </c>
      <c r="G922" s="93">
        <v>2180</v>
      </c>
      <c r="H922" s="93">
        <v>600</v>
      </c>
      <c r="I922" s="93">
        <v>585</v>
      </c>
      <c r="J922" s="93">
        <v>585</v>
      </c>
      <c r="K922" s="93">
        <v>410</v>
      </c>
      <c r="L922" s="48">
        <f t="shared" si="837"/>
        <v>2180</v>
      </c>
      <c r="M922" s="48">
        <f t="shared" si="838"/>
        <v>0</v>
      </c>
      <c r="N922" s="93">
        <v>2180</v>
      </c>
      <c r="O922" s="93">
        <v>2180</v>
      </c>
      <c r="P922" s="93">
        <v>2180</v>
      </c>
      <c r="Q922" s="93"/>
      <c r="R922" s="93"/>
      <c r="S922" s="93"/>
      <c r="T922" s="93"/>
      <c r="U922" s="93"/>
      <c r="V922" s="93"/>
      <c r="W922" s="93"/>
      <c r="X922" s="93"/>
      <c r="Y922" s="93"/>
      <c r="Z922" s="93"/>
      <c r="AA922" s="93"/>
      <c r="AB922" s="93"/>
      <c r="AC922" s="93"/>
      <c r="AD922" s="93"/>
      <c r="AE922" s="292">
        <f t="shared" si="817"/>
        <v>2180</v>
      </c>
      <c r="AF922" s="93">
        <v>2180</v>
      </c>
      <c r="AG922" s="93">
        <v>2146</v>
      </c>
      <c r="AH922" s="93">
        <v>2180</v>
      </c>
      <c r="AI922" s="93"/>
      <c r="AJ922" s="93"/>
      <c r="AK922" s="93"/>
      <c r="AL922" s="93"/>
      <c r="AM922" s="93"/>
      <c r="AN922" s="93"/>
      <c r="AO922" s="93"/>
      <c r="AP922" s="93"/>
      <c r="AQ922"/>
    </row>
    <row r="923" spans="1:43" ht="15.75" hidden="1" customHeight="1">
      <c r="A923" s="43"/>
      <c r="B923" s="43"/>
      <c r="C923" s="28" t="s">
        <v>310</v>
      </c>
      <c r="D923" s="29" t="s">
        <v>421</v>
      </c>
      <c r="E923" s="93"/>
      <c r="F923" s="93"/>
      <c r="G923" s="93"/>
      <c r="H923" s="93"/>
      <c r="I923" s="93"/>
      <c r="J923" s="93"/>
      <c r="K923" s="93"/>
      <c r="L923" s="48">
        <f t="shared" si="837"/>
        <v>0</v>
      </c>
      <c r="M923" s="48">
        <f t="shared" si="838"/>
        <v>0</v>
      </c>
      <c r="N923" s="93"/>
      <c r="O923" s="93"/>
      <c r="P923" s="93"/>
      <c r="Q923" s="93"/>
      <c r="R923" s="93"/>
      <c r="S923" s="93"/>
      <c r="T923" s="93"/>
      <c r="U923" s="93"/>
      <c r="V923" s="93"/>
      <c r="W923" s="93"/>
      <c r="X923" s="93"/>
      <c r="Y923" s="93"/>
      <c r="Z923" s="93"/>
      <c r="AA923" s="93"/>
      <c r="AB923" s="93"/>
      <c r="AC923" s="93"/>
      <c r="AD923" s="93"/>
      <c r="AE923" s="292">
        <f t="shared" si="817"/>
        <v>0</v>
      </c>
      <c r="AF923" s="93"/>
      <c r="AG923" s="93"/>
      <c r="AH923" s="93"/>
      <c r="AI923" s="93"/>
      <c r="AJ923" s="93"/>
      <c r="AK923" s="93"/>
      <c r="AL923" s="93"/>
      <c r="AM923" s="93"/>
      <c r="AN923" s="93"/>
      <c r="AO923" s="93"/>
      <c r="AP923" s="93"/>
      <c r="AQ923"/>
    </row>
    <row r="924" spans="1:43" ht="18.75" hidden="1" customHeight="1">
      <c r="A924" s="43" t="s">
        <v>596</v>
      </c>
      <c r="B924" s="43"/>
      <c r="C924" s="200" t="s">
        <v>597</v>
      </c>
      <c r="D924" s="29" t="s">
        <v>598</v>
      </c>
      <c r="E924" s="296">
        <f t="shared" ref="E924:K924" si="863">E925+E931</f>
        <v>0</v>
      </c>
      <c r="F924" s="296">
        <f t="shared" si="863"/>
        <v>0</v>
      </c>
      <c r="G924" s="296">
        <f t="shared" si="863"/>
        <v>0</v>
      </c>
      <c r="H924" s="296">
        <f t="shared" si="863"/>
        <v>0</v>
      </c>
      <c r="I924" s="296">
        <f t="shared" si="863"/>
        <v>0</v>
      </c>
      <c r="J924" s="296">
        <f t="shared" si="863"/>
        <v>0</v>
      </c>
      <c r="K924" s="296">
        <f t="shared" si="863"/>
        <v>0</v>
      </c>
      <c r="L924" s="48">
        <f t="shared" si="837"/>
        <v>0</v>
      </c>
      <c r="M924" s="48">
        <f t="shared" si="838"/>
        <v>0</v>
      </c>
      <c r="N924" s="296">
        <f t="shared" ref="N924:AP924" si="864">N925+N931</f>
        <v>0</v>
      </c>
      <c r="O924" s="296">
        <f t="shared" si="864"/>
        <v>0</v>
      </c>
      <c r="P924" s="296">
        <f t="shared" si="864"/>
        <v>0</v>
      </c>
      <c r="Q924" s="296">
        <f t="shared" si="864"/>
        <v>0</v>
      </c>
      <c r="R924" s="296">
        <f t="shared" si="864"/>
        <v>0</v>
      </c>
      <c r="S924" s="296">
        <f t="shared" si="864"/>
        <v>0</v>
      </c>
      <c r="T924" s="296">
        <f t="shared" si="864"/>
        <v>0</v>
      </c>
      <c r="U924" s="296">
        <f t="shared" si="864"/>
        <v>0</v>
      </c>
      <c r="V924" s="296">
        <f t="shared" si="864"/>
        <v>0</v>
      </c>
      <c r="W924" s="296">
        <f t="shared" si="864"/>
        <v>0</v>
      </c>
      <c r="X924" s="296">
        <f t="shared" si="864"/>
        <v>0</v>
      </c>
      <c r="Y924" s="296">
        <f t="shared" si="864"/>
        <v>0</v>
      </c>
      <c r="Z924" s="296">
        <f t="shared" si="864"/>
        <v>0</v>
      </c>
      <c r="AA924" s="296">
        <f t="shared" si="864"/>
        <v>0</v>
      </c>
      <c r="AB924" s="296">
        <f t="shared" si="864"/>
        <v>0</v>
      </c>
      <c r="AC924" s="296">
        <f t="shared" si="864"/>
        <v>0</v>
      </c>
      <c r="AD924" s="296">
        <f t="shared" si="864"/>
        <v>0</v>
      </c>
      <c r="AE924" s="292">
        <f t="shared" si="817"/>
        <v>0</v>
      </c>
      <c r="AF924" s="296">
        <f t="shared" si="864"/>
        <v>0</v>
      </c>
      <c r="AG924" s="296">
        <f t="shared" si="864"/>
        <v>0</v>
      </c>
      <c r="AH924" s="296">
        <f t="shared" si="864"/>
        <v>0</v>
      </c>
      <c r="AI924" s="296">
        <f t="shared" si="864"/>
        <v>0</v>
      </c>
      <c r="AJ924" s="296">
        <f t="shared" si="864"/>
        <v>0</v>
      </c>
      <c r="AK924" s="296">
        <f t="shared" si="864"/>
        <v>0</v>
      </c>
      <c r="AL924" s="296">
        <f t="shared" si="864"/>
        <v>0</v>
      </c>
      <c r="AM924" s="296">
        <f t="shared" si="864"/>
        <v>0</v>
      </c>
      <c r="AN924" s="296">
        <f t="shared" si="864"/>
        <v>0</v>
      </c>
      <c r="AO924" s="296">
        <f t="shared" si="864"/>
        <v>0</v>
      </c>
      <c r="AP924" s="296">
        <f t="shared" si="864"/>
        <v>0</v>
      </c>
      <c r="AQ924"/>
    </row>
    <row r="925" spans="1:43" ht="18.75" hidden="1" customHeight="1">
      <c r="A925" s="43"/>
      <c r="B925" s="43"/>
      <c r="C925" s="25" t="s">
        <v>298</v>
      </c>
      <c r="D925" s="29"/>
      <c r="E925" s="296">
        <f t="shared" ref="E925:AP925" si="865">E926</f>
        <v>0</v>
      </c>
      <c r="F925" s="296">
        <f t="shared" si="865"/>
        <v>0</v>
      </c>
      <c r="G925" s="296">
        <f t="shared" si="865"/>
        <v>0</v>
      </c>
      <c r="H925" s="296">
        <f t="shared" si="865"/>
        <v>0</v>
      </c>
      <c r="I925" s="296">
        <f t="shared" si="865"/>
        <v>0</v>
      </c>
      <c r="J925" s="296">
        <f t="shared" si="865"/>
        <v>0</v>
      </c>
      <c r="K925" s="296">
        <f t="shared" si="865"/>
        <v>0</v>
      </c>
      <c r="L925" s="48">
        <f t="shared" si="837"/>
        <v>0</v>
      </c>
      <c r="M925" s="48">
        <f t="shared" si="838"/>
        <v>0</v>
      </c>
      <c r="N925" s="296">
        <f t="shared" si="865"/>
        <v>0</v>
      </c>
      <c r="O925" s="296">
        <f t="shared" si="865"/>
        <v>0</v>
      </c>
      <c r="P925" s="296">
        <f t="shared" si="865"/>
        <v>0</v>
      </c>
      <c r="Q925" s="296">
        <f t="shared" si="865"/>
        <v>0</v>
      </c>
      <c r="R925" s="296">
        <f t="shared" si="865"/>
        <v>0</v>
      </c>
      <c r="S925" s="296">
        <f t="shared" si="865"/>
        <v>0</v>
      </c>
      <c r="T925" s="296">
        <f t="shared" si="865"/>
        <v>0</v>
      </c>
      <c r="U925" s="296">
        <f t="shared" si="865"/>
        <v>0</v>
      </c>
      <c r="V925" s="296">
        <f t="shared" si="865"/>
        <v>0</v>
      </c>
      <c r="W925" s="296">
        <f t="shared" si="865"/>
        <v>0</v>
      </c>
      <c r="X925" s="296">
        <f t="shared" si="865"/>
        <v>0</v>
      </c>
      <c r="Y925" s="296">
        <f t="shared" si="865"/>
        <v>0</v>
      </c>
      <c r="Z925" s="296">
        <f t="shared" si="865"/>
        <v>0</v>
      </c>
      <c r="AA925" s="296">
        <f t="shared" si="865"/>
        <v>0</v>
      </c>
      <c r="AB925" s="296">
        <f t="shared" si="865"/>
        <v>0</v>
      </c>
      <c r="AC925" s="296">
        <f t="shared" si="865"/>
        <v>0</v>
      </c>
      <c r="AD925" s="296">
        <f t="shared" si="865"/>
        <v>0</v>
      </c>
      <c r="AE925" s="292">
        <f t="shared" si="817"/>
        <v>0</v>
      </c>
      <c r="AF925" s="296">
        <f t="shared" si="865"/>
        <v>0</v>
      </c>
      <c r="AG925" s="296">
        <f t="shared" si="865"/>
        <v>0</v>
      </c>
      <c r="AH925" s="296">
        <f t="shared" si="865"/>
        <v>0</v>
      </c>
      <c r="AI925" s="296">
        <f t="shared" si="865"/>
        <v>0</v>
      </c>
      <c r="AJ925" s="296">
        <f t="shared" si="865"/>
        <v>0</v>
      </c>
      <c r="AK925" s="296">
        <f t="shared" si="865"/>
        <v>0</v>
      </c>
      <c r="AL925" s="296">
        <f t="shared" si="865"/>
        <v>0</v>
      </c>
      <c r="AM925" s="296">
        <f t="shared" si="865"/>
        <v>0</v>
      </c>
      <c r="AN925" s="296">
        <f t="shared" si="865"/>
        <v>0</v>
      </c>
      <c r="AO925" s="296">
        <f t="shared" si="865"/>
        <v>0</v>
      </c>
      <c r="AP925" s="296">
        <f t="shared" si="865"/>
        <v>0</v>
      </c>
      <c r="AQ925"/>
    </row>
    <row r="926" spans="1:43" ht="18.75" hidden="1" customHeight="1">
      <c r="A926" s="43"/>
      <c r="B926" s="43"/>
      <c r="C926" s="28" t="s">
        <v>299</v>
      </c>
      <c r="D926" s="29">
        <v>1</v>
      </c>
      <c r="E926" s="286">
        <f t="shared" ref="E926:K926" si="866">E927+E930</f>
        <v>0</v>
      </c>
      <c r="F926" s="286">
        <f t="shared" si="866"/>
        <v>0</v>
      </c>
      <c r="G926" s="286">
        <f t="shared" si="866"/>
        <v>0</v>
      </c>
      <c r="H926" s="286">
        <f t="shared" si="866"/>
        <v>0</v>
      </c>
      <c r="I926" s="286">
        <f t="shared" si="866"/>
        <v>0</v>
      </c>
      <c r="J926" s="286">
        <f t="shared" si="866"/>
        <v>0</v>
      </c>
      <c r="K926" s="286">
        <f t="shared" si="866"/>
        <v>0</v>
      </c>
      <c r="L926" s="48">
        <f t="shared" si="837"/>
        <v>0</v>
      </c>
      <c r="M926" s="48">
        <f t="shared" si="838"/>
        <v>0</v>
      </c>
      <c r="N926" s="286">
        <f t="shared" ref="N926:AP926" si="867">N927+N930</f>
        <v>0</v>
      </c>
      <c r="O926" s="286">
        <f t="shared" si="867"/>
        <v>0</v>
      </c>
      <c r="P926" s="286">
        <f t="shared" si="867"/>
        <v>0</v>
      </c>
      <c r="Q926" s="286">
        <f t="shared" si="867"/>
        <v>0</v>
      </c>
      <c r="R926" s="286">
        <f t="shared" si="867"/>
        <v>0</v>
      </c>
      <c r="S926" s="286">
        <f t="shared" si="867"/>
        <v>0</v>
      </c>
      <c r="T926" s="286">
        <f t="shared" si="867"/>
        <v>0</v>
      </c>
      <c r="U926" s="286">
        <f t="shared" si="867"/>
        <v>0</v>
      </c>
      <c r="V926" s="286">
        <f t="shared" si="867"/>
        <v>0</v>
      </c>
      <c r="W926" s="286">
        <f t="shared" si="867"/>
        <v>0</v>
      </c>
      <c r="X926" s="286">
        <f t="shared" si="867"/>
        <v>0</v>
      </c>
      <c r="Y926" s="286">
        <f t="shared" si="867"/>
        <v>0</v>
      </c>
      <c r="Z926" s="286">
        <f t="shared" si="867"/>
        <v>0</v>
      </c>
      <c r="AA926" s="286">
        <f t="shared" si="867"/>
        <v>0</v>
      </c>
      <c r="AB926" s="286">
        <f t="shared" si="867"/>
        <v>0</v>
      </c>
      <c r="AC926" s="286">
        <f t="shared" si="867"/>
        <v>0</v>
      </c>
      <c r="AD926" s="286">
        <f t="shared" si="867"/>
        <v>0</v>
      </c>
      <c r="AE926" s="292">
        <f t="shared" si="817"/>
        <v>0</v>
      </c>
      <c r="AF926" s="286">
        <f t="shared" si="867"/>
        <v>0</v>
      </c>
      <c r="AG926" s="286">
        <f t="shared" si="867"/>
        <v>0</v>
      </c>
      <c r="AH926" s="286">
        <f t="shared" si="867"/>
        <v>0</v>
      </c>
      <c r="AI926" s="286">
        <f t="shared" si="867"/>
        <v>0</v>
      </c>
      <c r="AJ926" s="286">
        <f t="shared" si="867"/>
        <v>0</v>
      </c>
      <c r="AK926" s="286">
        <f t="shared" si="867"/>
        <v>0</v>
      </c>
      <c r="AL926" s="286">
        <f t="shared" si="867"/>
        <v>0</v>
      </c>
      <c r="AM926" s="286">
        <f t="shared" si="867"/>
        <v>0</v>
      </c>
      <c r="AN926" s="286">
        <f t="shared" si="867"/>
        <v>0</v>
      </c>
      <c r="AO926" s="286">
        <f t="shared" si="867"/>
        <v>0</v>
      </c>
      <c r="AP926" s="286">
        <f t="shared" si="867"/>
        <v>0</v>
      </c>
      <c r="AQ926"/>
    </row>
    <row r="927" spans="1:43" ht="18.75" hidden="1" customHeight="1">
      <c r="A927" s="43"/>
      <c r="B927" s="43"/>
      <c r="C927" s="28" t="s">
        <v>467</v>
      </c>
      <c r="D927" s="29" t="s">
        <v>419</v>
      </c>
      <c r="E927" s="286">
        <f t="shared" ref="E927:K927" si="868">E928+E929</f>
        <v>0</v>
      </c>
      <c r="F927" s="286">
        <f t="shared" si="868"/>
        <v>0</v>
      </c>
      <c r="G927" s="286">
        <f t="shared" si="868"/>
        <v>0</v>
      </c>
      <c r="H927" s="286">
        <f t="shared" si="868"/>
        <v>0</v>
      </c>
      <c r="I927" s="286">
        <f t="shared" si="868"/>
        <v>0</v>
      </c>
      <c r="J927" s="286">
        <f t="shared" si="868"/>
        <v>0</v>
      </c>
      <c r="K927" s="286">
        <f t="shared" si="868"/>
        <v>0</v>
      </c>
      <c r="L927" s="48">
        <f t="shared" si="837"/>
        <v>0</v>
      </c>
      <c r="M927" s="48">
        <f t="shared" si="838"/>
        <v>0</v>
      </c>
      <c r="N927" s="286">
        <f t="shared" ref="N927:AP927" si="869">N928+N929</f>
        <v>0</v>
      </c>
      <c r="O927" s="286">
        <f t="shared" si="869"/>
        <v>0</v>
      </c>
      <c r="P927" s="286">
        <f t="shared" si="869"/>
        <v>0</v>
      </c>
      <c r="Q927" s="286">
        <f t="shared" si="869"/>
        <v>0</v>
      </c>
      <c r="R927" s="286">
        <f t="shared" si="869"/>
        <v>0</v>
      </c>
      <c r="S927" s="286">
        <f t="shared" si="869"/>
        <v>0</v>
      </c>
      <c r="T927" s="286">
        <f t="shared" si="869"/>
        <v>0</v>
      </c>
      <c r="U927" s="286">
        <f t="shared" si="869"/>
        <v>0</v>
      </c>
      <c r="V927" s="286">
        <f t="shared" si="869"/>
        <v>0</v>
      </c>
      <c r="W927" s="286">
        <f t="shared" si="869"/>
        <v>0</v>
      </c>
      <c r="X927" s="286">
        <f t="shared" si="869"/>
        <v>0</v>
      </c>
      <c r="Y927" s="286">
        <f t="shared" si="869"/>
        <v>0</v>
      </c>
      <c r="Z927" s="286">
        <f t="shared" si="869"/>
        <v>0</v>
      </c>
      <c r="AA927" s="286">
        <f t="shared" si="869"/>
        <v>0</v>
      </c>
      <c r="AB927" s="286">
        <f t="shared" si="869"/>
        <v>0</v>
      </c>
      <c r="AC927" s="286">
        <f t="shared" si="869"/>
        <v>0</v>
      </c>
      <c r="AD927" s="286">
        <f t="shared" si="869"/>
        <v>0</v>
      </c>
      <c r="AE927" s="292">
        <f t="shared" si="817"/>
        <v>0</v>
      </c>
      <c r="AF927" s="286">
        <f t="shared" si="869"/>
        <v>0</v>
      </c>
      <c r="AG927" s="286">
        <f t="shared" si="869"/>
        <v>0</v>
      </c>
      <c r="AH927" s="286">
        <f t="shared" si="869"/>
        <v>0</v>
      </c>
      <c r="AI927" s="286">
        <f t="shared" si="869"/>
        <v>0</v>
      </c>
      <c r="AJ927" s="286">
        <f t="shared" si="869"/>
        <v>0</v>
      </c>
      <c r="AK927" s="286">
        <f t="shared" si="869"/>
        <v>0</v>
      </c>
      <c r="AL927" s="286">
        <f t="shared" si="869"/>
        <v>0</v>
      </c>
      <c r="AM927" s="286">
        <f t="shared" si="869"/>
        <v>0</v>
      </c>
      <c r="AN927" s="286">
        <f t="shared" si="869"/>
        <v>0</v>
      </c>
      <c r="AO927" s="286">
        <f t="shared" si="869"/>
        <v>0</v>
      </c>
      <c r="AP927" s="286">
        <f t="shared" si="869"/>
        <v>0</v>
      </c>
      <c r="AQ927"/>
    </row>
    <row r="928" spans="1:43" ht="18.75" hidden="1" customHeight="1">
      <c r="A928" s="43"/>
      <c r="B928" s="43"/>
      <c r="C928" s="28" t="s">
        <v>300</v>
      </c>
      <c r="D928" s="29">
        <v>10</v>
      </c>
      <c r="E928" s="93">
        <v>0</v>
      </c>
      <c r="F928" s="93">
        <v>0</v>
      </c>
      <c r="G928" s="93">
        <v>0</v>
      </c>
      <c r="H928" s="93">
        <v>0</v>
      </c>
      <c r="I928" s="93">
        <v>0</v>
      </c>
      <c r="J928" s="93">
        <v>0</v>
      </c>
      <c r="K928" s="93">
        <v>0</v>
      </c>
      <c r="L928" s="48">
        <f t="shared" si="837"/>
        <v>0</v>
      </c>
      <c r="M928" s="48">
        <f t="shared" si="838"/>
        <v>0</v>
      </c>
      <c r="N928" s="93">
        <v>0</v>
      </c>
      <c r="O928" s="93">
        <v>0</v>
      </c>
      <c r="P928" s="93">
        <v>0</v>
      </c>
      <c r="Q928" s="93">
        <v>0</v>
      </c>
      <c r="R928" s="93">
        <v>0</v>
      </c>
      <c r="S928" s="93">
        <v>0</v>
      </c>
      <c r="T928" s="93">
        <v>0</v>
      </c>
      <c r="U928" s="93">
        <v>0</v>
      </c>
      <c r="V928" s="93">
        <v>0</v>
      </c>
      <c r="W928" s="93">
        <v>0</v>
      </c>
      <c r="X928" s="93">
        <v>0</v>
      </c>
      <c r="Y928" s="93">
        <v>0</v>
      </c>
      <c r="Z928" s="93">
        <v>0</v>
      </c>
      <c r="AA928" s="93">
        <v>0</v>
      </c>
      <c r="AB928" s="93">
        <v>0</v>
      </c>
      <c r="AC928" s="93">
        <v>0</v>
      </c>
      <c r="AD928" s="93">
        <v>0</v>
      </c>
      <c r="AE928" s="292">
        <f t="shared" si="817"/>
        <v>0</v>
      </c>
      <c r="AF928" s="93">
        <v>0</v>
      </c>
      <c r="AG928" s="93">
        <v>0</v>
      </c>
      <c r="AH928" s="93">
        <v>0</v>
      </c>
      <c r="AI928" s="93">
        <v>0</v>
      </c>
      <c r="AJ928" s="93">
        <v>0</v>
      </c>
      <c r="AK928" s="93">
        <v>0</v>
      </c>
      <c r="AL928" s="93">
        <v>0</v>
      </c>
      <c r="AM928" s="93">
        <v>0</v>
      </c>
      <c r="AN928" s="93">
        <v>0</v>
      </c>
      <c r="AO928" s="93">
        <v>0</v>
      </c>
      <c r="AP928" s="93">
        <v>0</v>
      </c>
      <c r="AQ928"/>
    </row>
    <row r="929" spans="1:43" ht="18.75" hidden="1" customHeight="1">
      <c r="A929" s="43"/>
      <c r="B929" s="43"/>
      <c r="C929" s="28" t="s">
        <v>301</v>
      </c>
      <c r="D929" s="29">
        <v>20</v>
      </c>
      <c r="E929" s="93">
        <v>0</v>
      </c>
      <c r="F929" s="93">
        <v>0</v>
      </c>
      <c r="G929" s="93">
        <v>0</v>
      </c>
      <c r="H929" s="93">
        <v>0</v>
      </c>
      <c r="I929" s="93">
        <v>0</v>
      </c>
      <c r="J929" s="93">
        <v>0</v>
      </c>
      <c r="K929" s="93">
        <v>0</v>
      </c>
      <c r="L929" s="48">
        <f t="shared" si="837"/>
        <v>0</v>
      </c>
      <c r="M929" s="48">
        <f t="shared" si="838"/>
        <v>0</v>
      </c>
      <c r="N929" s="93">
        <v>0</v>
      </c>
      <c r="O929" s="93">
        <v>0</v>
      </c>
      <c r="P929" s="93">
        <v>0</v>
      </c>
      <c r="Q929" s="93">
        <v>0</v>
      </c>
      <c r="R929" s="93">
        <v>0</v>
      </c>
      <c r="S929" s="93">
        <v>0</v>
      </c>
      <c r="T929" s="93">
        <v>0</v>
      </c>
      <c r="U929" s="93">
        <v>0</v>
      </c>
      <c r="V929" s="93">
        <v>0</v>
      </c>
      <c r="W929" s="93">
        <v>0</v>
      </c>
      <c r="X929" s="93">
        <v>0</v>
      </c>
      <c r="Y929" s="93">
        <v>0</v>
      </c>
      <c r="Z929" s="93">
        <v>0</v>
      </c>
      <c r="AA929" s="93">
        <v>0</v>
      </c>
      <c r="AB929" s="93">
        <v>0</v>
      </c>
      <c r="AC929" s="93">
        <v>0</v>
      </c>
      <c r="AD929" s="93">
        <v>0</v>
      </c>
      <c r="AE929" s="292">
        <f t="shared" si="817"/>
        <v>0</v>
      </c>
      <c r="AF929" s="93">
        <v>0</v>
      </c>
      <c r="AG929" s="93">
        <v>0</v>
      </c>
      <c r="AH929" s="93">
        <v>0</v>
      </c>
      <c r="AI929" s="93">
        <v>0</v>
      </c>
      <c r="AJ929" s="93">
        <v>0</v>
      </c>
      <c r="AK929" s="93">
        <v>0</v>
      </c>
      <c r="AL929" s="93">
        <v>0</v>
      </c>
      <c r="AM929" s="93">
        <v>0</v>
      </c>
      <c r="AN929" s="93">
        <v>0</v>
      </c>
      <c r="AO929" s="93">
        <v>0</v>
      </c>
      <c r="AP929" s="93">
        <v>0</v>
      </c>
      <c r="AQ929"/>
    </row>
    <row r="930" spans="1:43" ht="18.75" hidden="1" customHeight="1">
      <c r="A930" s="43"/>
      <c r="B930" s="43"/>
      <c r="C930" s="28" t="s">
        <v>599</v>
      </c>
      <c r="D930" s="29">
        <v>85.01</v>
      </c>
      <c r="E930" s="93"/>
      <c r="F930" s="93"/>
      <c r="G930" s="93"/>
      <c r="H930" s="93"/>
      <c r="I930" s="93"/>
      <c r="J930" s="93"/>
      <c r="K930" s="93"/>
      <c r="L930" s="48">
        <f t="shared" si="837"/>
        <v>0</v>
      </c>
      <c r="M930" s="48">
        <f t="shared" si="838"/>
        <v>0</v>
      </c>
      <c r="N930" s="93"/>
      <c r="O930" s="93"/>
      <c r="P930" s="93"/>
      <c r="Q930" s="93"/>
      <c r="R930" s="93"/>
      <c r="S930" s="93"/>
      <c r="T930" s="93"/>
      <c r="U930" s="93"/>
      <c r="V930" s="93"/>
      <c r="W930" s="93"/>
      <c r="X930" s="93"/>
      <c r="Y930" s="93"/>
      <c r="Z930" s="93"/>
      <c r="AA930" s="93"/>
      <c r="AB930" s="93"/>
      <c r="AC930" s="93"/>
      <c r="AD930" s="93"/>
      <c r="AE930" s="292">
        <f t="shared" si="817"/>
        <v>0</v>
      </c>
      <c r="AF930" s="93"/>
      <c r="AG930" s="93"/>
      <c r="AH930" s="93"/>
      <c r="AI930" s="93"/>
      <c r="AJ930" s="93"/>
      <c r="AK930" s="93"/>
      <c r="AL930" s="93"/>
      <c r="AM930" s="93"/>
      <c r="AN930" s="93"/>
      <c r="AO930" s="93"/>
      <c r="AP930" s="93"/>
      <c r="AQ930"/>
    </row>
    <row r="931" spans="1:43" ht="18.75" hidden="1" customHeight="1">
      <c r="A931" s="43"/>
      <c r="B931" s="43"/>
      <c r="C931" s="25" t="s">
        <v>311</v>
      </c>
      <c r="D931" s="29"/>
      <c r="E931" s="93"/>
      <c r="F931" s="93"/>
      <c r="G931" s="93"/>
      <c r="H931" s="93"/>
      <c r="I931" s="93"/>
      <c r="J931" s="93"/>
      <c r="K931" s="93"/>
      <c r="L931" s="48">
        <f t="shared" si="837"/>
        <v>0</v>
      </c>
      <c r="M931" s="48">
        <f t="shared" si="838"/>
        <v>0</v>
      </c>
      <c r="N931" s="93"/>
      <c r="O931" s="93"/>
      <c r="P931" s="93"/>
      <c r="Q931" s="93"/>
      <c r="R931" s="93"/>
      <c r="S931" s="93"/>
      <c r="T931" s="93"/>
      <c r="U931" s="93"/>
      <c r="V931" s="93"/>
      <c r="W931" s="93"/>
      <c r="X931" s="93"/>
      <c r="Y931" s="93"/>
      <c r="Z931" s="93"/>
      <c r="AA931" s="93"/>
      <c r="AB931" s="93"/>
      <c r="AC931" s="93"/>
      <c r="AD931" s="93"/>
      <c r="AE931" s="292">
        <f t="shared" si="817"/>
        <v>0</v>
      </c>
      <c r="AF931" s="93"/>
      <c r="AG931" s="93"/>
      <c r="AH931" s="93"/>
      <c r="AI931" s="93"/>
      <c r="AJ931" s="93"/>
      <c r="AK931" s="93"/>
      <c r="AL931" s="93"/>
      <c r="AM931" s="93"/>
      <c r="AN931" s="93"/>
      <c r="AO931" s="93"/>
      <c r="AP931" s="93"/>
      <c r="AQ931"/>
    </row>
    <row r="932" spans="1:43" ht="18.75" hidden="1" customHeight="1">
      <c r="A932" s="43"/>
      <c r="B932" s="43"/>
      <c r="C932" s="28" t="s">
        <v>600</v>
      </c>
      <c r="D932" s="29" t="s">
        <v>601</v>
      </c>
      <c r="E932" s="93"/>
      <c r="F932" s="93"/>
      <c r="G932" s="93"/>
      <c r="H932" s="93"/>
      <c r="I932" s="93"/>
      <c r="J932" s="93"/>
      <c r="K932" s="93"/>
      <c r="L932" s="48">
        <f t="shared" si="837"/>
        <v>0</v>
      </c>
      <c r="M932" s="48">
        <f t="shared" si="838"/>
        <v>0</v>
      </c>
      <c r="N932" s="93"/>
      <c r="O932" s="93"/>
      <c r="P932" s="93"/>
      <c r="Q932" s="93"/>
      <c r="R932" s="93"/>
      <c r="S932" s="93"/>
      <c r="T932" s="93"/>
      <c r="U932" s="93"/>
      <c r="V932" s="93"/>
      <c r="W932" s="93"/>
      <c r="X932" s="93"/>
      <c r="Y932" s="93"/>
      <c r="Z932" s="93"/>
      <c r="AA932" s="93"/>
      <c r="AB932" s="93"/>
      <c r="AC932" s="93"/>
      <c r="AD932" s="93"/>
      <c r="AE932" s="292">
        <f t="shared" si="817"/>
        <v>0</v>
      </c>
      <c r="AF932" s="93"/>
      <c r="AG932" s="93"/>
      <c r="AH932" s="93"/>
      <c r="AI932" s="93"/>
      <c r="AJ932" s="93"/>
      <c r="AK932" s="93"/>
      <c r="AL932" s="93"/>
      <c r="AM932" s="93"/>
      <c r="AN932" s="93"/>
      <c r="AO932" s="93"/>
      <c r="AP932" s="93"/>
      <c r="AQ932"/>
    </row>
    <row r="933" spans="1:43" ht="18.75" hidden="1" customHeight="1">
      <c r="A933" s="43"/>
      <c r="B933" s="43"/>
      <c r="C933" s="28" t="s">
        <v>317</v>
      </c>
      <c r="D933" s="29" t="s">
        <v>318</v>
      </c>
      <c r="E933" s="93"/>
      <c r="F933" s="93"/>
      <c r="G933" s="93"/>
      <c r="H933" s="93"/>
      <c r="I933" s="93"/>
      <c r="J933" s="93"/>
      <c r="K933" s="93"/>
      <c r="L933" s="48">
        <f t="shared" si="837"/>
        <v>0</v>
      </c>
      <c r="M933" s="48">
        <f t="shared" si="838"/>
        <v>0</v>
      </c>
      <c r="N933" s="93"/>
      <c r="O933" s="93"/>
      <c r="P933" s="93"/>
      <c r="Q933" s="93"/>
      <c r="R933" s="93"/>
      <c r="S933" s="93"/>
      <c r="T933" s="93"/>
      <c r="U933" s="93"/>
      <c r="V933" s="93"/>
      <c r="W933" s="93"/>
      <c r="X933" s="93"/>
      <c r="Y933" s="93"/>
      <c r="Z933" s="93"/>
      <c r="AA933" s="93"/>
      <c r="AB933" s="93"/>
      <c r="AC933" s="93"/>
      <c r="AD933" s="93"/>
      <c r="AE933" s="292">
        <f t="shared" ref="AE933:AE996" si="870">G933+Q933+R933+S933+T933+U933+AA933+V933+W933+X933+Y933+Z933+AB933+AC933+AD933</f>
        <v>0</v>
      </c>
      <c r="AF933" s="93"/>
      <c r="AG933" s="93"/>
      <c r="AH933" s="93"/>
      <c r="AI933" s="93"/>
      <c r="AJ933" s="93"/>
      <c r="AK933" s="93"/>
      <c r="AL933" s="93"/>
      <c r="AM933" s="93"/>
      <c r="AN933" s="93"/>
      <c r="AO933" s="93"/>
      <c r="AP933" s="93"/>
      <c r="AQ933"/>
    </row>
    <row r="934" spans="1:43" ht="21.75" customHeight="1">
      <c r="A934" s="43"/>
      <c r="B934" s="43"/>
      <c r="C934" s="201" t="s">
        <v>602</v>
      </c>
      <c r="D934" s="202" t="s">
        <v>603</v>
      </c>
      <c r="E934" s="308">
        <f t="shared" ref="E934:T936" si="871">E935</f>
        <v>1000</v>
      </c>
      <c r="F934" s="308">
        <f t="shared" si="871"/>
        <v>1500</v>
      </c>
      <c r="G934" s="308">
        <f t="shared" si="871"/>
        <v>1500</v>
      </c>
      <c r="H934" s="308">
        <f t="shared" si="871"/>
        <v>0</v>
      </c>
      <c r="I934" s="308">
        <f t="shared" si="871"/>
        <v>600</v>
      </c>
      <c r="J934" s="308">
        <f t="shared" si="871"/>
        <v>400</v>
      </c>
      <c r="K934" s="308">
        <f t="shared" si="871"/>
        <v>500</v>
      </c>
      <c r="L934" s="48">
        <f t="shared" si="837"/>
        <v>1500</v>
      </c>
      <c r="M934" s="48">
        <f t="shared" si="838"/>
        <v>0</v>
      </c>
      <c r="N934" s="308">
        <f t="shared" si="871"/>
        <v>1500</v>
      </c>
      <c r="O934" s="308">
        <f t="shared" si="871"/>
        <v>1500</v>
      </c>
      <c r="P934" s="308">
        <f t="shared" si="871"/>
        <v>1500</v>
      </c>
      <c r="Q934" s="308">
        <f t="shared" si="871"/>
        <v>0</v>
      </c>
      <c r="R934" s="308">
        <f t="shared" si="871"/>
        <v>0</v>
      </c>
      <c r="S934" s="308">
        <f t="shared" si="871"/>
        <v>0</v>
      </c>
      <c r="T934" s="308">
        <f t="shared" si="871"/>
        <v>0</v>
      </c>
      <c r="U934" s="308">
        <f t="shared" ref="U934:AP936" si="872">U935</f>
        <v>0</v>
      </c>
      <c r="V934" s="308">
        <f t="shared" si="872"/>
        <v>-400</v>
      </c>
      <c r="W934" s="308">
        <f t="shared" si="872"/>
        <v>0</v>
      </c>
      <c r="X934" s="308">
        <f t="shared" si="872"/>
        <v>-54</v>
      </c>
      <c r="Y934" s="308">
        <f t="shared" si="872"/>
        <v>0</v>
      </c>
      <c r="Z934" s="308">
        <f t="shared" si="872"/>
        <v>0</v>
      </c>
      <c r="AA934" s="308">
        <f t="shared" si="872"/>
        <v>0</v>
      </c>
      <c r="AB934" s="308">
        <f t="shared" si="872"/>
        <v>0</v>
      </c>
      <c r="AC934" s="308">
        <f t="shared" si="872"/>
        <v>0</v>
      </c>
      <c r="AD934" s="308">
        <f t="shared" si="872"/>
        <v>0</v>
      </c>
      <c r="AE934" s="292">
        <f t="shared" si="870"/>
        <v>1046</v>
      </c>
      <c r="AF934" s="308">
        <f t="shared" si="872"/>
        <v>1046</v>
      </c>
      <c r="AG934" s="308">
        <f t="shared" si="872"/>
        <v>1046</v>
      </c>
      <c r="AH934" s="308">
        <f t="shared" si="872"/>
        <v>2300</v>
      </c>
      <c r="AI934" s="308">
        <f t="shared" si="872"/>
        <v>0</v>
      </c>
      <c r="AJ934" s="308">
        <f t="shared" si="872"/>
        <v>0</v>
      </c>
      <c r="AK934" s="308">
        <f t="shared" si="872"/>
        <v>0</v>
      </c>
      <c r="AL934" s="308">
        <f t="shared" si="872"/>
        <v>0</v>
      </c>
      <c r="AM934" s="308">
        <f t="shared" si="872"/>
        <v>0</v>
      </c>
      <c r="AN934" s="308">
        <f t="shared" si="872"/>
        <v>0</v>
      </c>
      <c r="AO934" s="308">
        <f t="shared" si="872"/>
        <v>0</v>
      </c>
      <c r="AP934" s="308">
        <f t="shared" si="872"/>
        <v>0</v>
      </c>
      <c r="AQ934"/>
    </row>
    <row r="935" spans="1:43" ht="18.75" customHeight="1">
      <c r="A935" s="43"/>
      <c r="B935" s="43"/>
      <c r="C935" s="25" t="s">
        <v>298</v>
      </c>
      <c r="D935" s="29"/>
      <c r="E935" s="93">
        <f t="shared" si="871"/>
        <v>1000</v>
      </c>
      <c r="F935" s="93">
        <f t="shared" si="871"/>
        <v>1500</v>
      </c>
      <c r="G935" s="93">
        <f t="shared" si="871"/>
        <v>1500</v>
      </c>
      <c r="H935" s="93">
        <f t="shared" si="871"/>
        <v>0</v>
      </c>
      <c r="I935" s="93">
        <f t="shared" si="871"/>
        <v>600</v>
      </c>
      <c r="J935" s="93">
        <f t="shared" si="871"/>
        <v>400</v>
      </c>
      <c r="K935" s="93">
        <f t="shared" si="871"/>
        <v>500</v>
      </c>
      <c r="L935" s="48">
        <f t="shared" si="837"/>
        <v>1500</v>
      </c>
      <c r="M935" s="48">
        <f t="shared" si="838"/>
        <v>0</v>
      </c>
      <c r="N935" s="93">
        <f t="shared" si="871"/>
        <v>1500</v>
      </c>
      <c r="O935" s="93">
        <f t="shared" si="871"/>
        <v>1500</v>
      </c>
      <c r="P935" s="93">
        <f t="shared" si="871"/>
        <v>1500</v>
      </c>
      <c r="Q935" s="93">
        <f t="shared" si="871"/>
        <v>0</v>
      </c>
      <c r="R935" s="93">
        <f t="shared" si="871"/>
        <v>0</v>
      </c>
      <c r="S935" s="93">
        <f t="shared" si="871"/>
        <v>0</v>
      </c>
      <c r="T935" s="93">
        <f t="shared" si="871"/>
        <v>0</v>
      </c>
      <c r="U935" s="93">
        <f t="shared" si="872"/>
        <v>0</v>
      </c>
      <c r="V935" s="93">
        <f t="shared" si="872"/>
        <v>-400</v>
      </c>
      <c r="W935" s="93">
        <f t="shared" si="872"/>
        <v>0</v>
      </c>
      <c r="X935" s="93">
        <f t="shared" si="872"/>
        <v>-54</v>
      </c>
      <c r="Y935" s="93">
        <f t="shared" si="872"/>
        <v>0</v>
      </c>
      <c r="Z935" s="93">
        <f t="shared" si="872"/>
        <v>0</v>
      </c>
      <c r="AA935" s="93">
        <f t="shared" si="872"/>
        <v>0</v>
      </c>
      <c r="AB935" s="93">
        <f t="shared" si="872"/>
        <v>0</v>
      </c>
      <c r="AC935" s="93">
        <f t="shared" si="872"/>
        <v>0</v>
      </c>
      <c r="AD935" s="93">
        <f t="shared" si="872"/>
        <v>0</v>
      </c>
      <c r="AE935" s="292">
        <f t="shared" si="870"/>
        <v>1046</v>
      </c>
      <c r="AF935" s="93">
        <f t="shared" si="872"/>
        <v>1046</v>
      </c>
      <c r="AG935" s="93">
        <f t="shared" si="872"/>
        <v>1046</v>
      </c>
      <c r="AH935" s="93">
        <f t="shared" si="872"/>
        <v>2300</v>
      </c>
      <c r="AI935" s="93">
        <f t="shared" si="872"/>
        <v>0</v>
      </c>
      <c r="AJ935" s="93">
        <f t="shared" si="872"/>
        <v>0</v>
      </c>
      <c r="AK935" s="93">
        <f t="shared" si="872"/>
        <v>0</v>
      </c>
      <c r="AL935" s="93">
        <f t="shared" si="872"/>
        <v>0</v>
      </c>
      <c r="AM935" s="93">
        <f t="shared" si="872"/>
        <v>0</v>
      </c>
      <c r="AN935" s="93">
        <f t="shared" si="872"/>
        <v>0</v>
      </c>
      <c r="AO935" s="93">
        <f t="shared" si="872"/>
        <v>0</v>
      </c>
      <c r="AP935" s="93">
        <f t="shared" si="872"/>
        <v>0</v>
      </c>
      <c r="AQ935"/>
    </row>
    <row r="936" spans="1:43" ht="18.75" customHeight="1">
      <c r="A936" s="43"/>
      <c r="B936" s="43"/>
      <c r="C936" s="28" t="s">
        <v>299</v>
      </c>
      <c r="D936" s="29">
        <v>1</v>
      </c>
      <c r="E936" s="93">
        <f t="shared" si="871"/>
        <v>1000</v>
      </c>
      <c r="F936" s="93">
        <f t="shared" si="871"/>
        <v>1500</v>
      </c>
      <c r="G936" s="93">
        <f t="shared" si="871"/>
        <v>1500</v>
      </c>
      <c r="H936" s="93">
        <f t="shared" si="871"/>
        <v>0</v>
      </c>
      <c r="I936" s="93">
        <f t="shared" si="871"/>
        <v>600</v>
      </c>
      <c r="J936" s="93">
        <f t="shared" si="871"/>
        <v>400</v>
      </c>
      <c r="K936" s="93">
        <f t="shared" si="871"/>
        <v>500</v>
      </c>
      <c r="L936" s="48">
        <f t="shared" si="837"/>
        <v>1500</v>
      </c>
      <c r="M936" s="48">
        <f t="shared" si="838"/>
        <v>0</v>
      </c>
      <c r="N936" s="93">
        <f t="shared" si="871"/>
        <v>1500</v>
      </c>
      <c r="O936" s="93">
        <f t="shared" si="871"/>
        <v>1500</v>
      </c>
      <c r="P936" s="93">
        <f t="shared" si="871"/>
        <v>1500</v>
      </c>
      <c r="Q936" s="93">
        <f t="shared" si="871"/>
        <v>0</v>
      </c>
      <c r="R936" s="93">
        <f t="shared" si="871"/>
        <v>0</v>
      </c>
      <c r="S936" s="93">
        <f t="shared" si="871"/>
        <v>0</v>
      </c>
      <c r="T936" s="93">
        <f t="shared" si="871"/>
        <v>0</v>
      </c>
      <c r="U936" s="93">
        <f t="shared" si="872"/>
        <v>0</v>
      </c>
      <c r="V936" s="93">
        <f t="shared" si="872"/>
        <v>-400</v>
      </c>
      <c r="W936" s="93">
        <f t="shared" si="872"/>
        <v>0</v>
      </c>
      <c r="X936" s="93">
        <f t="shared" si="872"/>
        <v>-54</v>
      </c>
      <c r="Y936" s="93">
        <f t="shared" si="872"/>
        <v>0</v>
      </c>
      <c r="Z936" s="93">
        <f t="shared" si="872"/>
        <v>0</v>
      </c>
      <c r="AA936" s="93">
        <f t="shared" si="872"/>
        <v>0</v>
      </c>
      <c r="AB936" s="93">
        <f t="shared" si="872"/>
        <v>0</v>
      </c>
      <c r="AC936" s="93">
        <f t="shared" si="872"/>
        <v>0</v>
      </c>
      <c r="AD936" s="93">
        <f t="shared" si="872"/>
        <v>0</v>
      </c>
      <c r="AE936" s="292">
        <f t="shared" si="870"/>
        <v>1046</v>
      </c>
      <c r="AF936" s="93">
        <f t="shared" si="872"/>
        <v>1046</v>
      </c>
      <c r="AG936" s="93">
        <f t="shared" si="872"/>
        <v>1046</v>
      </c>
      <c r="AH936" s="93">
        <f t="shared" si="872"/>
        <v>2300</v>
      </c>
      <c r="AI936" s="93">
        <f t="shared" si="872"/>
        <v>0</v>
      </c>
      <c r="AJ936" s="93">
        <f t="shared" si="872"/>
        <v>0</v>
      </c>
      <c r="AK936" s="93">
        <f t="shared" si="872"/>
        <v>0</v>
      </c>
      <c r="AL936" s="93">
        <f t="shared" si="872"/>
        <v>0</v>
      </c>
      <c r="AM936" s="93">
        <f t="shared" si="872"/>
        <v>0</v>
      </c>
      <c r="AN936" s="93">
        <f t="shared" si="872"/>
        <v>0</v>
      </c>
      <c r="AO936" s="93">
        <f t="shared" si="872"/>
        <v>0</v>
      </c>
      <c r="AP936" s="93">
        <f t="shared" si="872"/>
        <v>0</v>
      </c>
      <c r="AQ936"/>
    </row>
    <row r="937" spans="1:43" ht="27" customHeight="1">
      <c r="A937" s="43"/>
      <c r="B937" s="43"/>
      <c r="C937" s="16" t="s">
        <v>604</v>
      </c>
      <c r="D937" s="29" t="s">
        <v>605</v>
      </c>
      <c r="E937" s="93">
        <v>1000</v>
      </c>
      <c r="F937" s="93">
        <v>1500</v>
      </c>
      <c r="G937" s="93">
        <v>1500</v>
      </c>
      <c r="H937" s="93">
        <v>0</v>
      </c>
      <c r="I937" s="93">
        <v>600</v>
      </c>
      <c r="J937" s="93">
        <v>400</v>
      </c>
      <c r="K937" s="93">
        <v>500</v>
      </c>
      <c r="L937" s="48">
        <f t="shared" si="837"/>
        <v>1500</v>
      </c>
      <c r="M937" s="48">
        <f t="shared" si="838"/>
        <v>0</v>
      </c>
      <c r="N937" s="93">
        <v>1500</v>
      </c>
      <c r="O937" s="93">
        <v>1500</v>
      </c>
      <c r="P937" s="93">
        <v>1500</v>
      </c>
      <c r="Q937" s="93"/>
      <c r="R937" s="93"/>
      <c r="S937" s="93"/>
      <c r="T937" s="93"/>
      <c r="U937" s="93"/>
      <c r="V937" s="93">
        <v>-400</v>
      </c>
      <c r="W937" s="93"/>
      <c r="X937" s="93">
        <v>-54</v>
      </c>
      <c r="Y937" s="93"/>
      <c r="Z937" s="93"/>
      <c r="AA937" s="93"/>
      <c r="AB937" s="93"/>
      <c r="AC937" s="93"/>
      <c r="AD937" s="93"/>
      <c r="AE937" s="292">
        <f t="shared" si="870"/>
        <v>1046</v>
      </c>
      <c r="AF937" s="93">
        <v>1046</v>
      </c>
      <c r="AG937" s="93">
        <v>1046</v>
      </c>
      <c r="AH937" s="93">
        <v>2300</v>
      </c>
      <c r="AI937" s="93"/>
      <c r="AJ937" s="93"/>
      <c r="AK937" s="93"/>
      <c r="AL937" s="93"/>
      <c r="AM937" s="93"/>
      <c r="AN937" s="93"/>
      <c r="AO937" s="93"/>
      <c r="AP937" s="93"/>
      <c r="AQ937"/>
    </row>
    <row r="938" spans="1:43" ht="18.75" customHeight="1">
      <c r="A938" s="204" t="s">
        <v>606</v>
      </c>
      <c r="B938" s="204"/>
      <c r="C938" s="188" t="s">
        <v>607</v>
      </c>
      <c r="D938" s="129" t="s">
        <v>608</v>
      </c>
      <c r="E938" s="300">
        <f t="shared" ref="E938:AP938" si="873">E939</f>
        <v>1100</v>
      </c>
      <c r="F938" s="300">
        <f t="shared" si="873"/>
        <v>1500</v>
      </c>
      <c r="G938" s="300">
        <f t="shared" si="873"/>
        <v>1800</v>
      </c>
      <c r="H938" s="300">
        <f t="shared" si="873"/>
        <v>100</v>
      </c>
      <c r="I938" s="300">
        <f t="shared" si="873"/>
        <v>600</v>
      </c>
      <c r="J938" s="300">
        <f t="shared" si="873"/>
        <v>500</v>
      </c>
      <c r="K938" s="300">
        <f t="shared" si="873"/>
        <v>600</v>
      </c>
      <c r="L938" s="48">
        <f t="shared" si="837"/>
        <v>1800</v>
      </c>
      <c r="M938" s="48">
        <f t="shared" si="838"/>
        <v>0</v>
      </c>
      <c r="N938" s="300">
        <f t="shared" si="873"/>
        <v>1500</v>
      </c>
      <c r="O938" s="300">
        <f t="shared" si="873"/>
        <v>1500</v>
      </c>
      <c r="P938" s="300">
        <f t="shared" si="873"/>
        <v>1500</v>
      </c>
      <c r="Q938" s="300">
        <f t="shared" si="873"/>
        <v>0</v>
      </c>
      <c r="R938" s="300">
        <f t="shared" si="873"/>
        <v>0</v>
      </c>
      <c r="S938" s="300">
        <f t="shared" si="873"/>
        <v>0</v>
      </c>
      <c r="T938" s="300">
        <f t="shared" si="873"/>
        <v>0</v>
      </c>
      <c r="U938" s="300">
        <f t="shared" si="873"/>
        <v>0</v>
      </c>
      <c r="V938" s="300">
        <f t="shared" si="873"/>
        <v>-185</v>
      </c>
      <c r="W938" s="300">
        <f t="shared" si="873"/>
        <v>0</v>
      </c>
      <c r="X938" s="300">
        <f t="shared" si="873"/>
        <v>-370</v>
      </c>
      <c r="Y938" s="300">
        <f t="shared" si="873"/>
        <v>0</v>
      </c>
      <c r="Z938" s="300">
        <f t="shared" si="873"/>
        <v>0</v>
      </c>
      <c r="AA938" s="300">
        <f t="shared" si="873"/>
        <v>0</v>
      </c>
      <c r="AB938" s="300">
        <f t="shared" si="873"/>
        <v>0</v>
      </c>
      <c r="AC938" s="300">
        <f t="shared" si="873"/>
        <v>0</v>
      </c>
      <c r="AD938" s="300">
        <f t="shared" si="873"/>
        <v>0</v>
      </c>
      <c r="AE938" s="292">
        <f t="shared" si="870"/>
        <v>1245</v>
      </c>
      <c r="AF938" s="300">
        <f t="shared" si="873"/>
        <v>1245</v>
      </c>
      <c r="AG938" s="300">
        <f t="shared" si="873"/>
        <v>792</v>
      </c>
      <c r="AH938" s="300">
        <f t="shared" si="873"/>
        <v>2103</v>
      </c>
      <c r="AI938" s="300">
        <f t="shared" si="873"/>
        <v>0</v>
      </c>
      <c r="AJ938" s="300">
        <f t="shared" si="873"/>
        <v>0</v>
      </c>
      <c r="AK938" s="300">
        <f t="shared" si="873"/>
        <v>0</v>
      </c>
      <c r="AL938" s="300">
        <f t="shared" si="873"/>
        <v>0</v>
      </c>
      <c r="AM938" s="300">
        <f t="shared" si="873"/>
        <v>0</v>
      </c>
      <c r="AN938" s="300">
        <f t="shared" si="873"/>
        <v>0</v>
      </c>
      <c r="AO938" s="300">
        <f t="shared" si="873"/>
        <v>0</v>
      </c>
      <c r="AP938" s="300">
        <f t="shared" si="873"/>
        <v>0</v>
      </c>
      <c r="AQ938"/>
    </row>
    <row r="939" spans="1:43" ht="14.25">
      <c r="A939" s="43"/>
      <c r="B939" s="43"/>
      <c r="C939" s="25" t="s">
        <v>298</v>
      </c>
      <c r="D939" s="29"/>
      <c r="E939" s="296">
        <f t="shared" ref="E939:K939" si="874">E941+E942+E945</f>
        <v>1100</v>
      </c>
      <c r="F939" s="296">
        <f t="shared" si="874"/>
        <v>1500</v>
      </c>
      <c r="G939" s="296">
        <f t="shared" si="874"/>
        <v>1800</v>
      </c>
      <c r="H939" s="296">
        <f t="shared" si="874"/>
        <v>100</v>
      </c>
      <c r="I939" s="296">
        <f t="shared" si="874"/>
        <v>600</v>
      </c>
      <c r="J939" s="296">
        <f t="shared" si="874"/>
        <v>500</v>
      </c>
      <c r="K939" s="296">
        <f t="shared" si="874"/>
        <v>600</v>
      </c>
      <c r="L939" s="48">
        <f t="shared" si="837"/>
        <v>1800</v>
      </c>
      <c r="M939" s="48">
        <f t="shared" si="838"/>
        <v>0</v>
      </c>
      <c r="N939" s="296">
        <f t="shared" ref="N939:AP939" si="875">N941+N942+N945</f>
        <v>1500</v>
      </c>
      <c r="O939" s="296">
        <f t="shared" si="875"/>
        <v>1500</v>
      </c>
      <c r="P939" s="296">
        <f t="shared" si="875"/>
        <v>1500</v>
      </c>
      <c r="Q939" s="296">
        <f t="shared" si="875"/>
        <v>0</v>
      </c>
      <c r="R939" s="296">
        <f t="shared" si="875"/>
        <v>0</v>
      </c>
      <c r="S939" s="296">
        <f t="shared" si="875"/>
        <v>0</v>
      </c>
      <c r="T939" s="296">
        <f t="shared" si="875"/>
        <v>0</v>
      </c>
      <c r="U939" s="296">
        <f t="shared" si="875"/>
        <v>0</v>
      </c>
      <c r="V939" s="296">
        <f t="shared" si="875"/>
        <v>-185</v>
      </c>
      <c r="W939" s="296">
        <f t="shared" si="875"/>
        <v>0</v>
      </c>
      <c r="X939" s="296">
        <f t="shared" si="875"/>
        <v>-370</v>
      </c>
      <c r="Y939" s="296">
        <f t="shared" si="875"/>
        <v>0</v>
      </c>
      <c r="Z939" s="296">
        <f t="shared" si="875"/>
        <v>0</v>
      </c>
      <c r="AA939" s="296">
        <f t="shared" si="875"/>
        <v>0</v>
      </c>
      <c r="AB939" s="296">
        <f t="shared" si="875"/>
        <v>0</v>
      </c>
      <c r="AC939" s="296">
        <f t="shared" si="875"/>
        <v>0</v>
      </c>
      <c r="AD939" s="296">
        <f t="shared" si="875"/>
        <v>0</v>
      </c>
      <c r="AE939" s="292">
        <f t="shared" si="870"/>
        <v>1245</v>
      </c>
      <c r="AF939" s="296">
        <f t="shared" si="875"/>
        <v>1245</v>
      </c>
      <c r="AG939" s="296">
        <f t="shared" si="875"/>
        <v>792</v>
      </c>
      <c r="AH939" s="296">
        <f t="shared" si="875"/>
        <v>2103</v>
      </c>
      <c r="AI939" s="296">
        <f t="shared" si="875"/>
        <v>0</v>
      </c>
      <c r="AJ939" s="296">
        <f t="shared" si="875"/>
        <v>0</v>
      </c>
      <c r="AK939" s="296">
        <f t="shared" si="875"/>
        <v>0</v>
      </c>
      <c r="AL939" s="296">
        <f t="shared" si="875"/>
        <v>0</v>
      </c>
      <c r="AM939" s="296">
        <f t="shared" si="875"/>
        <v>0</v>
      </c>
      <c r="AN939" s="296">
        <f t="shared" si="875"/>
        <v>0</v>
      </c>
      <c r="AO939" s="296">
        <f t="shared" si="875"/>
        <v>0</v>
      </c>
      <c r="AP939" s="296">
        <f t="shared" si="875"/>
        <v>0</v>
      </c>
      <c r="AQ939"/>
    </row>
    <row r="940" spans="1:43" ht="14.25">
      <c r="A940" s="43"/>
      <c r="B940" s="43"/>
      <c r="C940" s="28" t="s">
        <v>299</v>
      </c>
      <c r="D940" s="29">
        <v>1</v>
      </c>
      <c r="E940" s="286">
        <f t="shared" ref="E940:K940" si="876">E941+E942</f>
        <v>1100</v>
      </c>
      <c r="F940" s="286">
        <f t="shared" si="876"/>
        <v>1500</v>
      </c>
      <c r="G940" s="286">
        <f t="shared" si="876"/>
        <v>1800</v>
      </c>
      <c r="H940" s="286">
        <f t="shared" si="876"/>
        <v>100</v>
      </c>
      <c r="I940" s="286">
        <f t="shared" si="876"/>
        <v>600</v>
      </c>
      <c r="J940" s="286">
        <f t="shared" si="876"/>
        <v>500</v>
      </c>
      <c r="K940" s="286">
        <f t="shared" si="876"/>
        <v>600</v>
      </c>
      <c r="L940" s="48">
        <f t="shared" si="837"/>
        <v>1800</v>
      </c>
      <c r="M940" s="48">
        <f t="shared" si="838"/>
        <v>0</v>
      </c>
      <c r="N940" s="286">
        <f t="shared" ref="N940:AP940" si="877">N941+N942</f>
        <v>1500</v>
      </c>
      <c r="O940" s="286">
        <f t="shared" si="877"/>
        <v>1500</v>
      </c>
      <c r="P940" s="286">
        <f t="shared" si="877"/>
        <v>1500</v>
      </c>
      <c r="Q940" s="286">
        <f t="shared" si="877"/>
        <v>0</v>
      </c>
      <c r="R940" s="286">
        <f t="shared" si="877"/>
        <v>0</v>
      </c>
      <c r="S940" s="286">
        <f t="shared" si="877"/>
        <v>0</v>
      </c>
      <c r="T940" s="286">
        <f t="shared" si="877"/>
        <v>0</v>
      </c>
      <c r="U940" s="286">
        <f t="shared" si="877"/>
        <v>0</v>
      </c>
      <c r="V940" s="286">
        <f t="shared" si="877"/>
        <v>-185</v>
      </c>
      <c r="W940" s="286">
        <f t="shared" si="877"/>
        <v>0</v>
      </c>
      <c r="X940" s="286">
        <f t="shared" si="877"/>
        <v>-370</v>
      </c>
      <c r="Y940" s="286">
        <f t="shared" si="877"/>
        <v>0</v>
      </c>
      <c r="Z940" s="286">
        <f t="shared" si="877"/>
        <v>0</v>
      </c>
      <c r="AA940" s="286">
        <f t="shared" si="877"/>
        <v>0</v>
      </c>
      <c r="AB940" s="286">
        <f t="shared" si="877"/>
        <v>0</v>
      </c>
      <c r="AC940" s="286">
        <f t="shared" si="877"/>
        <v>0</v>
      </c>
      <c r="AD940" s="286">
        <f t="shared" si="877"/>
        <v>0</v>
      </c>
      <c r="AE940" s="292">
        <f t="shared" si="870"/>
        <v>1245</v>
      </c>
      <c r="AF940" s="286">
        <f t="shared" si="877"/>
        <v>1245</v>
      </c>
      <c r="AG940" s="286">
        <f t="shared" si="877"/>
        <v>792</v>
      </c>
      <c r="AH940" s="286">
        <f t="shared" si="877"/>
        <v>2103</v>
      </c>
      <c r="AI940" s="286">
        <f t="shared" si="877"/>
        <v>0</v>
      </c>
      <c r="AJ940" s="286">
        <f t="shared" si="877"/>
        <v>0</v>
      </c>
      <c r="AK940" s="286">
        <f t="shared" si="877"/>
        <v>0</v>
      </c>
      <c r="AL940" s="286">
        <f t="shared" si="877"/>
        <v>0</v>
      </c>
      <c r="AM940" s="286">
        <f t="shared" si="877"/>
        <v>0</v>
      </c>
      <c r="AN940" s="286">
        <f t="shared" si="877"/>
        <v>0</v>
      </c>
      <c r="AO940" s="286">
        <f t="shared" si="877"/>
        <v>0</v>
      </c>
      <c r="AP940" s="286">
        <f t="shared" si="877"/>
        <v>0</v>
      </c>
      <c r="AQ940"/>
    </row>
    <row r="941" spans="1:43" ht="16.5" customHeight="1">
      <c r="A941" s="43"/>
      <c r="B941" s="43"/>
      <c r="C941" s="28" t="s">
        <v>301</v>
      </c>
      <c r="D941" s="29">
        <v>20</v>
      </c>
      <c r="E941" s="93">
        <v>595</v>
      </c>
      <c r="F941" s="93">
        <v>800</v>
      </c>
      <c r="G941" s="93">
        <v>800</v>
      </c>
      <c r="H941" s="93">
        <v>100</v>
      </c>
      <c r="I941" s="93">
        <v>300</v>
      </c>
      <c r="J941" s="93">
        <v>200</v>
      </c>
      <c r="K941" s="93">
        <v>200</v>
      </c>
      <c r="L941" s="48">
        <f t="shared" si="837"/>
        <v>800</v>
      </c>
      <c r="M941" s="48">
        <f t="shared" si="838"/>
        <v>0</v>
      </c>
      <c r="N941" s="93">
        <v>800</v>
      </c>
      <c r="O941" s="93">
        <v>800</v>
      </c>
      <c r="P941" s="93">
        <v>800</v>
      </c>
      <c r="Q941" s="93"/>
      <c r="R941" s="93"/>
      <c r="S941" s="93"/>
      <c r="T941" s="93"/>
      <c r="U941" s="93"/>
      <c r="V941" s="93"/>
      <c r="W941" s="93"/>
      <c r="X941" s="93">
        <v>-159</v>
      </c>
      <c r="Y941" s="93"/>
      <c r="Z941" s="93"/>
      <c r="AA941" s="93"/>
      <c r="AB941" s="93"/>
      <c r="AC941" s="93"/>
      <c r="AD941" s="93"/>
      <c r="AE941" s="292">
        <f t="shared" si="870"/>
        <v>641</v>
      </c>
      <c r="AF941" s="93">
        <v>641</v>
      </c>
      <c r="AG941" s="93">
        <v>201</v>
      </c>
      <c r="AH941" s="93">
        <f>303+500</f>
        <v>803</v>
      </c>
      <c r="AI941" s="93"/>
      <c r="AJ941" s="93"/>
      <c r="AK941" s="93"/>
      <c r="AL941" s="93"/>
      <c r="AM941" s="93"/>
      <c r="AN941" s="93"/>
      <c r="AO941" s="93"/>
      <c r="AP941" s="93"/>
      <c r="AQ941"/>
    </row>
    <row r="942" spans="1:43" ht="16.5" customHeight="1">
      <c r="A942" s="43"/>
      <c r="B942" s="43"/>
      <c r="C942" s="28" t="s">
        <v>609</v>
      </c>
      <c r="D942" s="29">
        <v>59</v>
      </c>
      <c r="E942" s="288">
        <f t="shared" ref="E942:K942" si="878">E943+E944</f>
        <v>505</v>
      </c>
      <c r="F942" s="288">
        <f t="shared" si="878"/>
        <v>700</v>
      </c>
      <c r="G942" s="288">
        <f t="shared" si="878"/>
        <v>1000</v>
      </c>
      <c r="H942" s="288">
        <f t="shared" si="878"/>
        <v>0</v>
      </c>
      <c r="I942" s="288">
        <f t="shared" si="878"/>
        <v>300</v>
      </c>
      <c r="J942" s="288">
        <f t="shared" si="878"/>
        <v>300</v>
      </c>
      <c r="K942" s="288">
        <f t="shared" si="878"/>
        <v>400</v>
      </c>
      <c r="L942" s="48">
        <f t="shared" si="837"/>
        <v>1000</v>
      </c>
      <c r="M942" s="48">
        <f t="shared" si="838"/>
        <v>0</v>
      </c>
      <c r="N942" s="288">
        <f t="shared" ref="N942:AP942" si="879">N943+N944</f>
        <v>700</v>
      </c>
      <c r="O942" s="288">
        <f t="shared" si="879"/>
        <v>700</v>
      </c>
      <c r="P942" s="288">
        <f t="shared" si="879"/>
        <v>700</v>
      </c>
      <c r="Q942" s="288">
        <f t="shared" si="879"/>
        <v>0</v>
      </c>
      <c r="R942" s="288">
        <f t="shared" si="879"/>
        <v>0</v>
      </c>
      <c r="S942" s="288">
        <f t="shared" si="879"/>
        <v>0</v>
      </c>
      <c r="T942" s="288">
        <f t="shared" si="879"/>
        <v>0</v>
      </c>
      <c r="U942" s="288">
        <f t="shared" si="879"/>
        <v>0</v>
      </c>
      <c r="V942" s="288">
        <f t="shared" si="879"/>
        <v>-185</v>
      </c>
      <c r="W942" s="288">
        <f t="shared" si="879"/>
        <v>0</v>
      </c>
      <c r="X942" s="288">
        <f t="shared" si="879"/>
        <v>-211</v>
      </c>
      <c r="Y942" s="288">
        <f t="shared" si="879"/>
        <v>0</v>
      </c>
      <c r="Z942" s="288">
        <f t="shared" si="879"/>
        <v>0</v>
      </c>
      <c r="AA942" s="288">
        <f t="shared" si="879"/>
        <v>0</v>
      </c>
      <c r="AB942" s="288">
        <f t="shared" si="879"/>
        <v>0</v>
      </c>
      <c r="AC942" s="288">
        <f t="shared" si="879"/>
        <v>0</v>
      </c>
      <c r="AD942" s="288">
        <f t="shared" si="879"/>
        <v>0</v>
      </c>
      <c r="AE942" s="292">
        <f t="shared" si="870"/>
        <v>604</v>
      </c>
      <c r="AF942" s="288">
        <f t="shared" si="879"/>
        <v>604</v>
      </c>
      <c r="AG942" s="288">
        <f t="shared" si="879"/>
        <v>591</v>
      </c>
      <c r="AH942" s="288">
        <f t="shared" si="879"/>
        <v>1300</v>
      </c>
      <c r="AI942" s="288">
        <f t="shared" si="879"/>
        <v>0</v>
      </c>
      <c r="AJ942" s="288">
        <f t="shared" si="879"/>
        <v>0</v>
      </c>
      <c r="AK942" s="288">
        <f t="shared" si="879"/>
        <v>0</v>
      </c>
      <c r="AL942" s="288">
        <f t="shared" si="879"/>
        <v>0</v>
      </c>
      <c r="AM942" s="288">
        <f t="shared" si="879"/>
        <v>0</v>
      </c>
      <c r="AN942" s="288">
        <f t="shared" si="879"/>
        <v>0</v>
      </c>
      <c r="AO942" s="288">
        <f t="shared" si="879"/>
        <v>0</v>
      </c>
      <c r="AP942" s="288">
        <f t="shared" si="879"/>
        <v>0</v>
      </c>
      <c r="AQ942"/>
    </row>
    <row r="943" spans="1:43" ht="15.75" customHeight="1">
      <c r="A943" s="43"/>
      <c r="B943" s="43"/>
      <c r="C943" s="28" t="s">
        <v>610</v>
      </c>
      <c r="D943" s="29" t="s">
        <v>611</v>
      </c>
      <c r="E943" s="93">
        <v>505</v>
      </c>
      <c r="F943" s="93">
        <v>700</v>
      </c>
      <c r="G943" s="93">
        <v>1000</v>
      </c>
      <c r="H943" s="93">
        <v>0</v>
      </c>
      <c r="I943" s="93">
        <v>300</v>
      </c>
      <c r="J943" s="93">
        <v>300</v>
      </c>
      <c r="K943" s="93">
        <v>400</v>
      </c>
      <c r="L943" s="48">
        <f t="shared" si="837"/>
        <v>1000</v>
      </c>
      <c r="M943" s="48">
        <f t="shared" si="838"/>
        <v>0</v>
      </c>
      <c r="N943" s="93">
        <v>700</v>
      </c>
      <c r="O943" s="93">
        <v>700</v>
      </c>
      <c r="P943" s="93">
        <v>700</v>
      </c>
      <c r="Q943" s="93"/>
      <c r="R943" s="93"/>
      <c r="S943" s="93"/>
      <c r="T943" s="93"/>
      <c r="U943" s="93"/>
      <c r="V943" s="93">
        <v>-185</v>
      </c>
      <c r="W943" s="93"/>
      <c r="X943" s="93">
        <v>-211</v>
      </c>
      <c r="Y943" s="93"/>
      <c r="Z943" s="93"/>
      <c r="AA943" s="93"/>
      <c r="AB943" s="93"/>
      <c r="AC943" s="93"/>
      <c r="AD943" s="93"/>
      <c r="AE943" s="292">
        <f t="shared" si="870"/>
        <v>604</v>
      </c>
      <c r="AF943" s="93">
        <v>604</v>
      </c>
      <c r="AG943" s="93">
        <v>591</v>
      </c>
      <c r="AH943" s="93">
        <v>1300</v>
      </c>
      <c r="AI943" s="93"/>
      <c r="AJ943" s="93"/>
      <c r="AK943" s="93"/>
      <c r="AL943" s="93"/>
      <c r="AM943" s="93"/>
      <c r="AN943" s="93"/>
      <c r="AO943" s="93"/>
      <c r="AP943" s="93"/>
      <c r="AQ943"/>
    </row>
    <row r="944" spans="1:43" ht="26.25" hidden="1" customHeight="1">
      <c r="A944" s="43"/>
      <c r="B944" s="43"/>
      <c r="C944" s="16" t="s">
        <v>604</v>
      </c>
      <c r="D944" s="29" t="s">
        <v>605</v>
      </c>
      <c r="E944" s="93"/>
      <c r="F944" s="93"/>
      <c r="G944" s="93"/>
      <c r="H944" s="93"/>
      <c r="I944" s="93"/>
      <c r="J944" s="93"/>
      <c r="K944" s="93"/>
      <c r="L944" s="48">
        <f t="shared" si="837"/>
        <v>0</v>
      </c>
      <c r="M944" s="48">
        <f t="shared" si="838"/>
        <v>0</v>
      </c>
      <c r="N944" s="93"/>
      <c r="O944" s="93"/>
      <c r="P944" s="93"/>
      <c r="Q944" s="93"/>
      <c r="R944" s="93"/>
      <c r="S944" s="93"/>
      <c r="T944" s="93"/>
      <c r="U944" s="93"/>
      <c r="V944" s="93"/>
      <c r="W944" s="93"/>
      <c r="X944" s="93"/>
      <c r="Y944" s="93"/>
      <c r="Z944" s="93"/>
      <c r="AA944" s="93"/>
      <c r="AB944" s="93"/>
      <c r="AC944" s="93"/>
      <c r="AD944" s="93"/>
      <c r="AE944" s="292">
        <f t="shared" si="870"/>
        <v>0</v>
      </c>
      <c r="AF944" s="93"/>
      <c r="AG944" s="93"/>
      <c r="AH944" s="93"/>
      <c r="AI944" s="93"/>
      <c r="AJ944" s="93"/>
      <c r="AK944" s="93"/>
      <c r="AL944" s="93"/>
      <c r="AM944" s="93"/>
      <c r="AN944" s="93"/>
      <c r="AO944" s="93"/>
      <c r="AP944" s="93"/>
      <c r="AQ944"/>
    </row>
    <row r="945" spans="1:43" ht="16.5" hidden="1" customHeight="1">
      <c r="A945" s="43"/>
      <c r="B945" s="43"/>
      <c r="C945" s="28" t="s">
        <v>310</v>
      </c>
      <c r="D945" s="29" t="s">
        <v>421</v>
      </c>
      <c r="E945" s="93"/>
      <c r="F945" s="93"/>
      <c r="G945" s="93"/>
      <c r="H945" s="93"/>
      <c r="I945" s="93"/>
      <c r="J945" s="93"/>
      <c r="K945" s="93"/>
      <c r="L945" s="48">
        <f t="shared" si="837"/>
        <v>0</v>
      </c>
      <c r="M945" s="48">
        <f t="shared" si="838"/>
        <v>0</v>
      </c>
      <c r="N945" s="93"/>
      <c r="O945" s="93"/>
      <c r="P945" s="93"/>
      <c r="Q945" s="93"/>
      <c r="R945" s="93"/>
      <c r="S945" s="93"/>
      <c r="T945" s="93"/>
      <c r="U945" s="93"/>
      <c r="V945" s="93"/>
      <c r="W945" s="93"/>
      <c r="X945" s="93"/>
      <c r="Y945" s="93"/>
      <c r="Z945" s="93"/>
      <c r="AA945" s="93"/>
      <c r="AB945" s="93"/>
      <c r="AC945" s="93"/>
      <c r="AD945" s="93"/>
      <c r="AE945" s="292">
        <f t="shared" si="870"/>
        <v>0</v>
      </c>
      <c r="AF945" s="93"/>
      <c r="AG945" s="93"/>
      <c r="AH945" s="93"/>
      <c r="AI945" s="93"/>
      <c r="AJ945" s="93"/>
      <c r="AK945" s="93"/>
      <c r="AL945" s="93"/>
      <c r="AM945" s="93"/>
      <c r="AN945" s="93"/>
      <c r="AO945" s="93"/>
      <c r="AP945" s="93"/>
      <c r="AQ945"/>
    </row>
    <row r="946" spans="1:43" ht="16.5" customHeight="1">
      <c r="A946" s="195" t="s">
        <v>612</v>
      </c>
      <c r="B946" s="195"/>
      <c r="C946" s="188" t="s">
        <v>613</v>
      </c>
      <c r="D946" s="129" t="s">
        <v>594</v>
      </c>
      <c r="E946" s="158">
        <f t="shared" ref="E946:AP946" si="880">E947</f>
        <v>2000</v>
      </c>
      <c r="F946" s="158">
        <f t="shared" si="880"/>
        <v>2500</v>
      </c>
      <c r="G946" s="158">
        <f t="shared" si="880"/>
        <v>2500</v>
      </c>
      <c r="H946" s="158">
        <f t="shared" si="880"/>
        <v>0</v>
      </c>
      <c r="I946" s="158">
        <f t="shared" si="880"/>
        <v>500</v>
      </c>
      <c r="J946" s="158">
        <f t="shared" si="880"/>
        <v>1000</v>
      </c>
      <c r="K946" s="158">
        <f t="shared" si="880"/>
        <v>1000</v>
      </c>
      <c r="L946" s="48">
        <f t="shared" si="837"/>
        <v>2500</v>
      </c>
      <c r="M946" s="48">
        <f t="shared" si="838"/>
        <v>0</v>
      </c>
      <c r="N946" s="158">
        <f t="shared" si="880"/>
        <v>1000</v>
      </c>
      <c r="O946" s="158">
        <f t="shared" si="880"/>
        <v>2500</v>
      </c>
      <c r="P946" s="158">
        <f t="shared" si="880"/>
        <v>2500</v>
      </c>
      <c r="Q946" s="158">
        <f t="shared" si="880"/>
        <v>0</v>
      </c>
      <c r="R946" s="158">
        <f t="shared" si="880"/>
        <v>0</v>
      </c>
      <c r="S946" s="158">
        <f t="shared" si="880"/>
        <v>0</v>
      </c>
      <c r="T946" s="158">
        <f t="shared" si="880"/>
        <v>0</v>
      </c>
      <c r="U946" s="158">
        <f t="shared" si="880"/>
        <v>0</v>
      </c>
      <c r="V946" s="158">
        <f t="shared" si="880"/>
        <v>-715</v>
      </c>
      <c r="W946" s="158">
        <f t="shared" si="880"/>
        <v>0</v>
      </c>
      <c r="X946" s="158">
        <f t="shared" si="880"/>
        <v>0</v>
      </c>
      <c r="Y946" s="158">
        <f t="shared" si="880"/>
        <v>0</v>
      </c>
      <c r="Z946" s="158">
        <f t="shared" si="880"/>
        <v>0</v>
      </c>
      <c r="AA946" s="158">
        <f t="shared" si="880"/>
        <v>0</v>
      </c>
      <c r="AB946" s="158">
        <f t="shared" si="880"/>
        <v>0</v>
      </c>
      <c r="AC946" s="158">
        <f t="shared" si="880"/>
        <v>0</v>
      </c>
      <c r="AD946" s="158">
        <f t="shared" si="880"/>
        <v>0</v>
      </c>
      <c r="AE946" s="292">
        <f t="shared" si="870"/>
        <v>1785</v>
      </c>
      <c r="AF946" s="158">
        <f t="shared" si="880"/>
        <v>1785</v>
      </c>
      <c r="AG946" s="158">
        <f t="shared" si="880"/>
        <v>1765</v>
      </c>
      <c r="AH946" s="158">
        <f t="shared" si="880"/>
        <v>2000</v>
      </c>
      <c r="AI946" s="158">
        <f t="shared" si="880"/>
        <v>0</v>
      </c>
      <c r="AJ946" s="158">
        <f t="shared" si="880"/>
        <v>0</v>
      </c>
      <c r="AK946" s="158">
        <f t="shared" si="880"/>
        <v>0</v>
      </c>
      <c r="AL946" s="158">
        <f t="shared" si="880"/>
        <v>0</v>
      </c>
      <c r="AM946" s="158">
        <f t="shared" si="880"/>
        <v>0</v>
      </c>
      <c r="AN946" s="158">
        <f t="shared" si="880"/>
        <v>0</v>
      </c>
      <c r="AO946" s="158">
        <f t="shared" si="880"/>
        <v>0</v>
      </c>
      <c r="AP946" s="158">
        <f t="shared" si="880"/>
        <v>0</v>
      </c>
      <c r="AQ946"/>
    </row>
    <row r="947" spans="1:43" ht="16.5" customHeight="1">
      <c r="A947" s="43"/>
      <c r="B947" s="43"/>
      <c r="C947" s="25" t="s">
        <v>298</v>
      </c>
      <c r="D947" s="29"/>
      <c r="E947" s="286">
        <f t="shared" ref="E947:K947" si="881">E949</f>
        <v>2000</v>
      </c>
      <c r="F947" s="286">
        <f t="shared" si="881"/>
        <v>2500</v>
      </c>
      <c r="G947" s="286">
        <f t="shared" si="881"/>
        <v>2500</v>
      </c>
      <c r="H947" s="286">
        <f t="shared" si="881"/>
        <v>0</v>
      </c>
      <c r="I947" s="286">
        <f t="shared" si="881"/>
        <v>500</v>
      </c>
      <c r="J947" s="286">
        <f t="shared" si="881"/>
        <v>1000</v>
      </c>
      <c r="K947" s="286">
        <f t="shared" si="881"/>
        <v>1000</v>
      </c>
      <c r="L947" s="48">
        <f t="shared" si="837"/>
        <v>2500</v>
      </c>
      <c r="M947" s="48">
        <f t="shared" si="838"/>
        <v>0</v>
      </c>
      <c r="N947" s="286">
        <f t="shared" ref="N947:AP947" si="882">N949</f>
        <v>1000</v>
      </c>
      <c r="O947" s="286">
        <f t="shared" si="882"/>
        <v>2500</v>
      </c>
      <c r="P947" s="286">
        <f t="shared" si="882"/>
        <v>2500</v>
      </c>
      <c r="Q947" s="286">
        <f t="shared" si="882"/>
        <v>0</v>
      </c>
      <c r="R947" s="286">
        <f t="shared" si="882"/>
        <v>0</v>
      </c>
      <c r="S947" s="286">
        <f t="shared" si="882"/>
        <v>0</v>
      </c>
      <c r="T947" s="286">
        <f t="shared" si="882"/>
        <v>0</v>
      </c>
      <c r="U947" s="286">
        <f t="shared" si="882"/>
        <v>0</v>
      </c>
      <c r="V947" s="286">
        <f t="shared" si="882"/>
        <v>-715</v>
      </c>
      <c r="W947" s="286">
        <f t="shared" si="882"/>
        <v>0</v>
      </c>
      <c r="X947" s="286">
        <f t="shared" si="882"/>
        <v>0</v>
      </c>
      <c r="Y947" s="286">
        <f t="shared" si="882"/>
        <v>0</v>
      </c>
      <c r="Z947" s="286">
        <f t="shared" si="882"/>
        <v>0</v>
      </c>
      <c r="AA947" s="286">
        <f t="shared" si="882"/>
        <v>0</v>
      </c>
      <c r="AB947" s="286">
        <f t="shared" si="882"/>
        <v>0</v>
      </c>
      <c r="AC947" s="286">
        <f t="shared" si="882"/>
        <v>0</v>
      </c>
      <c r="AD947" s="286">
        <f t="shared" si="882"/>
        <v>0</v>
      </c>
      <c r="AE947" s="292">
        <f t="shared" si="870"/>
        <v>1785</v>
      </c>
      <c r="AF947" s="286">
        <f t="shared" si="882"/>
        <v>1785</v>
      </c>
      <c r="AG947" s="286">
        <f t="shared" si="882"/>
        <v>1765</v>
      </c>
      <c r="AH947" s="286">
        <f t="shared" si="882"/>
        <v>2000</v>
      </c>
      <c r="AI947" s="286">
        <f t="shared" si="882"/>
        <v>0</v>
      </c>
      <c r="AJ947" s="286">
        <f t="shared" si="882"/>
        <v>0</v>
      </c>
      <c r="AK947" s="286">
        <f t="shared" si="882"/>
        <v>0</v>
      </c>
      <c r="AL947" s="286">
        <f t="shared" si="882"/>
        <v>0</v>
      </c>
      <c r="AM947" s="286">
        <f t="shared" si="882"/>
        <v>0</v>
      </c>
      <c r="AN947" s="286">
        <f t="shared" si="882"/>
        <v>0</v>
      </c>
      <c r="AO947" s="286">
        <f t="shared" si="882"/>
        <v>0</v>
      </c>
      <c r="AP947" s="286">
        <f t="shared" si="882"/>
        <v>0</v>
      </c>
      <c r="AQ947"/>
    </row>
    <row r="948" spans="1:43" ht="16.5" customHeight="1">
      <c r="A948" s="43"/>
      <c r="B948" s="43"/>
      <c r="C948" s="28" t="s">
        <v>299</v>
      </c>
      <c r="D948" s="29">
        <v>1</v>
      </c>
      <c r="E948" s="286">
        <f t="shared" ref="E948:AP948" si="883">E949</f>
        <v>2000</v>
      </c>
      <c r="F948" s="286">
        <f t="shared" si="883"/>
        <v>2500</v>
      </c>
      <c r="G948" s="286">
        <f t="shared" si="883"/>
        <v>2500</v>
      </c>
      <c r="H948" s="286">
        <f t="shared" si="883"/>
        <v>0</v>
      </c>
      <c r="I948" s="286">
        <f t="shared" si="883"/>
        <v>500</v>
      </c>
      <c r="J948" s="286">
        <f t="shared" si="883"/>
        <v>1000</v>
      </c>
      <c r="K948" s="286">
        <f t="shared" si="883"/>
        <v>1000</v>
      </c>
      <c r="L948" s="48">
        <f t="shared" si="837"/>
        <v>2500</v>
      </c>
      <c r="M948" s="48">
        <f t="shared" si="838"/>
        <v>0</v>
      </c>
      <c r="N948" s="286">
        <f t="shared" si="883"/>
        <v>1000</v>
      </c>
      <c r="O948" s="286">
        <f t="shared" si="883"/>
        <v>2500</v>
      </c>
      <c r="P948" s="286">
        <f t="shared" si="883"/>
        <v>2500</v>
      </c>
      <c r="Q948" s="286">
        <f t="shared" si="883"/>
        <v>0</v>
      </c>
      <c r="R948" s="286">
        <f t="shared" si="883"/>
        <v>0</v>
      </c>
      <c r="S948" s="286">
        <f t="shared" si="883"/>
        <v>0</v>
      </c>
      <c r="T948" s="286">
        <f t="shared" si="883"/>
        <v>0</v>
      </c>
      <c r="U948" s="286">
        <f t="shared" si="883"/>
        <v>0</v>
      </c>
      <c r="V948" s="286">
        <f t="shared" si="883"/>
        <v>-715</v>
      </c>
      <c r="W948" s="286">
        <f t="shared" si="883"/>
        <v>0</v>
      </c>
      <c r="X948" s="286">
        <f t="shared" si="883"/>
        <v>0</v>
      </c>
      <c r="Y948" s="286">
        <f t="shared" si="883"/>
        <v>0</v>
      </c>
      <c r="Z948" s="286">
        <f t="shared" si="883"/>
        <v>0</v>
      </c>
      <c r="AA948" s="286">
        <f t="shared" si="883"/>
        <v>0</v>
      </c>
      <c r="AB948" s="286">
        <f t="shared" si="883"/>
        <v>0</v>
      </c>
      <c r="AC948" s="286">
        <f t="shared" si="883"/>
        <v>0</v>
      </c>
      <c r="AD948" s="286">
        <f t="shared" si="883"/>
        <v>0</v>
      </c>
      <c r="AE948" s="292">
        <f t="shared" si="870"/>
        <v>1785</v>
      </c>
      <c r="AF948" s="286">
        <f t="shared" si="883"/>
        <v>1785</v>
      </c>
      <c r="AG948" s="286">
        <f t="shared" si="883"/>
        <v>1765</v>
      </c>
      <c r="AH948" s="286">
        <f t="shared" si="883"/>
        <v>2000</v>
      </c>
      <c r="AI948" s="286">
        <f t="shared" si="883"/>
        <v>0</v>
      </c>
      <c r="AJ948" s="286">
        <f t="shared" si="883"/>
        <v>0</v>
      </c>
      <c r="AK948" s="286">
        <f t="shared" si="883"/>
        <v>0</v>
      </c>
      <c r="AL948" s="286">
        <f t="shared" si="883"/>
        <v>0</v>
      </c>
      <c r="AM948" s="286">
        <f t="shared" si="883"/>
        <v>0</v>
      </c>
      <c r="AN948" s="286">
        <f t="shared" si="883"/>
        <v>0</v>
      </c>
      <c r="AO948" s="286">
        <f t="shared" si="883"/>
        <v>0</v>
      </c>
      <c r="AP948" s="286">
        <f t="shared" si="883"/>
        <v>0</v>
      </c>
      <c r="AQ948"/>
    </row>
    <row r="949" spans="1:43" ht="16.5" customHeight="1">
      <c r="A949" s="43"/>
      <c r="B949" s="43"/>
      <c r="C949" s="28" t="s">
        <v>614</v>
      </c>
      <c r="D949" s="29" t="s">
        <v>615</v>
      </c>
      <c r="E949" s="93">
        <v>2000</v>
      </c>
      <c r="F949" s="93">
        <v>2500</v>
      </c>
      <c r="G949" s="93">
        <v>2500</v>
      </c>
      <c r="H949" s="93">
        <v>0</v>
      </c>
      <c r="I949" s="93">
        <v>500</v>
      </c>
      <c r="J949" s="93">
        <v>1000</v>
      </c>
      <c r="K949" s="93">
        <v>1000</v>
      </c>
      <c r="L949" s="48">
        <f t="shared" si="837"/>
        <v>2500</v>
      </c>
      <c r="M949" s="48">
        <f t="shared" si="838"/>
        <v>0</v>
      </c>
      <c r="N949" s="93">
        <v>1000</v>
      </c>
      <c r="O949" s="93">
        <v>2500</v>
      </c>
      <c r="P949" s="93">
        <v>2500</v>
      </c>
      <c r="Q949" s="93"/>
      <c r="R949" s="93"/>
      <c r="S949" s="93"/>
      <c r="T949" s="93"/>
      <c r="U949" s="93"/>
      <c r="V949" s="93">
        <v>-715</v>
      </c>
      <c r="W949" s="93"/>
      <c r="X949" s="93"/>
      <c r="Y949" s="93"/>
      <c r="Z949" s="93"/>
      <c r="AA949" s="93"/>
      <c r="AB949" s="93"/>
      <c r="AC949" s="93"/>
      <c r="AD949" s="93"/>
      <c r="AE949" s="292">
        <f t="shared" si="870"/>
        <v>1785</v>
      </c>
      <c r="AF949" s="93">
        <v>1785</v>
      </c>
      <c r="AG949" s="93">
        <v>1765</v>
      </c>
      <c r="AH949" s="93">
        <v>2000</v>
      </c>
      <c r="AI949" s="93"/>
      <c r="AJ949" s="93"/>
      <c r="AK949" s="93"/>
      <c r="AL949" s="93"/>
      <c r="AM949" s="93"/>
      <c r="AN949" s="93"/>
      <c r="AO949" s="93"/>
      <c r="AP949" s="93"/>
      <c r="AQ949"/>
    </row>
    <row r="950" spans="1:43" ht="14.25">
      <c r="A950" s="110">
        <v>4</v>
      </c>
      <c r="B950" s="110"/>
      <c r="C950" s="121" t="s">
        <v>616</v>
      </c>
      <c r="D950" s="122" t="s">
        <v>617</v>
      </c>
      <c r="E950" s="225">
        <f t="shared" ref="E950:K950" si="884">E969+E979+E1068+E1184+E1239+E1243</f>
        <v>209305.19999999998</v>
      </c>
      <c r="F950" s="225">
        <f t="shared" si="884"/>
        <v>208953</v>
      </c>
      <c r="G950" s="225">
        <f t="shared" si="884"/>
        <v>185165</v>
      </c>
      <c r="H950" s="225">
        <f t="shared" si="884"/>
        <v>59818</v>
      </c>
      <c r="I950" s="225">
        <f t="shared" si="884"/>
        <v>51728</v>
      </c>
      <c r="J950" s="225">
        <f t="shared" si="884"/>
        <v>41222</v>
      </c>
      <c r="K950" s="225">
        <f t="shared" si="884"/>
        <v>32397</v>
      </c>
      <c r="L950" s="48">
        <f t="shared" si="837"/>
        <v>185165</v>
      </c>
      <c r="M950" s="48">
        <f t="shared" si="838"/>
        <v>0</v>
      </c>
      <c r="N950" s="225">
        <f t="shared" ref="N950:AG950" si="885">N969+N979+N1068+N1184+N1239+N1243</f>
        <v>191620</v>
      </c>
      <c r="O950" s="225">
        <f t="shared" si="885"/>
        <v>194645</v>
      </c>
      <c r="P950" s="225">
        <f t="shared" si="885"/>
        <v>194909</v>
      </c>
      <c r="Q950" s="225">
        <f t="shared" si="885"/>
        <v>126.8</v>
      </c>
      <c r="R950" s="225">
        <f t="shared" si="885"/>
        <v>-179</v>
      </c>
      <c r="S950" s="225">
        <f t="shared" si="885"/>
        <v>0</v>
      </c>
      <c r="T950" s="225">
        <f t="shared" si="885"/>
        <v>3.5527136788005009E-15</v>
      </c>
      <c r="U950" s="225">
        <f t="shared" si="885"/>
        <v>12.000000000000014</v>
      </c>
      <c r="V950" s="225">
        <f t="shared" si="885"/>
        <v>604</v>
      </c>
      <c r="W950" s="225">
        <f t="shared" si="885"/>
        <v>112.2</v>
      </c>
      <c r="X950" s="225">
        <f t="shared" si="885"/>
        <v>224</v>
      </c>
      <c r="Y950" s="225">
        <f t="shared" si="885"/>
        <v>0</v>
      </c>
      <c r="Z950" s="225">
        <f t="shared" si="885"/>
        <v>0</v>
      </c>
      <c r="AA950" s="225">
        <f t="shared" si="885"/>
        <v>5900</v>
      </c>
      <c r="AB950" s="225">
        <f t="shared" si="885"/>
        <v>0</v>
      </c>
      <c r="AC950" s="225">
        <f t="shared" si="885"/>
        <v>2124</v>
      </c>
      <c r="AD950" s="225">
        <f t="shared" si="885"/>
        <v>0</v>
      </c>
      <c r="AE950" s="292">
        <f t="shared" si="870"/>
        <v>194089</v>
      </c>
      <c r="AF950" s="225">
        <f t="shared" si="885"/>
        <v>194089</v>
      </c>
      <c r="AG950" s="225">
        <f t="shared" si="885"/>
        <v>181694</v>
      </c>
      <c r="AH950" s="225">
        <f t="shared" ref="AH950:AK950" si="886">AH969+AH979+AH1068+AH1184+AH1239+AH1243+AH1058</f>
        <v>201733</v>
      </c>
      <c r="AI950" s="225">
        <f t="shared" si="886"/>
        <v>0</v>
      </c>
      <c r="AJ950" s="225">
        <f t="shared" si="886"/>
        <v>0</v>
      </c>
      <c r="AK950" s="225">
        <f t="shared" si="886"/>
        <v>0</v>
      </c>
      <c r="AL950" s="225">
        <f>AL969+AL979+AL1068+AL1184+AL1239+AL1243+AL1058</f>
        <v>128922</v>
      </c>
      <c r="AM950" s="225">
        <f t="shared" ref="AM950:AP950" si="887">AM969+AM979+AM1068+AM1184+AM1239+AM1243+AM1058</f>
        <v>128058</v>
      </c>
      <c r="AN950" s="225">
        <f t="shared" si="887"/>
        <v>127105</v>
      </c>
      <c r="AO950" s="225">
        <f t="shared" si="887"/>
        <v>127105</v>
      </c>
      <c r="AP950" s="225">
        <f t="shared" si="887"/>
        <v>0</v>
      </c>
      <c r="AQ950"/>
    </row>
    <row r="951" spans="1:43" ht="14.25">
      <c r="A951" s="43"/>
      <c r="B951" s="43"/>
      <c r="C951" s="25" t="s">
        <v>298</v>
      </c>
      <c r="D951" s="26"/>
      <c r="E951" s="296">
        <f t="shared" ref="E951:K951" si="888">E970+E979+E1069+E1185+E1240+E1244</f>
        <v>191062.19999999998</v>
      </c>
      <c r="F951" s="296">
        <f t="shared" si="888"/>
        <v>207376</v>
      </c>
      <c r="G951" s="296">
        <f t="shared" si="888"/>
        <v>177779</v>
      </c>
      <c r="H951" s="296">
        <f t="shared" si="888"/>
        <v>52432</v>
      </c>
      <c r="I951" s="296">
        <f t="shared" si="888"/>
        <v>51728</v>
      </c>
      <c r="J951" s="296">
        <f t="shared" si="888"/>
        <v>41222</v>
      </c>
      <c r="K951" s="296">
        <f t="shared" si="888"/>
        <v>32397</v>
      </c>
      <c r="L951" s="48">
        <f t="shared" si="837"/>
        <v>177779</v>
      </c>
      <c r="M951" s="48">
        <f t="shared" si="838"/>
        <v>0</v>
      </c>
      <c r="N951" s="296">
        <f t="shared" ref="N951:AG951" si="889">N970+N979+N1069+N1185+N1240+N1244</f>
        <v>191620</v>
      </c>
      <c r="O951" s="296">
        <f t="shared" si="889"/>
        <v>194645</v>
      </c>
      <c r="P951" s="296">
        <f t="shared" si="889"/>
        <v>194909</v>
      </c>
      <c r="Q951" s="296">
        <f t="shared" si="889"/>
        <v>6.8</v>
      </c>
      <c r="R951" s="296">
        <f t="shared" si="889"/>
        <v>-179</v>
      </c>
      <c r="S951" s="296">
        <f t="shared" si="889"/>
        <v>0</v>
      </c>
      <c r="T951" s="296">
        <f t="shared" si="889"/>
        <v>3.5527136788005009E-15</v>
      </c>
      <c r="U951" s="296">
        <f t="shared" si="889"/>
        <v>12.000000000000014</v>
      </c>
      <c r="V951" s="296">
        <f t="shared" si="889"/>
        <v>0</v>
      </c>
      <c r="W951" s="296">
        <f t="shared" si="889"/>
        <v>0</v>
      </c>
      <c r="X951" s="296">
        <f t="shared" si="889"/>
        <v>224</v>
      </c>
      <c r="Y951" s="296">
        <f t="shared" si="889"/>
        <v>0</v>
      </c>
      <c r="Z951" s="296">
        <f t="shared" si="889"/>
        <v>0</v>
      </c>
      <c r="AA951" s="296">
        <f t="shared" si="889"/>
        <v>5900</v>
      </c>
      <c r="AB951" s="296">
        <f t="shared" si="889"/>
        <v>0</v>
      </c>
      <c r="AC951" s="296">
        <f t="shared" si="889"/>
        <v>2089</v>
      </c>
      <c r="AD951" s="296">
        <f t="shared" si="889"/>
        <v>0</v>
      </c>
      <c r="AE951" s="292">
        <f t="shared" si="870"/>
        <v>185831.8</v>
      </c>
      <c r="AF951" s="296">
        <f t="shared" si="889"/>
        <v>185831.8</v>
      </c>
      <c r="AG951" s="296">
        <f t="shared" si="889"/>
        <v>179851</v>
      </c>
      <c r="AH951" s="296">
        <f t="shared" ref="AH951:AK951" si="890">AH970+AH979+AH1069+AH1185+AH1240+AH1244+AH1059</f>
        <v>199531</v>
      </c>
      <c r="AI951" s="296">
        <f t="shared" si="890"/>
        <v>0</v>
      </c>
      <c r="AJ951" s="296">
        <f t="shared" si="890"/>
        <v>0</v>
      </c>
      <c r="AK951" s="296">
        <f t="shared" si="890"/>
        <v>0</v>
      </c>
      <c r="AL951" s="296">
        <f>AL970+AL979+AL1069+AL1185+AL1240+AL1244+AL1059</f>
        <v>127786</v>
      </c>
      <c r="AM951" s="296">
        <f t="shared" ref="AM951:AP951" si="891">AM970+AM979+AM1069+AM1185+AM1240+AM1244+AM1059</f>
        <v>127105</v>
      </c>
      <c r="AN951" s="296">
        <f t="shared" si="891"/>
        <v>127105</v>
      </c>
      <c r="AO951" s="296">
        <f t="shared" si="891"/>
        <v>127105</v>
      </c>
      <c r="AP951" s="296">
        <f t="shared" si="891"/>
        <v>0</v>
      </c>
      <c r="AQ951"/>
    </row>
    <row r="952" spans="1:43" ht="14.25">
      <c r="A952" s="43"/>
      <c r="B952" s="43"/>
      <c r="C952" s="28" t="s">
        <v>299</v>
      </c>
      <c r="D952" s="26">
        <v>1</v>
      </c>
      <c r="E952" s="296">
        <f t="shared" ref="E952:K952" si="892">E971+E979+E1070+E1186+E1241+E1245</f>
        <v>192699.22</v>
      </c>
      <c r="F952" s="296">
        <f t="shared" si="892"/>
        <v>207376</v>
      </c>
      <c r="G952" s="296">
        <f t="shared" si="892"/>
        <v>177779</v>
      </c>
      <c r="H952" s="296">
        <f t="shared" si="892"/>
        <v>52432</v>
      </c>
      <c r="I952" s="296">
        <f t="shared" si="892"/>
        <v>51728</v>
      </c>
      <c r="J952" s="296">
        <f t="shared" si="892"/>
        <v>41222</v>
      </c>
      <c r="K952" s="296">
        <f t="shared" si="892"/>
        <v>32397</v>
      </c>
      <c r="L952" s="48">
        <f t="shared" si="837"/>
        <v>177779</v>
      </c>
      <c r="M952" s="48">
        <f t="shared" si="838"/>
        <v>0</v>
      </c>
      <c r="N952" s="296">
        <f t="shared" ref="N952:AG952" si="893">N971+N979+N1070+N1186+N1241+N1245</f>
        <v>191620</v>
      </c>
      <c r="O952" s="296">
        <f t="shared" si="893"/>
        <v>194645</v>
      </c>
      <c r="P952" s="296">
        <f t="shared" si="893"/>
        <v>194909</v>
      </c>
      <c r="Q952" s="296">
        <f t="shared" si="893"/>
        <v>6.8</v>
      </c>
      <c r="R952" s="296">
        <f t="shared" si="893"/>
        <v>-179</v>
      </c>
      <c r="S952" s="296">
        <f t="shared" si="893"/>
        <v>531.17000000000007</v>
      </c>
      <c r="T952" s="296">
        <f t="shared" si="893"/>
        <v>300.06</v>
      </c>
      <c r="U952" s="296">
        <f t="shared" si="893"/>
        <v>12.000000000000014</v>
      </c>
      <c r="V952" s="296">
        <f t="shared" si="893"/>
        <v>0</v>
      </c>
      <c r="W952" s="296">
        <f t="shared" si="893"/>
        <v>0</v>
      </c>
      <c r="X952" s="296">
        <f t="shared" si="893"/>
        <v>493.51</v>
      </c>
      <c r="Y952" s="296">
        <f t="shared" si="893"/>
        <v>0</v>
      </c>
      <c r="Z952" s="296">
        <f t="shared" si="893"/>
        <v>0</v>
      </c>
      <c r="AA952" s="296">
        <f t="shared" si="893"/>
        <v>5900</v>
      </c>
      <c r="AB952" s="296">
        <f t="shared" si="893"/>
        <v>0</v>
      </c>
      <c r="AC952" s="296">
        <f t="shared" si="893"/>
        <v>2089</v>
      </c>
      <c r="AD952" s="296">
        <f t="shared" si="893"/>
        <v>0</v>
      </c>
      <c r="AE952" s="292">
        <f t="shared" si="870"/>
        <v>186932.54</v>
      </c>
      <c r="AF952" s="296">
        <f t="shared" si="893"/>
        <v>186932.53999999998</v>
      </c>
      <c r="AG952" s="296">
        <f t="shared" si="893"/>
        <v>181437</v>
      </c>
      <c r="AH952" s="296">
        <f t="shared" ref="AH952:AK952" si="894">AH971+AH979+AH1070+AH1186+AH1241+AH1245+AH1060</f>
        <v>199531</v>
      </c>
      <c r="AI952" s="296">
        <f t="shared" si="894"/>
        <v>0</v>
      </c>
      <c r="AJ952" s="296">
        <f t="shared" si="894"/>
        <v>0</v>
      </c>
      <c r="AK952" s="296">
        <f t="shared" si="894"/>
        <v>0</v>
      </c>
      <c r="AL952" s="296">
        <f>AL971+AL979+AL1070+AL1186+AL1241+AL1245+AL1060</f>
        <v>127786</v>
      </c>
      <c r="AM952" s="296">
        <f t="shared" ref="AM952:AP952" si="895">AM971+AM979+AM1070+AM1186+AM1241+AM1245+AM1060</f>
        <v>127105</v>
      </c>
      <c r="AN952" s="296">
        <f t="shared" si="895"/>
        <v>127105</v>
      </c>
      <c r="AO952" s="296">
        <f t="shared" si="895"/>
        <v>127105</v>
      </c>
      <c r="AP952" s="296">
        <f t="shared" si="895"/>
        <v>0</v>
      </c>
      <c r="AQ952"/>
    </row>
    <row r="953" spans="1:43" ht="14.25">
      <c r="A953" s="43"/>
      <c r="B953" s="43"/>
      <c r="C953" s="28" t="s">
        <v>300</v>
      </c>
      <c r="D953" s="26">
        <v>10</v>
      </c>
      <c r="E953" s="296">
        <f t="shared" ref="E953:K953" si="896">E972+E1071</f>
        <v>129288.48</v>
      </c>
      <c r="F953" s="296">
        <f t="shared" si="896"/>
        <v>139939</v>
      </c>
      <c r="G953" s="296">
        <f t="shared" si="896"/>
        <v>123030</v>
      </c>
      <c r="H953" s="296">
        <f t="shared" si="896"/>
        <v>34500</v>
      </c>
      <c r="I953" s="296">
        <f t="shared" si="896"/>
        <v>32500</v>
      </c>
      <c r="J953" s="296">
        <f t="shared" si="896"/>
        <v>31500</v>
      </c>
      <c r="K953" s="296">
        <f t="shared" si="896"/>
        <v>24530</v>
      </c>
      <c r="L953" s="48">
        <f t="shared" si="837"/>
        <v>123030</v>
      </c>
      <c r="M953" s="48">
        <f t="shared" si="838"/>
        <v>0</v>
      </c>
      <c r="N953" s="296">
        <f t="shared" ref="N953:AG953" si="897">N972+N1071</f>
        <v>121000</v>
      </c>
      <c r="O953" s="296">
        <f t="shared" si="897"/>
        <v>123825</v>
      </c>
      <c r="P953" s="296">
        <f t="shared" si="897"/>
        <v>124089</v>
      </c>
      <c r="Q953" s="296">
        <f t="shared" si="897"/>
        <v>0</v>
      </c>
      <c r="R953" s="296">
        <f t="shared" si="897"/>
        <v>-2000</v>
      </c>
      <c r="S953" s="296">
        <f t="shared" si="897"/>
        <v>680</v>
      </c>
      <c r="T953" s="296">
        <f t="shared" si="897"/>
        <v>0</v>
      </c>
      <c r="U953" s="296">
        <f t="shared" si="897"/>
        <v>-5</v>
      </c>
      <c r="V953" s="296">
        <f t="shared" si="897"/>
        <v>0</v>
      </c>
      <c r="W953" s="296">
        <f t="shared" si="897"/>
        <v>0</v>
      </c>
      <c r="X953" s="296">
        <f t="shared" si="897"/>
        <v>0</v>
      </c>
      <c r="Y953" s="296">
        <f t="shared" si="897"/>
        <v>0</v>
      </c>
      <c r="Z953" s="296">
        <f t="shared" si="897"/>
        <v>0</v>
      </c>
      <c r="AA953" s="296">
        <f t="shared" si="897"/>
        <v>1673</v>
      </c>
      <c r="AB953" s="296">
        <f t="shared" si="897"/>
        <v>-420</v>
      </c>
      <c r="AC953" s="296">
        <f t="shared" si="897"/>
        <v>0</v>
      </c>
      <c r="AD953" s="296">
        <f t="shared" si="897"/>
        <v>0</v>
      </c>
      <c r="AE953" s="292">
        <f t="shared" si="870"/>
        <v>122958</v>
      </c>
      <c r="AF953" s="296">
        <f t="shared" si="897"/>
        <v>122958</v>
      </c>
      <c r="AG953" s="296">
        <f t="shared" si="897"/>
        <v>121202</v>
      </c>
      <c r="AH953" s="296">
        <f t="shared" ref="AH953:AK953" si="898">AH972+AH1071+AH1061</f>
        <v>126827</v>
      </c>
      <c r="AI953" s="296">
        <f t="shared" si="898"/>
        <v>0</v>
      </c>
      <c r="AJ953" s="296">
        <f t="shared" si="898"/>
        <v>0</v>
      </c>
      <c r="AK953" s="296">
        <f t="shared" si="898"/>
        <v>0</v>
      </c>
      <c r="AL953" s="296">
        <f>AL972+AL1071+AL1061</f>
        <v>101775</v>
      </c>
      <c r="AM953" s="296">
        <f t="shared" ref="AM953:AP953" si="899">AM972+AM1071+AM1061</f>
        <v>101775</v>
      </c>
      <c r="AN953" s="296">
        <f t="shared" si="899"/>
        <v>101775</v>
      </c>
      <c r="AO953" s="296">
        <f t="shared" si="899"/>
        <v>101775</v>
      </c>
      <c r="AP953" s="296">
        <f t="shared" si="899"/>
        <v>0</v>
      </c>
      <c r="AQ953"/>
    </row>
    <row r="954" spans="1:43" ht="14.25">
      <c r="A954" s="43"/>
      <c r="B954" s="43"/>
      <c r="C954" s="28" t="s">
        <v>301</v>
      </c>
      <c r="D954" s="26">
        <v>20</v>
      </c>
      <c r="E954" s="296">
        <f t="shared" ref="E954:K954" si="900">E973+E980+E1072</f>
        <v>32082.229999999996</v>
      </c>
      <c r="F954" s="296">
        <f t="shared" si="900"/>
        <v>21675</v>
      </c>
      <c r="G954" s="296">
        <f t="shared" si="900"/>
        <v>20000</v>
      </c>
      <c r="H954" s="296">
        <f t="shared" si="900"/>
        <v>6400</v>
      </c>
      <c r="I954" s="296">
        <f t="shared" si="900"/>
        <v>6600</v>
      </c>
      <c r="J954" s="296">
        <f t="shared" si="900"/>
        <v>4250</v>
      </c>
      <c r="K954" s="296">
        <f t="shared" si="900"/>
        <v>2750</v>
      </c>
      <c r="L954" s="48">
        <f t="shared" si="837"/>
        <v>20000</v>
      </c>
      <c r="M954" s="48">
        <f t="shared" si="838"/>
        <v>0</v>
      </c>
      <c r="N954" s="296">
        <f t="shared" ref="N954:AG954" si="901">N973+N980+N1072</f>
        <v>20000</v>
      </c>
      <c r="O954" s="296">
        <f t="shared" si="901"/>
        <v>20000</v>
      </c>
      <c r="P954" s="296">
        <f t="shared" si="901"/>
        <v>20000</v>
      </c>
      <c r="Q954" s="296">
        <f t="shared" si="901"/>
        <v>0</v>
      </c>
      <c r="R954" s="296">
        <f t="shared" si="901"/>
        <v>-800</v>
      </c>
      <c r="S954" s="296">
        <f t="shared" si="901"/>
        <v>903.17</v>
      </c>
      <c r="T954" s="296">
        <f t="shared" si="901"/>
        <v>300.06</v>
      </c>
      <c r="U954" s="296">
        <f t="shared" si="901"/>
        <v>132.83000000000001</v>
      </c>
      <c r="V954" s="296">
        <f t="shared" si="901"/>
        <v>0</v>
      </c>
      <c r="W954" s="296">
        <f t="shared" si="901"/>
        <v>41</v>
      </c>
      <c r="X954" s="296">
        <f t="shared" si="901"/>
        <v>424.88</v>
      </c>
      <c r="Y954" s="296">
        <f t="shared" si="901"/>
        <v>0</v>
      </c>
      <c r="Z954" s="296">
        <f t="shared" si="901"/>
        <v>0</v>
      </c>
      <c r="AA954" s="296">
        <f t="shared" si="901"/>
        <v>2427</v>
      </c>
      <c r="AB954" s="296">
        <f t="shared" si="901"/>
        <v>440.95</v>
      </c>
      <c r="AC954" s="296">
        <f t="shared" si="901"/>
        <v>0</v>
      </c>
      <c r="AD954" s="296">
        <f t="shared" si="901"/>
        <v>0</v>
      </c>
      <c r="AE954" s="292">
        <f t="shared" si="870"/>
        <v>23869.890000000003</v>
      </c>
      <c r="AF954" s="296">
        <f t="shared" si="901"/>
        <v>23869.89</v>
      </c>
      <c r="AG954" s="296">
        <f t="shared" si="901"/>
        <v>21475</v>
      </c>
      <c r="AH954" s="296">
        <f t="shared" ref="AH954:AK954" si="902">AH973+AH980+AH1072+AH1062</f>
        <v>22324</v>
      </c>
      <c r="AI954" s="296">
        <f t="shared" si="902"/>
        <v>0</v>
      </c>
      <c r="AJ954" s="296">
        <f t="shared" si="902"/>
        <v>0</v>
      </c>
      <c r="AK954" s="296">
        <f t="shared" si="902"/>
        <v>0</v>
      </c>
      <c r="AL954" s="296">
        <f>AL973+AL980+AL1072+AL1062</f>
        <v>681</v>
      </c>
      <c r="AM954" s="296">
        <f t="shared" ref="AM954:AP954" si="903">AM973+AM980+AM1072+AM1062</f>
        <v>0</v>
      </c>
      <c r="AN954" s="296">
        <f t="shared" si="903"/>
        <v>0</v>
      </c>
      <c r="AO954" s="296">
        <f t="shared" si="903"/>
        <v>0</v>
      </c>
      <c r="AP954" s="296">
        <f t="shared" si="903"/>
        <v>0</v>
      </c>
      <c r="AQ954"/>
    </row>
    <row r="955" spans="1:43" ht="14.25">
      <c r="A955" s="43"/>
      <c r="B955" s="43"/>
      <c r="C955" s="28" t="s">
        <v>467</v>
      </c>
      <c r="D955" s="26">
        <v>51</v>
      </c>
      <c r="E955" s="296">
        <f t="shared" ref="E955:K955" si="904">E1187+E1246</f>
        <v>16724</v>
      </c>
      <c r="F955" s="296">
        <f t="shared" si="904"/>
        <v>18182</v>
      </c>
      <c r="G955" s="296">
        <f t="shared" si="904"/>
        <v>18046</v>
      </c>
      <c r="H955" s="296">
        <f t="shared" si="904"/>
        <v>4412</v>
      </c>
      <c r="I955" s="296">
        <f t="shared" si="904"/>
        <v>4498</v>
      </c>
      <c r="J955" s="296">
        <f t="shared" si="904"/>
        <v>4582</v>
      </c>
      <c r="K955" s="296">
        <f t="shared" si="904"/>
        <v>4554</v>
      </c>
      <c r="L955" s="48">
        <f t="shared" si="837"/>
        <v>18046</v>
      </c>
      <c r="M955" s="48">
        <f t="shared" si="838"/>
        <v>0</v>
      </c>
      <c r="N955" s="296">
        <f t="shared" ref="N955:AP955" si="905">N1187+N1246</f>
        <v>18120</v>
      </c>
      <c r="O955" s="296">
        <f t="shared" si="905"/>
        <v>18120</v>
      </c>
      <c r="P955" s="296">
        <f t="shared" si="905"/>
        <v>18120</v>
      </c>
      <c r="Q955" s="296">
        <f t="shared" si="905"/>
        <v>0</v>
      </c>
      <c r="R955" s="296">
        <f t="shared" si="905"/>
        <v>2621</v>
      </c>
      <c r="S955" s="296">
        <f t="shared" si="905"/>
        <v>-1052</v>
      </c>
      <c r="T955" s="296">
        <f t="shared" si="905"/>
        <v>0</v>
      </c>
      <c r="U955" s="296">
        <f t="shared" si="905"/>
        <v>0</v>
      </c>
      <c r="V955" s="296">
        <f t="shared" si="905"/>
        <v>0</v>
      </c>
      <c r="W955" s="296">
        <f t="shared" si="905"/>
        <v>0</v>
      </c>
      <c r="X955" s="296">
        <f t="shared" si="905"/>
        <v>-680</v>
      </c>
      <c r="Y955" s="296">
        <f t="shared" si="905"/>
        <v>0</v>
      </c>
      <c r="Z955" s="296">
        <f t="shared" si="905"/>
        <v>0</v>
      </c>
      <c r="AA955" s="296">
        <f t="shared" si="905"/>
        <v>0</v>
      </c>
      <c r="AB955" s="296">
        <f t="shared" si="905"/>
        <v>0</v>
      </c>
      <c r="AC955" s="296">
        <f t="shared" si="905"/>
        <v>0</v>
      </c>
      <c r="AD955" s="296">
        <f t="shared" si="905"/>
        <v>0</v>
      </c>
      <c r="AE955" s="292">
        <f t="shared" si="870"/>
        <v>18935</v>
      </c>
      <c r="AF955" s="296">
        <f t="shared" si="905"/>
        <v>18935</v>
      </c>
      <c r="AG955" s="296">
        <f t="shared" si="905"/>
        <v>18051</v>
      </c>
      <c r="AH955" s="296">
        <f t="shared" si="905"/>
        <v>22000</v>
      </c>
      <c r="AI955" s="296">
        <f t="shared" si="905"/>
        <v>0</v>
      </c>
      <c r="AJ955" s="296">
        <f t="shared" si="905"/>
        <v>0</v>
      </c>
      <c r="AK955" s="296">
        <f t="shared" si="905"/>
        <v>0</v>
      </c>
      <c r="AL955" s="296">
        <f t="shared" si="905"/>
        <v>0</v>
      </c>
      <c r="AM955" s="296">
        <f t="shared" si="905"/>
        <v>0</v>
      </c>
      <c r="AN955" s="296">
        <f t="shared" si="905"/>
        <v>0</v>
      </c>
      <c r="AO955" s="296">
        <f t="shared" si="905"/>
        <v>0</v>
      </c>
      <c r="AP955" s="296">
        <f t="shared" si="905"/>
        <v>0</v>
      </c>
      <c r="AQ955"/>
    </row>
    <row r="956" spans="1:43" ht="14.25">
      <c r="A956" s="43"/>
      <c r="B956" s="43"/>
      <c r="C956" s="28" t="s">
        <v>468</v>
      </c>
      <c r="D956" s="26">
        <v>55</v>
      </c>
      <c r="E956" s="296">
        <f t="shared" ref="E956:K956" si="906">E1247</f>
        <v>0</v>
      </c>
      <c r="F956" s="296">
        <f t="shared" si="906"/>
        <v>0</v>
      </c>
      <c r="G956" s="296">
        <f t="shared" si="906"/>
        <v>0</v>
      </c>
      <c r="H956" s="296">
        <f t="shared" si="906"/>
        <v>0</v>
      </c>
      <c r="I956" s="296">
        <f t="shared" si="906"/>
        <v>0</v>
      </c>
      <c r="J956" s="296">
        <f t="shared" si="906"/>
        <v>0</v>
      </c>
      <c r="K956" s="296">
        <f t="shared" si="906"/>
        <v>0</v>
      </c>
      <c r="L956" s="48">
        <f t="shared" ref="L956:L1019" si="907">H956+I956+J956+K956</f>
        <v>0</v>
      </c>
      <c r="M956" s="48">
        <f t="shared" ref="M956:M1019" si="908">G956-L956</f>
        <v>0</v>
      </c>
      <c r="N956" s="296">
        <f t="shared" ref="N956:AP956" si="909">N1247</f>
        <v>0</v>
      </c>
      <c r="O956" s="296">
        <f t="shared" si="909"/>
        <v>0</v>
      </c>
      <c r="P956" s="296">
        <f t="shared" si="909"/>
        <v>0</v>
      </c>
      <c r="Q956" s="296">
        <f t="shared" si="909"/>
        <v>0</v>
      </c>
      <c r="R956" s="296">
        <f t="shared" si="909"/>
        <v>0</v>
      </c>
      <c r="S956" s="296">
        <f t="shared" si="909"/>
        <v>0</v>
      </c>
      <c r="T956" s="296">
        <f t="shared" si="909"/>
        <v>0</v>
      </c>
      <c r="U956" s="296">
        <f t="shared" si="909"/>
        <v>0</v>
      </c>
      <c r="V956" s="296">
        <f t="shared" si="909"/>
        <v>0</v>
      </c>
      <c r="W956" s="296">
        <f t="shared" si="909"/>
        <v>0</v>
      </c>
      <c r="X956" s="296">
        <f t="shared" si="909"/>
        <v>0</v>
      </c>
      <c r="Y956" s="296">
        <f t="shared" si="909"/>
        <v>0</v>
      </c>
      <c r="Z956" s="296">
        <f t="shared" si="909"/>
        <v>0</v>
      </c>
      <c r="AA956" s="296">
        <f t="shared" si="909"/>
        <v>0</v>
      </c>
      <c r="AB956" s="296">
        <f t="shared" si="909"/>
        <v>0</v>
      </c>
      <c r="AC956" s="296">
        <f t="shared" si="909"/>
        <v>0</v>
      </c>
      <c r="AD956" s="296">
        <f t="shared" si="909"/>
        <v>0</v>
      </c>
      <c r="AE956" s="292">
        <f t="shared" si="870"/>
        <v>0</v>
      </c>
      <c r="AF956" s="296">
        <f t="shared" si="909"/>
        <v>0</v>
      </c>
      <c r="AG956" s="296">
        <f t="shared" si="909"/>
        <v>0</v>
      </c>
      <c r="AH956" s="296">
        <f t="shared" si="909"/>
        <v>0</v>
      </c>
      <c r="AI956" s="296">
        <f t="shared" si="909"/>
        <v>0</v>
      </c>
      <c r="AJ956" s="296">
        <f t="shared" si="909"/>
        <v>0</v>
      </c>
      <c r="AK956" s="296">
        <f t="shared" si="909"/>
        <v>0</v>
      </c>
      <c r="AL956" s="296">
        <f t="shared" si="909"/>
        <v>0</v>
      </c>
      <c r="AM956" s="296">
        <f t="shared" si="909"/>
        <v>0</v>
      </c>
      <c r="AN956" s="296">
        <f t="shared" si="909"/>
        <v>0</v>
      </c>
      <c r="AO956" s="296">
        <f t="shared" si="909"/>
        <v>0</v>
      </c>
      <c r="AP956" s="296">
        <f t="shared" si="909"/>
        <v>0</v>
      </c>
      <c r="AQ956"/>
    </row>
    <row r="957" spans="1:43" ht="14.25">
      <c r="A957" s="43"/>
      <c r="B957" s="43"/>
      <c r="C957" s="28" t="s">
        <v>307</v>
      </c>
      <c r="D957" s="26">
        <v>57</v>
      </c>
      <c r="E957" s="296">
        <f t="shared" ref="E957:K957" si="910">E974+E981+E1242</f>
        <v>14604.51</v>
      </c>
      <c r="F957" s="296">
        <f t="shared" si="910"/>
        <v>27580</v>
      </c>
      <c r="G957" s="296">
        <f t="shared" si="910"/>
        <v>16703</v>
      </c>
      <c r="H957" s="296">
        <f t="shared" si="910"/>
        <v>7120</v>
      </c>
      <c r="I957" s="296">
        <f t="shared" si="910"/>
        <v>8130</v>
      </c>
      <c r="J957" s="296">
        <f t="shared" si="910"/>
        <v>890</v>
      </c>
      <c r="K957" s="296">
        <f t="shared" si="910"/>
        <v>563</v>
      </c>
      <c r="L957" s="48">
        <f t="shared" si="907"/>
        <v>16703</v>
      </c>
      <c r="M957" s="48">
        <f t="shared" si="908"/>
        <v>0</v>
      </c>
      <c r="N957" s="296">
        <f t="shared" ref="N957:AP957" si="911">N974+N981+N1242</f>
        <v>32500</v>
      </c>
      <c r="O957" s="296">
        <f t="shared" si="911"/>
        <v>32700</v>
      </c>
      <c r="P957" s="296">
        <f t="shared" si="911"/>
        <v>32700</v>
      </c>
      <c r="Q957" s="296">
        <f t="shared" si="911"/>
        <v>6.8</v>
      </c>
      <c r="R957" s="296">
        <f t="shared" si="911"/>
        <v>0</v>
      </c>
      <c r="S957" s="296">
        <f t="shared" si="911"/>
        <v>0</v>
      </c>
      <c r="T957" s="296">
        <f t="shared" si="911"/>
        <v>0</v>
      </c>
      <c r="U957" s="296">
        <f t="shared" si="911"/>
        <v>-115.83</v>
      </c>
      <c r="V957" s="296">
        <f t="shared" si="911"/>
        <v>0</v>
      </c>
      <c r="W957" s="296">
        <f t="shared" si="911"/>
        <v>-41</v>
      </c>
      <c r="X957" s="296">
        <f t="shared" si="911"/>
        <v>748.63</v>
      </c>
      <c r="Y957" s="296">
        <f t="shared" si="911"/>
        <v>0</v>
      </c>
      <c r="Z957" s="296">
        <f t="shared" si="911"/>
        <v>0</v>
      </c>
      <c r="AA957" s="296">
        <f t="shared" si="911"/>
        <v>1800</v>
      </c>
      <c r="AB957" s="296">
        <f t="shared" si="911"/>
        <v>-20.95</v>
      </c>
      <c r="AC957" s="296">
        <f t="shared" si="911"/>
        <v>2089</v>
      </c>
      <c r="AD957" s="296">
        <f t="shared" si="911"/>
        <v>0</v>
      </c>
      <c r="AE957" s="292">
        <f t="shared" si="870"/>
        <v>21169.649999999998</v>
      </c>
      <c r="AF957" s="296">
        <f t="shared" si="911"/>
        <v>21169.65</v>
      </c>
      <c r="AG957" s="296">
        <f t="shared" si="911"/>
        <v>20709</v>
      </c>
      <c r="AH957" s="296">
        <f t="shared" si="911"/>
        <v>28380</v>
      </c>
      <c r="AI957" s="296">
        <f t="shared" si="911"/>
        <v>0</v>
      </c>
      <c r="AJ957" s="296">
        <f t="shared" si="911"/>
        <v>0</v>
      </c>
      <c r="AK957" s="296">
        <f t="shared" si="911"/>
        <v>0</v>
      </c>
      <c r="AL957" s="296">
        <f t="shared" si="911"/>
        <v>25330</v>
      </c>
      <c r="AM957" s="296">
        <f t="shared" si="911"/>
        <v>25330</v>
      </c>
      <c r="AN957" s="296">
        <f t="shared" si="911"/>
        <v>25330</v>
      </c>
      <c r="AO957" s="296">
        <f t="shared" si="911"/>
        <v>25330</v>
      </c>
      <c r="AP957" s="296">
        <f t="shared" si="911"/>
        <v>0</v>
      </c>
      <c r="AQ957"/>
    </row>
    <row r="958" spans="1:43" ht="18.75" customHeight="1">
      <c r="A958" s="43"/>
      <c r="B958" s="43"/>
      <c r="C958" s="28" t="s">
        <v>327</v>
      </c>
      <c r="D958" s="26">
        <v>59</v>
      </c>
      <c r="E958" s="296">
        <f t="shared" ref="E958:K958" si="912">E977</f>
        <v>0</v>
      </c>
      <c r="F958" s="296">
        <f t="shared" si="912"/>
        <v>0</v>
      </c>
      <c r="G958" s="296">
        <f t="shared" si="912"/>
        <v>0</v>
      </c>
      <c r="H958" s="296">
        <f t="shared" si="912"/>
        <v>0</v>
      </c>
      <c r="I958" s="296">
        <f t="shared" si="912"/>
        <v>0</v>
      </c>
      <c r="J958" s="296">
        <f t="shared" si="912"/>
        <v>0</v>
      </c>
      <c r="K958" s="296">
        <f t="shared" si="912"/>
        <v>0</v>
      </c>
      <c r="L958" s="48">
        <f t="shared" si="907"/>
        <v>0</v>
      </c>
      <c r="M958" s="48">
        <f t="shared" si="908"/>
        <v>0</v>
      </c>
      <c r="N958" s="296">
        <f t="shared" ref="N958:AG958" si="913">N977</f>
        <v>0</v>
      </c>
      <c r="O958" s="296">
        <f t="shared" si="913"/>
        <v>0</v>
      </c>
      <c r="P958" s="296">
        <f t="shared" si="913"/>
        <v>0</v>
      </c>
      <c r="Q958" s="296">
        <f t="shared" si="913"/>
        <v>0</v>
      </c>
      <c r="R958" s="296">
        <f t="shared" si="913"/>
        <v>0</v>
      </c>
      <c r="S958" s="296">
        <f t="shared" si="913"/>
        <v>0</v>
      </c>
      <c r="T958" s="296">
        <f t="shared" si="913"/>
        <v>0</v>
      </c>
      <c r="U958" s="296">
        <f t="shared" si="913"/>
        <v>0</v>
      </c>
      <c r="V958" s="296">
        <f t="shared" si="913"/>
        <v>0</v>
      </c>
      <c r="W958" s="296">
        <f t="shared" si="913"/>
        <v>0</v>
      </c>
      <c r="X958" s="296">
        <f t="shared" si="913"/>
        <v>0</v>
      </c>
      <c r="Y958" s="296">
        <f t="shared" si="913"/>
        <v>0</v>
      </c>
      <c r="Z958" s="296">
        <f t="shared" si="913"/>
        <v>0</v>
      </c>
      <c r="AA958" s="296">
        <f t="shared" si="913"/>
        <v>0</v>
      </c>
      <c r="AB958" s="296">
        <f t="shared" si="913"/>
        <v>0</v>
      </c>
      <c r="AC958" s="296">
        <f t="shared" si="913"/>
        <v>0</v>
      </c>
      <c r="AD958" s="296">
        <f t="shared" si="913"/>
        <v>0</v>
      </c>
      <c r="AE958" s="292">
        <f t="shared" si="870"/>
        <v>0</v>
      </c>
      <c r="AF958" s="296">
        <f t="shared" si="913"/>
        <v>0</v>
      </c>
      <c r="AG958" s="296">
        <f t="shared" si="913"/>
        <v>0</v>
      </c>
      <c r="AH958" s="296">
        <f t="shared" ref="AH958:AK958" si="914">AH977+AH1063</f>
        <v>0</v>
      </c>
      <c r="AI958" s="296">
        <f t="shared" si="914"/>
        <v>0</v>
      </c>
      <c r="AJ958" s="296">
        <f t="shared" si="914"/>
        <v>0</v>
      </c>
      <c r="AK958" s="296">
        <f t="shared" si="914"/>
        <v>0</v>
      </c>
      <c r="AL958" s="296">
        <f>AL977+AL1063</f>
        <v>0</v>
      </c>
      <c r="AM958" s="296">
        <f t="shared" ref="AM958:AP958" si="915">AM977+AM1063</f>
        <v>0</v>
      </c>
      <c r="AN958" s="296">
        <f t="shared" si="915"/>
        <v>0</v>
      </c>
      <c r="AO958" s="296">
        <f t="shared" si="915"/>
        <v>0</v>
      </c>
      <c r="AP958" s="296">
        <f t="shared" si="915"/>
        <v>0</v>
      </c>
      <c r="AQ958"/>
    </row>
    <row r="959" spans="1:43" ht="15.75" customHeight="1">
      <c r="A959" s="43"/>
      <c r="B959" s="43"/>
      <c r="C959" s="28" t="s">
        <v>310</v>
      </c>
      <c r="D959" s="26">
        <v>85</v>
      </c>
      <c r="E959" s="296">
        <f t="shared" ref="E959:K959" si="916">E978+E1191+E1073</f>
        <v>-1637.02</v>
      </c>
      <c r="F959" s="296">
        <f t="shared" si="916"/>
        <v>0</v>
      </c>
      <c r="G959" s="296">
        <f t="shared" si="916"/>
        <v>0</v>
      </c>
      <c r="H959" s="296">
        <f t="shared" si="916"/>
        <v>0</v>
      </c>
      <c r="I959" s="296">
        <f t="shared" si="916"/>
        <v>0</v>
      </c>
      <c r="J959" s="296">
        <f t="shared" si="916"/>
        <v>0</v>
      </c>
      <c r="K959" s="296">
        <f t="shared" si="916"/>
        <v>0</v>
      </c>
      <c r="L959" s="48">
        <f t="shared" si="907"/>
        <v>0</v>
      </c>
      <c r="M959" s="48">
        <f t="shared" si="908"/>
        <v>0</v>
      </c>
      <c r="N959" s="296">
        <f t="shared" ref="N959:AG959" si="917">N978+N1191+N1073</f>
        <v>0</v>
      </c>
      <c r="O959" s="296">
        <f t="shared" si="917"/>
        <v>0</v>
      </c>
      <c r="P959" s="296">
        <f t="shared" si="917"/>
        <v>0</v>
      </c>
      <c r="Q959" s="296">
        <f t="shared" si="917"/>
        <v>0</v>
      </c>
      <c r="R959" s="296">
        <f t="shared" si="917"/>
        <v>0</v>
      </c>
      <c r="S959" s="296">
        <f t="shared" si="917"/>
        <v>-531.17000000000007</v>
      </c>
      <c r="T959" s="296">
        <f t="shared" si="917"/>
        <v>-300.06</v>
      </c>
      <c r="U959" s="296">
        <f t="shared" si="917"/>
        <v>0</v>
      </c>
      <c r="V959" s="296">
        <f t="shared" si="917"/>
        <v>0</v>
      </c>
      <c r="W959" s="296">
        <f t="shared" si="917"/>
        <v>0</v>
      </c>
      <c r="X959" s="296">
        <f t="shared" si="917"/>
        <v>-269.51</v>
      </c>
      <c r="Y959" s="296">
        <f t="shared" si="917"/>
        <v>0</v>
      </c>
      <c r="Z959" s="296">
        <f t="shared" si="917"/>
        <v>0</v>
      </c>
      <c r="AA959" s="296">
        <f t="shared" si="917"/>
        <v>0</v>
      </c>
      <c r="AB959" s="296">
        <f t="shared" si="917"/>
        <v>0</v>
      </c>
      <c r="AC959" s="296">
        <f t="shared" si="917"/>
        <v>0</v>
      </c>
      <c r="AD959" s="296">
        <f t="shared" si="917"/>
        <v>0</v>
      </c>
      <c r="AE959" s="292">
        <f t="shared" si="870"/>
        <v>-1100.74</v>
      </c>
      <c r="AF959" s="296">
        <f t="shared" si="917"/>
        <v>-1100.74</v>
      </c>
      <c r="AG959" s="296">
        <f t="shared" si="917"/>
        <v>-1586</v>
      </c>
      <c r="AH959" s="296">
        <f t="shared" ref="AH959:AK959" si="918">AH978+AH1191+AH1073+AH1064</f>
        <v>0</v>
      </c>
      <c r="AI959" s="296">
        <f t="shared" si="918"/>
        <v>0</v>
      </c>
      <c r="AJ959" s="296">
        <f t="shared" si="918"/>
        <v>0</v>
      </c>
      <c r="AK959" s="296">
        <f t="shared" si="918"/>
        <v>0</v>
      </c>
      <c r="AL959" s="296">
        <f>AL978+AL1191+AL1073+AL1064</f>
        <v>0</v>
      </c>
      <c r="AM959" s="296">
        <f t="shared" ref="AM959:AP959" si="919">AM978+AM1191+AM1073+AM1064</f>
        <v>0</v>
      </c>
      <c r="AN959" s="296">
        <f t="shared" si="919"/>
        <v>0</v>
      </c>
      <c r="AO959" s="296">
        <f t="shared" si="919"/>
        <v>0</v>
      </c>
      <c r="AP959" s="296">
        <f t="shared" si="919"/>
        <v>0</v>
      </c>
      <c r="AQ959"/>
    </row>
    <row r="960" spans="1:43" ht="13.5" customHeight="1">
      <c r="A960" s="43"/>
      <c r="B960" s="43"/>
      <c r="C960" s="25" t="s">
        <v>311</v>
      </c>
      <c r="D960" s="26"/>
      <c r="E960" s="296">
        <f t="shared" ref="E960:K960" si="920">E984+E1074+E1192</f>
        <v>18243</v>
      </c>
      <c r="F960" s="296">
        <f t="shared" si="920"/>
        <v>1577</v>
      </c>
      <c r="G960" s="296">
        <f t="shared" si="920"/>
        <v>7386</v>
      </c>
      <c r="H960" s="296">
        <f t="shared" si="920"/>
        <v>7386</v>
      </c>
      <c r="I960" s="296">
        <f t="shared" si="920"/>
        <v>0</v>
      </c>
      <c r="J960" s="296">
        <f t="shared" si="920"/>
        <v>0</v>
      </c>
      <c r="K960" s="296">
        <f t="shared" si="920"/>
        <v>0</v>
      </c>
      <c r="L960" s="48">
        <f t="shared" si="907"/>
        <v>7386</v>
      </c>
      <c r="M960" s="48">
        <f t="shared" si="908"/>
        <v>0</v>
      </c>
      <c r="N960" s="296">
        <f t="shared" ref="N960:AG960" si="921">N984+N1074+N1192</f>
        <v>0</v>
      </c>
      <c r="O960" s="296">
        <f t="shared" si="921"/>
        <v>0</v>
      </c>
      <c r="P960" s="296">
        <f t="shared" si="921"/>
        <v>0</v>
      </c>
      <c r="Q960" s="296">
        <f t="shared" si="921"/>
        <v>120</v>
      </c>
      <c r="R960" s="296">
        <f t="shared" si="921"/>
        <v>0</v>
      </c>
      <c r="S960" s="296">
        <f t="shared" si="921"/>
        <v>0</v>
      </c>
      <c r="T960" s="296">
        <f t="shared" si="921"/>
        <v>0</v>
      </c>
      <c r="U960" s="296">
        <f t="shared" si="921"/>
        <v>0</v>
      </c>
      <c r="V960" s="296">
        <f t="shared" si="921"/>
        <v>604</v>
      </c>
      <c r="W960" s="296">
        <f t="shared" si="921"/>
        <v>112.2</v>
      </c>
      <c r="X960" s="296">
        <f t="shared" si="921"/>
        <v>0</v>
      </c>
      <c r="Y960" s="296">
        <f t="shared" si="921"/>
        <v>0</v>
      </c>
      <c r="Z960" s="296">
        <f t="shared" si="921"/>
        <v>0</v>
      </c>
      <c r="AA960" s="296">
        <f t="shared" si="921"/>
        <v>0</v>
      </c>
      <c r="AB960" s="296">
        <f t="shared" si="921"/>
        <v>0</v>
      </c>
      <c r="AC960" s="296">
        <f t="shared" si="921"/>
        <v>35</v>
      </c>
      <c r="AD960" s="296">
        <f t="shared" si="921"/>
        <v>0</v>
      </c>
      <c r="AE960" s="292">
        <f t="shared" si="870"/>
        <v>8257.2000000000007</v>
      </c>
      <c r="AF960" s="296">
        <f t="shared" si="921"/>
        <v>8257.2000000000007</v>
      </c>
      <c r="AG960" s="296">
        <f t="shared" si="921"/>
        <v>1843</v>
      </c>
      <c r="AH960" s="296">
        <f t="shared" ref="AH960:AK960" si="922">AH984+AH1074+AH1192+AH1065</f>
        <v>2202</v>
      </c>
      <c r="AI960" s="296">
        <f t="shared" si="922"/>
        <v>0</v>
      </c>
      <c r="AJ960" s="296">
        <f t="shared" si="922"/>
        <v>0</v>
      </c>
      <c r="AK960" s="296">
        <f t="shared" si="922"/>
        <v>0</v>
      </c>
      <c r="AL960" s="296">
        <f>AL984+AL1074+AL1192+AL1065</f>
        <v>1136</v>
      </c>
      <c r="AM960" s="296">
        <f t="shared" ref="AM960:AP960" si="923">AM984+AM1074+AM1192+AM1065</f>
        <v>953</v>
      </c>
      <c r="AN960" s="296">
        <f t="shared" si="923"/>
        <v>0</v>
      </c>
      <c r="AO960" s="296">
        <f t="shared" si="923"/>
        <v>0</v>
      </c>
      <c r="AP960" s="296">
        <f t="shared" si="923"/>
        <v>0</v>
      </c>
      <c r="AQ960"/>
    </row>
    <row r="961" spans="1:43" ht="14.25" customHeight="1">
      <c r="A961" s="43"/>
      <c r="B961" s="43"/>
      <c r="C961" s="28" t="s">
        <v>317</v>
      </c>
      <c r="D961" s="26">
        <v>51</v>
      </c>
      <c r="E961" s="296">
        <f t="shared" ref="E961:K961" si="924">E1193</f>
        <v>3800</v>
      </c>
      <c r="F961" s="296">
        <f t="shared" si="924"/>
        <v>0</v>
      </c>
      <c r="G961" s="296">
        <f t="shared" si="924"/>
        <v>3809</v>
      </c>
      <c r="H961" s="296">
        <f t="shared" si="924"/>
        <v>3809</v>
      </c>
      <c r="I961" s="296">
        <f t="shared" si="924"/>
        <v>0</v>
      </c>
      <c r="J961" s="296">
        <f t="shared" si="924"/>
        <v>0</v>
      </c>
      <c r="K961" s="296">
        <f t="shared" si="924"/>
        <v>0</v>
      </c>
      <c r="L961" s="48">
        <f t="shared" si="907"/>
        <v>3809</v>
      </c>
      <c r="M961" s="48">
        <f t="shared" si="908"/>
        <v>0</v>
      </c>
      <c r="N961" s="296">
        <f t="shared" ref="N961:AP961" si="925">N1193</f>
        <v>0</v>
      </c>
      <c r="O961" s="296">
        <f t="shared" si="925"/>
        <v>0</v>
      </c>
      <c r="P961" s="296">
        <f t="shared" si="925"/>
        <v>0</v>
      </c>
      <c r="Q961" s="296">
        <f t="shared" si="925"/>
        <v>0</v>
      </c>
      <c r="R961" s="296">
        <f t="shared" si="925"/>
        <v>0</v>
      </c>
      <c r="S961" s="296">
        <f t="shared" si="925"/>
        <v>0</v>
      </c>
      <c r="T961" s="296">
        <f t="shared" si="925"/>
        <v>0</v>
      </c>
      <c r="U961" s="296">
        <f t="shared" si="925"/>
        <v>0</v>
      </c>
      <c r="V961" s="296">
        <f t="shared" si="925"/>
        <v>0</v>
      </c>
      <c r="W961" s="296">
        <f t="shared" si="925"/>
        <v>0</v>
      </c>
      <c r="X961" s="296">
        <f t="shared" si="925"/>
        <v>0</v>
      </c>
      <c r="Y961" s="296">
        <f t="shared" si="925"/>
        <v>0</v>
      </c>
      <c r="Z961" s="296">
        <f t="shared" si="925"/>
        <v>0</v>
      </c>
      <c r="AA961" s="296">
        <f t="shared" si="925"/>
        <v>0</v>
      </c>
      <c r="AB961" s="296">
        <f t="shared" si="925"/>
        <v>0</v>
      </c>
      <c r="AC961" s="296">
        <f t="shared" si="925"/>
        <v>35</v>
      </c>
      <c r="AD961" s="296">
        <f t="shared" si="925"/>
        <v>0</v>
      </c>
      <c r="AE961" s="292">
        <f t="shared" si="870"/>
        <v>3844</v>
      </c>
      <c r="AF961" s="296">
        <f t="shared" si="925"/>
        <v>3844</v>
      </c>
      <c r="AG961" s="296">
        <f t="shared" si="925"/>
        <v>0</v>
      </c>
      <c r="AH961" s="296">
        <f t="shared" si="925"/>
        <v>1416</v>
      </c>
      <c r="AI961" s="296">
        <f t="shared" si="925"/>
        <v>0</v>
      </c>
      <c r="AJ961" s="296">
        <f t="shared" si="925"/>
        <v>0</v>
      </c>
      <c r="AK961" s="296">
        <f t="shared" si="925"/>
        <v>0</v>
      </c>
      <c r="AL961" s="296">
        <f t="shared" si="925"/>
        <v>350</v>
      </c>
      <c r="AM961" s="296">
        <f t="shared" si="925"/>
        <v>0</v>
      </c>
      <c r="AN961" s="296">
        <f t="shared" si="925"/>
        <v>0</v>
      </c>
      <c r="AO961" s="296">
        <f t="shared" si="925"/>
        <v>0</v>
      </c>
      <c r="AP961" s="296">
        <f t="shared" si="925"/>
        <v>0</v>
      </c>
      <c r="AQ961"/>
    </row>
    <row r="962" spans="1:43" ht="14.25" customHeight="1">
      <c r="A962" s="43"/>
      <c r="B962" s="43"/>
      <c r="C962" s="28" t="s">
        <v>320</v>
      </c>
      <c r="D962" s="26">
        <v>56</v>
      </c>
      <c r="E962" s="93"/>
      <c r="F962" s="93"/>
      <c r="G962" s="93">
        <f>G989</f>
        <v>0</v>
      </c>
      <c r="H962" s="93">
        <f t="shared" ref="H962:AP962" si="926">H989</f>
        <v>0</v>
      </c>
      <c r="I962" s="93">
        <f t="shared" si="926"/>
        <v>0</v>
      </c>
      <c r="J962" s="93">
        <f t="shared" si="926"/>
        <v>0</v>
      </c>
      <c r="K962" s="93">
        <f t="shared" si="926"/>
        <v>0</v>
      </c>
      <c r="L962" s="93">
        <f t="shared" si="926"/>
        <v>0</v>
      </c>
      <c r="M962" s="93">
        <f t="shared" si="926"/>
        <v>0</v>
      </c>
      <c r="N962" s="93">
        <f t="shared" si="926"/>
        <v>0</v>
      </c>
      <c r="O962" s="93">
        <f t="shared" si="926"/>
        <v>0</v>
      </c>
      <c r="P962" s="93">
        <f t="shared" si="926"/>
        <v>0</v>
      </c>
      <c r="Q962" s="93">
        <f t="shared" si="926"/>
        <v>0</v>
      </c>
      <c r="R962" s="93">
        <f t="shared" si="926"/>
        <v>0</v>
      </c>
      <c r="S962" s="93">
        <f t="shared" si="926"/>
        <v>0</v>
      </c>
      <c r="T962" s="93">
        <f t="shared" si="926"/>
        <v>0</v>
      </c>
      <c r="U962" s="93">
        <f t="shared" si="926"/>
        <v>0</v>
      </c>
      <c r="V962" s="93">
        <f t="shared" si="926"/>
        <v>0</v>
      </c>
      <c r="W962" s="93">
        <f t="shared" si="926"/>
        <v>112.2</v>
      </c>
      <c r="X962" s="93">
        <f t="shared" si="926"/>
        <v>0</v>
      </c>
      <c r="Y962" s="93">
        <f t="shared" si="926"/>
        <v>0</v>
      </c>
      <c r="Z962" s="93">
        <f t="shared" si="926"/>
        <v>0</v>
      </c>
      <c r="AA962" s="93">
        <f t="shared" si="926"/>
        <v>0</v>
      </c>
      <c r="AB962" s="93">
        <f t="shared" si="926"/>
        <v>0</v>
      </c>
      <c r="AC962" s="93">
        <f t="shared" si="926"/>
        <v>0</v>
      </c>
      <c r="AD962" s="93">
        <f t="shared" si="926"/>
        <v>0</v>
      </c>
      <c r="AE962" s="292">
        <f t="shared" si="870"/>
        <v>112.2</v>
      </c>
      <c r="AF962" s="93">
        <f t="shared" si="926"/>
        <v>112.2</v>
      </c>
      <c r="AG962" s="93">
        <f t="shared" si="926"/>
        <v>26</v>
      </c>
      <c r="AH962" s="93">
        <f t="shared" si="926"/>
        <v>533</v>
      </c>
      <c r="AI962" s="93">
        <f t="shared" si="926"/>
        <v>0</v>
      </c>
      <c r="AJ962" s="93">
        <f t="shared" si="926"/>
        <v>0</v>
      </c>
      <c r="AK962" s="93">
        <f t="shared" si="926"/>
        <v>0</v>
      </c>
      <c r="AL962" s="93">
        <f t="shared" si="926"/>
        <v>533</v>
      </c>
      <c r="AM962" s="93">
        <f t="shared" si="926"/>
        <v>953</v>
      </c>
      <c r="AN962" s="93">
        <f t="shared" si="926"/>
        <v>0</v>
      </c>
      <c r="AO962" s="93">
        <f t="shared" si="926"/>
        <v>0</v>
      </c>
      <c r="AP962" s="93">
        <f t="shared" si="926"/>
        <v>0</v>
      </c>
      <c r="AQ962"/>
    </row>
    <row r="963" spans="1:43" ht="18.75" customHeight="1">
      <c r="A963" s="43"/>
      <c r="B963" s="43"/>
      <c r="C963" s="28" t="s">
        <v>320</v>
      </c>
      <c r="D963" s="26">
        <v>58</v>
      </c>
      <c r="E963" s="296">
        <f t="shared" ref="E963:K963" si="927">E985</f>
        <v>4692</v>
      </c>
      <c r="F963" s="296">
        <f t="shared" si="927"/>
        <v>668</v>
      </c>
      <c r="G963" s="296">
        <f t="shared" si="927"/>
        <v>668</v>
      </c>
      <c r="H963" s="296">
        <f t="shared" si="927"/>
        <v>668</v>
      </c>
      <c r="I963" s="296">
        <f t="shared" si="927"/>
        <v>0</v>
      </c>
      <c r="J963" s="296">
        <f t="shared" si="927"/>
        <v>0</v>
      </c>
      <c r="K963" s="296">
        <f t="shared" si="927"/>
        <v>0</v>
      </c>
      <c r="L963" s="48">
        <f t="shared" si="907"/>
        <v>668</v>
      </c>
      <c r="M963" s="48">
        <f t="shared" si="908"/>
        <v>0</v>
      </c>
      <c r="N963" s="296">
        <f t="shared" ref="N963:AP963" si="928">N985</f>
        <v>0</v>
      </c>
      <c r="O963" s="296">
        <f t="shared" si="928"/>
        <v>0</v>
      </c>
      <c r="P963" s="296">
        <f t="shared" si="928"/>
        <v>0</v>
      </c>
      <c r="Q963" s="296">
        <f t="shared" si="928"/>
        <v>0</v>
      </c>
      <c r="R963" s="296">
        <f t="shared" si="928"/>
        <v>0</v>
      </c>
      <c r="S963" s="296">
        <f t="shared" si="928"/>
        <v>0</v>
      </c>
      <c r="T963" s="296">
        <f t="shared" si="928"/>
        <v>0</v>
      </c>
      <c r="U963" s="296">
        <f t="shared" si="928"/>
        <v>0</v>
      </c>
      <c r="V963" s="296">
        <f t="shared" si="928"/>
        <v>0</v>
      </c>
      <c r="W963" s="296">
        <f t="shared" si="928"/>
        <v>0</v>
      </c>
      <c r="X963" s="296">
        <f t="shared" si="928"/>
        <v>0</v>
      </c>
      <c r="Y963" s="296">
        <f t="shared" si="928"/>
        <v>0</v>
      </c>
      <c r="Z963" s="296">
        <f t="shared" si="928"/>
        <v>0</v>
      </c>
      <c r="AA963" s="296">
        <f t="shared" si="928"/>
        <v>0</v>
      </c>
      <c r="AB963" s="296">
        <f t="shared" si="928"/>
        <v>0</v>
      </c>
      <c r="AC963" s="296">
        <f t="shared" si="928"/>
        <v>0</v>
      </c>
      <c r="AD963" s="296">
        <f t="shared" si="928"/>
        <v>0</v>
      </c>
      <c r="AE963" s="292">
        <f t="shared" si="870"/>
        <v>668</v>
      </c>
      <c r="AF963" s="296">
        <f t="shared" si="928"/>
        <v>668</v>
      </c>
      <c r="AG963" s="296">
        <f t="shared" si="928"/>
        <v>193</v>
      </c>
      <c r="AH963" s="296">
        <f t="shared" si="928"/>
        <v>0</v>
      </c>
      <c r="AI963" s="296">
        <f t="shared" si="928"/>
        <v>0</v>
      </c>
      <c r="AJ963" s="296">
        <f t="shared" si="928"/>
        <v>0</v>
      </c>
      <c r="AK963" s="296">
        <f t="shared" si="928"/>
        <v>0</v>
      </c>
      <c r="AL963" s="296">
        <f t="shared" si="928"/>
        <v>0</v>
      </c>
      <c r="AM963" s="296">
        <f t="shared" si="928"/>
        <v>0</v>
      </c>
      <c r="AN963" s="296">
        <f t="shared" si="928"/>
        <v>0</v>
      </c>
      <c r="AO963" s="296">
        <f t="shared" si="928"/>
        <v>0</v>
      </c>
      <c r="AP963" s="296">
        <f t="shared" si="928"/>
        <v>0</v>
      </c>
      <c r="AQ963"/>
    </row>
    <row r="964" spans="1:43" ht="29.25" customHeight="1">
      <c r="A964" s="43"/>
      <c r="B964" s="43"/>
      <c r="C964" s="112" t="s">
        <v>321</v>
      </c>
      <c r="D964" s="26">
        <v>60</v>
      </c>
      <c r="E964" s="296">
        <f t="shared" ref="E964:K967" si="929">E1075</f>
        <v>2613</v>
      </c>
      <c r="F964" s="296">
        <f t="shared" si="929"/>
        <v>909</v>
      </c>
      <c r="G964" s="296">
        <f t="shared" si="929"/>
        <v>909</v>
      </c>
      <c r="H964" s="296">
        <f t="shared" si="929"/>
        <v>909</v>
      </c>
      <c r="I964" s="296">
        <f t="shared" si="929"/>
        <v>0</v>
      </c>
      <c r="J964" s="296">
        <f t="shared" si="929"/>
        <v>0</v>
      </c>
      <c r="K964" s="296">
        <f t="shared" si="929"/>
        <v>0</v>
      </c>
      <c r="L964" s="48">
        <f t="shared" si="907"/>
        <v>909</v>
      </c>
      <c r="M964" s="48">
        <f t="shared" si="908"/>
        <v>0</v>
      </c>
      <c r="N964" s="296">
        <f t="shared" ref="N964:AP967" si="930">N1075</f>
        <v>0</v>
      </c>
      <c r="O964" s="296">
        <f t="shared" si="930"/>
        <v>0</v>
      </c>
      <c r="P964" s="296">
        <f t="shared" si="930"/>
        <v>0</v>
      </c>
      <c r="Q964" s="296">
        <f t="shared" si="930"/>
        <v>0</v>
      </c>
      <c r="R964" s="296">
        <f t="shared" si="930"/>
        <v>0</v>
      </c>
      <c r="S964" s="296">
        <f t="shared" si="930"/>
        <v>0</v>
      </c>
      <c r="T964" s="296">
        <f t="shared" si="930"/>
        <v>0</v>
      </c>
      <c r="U964" s="296">
        <f t="shared" si="930"/>
        <v>0</v>
      </c>
      <c r="V964" s="296">
        <f t="shared" si="930"/>
        <v>0</v>
      </c>
      <c r="W964" s="296">
        <f t="shared" si="930"/>
        <v>0</v>
      </c>
      <c r="X964" s="296">
        <f t="shared" si="930"/>
        <v>0</v>
      </c>
      <c r="Y964" s="296">
        <f t="shared" si="930"/>
        <v>0</v>
      </c>
      <c r="Z964" s="296">
        <f t="shared" si="930"/>
        <v>0</v>
      </c>
      <c r="AA964" s="296">
        <f t="shared" si="930"/>
        <v>0</v>
      </c>
      <c r="AB964" s="296">
        <f t="shared" si="930"/>
        <v>0</v>
      </c>
      <c r="AC964" s="296">
        <f t="shared" si="930"/>
        <v>0</v>
      </c>
      <c r="AD964" s="296">
        <f t="shared" si="930"/>
        <v>0</v>
      </c>
      <c r="AE964" s="292">
        <f t="shared" si="870"/>
        <v>909</v>
      </c>
      <c r="AF964" s="296">
        <f t="shared" si="930"/>
        <v>909</v>
      </c>
      <c r="AG964" s="296">
        <f t="shared" si="930"/>
        <v>862</v>
      </c>
      <c r="AH964" s="296">
        <f t="shared" si="930"/>
        <v>0</v>
      </c>
      <c r="AI964" s="296">
        <f t="shared" si="930"/>
        <v>0</v>
      </c>
      <c r="AJ964" s="296">
        <f t="shared" si="930"/>
        <v>0</v>
      </c>
      <c r="AK964" s="296">
        <f t="shared" si="930"/>
        <v>0</v>
      </c>
      <c r="AL964" s="296">
        <f t="shared" si="930"/>
        <v>0</v>
      </c>
      <c r="AM964" s="296">
        <f t="shared" si="930"/>
        <v>0</v>
      </c>
      <c r="AN964" s="296">
        <f t="shared" si="930"/>
        <v>0</v>
      </c>
      <c r="AO964" s="296">
        <f t="shared" si="930"/>
        <v>0</v>
      </c>
      <c r="AP964" s="296">
        <f t="shared" si="930"/>
        <v>0</v>
      </c>
      <c r="AQ964"/>
    </row>
    <row r="965" spans="1:43" ht="21" customHeight="1">
      <c r="A965" s="43"/>
      <c r="B965" s="43"/>
      <c r="C965" s="28" t="s">
        <v>197</v>
      </c>
      <c r="D965" s="29" t="s">
        <v>362</v>
      </c>
      <c r="E965" s="296">
        <f t="shared" si="929"/>
        <v>2196</v>
      </c>
      <c r="F965" s="296">
        <f t="shared" si="929"/>
        <v>764</v>
      </c>
      <c r="G965" s="296">
        <f t="shared" si="929"/>
        <v>764</v>
      </c>
      <c r="H965" s="296">
        <f t="shared" si="929"/>
        <v>764</v>
      </c>
      <c r="I965" s="296">
        <f t="shared" si="929"/>
        <v>0</v>
      </c>
      <c r="J965" s="296">
        <f t="shared" si="929"/>
        <v>0</v>
      </c>
      <c r="K965" s="296">
        <f t="shared" si="929"/>
        <v>0</v>
      </c>
      <c r="L965" s="48">
        <f t="shared" si="907"/>
        <v>764</v>
      </c>
      <c r="M965" s="48">
        <f t="shared" si="908"/>
        <v>0</v>
      </c>
      <c r="N965" s="296">
        <f t="shared" si="930"/>
        <v>0</v>
      </c>
      <c r="O965" s="296">
        <f t="shared" si="930"/>
        <v>0</v>
      </c>
      <c r="P965" s="296">
        <f t="shared" si="930"/>
        <v>0</v>
      </c>
      <c r="Q965" s="296">
        <f t="shared" si="930"/>
        <v>0</v>
      </c>
      <c r="R965" s="296">
        <f t="shared" si="930"/>
        <v>0</v>
      </c>
      <c r="S965" s="296">
        <f t="shared" si="930"/>
        <v>0</v>
      </c>
      <c r="T965" s="296">
        <f t="shared" si="930"/>
        <v>0</v>
      </c>
      <c r="U965" s="296">
        <f t="shared" si="930"/>
        <v>0</v>
      </c>
      <c r="V965" s="296">
        <f t="shared" si="930"/>
        <v>0</v>
      </c>
      <c r="W965" s="296">
        <f t="shared" si="930"/>
        <v>0</v>
      </c>
      <c r="X965" s="296">
        <f t="shared" si="930"/>
        <v>0</v>
      </c>
      <c r="Y965" s="296">
        <f t="shared" si="930"/>
        <v>0</v>
      </c>
      <c r="Z965" s="296">
        <f t="shared" si="930"/>
        <v>0</v>
      </c>
      <c r="AA965" s="296">
        <f t="shared" si="930"/>
        <v>0</v>
      </c>
      <c r="AB965" s="296">
        <f t="shared" si="930"/>
        <v>0</v>
      </c>
      <c r="AC965" s="296">
        <f t="shared" si="930"/>
        <v>0</v>
      </c>
      <c r="AD965" s="296">
        <f t="shared" si="930"/>
        <v>0</v>
      </c>
      <c r="AE965" s="292">
        <f t="shared" si="870"/>
        <v>764</v>
      </c>
      <c r="AF965" s="296">
        <f t="shared" si="930"/>
        <v>764</v>
      </c>
      <c r="AG965" s="296">
        <f t="shared" si="930"/>
        <v>725</v>
      </c>
      <c r="AH965" s="296">
        <f t="shared" si="930"/>
        <v>0</v>
      </c>
      <c r="AI965" s="296">
        <f t="shared" si="930"/>
        <v>0</v>
      </c>
      <c r="AJ965" s="296">
        <f t="shared" si="930"/>
        <v>0</v>
      </c>
      <c r="AK965" s="296">
        <f t="shared" si="930"/>
        <v>0</v>
      </c>
      <c r="AL965" s="296">
        <f t="shared" si="930"/>
        <v>0</v>
      </c>
      <c r="AM965" s="296">
        <f t="shared" si="930"/>
        <v>0</v>
      </c>
      <c r="AN965" s="296">
        <f t="shared" si="930"/>
        <v>0</v>
      </c>
      <c r="AO965" s="296">
        <f t="shared" si="930"/>
        <v>0</v>
      </c>
      <c r="AP965" s="296">
        <f t="shared" si="930"/>
        <v>0</v>
      </c>
      <c r="AQ965"/>
    </row>
    <row r="966" spans="1:43" ht="18.75" customHeight="1">
      <c r="A966" s="43"/>
      <c r="B966" s="43"/>
      <c r="C966" s="28" t="s">
        <v>199</v>
      </c>
      <c r="D966" s="29" t="s">
        <v>363</v>
      </c>
      <c r="E966" s="296">
        <f t="shared" si="929"/>
        <v>0</v>
      </c>
      <c r="F966" s="296">
        <f t="shared" si="929"/>
        <v>0</v>
      </c>
      <c r="G966" s="296">
        <f t="shared" si="929"/>
        <v>0</v>
      </c>
      <c r="H966" s="296">
        <f t="shared" si="929"/>
        <v>0</v>
      </c>
      <c r="I966" s="296">
        <f t="shared" si="929"/>
        <v>0</v>
      </c>
      <c r="J966" s="296">
        <f t="shared" si="929"/>
        <v>0</v>
      </c>
      <c r="K966" s="296">
        <f t="shared" si="929"/>
        <v>0</v>
      </c>
      <c r="L966" s="48">
        <f t="shared" si="907"/>
        <v>0</v>
      </c>
      <c r="M966" s="48">
        <f t="shared" si="908"/>
        <v>0</v>
      </c>
      <c r="N966" s="296">
        <f t="shared" si="930"/>
        <v>0</v>
      </c>
      <c r="O966" s="296">
        <f t="shared" si="930"/>
        <v>0</v>
      </c>
      <c r="P966" s="296">
        <f t="shared" si="930"/>
        <v>0</v>
      </c>
      <c r="Q966" s="296">
        <f t="shared" si="930"/>
        <v>0</v>
      </c>
      <c r="R966" s="296">
        <f t="shared" si="930"/>
        <v>0</v>
      </c>
      <c r="S966" s="296">
        <f t="shared" si="930"/>
        <v>0</v>
      </c>
      <c r="T966" s="296">
        <f t="shared" si="930"/>
        <v>0</v>
      </c>
      <c r="U966" s="296">
        <f t="shared" si="930"/>
        <v>0</v>
      </c>
      <c r="V966" s="296">
        <f t="shared" si="930"/>
        <v>0</v>
      </c>
      <c r="W966" s="296">
        <f t="shared" si="930"/>
        <v>0</v>
      </c>
      <c r="X966" s="296">
        <f t="shared" si="930"/>
        <v>0</v>
      </c>
      <c r="Y966" s="296">
        <f t="shared" si="930"/>
        <v>0</v>
      </c>
      <c r="Z966" s="296">
        <f t="shared" si="930"/>
        <v>0</v>
      </c>
      <c r="AA966" s="296">
        <f t="shared" si="930"/>
        <v>0</v>
      </c>
      <c r="AB966" s="296">
        <f t="shared" si="930"/>
        <v>0</v>
      </c>
      <c r="AC966" s="296">
        <f t="shared" si="930"/>
        <v>0</v>
      </c>
      <c r="AD966" s="296">
        <f t="shared" si="930"/>
        <v>0</v>
      </c>
      <c r="AE966" s="292">
        <f t="shared" si="870"/>
        <v>0</v>
      </c>
      <c r="AF966" s="296">
        <f t="shared" si="930"/>
        <v>0</v>
      </c>
      <c r="AG966" s="296">
        <f t="shared" si="930"/>
        <v>0</v>
      </c>
      <c r="AH966" s="296">
        <f t="shared" si="930"/>
        <v>0</v>
      </c>
      <c r="AI966" s="296">
        <f t="shared" si="930"/>
        <v>0</v>
      </c>
      <c r="AJ966" s="296">
        <f t="shared" si="930"/>
        <v>0</v>
      </c>
      <c r="AK966" s="296">
        <f t="shared" si="930"/>
        <v>0</v>
      </c>
      <c r="AL966" s="296">
        <f t="shared" si="930"/>
        <v>0</v>
      </c>
      <c r="AM966" s="296">
        <f t="shared" si="930"/>
        <v>0</v>
      </c>
      <c r="AN966" s="296">
        <f t="shared" si="930"/>
        <v>0</v>
      </c>
      <c r="AO966" s="296">
        <f t="shared" si="930"/>
        <v>0</v>
      </c>
      <c r="AP966" s="296">
        <f t="shared" si="930"/>
        <v>0</v>
      </c>
      <c r="AQ966"/>
    </row>
    <row r="967" spans="1:43" ht="18.75" customHeight="1">
      <c r="A967" s="43"/>
      <c r="B967" s="43"/>
      <c r="C967" s="28" t="s">
        <v>201</v>
      </c>
      <c r="D967" s="29" t="s">
        <v>364</v>
      </c>
      <c r="E967" s="296">
        <f t="shared" si="929"/>
        <v>417</v>
      </c>
      <c r="F967" s="296">
        <f t="shared" si="929"/>
        <v>145</v>
      </c>
      <c r="G967" s="296">
        <f t="shared" si="929"/>
        <v>145</v>
      </c>
      <c r="H967" s="296">
        <f t="shared" si="929"/>
        <v>145</v>
      </c>
      <c r="I967" s="296">
        <f t="shared" si="929"/>
        <v>0</v>
      </c>
      <c r="J967" s="296">
        <f t="shared" si="929"/>
        <v>0</v>
      </c>
      <c r="K967" s="296">
        <f t="shared" si="929"/>
        <v>0</v>
      </c>
      <c r="L967" s="48">
        <f t="shared" si="907"/>
        <v>145</v>
      </c>
      <c r="M967" s="48">
        <f t="shared" si="908"/>
        <v>0</v>
      </c>
      <c r="N967" s="296">
        <f t="shared" si="930"/>
        <v>0</v>
      </c>
      <c r="O967" s="296">
        <f t="shared" si="930"/>
        <v>0</v>
      </c>
      <c r="P967" s="296">
        <f t="shared" si="930"/>
        <v>0</v>
      </c>
      <c r="Q967" s="296">
        <f t="shared" si="930"/>
        <v>0</v>
      </c>
      <c r="R967" s="296">
        <f t="shared" si="930"/>
        <v>0</v>
      </c>
      <c r="S967" s="296">
        <f t="shared" si="930"/>
        <v>0</v>
      </c>
      <c r="T967" s="296">
        <f t="shared" si="930"/>
        <v>0</v>
      </c>
      <c r="U967" s="296">
        <f t="shared" si="930"/>
        <v>0</v>
      </c>
      <c r="V967" s="296">
        <f t="shared" si="930"/>
        <v>0</v>
      </c>
      <c r="W967" s="296">
        <f t="shared" si="930"/>
        <v>0</v>
      </c>
      <c r="X967" s="296">
        <f t="shared" si="930"/>
        <v>0</v>
      </c>
      <c r="Y967" s="296">
        <f t="shared" si="930"/>
        <v>0</v>
      </c>
      <c r="Z967" s="296">
        <f t="shared" si="930"/>
        <v>0</v>
      </c>
      <c r="AA967" s="296">
        <f t="shared" si="930"/>
        <v>0</v>
      </c>
      <c r="AB967" s="296">
        <f t="shared" si="930"/>
        <v>0</v>
      </c>
      <c r="AC967" s="296">
        <f t="shared" si="930"/>
        <v>0</v>
      </c>
      <c r="AD967" s="296">
        <f t="shared" si="930"/>
        <v>0</v>
      </c>
      <c r="AE967" s="292">
        <f t="shared" si="870"/>
        <v>145</v>
      </c>
      <c r="AF967" s="296">
        <f t="shared" si="930"/>
        <v>145</v>
      </c>
      <c r="AG967" s="296">
        <f t="shared" si="930"/>
        <v>137</v>
      </c>
      <c r="AH967" s="296">
        <f t="shared" si="930"/>
        <v>0</v>
      </c>
      <c r="AI967" s="296">
        <f t="shared" si="930"/>
        <v>0</v>
      </c>
      <c r="AJ967" s="296">
        <f t="shared" si="930"/>
        <v>0</v>
      </c>
      <c r="AK967" s="296">
        <f t="shared" si="930"/>
        <v>0</v>
      </c>
      <c r="AL967" s="296">
        <f t="shared" si="930"/>
        <v>0</v>
      </c>
      <c r="AM967" s="296">
        <f t="shared" si="930"/>
        <v>0</v>
      </c>
      <c r="AN967" s="296">
        <f t="shared" si="930"/>
        <v>0</v>
      </c>
      <c r="AO967" s="296">
        <f t="shared" si="930"/>
        <v>0</v>
      </c>
      <c r="AP967" s="296">
        <f t="shared" si="930"/>
        <v>0</v>
      </c>
      <c r="AQ967"/>
    </row>
    <row r="968" spans="1:43" ht="14.25" customHeight="1">
      <c r="A968" s="43"/>
      <c r="B968" s="43"/>
      <c r="C968" s="28" t="s">
        <v>365</v>
      </c>
      <c r="D968" s="26">
        <v>70</v>
      </c>
      <c r="E968" s="286">
        <f t="shared" ref="E968:K968" si="931">E990+E1079</f>
        <v>7138</v>
      </c>
      <c r="F968" s="286">
        <f t="shared" si="931"/>
        <v>0</v>
      </c>
      <c r="G968" s="286">
        <f t="shared" si="931"/>
        <v>2000</v>
      </c>
      <c r="H968" s="286">
        <f t="shared" si="931"/>
        <v>2000</v>
      </c>
      <c r="I968" s="286">
        <f t="shared" si="931"/>
        <v>0</v>
      </c>
      <c r="J968" s="286">
        <f t="shared" si="931"/>
        <v>0</v>
      </c>
      <c r="K968" s="286">
        <f t="shared" si="931"/>
        <v>0</v>
      </c>
      <c r="L968" s="48">
        <f t="shared" si="907"/>
        <v>2000</v>
      </c>
      <c r="M968" s="48">
        <f t="shared" si="908"/>
        <v>0</v>
      </c>
      <c r="N968" s="286">
        <f t="shared" ref="N968:AG968" si="932">N990+N1079</f>
        <v>0</v>
      </c>
      <c r="O968" s="286">
        <f t="shared" si="932"/>
        <v>0</v>
      </c>
      <c r="P968" s="286">
        <f t="shared" si="932"/>
        <v>0</v>
      </c>
      <c r="Q968" s="286">
        <f t="shared" si="932"/>
        <v>120</v>
      </c>
      <c r="R968" s="286">
        <f t="shared" si="932"/>
        <v>0</v>
      </c>
      <c r="S968" s="286">
        <f t="shared" si="932"/>
        <v>0</v>
      </c>
      <c r="T968" s="286">
        <f t="shared" si="932"/>
        <v>0</v>
      </c>
      <c r="U968" s="286">
        <f t="shared" si="932"/>
        <v>0</v>
      </c>
      <c r="V968" s="286">
        <f t="shared" si="932"/>
        <v>604</v>
      </c>
      <c r="W968" s="286">
        <f t="shared" si="932"/>
        <v>0</v>
      </c>
      <c r="X968" s="286">
        <f t="shared" si="932"/>
        <v>0</v>
      </c>
      <c r="Y968" s="286">
        <f t="shared" si="932"/>
        <v>0</v>
      </c>
      <c r="Z968" s="286">
        <f t="shared" si="932"/>
        <v>0</v>
      </c>
      <c r="AA968" s="286">
        <f t="shared" si="932"/>
        <v>0</v>
      </c>
      <c r="AB968" s="286">
        <f t="shared" si="932"/>
        <v>0</v>
      </c>
      <c r="AC968" s="286">
        <f t="shared" si="932"/>
        <v>0</v>
      </c>
      <c r="AD968" s="286">
        <f t="shared" si="932"/>
        <v>0</v>
      </c>
      <c r="AE968" s="292">
        <f t="shared" si="870"/>
        <v>2724</v>
      </c>
      <c r="AF968" s="286">
        <f t="shared" si="932"/>
        <v>2724</v>
      </c>
      <c r="AG968" s="286">
        <f t="shared" si="932"/>
        <v>762</v>
      </c>
      <c r="AH968" s="286">
        <f t="shared" ref="AH968:AK968" si="933">AH990+AH1079+AH1066</f>
        <v>253</v>
      </c>
      <c r="AI968" s="286">
        <f t="shared" si="933"/>
        <v>0</v>
      </c>
      <c r="AJ968" s="286">
        <f t="shared" si="933"/>
        <v>0</v>
      </c>
      <c r="AK968" s="286">
        <f t="shared" si="933"/>
        <v>0</v>
      </c>
      <c r="AL968" s="286">
        <f>AL990+AL1079+AL1066</f>
        <v>253</v>
      </c>
      <c r="AM968" s="286">
        <f t="shared" ref="AM968:AP968" si="934">AM990+AM1079+AM1066</f>
        <v>0</v>
      </c>
      <c r="AN968" s="286">
        <f t="shared" si="934"/>
        <v>0</v>
      </c>
      <c r="AO968" s="286">
        <f t="shared" si="934"/>
        <v>0</v>
      </c>
      <c r="AP968" s="286">
        <f t="shared" si="934"/>
        <v>0</v>
      </c>
      <c r="AQ968"/>
    </row>
    <row r="969" spans="1:43" ht="39.75" customHeight="1">
      <c r="A969" s="205" t="s">
        <v>618</v>
      </c>
      <c r="B969" s="205"/>
      <c r="C969" s="154" t="s">
        <v>619</v>
      </c>
      <c r="D969" s="155" t="s">
        <v>620</v>
      </c>
      <c r="E969" s="300">
        <f t="shared" ref="E969:K969" si="935">E970+E984</f>
        <v>107366.43</v>
      </c>
      <c r="F969" s="300">
        <f t="shared" si="935"/>
        <v>91816</v>
      </c>
      <c r="G969" s="300">
        <f t="shared" si="935"/>
        <v>90550</v>
      </c>
      <c r="H969" s="300">
        <f t="shared" si="935"/>
        <v>25880</v>
      </c>
      <c r="I969" s="300">
        <f t="shared" si="935"/>
        <v>23550</v>
      </c>
      <c r="J969" s="300">
        <f t="shared" si="935"/>
        <v>22550</v>
      </c>
      <c r="K969" s="300">
        <f t="shared" si="935"/>
        <v>18570</v>
      </c>
      <c r="L969" s="48">
        <f t="shared" si="907"/>
        <v>90550</v>
      </c>
      <c r="M969" s="48">
        <f t="shared" si="908"/>
        <v>0</v>
      </c>
      <c r="N969" s="300">
        <f t="shared" ref="N969:AP969" si="936">N970+N984</f>
        <v>88100</v>
      </c>
      <c r="O969" s="300">
        <f t="shared" si="936"/>
        <v>90125</v>
      </c>
      <c r="P969" s="300">
        <f t="shared" si="936"/>
        <v>90389</v>
      </c>
      <c r="Q969" s="300">
        <f t="shared" si="936"/>
        <v>126.8</v>
      </c>
      <c r="R969" s="300">
        <f t="shared" si="936"/>
        <v>0</v>
      </c>
      <c r="S969" s="300">
        <f t="shared" si="936"/>
        <v>-132.19000000000003</v>
      </c>
      <c r="T969" s="300">
        <f t="shared" si="936"/>
        <v>-7.75</v>
      </c>
      <c r="U969" s="300">
        <f t="shared" si="936"/>
        <v>12.000000000000014</v>
      </c>
      <c r="V969" s="300">
        <f t="shared" si="936"/>
        <v>604</v>
      </c>
      <c r="W969" s="300">
        <f t="shared" si="936"/>
        <v>112.2</v>
      </c>
      <c r="X969" s="300">
        <f t="shared" si="936"/>
        <v>-104.26000000000002</v>
      </c>
      <c r="Y969" s="300">
        <f t="shared" si="936"/>
        <v>0</v>
      </c>
      <c r="Z969" s="300">
        <f t="shared" si="936"/>
        <v>0</v>
      </c>
      <c r="AA969" s="300">
        <f t="shared" si="936"/>
        <v>2896</v>
      </c>
      <c r="AB969" s="300">
        <f t="shared" si="936"/>
        <v>0</v>
      </c>
      <c r="AC969" s="300">
        <f t="shared" si="936"/>
        <v>8</v>
      </c>
      <c r="AD969" s="300">
        <f t="shared" si="936"/>
        <v>0</v>
      </c>
      <c r="AE969" s="292">
        <f t="shared" si="870"/>
        <v>94064.8</v>
      </c>
      <c r="AF969" s="300">
        <f t="shared" si="936"/>
        <v>94064.799999999988</v>
      </c>
      <c r="AG969" s="300">
        <f t="shared" si="936"/>
        <v>89076</v>
      </c>
      <c r="AH969" s="300">
        <f t="shared" si="936"/>
        <v>71188</v>
      </c>
      <c r="AI969" s="300">
        <f t="shared" si="936"/>
        <v>0</v>
      </c>
      <c r="AJ969" s="300">
        <f t="shared" si="936"/>
        <v>0</v>
      </c>
      <c r="AK969" s="300">
        <f t="shared" si="936"/>
        <v>0</v>
      </c>
      <c r="AL969" s="300">
        <f t="shared" si="936"/>
        <v>44522</v>
      </c>
      <c r="AM969" s="300">
        <f t="shared" si="936"/>
        <v>44707</v>
      </c>
      <c r="AN969" s="300">
        <f t="shared" si="936"/>
        <v>43754</v>
      </c>
      <c r="AO969" s="300">
        <f t="shared" si="936"/>
        <v>43754</v>
      </c>
      <c r="AP969" s="300">
        <f t="shared" si="936"/>
        <v>0</v>
      </c>
      <c r="AQ969"/>
    </row>
    <row r="970" spans="1:43" ht="14.25">
      <c r="A970" s="43"/>
      <c r="B970" s="43"/>
      <c r="C970" s="25" t="s">
        <v>298</v>
      </c>
      <c r="D970" s="26"/>
      <c r="E970" s="296">
        <f t="shared" ref="E970:K970" si="937">E971+E978</f>
        <v>96087.43</v>
      </c>
      <c r="F970" s="296">
        <f t="shared" si="937"/>
        <v>91148</v>
      </c>
      <c r="G970" s="296">
        <f t="shared" si="937"/>
        <v>88220</v>
      </c>
      <c r="H970" s="296">
        <f t="shared" si="937"/>
        <v>23550</v>
      </c>
      <c r="I970" s="296">
        <f t="shared" si="937"/>
        <v>23550</v>
      </c>
      <c r="J970" s="296">
        <f t="shared" si="937"/>
        <v>22550</v>
      </c>
      <c r="K970" s="296">
        <f t="shared" si="937"/>
        <v>18570</v>
      </c>
      <c r="L970" s="48">
        <f t="shared" si="907"/>
        <v>88220</v>
      </c>
      <c r="M970" s="48">
        <f t="shared" si="908"/>
        <v>0</v>
      </c>
      <c r="N970" s="296">
        <f t="shared" ref="N970:AP970" si="938">N971+N978</f>
        <v>88100</v>
      </c>
      <c r="O970" s="296">
        <f t="shared" si="938"/>
        <v>90125</v>
      </c>
      <c r="P970" s="296">
        <f t="shared" si="938"/>
        <v>90389</v>
      </c>
      <c r="Q970" s="296">
        <f t="shared" si="938"/>
        <v>6.8</v>
      </c>
      <c r="R970" s="296">
        <f t="shared" si="938"/>
        <v>0</v>
      </c>
      <c r="S970" s="296">
        <f t="shared" si="938"/>
        <v>-132.19000000000003</v>
      </c>
      <c r="T970" s="296">
        <f t="shared" si="938"/>
        <v>-7.75</v>
      </c>
      <c r="U970" s="296">
        <f t="shared" si="938"/>
        <v>12.000000000000014</v>
      </c>
      <c r="V970" s="296">
        <f t="shared" si="938"/>
        <v>0</v>
      </c>
      <c r="W970" s="296">
        <f t="shared" si="938"/>
        <v>0</v>
      </c>
      <c r="X970" s="296">
        <f t="shared" si="938"/>
        <v>-104.26000000000002</v>
      </c>
      <c r="Y970" s="296">
        <f t="shared" si="938"/>
        <v>0</v>
      </c>
      <c r="Z970" s="296">
        <f t="shared" si="938"/>
        <v>0</v>
      </c>
      <c r="AA970" s="296">
        <f t="shared" si="938"/>
        <v>2896</v>
      </c>
      <c r="AB970" s="296">
        <f t="shared" si="938"/>
        <v>0</v>
      </c>
      <c r="AC970" s="296">
        <f t="shared" si="938"/>
        <v>8</v>
      </c>
      <c r="AD970" s="296">
        <f t="shared" si="938"/>
        <v>0</v>
      </c>
      <c r="AE970" s="292">
        <f t="shared" si="870"/>
        <v>90898.6</v>
      </c>
      <c r="AF970" s="296">
        <f t="shared" si="938"/>
        <v>90898.599999999991</v>
      </c>
      <c r="AG970" s="296">
        <f t="shared" si="938"/>
        <v>88418</v>
      </c>
      <c r="AH970" s="296">
        <f t="shared" si="938"/>
        <v>70420</v>
      </c>
      <c r="AI970" s="296">
        <f t="shared" si="938"/>
        <v>0</v>
      </c>
      <c r="AJ970" s="296">
        <f t="shared" si="938"/>
        <v>0</v>
      </c>
      <c r="AK970" s="296">
        <f t="shared" si="938"/>
        <v>0</v>
      </c>
      <c r="AL970" s="296">
        <f t="shared" si="938"/>
        <v>43754</v>
      </c>
      <c r="AM970" s="296">
        <f t="shared" si="938"/>
        <v>43754</v>
      </c>
      <c r="AN970" s="296">
        <f t="shared" si="938"/>
        <v>43754</v>
      </c>
      <c r="AO970" s="296">
        <f t="shared" si="938"/>
        <v>43754</v>
      </c>
      <c r="AP970" s="296">
        <f t="shared" si="938"/>
        <v>0</v>
      </c>
      <c r="AQ970"/>
    </row>
    <row r="971" spans="1:43" ht="14.25">
      <c r="A971" s="43"/>
      <c r="B971" s="43"/>
      <c r="C971" s="28" t="s">
        <v>299</v>
      </c>
      <c r="D971" s="29">
        <v>1</v>
      </c>
      <c r="E971" s="286">
        <f t="shared" ref="E971:K971" si="939">E972+E973+E974+E977</f>
        <v>97302.84</v>
      </c>
      <c r="F971" s="286">
        <f t="shared" si="939"/>
        <v>91148</v>
      </c>
      <c r="G971" s="286">
        <f t="shared" si="939"/>
        <v>88220</v>
      </c>
      <c r="H971" s="286">
        <f t="shared" si="939"/>
        <v>23550</v>
      </c>
      <c r="I971" s="286">
        <f t="shared" si="939"/>
        <v>23550</v>
      </c>
      <c r="J971" s="286">
        <f t="shared" si="939"/>
        <v>22550</v>
      </c>
      <c r="K971" s="286">
        <f t="shared" si="939"/>
        <v>18570</v>
      </c>
      <c r="L971" s="48">
        <f t="shared" si="907"/>
        <v>88220</v>
      </c>
      <c r="M971" s="48">
        <f t="shared" si="908"/>
        <v>0</v>
      </c>
      <c r="N971" s="286">
        <f t="shared" ref="N971:AP971" si="940">N972+N973+N974+N977</f>
        <v>88100</v>
      </c>
      <c r="O971" s="286">
        <f t="shared" si="940"/>
        <v>90125</v>
      </c>
      <c r="P971" s="286">
        <f t="shared" si="940"/>
        <v>90389</v>
      </c>
      <c r="Q971" s="286">
        <f t="shared" si="940"/>
        <v>6.8</v>
      </c>
      <c r="R971" s="286">
        <f t="shared" si="940"/>
        <v>0</v>
      </c>
      <c r="S971" s="286">
        <f t="shared" si="940"/>
        <v>207.17</v>
      </c>
      <c r="T971" s="286">
        <f t="shared" si="940"/>
        <v>232.5</v>
      </c>
      <c r="U971" s="286">
        <f t="shared" si="940"/>
        <v>12.000000000000014</v>
      </c>
      <c r="V971" s="286">
        <f t="shared" si="940"/>
        <v>0</v>
      </c>
      <c r="W971" s="286">
        <f t="shared" si="940"/>
        <v>0</v>
      </c>
      <c r="X971" s="286">
        <f t="shared" si="940"/>
        <v>48.099999999999994</v>
      </c>
      <c r="Y971" s="286">
        <f t="shared" si="940"/>
        <v>0</v>
      </c>
      <c r="Z971" s="286">
        <f t="shared" si="940"/>
        <v>0</v>
      </c>
      <c r="AA971" s="286">
        <f t="shared" si="940"/>
        <v>2896</v>
      </c>
      <c r="AB971" s="286">
        <f t="shared" si="940"/>
        <v>0</v>
      </c>
      <c r="AC971" s="286">
        <f t="shared" si="940"/>
        <v>8</v>
      </c>
      <c r="AD971" s="286">
        <f t="shared" si="940"/>
        <v>0</v>
      </c>
      <c r="AE971" s="292">
        <f t="shared" si="870"/>
        <v>91630.57</v>
      </c>
      <c r="AF971" s="286">
        <f t="shared" si="940"/>
        <v>91630.569999999992</v>
      </c>
      <c r="AG971" s="286">
        <f t="shared" si="940"/>
        <v>89427</v>
      </c>
      <c r="AH971" s="286">
        <f t="shared" si="940"/>
        <v>70420</v>
      </c>
      <c r="AI971" s="286">
        <f t="shared" si="940"/>
        <v>0</v>
      </c>
      <c r="AJ971" s="286">
        <f t="shared" si="940"/>
        <v>0</v>
      </c>
      <c r="AK971" s="286">
        <f t="shared" si="940"/>
        <v>0</v>
      </c>
      <c r="AL971" s="286">
        <f t="shared" si="940"/>
        <v>43754</v>
      </c>
      <c r="AM971" s="286">
        <f t="shared" si="940"/>
        <v>43754</v>
      </c>
      <c r="AN971" s="286">
        <f t="shared" si="940"/>
        <v>43754</v>
      </c>
      <c r="AO971" s="286">
        <f t="shared" si="940"/>
        <v>43754</v>
      </c>
      <c r="AP971" s="286">
        <f t="shared" si="940"/>
        <v>0</v>
      </c>
      <c r="AQ971"/>
    </row>
    <row r="972" spans="1:43" ht="15.75" customHeight="1">
      <c r="A972" s="43"/>
      <c r="B972" s="43"/>
      <c r="C972" s="28" t="s">
        <v>300</v>
      </c>
      <c r="D972" s="29">
        <v>10</v>
      </c>
      <c r="E972" s="93">
        <v>80752.98</v>
      </c>
      <c r="F972" s="93">
        <f>81000-404-668</f>
        <v>79928</v>
      </c>
      <c r="G972" s="93">
        <v>77030</v>
      </c>
      <c r="H972" s="93">
        <v>20000</v>
      </c>
      <c r="I972" s="93">
        <v>20000</v>
      </c>
      <c r="J972" s="93">
        <v>20000</v>
      </c>
      <c r="K972" s="93">
        <v>17030</v>
      </c>
      <c r="L972" s="48">
        <f t="shared" si="907"/>
        <v>77030</v>
      </c>
      <c r="M972" s="48">
        <f t="shared" si="908"/>
        <v>0</v>
      </c>
      <c r="N972" s="93">
        <v>77000</v>
      </c>
      <c r="O972" s="93">
        <f>77000+1825</f>
        <v>78825</v>
      </c>
      <c r="P972" s="93">
        <f>77000+2089</f>
        <v>79089</v>
      </c>
      <c r="Q972" s="93"/>
      <c r="R972" s="93"/>
      <c r="S972" s="93"/>
      <c r="T972" s="93">
        <v>0</v>
      </c>
      <c r="U972" s="93"/>
      <c r="V972" s="93"/>
      <c r="W972" s="93"/>
      <c r="X972" s="93"/>
      <c r="Y972" s="93"/>
      <c r="Z972" s="93"/>
      <c r="AA972" s="93">
        <f>7785-6112</f>
        <v>1673</v>
      </c>
      <c r="AB972" s="93"/>
      <c r="AC972" s="93"/>
      <c r="AD972" s="93"/>
      <c r="AE972" s="292">
        <f t="shared" si="870"/>
        <v>78703</v>
      </c>
      <c r="AF972" s="93">
        <v>78703</v>
      </c>
      <c r="AG972" s="93">
        <v>77602</v>
      </c>
      <c r="AH972" s="93">
        <f>60327-500-2000</f>
        <v>57827</v>
      </c>
      <c r="AI972" s="93"/>
      <c r="AJ972" s="93"/>
      <c r="AK972" s="93"/>
      <c r="AL972" s="93">
        <v>43754</v>
      </c>
      <c r="AM972" s="93">
        <v>43754</v>
      </c>
      <c r="AN972" s="93">
        <v>43754</v>
      </c>
      <c r="AO972" s="93">
        <v>43754</v>
      </c>
      <c r="AP972" s="93"/>
      <c r="AQ972"/>
    </row>
    <row r="973" spans="1:43" ht="14.25" customHeight="1">
      <c r="A973" s="43"/>
      <c r="B973" s="43"/>
      <c r="C973" s="28" t="s">
        <v>301</v>
      </c>
      <c r="D973" s="29">
        <v>20</v>
      </c>
      <c r="E973" s="93">
        <v>14587.35</v>
      </c>
      <c r="F973" s="93">
        <v>9000</v>
      </c>
      <c r="G973" s="93">
        <v>9000</v>
      </c>
      <c r="H973" s="93">
        <v>3000</v>
      </c>
      <c r="I973" s="93">
        <v>3000</v>
      </c>
      <c r="J973" s="93">
        <v>2000</v>
      </c>
      <c r="K973" s="93">
        <v>1000</v>
      </c>
      <c r="L973" s="48">
        <f t="shared" si="907"/>
        <v>9000</v>
      </c>
      <c r="M973" s="48">
        <f t="shared" si="908"/>
        <v>0</v>
      </c>
      <c r="N973" s="93">
        <v>9000</v>
      </c>
      <c r="O973" s="93">
        <v>9000</v>
      </c>
      <c r="P973" s="93">
        <v>9000</v>
      </c>
      <c r="Q973" s="93"/>
      <c r="R973" s="93"/>
      <c r="S973" s="93">
        <v>207.17</v>
      </c>
      <c r="T973" s="93">
        <v>232.5</v>
      </c>
      <c r="U973" s="93">
        <f>160.21-32.38</f>
        <v>127.83000000000001</v>
      </c>
      <c r="V973" s="93"/>
      <c r="W973" s="93">
        <v>41</v>
      </c>
      <c r="X973" s="93">
        <f>44.1+155.37</f>
        <v>199.47</v>
      </c>
      <c r="Y973" s="93"/>
      <c r="Z973" s="93"/>
      <c r="AA973" s="93">
        <v>1223</v>
      </c>
      <c r="AB973" s="93">
        <v>20.95</v>
      </c>
      <c r="AC973" s="93"/>
      <c r="AD973" s="93"/>
      <c r="AE973" s="292">
        <f t="shared" si="870"/>
        <v>11051.92</v>
      </c>
      <c r="AF973" s="93">
        <v>11051.92</v>
      </c>
      <c r="AG973" s="93">
        <v>9980</v>
      </c>
      <c r="AH973" s="93">
        <f>11000-1000-457</f>
        <v>9543</v>
      </c>
      <c r="AI973" s="93"/>
      <c r="AJ973" s="93"/>
      <c r="AK973" s="93"/>
      <c r="AL973" s="93"/>
      <c r="AM973" s="93"/>
      <c r="AN973" s="93"/>
      <c r="AO973" s="93"/>
      <c r="AP973" s="93"/>
      <c r="AQ973"/>
    </row>
    <row r="974" spans="1:43" ht="15.75" customHeight="1">
      <c r="A974" s="43"/>
      <c r="B974" s="43"/>
      <c r="C974" s="28" t="s">
        <v>621</v>
      </c>
      <c r="D974" s="29">
        <v>57</v>
      </c>
      <c r="E974" s="286">
        <f t="shared" ref="E974:K974" si="941">E975+E976</f>
        <v>1962.51</v>
      </c>
      <c r="F974" s="286">
        <f t="shared" si="941"/>
        <v>2220</v>
      </c>
      <c r="G974" s="286">
        <f t="shared" si="941"/>
        <v>2190</v>
      </c>
      <c r="H974" s="286">
        <f t="shared" si="941"/>
        <v>550</v>
      </c>
      <c r="I974" s="286">
        <f t="shared" si="941"/>
        <v>550</v>
      </c>
      <c r="J974" s="286">
        <f t="shared" si="941"/>
        <v>550</v>
      </c>
      <c r="K974" s="286">
        <f t="shared" si="941"/>
        <v>540</v>
      </c>
      <c r="L974" s="48">
        <f t="shared" si="907"/>
        <v>2190</v>
      </c>
      <c r="M974" s="48">
        <f t="shared" si="908"/>
        <v>0</v>
      </c>
      <c r="N974" s="286">
        <f t="shared" ref="N974:AP974" si="942">N975+N976</f>
        <v>2100</v>
      </c>
      <c r="O974" s="286">
        <f t="shared" si="942"/>
        <v>2300</v>
      </c>
      <c r="P974" s="286">
        <f t="shared" si="942"/>
        <v>2300</v>
      </c>
      <c r="Q974" s="286">
        <f t="shared" si="942"/>
        <v>6.8</v>
      </c>
      <c r="R974" s="286">
        <f t="shared" si="942"/>
        <v>0</v>
      </c>
      <c r="S974" s="286">
        <f t="shared" si="942"/>
        <v>0</v>
      </c>
      <c r="T974" s="286">
        <f t="shared" si="942"/>
        <v>0</v>
      </c>
      <c r="U974" s="286">
        <f t="shared" si="942"/>
        <v>-115.83</v>
      </c>
      <c r="V974" s="286">
        <f t="shared" si="942"/>
        <v>0</v>
      </c>
      <c r="W974" s="286">
        <f t="shared" si="942"/>
        <v>-41</v>
      </c>
      <c r="X974" s="286">
        <f t="shared" si="942"/>
        <v>-151.37</v>
      </c>
      <c r="Y974" s="286">
        <f t="shared" si="942"/>
        <v>0</v>
      </c>
      <c r="Z974" s="286">
        <f t="shared" si="942"/>
        <v>0</v>
      </c>
      <c r="AA974" s="286">
        <f t="shared" si="942"/>
        <v>0</v>
      </c>
      <c r="AB974" s="286">
        <f t="shared" si="942"/>
        <v>-20.95</v>
      </c>
      <c r="AC974" s="286">
        <f t="shared" si="942"/>
        <v>8</v>
      </c>
      <c r="AD974" s="286">
        <f t="shared" si="942"/>
        <v>0</v>
      </c>
      <c r="AE974" s="292">
        <f t="shared" si="870"/>
        <v>1875.6500000000003</v>
      </c>
      <c r="AF974" s="286">
        <f t="shared" si="942"/>
        <v>1875.65</v>
      </c>
      <c r="AG974" s="286">
        <f t="shared" si="942"/>
        <v>1845</v>
      </c>
      <c r="AH974" s="286">
        <f t="shared" si="942"/>
        <v>3050</v>
      </c>
      <c r="AI974" s="286">
        <f t="shared" si="942"/>
        <v>0</v>
      </c>
      <c r="AJ974" s="286">
        <f t="shared" si="942"/>
        <v>0</v>
      </c>
      <c r="AK974" s="286">
        <f t="shared" si="942"/>
        <v>0</v>
      </c>
      <c r="AL974" s="286">
        <f t="shared" si="942"/>
        <v>0</v>
      </c>
      <c r="AM974" s="286">
        <f t="shared" si="942"/>
        <v>0</v>
      </c>
      <c r="AN974" s="286">
        <f t="shared" si="942"/>
        <v>0</v>
      </c>
      <c r="AO974" s="286">
        <f t="shared" si="942"/>
        <v>0</v>
      </c>
      <c r="AP974" s="286">
        <f t="shared" si="942"/>
        <v>0</v>
      </c>
      <c r="AQ974"/>
    </row>
    <row r="975" spans="1:43" ht="18" customHeight="1">
      <c r="A975" s="43"/>
      <c r="B975" s="43"/>
      <c r="C975" s="28" t="s">
        <v>326</v>
      </c>
      <c r="D975" s="29" t="s">
        <v>479</v>
      </c>
      <c r="E975" s="93">
        <v>1675.7</v>
      </c>
      <c r="F975" s="93">
        <v>1663</v>
      </c>
      <c r="G975" s="309">
        <v>1633</v>
      </c>
      <c r="H975" s="93">
        <v>410</v>
      </c>
      <c r="I975" s="93">
        <v>410</v>
      </c>
      <c r="J975" s="93">
        <v>410</v>
      </c>
      <c r="K975" s="93">
        <v>403</v>
      </c>
      <c r="L975" s="48">
        <f t="shared" si="907"/>
        <v>1633</v>
      </c>
      <c r="M975" s="48">
        <f t="shared" si="908"/>
        <v>0</v>
      </c>
      <c r="N975" s="93">
        <v>1600</v>
      </c>
      <c r="O975" s="93">
        <v>1700</v>
      </c>
      <c r="P975" s="93">
        <v>1700</v>
      </c>
      <c r="Q975" s="93">
        <v>6.8</v>
      </c>
      <c r="R975" s="93"/>
      <c r="S975" s="93"/>
      <c r="T975" s="93"/>
      <c r="U975" s="93">
        <f>12-3.42</f>
        <v>8.58</v>
      </c>
      <c r="V975" s="93"/>
      <c r="W975" s="93"/>
      <c r="X975" s="93">
        <f>4-8.75</f>
        <v>-4.75</v>
      </c>
      <c r="Y975" s="93"/>
      <c r="Z975" s="93"/>
      <c r="AA975" s="93"/>
      <c r="AB975" s="93">
        <v>-3.88</v>
      </c>
      <c r="AC975" s="93"/>
      <c r="AD975" s="93"/>
      <c r="AE975" s="292">
        <f t="shared" si="870"/>
        <v>1639.7499999999998</v>
      </c>
      <c r="AF975" s="93">
        <v>1639.75</v>
      </c>
      <c r="AG975" s="93">
        <v>1644</v>
      </c>
      <c r="AH975" s="93">
        <f>12+2500</f>
        <v>2512</v>
      </c>
      <c r="AI975" s="93"/>
      <c r="AJ975" s="93"/>
      <c r="AK975" s="93"/>
      <c r="AL975" s="93"/>
      <c r="AM975" s="93"/>
      <c r="AN975" s="93"/>
      <c r="AO975" s="93"/>
      <c r="AP975" s="93"/>
      <c r="AQ975"/>
    </row>
    <row r="976" spans="1:43" ht="18" customHeight="1">
      <c r="A976" s="43"/>
      <c r="B976" s="43"/>
      <c r="C976" s="28" t="s">
        <v>622</v>
      </c>
      <c r="D976" s="29" t="s">
        <v>514</v>
      </c>
      <c r="E976" s="93">
        <v>286.81</v>
      </c>
      <c r="F976" s="93">
        <v>557</v>
      </c>
      <c r="G976" s="93">
        <v>557</v>
      </c>
      <c r="H976" s="93">
        <v>140</v>
      </c>
      <c r="I976" s="93">
        <v>140</v>
      </c>
      <c r="J976" s="93">
        <v>140</v>
      </c>
      <c r="K976" s="93">
        <v>137</v>
      </c>
      <c r="L976" s="48">
        <f t="shared" si="907"/>
        <v>557</v>
      </c>
      <c r="M976" s="48">
        <f t="shared" si="908"/>
        <v>0</v>
      </c>
      <c r="N976" s="93">
        <v>500</v>
      </c>
      <c r="O976" s="93">
        <v>600</v>
      </c>
      <c r="P976" s="93">
        <v>600</v>
      </c>
      <c r="Q976" s="93"/>
      <c r="R976" s="93"/>
      <c r="S976" s="93"/>
      <c r="T976" s="93"/>
      <c r="U976" s="93">
        <v>-124.41</v>
      </c>
      <c r="V976" s="93"/>
      <c r="W976" s="93">
        <v>-41</v>
      </c>
      <c r="X976" s="93">
        <f>-146.62</f>
        <v>-146.62</v>
      </c>
      <c r="Y976" s="93"/>
      <c r="Z976" s="93"/>
      <c r="AA976" s="93"/>
      <c r="AB976" s="93">
        <v>-17.07</v>
      </c>
      <c r="AC976" s="93">
        <v>8</v>
      </c>
      <c r="AD976" s="93"/>
      <c r="AE976" s="292">
        <f t="shared" si="870"/>
        <v>235.90000000000003</v>
      </c>
      <c r="AF976" s="93">
        <v>235.9</v>
      </c>
      <c r="AG976" s="93">
        <v>201</v>
      </c>
      <c r="AH976" s="93">
        <v>538</v>
      </c>
      <c r="AI976" s="93"/>
      <c r="AJ976" s="93"/>
      <c r="AK976" s="93"/>
      <c r="AL976" s="93"/>
      <c r="AM976" s="93"/>
      <c r="AN976" s="93"/>
      <c r="AO976" s="93"/>
      <c r="AP976" s="93"/>
      <c r="AQ976"/>
    </row>
    <row r="977" spans="1:43" ht="0.75" customHeight="1">
      <c r="A977" s="43"/>
      <c r="B977" s="43"/>
      <c r="C977" s="28" t="s">
        <v>623</v>
      </c>
      <c r="D977" s="29" t="s">
        <v>591</v>
      </c>
      <c r="E977" s="93"/>
      <c r="F977" s="93"/>
      <c r="G977" s="93"/>
      <c r="H977" s="93"/>
      <c r="I977" s="93"/>
      <c r="J977" s="93"/>
      <c r="K977" s="93"/>
      <c r="L977" s="48">
        <f t="shared" si="907"/>
        <v>0</v>
      </c>
      <c r="M977" s="48">
        <f t="shared" si="908"/>
        <v>0</v>
      </c>
      <c r="N977" s="93"/>
      <c r="O977" s="93"/>
      <c r="P977" s="93"/>
      <c r="Q977" s="93"/>
      <c r="R977" s="93"/>
      <c r="S977" s="93"/>
      <c r="T977" s="93"/>
      <c r="U977" s="93"/>
      <c r="V977" s="93"/>
      <c r="W977" s="93"/>
      <c r="X977" s="93"/>
      <c r="Y977" s="93"/>
      <c r="Z977" s="93"/>
      <c r="AA977" s="93"/>
      <c r="AB977" s="93"/>
      <c r="AC977" s="93"/>
      <c r="AD977" s="93"/>
      <c r="AE977" s="292">
        <f t="shared" si="870"/>
        <v>0</v>
      </c>
      <c r="AF977" s="93"/>
      <c r="AG977" s="93"/>
      <c r="AH977" s="93"/>
      <c r="AI977" s="93"/>
      <c r="AJ977" s="93"/>
      <c r="AK977" s="93"/>
      <c r="AL977" s="93"/>
      <c r="AM977" s="93"/>
      <c r="AN977" s="93"/>
      <c r="AO977" s="93"/>
      <c r="AP977" s="93"/>
      <c r="AQ977"/>
    </row>
    <row r="978" spans="1:43" ht="18.75" hidden="1" customHeight="1">
      <c r="A978" s="43"/>
      <c r="B978" s="43"/>
      <c r="C978" s="16" t="s">
        <v>310</v>
      </c>
      <c r="D978" s="29" t="s">
        <v>421</v>
      </c>
      <c r="E978" s="93">
        <v>-1215.4100000000001</v>
      </c>
      <c r="F978" s="93"/>
      <c r="G978" s="93"/>
      <c r="H978" s="93"/>
      <c r="I978" s="93"/>
      <c r="J978" s="93"/>
      <c r="K978" s="93"/>
      <c r="L978" s="48">
        <f t="shared" si="907"/>
        <v>0</v>
      </c>
      <c r="M978" s="48">
        <f t="shared" si="908"/>
        <v>0</v>
      </c>
      <c r="N978" s="93"/>
      <c r="O978" s="93"/>
      <c r="P978" s="93"/>
      <c r="Q978" s="93"/>
      <c r="R978" s="93"/>
      <c r="S978" s="93">
        <v>-339.36</v>
      </c>
      <c r="T978" s="93">
        <v>-240.25</v>
      </c>
      <c r="U978" s="93"/>
      <c r="V978" s="93"/>
      <c r="W978" s="93"/>
      <c r="X978" s="93">
        <v>-152.36000000000001</v>
      </c>
      <c r="Y978" s="93"/>
      <c r="Z978" s="93"/>
      <c r="AA978" s="93"/>
      <c r="AB978" s="93"/>
      <c r="AC978" s="93"/>
      <c r="AD978" s="93"/>
      <c r="AE978" s="292">
        <f t="shared" si="870"/>
        <v>-731.97</v>
      </c>
      <c r="AF978" s="93">
        <v>-731.97</v>
      </c>
      <c r="AG978" s="93">
        <v>-1009</v>
      </c>
      <c r="AH978" s="93"/>
      <c r="AI978" s="93"/>
      <c r="AJ978" s="93"/>
      <c r="AK978" s="93"/>
      <c r="AL978" s="93"/>
      <c r="AM978" s="93"/>
      <c r="AN978" s="93"/>
      <c r="AO978" s="93"/>
      <c r="AP978" s="93"/>
      <c r="AQ978"/>
    </row>
    <row r="979" spans="1:43" ht="17.25" customHeight="1">
      <c r="A979" s="206" t="s">
        <v>624</v>
      </c>
      <c r="B979" s="206"/>
      <c r="C979" s="188" t="s">
        <v>625</v>
      </c>
      <c r="D979" s="155" t="s">
        <v>620</v>
      </c>
      <c r="E979" s="300">
        <f t="shared" ref="E979:K979" si="943">E980+E981</f>
        <v>12642</v>
      </c>
      <c r="F979" s="300">
        <f t="shared" si="943"/>
        <v>25360</v>
      </c>
      <c r="G979" s="300">
        <f t="shared" si="943"/>
        <v>14513</v>
      </c>
      <c r="H979" s="300">
        <f t="shared" si="943"/>
        <v>6570</v>
      </c>
      <c r="I979" s="300">
        <f t="shared" si="943"/>
        <v>7580</v>
      </c>
      <c r="J979" s="300">
        <f t="shared" si="943"/>
        <v>340</v>
      </c>
      <c r="K979" s="300">
        <f t="shared" si="943"/>
        <v>23</v>
      </c>
      <c r="L979" s="48">
        <f t="shared" si="907"/>
        <v>14513</v>
      </c>
      <c r="M979" s="48">
        <f t="shared" si="908"/>
        <v>0</v>
      </c>
      <c r="N979" s="300">
        <f t="shared" ref="N979:AP979" si="944">N980+N981</f>
        <v>30400</v>
      </c>
      <c r="O979" s="300">
        <f t="shared" si="944"/>
        <v>30400</v>
      </c>
      <c r="P979" s="300">
        <f t="shared" si="944"/>
        <v>30400</v>
      </c>
      <c r="Q979" s="300">
        <f t="shared" si="944"/>
        <v>0</v>
      </c>
      <c r="R979" s="300">
        <f t="shared" si="944"/>
        <v>0</v>
      </c>
      <c r="S979" s="300">
        <f t="shared" si="944"/>
        <v>0</v>
      </c>
      <c r="T979" s="300">
        <f t="shared" si="944"/>
        <v>0</v>
      </c>
      <c r="U979" s="300">
        <f t="shared" si="944"/>
        <v>0</v>
      </c>
      <c r="V979" s="300">
        <f t="shared" si="944"/>
        <v>0</v>
      </c>
      <c r="W979" s="300">
        <f t="shared" si="944"/>
        <v>0</v>
      </c>
      <c r="X979" s="300">
        <f t="shared" si="944"/>
        <v>900</v>
      </c>
      <c r="Y979" s="300">
        <f t="shared" si="944"/>
        <v>0</v>
      </c>
      <c r="Z979" s="300">
        <f t="shared" si="944"/>
        <v>0</v>
      </c>
      <c r="AA979" s="300">
        <f t="shared" si="944"/>
        <v>1800</v>
      </c>
      <c r="AB979" s="300">
        <f t="shared" si="944"/>
        <v>0</v>
      </c>
      <c r="AC979" s="300">
        <f t="shared" si="944"/>
        <v>2081</v>
      </c>
      <c r="AD979" s="300">
        <f t="shared" si="944"/>
        <v>0</v>
      </c>
      <c r="AE979" s="292">
        <f t="shared" si="870"/>
        <v>19294</v>
      </c>
      <c r="AF979" s="300">
        <f t="shared" si="944"/>
        <v>19294</v>
      </c>
      <c r="AG979" s="300">
        <f t="shared" si="944"/>
        <v>18864</v>
      </c>
      <c r="AH979" s="300">
        <f t="shared" si="944"/>
        <v>25330</v>
      </c>
      <c r="AI979" s="300">
        <f t="shared" si="944"/>
        <v>0</v>
      </c>
      <c r="AJ979" s="300">
        <f t="shared" si="944"/>
        <v>0</v>
      </c>
      <c r="AK979" s="300">
        <f t="shared" si="944"/>
        <v>0</v>
      </c>
      <c r="AL979" s="300">
        <f t="shared" si="944"/>
        <v>25330</v>
      </c>
      <c r="AM979" s="300">
        <f t="shared" si="944"/>
        <v>25330</v>
      </c>
      <c r="AN979" s="300">
        <f t="shared" si="944"/>
        <v>25330</v>
      </c>
      <c r="AO979" s="300">
        <f t="shared" si="944"/>
        <v>25330</v>
      </c>
      <c r="AP979" s="300">
        <f t="shared" si="944"/>
        <v>0</v>
      </c>
      <c r="AQ979"/>
    </row>
    <row r="980" spans="1:43" ht="17.25" customHeight="1">
      <c r="A980" s="43"/>
      <c r="B980" s="43"/>
      <c r="C980" s="28" t="s">
        <v>626</v>
      </c>
      <c r="D980" s="29">
        <v>20</v>
      </c>
      <c r="E980" s="93"/>
      <c r="F980" s="93"/>
      <c r="G980" s="93"/>
      <c r="H980" s="93"/>
      <c r="I980" s="93"/>
      <c r="J980" s="93"/>
      <c r="K980" s="93"/>
      <c r="L980" s="48">
        <f t="shared" si="907"/>
        <v>0</v>
      </c>
      <c r="M980" s="48">
        <f t="shared" si="908"/>
        <v>0</v>
      </c>
      <c r="N980" s="93"/>
      <c r="O980" s="93"/>
      <c r="P980" s="93"/>
      <c r="Q980" s="93"/>
      <c r="R980" s="93"/>
      <c r="S980" s="93"/>
      <c r="T980" s="93"/>
      <c r="U980" s="93"/>
      <c r="V980" s="93"/>
      <c r="W980" s="93"/>
      <c r="X980" s="93"/>
      <c r="Y980" s="93"/>
      <c r="Z980" s="93"/>
      <c r="AA980" s="93"/>
      <c r="AB980" s="93"/>
      <c r="AC980" s="93"/>
      <c r="AD980" s="93"/>
      <c r="AE980" s="292">
        <f t="shared" si="870"/>
        <v>0</v>
      </c>
      <c r="AF980" s="93"/>
      <c r="AG980" s="93"/>
      <c r="AH980" s="93"/>
      <c r="AI980" s="93"/>
      <c r="AJ980" s="93"/>
      <c r="AK980" s="93"/>
      <c r="AL980" s="93"/>
      <c r="AM980" s="93"/>
      <c r="AN980" s="93"/>
      <c r="AO980" s="93"/>
      <c r="AP980" s="93"/>
      <c r="AQ980"/>
    </row>
    <row r="981" spans="1:43" ht="15.75" customHeight="1">
      <c r="A981" s="43"/>
      <c r="B981" s="43"/>
      <c r="C981" s="28" t="s">
        <v>627</v>
      </c>
      <c r="D981" s="26">
        <v>57.02</v>
      </c>
      <c r="E981" s="286">
        <f t="shared" ref="E981:K981" si="945">E982+E983</f>
        <v>12642</v>
      </c>
      <c r="F981" s="286">
        <f t="shared" si="945"/>
        <v>25360</v>
      </c>
      <c r="G981" s="310">
        <f t="shared" si="945"/>
        <v>14513</v>
      </c>
      <c r="H981" s="286">
        <f t="shared" si="945"/>
        <v>6570</v>
      </c>
      <c r="I981" s="286">
        <f t="shared" si="945"/>
        <v>7580</v>
      </c>
      <c r="J981" s="286">
        <f t="shared" si="945"/>
        <v>340</v>
      </c>
      <c r="K981" s="286">
        <f t="shared" si="945"/>
        <v>23</v>
      </c>
      <c r="L981" s="48">
        <f t="shared" si="907"/>
        <v>14513</v>
      </c>
      <c r="M981" s="48">
        <f t="shared" si="908"/>
        <v>0</v>
      </c>
      <c r="N981" s="286">
        <f t="shared" ref="N981:AP981" si="946">N982+N983</f>
        <v>30400</v>
      </c>
      <c r="O981" s="286">
        <f t="shared" si="946"/>
        <v>30400</v>
      </c>
      <c r="P981" s="286">
        <f t="shared" si="946"/>
        <v>30400</v>
      </c>
      <c r="Q981" s="286">
        <f t="shared" si="946"/>
        <v>0</v>
      </c>
      <c r="R981" s="286">
        <f t="shared" si="946"/>
        <v>0</v>
      </c>
      <c r="S981" s="286">
        <f t="shared" si="946"/>
        <v>0</v>
      </c>
      <c r="T981" s="286">
        <f t="shared" si="946"/>
        <v>0</v>
      </c>
      <c r="U981" s="286">
        <f t="shared" si="946"/>
        <v>0</v>
      </c>
      <c r="V981" s="286">
        <f t="shared" si="946"/>
        <v>0</v>
      </c>
      <c r="W981" s="286">
        <f t="shared" si="946"/>
        <v>0</v>
      </c>
      <c r="X981" s="286">
        <f t="shared" si="946"/>
        <v>900</v>
      </c>
      <c r="Y981" s="286">
        <f t="shared" si="946"/>
        <v>0</v>
      </c>
      <c r="Z981" s="286">
        <f t="shared" si="946"/>
        <v>0</v>
      </c>
      <c r="AA981" s="286">
        <f t="shared" si="946"/>
        <v>1800</v>
      </c>
      <c r="AB981" s="286">
        <f t="shared" si="946"/>
        <v>0</v>
      </c>
      <c r="AC981" s="286">
        <f t="shared" si="946"/>
        <v>2081</v>
      </c>
      <c r="AD981" s="286">
        <f t="shared" si="946"/>
        <v>0</v>
      </c>
      <c r="AE981" s="292">
        <f t="shared" si="870"/>
        <v>19294</v>
      </c>
      <c r="AF981" s="286">
        <f t="shared" si="946"/>
        <v>19294</v>
      </c>
      <c r="AG981" s="286">
        <f t="shared" si="946"/>
        <v>18864</v>
      </c>
      <c r="AH981" s="286">
        <f t="shared" si="946"/>
        <v>25330</v>
      </c>
      <c r="AI981" s="286">
        <f t="shared" si="946"/>
        <v>0</v>
      </c>
      <c r="AJ981" s="286">
        <f t="shared" si="946"/>
        <v>0</v>
      </c>
      <c r="AK981" s="286">
        <f t="shared" si="946"/>
        <v>0</v>
      </c>
      <c r="AL981" s="286">
        <f t="shared" si="946"/>
        <v>25330</v>
      </c>
      <c r="AM981" s="286">
        <f t="shared" si="946"/>
        <v>25330</v>
      </c>
      <c r="AN981" s="286">
        <f t="shared" si="946"/>
        <v>25330</v>
      </c>
      <c r="AO981" s="286">
        <f t="shared" si="946"/>
        <v>25330</v>
      </c>
      <c r="AP981" s="286">
        <f t="shared" si="946"/>
        <v>0</v>
      </c>
      <c r="AQ981"/>
    </row>
    <row r="982" spans="1:43" ht="19.5" customHeight="1">
      <c r="A982" s="43"/>
      <c r="B982" s="43"/>
      <c r="C982" s="28" t="s">
        <v>326</v>
      </c>
      <c r="D982" s="29" t="s">
        <v>479</v>
      </c>
      <c r="E982" s="93">
        <v>211</v>
      </c>
      <c r="F982" s="93">
        <v>360</v>
      </c>
      <c r="G982" s="93">
        <v>253</v>
      </c>
      <c r="H982" s="93">
        <v>70</v>
      </c>
      <c r="I982" s="93">
        <v>80</v>
      </c>
      <c r="J982" s="93">
        <v>80</v>
      </c>
      <c r="K982" s="93">
        <v>23</v>
      </c>
      <c r="L982" s="48">
        <f t="shared" si="907"/>
        <v>253</v>
      </c>
      <c r="M982" s="48">
        <f t="shared" si="908"/>
        <v>0</v>
      </c>
      <c r="N982" s="93">
        <v>400</v>
      </c>
      <c r="O982" s="93">
        <v>400</v>
      </c>
      <c r="P982" s="93">
        <v>400</v>
      </c>
      <c r="Q982" s="93">
        <v>0</v>
      </c>
      <c r="R982" s="93"/>
      <c r="S982" s="93"/>
      <c r="T982" s="93"/>
      <c r="U982" s="93"/>
      <c r="V982" s="93"/>
      <c r="W982" s="93"/>
      <c r="X982" s="93"/>
      <c r="Y982" s="93"/>
      <c r="Z982" s="93"/>
      <c r="AA982" s="93"/>
      <c r="AB982" s="93"/>
      <c r="AC982" s="93">
        <v>40</v>
      </c>
      <c r="AD982" s="93"/>
      <c r="AE982" s="292">
        <f t="shared" si="870"/>
        <v>293</v>
      </c>
      <c r="AF982" s="93">
        <v>293</v>
      </c>
      <c r="AG982" s="93">
        <v>285</v>
      </c>
      <c r="AH982" s="93">
        <v>330</v>
      </c>
      <c r="AI982" s="93"/>
      <c r="AJ982" s="93"/>
      <c r="AK982" s="93"/>
      <c r="AL982" s="93">
        <v>330</v>
      </c>
      <c r="AM982" s="93">
        <v>330</v>
      </c>
      <c r="AN982" s="93">
        <v>330</v>
      </c>
      <c r="AO982" s="93">
        <v>330</v>
      </c>
      <c r="AP982" s="93"/>
      <c r="AQ982"/>
    </row>
    <row r="983" spans="1:43" ht="17.25" customHeight="1">
      <c r="A983" s="43"/>
      <c r="B983" s="43"/>
      <c r="C983" s="28" t="s">
        <v>628</v>
      </c>
      <c r="D983" s="29" t="s">
        <v>514</v>
      </c>
      <c r="E983" s="93">
        <v>12431</v>
      </c>
      <c r="F983" s="93">
        <v>25000</v>
      </c>
      <c r="G983" s="93">
        <v>14260</v>
      </c>
      <c r="H983" s="93">
        <v>6500</v>
      </c>
      <c r="I983" s="93">
        <v>7500</v>
      </c>
      <c r="J983" s="93">
        <v>260</v>
      </c>
      <c r="K983" s="93">
        <v>0</v>
      </c>
      <c r="L983" s="48">
        <f t="shared" si="907"/>
        <v>14260</v>
      </c>
      <c r="M983" s="48">
        <f t="shared" si="908"/>
        <v>0</v>
      </c>
      <c r="N983" s="93">
        <v>30000</v>
      </c>
      <c r="O983" s="93">
        <v>30000</v>
      </c>
      <c r="P983" s="93">
        <v>30000</v>
      </c>
      <c r="Q983" s="93"/>
      <c r="R983" s="93"/>
      <c r="S983" s="93"/>
      <c r="T983" s="93"/>
      <c r="U983" s="93"/>
      <c r="V983" s="93"/>
      <c r="W983" s="93"/>
      <c r="X983" s="93">
        <v>900</v>
      </c>
      <c r="Y983" s="93"/>
      <c r="Z983" s="93"/>
      <c r="AA983" s="93">
        <v>1800</v>
      </c>
      <c r="AB983" s="93"/>
      <c r="AC983" s="93">
        <v>2041</v>
      </c>
      <c r="AD983" s="93"/>
      <c r="AE983" s="292">
        <f t="shared" si="870"/>
        <v>19001</v>
      </c>
      <c r="AF983" s="93">
        <v>19001</v>
      </c>
      <c r="AG983" s="93">
        <v>18579</v>
      </c>
      <c r="AH983" s="93">
        <v>25000</v>
      </c>
      <c r="AI983" s="93"/>
      <c r="AJ983" s="93"/>
      <c r="AK983" s="93"/>
      <c r="AL983" s="93">
        <v>25000</v>
      </c>
      <c r="AM983" s="93">
        <v>25000</v>
      </c>
      <c r="AN983" s="93">
        <v>25000</v>
      </c>
      <c r="AO983" s="93">
        <v>25000</v>
      </c>
      <c r="AP983" s="93"/>
      <c r="AQ983"/>
    </row>
    <row r="984" spans="1:43" ht="12.75" customHeight="1">
      <c r="A984" s="43"/>
      <c r="B984" s="43"/>
      <c r="C984" s="25" t="s">
        <v>311</v>
      </c>
      <c r="D984" s="29"/>
      <c r="E984" s="296">
        <f t="shared" ref="E984:K984" si="947">E985+E989+E990</f>
        <v>11279</v>
      </c>
      <c r="F984" s="296">
        <f t="shared" si="947"/>
        <v>668</v>
      </c>
      <c r="G984" s="296">
        <f t="shared" si="947"/>
        <v>2330</v>
      </c>
      <c r="H984" s="296">
        <f t="shared" si="947"/>
        <v>2330</v>
      </c>
      <c r="I984" s="296">
        <f t="shared" si="947"/>
        <v>0</v>
      </c>
      <c r="J984" s="296">
        <f t="shared" si="947"/>
        <v>0</v>
      </c>
      <c r="K984" s="296">
        <f t="shared" si="947"/>
        <v>0</v>
      </c>
      <c r="L984" s="48">
        <f t="shared" si="907"/>
        <v>2330</v>
      </c>
      <c r="M984" s="48">
        <f t="shared" si="908"/>
        <v>0</v>
      </c>
      <c r="N984" s="296">
        <f t="shared" ref="N984:AP984" si="948">N985+N989+N990</f>
        <v>0</v>
      </c>
      <c r="O984" s="296">
        <f t="shared" si="948"/>
        <v>0</v>
      </c>
      <c r="P984" s="296">
        <f t="shared" si="948"/>
        <v>0</v>
      </c>
      <c r="Q984" s="296">
        <f t="shared" si="948"/>
        <v>120</v>
      </c>
      <c r="R984" s="296">
        <f t="shared" si="948"/>
        <v>0</v>
      </c>
      <c r="S984" s="296">
        <f t="shared" si="948"/>
        <v>0</v>
      </c>
      <c r="T984" s="296">
        <f t="shared" si="948"/>
        <v>0</v>
      </c>
      <c r="U984" s="296">
        <f t="shared" si="948"/>
        <v>0</v>
      </c>
      <c r="V984" s="296">
        <f t="shared" si="948"/>
        <v>604</v>
      </c>
      <c r="W984" s="296">
        <f t="shared" si="948"/>
        <v>112.2</v>
      </c>
      <c r="X984" s="296">
        <f t="shared" si="948"/>
        <v>0</v>
      </c>
      <c r="Y984" s="296">
        <f t="shared" si="948"/>
        <v>0</v>
      </c>
      <c r="Z984" s="296">
        <f t="shared" si="948"/>
        <v>0</v>
      </c>
      <c r="AA984" s="296">
        <f t="shared" si="948"/>
        <v>0</v>
      </c>
      <c r="AB984" s="296">
        <f t="shared" si="948"/>
        <v>0</v>
      </c>
      <c r="AC984" s="296">
        <f t="shared" si="948"/>
        <v>0</v>
      </c>
      <c r="AD984" s="296">
        <f t="shared" si="948"/>
        <v>0</v>
      </c>
      <c r="AE984" s="292">
        <f t="shared" si="870"/>
        <v>3166.2</v>
      </c>
      <c r="AF984" s="296">
        <f t="shared" si="948"/>
        <v>3166.2</v>
      </c>
      <c r="AG984" s="296">
        <f t="shared" si="948"/>
        <v>658</v>
      </c>
      <c r="AH984" s="296">
        <f t="shared" si="948"/>
        <v>768</v>
      </c>
      <c r="AI984" s="296">
        <f t="shared" si="948"/>
        <v>0</v>
      </c>
      <c r="AJ984" s="296">
        <f t="shared" si="948"/>
        <v>0</v>
      </c>
      <c r="AK984" s="296">
        <f t="shared" si="948"/>
        <v>0</v>
      </c>
      <c r="AL984" s="296">
        <f t="shared" si="948"/>
        <v>768</v>
      </c>
      <c r="AM984" s="296">
        <f t="shared" si="948"/>
        <v>953</v>
      </c>
      <c r="AN984" s="296">
        <f t="shared" si="948"/>
        <v>0</v>
      </c>
      <c r="AO984" s="296">
        <f t="shared" si="948"/>
        <v>0</v>
      </c>
      <c r="AP984" s="296">
        <f t="shared" si="948"/>
        <v>0</v>
      </c>
      <c r="AQ984"/>
    </row>
    <row r="985" spans="1:43" ht="15" customHeight="1">
      <c r="A985" s="43"/>
      <c r="B985" s="43"/>
      <c r="C985" s="28" t="s">
        <v>320</v>
      </c>
      <c r="D985" s="26">
        <v>58</v>
      </c>
      <c r="E985" s="291">
        <f t="shared" ref="E985:K985" si="949">E996+E1002+E1008+E1013+E1018+E1023+E1028+E1034+E1040+E1046</f>
        <v>4692</v>
      </c>
      <c r="F985" s="291">
        <f t="shared" si="949"/>
        <v>668</v>
      </c>
      <c r="G985" s="291">
        <f t="shared" si="949"/>
        <v>668</v>
      </c>
      <c r="H985" s="291">
        <f t="shared" si="949"/>
        <v>668</v>
      </c>
      <c r="I985" s="291">
        <f t="shared" si="949"/>
        <v>0</v>
      </c>
      <c r="J985" s="291">
        <f t="shared" si="949"/>
        <v>0</v>
      </c>
      <c r="K985" s="291">
        <f t="shared" si="949"/>
        <v>0</v>
      </c>
      <c r="L985" s="48">
        <f t="shared" si="907"/>
        <v>668</v>
      </c>
      <c r="M985" s="48">
        <f t="shared" si="908"/>
        <v>0</v>
      </c>
      <c r="N985" s="291">
        <f t="shared" ref="N985:AP985" si="950">N996+N1002+N1008+N1013+N1018+N1023+N1028+N1034+N1040+N1046</f>
        <v>0</v>
      </c>
      <c r="O985" s="291">
        <f t="shared" si="950"/>
        <v>0</v>
      </c>
      <c r="P985" s="291">
        <f t="shared" si="950"/>
        <v>0</v>
      </c>
      <c r="Q985" s="291">
        <f t="shared" si="950"/>
        <v>0</v>
      </c>
      <c r="R985" s="291">
        <f t="shared" si="950"/>
        <v>0</v>
      </c>
      <c r="S985" s="291">
        <f t="shared" si="950"/>
        <v>0</v>
      </c>
      <c r="T985" s="291">
        <f t="shared" si="950"/>
        <v>0</v>
      </c>
      <c r="U985" s="291">
        <f t="shared" si="950"/>
        <v>0</v>
      </c>
      <c r="V985" s="291">
        <f t="shared" si="950"/>
        <v>0</v>
      </c>
      <c r="W985" s="291">
        <f t="shared" si="950"/>
        <v>0</v>
      </c>
      <c r="X985" s="291">
        <f t="shared" si="950"/>
        <v>0</v>
      </c>
      <c r="Y985" s="291">
        <f t="shared" si="950"/>
        <v>0</v>
      </c>
      <c r="Z985" s="291">
        <f t="shared" si="950"/>
        <v>0</v>
      </c>
      <c r="AA985" s="291">
        <f t="shared" si="950"/>
        <v>0</v>
      </c>
      <c r="AB985" s="291">
        <f t="shared" si="950"/>
        <v>0</v>
      </c>
      <c r="AC985" s="291">
        <f t="shared" si="950"/>
        <v>0</v>
      </c>
      <c r="AD985" s="291">
        <f t="shared" si="950"/>
        <v>0</v>
      </c>
      <c r="AE985" s="292">
        <f t="shared" si="870"/>
        <v>668</v>
      </c>
      <c r="AF985" s="291">
        <f t="shared" si="950"/>
        <v>668</v>
      </c>
      <c r="AG985" s="291">
        <f t="shared" si="950"/>
        <v>193</v>
      </c>
      <c r="AH985" s="291">
        <f t="shared" si="950"/>
        <v>0</v>
      </c>
      <c r="AI985" s="291">
        <f t="shared" si="950"/>
        <v>0</v>
      </c>
      <c r="AJ985" s="291">
        <f t="shared" si="950"/>
        <v>0</v>
      </c>
      <c r="AK985" s="291">
        <f t="shared" si="950"/>
        <v>0</v>
      </c>
      <c r="AL985" s="291">
        <f t="shared" si="950"/>
        <v>0</v>
      </c>
      <c r="AM985" s="291">
        <f t="shared" si="950"/>
        <v>0</v>
      </c>
      <c r="AN985" s="291">
        <f t="shared" si="950"/>
        <v>0</v>
      </c>
      <c r="AO985" s="291">
        <f t="shared" si="950"/>
        <v>0</v>
      </c>
      <c r="AP985" s="291">
        <f t="shared" si="950"/>
        <v>0</v>
      </c>
      <c r="AQ985"/>
    </row>
    <row r="986" spans="1:43" ht="0.75" customHeight="1">
      <c r="A986" s="43"/>
      <c r="B986" s="43"/>
      <c r="C986" s="28" t="s">
        <v>629</v>
      </c>
      <c r="D986" s="29" t="s">
        <v>489</v>
      </c>
      <c r="E986" s="93"/>
      <c r="F986" s="93"/>
      <c r="G986" s="93"/>
      <c r="H986" s="93"/>
      <c r="I986" s="93"/>
      <c r="J986" s="93"/>
      <c r="K986" s="93"/>
      <c r="L986" s="48">
        <f t="shared" si="907"/>
        <v>0</v>
      </c>
      <c r="M986" s="48">
        <f t="shared" si="908"/>
        <v>0</v>
      </c>
      <c r="N986" s="93"/>
      <c r="O986" s="93"/>
      <c r="P986" s="93"/>
      <c r="Q986" s="93"/>
      <c r="R986" s="93"/>
      <c r="S986" s="93"/>
      <c r="T986" s="93"/>
      <c r="U986" s="93"/>
      <c r="V986" s="93"/>
      <c r="W986" s="93"/>
      <c r="X986" s="93"/>
      <c r="Y986" s="93"/>
      <c r="Z986" s="93"/>
      <c r="AA986" s="93"/>
      <c r="AB986" s="93"/>
      <c r="AC986" s="93"/>
      <c r="AD986" s="93"/>
      <c r="AE986" s="292">
        <f t="shared" si="870"/>
        <v>0</v>
      </c>
      <c r="AF986" s="93"/>
      <c r="AG986" s="93"/>
      <c r="AH986" s="93"/>
      <c r="AI986" s="93"/>
      <c r="AJ986" s="93"/>
      <c r="AK986" s="93"/>
      <c r="AL986" s="93"/>
      <c r="AM986" s="93"/>
      <c r="AN986" s="93"/>
      <c r="AO986" s="93"/>
      <c r="AP986" s="93"/>
      <c r="AQ986"/>
    </row>
    <row r="987" spans="1:43" ht="14.25" hidden="1" customHeight="1">
      <c r="A987" s="43"/>
      <c r="B987" s="43"/>
      <c r="C987" s="28" t="s">
        <v>490</v>
      </c>
      <c r="D987" s="29" t="s">
        <v>491</v>
      </c>
      <c r="E987" s="93"/>
      <c r="F987" s="93"/>
      <c r="G987" s="93"/>
      <c r="H987" s="93"/>
      <c r="I987" s="93"/>
      <c r="J987" s="93"/>
      <c r="K987" s="93"/>
      <c r="L987" s="48">
        <f t="shared" si="907"/>
        <v>0</v>
      </c>
      <c r="M987" s="48">
        <f t="shared" si="908"/>
        <v>0</v>
      </c>
      <c r="N987" s="93"/>
      <c r="O987" s="93"/>
      <c r="P987" s="93"/>
      <c r="Q987" s="93"/>
      <c r="R987" s="93"/>
      <c r="S987" s="93"/>
      <c r="T987" s="93"/>
      <c r="U987" s="93"/>
      <c r="V987" s="93"/>
      <c r="W987" s="93"/>
      <c r="X987" s="93"/>
      <c r="Y987" s="93"/>
      <c r="Z987" s="93"/>
      <c r="AA987" s="93"/>
      <c r="AB987" s="93"/>
      <c r="AC987" s="93"/>
      <c r="AD987" s="93"/>
      <c r="AE987" s="292">
        <f t="shared" si="870"/>
        <v>0</v>
      </c>
      <c r="AF987" s="93"/>
      <c r="AG987" s="93"/>
      <c r="AH987" s="93"/>
      <c r="AI987" s="93"/>
      <c r="AJ987" s="93"/>
      <c r="AK987" s="93"/>
      <c r="AL987" s="93"/>
      <c r="AM987" s="93"/>
      <c r="AN987" s="93"/>
      <c r="AO987" s="93"/>
      <c r="AP987" s="93"/>
      <c r="AQ987"/>
    </row>
    <row r="988" spans="1:43" ht="18" hidden="1" customHeight="1">
      <c r="A988" s="43"/>
      <c r="B988" s="43"/>
      <c r="C988" s="28" t="s">
        <v>382</v>
      </c>
      <c r="D988" s="29" t="s">
        <v>492</v>
      </c>
      <c r="E988" s="93"/>
      <c r="F988" s="93"/>
      <c r="G988" s="93"/>
      <c r="H988" s="93"/>
      <c r="I988" s="93"/>
      <c r="J988" s="93"/>
      <c r="K988" s="93"/>
      <c r="L988" s="48">
        <f t="shared" si="907"/>
        <v>0</v>
      </c>
      <c r="M988" s="48">
        <f t="shared" si="908"/>
        <v>0</v>
      </c>
      <c r="N988" s="93"/>
      <c r="O988" s="93"/>
      <c r="P988" s="93"/>
      <c r="Q988" s="93"/>
      <c r="R988" s="93"/>
      <c r="S988" s="93"/>
      <c r="T988" s="93"/>
      <c r="U988" s="93"/>
      <c r="V988" s="93"/>
      <c r="W988" s="93"/>
      <c r="X988" s="93"/>
      <c r="Y988" s="93"/>
      <c r="Z988" s="93"/>
      <c r="AA988" s="93"/>
      <c r="AB988" s="93"/>
      <c r="AC988" s="93"/>
      <c r="AD988" s="93"/>
      <c r="AE988" s="292">
        <f t="shared" si="870"/>
        <v>0</v>
      </c>
      <c r="AF988" s="93"/>
      <c r="AG988" s="93"/>
      <c r="AH988" s="93"/>
      <c r="AI988" s="93"/>
      <c r="AJ988" s="93"/>
      <c r="AK988" s="93"/>
      <c r="AL988" s="93"/>
      <c r="AM988" s="93"/>
      <c r="AN988" s="93"/>
      <c r="AO988" s="93"/>
      <c r="AP988" s="93"/>
      <c r="AQ988"/>
    </row>
    <row r="989" spans="1:43" ht="18" customHeight="1">
      <c r="A989" s="43"/>
      <c r="B989" s="43"/>
      <c r="C989" s="28" t="s">
        <v>320</v>
      </c>
      <c r="D989" s="26" t="s">
        <v>630</v>
      </c>
      <c r="E989" s="93"/>
      <c r="F989" s="93"/>
      <c r="G989" s="93">
        <f>G1054</f>
        <v>0</v>
      </c>
      <c r="H989" s="93">
        <f t="shared" ref="H989:AP989" si="951">H1054</f>
        <v>0</v>
      </c>
      <c r="I989" s="93">
        <f t="shared" si="951"/>
        <v>0</v>
      </c>
      <c r="J989" s="93">
        <f t="shared" si="951"/>
        <v>0</v>
      </c>
      <c r="K989" s="93">
        <f t="shared" si="951"/>
        <v>0</v>
      </c>
      <c r="L989" s="93">
        <f t="shared" si="951"/>
        <v>0</v>
      </c>
      <c r="M989" s="93">
        <f t="shared" si="951"/>
        <v>0</v>
      </c>
      <c r="N989" s="93">
        <f t="shared" si="951"/>
        <v>0</v>
      </c>
      <c r="O989" s="93">
        <f t="shared" si="951"/>
        <v>0</v>
      </c>
      <c r="P989" s="93">
        <f t="shared" si="951"/>
        <v>0</v>
      </c>
      <c r="Q989" s="93">
        <f t="shared" si="951"/>
        <v>0</v>
      </c>
      <c r="R989" s="93">
        <f t="shared" si="951"/>
        <v>0</v>
      </c>
      <c r="S989" s="93">
        <f t="shared" si="951"/>
        <v>0</v>
      </c>
      <c r="T989" s="93">
        <f t="shared" si="951"/>
        <v>0</v>
      </c>
      <c r="U989" s="93">
        <f t="shared" si="951"/>
        <v>0</v>
      </c>
      <c r="V989" s="93">
        <f t="shared" si="951"/>
        <v>0</v>
      </c>
      <c r="W989" s="93">
        <f t="shared" si="951"/>
        <v>112.2</v>
      </c>
      <c r="X989" s="93">
        <f t="shared" si="951"/>
        <v>0</v>
      </c>
      <c r="Y989" s="93">
        <f t="shared" si="951"/>
        <v>0</v>
      </c>
      <c r="Z989" s="93">
        <f t="shared" si="951"/>
        <v>0</v>
      </c>
      <c r="AA989" s="93">
        <f t="shared" si="951"/>
        <v>0</v>
      </c>
      <c r="AB989" s="93">
        <f t="shared" si="951"/>
        <v>0</v>
      </c>
      <c r="AC989" s="93">
        <f t="shared" si="951"/>
        <v>0</v>
      </c>
      <c r="AD989" s="93">
        <f t="shared" si="951"/>
        <v>0</v>
      </c>
      <c r="AE989" s="292">
        <f t="shared" si="870"/>
        <v>112.2</v>
      </c>
      <c r="AF989" s="93">
        <f t="shared" si="951"/>
        <v>112.2</v>
      </c>
      <c r="AG989" s="93">
        <f t="shared" si="951"/>
        <v>26</v>
      </c>
      <c r="AH989" s="93">
        <f t="shared" si="951"/>
        <v>533</v>
      </c>
      <c r="AI989" s="93">
        <f t="shared" si="951"/>
        <v>0</v>
      </c>
      <c r="AJ989" s="93">
        <f t="shared" si="951"/>
        <v>0</v>
      </c>
      <c r="AK989" s="93">
        <f t="shared" si="951"/>
        <v>0</v>
      </c>
      <c r="AL989" s="93">
        <f t="shared" si="951"/>
        <v>533</v>
      </c>
      <c r="AM989" s="93">
        <f t="shared" si="951"/>
        <v>953</v>
      </c>
      <c r="AN989" s="93">
        <f t="shared" si="951"/>
        <v>0</v>
      </c>
      <c r="AO989" s="93">
        <f t="shared" si="951"/>
        <v>0</v>
      </c>
      <c r="AP989" s="93">
        <f t="shared" si="951"/>
        <v>0</v>
      </c>
      <c r="AQ989"/>
    </row>
    <row r="990" spans="1:43" ht="15" customHeight="1">
      <c r="A990" s="211" t="s">
        <v>631</v>
      </c>
      <c r="B990" s="211"/>
      <c r="C990" s="28" t="s">
        <v>365</v>
      </c>
      <c r="D990" s="26">
        <v>70</v>
      </c>
      <c r="E990" s="93">
        <v>6587</v>
      </c>
      <c r="F990" s="93">
        <v>0</v>
      </c>
      <c r="G990" s="93">
        <f>87+69+1482+24</f>
        <v>1662</v>
      </c>
      <c r="H990" s="93">
        <f>1638-69+69+24</f>
        <v>1662</v>
      </c>
      <c r="I990" s="93">
        <v>0</v>
      </c>
      <c r="J990" s="93">
        <v>0</v>
      </c>
      <c r="K990" s="93">
        <v>0</v>
      </c>
      <c r="L990" s="48">
        <f t="shared" si="907"/>
        <v>1662</v>
      </c>
      <c r="M990" s="48">
        <f t="shared" si="908"/>
        <v>0</v>
      </c>
      <c r="N990" s="93">
        <v>0</v>
      </c>
      <c r="O990" s="93">
        <v>0</v>
      </c>
      <c r="P990" s="93">
        <v>0</v>
      </c>
      <c r="Q990" s="93">
        <v>120</v>
      </c>
      <c r="R990" s="93">
        <v>0</v>
      </c>
      <c r="S990" s="93">
        <v>0</v>
      </c>
      <c r="T990" s="93">
        <v>0</v>
      </c>
      <c r="U990" s="93">
        <v>0</v>
      </c>
      <c r="V990" s="93">
        <v>604</v>
      </c>
      <c r="W990" s="93">
        <v>0</v>
      </c>
      <c r="X990" s="93">
        <v>0</v>
      </c>
      <c r="Y990" s="93">
        <v>0</v>
      </c>
      <c r="Z990" s="93">
        <v>0</v>
      </c>
      <c r="AA990" s="93">
        <v>0</v>
      </c>
      <c r="AB990" s="93">
        <v>0</v>
      </c>
      <c r="AC990" s="93">
        <v>0</v>
      </c>
      <c r="AD990" s="93">
        <v>0</v>
      </c>
      <c r="AE990" s="292">
        <f t="shared" si="870"/>
        <v>2386</v>
      </c>
      <c r="AF990" s="93">
        <v>2386</v>
      </c>
      <c r="AG990" s="93">
        <v>439</v>
      </c>
      <c r="AH990" s="93">
        <v>235</v>
      </c>
      <c r="AI990" s="93">
        <v>0</v>
      </c>
      <c r="AJ990" s="93">
        <v>0</v>
      </c>
      <c r="AK990" s="93">
        <v>0</v>
      </c>
      <c r="AL990" s="93">
        <v>235</v>
      </c>
      <c r="AM990" s="93">
        <v>0</v>
      </c>
      <c r="AN990" s="93">
        <v>0</v>
      </c>
      <c r="AO990" s="93">
        <v>0</v>
      </c>
      <c r="AP990" s="93">
        <v>0</v>
      </c>
      <c r="AQ990"/>
    </row>
    <row r="991" spans="1:43" ht="0.75" customHeight="1">
      <c r="A991" s="197" t="s">
        <v>298</v>
      </c>
      <c r="B991" s="197"/>
      <c r="C991" s="28" t="s">
        <v>632</v>
      </c>
      <c r="D991" s="29" t="s">
        <v>633</v>
      </c>
      <c r="E991" s="93"/>
      <c r="F991" s="93"/>
      <c r="G991" s="93"/>
      <c r="H991" s="93"/>
      <c r="I991" s="93"/>
      <c r="J991" s="93"/>
      <c r="K991" s="93"/>
      <c r="L991" s="48">
        <f t="shared" si="907"/>
        <v>0</v>
      </c>
      <c r="M991" s="48">
        <f t="shared" si="908"/>
        <v>0</v>
      </c>
      <c r="N991" s="93"/>
      <c r="O991" s="93"/>
      <c r="P991" s="93"/>
      <c r="Q991" s="93"/>
      <c r="R991" s="93"/>
      <c r="S991" s="93"/>
      <c r="T991" s="93"/>
      <c r="U991" s="93"/>
      <c r="V991" s="93"/>
      <c r="W991" s="93"/>
      <c r="X991" s="93"/>
      <c r="Y991" s="93"/>
      <c r="Z991" s="93"/>
      <c r="AA991" s="93"/>
      <c r="AB991" s="93"/>
      <c r="AC991" s="93"/>
      <c r="AD991" s="93"/>
      <c r="AE991" s="292">
        <f t="shared" si="870"/>
        <v>0</v>
      </c>
      <c r="AF991" s="93"/>
      <c r="AG991" s="93"/>
      <c r="AH991" s="93"/>
      <c r="AI991" s="93"/>
      <c r="AJ991" s="93"/>
      <c r="AK991" s="93"/>
      <c r="AL991" s="93"/>
      <c r="AM991" s="93"/>
      <c r="AN991" s="93"/>
      <c r="AO991" s="93"/>
      <c r="AP991" s="93"/>
      <c r="AQ991"/>
    </row>
    <row r="992" spans="1:43" ht="1.5" customHeight="1">
      <c r="A992" s="197" t="s">
        <v>299</v>
      </c>
      <c r="B992" s="197"/>
      <c r="C992" s="28" t="s">
        <v>459</v>
      </c>
      <c r="D992" s="29" t="s">
        <v>634</v>
      </c>
      <c r="E992" s="93"/>
      <c r="F992" s="93"/>
      <c r="G992" s="93"/>
      <c r="H992" s="93"/>
      <c r="I992" s="93"/>
      <c r="J992" s="93"/>
      <c r="K992" s="93"/>
      <c r="L992" s="48">
        <f t="shared" si="907"/>
        <v>0</v>
      </c>
      <c r="M992" s="48">
        <f t="shared" si="908"/>
        <v>0</v>
      </c>
      <c r="N992" s="93"/>
      <c r="O992" s="93"/>
      <c r="P992" s="93"/>
      <c r="Q992" s="93"/>
      <c r="R992" s="93"/>
      <c r="S992" s="93"/>
      <c r="T992" s="93"/>
      <c r="U992" s="93"/>
      <c r="V992" s="93"/>
      <c r="W992" s="93"/>
      <c r="X992" s="93"/>
      <c r="Y992" s="93"/>
      <c r="Z992" s="93"/>
      <c r="AA992" s="93"/>
      <c r="AB992" s="93"/>
      <c r="AC992" s="93"/>
      <c r="AD992" s="93"/>
      <c r="AE992" s="292">
        <f t="shared" si="870"/>
        <v>0</v>
      </c>
      <c r="AF992" s="93"/>
      <c r="AG992" s="93"/>
      <c r="AH992" s="93"/>
      <c r="AI992" s="93"/>
      <c r="AJ992" s="93"/>
      <c r="AK992" s="93"/>
      <c r="AL992" s="93"/>
      <c r="AM992" s="93"/>
      <c r="AN992" s="93"/>
      <c r="AO992" s="93"/>
      <c r="AP992" s="93"/>
      <c r="AQ992"/>
    </row>
    <row r="993" spans="1:43" ht="21" hidden="1" customHeight="1">
      <c r="A993" s="197" t="s">
        <v>300</v>
      </c>
      <c r="B993" s="197"/>
      <c r="C993" s="28" t="s">
        <v>635</v>
      </c>
      <c r="D993" s="29" t="s">
        <v>636</v>
      </c>
      <c r="E993" s="93"/>
      <c r="F993" s="93"/>
      <c r="G993" s="93"/>
      <c r="H993" s="93"/>
      <c r="I993" s="93"/>
      <c r="J993" s="93"/>
      <c r="K993" s="93"/>
      <c r="L993" s="48">
        <f t="shared" si="907"/>
        <v>0</v>
      </c>
      <c r="M993" s="48">
        <f t="shared" si="908"/>
        <v>0</v>
      </c>
      <c r="N993" s="93"/>
      <c r="O993" s="93"/>
      <c r="P993" s="93"/>
      <c r="Q993" s="93"/>
      <c r="R993" s="93"/>
      <c r="S993" s="93"/>
      <c r="T993" s="93"/>
      <c r="U993" s="93"/>
      <c r="V993" s="93"/>
      <c r="W993" s="93"/>
      <c r="X993" s="93"/>
      <c r="Y993" s="93"/>
      <c r="Z993" s="93"/>
      <c r="AA993" s="93"/>
      <c r="AB993" s="93"/>
      <c r="AC993" s="93"/>
      <c r="AD993" s="93"/>
      <c r="AE993" s="292">
        <f t="shared" si="870"/>
        <v>0</v>
      </c>
      <c r="AF993" s="93"/>
      <c r="AG993" s="93"/>
      <c r="AH993" s="93"/>
      <c r="AI993" s="93"/>
      <c r="AJ993" s="93"/>
      <c r="AK993" s="93"/>
      <c r="AL993" s="93"/>
      <c r="AM993" s="93"/>
      <c r="AN993" s="93"/>
      <c r="AO993" s="93"/>
      <c r="AP993" s="93"/>
      <c r="AQ993"/>
    </row>
    <row r="994" spans="1:43" ht="1.5" hidden="1" customHeight="1">
      <c r="A994" s="197" t="s">
        <v>301</v>
      </c>
      <c r="B994" s="197"/>
      <c r="C994" s="28" t="s">
        <v>461</v>
      </c>
      <c r="D994" s="29" t="s">
        <v>462</v>
      </c>
      <c r="E994" s="93"/>
      <c r="F994" s="93"/>
      <c r="G994" s="93"/>
      <c r="H994" s="93"/>
      <c r="I994" s="93"/>
      <c r="J994" s="93"/>
      <c r="K994" s="93"/>
      <c r="L994" s="48">
        <f t="shared" si="907"/>
        <v>0</v>
      </c>
      <c r="M994" s="48">
        <f t="shared" si="908"/>
        <v>0</v>
      </c>
      <c r="N994" s="93"/>
      <c r="O994" s="93"/>
      <c r="P994" s="93"/>
      <c r="Q994" s="93"/>
      <c r="R994" s="93"/>
      <c r="S994" s="93"/>
      <c r="T994" s="93"/>
      <c r="U994" s="93"/>
      <c r="V994" s="93"/>
      <c r="W994" s="93"/>
      <c r="X994" s="93"/>
      <c r="Y994" s="93"/>
      <c r="Z994" s="93"/>
      <c r="AA994" s="93"/>
      <c r="AB994" s="93"/>
      <c r="AC994" s="93"/>
      <c r="AD994" s="93"/>
      <c r="AE994" s="292">
        <f t="shared" si="870"/>
        <v>0</v>
      </c>
      <c r="AF994" s="93"/>
      <c r="AG994" s="93"/>
      <c r="AH994" s="93"/>
      <c r="AI994" s="93"/>
      <c r="AJ994" s="93"/>
      <c r="AK994" s="93"/>
      <c r="AL994" s="93"/>
      <c r="AM994" s="93"/>
      <c r="AN994" s="93"/>
      <c r="AO994" s="93"/>
      <c r="AP994" s="93"/>
      <c r="AQ994"/>
    </row>
    <row r="995" spans="1:43" ht="21" hidden="1" customHeight="1">
      <c r="A995" s="214" t="s">
        <v>310</v>
      </c>
      <c r="B995" s="214"/>
      <c r="C995" s="28" t="s">
        <v>637</v>
      </c>
      <c r="D995" s="29">
        <v>71.03</v>
      </c>
      <c r="E995" s="93"/>
      <c r="F995" s="93"/>
      <c r="G995" s="93"/>
      <c r="H995" s="93"/>
      <c r="I995" s="93"/>
      <c r="J995" s="93"/>
      <c r="K995" s="93"/>
      <c r="L995" s="48">
        <f t="shared" si="907"/>
        <v>0</v>
      </c>
      <c r="M995" s="48">
        <f t="shared" si="908"/>
        <v>0</v>
      </c>
      <c r="N995" s="93"/>
      <c r="O995" s="93"/>
      <c r="P995" s="93"/>
      <c r="Q995" s="93"/>
      <c r="R995" s="93"/>
      <c r="S995" s="93"/>
      <c r="T995" s="93"/>
      <c r="U995" s="93"/>
      <c r="V995" s="93"/>
      <c r="W995" s="93"/>
      <c r="X995" s="93"/>
      <c r="Y995" s="93"/>
      <c r="Z995" s="93"/>
      <c r="AA995" s="93"/>
      <c r="AB995" s="93"/>
      <c r="AC995" s="93"/>
      <c r="AD995" s="93"/>
      <c r="AE995" s="292">
        <f t="shared" si="870"/>
        <v>0</v>
      </c>
      <c r="AF995" s="93"/>
      <c r="AG995" s="93"/>
      <c r="AH995" s="93"/>
      <c r="AI995" s="93"/>
      <c r="AJ995" s="93"/>
      <c r="AK995" s="93"/>
      <c r="AL995" s="93"/>
      <c r="AM995" s="93"/>
      <c r="AN995" s="93"/>
      <c r="AO995" s="93"/>
      <c r="AP995" s="93"/>
      <c r="AQ995"/>
    </row>
    <row r="996" spans="1:43" ht="0.75" hidden="1" customHeight="1">
      <c r="A996" s="197" t="s">
        <v>311</v>
      </c>
      <c r="B996" s="197"/>
      <c r="C996" s="154" t="s">
        <v>638</v>
      </c>
      <c r="D996" s="155" t="s">
        <v>620</v>
      </c>
      <c r="E996" s="300">
        <f t="shared" ref="E996:T997" si="952">E997</f>
        <v>0</v>
      </c>
      <c r="F996" s="300">
        <f t="shared" si="952"/>
        <v>0</v>
      </c>
      <c r="G996" s="300">
        <f t="shared" si="952"/>
        <v>0</v>
      </c>
      <c r="H996" s="300">
        <f t="shared" si="952"/>
        <v>0</v>
      </c>
      <c r="I996" s="300">
        <f t="shared" si="952"/>
        <v>0</v>
      </c>
      <c r="J996" s="300">
        <f t="shared" si="952"/>
        <v>0</v>
      </c>
      <c r="K996" s="300">
        <f t="shared" si="952"/>
        <v>0</v>
      </c>
      <c r="L996" s="48">
        <f t="shared" si="907"/>
        <v>0</v>
      </c>
      <c r="M996" s="48">
        <f t="shared" si="908"/>
        <v>0</v>
      </c>
      <c r="N996" s="300">
        <f t="shared" si="952"/>
        <v>0</v>
      </c>
      <c r="O996" s="300">
        <f t="shared" si="952"/>
        <v>0</v>
      </c>
      <c r="P996" s="300">
        <f t="shared" si="952"/>
        <v>0</v>
      </c>
      <c r="Q996" s="300">
        <f t="shared" si="952"/>
        <v>0</v>
      </c>
      <c r="R996" s="300">
        <f t="shared" si="952"/>
        <v>0</v>
      </c>
      <c r="S996" s="300">
        <f t="shared" si="952"/>
        <v>0</v>
      </c>
      <c r="T996" s="300">
        <f t="shared" si="952"/>
        <v>0</v>
      </c>
      <c r="U996" s="300">
        <f t="shared" ref="U996:AP997" si="953">U997</f>
        <v>0</v>
      </c>
      <c r="V996" s="300">
        <f t="shared" si="953"/>
        <v>0</v>
      </c>
      <c r="W996" s="300">
        <f t="shared" si="953"/>
        <v>0</v>
      </c>
      <c r="X996" s="300">
        <f t="shared" si="953"/>
        <v>0</v>
      </c>
      <c r="Y996" s="300">
        <f t="shared" si="953"/>
        <v>0</v>
      </c>
      <c r="Z996" s="300">
        <f t="shared" si="953"/>
        <v>0</v>
      </c>
      <c r="AA996" s="300">
        <f t="shared" si="953"/>
        <v>0</v>
      </c>
      <c r="AB996" s="300">
        <f t="shared" si="953"/>
        <v>0</v>
      </c>
      <c r="AC996" s="300">
        <f t="shared" si="953"/>
        <v>0</v>
      </c>
      <c r="AD996" s="300">
        <f t="shared" si="953"/>
        <v>0</v>
      </c>
      <c r="AE996" s="292">
        <f t="shared" si="870"/>
        <v>0</v>
      </c>
      <c r="AF996" s="300">
        <f t="shared" si="953"/>
        <v>0</v>
      </c>
      <c r="AG996" s="300">
        <f t="shared" si="953"/>
        <v>0</v>
      </c>
      <c r="AH996" s="300">
        <f t="shared" si="953"/>
        <v>0</v>
      </c>
      <c r="AI996" s="300">
        <f t="shared" si="953"/>
        <v>0</v>
      </c>
      <c r="AJ996" s="300">
        <f t="shared" si="953"/>
        <v>0</v>
      </c>
      <c r="AK996" s="300">
        <f t="shared" si="953"/>
        <v>0</v>
      </c>
      <c r="AL996" s="300">
        <f t="shared" si="953"/>
        <v>0</v>
      </c>
      <c r="AM996" s="300">
        <f t="shared" si="953"/>
        <v>0</v>
      </c>
      <c r="AN996" s="300">
        <f t="shared" si="953"/>
        <v>0</v>
      </c>
      <c r="AO996" s="300">
        <f t="shared" si="953"/>
        <v>0</v>
      </c>
      <c r="AP996" s="300">
        <f t="shared" si="953"/>
        <v>0</v>
      </c>
      <c r="AQ996"/>
    </row>
    <row r="997" spans="1:43" ht="21" hidden="1" customHeight="1">
      <c r="A997" s="318" t="s">
        <v>321</v>
      </c>
      <c r="B997" s="318"/>
      <c r="C997" s="28" t="s">
        <v>311</v>
      </c>
      <c r="D997" s="132"/>
      <c r="E997" s="291">
        <f t="shared" si="952"/>
        <v>0</v>
      </c>
      <c r="F997" s="291">
        <f t="shared" si="952"/>
        <v>0</v>
      </c>
      <c r="G997" s="291">
        <f t="shared" si="952"/>
        <v>0</v>
      </c>
      <c r="H997" s="291">
        <f t="shared" si="952"/>
        <v>0</v>
      </c>
      <c r="I997" s="291">
        <f t="shared" si="952"/>
        <v>0</v>
      </c>
      <c r="J997" s="291">
        <f t="shared" si="952"/>
        <v>0</v>
      </c>
      <c r="K997" s="291">
        <f t="shared" si="952"/>
        <v>0</v>
      </c>
      <c r="L997" s="48">
        <f t="shared" si="907"/>
        <v>0</v>
      </c>
      <c r="M997" s="48">
        <f t="shared" si="908"/>
        <v>0</v>
      </c>
      <c r="N997" s="291">
        <f t="shared" si="952"/>
        <v>0</v>
      </c>
      <c r="O997" s="291">
        <f t="shared" si="952"/>
        <v>0</v>
      </c>
      <c r="P997" s="291">
        <f t="shared" si="952"/>
        <v>0</v>
      </c>
      <c r="Q997" s="291">
        <f t="shared" si="952"/>
        <v>0</v>
      </c>
      <c r="R997" s="291">
        <f t="shared" si="952"/>
        <v>0</v>
      </c>
      <c r="S997" s="291">
        <f t="shared" si="952"/>
        <v>0</v>
      </c>
      <c r="T997" s="291">
        <f t="shared" si="952"/>
        <v>0</v>
      </c>
      <c r="U997" s="291">
        <f t="shared" si="953"/>
        <v>0</v>
      </c>
      <c r="V997" s="291">
        <f t="shared" si="953"/>
        <v>0</v>
      </c>
      <c r="W997" s="291">
        <f t="shared" si="953"/>
        <v>0</v>
      </c>
      <c r="X997" s="291">
        <f t="shared" si="953"/>
        <v>0</v>
      </c>
      <c r="Y997" s="291">
        <f t="shared" si="953"/>
        <v>0</v>
      </c>
      <c r="Z997" s="291">
        <f t="shared" si="953"/>
        <v>0</v>
      </c>
      <c r="AA997" s="291">
        <f t="shared" si="953"/>
        <v>0</v>
      </c>
      <c r="AB997" s="291">
        <f t="shared" si="953"/>
        <v>0</v>
      </c>
      <c r="AC997" s="291">
        <f t="shared" si="953"/>
        <v>0</v>
      </c>
      <c r="AD997" s="291">
        <f t="shared" si="953"/>
        <v>0</v>
      </c>
      <c r="AE997" s="292">
        <f t="shared" ref="AE997:AE1070" si="954">G997+Q997+R997+S997+T997+U997+AA997+V997+W997+X997+Y997+Z997+AB997+AC997+AD997</f>
        <v>0</v>
      </c>
      <c r="AF997" s="291">
        <f t="shared" si="953"/>
        <v>0</v>
      </c>
      <c r="AG997" s="291">
        <f t="shared" si="953"/>
        <v>0</v>
      </c>
      <c r="AH997" s="291">
        <f t="shared" si="953"/>
        <v>0</v>
      </c>
      <c r="AI997" s="291">
        <f t="shared" si="953"/>
        <v>0</v>
      </c>
      <c r="AJ997" s="291">
        <f t="shared" si="953"/>
        <v>0</v>
      </c>
      <c r="AK997" s="291">
        <f t="shared" si="953"/>
        <v>0</v>
      </c>
      <c r="AL997" s="291">
        <f t="shared" si="953"/>
        <v>0</v>
      </c>
      <c r="AM997" s="291">
        <f t="shared" si="953"/>
        <v>0</v>
      </c>
      <c r="AN997" s="291">
        <f t="shared" si="953"/>
        <v>0</v>
      </c>
      <c r="AO997" s="291">
        <f t="shared" si="953"/>
        <v>0</v>
      </c>
      <c r="AP997" s="291">
        <f t="shared" si="953"/>
        <v>0</v>
      </c>
      <c r="AQ997"/>
    </row>
    <row r="998" spans="1:43" ht="25.5" hidden="1" customHeight="1">
      <c r="A998" s="28" t="s">
        <v>197</v>
      </c>
      <c r="B998" s="28"/>
      <c r="C998" s="16" t="s">
        <v>349</v>
      </c>
      <c r="D998" s="29">
        <v>58</v>
      </c>
      <c r="E998" s="291">
        <f t="shared" ref="E998:K998" si="955">E999+E1000+E1001</f>
        <v>0</v>
      </c>
      <c r="F998" s="291">
        <f t="shared" si="955"/>
        <v>0</v>
      </c>
      <c r="G998" s="291">
        <f t="shared" si="955"/>
        <v>0</v>
      </c>
      <c r="H998" s="291">
        <f t="shared" si="955"/>
        <v>0</v>
      </c>
      <c r="I998" s="291">
        <f t="shared" si="955"/>
        <v>0</v>
      </c>
      <c r="J998" s="291">
        <f t="shared" si="955"/>
        <v>0</v>
      </c>
      <c r="K998" s="291">
        <f t="shared" si="955"/>
        <v>0</v>
      </c>
      <c r="L998" s="48">
        <f t="shared" si="907"/>
        <v>0</v>
      </c>
      <c r="M998" s="48">
        <f t="shared" si="908"/>
        <v>0</v>
      </c>
      <c r="N998" s="291">
        <f t="shared" ref="N998:AP998" si="956">N999+N1000+N1001</f>
        <v>0</v>
      </c>
      <c r="O998" s="291">
        <f t="shared" si="956"/>
        <v>0</v>
      </c>
      <c r="P998" s="291">
        <f t="shared" si="956"/>
        <v>0</v>
      </c>
      <c r="Q998" s="291">
        <f t="shared" si="956"/>
        <v>0</v>
      </c>
      <c r="R998" s="291">
        <f t="shared" si="956"/>
        <v>0</v>
      </c>
      <c r="S998" s="291">
        <f t="shared" si="956"/>
        <v>0</v>
      </c>
      <c r="T998" s="291">
        <f t="shared" si="956"/>
        <v>0</v>
      </c>
      <c r="U998" s="291">
        <f t="shared" si="956"/>
        <v>0</v>
      </c>
      <c r="V998" s="291">
        <f t="shared" si="956"/>
        <v>0</v>
      </c>
      <c r="W998" s="291">
        <f t="shared" si="956"/>
        <v>0</v>
      </c>
      <c r="X998" s="291">
        <f t="shared" si="956"/>
        <v>0</v>
      </c>
      <c r="Y998" s="291">
        <f t="shared" si="956"/>
        <v>0</v>
      </c>
      <c r="Z998" s="291">
        <f t="shared" si="956"/>
        <v>0</v>
      </c>
      <c r="AA998" s="291">
        <f t="shared" si="956"/>
        <v>0</v>
      </c>
      <c r="AB998" s="291">
        <f t="shared" si="956"/>
        <v>0</v>
      </c>
      <c r="AC998" s="291">
        <f t="shared" si="956"/>
        <v>0</v>
      </c>
      <c r="AD998" s="291">
        <f t="shared" si="956"/>
        <v>0</v>
      </c>
      <c r="AE998" s="292">
        <f t="shared" si="954"/>
        <v>0</v>
      </c>
      <c r="AF998" s="291">
        <f t="shared" si="956"/>
        <v>0</v>
      </c>
      <c r="AG998" s="291">
        <f t="shared" si="956"/>
        <v>0</v>
      </c>
      <c r="AH998" s="291">
        <f t="shared" si="956"/>
        <v>0</v>
      </c>
      <c r="AI998" s="291">
        <f t="shared" si="956"/>
        <v>0</v>
      </c>
      <c r="AJ998" s="291">
        <f t="shared" si="956"/>
        <v>0</v>
      </c>
      <c r="AK998" s="291">
        <f t="shared" si="956"/>
        <v>0</v>
      </c>
      <c r="AL998" s="291">
        <f t="shared" si="956"/>
        <v>0</v>
      </c>
      <c r="AM998" s="291">
        <f t="shared" si="956"/>
        <v>0</v>
      </c>
      <c r="AN998" s="291">
        <f t="shared" si="956"/>
        <v>0</v>
      </c>
      <c r="AO998" s="291">
        <f t="shared" si="956"/>
        <v>0</v>
      </c>
      <c r="AP998" s="291">
        <f t="shared" si="956"/>
        <v>0</v>
      </c>
      <c r="AQ998"/>
    </row>
    <row r="999" spans="1:43" ht="15" hidden="1" customHeight="1">
      <c r="A999" s="28" t="s">
        <v>199</v>
      </c>
      <c r="B999" s="28"/>
      <c r="C999" s="28" t="s">
        <v>351</v>
      </c>
      <c r="D999" s="29" t="s">
        <v>359</v>
      </c>
      <c r="E999" s="93"/>
      <c r="F999" s="93"/>
      <c r="G999" s="93"/>
      <c r="H999" s="93"/>
      <c r="I999" s="93"/>
      <c r="J999" s="93"/>
      <c r="K999" s="93"/>
      <c r="L999" s="48">
        <f t="shared" si="907"/>
        <v>0</v>
      </c>
      <c r="M999" s="48">
        <f t="shared" si="908"/>
        <v>0</v>
      </c>
      <c r="N999" s="93"/>
      <c r="O999" s="93"/>
      <c r="P999" s="93"/>
      <c r="Q999" s="93"/>
      <c r="R999" s="93"/>
      <c r="S999" s="93"/>
      <c r="T999" s="93"/>
      <c r="U999" s="93"/>
      <c r="V999" s="93"/>
      <c r="W999" s="93"/>
      <c r="X999" s="93"/>
      <c r="Y999" s="93"/>
      <c r="Z999" s="93"/>
      <c r="AA999" s="93"/>
      <c r="AB999" s="93"/>
      <c r="AC999" s="93"/>
      <c r="AD999" s="93"/>
      <c r="AE999" s="292">
        <f t="shared" si="954"/>
        <v>0</v>
      </c>
      <c r="AF999" s="93"/>
      <c r="AG999" s="93"/>
      <c r="AH999" s="93"/>
      <c r="AI999" s="93"/>
      <c r="AJ999" s="93"/>
      <c r="AK999" s="93"/>
      <c r="AL999" s="93"/>
      <c r="AM999" s="93"/>
      <c r="AN999" s="93"/>
      <c r="AO999" s="93"/>
      <c r="AP999" s="93"/>
      <c r="AQ999"/>
    </row>
    <row r="1000" spans="1:43" ht="17.25" hidden="1" customHeight="1">
      <c r="A1000" s="28" t="s">
        <v>201</v>
      </c>
      <c r="B1000" s="28"/>
      <c r="C1000" s="28" t="s">
        <v>353</v>
      </c>
      <c r="D1000" s="29" t="s">
        <v>360</v>
      </c>
      <c r="E1000" s="93"/>
      <c r="F1000" s="93"/>
      <c r="G1000" s="93"/>
      <c r="H1000" s="93"/>
      <c r="I1000" s="93"/>
      <c r="J1000" s="93"/>
      <c r="K1000" s="93"/>
      <c r="L1000" s="48">
        <f t="shared" si="907"/>
        <v>0</v>
      </c>
      <c r="M1000" s="48">
        <f t="shared" si="908"/>
        <v>0</v>
      </c>
      <c r="N1000" s="93"/>
      <c r="O1000" s="93"/>
      <c r="P1000" s="93"/>
      <c r="Q1000" s="93"/>
      <c r="R1000" s="93"/>
      <c r="S1000" s="93"/>
      <c r="T1000" s="93"/>
      <c r="U1000" s="93"/>
      <c r="V1000" s="93"/>
      <c r="W1000" s="93"/>
      <c r="X1000" s="93"/>
      <c r="Y1000" s="93"/>
      <c r="Z1000" s="93"/>
      <c r="AA1000" s="93"/>
      <c r="AB1000" s="93"/>
      <c r="AC1000" s="93"/>
      <c r="AD1000" s="93"/>
      <c r="AE1000" s="292">
        <f t="shared" si="954"/>
        <v>0</v>
      </c>
      <c r="AF1000" s="93"/>
      <c r="AG1000" s="93"/>
      <c r="AH1000" s="93"/>
      <c r="AI1000" s="93"/>
      <c r="AJ1000" s="93"/>
      <c r="AK1000" s="93"/>
      <c r="AL1000" s="93"/>
      <c r="AM1000" s="93"/>
      <c r="AN1000" s="93"/>
      <c r="AO1000" s="93"/>
      <c r="AP1000" s="93"/>
      <c r="AQ1000"/>
    </row>
    <row r="1001" spans="1:43" ht="27.75" hidden="1" customHeight="1">
      <c r="A1001" s="197" t="s">
        <v>365</v>
      </c>
      <c r="B1001" s="197"/>
      <c r="C1001" s="28" t="s">
        <v>355</v>
      </c>
      <c r="D1001" s="29" t="s">
        <v>361</v>
      </c>
      <c r="E1001" s="93">
        <v>0</v>
      </c>
      <c r="F1001" s="93">
        <v>0</v>
      </c>
      <c r="G1001" s="93">
        <v>0</v>
      </c>
      <c r="H1001" s="93">
        <v>0</v>
      </c>
      <c r="I1001" s="93">
        <v>0</v>
      </c>
      <c r="J1001" s="93">
        <v>0</v>
      </c>
      <c r="K1001" s="93">
        <v>0</v>
      </c>
      <c r="L1001" s="48">
        <f t="shared" si="907"/>
        <v>0</v>
      </c>
      <c r="M1001" s="48">
        <f t="shared" si="908"/>
        <v>0</v>
      </c>
      <c r="N1001" s="93">
        <v>0</v>
      </c>
      <c r="O1001" s="93">
        <v>0</v>
      </c>
      <c r="P1001" s="93">
        <v>0</v>
      </c>
      <c r="Q1001" s="93">
        <v>0</v>
      </c>
      <c r="R1001" s="93">
        <v>0</v>
      </c>
      <c r="S1001" s="93">
        <v>0</v>
      </c>
      <c r="T1001" s="93">
        <v>0</v>
      </c>
      <c r="U1001" s="93">
        <v>0</v>
      </c>
      <c r="V1001" s="93">
        <v>0</v>
      </c>
      <c r="W1001" s="93">
        <v>0</v>
      </c>
      <c r="X1001" s="93">
        <v>0</v>
      </c>
      <c r="Y1001" s="93">
        <v>0</v>
      </c>
      <c r="Z1001" s="93">
        <v>0</v>
      </c>
      <c r="AA1001" s="93">
        <v>0</v>
      </c>
      <c r="AB1001" s="93">
        <v>0</v>
      </c>
      <c r="AC1001" s="93">
        <v>0</v>
      </c>
      <c r="AD1001" s="93">
        <v>0</v>
      </c>
      <c r="AE1001" s="292">
        <f t="shared" si="954"/>
        <v>0</v>
      </c>
      <c r="AF1001" s="93">
        <v>0</v>
      </c>
      <c r="AG1001" s="93">
        <v>0</v>
      </c>
      <c r="AH1001" s="93">
        <v>0</v>
      </c>
      <c r="AI1001" s="93">
        <v>0</v>
      </c>
      <c r="AJ1001" s="93">
        <v>0</v>
      </c>
      <c r="AK1001" s="93">
        <v>0</v>
      </c>
      <c r="AL1001" s="93">
        <v>0</v>
      </c>
      <c r="AM1001" s="93">
        <v>0</v>
      </c>
      <c r="AN1001" s="93">
        <v>0</v>
      </c>
      <c r="AO1001" s="93">
        <v>0</v>
      </c>
      <c r="AP1001" s="93">
        <v>0</v>
      </c>
      <c r="AQ1001"/>
    </row>
    <row r="1002" spans="1:43" ht="29.25" hidden="1" customHeight="1">
      <c r="A1002" s="43"/>
      <c r="B1002" s="43"/>
      <c r="C1002" s="154" t="s">
        <v>639</v>
      </c>
      <c r="D1002" s="129" t="s">
        <v>620</v>
      </c>
      <c r="E1002" s="93"/>
      <c r="F1002" s="93"/>
      <c r="G1002" s="93"/>
      <c r="H1002" s="93"/>
      <c r="I1002" s="93"/>
      <c r="J1002" s="93"/>
      <c r="K1002" s="93"/>
      <c r="L1002" s="48">
        <f t="shared" si="907"/>
        <v>0</v>
      </c>
      <c r="M1002" s="48">
        <f t="shared" si="908"/>
        <v>0</v>
      </c>
      <c r="N1002" s="93"/>
      <c r="O1002" s="93"/>
      <c r="P1002" s="93"/>
      <c r="Q1002" s="93"/>
      <c r="R1002" s="93"/>
      <c r="S1002" s="93"/>
      <c r="T1002" s="93"/>
      <c r="U1002" s="93"/>
      <c r="V1002" s="93"/>
      <c r="W1002" s="93"/>
      <c r="X1002" s="93"/>
      <c r="Y1002" s="93"/>
      <c r="Z1002" s="93"/>
      <c r="AA1002" s="93"/>
      <c r="AB1002" s="93"/>
      <c r="AC1002" s="93"/>
      <c r="AD1002" s="93"/>
      <c r="AE1002" s="292">
        <f t="shared" si="954"/>
        <v>0</v>
      </c>
      <c r="AF1002" s="93"/>
      <c r="AG1002" s="93"/>
      <c r="AH1002" s="93"/>
      <c r="AI1002" s="93"/>
      <c r="AJ1002" s="93"/>
      <c r="AK1002" s="93"/>
      <c r="AL1002" s="93"/>
      <c r="AM1002" s="93"/>
      <c r="AN1002" s="93"/>
      <c r="AO1002" s="93"/>
      <c r="AP1002" s="93"/>
      <c r="AQ1002"/>
    </row>
    <row r="1003" spans="1:43" ht="21" hidden="1" customHeight="1">
      <c r="A1003" s="43"/>
      <c r="B1003" s="43"/>
      <c r="C1003" s="28" t="s">
        <v>311</v>
      </c>
      <c r="D1003" s="132"/>
      <c r="E1003" s="93"/>
      <c r="F1003" s="93"/>
      <c r="G1003" s="93"/>
      <c r="H1003" s="93"/>
      <c r="I1003" s="93"/>
      <c r="J1003" s="93"/>
      <c r="K1003" s="93"/>
      <c r="L1003" s="48">
        <f t="shared" si="907"/>
        <v>0</v>
      </c>
      <c r="M1003" s="48">
        <f t="shared" si="908"/>
        <v>0</v>
      </c>
      <c r="N1003" s="93"/>
      <c r="O1003" s="93"/>
      <c r="P1003" s="93"/>
      <c r="Q1003" s="93"/>
      <c r="R1003" s="93"/>
      <c r="S1003" s="93"/>
      <c r="T1003" s="93"/>
      <c r="U1003" s="93"/>
      <c r="V1003" s="93"/>
      <c r="W1003" s="93"/>
      <c r="X1003" s="93"/>
      <c r="Y1003" s="93"/>
      <c r="Z1003" s="93"/>
      <c r="AA1003" s="93"/>
      <c r="AB1003" s="93"/>
      <c r="AC1003" s="93"/>
      <c r="AD1003" s="93"/>
      <c r="AE1003" s="292">
        <f t="shared" si="954"/>
        <v>0</v>
      </c>
      <c r="AF1003" s="93"/>
      <c r="AG1003" s="93"/>
      <c r="AH1003" s="93"/>
      <c r="AI1003" s="93"/>
      <c r="AJ1003" s="93"/>
      <c r="AK1003" s="93"/>
      <c r="AL1003" s="93"/>
      <c r="AM1003" s="93"/>
      <c r="AN1003" s="93"/>
      <c r="AO1003" s="93"/>
      <c r="AP1003" s="93"/>
      <c r="AQ1003"/>
    </row>
    <row r="1004" spans="1:43" ht="27.75" hidden="1" customHeight="1">
      <c r="A1004" s="43"/>
      <c r="B1004" s="43"/>
      <c r="C1004" s="16" t="s">
        <v>349</v>
      </c>
      <c r="D1004" s="29">
        <v>58</v>
      </c>
      <c r="E1004" s="93"/>
      <c r="F1004" s="93"/>
      <c r="G1004" s="93"/>
      <c r="H1004" s="93"/>
      <c r="I1004" s="93"/>
      <c r="J1004" s="93"/>
      <c r="K1004" s="93"/>
      <c r="L1004" s="48">
        <f t="shared" si="907"/>
        <v>0</v>
      </c>
      <c r="M1004" s="48">
        <f t="shared" si="908"/>
        <v>0</v>
      </c>
      <c r="N1004" s="93"/>
      <c r="O1004" s="93"/>
      <c r="P1004" s="93"/>
      <c r="Q1004" s="93"/>
      <c r="R1004" s="93"/>
      <c r="S1004" s="93"/>
      <c r="T1004" s="93"/>
      <c r="U1004" s="93"/>
      <c r="V1004" s="93"/>
      <c r="W1004" s="93"/>
      <c r="X1004" s="93"/>
      <c r="Y1004" s="93"/>
      <c r="Z1004" s="93"/>
      <c r="AA1004" s="93"/>
      <c r="AB1004" s="93"/>
      <c r="AC1004" s="93"/>
      <c r="AD1004" s="93"/>
      <c r="AE1004" s="292">
        <f t="shared" si="954"/>
        <v>0</v>
      </c>
      <c r="AF1004" s="93"/>
      <c r="AG1004" s="93"/>
      <c r="AH1004" s="93"/>
      <c r="AI1004" s="93"/>
      <c r="AJ1004" s="93"/>
      <c r="AK1004" s="93"/>
      <c r="AL1004" s="93"/>
      <c r="AM1004" s="93"/>
      <c r="AN1004" s="93"/>
      <c r="AO1004" s="93"/>
      <c r="AP1004" s="93"/>
      <c r="AQ1004"/>
    </row>
    <row r="1005" spans="1:43" ht="17.25" hidden="1" customHeight="1">
      <c r="A1005" s="43"/>
      <c r="B1005" s="43"/>
      <c r="C1005" s="28" t="s">
        <v>351</v>
      </c>
      <c r="D1005" s="29" t="s">
        <v>640</v>
      </c>
      <c r="E1005" s="93"/>
      <c r="F1005" s="93"/>
      <c r="G1005" s="93"/>
      <c r="H1005" s="93"/>
      <c r="I1005" s="93"/>
      <c r="J1005" s="93"/>
      <c r="K1005" s="93"/>
      <c r="L1005" s="48">
        <f t="shared" si="907"/>
        <v>0</v>
      </c>
      <c r="M1005" s="48">
        <f t="shared" si="908"/>
        <v>0</v>
      </c>
      <c r="N1005" s="93"/>
      <c r="O1005" s="93"/>
      <c r="P1005" s="93"/>
      <c r="Q1005" s="93"/>
      <c r="R1005" s="93"/>
      <c r="S1005" s="93"/>
      <c r="T1005" s="93"/>
      <c r="U1005" s="93"/>
      <c r="V1005" s="93"/>
      <c r="W1005" s="93"/>
      <c r="X1005" s="93"/>
      <c r="Y1005" s="93"/>
      <c r="Z1005" s="93"/>
      <c r="AA1005" s="93"/>
      <c r="AB1005" s="93"/>
      <c r="AC1005" s="93"/>
      <c r="AD1005" s="93"/>
      <c r="AE1005" s="292">
        <f t="shared" si="954"/>
        <v>0</v>
      </c>
      <c r="AF1005" s="93"/>
      <c r="AG1005" s="93"/>
      <c r="AH1005" s="93"/>
      <c r="AI1005" s="93"/>
      <c r="AJ1005" s="93"/>
      <c r="AK1005" s="93"/>
      <c r="AL1005" s="93"/>
      <c r="AM1005" s="93"/>
      <c r="AN1005" s="93"/>
      <c r="AO1005" s="93"/>
      <c r="AP1005" s="93"/>
      <c r="AQ1005"/>
    </row>
    <row r="1006" spans="1:43" ht="17.25" hidden="1" customHeight="1">
      <c r="A1006" s="43"/>
      <c r="B1006" s="43"/>
      <c r="C1006" s="28" t="s">
        <v>353</v>
      </c>
      <c r="D1006" s="29" t="s">
        <v>566</v>
      </c>
      <c r="E1006" s="93"/>
      <c r="F1006" s="93"/>
      <c r="G1006" s="93"/>
      <c r="H1006" s="93"/>
      <c r="I1006" s="93"/>
      <c r="J1006" s="93"/>
      <c r="K1006" s="93"/>
      <c r="L1006" s="48">
        <f t="shared" si="907"/>
        <v>0</v>
      </c>
      <c r="M1006" s="48">
        <f t="shared" si="908"/>
        <v>0</v>
      </c>
      <c r="N1006" s="93"/>
      <c r="O1006" s="93"/>
      <c r="P1006" s="93"/>
      <c r="Q1006" s="93"/>
      <c r="R1006" s="93"/>
      <c r="S1006" s="93"/>
      <c r="T1006" s="93"/>
      <c r="U1006" s="93"/>
      <c r="V1006" s="93"/>
      <c r="W1006" s="93"/>
      <c r="X1006" s="93"/>
      <c r="Y1006" s="93"/>
      <c r="Z1006" s="93"/>
      <c r="AA1006" s="93"/>
      <c r="AB1006" s="93"/>
      <c r="AC1006" s="93"/>
      <c r="AD1006" s="93"/>
      <c r="AE1006" s="292">
        <f t="shared" si="954"/>
        <v>0</v>
      </c>
      <c r="AF1006" s="93"/>
      <c r="AG1006" s="93"/>
      <c r="AH1006" s="93"/>
      <c r="AI1006" s="93"/>
      <c r="AJ1006" s="93"/>
      <c r="AK1006" s="93"/>
      <c r="AL1006" s="93"/>
      <c r="AM1006" s="93"/>
      <c r="AN1006" s="93"/>
      <c r="AO1006" s="93"/>
      <c r="AP1006" s="93"/>
      <c r="AQ1006"/>
    </row>
    <row r="1007" spans="1:43" ht="17.25" hidden="1" customHeight="1">
      <c r="A1007" s="43"/>
      <c r="B1007" s="43"/>
      <c r="C1007" s="28" t="s">
        <v>355</v>
      </c>
      <c r="D1007" s="29" t="s">
        <v>567</v>
      </c>
      <c r="E1007" s="93"/>
      <c r="F1007" s="93"/>
      <c r="G1007" s="93"/>
      <c r="H1007" s="93"/>
      <c r="I1007" s="93"/>
      <c r="J1007" s="93"/>
      <c r="K1007" s="93"/>
      <c r="L1007" s="48">
        <f t="shared" si="907"/>
        <v>0</v>
      </c>
      <c r="M1007" s="48">
        <f t="shared" si="908"/>
        <v>0</v>
      </c>
      <c r="N1007" s="93"/>
      <c r="O1007" s="93"/>
      <c r="P1007" s="93"/>
      <c r="Q1007" s="93"/>
      <c r="R1007" s="93"/>
      <c r="S1007" s="93"/>
      <c r="T1007" s="93"/>
      <c r="U1007" s="93"/>
      <c r="V1007" s="93"/>
      <c r="W1007" s="93"/>
      <c r="X1007" s="93"/>
      <c r="Y1007" s="93"/>
      <c r="Z1007" s="93"/>
      <c r="AA1007" s="93"/>
      <c r="AB1007" s="93"/>
      <c r="AC1007" s="93"/>
      <c r="AD1007" s="93"/>
      <c r="AE1007" s="292">
        <f t="shared" si="954"/>
        <v>0</v>
      </c>
      <c r="AF1007" s="93"/>
      <c r="AG1007" s="93"/>
      <c r="AH1007" s="93"/>
      <c r="AI1007" s="93"/>
      <c r="AJ1007" s="93"/>
      <c r="AK1007" s="93"/>
      <c r="AL1007" s="93"/>
      <c r="AM1007" s="93"/>
      <c r="AN1007" s="93"/>
      <c r="AO1007" s="93"/>
      <c r="AP1007" s="93"/>
      <c r="AQ1007"/>
    </row>
    <row r="1008" spans="1:43" ht="32.25" hidden="1" customHeight="1">
      <c r="A1008" s="43"/>
      <c r="B1008" s="43"/>
      <c r="C1008" s="154" t="s">
        <v>641</v>
      </c>
      <c r="D1008" s="155"/>
      <c r="E1008" s="300">
        <f t="shared" ref="E1008:AP1008" si="957">E1009</f>
        <v>0</v>
      </c>
      <c r="F1008" s="300">
        <f t="shared" si="957"/>
        <v>0</v>
      </c>
      <c r="G1008" s="300">
        <f t="shared" si="957"/>
        <v>0</v>
      </c>
      <c r="H1008" s="300">
        <f t="shared" si="957"/>
        <v>0</v>
      </c>
      <c r="I1008" s="300">
        <f t="shared" si="957"/>
        <v>0</v>
      </c>
      <c r="J1008" s="300">
        <f t="shared" si="957"/>
        <v>0</v>
      </c>
      <c r="K1008" s="300">
        <f t="shared" si="957"/>
        <v>0</v>
      </c>
      <c r="L1008" s="48">
        <f t="shared" si="907"/>
        <v>0</v>
      </c>
      <c r="M1008" s="48">
        <f t="shared" si="908"/>
        <v>0</v>
      </c>
      <c r="N1008" s="300">
        <f t="shared" si="957"/>
        <v>0</v>
      </c>
      <c r="O1008" s="300">
        <f t="shared" si="957"/>
        <v>0</v>
      </c>
      <c r="P1008" s="300">
        <f t="shared" si="957"/>
        <v>0</v>
      </c>
      <c r="Q1008" s="300">
        <f t="shared" si="957"/>
        <v>0</v>
      </c>
      <c r="R1008" s="300">
        <f t="shared" si="957"/>
        <v>0</v>
      </c>
      <c r="S1008" s="300">
        <f t="shared" si="957"/>
        <v>0</v>
      </c>
      <c r="T1008" s="300">
        <f t="shared" si="957"/>
        <v>0</v>
      </c>
      <c r="U1008" s="300">
        <f t="shared" si="957"/>
        <v>0</v>
      </c>
      <c r="V1008" s="300">
        <f t="shared" si="957"/>
        <v>0</v>
      </c>
      <c r="W1008" s="300">
        <f t="shared" si="957"/>
        <v>0</v>
      </c>
      <c r="X1008" s="300">
        <f t="shared" si="957"/>
        <v>0</v>
      </c>
      <c r="Y1008" s="300">
        <f t="shared" si="957"/>
        <v>0</v>
      </c>
      <c r="Z1008" s="300">
        <f t="shared" si="957"/>
        <v>0</v>
      </c>
      <c r="AA1008" s="300">
        <f t="shared" si="957"/>
        <v>0</v>
      </c>
      <c r="AB1008" s="300">
        <f t="shared" si="957"/>
        <v>0</v>
      </c>
      <c r="AC1008" s="300">
        <f t="shared" si="957"/>
        <v>0</v>
      </c>
      <c r="AD1008" s="300">
        <f t="shared" si="957"/>
        <v>0</v>
      </c>
      <c r="AE1008" s="292">
        <f t="shared" si="954"/>
        <v>0</v>
      </c>
      <c r="AF1008" s="300">
        <f t="shared" si="957"/>
        <v>0</v>
      </c>
      <c r="AG1008" s="300">
        <f t="shared" si="957"/>
        <v>0</v>
      </c>
      <c r="AH1008" s="300">
        <f t="shared" si="957"/>
        <v>0</v>
      </c>
      <c r="AI1008" s="300">
        <f t="shared" si="957"/>
        <v>0</v>
      </c>
      <c r="AJ1008" s="300">
        <f t="shared" si="957"/>
        <v>0</v>
      </c>
      <c r="AK1008" s="300">
        <f t="shared" si="957"/>
        <v>0</v>
      </c>
      <c r="AL1008" s="300">
        <f t="shared" si="957"/>
        <v>0</v>
      </c>
      <c r="AM1008" s="300">
        <f t="shared" si="957"/>
        <v>0</v>
      </c>
      <c r="AN1008" s="300">
        <f t="shared" si="957"/>
        <v>0</v>
      </c>
      <c r="AO1008" s="300">
        <f t="shared" si="957"/>
        <v>0</v>
      </c>
      <c r="AP1008" s="300">
        <f t="shared" si="957"/>
        <v>0</v>
      </c>
      <c r="AQ1008"/>
    </row>
    <row r="1009" spans="1:43" ht="27.75" hidden="1" customHeight="1">
      <c r="A1009" s="43"/>
      <c r="B1009" s="43"/>
      <c r="C1009" s="16" t="s">
        <v>349</v>
      </c>
      <c r="D1009" s="29">
        <v>58</v>
      </c>
      <c r="E1009" s="291">
        <f t="shared" ref="E1009:K1009" si="958">E1010+E1011+E1012</f>
        <v>0</v>
      </c>
      <c r="F1009" s="291">
        <f t="shared" si="958"/>
        <v>0</v>
      </c>
      <c r="G1009" s="291">
        <f t="shared" si="958"/>
        <v>0</v>
      </c>
      <c r="H1009" s="291">
        <f t="shared" si="958"/>
        <v>0</v>
      </c>
      <c r="I1009" s="291">
        <f t="shared" si="958"/>
        <v>0</v>
      </c>
      <c r="J1009" s="291">
        <f t="shared" si="958"/>
        <v>0</v>
      </c>
      <c r="K1009" s="291">
        <f t="shared" si="958"/>
        <v>0</v>
      </c>
      <c r="L1009" s="48">
        <f t="shared" si="907"/>
        <v>0</v>
      </c>
      <c r="M1009" s="48">
        <f t="shared" si="908"/>
        <v>0</v>
      </c>
      <c r="N1009" s="291">
        <f t="shared" ref="N1009:AP1009" si="959">N1010+N1011+N1012</f>
        <v>0</v>
      </c>
      <c r="O1009" s="291">
        <f t="shared" si="959"/>
        <v>0</v>
      </c>
      <c r="P1009" s="291">
        <f t="shared" si="959"/>
        <v>0</v>
      </c>
      <c r="Q1009" s="291">
        <f t="shared" si="959"/>
        <v>0</v>
      </c>
      <c r="R1009" s="291">
        <f t="shared" si="959"/>
        <v>0</v>
      </c>
      <c r="S1009" s="291">
        <f t="shared" si="959"/>
        <v>0</v>
      </c>
      <c r="T1009" s="291">
        <f t="shared" si="959"/>
        <v>0</v>
      </c>
      <c r="U1009" s="291">
        <f t="shared" si="959"/>
        <v>0</v>
      </c>
      <c r="V1009" s="291">
        <f t="shared" si="959"/>
        <v>0</v>
      </c>
      <c r="W1009" s="291">
        <f t="shared" si="959"/>
        <v>0</v>
      </c>
      <c r="X1009" s="291">
        <f t="shared" si="959"/>
        <v>0</v>
      </c>
      <c r="Y1009" s="291">
        <f t="shared" si="959"/>
        <v>0</v>
      </c>
      <c r="Z1009" s="291">
        <f t="shared" si="959"/>
        <v>0</v>
      </c>
      <c r="AA1009" s="291">
        <f t="shared" si="959"/>
        <v>0</v>
      </c>
      <c r="AB1009" s="291">
        <f t="shared" si="959"/>
        <v>0</v>
      </c>
      <c r="AC1009" s="291">
        <f t="shared" si="959"/>
        <v>0</v>
      </c>
      <c r="AD1009" s="291">
        <f t="shared" si="959"/>
        <v>0</v>
      </c>
      <c r="AE1009" s="292">
        <f t="shared" si="954"/>
        <v>0</v>
      </c>
      <c r="AF1009" s="291">
        <f t="shared" si="959"/>
        <v>0</v>
      </c>
      <c r="AG1009" s="291">
        <f t="shared" si="959"/>
        <v>0</v>
      </c>
      <c r="AH1009" s="291">
        <f t="shared" si="959"/>
        <v>0</v>
      </c>
      <c r="AI1009" s="291">
        <f t="shared" si="959"/>
        <v>0</v>
      </c>
      <c r="AJ1009" s="291">
        <f t="shared" si="959"/>
        <v>0</v>
      </c>
      <c r="AK1009" s="291">
        <f t="shared" si="959"/>
        <v>0</v>
      </c>
      <c r="AL1009" s="291">
        <f t="shared" si="959"/>
        <v>0</v>
      </c>
      <c r="AM1009" s="291">
        <f t="shared" si="959"/>
        <v>0</v>
      </c>
      <c r="AN1009" s="291">
        <f t="shared" si="959"/>
        <v>0</v>
      </c>
      <c r="AO1009" s="291">
        <f t="shared" si="959"/>
        <v>0</v>
      </c>
      <c r="AP1009" s="291">
        <f t="shared" si="959"/>
        <v>0</v>
      </c>
      <c r="AQ1009"/>
    </row>
    <row r="1010" spans="1:43" ht="17.25" hidden="1" customHeight="1">
      <c r="A1010" s="43"/>
      <c r="B1010" s="43"/>
      <c r="C1010" s="28" t="s">
        <v>351</v>
      </c>
      <c r="D1010" s="29" t="s">
        <v>352</v>
      </c>
      <c r="E1010" s="93"/>
      <c r="F1010" s="93"/>
      <c r="G1010" s="93"/>
      <c r="H1010" s="93"/>
      <c r="I1010" s="93"/>
      <c r="J1010" s="93"/>
      <c r="K1010" s="93"/>
      <c r="L1010" s="48">
        <f t="shared" si="907"/>
        <v>0</v>
      </c>
      <c r="M1010" s="48">
        <f t="shared" si="908"/>
        <v>0</v>
      </c>
      <c r="N1010" s="93"/>
      <c r="O1010" s="93"/>
      <c r="P1010" s="93"/>
      <c r="Q1010" s="93"/>
      <c r="R1010" s="93"/>
      <c r="S1010" s="93"/>
      <c r="T1010" s="93"/>
      <c r="U1010" s="93"/>
      <c r="V1010" s="93"/>
      <c r="W1010" s="93"/>
      <c r="X1010" s="93"/>
      <c r="Y1010" s="93"/>
      <c r="Z1010" s="93"/>
      <c r="AA1010" s="93"/>
      <c r="AB1010" s="93"/>
      <c r="AC1010" s="93"/>
      <c r="AD1010" s="93"/>
      <c r="AE1010" s="292">
        <f t="shared" si="954"/>
        <v>0</v>
      </c>
      <c r="AF1010" s="93"/>
      <c r="AG1010" s="93"/>
      <c r="AH1010" s="93"/>
      <c r="AI1010" s="93"/>
      <c r="AJ1010" s="93"/>
      <c r="AK1010" s="93"/>
      <c r="AL1010" s="93"/>
      <c r="AM1010" s="93"/>
      <c r="AN1010" s="93"/>
      <c r="AO1010" s="93"/>
      <c r="AP1010" s="93"/>
      <c r="AQ1010"/>
    </row>
    <row r="1011" spans="1:43" ht="23.25" hidden="1" customHeight="1">
      <c r="A1011" s="43"/>
      <c r="B1011" s="43"/>
      <c r="C1011" s="28" t="s">
        <v>353</v>
      </c>
      <c r="D1011" s="29" t="s">
        <v>354</v>
      </c>
      <c r="E1011" s="93"/>
      <c r="F1011" s="93"/>
      <c r="G1011" s="93"/>
      <c r="H1011" s="93"/>
      <c r="I1011" s="93"/>
      <c r="J1011" s="93"/>
      <c r="K1011" s="93"/>
      <c r="L1011" s="48">
        <f t="shared" si="907"/>
        <v>0</v>
      </c>
      <c r="M1011" s="48">
        <f t="shared" si="908"/>
        <v>0</v>
      </c>
      <c r="N1011" s="93"/>
      <c r="O1011" s="93"/>
      <c r="P1011" s="93"/>
      <c r="Q1011" s="93"/>
      <c r="R1011" s="93"/>
      <c r="S1011" s="93"/>
      <c r="T1011" s="93"/>
      <c r="U1011" s="93"/>
      <c r="V1011" s="93"/>
      <c r="W1011" s="93"/>
      <c r="X1011" s="93"/>
      <c r="Y1011" s="93"/>
      <c r="Z1011" s="93"/>
      <c r="AA1011" s="93"/>
      <c r="AB1011" s="93"/>
      <c r="AC1011" s="93"/>
      <c r="AD1011" s="93"/>
      <c r="AE1011" s="292">
        <f t="shared" si="954"/>
        <v>0</v>
      </c>
      <c r="AF1011" s="93"/>
      <c r="AG1011" s="93"/>
      <c r="AH1011" s="93"/>
      <c r="AI1011" s="93"/>
      <c r="AJ1011" s="93"/>
      <c r="AK1011" s="93"/>
      <c r="AL1011" s="93"/>
      <c r="AM1011" s="93"/>
      <c r="AN1011" s="93"/>
      <c r="AO1011" s="93"/>
      <c r="AP1011" s="93"/>
      <c r="AQ1011"/>
    </row>
    <row r="1012" spans="1:43" ht="19.5" hidden="1" customHeight="1">
      <c r="A1012" s="43"/>
      <c r="B1012" s="43"/>
      <c r="C1012" s="28" t="s">
        <v>355</v>
      </c>
      <c r="D1012" s="29" t="s">
        <v>356</v>
      </c>
      <c r="E1012" s="93"/>
      <c r="F1012" s="93"/>
      <c r="G1012" s="93"/>
      <c r="H1012" s="93"/>
      <c r="I1012" s="93"/>
      <c r="J1012" s="93"/>
      <c r="K1012" s="93"/>
      <c r="L1012" s="48">
        <f t="shared" si="907"/>
        <v>0</v>
      </c>
      <c r="M1012" s="48">
        <f t="shared" si="908"/>
        <v>0</v>
      </c>
      <c r="N1012" s="93"/>
      <c r="O1012" s="93"/>
      <c r="P1012" s="93"/>
      <c r="Q1012" s="93"/>
      <c r="R1012" s="93"/>
      <c r="S1012" s="93"/>
      <c r="T1012" s="93"/>
      <c r="U1012" s="93"/>
      <c r="V1012" s="93"/>
      <c r="W1012" s="93"/>
      <c r="X1012" s="93"/>
      <c r="Y1012" s="93"/>
      <c r="Z1012" s="93"/>
      <c r="AA1012" s="93"/>
      <c r="AB1012" s="93"/>
      <c r="AC1012" s="93"/>
      <c r="AD1012" s="93"/>
      <c r="AE1012" s="292">
        <f t="shared" si="954"/>
        <v>0</v>
      </c>
      <c r="AF1012" s="93"/>
      <c r="AG1012" s="93"/>
      <c r="AH1012" s="93"/>
      <c r="AI1012" s="93"/>
      <c r="AJ1012" s="93"/>
      <c r="AK1012" s="93"/>
      <c r="AL1012" s="93"/>
      <c r="AM1012" s="93"/>
      <c r="AN1012" s="93"/>
      <c r="AO1012" s="93"/>
      <c r="AP1012" s="93"/>
      <c r="AQ1012"/>
    </row>
    <row r="1013" spans="1:43" ht="42.75" hidden="1" customHeight="1">
      <c r="A1013" s="43"/>
      <c r="B1013" s="43"/>
      <c r="C1013" s="154" t="s">
        <v>642</v>
      </c>
      <c r="D1013" s="155"/>
      <c r="E1013" s="158">
        <f t="shared" ref="E1013:AP1013" si="960">E1014</f>
        <v>1241</v>
      </c>
      <c r="F1013" s="158">
        <f t="shared" si="960"/>
        <v>0</v>
      </c>
      <c r="G1013" s="158">
        <f t="shared" si="960"/>
        <v>0</v>
      </c>
      <c r="H1013" s="158">
        <f t="shared" si="960"/>
        <v>0</v>
      </c>
      <c r="I1013" s="158">
        <f t="shared" si="960"/>
        <v>0</v>
      </c>
      <c r="J1013" s="158">
        <f t="shared" si="960"/>
        <v>0</v>
      </c>
      <c r="K1013" s="158">
        <f t="shared" si="960"/>
        <v>0</v>
      </c>
      <c r="L1013" s="48">
        <f t="shared" si="907"/>
        <v>0</v>
      </c>
      <c r="M1013" s="48">
        <f t="shared" si="908"/>
        <v>0</v>
      </c>
      <c r="N1013" s="158">
        <f t="shared" si="960"/>
        <v>0</v>
      </c>
      <c r="O1013" s="158">
        <f t="shared" si="960"/>
        <v>0</v>
      </c>
      <c r="P1013" s="158">
        <f t="shared" si="960"/>
        <v>0</v>
      </c>
      <c r="Q1013" s="158">
        <f t="shared" si="960"/>
        <v>0</v>
      </c>
      <c r="R1013" s="158">
        <f t="shared" si="960"/>
        <v>0</v>
      </c>
      <c r="S1013" s="158">
        <f t="shared" si="960"/>
        <v>0</v>
      </c>
      <c r="T1013" s="158">
        <f t="shared" si="960"/>
        <v>0</v>
      </c>
      <c r="U1013" s="158">
        <f t="shared" si="960"/>
        <v>0</v>
      </c>
      <c r="V1013" s="158">
        <f t="shared" si="960"/>
        <v>0</v>
      </c>
      <c r="W1013" s="158">
        <f t="shared" si="960"/>
        <v>0</v>
      </c>
      <c r="X1013" s="158">
        <f t="shared" si="960"/>
        <v>0</v>
      </c>
      <c r="Y1013" s="158">
        <f t="shared" si="960"/>
        <v>0</v>
      </c>
      <c r="Z1013" s="158">
        <f t="shared" si="960"/>
        <v>0</v>
      </c>
      <c r="AA1013" s="158">
        <f t="shared" si="960"/>
        <v>0</v>
      </c>
      <c r="AB1013" s="158">
        <f t="shared" si="960"/>
        <v>0</v>
      </c>
      <c r="AC1013" s="158">
        <f t="shared" si="960"/>
        <v>0</v>
      </c>
      <c r="AD1013" s="158">
        <f t="shared" si="960"/>
        <v>0</v>
      </c>
      <c r="AE1013" s="292">
        <f t="shared" si="954"/>
        <v>0</v>
      </c>
      <c r="AF1013" s="158">
        <f t="shared" si="960"/>
        <v>0</v>
      </c>
      <c r="AG1013" s="158">
        <f t="shared" si="960"/>
        <v>0</v>
      </c>
      <c r="AH1013" s="158">
        <f t="shared" si="960"/>
        <v>0</v>
      </c>
      <c r="AI1013" s="158">
        <f t="shared" si="960"/>
        <v>0</v>
      </c>
      <c r="AJ1013" s="158">
        <f t="shared" si="960"/>
        <v>0</v>
      </c>
      <c r="AK1013" s="158">
        <f t="shared" si="960"/>
        <v>0</v>
      </c>
      <c r="AL1013" s="158">
        <f t="shared" si="960"/>
        <v>0</v>
      </c>
      <c r="AM1013" s="158">
        <f t="shared" si="960"/>
        <v>0</v>
      </c>
      <c r="AN1013" s="158">
        <f t="shared" si="960"/>
        <v>0</v>
      </c>
      <c r="AO1013" s="158">
        <f t="shared" si="960"/>
        <v>0</v>
      </c>
      <c r="AP1013" s="158">
        <f t="shared" si="960"/>
        <v>0</v>
      </c>
      <c r="AQ1013"/>
    </row>
    <row r="1014" spans="1:43" ht="27" hidden="1" customHeight="1">
      <c r="A1014" s="43"/>
      <c r="B1014" s="43"/>
      <c r="C1014" s="16" t="s">
        <v>349</v>
      </c>
      <c r="D1014" s="29">
        <v>58</v>
      </c>
      <c r="E1014" s="291">
        <f t="shared" ref="E1014:K1014" si="961">E1015+E1017+E1016</f>
        <v>1241</v>
      </c>
      <c r="F1014" s="291">
        <f t="shared" si="961"/>
        <v>0</v>
      </c>
      <c r="G1014" s="291">
        <f t="shared" si="961"/>
        <v>0</v>
      </c>
      <c r="H1014" s="291">
        <f t="shared" si="961"/>
        <v>0</v>
      </c>
      <c r="I1014" s="291">
        <f t="shared" si="961"/>
        <v>0</v>
      </c>
      <c r="J1014" s="291">
        <f t="shared" si="961"/>
        <v>0</v>
      </c>
      <c r="K1014" s="291">
        <f t="shared" si="961"/>
        <v>0</v>
      </c>
      <c r="L1014" s="48">
        <f t="shared" si="907"/>
        <v>0</v>
      </c>
      <c r="M1014" s="48">
        <f t="shared" si="908"/>
        <v>0</v>
      </c>
      <c r="N1014" s="291">
        <f t="shared" ref="N1014:AP1014" si="962">N1015+N1017+N1016</f>
        <v>0</v>
      </c>
      <c r="O1014" s="291">
        <f t="shared" si="962"/>
        <v>0</v>
      </c>
      <c r="P1014" s="291">
        <f t="shared" si="962"/>
        <v>0</v>
      </c>
      <c r="Q1014" s="291">
        <f t="shared" si="962"/>
        <v>0</v>
      </c>
      <c r="R1014" s="291">
        <f t="shared" si="962"/>
        <v>0</v>
      </c>
      <c r="S1014" s="291">
        <f t="shared" si="962"/>
        <v>0</v>
      </c>
      <c r="T1014" s="291">
        <f t="shared" si="962"/>
        <v>0</v>
      </c>
      <c r="U1014" s="291">
        <f t="shared" si="962"/>
        <v>0</v>
      </c>
      <c r="V1014" s="291">
        <f t="shared" si="962"/>
        <v>0</v>
      </c>
      <c r="W1014" s="291">
        <f t="shared" si="962"/>
        <v>0</v>
      </c>
      <c r="X1014" s="291">
        <f t="shared" si="962"/>
        <v>0</v>
      </c>
      <c r="Y1014" s="291">
        <f t="shared" si="962"/>
        <v>0</v>
      </c>
      <c r="Z1014" s="291">
        <f t="shared" si="962"/>
        <v>0</v>
      </c>
      <c r="AA1014" s="291">
        <f t="shared" si="962"/>
        <v>0</v>
      </c>
      <c r="AB1014" s="291">
        <f t="shared" si="962"/>
        <v>0</v>
      </c>
      <c r="AC1014" s="291">
        <f t="shared" si="962"/>
        <v>0</v>
      </c>
      <c r="AD1014" s="291">
        <f t="shared" si="962"/>
        <v>0</v>
      </c>
      <c r="AE1014" s="292">
        <f t="shared" si="954"/>
        <v>0</v>
      </c>
      <c r="AF1014" s="291">
        <f t="shared" si="962"/>
        <v>0</v>
      </c>
      <c r="AG1014" s="291">
        <f t="shared" si="962"/>
        <v>0</v>
      </c>
      <c r="AH1014" s="291">
        <f t="shared" si="962"/>
        <v>0</v>
      </c>
      <c r="AI1014" s="291">
        <f t="shared" si="962"/>
        <v>0</v>
      </c>
      <c r="AJ1014" s="291">
        <f t="shared" si="962"/>
        <v>0</v>
      </c>
      <c r="AK1014" s="291">
        <f t="shared" si="962"/>
        <v>0</v>
      </c>
      <c r="AL1014" s="291">
        <f t="shared" si="962"/>
        <v>0</v>
      </c>
      <c r="AM1014" s="291">
        <f t="shared" si="962"/>
        <v>0</v>
      </c>
      <c r="AN1014" s="291">
        <f t="shared" si="962"/>
        <v>0</v>
      </c>
      <c r="AO1014" s="291">
        <f t="shared" si="962"/>
        <v>0</v>
      </c>
      <c r="AP1014" s="291">
        <f t="shared" si="962"/>
        <v>0</v>
      </c>
      <c r="AQ1014"/>
    </row>
    <row r="1015" spans="1:43" ht="18" hidden="1" customHeight="1">
      <c r="A1015" s="43"/>
      <c r="B1015" s="43"/>
      <c r="C1015" s="28" t="s">
        <v>351</v>
      </c>
      <c r="D1015" s="29" t="s">
        <v>352</v>
      </c>
      <c r="E1015" s="93"/>
      <c r="F1015" s="93"/>
      <c r="G1015" s="93"/>
      <c r="H1015" s="93"/>
      <c r="I1015" s="93"/>
      <c r="J1015" s="93"/>
      <c r="K1015" s="93"/>
      <c r="L1015" s="48">
        <f t="shared" si="907"/>
        <v>0</v>
      </c>
      <c r="M1015" s="48">
        <f t="shared" si="908"/>
        <v>0</v>
      </c>
      <c r="N1015" s="93"/>
      <c r="O1015" s="93"/>
      <c r="P1015" s="93"/>
      <c r="Q1015" s="93"/>
      <c r="R1015" s="93"/>
      <c r="S1015" s="93"/>
      <c r="T1015" s="93"/>
      <c r="U1015" s="93"/>
      <c r="V1015" s="93"/>
      <c r="W1015" s="93"/>
      <c r="X1015" s="93"/>
      <c r="Y1015" s="93"/>
      <c r="Z1015" s="93"/>
      <c r="AA1015" s="93"/>
      <c r="AB1015" s="93"/>
      <c r="AC1015" s="93"/>
      <c r="AD1015" s="93"/>
      <c r="AE1015" s="292">
        <f t="shared" si="954"/>
        <v>0</v>
      </c>
      <c r="AF1015" s="93"/>
      <c r="AG1015" s="93"/>
      <c r="AH1015" s="93"/>
      <c r="AI1015" s="93"/>
      <c r="AJ1015" s="93"/>
      <c r="AK1015" s="93"/>
      <c r="AL1015" s="93"/>
      <c r="AM1015" s="93"/>
      <c r="AN1015" s="93"/>
      <c r="AO1015" s="93"/>
      <c r="AP1015" s="93"/>
      <c r="AQ1015"/>
    </row>
    <row r="1016" spans="1:43" ht="16.5" hidden="1" customHeight="1">
      <c r="A1016" s="43"/>
      <c r="B1016" s="43"/>
      <c r="C1016" s="28" t="s">
        <v>353</v>
      </c>
      <c r="D1016" s="29" t="s">
        <v>354</v>
      </c>
      <c r="E1016" s="93"/>
      <c r="F1016" s="93"/>
      <c r="G1016" s="93"/>
      <c r="H1016" s="93"/>
      <c r="I1016" s="93"/>
      <c r="J1016" s="93"/>
      <c r="K1016" s="93"/>
      <c r="L1016" s="48">
        <f t="shared" si="907"/>
        <v>0</v>
      </c>
      <c r="M1016" s="48">
        <f t="shared" si="908"/>
        <v>0</v>
      </c>
      <c r="N1016" s="93"/>
      <c r="O1016" s="93"/>
      <c r="P1016" s="93"/>
      <c r="Q1016" s="93"/>
      <c r="R1016" s="93"/>
      <c r="S1016" s="93"/>
      <c r="T1016" s="93"/>
      <c r="U1016" s="93"/>
      <c r="V1016" s="93"/>
      <c r="W1016" s="93"/>
      <c r="X1016" s="93"/>
      <c r="Y1016" s="93"/>
      <c r="Z1016" s="93"/>
      <c r="AA1016" s="93"/>
      <c r="AB1016" s="93"/>
      <c r="AC1016" s="93"/>
      <c r="AD1016" s="93"/>
      <c r="AE1016" s="292">
        <f t="shared" si="954"/>
        <v>0</v>
      </c>
      <c r="AF1016" s="93"/>
      <c r="AG1016" s="93"/>
      <c r="AH1016" s="93"/>
      <c r="AI1016" s="93"/>
      <c r="AJ1016" s="93"/>
      <c r="AK1016" s="93"/>
      <c r="AL1016" s="93"/>
      <c r="AM1016" s="93"/>
      <c r="AN1016" s="93"/>
      <c r="AO1016" s="93"/>
      <c r="AP1016" s="93"/>
      <c r="AQ1016"/>
    </row>
    <row r="1017" spans="1:43" ht="17.25" hidden="1" customHeight="1">
      <c r="A1017" s="43"/>
      <c r="B1017" s="43"/>
      <c r="C1017" s="28" t="s">
        <v>355</v>
      </c>
      <c r="D1017" s="29" t="s">
        <v>356</v>
      </c>
      <c r="E1017" s="93">
        <v>1241</v>
      </c>
      <c r="F1017" s="93"/>
      <c r="G1017" s="93"/>
      <c r="H1017" s="93"/>
      <c r="I1017" s="93"/>
      <c r="J1017" s="93"/>
      <c r="K1017" s="93"/>
      <c r="L1017" s="48">
        <f t="shared" si="907"/>
        <v>0</v>
      </c>
      <c r="M1017" s="48">
        <f t="shared" si="908"/>
        <v>0</v>
      </c>
      <c r="N1017" s="93"/>
      <c r="O1017" s="93"/>
      <c r="P1017" s="93"/>
      <c r="Q1017" s="93"/>
      <c r="R1017" s="93"/>
      <c r="S1017" s="93"/>
      <c r="T1017" s="93"/>
      <c r="U1017" s="93"/>
      <c r="V1017" s="93"/>
      <c r="W1017" s="93"/>
      <c r="X1017" s="93"/>
      <c r="Y1017" s="93"/>
      <c r="Z1017" s="93"/>
      <c r="AA1017" s="93"/>
      <c r="AB1017" s="93"/>
      <c r="AC1017" s="93"/>
      <c r="AD1017" s="93"/>
      <c r="AE1017" s="292">
        <f t="shared" si="954"/>
        <v>0</v>
      </c>
      <c r="AF1017" s="93"/>
      <c r="AG1017" s="93"/>
      <c r="AH1017" s="93"/>
      <c r="AI1017" s="93"/>
      <c r="AJ1017" s="93"/>
      <c r="AK1017" s="93"/>
      <c r="AL1017" s="93"/>
      <c r="AM1017" s="93"/>
      <c r="AN1017" s="93"/>
      <c r="AO1017" s="93"/>
      <c r="AP1017" s="93"/>
      <c r="AQ1017"/>
    </row>
    <row r="1018" spans="1:43" ht="36.75" hidden="1" customHeight="1">
      <c r="A1018" s="43"/>
      <c r="B1018" s="43"/>
      <c r="C1018" s="154" t="s">
        <v>643</v>
      </c>
      <c r="D1018" s="155"/>
      <c r="E1018" s="158">
        <f t="shared" ref="E1018:AP1018" si="963">E1019</f>
        <v>69</v>
      </c>
      <c r="F1018" s="158">
        <f t="shared" si="963"/>
        <v>0</v>
      </c>
      <c r="G1018" s="158">
        <f t="shared" si="963"/>
        <v>0</v>
      </c>
      <c r="H1018" s="158">
        <f t="shared" si="963"/>
        <v>0</v>
      </c>
      <c r="I1018" s="158">
        <f t="shared" si="963"/>
        <v>0</v>
      </c>
      <c r="J1018" s="158">
        <f t="shared" si="963"/>
        <v>0</v>
      </c>
      <c r="K1018" s="158">
        <f t="shared" si="963"/>
        <v>0</v>
      </c>
      <c r="L1018" s="48">
        <f t="shared" si="907"/>
        <v>0</v>
      </c>
      <c r="M1018" s="48">
        <f t="shared" si="908"/>
        <v>0</v>
      </c>
      <c r="N1018" s="158">
        <f t="shared" si="963"/>
        <v>0</v>
      </c>
      <c r="O1018" s="158">
        <f t="shared" si="963"/>
        <v>0</v>
      </c>
      <c r="P1018" s="158">
        <f t="shared" si="963"/>
        <v>0</v>
      </c>
      <c r="Q1018" s="158">
        <f t="shared" si="963"/>
        <v>0</v>
      </c>
      <c r="R1018" s="158">
        <f t="shared" si="963"/>
        <v>0</v>
      </c>
      <c r="S1018" s="158">
        <f t="shared" si="963"/>
        <v>0</v>
      </c>
      <c r="T1018" s="158">
        <f t="shared" si="963"/>
        <v>0</v>
      </c>
      <c r="U1018" s="158">
        <f t="shared" si="963"/>
        <v>0</v>
      </c>
      <c r="V1018" s="158">
        <f t="shared" si="963"/>
        <v>0</v>
      </c>
      <c r="W1018" s="158">
        <f t="shared" si="963"/>
        <v>0</v>
      </c>
      <c r="X1018" s="158">
        <f t="shared" si="963"/>
        <v>0</v>
      </c>
      <c r="Y1018" s="158">
        <f t="shared" si="963"/>
        <v>0</v>
      </c>
      <c r="Z1018" s="158">
        <f t="shared" si="963"/>
        <v>0</v>
      </c>
      <c r="AA1018" s="158">
        <f t="shared" si="963"/>
        <v>0</v>
      </c>
      <c r="AB1018" s="158">
        <f t="shared" si="963"/>
        <v>0</v>
      </c>
      <c r="AC1018" s="158">
        <f t="shared" si="963"/>
        <v>0</v>
      </c>
      <c r="AD1018" s="158">
        <f t="shared" si="963"/>
        <v>0</v>
      </c>
      <c r="AE1018" s="292">
        <f t="shared" si="954"/>
        <v>0</v>
      </c>
      <c r="AF1018" s="158">
        <f t="shared" si="963"/>
        <v>0</v>
      </c>
      <c r="AG1018" s="158">
        <f t="shared" si="963"/>
        <v>0</v>
      </c>
      <c r="AH1018" s="158">
        <f t="shared" si="963"/>
        <v>0</v>
      </c>
      <c r="AI1018" s="158">
        <f t="shared" si="963"/>
        <v>0</v>
      </c>
      <c r="AJ1018" s="158">
        <f t="shared" si="963"/>
        <v>0</v>
      </c>
      <c r="AK1018" s="158">
        <f t="shared" si="963"/>
        <v>0</v>
      </c>
      <c r="AL1018" s="158">
        <f t="shared" si="963"/>
        <v>0</v>
      </c>
      <c r="AM1018" s="158">
        <f t="shared" si="963"/>
        <v>0</v>
      </c>
      <c r="AN1018" s="158">
        <f t="shared" si="963"/>
        <v>0</v>
      </c>
      <c r="AO1018" s="158">
        <f t="shared" si="963"/>
        <v>0</v>
      </c>
      <c r="AP1018" s="158">
        <f t="shared" si="963"/>
        <v>0</v>
      </c>
      <c r="AQ1018"/>
    </row>
    <row r="1019" spans="1:43" ht="27.75" hidden="1" customHeight="1">
      <c r="A1019" s="43"/>
      <c r="B1019" s="43"/>
      <c r="C1019" s="16" t="s">
        <v>349</v>
      </c>
      <c r="D1019" s="29">
        <v>58</v>
      </c>
      <c r="E1019" s="291">
        <f t="shared" ref="E1019:K1019" si="964">E1020+E1021+E1022</f>
        <v>69</v>
      </c>
      <c r="F1019" s="291">
        <f t="shared" si="964"/>
        <v>0</v>
      </c>
      <c r="G1019" s="291">
        <f t="shared" si="964"/>
        <v>0</v>
      </c>
      <c r="H1019" s="291">
        <f t="shared" si="964"/>
        <v>0</v>
      </c>
      <c r="I1019" s="291">
        <f t="shared" si="964"/>
        <v>0</v>
      </c>
      <c r="J1019" s="291">
        <f t="shared" si="964"/>
        <v>0</v>
      </c>
      <c r="K1019" s="291">
        <f t="shared" si="964"/>
        <v>0</v>
      </c>
      <c r="L1019" s="48">
        <f t="shared" si="907"/>
        <v>0</v>
      </c>
      <c r="M1019" s="48">
        <f t="shared" si="908"/>
        <v>0</v>
      </c>
      <c r="N1019" s="291">
        <f t="shared" ref="N1019:AP1019" si="965">N1020+N1021+N1022</f>
        <v>0</v>
      </c>
      <c r="O1019" s="291">
        <f t="shared" si="965"/>
        <v>0</v>
      </c>
      <c r="P1019" s="291">
        <f t="shared" si="965"/>
        <v>0</v>
      </c>
      <c r="Q1019" s="291">
        <f t="shared" si="965"/>
        <v>0</v>
      </c>
      <c r="R1019" s="291">
        <f t="shared" si="965"/>
        <v>0</v>
      </c>
      <c r="S1019" s="291">
        <f t="shared" si="965"/>
        <v>0</v>
      </c>
      <c r="T1019" s="291">
        <f t="shared" si="965"/>
        <v>0</v>
      </c>
      <c r="U1019" s="291">
        <f t="shared" si="965"/>
        <v>0</v>
      </c>
      <c r="V1019" s="291">
        <f t="shared" si="965"/>
        <v>0</v>
      </c>
      <c r="W1019" s="291">
        <f t="shared" si="965"/>
        <v>0</v>
      </c>
      <c r="X1019" s="291">
        <f t="shared" si="965"/>
        <v>0</v>
      </c>
      <c r="Y1019" s="291">
        <f t="shared" si="965"/>
        <v>0</v>
      </c>
      <c r="Z1019" s="291">
        <f t="shared" si="965"/>
        <v>0</v>
      </c>
      <c r="AA1019" s="291">
        <f t="shared" si="965"/>
        <v>0</v>
      </c>
      <c r="AB1019" s="291">
        <f t="shared" si="965"/>
        <v>0</v>
      </c>
      <c r="AC1019" s="291">
        <f t="shared" si="965"/>
        <v>0</v>
      </c>
      <c r="AD1019" s="291">
        <f t="shared" si="965"/>
        <v>0</v>
      </c>
      <c r="AE1019" s="292">
        <f t="shared" si="954"/>
        <v>0</v>
      </c>
      <c r="AF1019" s="291">
        <f t="shared" si="965"/>
        <v>0</v>
      </c>
      <c r="AG1019" s="291">
        <f t="shared" si="965"/>
        <v>0</v>
      </c>
      <c r="AH1019" s="291">
        <f t="shared" si="965"/>
        <v>0</v>
      </c>
      <c r="AI1019" s="291">
        <f t="shared" si="965"/>
        <v>0</v>
      </c>
      <c r="AJ1019" s="291">
        <f t="shared" si="965"/>
        <v>0</v>
      </c>
      <c r="AK1019" s="291">
        <f t="shared" si="965"/>
        <v>0</v>
      </c>
      <c r="AL1019" s="291">
        <f t="shared" si="965"/>
        <v>0</v>
      </c>
      <c r="AM1019" s="291">
        <f t="shared" si="965"/>
        <v>0</v>
      </c>
      <c r="AN1019" s="291">
        <f t="shared" si="965"/>
        <v>0</v>
      </c>
      <c r="AO1019" s="291">
        <f t="shared" si="965"/>
        <v>0</v>
      </c>
      <c r="AP1019" s="291">
        <f t="shared" si="965"/>
        <v>0</v>
      </c>
      <c r="AQ1019"/>
    </row>
    <row r="1020" spans="1:43" ht="18.75" hidden="1" customHeight="1">
      <c r="A1020" s="43"/>
      <c r="B1020" s="43"/>
      <c r="C1020" s="28" t="s">
        <v>351</v>
      </c>
      <c r="D1020" s="29" t="s">
        <v>352</v>
      </c>
      <c r="E1020" s="93"/>
      <c r="F1020" s="93"/>
      <c r="G1020" s="93"/>
      <c r="H1020" s="93"/>
      <c r="I1020" s="93"/>
      <c r="J1020" s="93"/>
      <c r="K1020" s="93"/>
      <c r="L1020" s="48">
        <f t="shared" ref="L1020:L1099" si="966">H1020+I1020+J1020+K1020</f>
        <v>0</v>
      </c>
      <c r="M1020" s="48">
        <f t="shared" ref="M1020:M1099" si="967">G1020-L1020</f>
        <v>0</v>
      </c>
      <c r="N1020" s="93"/>
      <c r="O1020" s="93"/>
      <c r="P1020" s="93"/>
      <c r="Q1020" s="93"/>
      <c r="R1020" s="93"/>
      <c r="S1020" s="93"/>
      <c r="T1020" s="93"/>
      <c r="U1020" s="93"/>
      <c r="V1020" s="93"/>
      <c r="W1020" s="93"/>
      <c r="X1020" s="93"/>
      <c r="Y1020" s="93"/>
      <c r="Z1020" s="93"/>
      <c r="AA1020" s="93"/>
      <c r="AB1020" s="93"/>
      <c r="AC1020" s="93"/>
      <c r="AD1020" s="93"/>
      <c r="AE1020" s="292">
        <f t="shared" si="954"/>
        <v>0</v>
      </c>
      <c r="AF1020" s="93"/>
      <c r="AG1020" s="93"/>
      <c r="AH1020" s="93"/>
      <c r="AI1020" s="93"/>
      <c r="AJ1020" s="93"/>
      <c r="AK1020" s="93"/>
      <c r="AL1020" s="93"/>
      <c r="AM1020" s="93"/>
      <c r="AN1020" s="93"/>
      <c r="AO1020" s="93"/>
      <c r="AP1020" s="93"/>
      <c r="AQ1020"/>
    </row>
    <row r="1021" spans="1:43" ht="16.5" hidden="1" customHeight="1">
      <c r="A1021" s="43"/>
      <c r="B1021" s="43"/>
      <c r="C1021" s="28" t="s">
        <v>353</v>
      </c>
      <c r="D1021" s="29" t="s">
        <v>354</v>
      </c>
      <c r="E1021" s="93"/>
      <c r="F1021" s="93"/>
      <c r="G1021" s="93"/>
      <c r="H1021" s="93"/>
      <c r="I1021" s="93"/>
      <c r="J1021" s="93"/>
      <c r="K1021" s="93"/>
      <c r="L1021" s="48">
        <f t="shared" si="966"/>
        <v>0</v>
      </c>
      <c r="M1021" s="48">
        <f t="shared" si="967"/>
        <v>0</v>
      </c>
      <c r="N1021" s="93"/>
      <c r="O1021" s="93"/>
      <c r="P1021" s="93"/>
      <c r="Q1021" s="93"/>
      <c r="R1021" s="93"/>
      <c r="S1021" s="93"/>
      <c r="T1021" s="93"/>
      <c r="U1021" s="93"/>
      <c r="V1021" s="93"/>
      <c r="W1021" s="93"/>
      <c r="X1021" s="93"/>
      <c r="Y1021" s="93"/>
      <c r="Z1021" s="93"/>
      <c r="AA1021" s="93"/>
      <c r="AB1021" s="93"/>
      <c r="AC1021" s="93"/>
      <c r="AD1021" s="93"/>
      <c r="AE1021" s="292">
        <f t="shared" si="954"/>
        <v>0</v>
      </c>
      <c r="AF1021" s="93"/>
      <c r="AG1021" s="93"/>
      <c r="AH1021" s="93"/>
      <c r="AI1021" s="93"/>
      <c r="AJ1021" s="93"/>
      <c r="AK1021" s="93"/>
      <c r="AL1021" s="93"/>
      <c r="AM1021" s="93"/>
      <c r="AN1021" s="93"/>
      <c r="AO1021" s="93"/>
      <c r="AP1021" s="93"/>
      <c r="AQ1021"/>
    </row>
    <row r="1022" spans="1:43" ht="1.5" hidden="1" customHeight="1">
      <c r="A1022" s="43"/>
      <c r="B1022" s="43"/>
      <c r="C1022" s="28" t="s">
        <v>355</v>
      </c>
      <c r="D1022" s="29" t="s">
        <v>356</v>
      </c>
      <c r="E1022" s="93">
        <v>69</v>
      </c>
      <c r="F1022" s="93"/>
      <c r="G1022" s="93"/>
      <c r="H1022" s="93"/>
      <c r="I1022" s="93"/>
      <c r="J1022" s="93"/>
      <c r="K1022" s="93"/>
      <c r="L1022" s="48">
        <f t="shared" si="966"/>
        <v>0</v>
      </c>
      <c r="M1022" s="48">
        <f t="shared" si="967"/>
        <v>0</v>
      </c>
      <c r="N1022" s="93"/>
      <c r="O1022" s="93"/>
      <c r="P1022" s="93"/>
      <c r="Q1022" s="93"/>
      <c r="R1022" s="93"/>
      <c r="S1022" s="93"/>
      <c r="T1022" s="93"/>
      <c r="U1022" s="93"/>
      <c r="V1022" s="93"/>
      <c r="W1022" s="93"/>
      <c r="X1022" s="93"/>
      <c r="Y1022" s="93"/>
      <c r="Z1022" s="93"/>
      <c r="AA1022" s="93"/>
      <c r="AB1022" s="93"/>
      <c r="AC1022" s="93"/>
      <c r="AD1022" s="93"/>
      <c r="AE1022" s="292">
        <f t="shared" si="954"/>
        <v>0</v>
      </c>
      <c r="AF1022" s="93"/>
      <c r="AG1022" s="93"/>
      <c r="AH1022" s="93"/>
      <c r="AI1022" s="93"/>
      <c r="AJ1022" s="93"/>
      <c r="AK1022" s="93"/>
      <c r="AL1022" s="93"/>
      <c r="AM1022" s="93"/>
      <c r="AN1022" s="93"/>
      <c r="AO1022" s="93"/>
      <c r="AP1022" s="93"/>
      <c r="AQ1022"/>
    </row>
    <row r="1023" spans="1:43" ht="39.75" hidden="1" customHeight="1">
      <c r="A1023" s="43"/>
      <c r="B1023" s="43"/>
      <c r="C1023" s="154" t="s">
        <v>644</v>
      </c>
      <c r="D1023" s="155"/>
      <c r="E1023" s="158">
        <f t="shared" ref="E1023:AP1023" si="968">E1024</f>
        <v>956</v>
      </c>
      <c r="F1023" s="158">
        <f t="shared" si="968"/>
        <v>579</v>
      </c>
      <c r="G1023" s="158">
        <f t="shared" si="968"/>
        <v>579</v>
      </c>
      <c r="H1023" s="158">
        <f t="shared" si="968"/>
        <v>579</v>
      </c>
      <c r="I1023" s="158">
        <f t="shared" si="968"/>
        <v>0</v>
      </c>
      <c r="J1023" s="158">
        <f t="shared" si="968"/>
        <v>0</v>
      </c>
      <c r="K1023" s="158">
        <f t="shared" si="968"/>
        <v>0</v>
      </c>
      <c r="L1023" s="48">
        <f t="shared" si="966"/>
        <v>579</v>
      </c>
      <c r="M1023" s="48">
        <f t="shared" si="967"/>
        <v>0</v>
      </c>
      <c r="N1023" s="158">
        <f t="shared" si="968"/>
        <v>0</v>
      </c>
      <c r="O1023" s="158">
        <f t="shared" si="968"/>
        <v>0</v>
      </c>
      <c r="P1023" s="158">
        <f t="shared" si="968"/>
        <v>0</v>
      </c>
      <c r="Q1023" s="158">
        <f t="shared" si="968"/>
        <v>0</v>
      </c>
      <c r="R1023" s="158">
        <f t="shared" si="968"/>
        <v>0</v>
      </c>
      <c r="S1023" s="158">
        <f t="shared" si="968"/>
        <v>0</v>
      </c>
      <c r="T1023" s="158">
        <f t="shared" si="968"/>
        <v>0</v>
      </c>
      <c r="U1023" s="158">
        <f t="shared" si="968"/>
        <v>0</v>
      </c>
      <c r="V1023" s="158">
        <f t="shared" si="968"/>
        <v>0</v>
      </c>
      <c r="W1023" s="158">
        <f t="shared" si="968"/>
        <v>0</v>
      </c>
      <c r="X1023" s="158">
        <f t="shared" si="968"/>
        <v>0</v>
      </c>
      <c r="Y1023" s="158">
        <f t="shared" si="968"/>
        <v>0</v>
      </c>
      <c r="Z1023" s="158">
        <f t="shared" si="968"/>
        <v>0</v>
      </c>
      <c r="AA1023" s="158">
        <f t="shared" si="968"/>
        <v>0</v>
      </c>
      <c r="AB1023" s="158">
        <f t="shared" si="968"/>
        <v>0</v>
      </c>
      <c r="AC1023" s="158">
        <f t="shared" si="968"/>
        <v>0</v>
      </c>
      <c r="AD1023" s="158">
        <f t="shared" si="968"/>
        <v>0</v>
      </c>
      <c r="AE1023" s="292">
        <f t="shared" si="954"/>
        <v>579</v>
      </c>
      <c r="AF1023" s="158">
        <f t="shared" si="968"/>
        <v>579</v>
      </c>
      <c r="AG1023" s="158">
        <f t="shared" si="968"/>
        <v>113</v>
      </c>
      <c r="AH1023" s="158">
        <f t="shared" si="968"/>
        <v>0</v>
      </c>
      <c r="AI1023" s="158">
        <f t="shared" si="968"/>
        <v>0</v>
      </c>
      <c r="AJ1023" s="158">
        <f t="shared" si="968"/>
        <v>0</v>
      </c>
      <c r="AK1023" s="158">
        <f t="shared" si="968"/>
        <v>0</v>
      </c>
      <c r="AL1023" s="158">
        <f t="shared" si="968"/>
        <v>0</v>
      </c>
      <c r="AM1023" s="158">
        <f t="shared" si="968"/>
        <v>0</v>
      </c>
      <c r="AN1023" s="158">
        <f t="shared" si="968"/>
        <v>0</v>
      </c>
      <c r="AO1023" s="158">
        <f t="shared" si="968"/>
        <v>0</v>
      </c>
      <c r="AP1023" s="158">
        <f t="shared" si="968"/>
        <v>0</v>
      </c>
      <c r="AQ1023"/>
    </row>
    <row r="1024" spans="1:43" ht="30" hidden="1" customHeight="1">
      <c r="A1024" s="43"/>
      <c r="B1024" s="43"/>
      <c r="C1024" s="16" t="s">
        <v>349</v>
      </c>
      <c r="D1024" s="29">
        <v>58</v>
      </c>
      <c r="E1024" s="291">
        <f t="shared" ref="E1024:K1024" si="969">E1025+E1026+E1027</f>
        <v>956</v>
      </c>
      <c r="F1024" s="291">
        <f t="shared" si="969"/>
        <v>579</v>
      </c>
      <c r="G1024" s="291">
        <f t="shared" si="969"/>
        <v>579</v>
      </c>
      <c r="H1024" s="291">
        <f t="shared" si="969"/>
        <v>579</v>
      </c>
      <c r="I1024" s="291">
        <f t="shared" si="969"/>
        <v>0</v>
      </c>
      <c r="J1024" s="291">
        <f t="shared" si="969"/>
        <v>0</v>
      </c>
      <c r="K1024" s="291">
        <f t="shared" si="969"/>
        <v>0</v>
      </c>
      <c r="L1024" s="48">
        <f t="shared" si="966"/>
        <v>579</v>
      </c>
      <c r="M1024" s="48">
        <f t="shared" si="967"/>
        <v>0</v>
      </c>
      <c r="N1024" s="291">
        <f t="shared" ref="N1024:AP1024" si="970">N1025+N1026+N1027</f>
        <v>0</v>
      </c>
      <c r="O1024" s="291">
        <f t="shared" si="970"/>
        <v>0</v>
      </c>
      <c r="P1024" s="291">
        <f t="shared" si="970"/>
        <v>0</v>
      </c>
      <c r="Q1024" s="291">
        <f t="shared" si="970"/>
        <v>0</v>
      </c>
      <c r="R1024" s="291">
        <f t="shared" si="970"/>
        <v>0</v>
      </c>
      <c r="S1024" s="291">
        <f t="shared" si="970"/>
        <v>0</v>
      </c>
      <c r="T1024" s="291">
        <f t="shared" si="970"/>
        <v>0</v>
      </c>
      <c r="U1024" s="291">
        <f t="shared" si="970"/>
        <v>0</v>
      </c>
      <c r="V1024" s="291">
        <f t="shared" si="970"/>
        <v>0</v>
      </c>
      <c r="W1024" s="291">
        <f t="shared" si="970"/>
        <v>0</v>
      </c>
      <c r="X1024" s="291">
        <f t="shared" si="970"/>
        <v>0</v>
      </c>
      <c r="Y1024" s="291">
        <f t="shared" si="970"/>
        <v>0</v>
      </c>
      <c r="Z1024" s="291">
        <f t="shared" si="970"/>
        <v>0</v>
      </c>
      <c r="AA1024" s="291">
        <f t="shared" si="970"/>
        <v>0</v>
      </c>
      <c r="AB1024" s="291">
        <f t="shared" si="970"/>
        <v>0</v>
      </c>
      <c r="AC1024" s="291">
        <f t="shared" si="970"/>
        <v>0</v>
      </c>
      <c r="AD1024" s="291">
        <f t="shared" si="970"/>
        <v>0</v>
      </c>
      <c r="AE1024" s="292">
        <f t="shared" si="954"/>
        <v>579</v>
      </c>
      <c r="AF1024" s="291">
        <f t="shared" si="970"/>
        <v>579</v>
      </c>
      <c r="AG1024" s="291">
        <f t="shared" si="970"/>
        <v>113</v>
      </c>
      <c r="AH1024" s="291">
        <f t="shared" si="970"/>
        <v>0</v>
      </c>
      <c r="AI1024" s="291">
        <f t="shared" si="970"/>
        <v>0</v>
      </c>
      <c r="AJ1024" s="291">
        <f t="shared" si="970"/>
        <v>0</v>
      </c>
      <c r="AK1024" s="291">
        <f t="shared" si="970"/>
        <v>0</v>
      </c>
      <c r="AL1024" s="291">
        <f t="shared" si="970"/>
        <v>0</v>
      </c>
      <c r="AM1024" s="291">
        <f t="shared" si="970"/>
        <v>0</v>
      </c>
      <c r="AN1024" s="291">
        <f t="shared" si="970"/>
        <v>0</v>
      </c>
      <c r="AO1024" s="291">
        <f t="shared" si="970"/>
        <v>0</v>
      </c>
      <c r="AP1024" s="291">
        <f t="shared" si="970"/>
        <v>0</v>
      </c>
      <c r="AQ1024"/>
    </row>
    <row r="1025" spans="1:43" ht="15" hidden="1" customHeight="1">
      <c r="A1025" s="43"/>
      <c r="B1025" s="43"/>
      <c r="C1025" s="28" t="s">
        <v>351</v>
      </c>
      <c r="D1025" s="29" t="s">
        <v>352</v>
      </c>
      <c r="E1025" s="93"/>
      <c r="F1025" s="93"/>
      <c r="G1025" s="93"/>
      <c r="H1025" s="93"/>
      <c r="I1025" s="93"/>
      <c r="J1025" s="93"/>
      <c r="K1025" s="93"/>
      <c r="L1025" s="48">
        <f t="shared" si="966"/>
        <v>0</v>
      </c>
      <c r="M1025" s="48">
        <f t="shared" si="967"/>
        <v>0</v>
      </c>
      <c r="N1025" s="93"/>
      <c r="O1025" s="93"/>
      <c r="P1025" s="93"/>
      <c r="Q1025" s="93"/>
      <c r="R1025" s="93"/>
      <c r="S1025" s="93"/>
      <c r="T1025" s="93"/>
      <c r="U1025" s="93"/>
      <c r="V1025" s="93"/>
      <c r="W1025" s="93"/>
      <c r="X1025" s="93"/>
      <c r="Y1025" s="93"/>
      <c r="Z1025" s="93"/>
      <c r="AA1025" s="93"/>
      <c r="AB1025" s="93"/>
      <c r="AC1025" s="93"/>
      <c r="AD1025" s="93"/>
      <c r="AE1025" s="292">
        <f t="shared" si="954"/>
        <v>0</v>
      </c>
      <c r="AF1025" s="93"/>
      <c r="AG1025" s="93"/>
      <c r="AH1025" s="93"/>
      <c r="AI1025" s="93"/>
      <c r="AJ1025" s="93"/>
      <c r="AK1025" s="93"/>
      <c r="AL1025" s="93"/>
      <c r="AM1025" s="93"/>
      <c r="AN1025" s="93"/>
      <c r="AO1025" s="93"/>
      <c r="AP1025" s="93"/>
      <c r="AQ1025"/>
    </row>
    <row r="1026" spans="1:43" ht="17.25" hidden="1" customHeight="1">
      <c r="A1026" s="43"/>
      <c r="B1026" s="43"/>
      <c r="C1026" s="28" t="s">
        <v>353</v>
      </c>
      <c r="D1026" s="29" t="s">
        <v>354</v>
      </c>
      <c r="E1026" s="93"/>
      <c r="F1026" s="93">
        <v>0</v>
      </c>
      <c r="G1026" s="93">
        <v>0</v>
      </c>
      <c r="H1026" s="93">
        <v>0</v>
      </c>
      <c r="I1026" s="93">
        <v>0</v>
      </c>
      <c r="J1026" s="93">
        <v>0</v>
      </c>
      <c r="K1026" s="93">
        <v>0</v>
      </c>
      <c r="L1026" s="48">
        <f t="shared" si="966"/>
        <v>0</v>
      </c>
      <c r="M1026" s="48">
        <f t="shared" si="967"/>
        <v>0</v>
      </c>
      <c r="N1026" s="93">
        <v>0</v>
      </c>
      <c r="O1026" s="93">
        <v>0</v>
      </c>
      <c r="P1026" s="93">
        <v>0</v>
      </c>
      <c r="Q1026" s="93">
        <v>0</v>
      </c>
      <c r="R1026" s="93">
        <v>0</v>
      </c>
      <c r="S1026" s="93">
        <v>0</v>
      </c>
      <c r="T1026" s="93">
        <v>0</v>
      </c>
      <c r="U1026" s="93">
        <v>0</v>
      </c>
      <c r="V1026" s="93">
        <v>0</v>
      </c>
      <c r="W1026" s="93">
        <v>0</v>
      </c>
      <c r="X1026" s="93">
        <v>0</v>
      </c>
      <c r="Y1026" s="93">
        <v>0</v>
      </c>
      <c r="Z1026" s="93">
        <v>0</v>
      </c>
      <c r="AA1026" s="93">
        <v>0</v>
      </c>
      <c r="AB1026" s="93">
        <v>0</v>
      </c>
      <c r="AC1026" s="93">
        <v>0</v>
      </c>
      <c r="AD1026" s="93">
        <v>0</v>
      </c>
      <c r="AE1026" s="292">
        <f t="shared" si="954"/>
        <v>0</v>
      </c>
      <c r="AF1026" s="93">
        <v>0</v>
      </c>
      <c r="AG1026" s="93">
        <v>0</v>
      </c>
      <c r="AH1026" s="93">
        <v>0</v>
      </c>
      <c r="AI1026" s="93">
        <v>0</v>
      </c>
      <c r="AJ1026" s="93">
        <v>0</v>
      </c>
      <c r="AK1026" s="93">
        <v>0</v>
      </c>
      <c r="AL1026" s="93">
        <v>0</v>
      </c>
      <c r="AM1026" s="93">
        <v>0</v>
      </c>
      <c r="AN1026" s="93">
        <v>0</v>
      </c>
      <c r="AO1026" s="93">
        <v>0</v>
      </c>
      <c r="AP1026" s="93">
        <v>0</v>
      </c>
      <c r="AQ1026"/>
    </row>
    <row r="1027" spans="1:43" ht="15.75" hidden="1" customHeight="1">
      <c r="A1027" s="43"/>
      <c r="B1027" s="43"/>
      <c r="C1027" s="28" t="s">
        <v>355</v>
      </c>
      <c r="D1027" s="29" t="s">
        <v>356</v>
      </c>
      <c r="E1027" s="93">
        <v>956</v>
      </c>
      <c r="F1027" s="93">
        <v>579</v>
      </c>
      <c r="G1027" s="93">
        <v>579</v>
      </c>
      <c r="H1027" s="93">
        <v>579</v>
      </c>
      <c r="I1027" s="93"/>
      <c r="J1027" s="93"/>
      <c r="K1027" s="93"/>
      <c r="L1027" s="48">
        <f t="shared" si="966"/>
        <v>579</v>
      </c>
      <c r="M1027" s="48">
        <f t="shared" si="967"/>
        <v>0</v>
      </c>
      <c r="N1027" s="93">
        <v>0</v>
      </c>
      <c r="O1027" s="93">
        <v>0</v>
      </c>
      <c r="P1027" s="93">
        <v>0</v>
      </c>
      <c r="Q1027" s="93"/>
      <c r="R1027" s="93"/>
      <c r="S1027" s="93"/>
      <c r="T1027" s="93"/>
      <c r="U1027" s="93"/>
      <c r="V1027" s="93"/>
      <c r="W1027" s="93"/>
      <c r="X1027" s="93"/>
      <c r="Y1027" s="93"/>
      <c r="Z1027" s="93"/>
      <c r="AA1027" s="93"/>
      <c r="AB1027" s="93"/>
      <c r="AC1027" s="93"/>
      <c r="AD1027" s="93"/>
      <c r="AE1027" s="292">
        <f t="shared" si="954"/>
        <v>579</v>
      </c>
      <c r="AF1027" s="93">
        <v>579</v>
      </c>
      <c r="AG1027" s="93">
        <v>113</v>
      </c>
      <c r="AH1027" s="93"/>
      <c r="AI1027" s="93"/>
      <c r="AJ1027" s="93"/>
      <c r="AK1027" s="93"/>
      <c r="AL1027" s="93"/>
      <c r="AM1027" s="93"/>
      <c r="AN1027" s="93"/>
      <c r="AO1027" s="93"/>
      <c r="AP1027" s="93"/>
      <c r="AQ1027"/>
    </row>
    <row r="1028" spans="1:43" ht="30" hidden="1" customHeight="1">
      <c r="A1028" s="43"/>
      <c r="B1028" s="43"/>
      <c r="C1028" s="154" t="s">
        <v>645</v>
      </c>
      <c r="D1028" s="129"/>
      <c r="E1028" s="158">
        <f t="shared" ref="E1028:T1029" si="971">E1029</f>
        <v>0</v>
      </c>
      <c r="F1028" s="158">
        <f t="shared" si="971"/>
        <v>0</v>
      </c>
      <c r="G1028" s="158">
        <f t="shared" si="971"/>
        <v>0</v>
      </c>
      <c r="H1028" s="158">
        <f t="shared" si="971"/>
        <v>0</v>
      </c>
      <c r="I1028" s="158">
        <f t="shared" si="971"/>
        <v>0</v>
      </c>
      <c r="J1028" s="158">
        <f t="shared" si="971"/>
        <v>0</v>
      </c>
      <c r="K1028" s="158">
        <f t="shared" si="971"/>
        <v>0</v>
      </c>
      <c r="L1028" s="48">
        <f t="shared" si="966"/>
        <v>0</v>
      </c>
      <c r="M1028" s="48">
        <f t="shared" si="967"/>
        <v>0</v>
      </c>
      <c r="N1028" s="158">
        <f t="shared" si="971"/>
        <v>0</v>
      </c>
      <c r="O1028" s="158">
        <f t="shared" si="971"/>
        <v>0</v>
      </c>
      <c r="P1028" s="158">
        <f t="shared" si="971"/>
        <v>0</v>
      </c>
      <c r="Q1028" s="158">
        <f t="shared" si="971"/>
        <v>0</v>
      </c>
      <c r="R1028" s="158">
        <f t="shared" si="971"/>
        <v>0</v>
      </c>
      <c r="S1028" s="158">
        <f t="shared" si="971"/>
        <v>0</v>
      </c>
      <c r="T1028" s="158">
        <f t="shared" si="971"/>
        <v>0</v>
      </c>
      <c r="U1028" s="158">
        <f t="shared" ref="U1028:AP1029" si="972">U1029</f>
        <v>0</v>
      </c>
      <c r="V1028" s="158">
        <f t="shared" si="972"/>
        <v>0</v>
      </c>
      <c r="W1028" s="158">
        <f t="shared" si="972"/>
        <v>0</v>
      </c>
      <c r="X1028" s="158">
        <f t="shared" si="972"/>
        <v>0</v>
      </c>
      <c r="Y1028" s="158">
        <f t="shared" si="972"/>
        <v>0</v>
      </c>
      <c r="Z1028" s="158">
        <f t="shared" si="972"/>
        <v>0</v>
      </c>
      <c r="AA1028" s="158">
        <f t="shared" si="972"/>
        <v>0</v>
      </c>
      <c r="AB1028" s="158">
        <f t="shared" si="972"/>
        <v>0</v>
      </c>
      <c r="AC1028" s="158">
        <f t="shared" si="972"/>
        <v>0</v>
      </c>
      <c r="AD1028" s="158">
        <f t="shared" si="972"/>
        <v>0</v>
      </c>
      <c r="AE1028" s="292">
        <f t="shared" si="954"/>
        <v>0</v>
      </c>
      <c r="AF1028" s="158">
        <f t="shared" si="972"/>
        <v>0</v>
      </c>
      <c r="AG1028" s="158">
        <f t="shared" si="972"/>
        <v>0</v>
      </c>
      <c r="AH1028" s="158">
        <f t="shared" si="972"/>
        <v>0</v>
      </c>
      <c r="AI1028" s="158">
        <f t="shared" si="972"/>
        <v>0</v>
      </c>
      <c r="AJ1028" s="158">
        <f t="shared" si="972"/>
        <v>0</v>
      </c>
      <c r="AK1028" s="158">
        <f t="shared" si="972"/>
        <v>0</v>
      </c>
      <c r="AL1028" s="158">
        <f t="shared" si="972"/>
        <v>0</v>
      </c>
      <c r="AM1028" s="158">
        <f t="shared" si="972"/>
        <v>0</v>
      </c>
      <c r="AN1028" s="158">
        <f t="shared" si="972"/>
        <v>0</v>
      </c>
      <c r="AO1028" s="158">
        <f t="shared" si="972"/>
        <v>0</v>
      </c>
      <c r="AP1028" s="158">
        <f t="shared" si="972"/>
        <v>0</v>
      </c>
      <c r="AQ1028"/>
    </row>
    <row r="1029" spans="1:43" ht="21" hidden="1" customHeight="1">
      <c r="A1029" s="43"/>
      <c r="B1029" s="43"/>
      <c r="C1029" s="28" t="s">
        <v>311</v>
      </c>
      <c r="D1029" s="29"/>
      <c r="E1029" s="289">
        <f t="shared" si="971"/>
        <v>0</v>
      </c>
      <c r="F1029" s="289">
        <f t="shared" si="971"/>
        <v>0</v>
      </c>
      <c r="G1029" s="289">
        <f t="shared" si="971"/>
        <v>0</v>
      </c>
      <c r="H1029" s="289">
        <f t="shared" si="971"/>
        <v>0</v>
      </c>
      <c r="I1029" s="289">
        <f t="shared" si="971"/>
        <v>0</v>
      </c>
      <c r="J1029" s="289">
        <f t="shared" si="971"/>
        <v>0</v>
      </c>
      <c r="K1029" s="289">
        <f t="shared" si="971"/>
        <v>0</v>
      </c>
      <c r="L1029" s="48">
        <f t="shared" si="966"/>
        <v>0</v>
      </c>
      <c r="M1029" s="48">
        <f t="shared" si="967"/>
        <v>0</v>
      </c>
      <c r="N1029" s="289">
        <f t="shared" si="971"/>
        <v>0</v>
      </c>
      <c r="O1029" s="289">
        <f t="shared" si="971"/>
        <v>0</v>
      </c>
      <c r="P1029" s="289">
        <f t="shared" si="971"/>
        <v>0</v>
      </c>
      <c r="Q1029" s="289">
        <f t="shared" si="971"/>
        <v>0</v>
      </c>
      <c r="R1029" s="289">
        <f t="shared" si="971"/>
        <v>0</v>
      </c>
      <c r="S1029" s="289">
        <f t="shared" si="971"/>
        <v>0</v>
      </c>
      <c r="T1029" s="289">
        <f t="shared" si="971"/>
        <v>0</v>
      </c>
      <c r="U1029" s="289">
        <f t="shared" si="972"/>
        <v>0</v>
      </c>
      <c r="V1029" s="289">
        <f t="shared" si="972"/>
        <v>0</v>
      </c>
      <c r="W1029" s="289">
        <f t="shared" si="972"/>
        <v>0</v>
      </c>
      <c r="X1029" s="289">
        <f t="shared" si="972"/>
        <v>0</v>
      </c>
      <c r="Y1029" s="289">
        <f t="shared" si="972"/>
        <v>0</v>
      </c>
      <c r="Z1029" s="289">
        <f t="shared" si="972"/>
        <v>0</v>
      </c>
      <c r="AA1029" s="289">
        <f t="shared" si="972"/>
        <v>0</v>
      </c>
      <c r="AB1029" s="289">
        <f t="shared" si="972"/>
        <v>0</v>
      </c>
      <c r="AC1029" s="289">
        <f t="shared" si="972"/>
        <v>0</v>
      </c>
      <c r="AD1029" s="289">
        <f t="shared" si="972"/>
        <v>0</v>
      </c>
      <c r="AE1029" s="292">
        <f t="shared" si="954"/>
        <v>0</v>
      </c>
      <c r="AF1029" s="289">
        <f t="shared" si="972"/>
        <v>0</v>
      </c>
      <c r="AG1029" s="289">
        <f t="shared" si="972"/>
        <v>0</v>
      </c>
      <c r="AH1029" s="289">
        <f t="shared" si="972"/>
        <v>0</v>
      </c>
      <c r="AI1029" s="289">
        <f t="shared" si="972"/>
        <v>0</v>
      </c>
      <c r="AJ1029" s="289">
        <f t="shared" si="972"/>
        <v>0</v>
      </c>
      <c r="AK1029" s="289">
        <f t="shared" si="972"/>
        <v>0</v>
      </c>
      <c r="AL1029" s="289">
        <f t="shared" si="972"/>
        <v>0</v>
      </c>
      <c r="AM1029" s="289">
        <f t="shared" si="972"/>
        <v>0</v>
      </c>
      <c r="AN1029" s="289">
        <f t="shared" si="972"/>
        <v>0</v>
      </c>
      <c r="AO1029" s="289">
        <f t="shared" si="972"/>
        <v>0</v>
      </c>
      <c r="AP1029" s="289">
        <f t="shared" si="972"/>
        <v>0</v>
      </c>
      <c r="AQ1029"/>
    </row>
    <row r="1030" spans="1:43" ht="29.25" hidden="1" customHeight="1">
      <c r="A1030" s="43"/>
      <c r="B1030" s="43"/>
      <c r="C1030" s="16" t="s">
        <v>349</v>
      </c>
      <c r="D1030" s="29">
        <v>58</v>
      </c>
      <c r="E1030" s="289">
        <f t="shared" ref="E1030:K1030" si="973">E1031+E1032+E1033</f>
        <v>0</v>
      </c>
      <c r="F1030" s="289">
        <f t="shared" si="973"/>
        <v>0</v>
      </c>
      <c r="G1030" s="289">
        <f t="shared" si="973"/>
        <v>0</v>
      </c>
      <c r="H1030" s="289">
        <f t="shared" si="973"/>
        <v>0</v>
      </c>
      <c r="I1030" s="289">
        <f t="shared" si="973"/>
        <v>0</v>
      </c>
      <c r="J1030" s="289">
        <f t="shared" si="973"/>
        <v>0</v>
      </c>
      <c r="K1030" s="289">
        <f t="shared" si="973"/>
        <v>0</v>
      </c>
      <c r="L1030" s="48">
        <f t="shared" si="966"/>
        <v>0</v>
      </c>
      <c r="M1030" s="48">
        <f t="shared" si="967"/>
        <v>0</v>
      </c>
      <c r="N1030" s="289">
        <f t="shared" ref="N1030:AP1030" si="974">N1031+N1032+N1033</f>
        <v>0</v>
      </c>
      <c r="O1030" s="289">
        <f t="shared" si="974"/>
        <v>0</v>
      </c>
      <c r="P1030" s="289">
        <f t="shared" si="974"/>
        <v>0</v>
      </c>
      <c r="Q1030" s="289">
        <f t="shared" si="974"/>
        <v>0</v>
      </c>
      <c r="R1030" s="289">
        <f t="shared" si="974"/>
        <v>0</v>
      </c>
      <c r="S1030" s="289">
        <f t="shared" si="974"/>
        <v>0</v>
      </c>
      <c r="T1030" s="289">
        <f t="shared" si="974"/>
        <v>0</v>
      </c>
      <c r="U1030" s="289">
        <f t="shared" si="974"/>
        <v>0</v>
      </c>
      <c r="V1030" s="289">
        <f t="shared" si="974"/>
        <v>0</v>
      </c>
      <c r="W1030" s="289">
        <f t="shared" si="974"/>
        <v>0</v>
      </c>
      <c r="X1030" s="289">
        <f t="shared" si="974"/>
        <v>0</v>
      </c>
      <c r="Y1030" s="289">
        <f t="shared" si="974"/>
        <v>0</v>
      </c>
      <c r="Z1030" s="289">
        <f t="shared" si="974"/>
        <v>0</v>
      </c>
      <c r="AA1030" s="289">
        <f t="shared" si="974"/>
        <v>0</v>
      </c>
      <c r="AB1030" s="289">
        <f t="shared" si="974"/>
        <v>0</v>
      </c>
      <c r="AC1030" s="289">
        <f t="shared" si="974"/>
        <v>0</v>
      </c>
      <c r="AD1030" s="289">
        <f t="shared" si="974"/>
        <v>0</v>
      </c>
      <c r="AE1030" s="292">
        <f t="shared" si="954"/>
        <v>0</v>
      </c>
      <c r="AF1030" s="289">
        <f t="shared" si="974"/>
        <v>0</v>
      </c>
      <c r="AG1030" s="289">
        <f t="shared" si="974"/>
        <v>0</v>
      </c>
      <c r="AH1030" s="289">
        <f t="shared" si="974"/>
        <v>0</v>
      </c>
      <c r="AI1030" s="289">
        <f t="shared" si="974"/>
        <v>0</v>
      </c>
      <c r="AJ1030" s="289">
        <f t="shared" si="974"/>
        <v>0</v>
      </c>
      <c r="AK1030" s="289">
        <f t="shared" si="974"/>
        <v>0</v>
      </c>
      <c r="AL1030" s="289">
        <f t="shared" si="974"/>
        <v>0</v>
      </c>
      <c r="AM1030" s="289">
        <f t="shared" si="974"/>
        <v>0</v>
      </c>
      <c r="AN1030" s="289">
        <f t="shared" si="974"/>
        <v>0</v>
      </c>
      <c r="AO1030" s="289">
        <f t="shared" si="974"/>
        <v>0</v>
      </c>
      <c r="AP1030" s="289">
        <f t="shared" si="974"/>
        <v>0</v>
      </c>
      <c r="AQ1030"/>
    </row>
    <row r="1031" spans="1:43" ht="17.25" hidden="1" customHeight="1">
      <c r="A1031" s="43"/>
      <c r="B1031" s="43"/>
      <c r="C1031" s="28" t="s">
        <v>351</v>
      </c>
      <c r="D1031" s="29" t="s">
        <v>359</v>
      </c>
      <c r="E1031" s="93"/>
      <c r="F1031" s="93"/>
      <c r="G1031" s="93"/>
      <c r="H1031" s="93"/>
      <c r="I1031" s="93"/>
      <c r="J1031" s="93"/>
      <c r="K1031" s="93"/>
      <c r="L1031" s="48">
        <f t="shared" si="966"/>
        <v>0</v>
      </c>
      <c r="M1031" s="48">
        <f t="shared" si="967"/>
        <v>0</v>
      </c>
      <c r="N1031" s="93"/>
      <c r="O1031" s="93"/>
      <c r="P1031" s="93"/>
      <c r="Q1031" s="93"/>
      <c r="R1031" s="93"/>
      <c r="S1031" s="93"/>
      <c r="T1031" s="93"/>
      <c r="U1031" s="93"/>
      <c r="V1031" s="93"/>
      <c r="W1031" s="93"/>
      <c r="X1031" s="93"/>
      <c r="Y1031" s="93"/>
      <c r="Z1031" s="93"/>
      <c r="AA1031" s="93"/>
      <c r="AB1031" s="93"/>
      <c r="AC1031" s="93"/>
      <c r="AD1031" s="93"/>
      <c r="AE1031" s="292">
        <f t="shared" si="954"/>
        <v>0</v>
      </c>
      <c r="AF1031" s="93"/>
      <c r="AG1031" s="93"/>
      <c r="AH1031" s="93"/>
      <c r="AI1031" s="93"/>
      <c r="AJ1031" s="93"/>
      <c r="AK1031" s="93"/>
      <c r="AL1031" s="93"/>
      <c r="AM1031" s="93"/>
      <c r="AN1031" s="93"/>
      <c r="AO1031" s="93"/>
      <c r="AP1031" s="93"/>
      <c r="AQ1031"/>
    </row>
    <row r="1032" spans="1:43" ht="14.25" hidden="1" customHeight="1">
      <c r="A1032" s="43"/>
      <c r="B1032" s="43"/>
      <c r="C1032" s="28" t="s">
        <v>353</v>
      </c>
      <c r="D1032" s="29" t="s">
        <v>360</v>
      </c>
      <c r="E1032" s="93"/>
      <c r="F1032" s="93"/>
      <c r="G1032" s="93"/>
      <c r="H1032" s="93"/>
      <c r="I1032" s="93"/>
      <c r="J1032" s="93"/>
      <c r="K1032" s="93"/>
      <c r="L1032" s="48">
        <f t="shared" si="966"/>
        <v>0</v>
      </c>
      <c r="M1032" s="48">
        <f t="shared" si="967"/>
        <v>0</v>
      </c>
      <c r="N1032" s="93"/>
      <c r="O1032" s="93"/>
      <c r="P1032" s="93"/>
      <c r="Q1032" s="93"/>
      <c r="R1032" s="93"/>
      <c r="S1032" s="93"/>
      <c r="T1032" s="93"/>
      <c r="U1032" s="93"/>
      <c r="V1032" s="93"/>
      <c r="W1032" s="93"/>
      <c r="X1032" s="93"/>
      <c r="Y1032" s="93"/>
      <c r="Z1032" s="93"/>
      <c r="AA1032" s="93"/>
      <c r="AB1032" s="93"/>
      <c r="AC1032" s="93"/>
      <c r="AD1032" s="93"/>
      <c r="AE1032" s="292">
        <f t="shared" si="954"/>
        <v>0</v>
      </c>
      <c r="AF1032" s="93"/>
      <c r="AG1032" s="93"/>
      <c r="AH1032" s="93"/>
      <c r="AI1032" s="93"/>
      <c r="AJ1032" s="93"/>
      <c r="AK1032" s="93"/>
      <c r="AL1032" s="93"/>
      <c r="AM1032" s="93"/>
      <c r="AN1032" s="93"/>
      <c r="AO1032" s="93"/>
      <c r="AP1032" s="93"/>
      <c r="AQ1032"/>
    </row>
    <row r="1033" spans="1:43" ht="15" hidden="1" customHeight="1">
      <c r="A1033" s="43"/>
      <c r="B1033" s="43"/>
      <c r="C1033" s="28" t="s">
        <v>355</v>
      </c>
      <c r="D1033" s="29" t="s">
        <v>361</v>
      </c>
      <c r="E1033" s="93"/>
      <c r="F1033" s="93"/>
      <c r="G1033" s="93"/>
      <c r="H1033" s="93"/>
      <c r="I1033" s="93"/>
      <c r="J1033" s="93"/>
      <c r="K1033" s="93"/>
      <c r="L1033" s="48">
        <f t="shared" si="966"/>
        <v>0</v>
      </c>
      <c r="M1033" s="48">
        <f t="shared" si="967"/>
        <v>0</v>
      </c>
      <c r="N1033" s="93"/>
      <c r="O1033" s="93"/>
      <c r="P1033" s="93"/>
      <c r="Q1033" s="93"/>
      <c r="R1033" s="93"/>
      <c r="S1033" s="93"/>
      <c r="T1033" s="93"/>
      <c r="U1033" s="93"/>
      <c r="V1033" s="93"/>
      <c r="W1033" s="93"/>
      <c r="X1033" s="93"/>
      <c r="Y1033" s="93"/>
      <c r="Z1033" s="93"/>
      <c r="AA1033" s="93"/>
      <c r="AB1033" s="93"/>
      <c r="AC1033" s="93"/>
      <c r="AD1033" s="93"/>
      <c r="AE1033" s="292">
        <f t="shared" si="954"/>
        <v>0</v>
      </c>
      <c r="AF1033" s="93"/>
      <c r="AG1033" s="93"/>
      <c r="AH1033" s="93"/>
      <c r="AI1033" s="93"/>
      <c r="AJ1033" s="93"/>
      <c r="AK1033" s="93"/>
      <c r="AL1033" s="93"/>
      <c r="AM1033" s="93"/>
      <c r="AN1033" s="93"/>
      <c r="AO1033" s="93"/>
      <c r="AP1033" s="93"/>
      <c r="AQ1033"/>
    </row>
    <row r="1034" spans="1:43" ht="39.75" hidden="1" customHeight="1">
      <c r="A1034" s="43"/>
      <c r="B1034" s="43"/>
      <c r="C1034" s="207" t="s">
        <v>646</v>
      </c>
      <c r="D1034" s="155"/>
      <c r="E1034" s="158">
        <f t="shared" ref="E1034:K1034" si="975">E1036</f>
        <v>0</v>
      </c>
      <c r="F1034" s="158">
        <f t="shared" si="975"/>
        <v>0</v>
      </c>
      <c r="G1034" s="158">
        <f t="shared" si="975"/>
        <v>0</v>
      </c>
      <c r="H1034" s="158">
        <f t="shared" si="975"/>
        <v>0</v>
      </c>
      <c r="I1034" s="158">
        <f t="shared" si="975"/>
        <v>0</v>
      </c>
      <c r="J1034" s="158">
        <f t="shared" si="975"/>
        <v>0</v>
      </c>
      <c r="K1034" s="158">
        <f t="shared" si="975"/>
        <v>0</v>
      </c>
      <c r="L1034" s="48">
        <f t="shared" si="966"/>
        <v>0</v>
      </c>
      <c r="M1034" s="48">
        <f t="shared" si="967"/>
        <v>0</v>
      </c>
      <c r="N1034" s="158">
        <f t="shared" ref="N1034:AP1034" si="976">N1036</f>
        <v>0</v>
      </c>
      <c r="O1034" s="158">
        <f t="shared" si="976"/>
        <v>0</v>
      </c>
      <c r="P1034" s="158">
        <f t="shared" si="976"/>
        <v>0</v>
      </c>
      <c r="Q1034" s="158">
        <f t="shared" si="976"/>
        <v>0</v>
      </c>
      <c r="R1034" s="158">
        <f t="shared" si="976"/>
        <v>0</v>
      </c>
      <c r="S1034" s="158">
        <f t="shared" si="976"/>
        <v>0</v>
      </c>
      <c r="T1034" s="158">
        <f t="shared" si="976"/>
        <v>0</v>
      </c>
      <c r="U1034" s="158">
        <f t="shared" si="976"/>
        <v>0</v>
      </c>
      <c r="V1034" s="158">
        <f t="shared" si="976"/>
        <v>0</v>
      </c>
      <c r="W1034" s="158">
        <f t="shared" si="976"/>
        <v>0</v>
      </c>
      <c r="X1034" s="158">
        <f t="shared" si="976"/>
        <v>0</v>
      </c>
      <c r="Y1034" s="158">
        <f t="shared" si="976"/>
        <v>0</v>
      </c>
      <c r="Z1034" s="158">
        <f t="shared" si="976"/>
        <v>0</v>
      </c>
      <c r="AA1034" s="158">
        <f t="shared" si="976"/>
        <v>0</v>
      </c>
      <c r="AB1034" s="158">
        <f t="shared" si="976"/>
        <v>0</v>
      </c>
      <c r="AC1034" s="158">
        <f t="shared" si="976"/>
        <v>0</v>
      </c>
      <c r="AD1034" s="158">
        <f t="shared" si="976"/>
        <v>0</v>
      </c>
      <c r="AE1034" s="292">
        <f t="shared" si="954"/>
        <v>0</v>
      </c>
      <c r="AF1034" s="158">
        <f t="shared" si="976"/>
        <v>0</v>
      </c>
      <c r="AG1034" s="158">
        <f t="shared" si="976"/>
        <v>0</v>
      </c>
      <c r="AH1034" s="158">
        <f t="shared" si="976"/>
        <v>0</v>
      </c>
      <c r="AI1034" s="158">
        <f t="shared" si="976"/>
        <v>0</v>
      </c>
      <c r="AJ1034" s="158">
        <f t="shared" si="976"/>
        <v>0</v>
      </c>
      <c r="AK1034" s="158">
        <f t="shared" si="976"/>
        <v>0</v>
      </c>
      <c r="AL1034" s="158">
        <f t="shared" si="976"/>
        <v>0</v>
      </c>
      <c r="AM1034" s="158">
        <f t="shared" si="976"/>
        <v>0</v>
      </c>
      <c r="AN1034" s="158">
        <f t="shared" si="976"/>
        <v>0</v>
      </c>
      <c r="AO1034" s="158">
        <f t="shared" si="976"/>
        <v>0</v>
      </c>
      <c r="AP1034" s="158">
        <f t="shared" si="976"/>
        <v>0</v>
      </c>
      <c r="AQ1034"/>
    </row>
    <row r="1035" spans="1:43" ht="18.75" hidden="1" customHeight="1">
      <c r="A1035" s="43"/>
      <c r="B1035" s="43"/>
      <c r="C1035" s="28" t="s">
        <v>311</v>
      </c>
      <c r="D1035" s="208"/>
      <c r="E1035" s="289">
        <f t="shared" ref="E1035:AP1035" si="977">E1036</f>
        <v>0</v>
      </c>
      <c r="F1035" s="289">
        <f t="shared" si="977"/>
        <v>0</v>
      </c>
      <c r="G1035" s="289">
        <f t="shared" si="977"/>
        <v>0</v>
      </c>
      <c r="H1035" s="289">
        <f t="shared" si="977"/>
        <v>0</v>
      </c>
      <c r="I1035" s="289">
        <f t="shared" si="977"/>
        <v>0</v>
      </c>
      <c r="J1035" s="289">
        <f t="shared" si="977"/>
        <v>0</v>
      </c>
      <c r="K1035" s="289">
        <f t="shared" si="977"/>
        <v>0</v>
      </c>
      <c r="L1035" s="48">
        <f t="shared" si="966"/>
        <v>0</v>
      </c>
      <c r="M1035" s="48">
        <f t="shared" si="967"/>
        <v>0</v>
      </c>
      <c r="N1035" s="289">
        <f t="shared" si="977"/>
        <v>0</v>
      </c>
      <c r="O1035" s="289">
        <f t="shared" si="977"/>
        <v>0</v>
      </c>
      <c r="P1035" s="289">
        <f t="shared" si="977"/>
        <v>0</v>
      </c>
      <c r="Q1035" s="289">
        <f t="shared" si="977"/>
        <v>0</v>
      </c>
      <c r="R1035" s="289">
        <f t="shared" si="977"/>
        <v>0</v>
      </c>
      <c r="S1035" s="289">
        <f t="shared" si="977"/>
        <v>0</v>
      </c>
      <c r="T1035" s="289">
        <f t="shared" si="977"/>
        <v>0</v>
      </c>
      <c r="U1035" s="289">
        <f t="shared" si="977"/>
        <v>0</v>
      </c>
      <c r="V1035" s="289">
        <f t="shared" si="977"/>
        <v>0</v>
      </c>
      <c r="W1035" s="289">
        <f t="shared" si="977"/>
        <v>0</v>
      </c>
      <c r="X1035" s="289">
        <f t="shared" si="977"/>
        <v>0</v>
      </c>
      <c r="Y1035" s="289">
        <f t="shared" si="977"/>
        <v>0</v>
      </c>
      <c r="Z1035" s="289">
        <f t="shared" si="977"/>
        <v>0</v>
      </c>
      <c r="AA1035" s="289">
        <f t="shared" si="977"/>
        <v>0</v>
      </c>
      <c r="AB1035" s="289">
        <f t="shared" si="977"/>
        <v>0</v>
      </c>
      <c r="AC1035" s="289">
        <f t="shared" si="977"/>
        <v>0</v>
      </c>
      <c r="AD1035" s="289">
        <f t="shared" si="977"/>
        <v>0</v>
      </c>
      <c r="AE1035" s="292">
        <f t="shared" si="954"/>
        <v>0</v>
      </c>
      <c r="AF1035" s="289">
        <f t="shared" si="977"/>
        <v>0</v>
      </c>
      <c r="AG1035" s="289">
        <f t="shared" si="977"/>
        <v>0</v>
      </c>
      <c r="AH1035" s="289">
        <f t="shared" si="977"/>
        <v>0</v>
      </c>
      <c r="AI1035" s="289">
        <f t="shared" si="977"/>
        <v>0</v>
      </c>
      <c r="AJ1035" s="289">
        <f t="shared" si="977"/>
        <v>0</v>
      </c>
      <c r="AK1035" s="289">
        <f t="shared" si="977"/>
        <v>0</v>
      </c>
      <c r="AL1035" s="289">
        <f t="shared" si="977"/>
        <v>0</v>
      </c>
      <c r="AM1035" s="289">
        <f t="shared" si="977"/>
        <v>0</v>
      </c>
      <c r="AN1035" s="289">
        <f t="shared" si="977"/>
        <v>0</v>
      </c>
      <c r="AO1035" s="289">
        <f t="shared" si="977"/>
        <v>0</v>
      </c>
      <c r="AP1035" s="289">
        <f t="shared" si="977"/>
        <v>0</v>
      </c>
      <c r="AQ1035"/>
    </row>
    <row r="1036" spans="1:43" ht="28.5" hidden="1" customHeight="1">
      <c r="A1036" s="43"/>
      <c r="B1036" s="43"/>
      <c r="C1036" s="131" t="s">
        <v>647</v>
      </c>
      <c r="D1036" s="29">
        <v>58</v>
      </c>
      <c r="E1036" s="291">
        <f t="shared" ref="E1036:K1036" si="978">E1037+E1038+E1039</f>
        <v>0</v>
      </c>
      <c r="F1036" s="291">
        <f t="shared" si="978"/>
        <v>0</v>
      </c>
      <c r="G1036" s="291">
        <f t="shared" si="978"/>
        <v>0</v>
      </c>
      <c r="H1036" s="291">
        <f t="shared" si="978"/>
        <v>0</v>
      </c>
      <c r="I1036" s="291">
        <f t="shared" si="978"/>
        <v>0</v>
      </c>
      <c r="J1036" s="291">
        <f t="shared" si="978"/>
        <v>0</v>
      </c>
      <c r="K1036" s="291">
        <f t="shared" si="978"/>
        <v>0</v>
      </c>
      <c r="L1036" s="48">
        <f t="shared" si="966"/>
        <v>0</v>
      </c>
      <c r="M1036" s="48">
        <f t="shared" si="967"/>
        <v>0</v>
      </c>
      <c r="N1036" s="291">
        <f t="shared" ref="N1036:AP1036" si="979">N1037+N1038+N1039</f>
        <v>0</v>
      </c>
      <c r="O1036" s="291">
        <f t="shared" si="979"/>
        <v>0</v>
      </c>
      <c r="P1036" s="291">
        <f t="shared" si="979"/>
        <v>0</v>
      </c>
      <c r="Q1036" s="291">
        <f t="shared" si="979"/>
        <v>0</v>
      </c>
      <c r="R1036" s="291">
        <f t="shared" si="979"/>
        <v>0</v>
      </c>
      <c r="S1036" s="291">
        <f t="shared" si="979"/>
        <v>0</v>
      </c>
      <c r="T1036" s="291">
        <f t="shared" si="979"/>
        <v>0</v>
      </c>
      <c r="U1036" s="291">
        <f t="shared" si="979"/>
        <v>0</v>
      </c>
      <c r="V1036" s="291">
        <f t="shared" si="979"/>
        <v>0</v>
      </c>
      <c r="W1036" s="291">
        <f t="shared" si="979"/>
        <v>0</v>
      </c>
      <c r="X1036" s="291">
        <f t="shared" si="979"/>
        <v>0</v>
      </c>
      <c r="Y1036" s="291">
        <f t="shared" si="979"/>
        <v>0</v>
      </c>
      <c r="Z1036" s="291">
        <f t="shared" si="979"/>
        <v>0</v>
      </c>
      <c r="AA1036" s="291">
        <f t="shared" si="979"/>
        <v>0</v>
      </c>
      <c r="AB1036" s="291">
        <f t="shared" si="979"/>
        <v>0</v>
      </c>
      <c r="AC1036" s="291">
        <f t="shared" si="979"/>
        <v>0</v>
      </c>
      <c r="AD1036" s="291">
        <f t="shared" si="979"/>
        <v>0</v>
      </c>
      <c r="AE1036" s="292">
        <f t="shared" si="954"/>
        <v>0</v>
      </c>
      <c r="AF1036" s="291">
        <f t="shared" si="979"/>
        <v>0</v>
      </c>
      <c r="AG1036" s="291">
        <f t="shared" si="979"/>
        <v>0</v>
      </c>
      <c r="AH1036" s="291">
        <f t="shared" si="979"/>
        <v>0</v>
      </c>
      <c r="AI1036" s="291">
        <f t="shared" si="979"/>
        <v>0</v>
      </c>
      <c r="AJ1036" s="291">
        <f t="shared" si="979"/>
        <v>0</v>
      </c>
      <c r="AK1036" s="291">
        <f t="shared" si="979"/>
        <v>0</v>
      </c>
      <c r="AL1036" s="291">
        <f t="shared" si="979"/>
        <v>0</v>
      </c>
      <c r="AM1036" s="291">
        <f t="shared" si="979"/>
        <v>0</v>
      </c>
      <c r="AN1036" s="291">
        <f t="shared" si="979"/>
        <v>0</v>
      </c>
      <c r="AO1036" s="291">
        <f t="shared" si="979"/>
        <v>0</v>
      </c>
      <c r="AP1036" s="291">
        <f t="shared" si="979"/>
        <v>0</v>
      </c>
      <c r="AQ1036"/>
    </row>
    <row r="1037" spans="1:43" ht="15" hidden="1" customHeight="1">
      <c r="A1037" s="43"/>
      <c r="B1037" s="43"/>
      <c r="C1037" s="28" t="s">
        <v>351</v>
      </c>
      <c r="D1037" s="29" t="s">
        <v>352</v>
      </c>
      <c r="E1037" s="93">
        <v>0</v>
      </c>
      <c r="F1037" s="93">
        <v>0</v>
      </c>
      <c r="G1037" s="93">
        <v>0</v>
      </c>
      <c r="H1037" s="93">
        <v>0</v>
      </c>
      <c r="I1037" s="93">
        <v>0</v>
      </c>
      <c r="J1037" s="93">
        <v>0</v>
      </c>
      <c r="K1037" s="93">
        <v>0</v>
      </c>
      <c r="L1037" s="48">
        <f t="shared" si="966"/>
        <v>0</v>
      </c>
      <c r="M1037" s="48">
        <f t="shared" si="967"/>
        <v>0</v>
      </c>
      <c r="N1037" s="93">
        <v>0</v>
      </c>
      <c r="O1037" s="93">
        <v>0</v>
      </c>
      <c r="P1037" s="93">
        <v>0</v>
      </c>
      <c r="Q1037" s="93">
        <v>0</v>
      </c>
      <c r="R1037" s="93">
        <v>0</v>
      </c>
      <c r="S1037" s="93">
        <v>0</v>
      </c>
      <c r="T1037" s="93">
        <v>0</v>
      </c>
      <c r="U1037" s="93">
        <v>0</v>
      </c>
      <c r="V1037" s="93">
        <v>0</v>
      </c>
      <c r="W1037" s="93">
        <v>0</v>
      </c>
      <c r="X1037" s="93">
        <v>0</v>
      </c>
      <c r="Y1037" s="93">
        <v>0</v>
      </c>
      <c r="Z1037" s="93">
        <v>0</v>
      </c>
      <c r="AA1037" s="93">
        <v>0</v>
      </c>
      <c r="AB1037" s="93">
        <v>0</v>
      </c>
      <c r="AC1037" s="93">
        <v>0</v>
      </c>
      <c r="AD1037" s="93">
        <v>0</v>
      </c>
      <c r="AE1037" s="292">
        <f t="shared" si="954"/>
        <v>0</v>
      </c>
      <c r="AF1037" s="93">
        <v>0</v>
      </c>
      <c r="AG1037" s="93">
        <v>0</v>
      </c>
      <c r="AH1037" s="93">
        <v>0</v>
      </c>
      <c r="AI1037" s="93">
        <v>0</v>
      </c>
      <c r="AJ1037" s="93">
        <v>0</v>
      </c>
      <c r="AK1037" s="93">
        <v>0</v>
      </c>
      <c r="AL1037" s="93">
        <v>0</v>
      </c>
      <c r="AM1037" s="93">
        <v>0</v>
      </c>
      <c r="AN1037" s="93">
        <v>0</v>
      </c>
      <c r="AO1037" s="93">
        <v>0</v>
      </c>
      <c r="AP1037" s="93">
        <v>0</v>
      </c>
      <c r="AQ1037"/>
    </row>
    <row r="1038" spans="1:43" ht="15" hidden="1" customHeight="1">
      <c r="A1038" s="43"/>
      <c r="B1038" s="43"/>
      <c r="C1038" s="28" t="s">
        <v>353</v>
      </c>
      <c r="D1038" s="29" t="s">
        <v>354</v>
      </c>
      <c r="E1038" s="93"/>
      <c r="F1038" s="93"/>
      <c r="G1038" s="93"/>
      <c r="H1038" s="93"/>
      <c r="I1038" s="93"/>
      <c r="J1038" s="93"/>
      <c r="K1038" s="93"/>
      <c r="L1038" s="48">
        <f t="shared" si="966"/>
        <v>0</v>
      </c>
      <c r="M1038" s="48">
        <f t="shared" si="967"/>
        <v>0</v>
      </c>
      <c r="N1038" s="93"/>
      <c r="O1038" s="93"/>
      <c r="P1038" s="93"/>
      <c r="Q1038" s="93"/>
      <c r="R1038" s="93"/>
      <c r="S1038" s="93"/>
      <c r="T1038" s="93"/>
      <c r="U1038" s="93"/>
      <c r="V1038" s="93"/>
      <c r="W1038" s="93"/>
      <c r="X1038" s="93"/>
      <c r="Y1038" s="93"/>
      <c r="Z1038" s="93"/>
      <c r="AA1038" s="93"/>
      <c r="AB1038" s="93"/>
      <c r="AC1038" s="93"/>
      <c r="AD1038" s="93"/>
      <c r="AE1038" s="292">
        <f t="shared" si="954"/>
        <v>0</v>
      </c>
      <c r="AF1038" s="93"/>
      <c r="AG1038" s="93"/>
      <c r="AH1038" s="93"/>
      <c r="AI1038" s="93"/>
      <c r="AJ1038" s="93"/>
      <c r="AK1038" s="93"/>
      <c r="AL1038" s="93"/>
      <c r="AM1038" s="93"/>
      <c r="AN1038" s="93"/>
      <c r="AO1038" s="93"/>
      <c r="AP1038" s="93"/>
      <c r="AQ1038"/>
    </row>
    <row r="1039" spans="1:43" ht="15" hidden="1" customHeight="1">
      <c r="A1039" s="43"/>
      <c r="B1039" s="43"/>
      <c r="C1039" s="28" t="s">
        <v>355</v>
      </c>
      <c r="D1039" s="29" t="s">
        <v>356</v>
      </c>
      <c r="E1039" s="93"/>
      <c r="F1039" s="93"/>
      <c r="G1039" s="93"/>
      <c r="H1039" s="93"/>
      <c r="I1039" s="93"/>
      <c r="J1039" s="93"/>
      <c r="K1039" s="93"/>
      <c r="L1039" s="48">
        <f t="shared" si="966"/>
        <v>0</v>
      </c>
      <c r="M1039" s="48">
        <f t="shared" si="967"/>
        <v>0</v>
      </c>
      <c r="N1039" s="93"/>
      <c r="O1039" s="93"/>
      <c r="P1039" s="93"/>
      <c r="Q1039" s="93"/>
      <c r="R1039" s="93"/>
      <c r="S1039" s="93"/>
      <c r="T1039" s="93"/>
      <c r="U1039" s="93"/>
      <c r="V1039" s="93"/>
      <c r="W1039" s="93"/>
      <c r="X1039" s="93"/>
      <c r="Y1039" s="93"/>
      <c r="Z1039" s="93"/>
      <c r="AA1039" s="93"/>
      <c r="AB1039" s="93"/>
      <c r="AC1039" s="93"/>
      <c r="AD1039" s="93"/>
      <c r="AE1039" s="292">
        <f t="shared" si="954"/>
        <v>0</v>
      </c>
      <c r="AF1039" s="93"/>
      <c r="AG1039" s="93"/>
      <c r="AH1039" s="93"/>
      <c r="AI1039" s="93"/>
      <c r="AJ1039" s="93"/>
      <c r="AK1039" s="93"/>
      <c r="AL1039" s="93"/>
      <c r="AM1039" s="93"/>
      <c r="AN1039" s="93"/>
      <c r="AO1039" s="93"/>
      <c r="AP1039" s="93"/>
      <c r="AQ1039"/>
    </row>
    <row r="1040" spans="1:43" ht="29.25" hidden="1" customHeight="1">
      <c r="A1040" s="43"/>
      <c r="B1040" s="43"/>
      <c r="C1040" s="209" t="s">
        <v>648</v>
      </c>
      <c r="D1040" s="155"/>
      <c r="E1040" s="158">
        <f t="shared" ref="E1040:K1040" si="980">E1042</f>
        <v>1613</v>
      </c>
      <c r="F1040" s="158">
        <f t="shared" si="980"/>
        <v>89</v>
      </c>
      <c r="G1040" s="158">
        <f t="shared" si="980"/>
        <v>89</v>
      </c>
      <c r="H1040" s="158">
        <f t="shared" si="980"/>
        <v>89</v>
      </c>
      <c r="I1040" s="158">
        <f t="shared" si="980"/>
        <v>0</v>
      </c>
      <c r="J1040" s="158">
        <f t="shared" si="980"/>
        <v>0</v>
      </c>
      <c r="K1040" s="158">
        <f t="shared" si="980"/>
        <v>0</v>
      </c>
      <c r="L1040" s="48">
        <f t="shared" si="966"/>
        <v>89</v>
      </c>
      <c r="M1040" s="48">
        <f t="shared" si="967"/>
        <v>0</v>
      </c>
      <c r="N1040" s="158">
        <f t="shared" ref="N1040:AP1040" si="981">N1042</f>
        <v>0</v>
      </c>
      <c r="O1040" s="158">
        <f t="shared" si="981"/>
        <v>0</v>
      </c>
      <c r="P1040" s="158">
        <f t="shared" si="981"/>
        <v>0</v>
      </c>
      <c r="Q1040" s="158">
        <f t="shared" si="981"/>
        <v>0</v>
      </c>
      <c r="R1040" s="158">
        <f t="shared" si="981"/>
        <v>0</v>
      </c>
      <c r="S1040" s="158">
        <f t="shared" si="981"/>
        <v>0</v>
      </c>
      <c r="T1040" s="158">
        <f t="shared" si="981"/>
        <v>0</v>
      </c>
      <c r="U1040" s="158">
        <f t="shared" si="981"/>
        <v>0</v>
      </c>
      <c r="V1040" s="158">
        <f t="shared" si="981"/>
        <v>0</v>
      </c>
      <c r="W1040" s="158">
        <f t="shared" si="981"/>
        <v>0</v>
      </c>
      <c r="X1040" s="158">
        <f t="shared" si="981"/>
        <v>0</v>
      </c>
      <c r="Y1040" s="158">
        <f t="shared" si="981"/>
        <v>0</v>
      </c>
      <c r="Z1040" s="158">
        <f t="shared" si="981"/>
        <v>0</v>
      </c>
      <c r="AA1040" s="158">
        <f t="shared" si="981"/>
        <v>0</v>
      </c>
      <c r="AB1040" s="158">
        <f t="shared" si="981"/>
        <v>0</v>
      </c>
      <c r="AC1040" s="158">
        <f t="shared" si="981"/>
        <v>0</v>
      </c>
      <c r="AD1040" s="158">
        <f t="shared" si="981"/>
        <v>0</v>
      </c>
      <c r="AE1040" s="292">
        <f t="shared" si="954"/>
        <v>89</v>
      </c>
      <c r="AF1040" s="158">
        <f t="shared" si="981"/>
        <v>89</v>
      </c>
      <c r="AG1040" s="158">
        <f t="shared" si="981"/>
        <v>80</v>
      </c>
      <c r="AH1040" s="158">
        <f t="shared" si="981"/>
        <v>0</v>
      </c>
      <c r="AI1040" s="158">
        <f t="shared" si="981"/>
        <v>0</v>
      </c>
      <c r="AJ1040" s="158">
        <f t="shared" si="981"/>
        <v>0</v>
      </c>
      <c r="AK1040" s="158">
        <f t="shared" si="981"/>
        <v>0</v>
      </c>
      <c r="AL1040" s="158">
        <f t="shared" si="981"/>
        <v>0</v>
      </c>
      <c r="AM1040" s="158">
        <f t="shared" si="981"/>
        <v>0</v>
      </c>
      <c r="AN1040" s="158">
        <f t="shared" si="981"/>
        <v>0</v>
      </c>
      <c r="AO1040" s="158">
        <f t="shared" si="981"/>
        <v>0</v>
      </c>
      <c r="AP1040" s="158">
        <f t="shared" si="981"/>
        <v>0</v>
      </c>
      <c r="AQ1040"/>
    </row>
    <row r="1041" spans="1:43" ht="23.25" hidden="1" customHeight="1">
      <c r="A1041" s="43"/>
      <c r="B1041" s="43"/>
      <c r="C1041" s="28" t="s">
        <v>311</v>
      </c>
      <c r="D1041" s="208"/>
      <c r="E1041" s="289">
        <f t="shared" ref="E1041:AP1041" si="982">E1042</f>
        <v>1613</v>
      </c>
      <c r="F1041" s="289">
        <f t="shared" si="982"/>
        <v>89</v>
      </c>
      <c r="G1041" s="289">
        <f t="shared" si="982"/>
        <v>89</v>
      </c>
      <c r="H1041" s="289">
        <f t="shared" si="982"/>
        <v>89</v>
      </c>
      <c r="I1041" s="289">
        <f t="shared" si="982"/>
        <v>0</v>
      </c>
      <c r="J1041" s="289">
        <f t="shared" si="982"/>
        <v>0</v>
      </c>
      <c r="K1041" s="289">
        <f t="shared" si="982"/>
        <v>0</v>
      </c>
      <c r="L1041" s="48">
        <f t="shared" si="966"/>
        <v>89</v>
      </c>
      <c r="M1041" s="48">
        <f t="shared" si="967"/>
        <v>0</v>
      </c>
      <c r="N1041" s="289">
        <f t="shared" si="982"/>
        <v>0</v>
      </c>
      <c r="O1041" s="289">
        <f t="shared" si="982"/>
        <v>0</v>
      </c>
      <c r="P1041" s="289">
        <f t="shared" si="982"/>
        <v>0</v>
      </c>
      <c r="Q1041" s="289">
        <f t="shared" si="982"/>
        <v>0</v>
      </c>
      <c r="R1041" s="289">
        <f t="shared" si="982"/>
        <v>0</v>
      </c>
      <c r="S1041" s="289">
        <f t="shared" si="982"/>
        <v>0</v>
      </c>
      <c r="T1041" s="289">
        <f t="shared" si="982"/>
        <v>0</v>
      </c>
      <c r="U1041" s="289">
        <f t="shared" si="982"/>
        <v>0</v>
      </c>
      <c r="V1041" s="289">
        <f t="shared" si="982"/>
        <v>0</v>
      </c>
      <c r="W1041" s="289">
        <f t="shared" si="982"/>
        <v>0</v>
      </c>
      <c r="X1041" s="289">
        <f t="shared" si="982"/>
        <v>0</v>
      </c>
      <c r="Y1041" s="289">
        <f t="shared" si="982"/>
        <v>0</v>
      </c>
      <c r="Z1041" s="289">
        <f t="shared" si="982"/>
        <v>0</v>
      </c>
      <c r="AA1041" s="289">
        <f t="shared" si="982"/>
        <v>0</v>
      </c>
      <c r="AB1041" s="289">
        <f t="shared" si="982"/>
        <v>0</v>
      </c>
      <c r="AC1041" s="289">
        <f t="shared" si="982"/>
        <v>0</v>
      </c>
      <c r="AD1041" s="289">
        <f t="shared" si="982"/>
        <v>0</v>
      </c>
      <c r="AE1041" s="292">
        <f t="shared" si="954"/>
        <v>89</v>
      </c>
      <c r="AF1041" s="289">
        <f t="shared" si="982"/>
        <v>89</v>
      </c>
      <c r="AG1041" s="289">
        <f t="shared" si="982"/>
        <v>80</v>
      </c>
      <c r="AH1041" s="289">
        <f t="shared" si="982"/>
        <v>0</v>
      </c>
      <c r="AI1041" s="289">
        <f t="shared" si="982"/>
        <v>0</v>
      </c>
      <c r="AJ1041" s="289">
        <f t="shared" si="982"/>
        <v>0</v>
      </c>
      <c r="AK1041" s="289">
        <f t="shared" si="982"/>
        <v>0</v>
      </c>
      <c r="AL1041" s="289">
        <f t="shared" si="982"/>
        <v>0</v>
      </c>
      <c r="AM1041" s="289">
        <f t="shared" si="982"/>
        <v>0</v>
      </c>
      <c r="AN1041" s="289">
        <f t="shared" si="982"/>
        <v>0</v>
      </c>
      <c r="AO1041" s="289">
        <f t="shared" si="982"/>
        <v>0</v>
      </c>
      <c r="AP1041" s="289">
        <f t="shared" si="982"/>
        <v>0</v>
      </c>
      <c r="AQ1041"/>
    </row>
    <row r="1042" spans="1:43" ht="24.75" hidden="1" customHeight="1">
      <c r="A1042" s="43"/>
      <c r="B1042" s="43"/>
      <c r="C1042" s="131" t="s">
        <v>647</v>
      </c>
      <c r="D1042" s="29">
        <v>58</v>
      </c>
      <c r="E1042" s="291">
        <f t="shared" ref="E1042:K1042" si="983">E1043+E1044+E1045</f>
        <v>1613</v>
      </c>
      <c r="F1042" s="291">
        <f t="shared" si="983"/>
        <v>89</v>
      </c>
      <c r="G1042" s="291">
        <f t="shared" si="983"/>
        <v>89</v>
      </c>
      <c r="H1042" s="291">
        <f t="shared" si="983"/>
        <v>89</v>
      </c>
      <c r="I1042" s="291">
        <f t="shared" si="983"/>
        <v>0</v>
      </c>
      <c r="J1042" s="291">
        <f t="shared" si="983"/>
        <v>0</v>
      </c>
      <c r="K1042" s="291">
        <f t="shared" si="983"/>
        <v>0</v>
      </c>
      <c r="L1042" s="48">
        <f t="shared" si="966"/>
        <v>89</v>
      </c>
      <c r="M1042" s="48">
        <f t="shared" si="967"/>
        <v>0</v>
      </c>
      <c r="N1042" s="291">
        <f t="shared" ref="N1042:AP1042" si="984">N1043+N1044+N1045</f>
        <v>0</v>
      </c>
      <c r="O1042" s="291">
        <f t="shared" si="984"/>
        <v>0</v>
      </c>
      <c r="P1042" s="291">
        <f t="shared" si="984"/>
        <v>0</v>
      </c>
      <c r="Q1042" s="291">
        <f t="shared" si="984"/>
        <v>0</v>
      </c>
      <c r="R1042" s="291">
        <f t="shared" si="984"/>
        <v>0</v>
      </c>
      <c r="S1042" s="291">
        <f t="shared" si="984"/>
        <v>0</v>
      </c>
      <c r="T1042" s="291">
        <f t="shared" si="984"/>
        <v>0</v>
      </c>
      <c r="U1042" s="291">
        <f t="shared" si="984"/>
        <v>0</v>
      </c>
      <c r="V1042" s="291">
        <f t="shared" si="984"/>
        <v>0</v>
      </c>
      <c r="W1042" s="291">
        <f t="shared" si="984"/>
        <v>0</v>
      </c>
      <c r="X1042" s="291">
        <f t="shared" si="984"/>
        <v>0</v>
      </c>
      <c r="Y1042" s="291">
        <f t="shared" si="984"/>
        <v>0</v>
      </c>
      <c r="Z1042" s="291">
        <f t="shared" si="984"/>
        <v>0</v>
      </c>
      <c r="AA1042" s="291">
        <f t="shared" si="984"/>
        <v>0</v>
      </c>
      <c r="AB1042" s="291">
        <f t="shared" si="984"/>
        <v>0</v>
      </c>
      <c r="AC1042" s="291">
        <f t="shared" si="984"/>
        <v>0</v>
      </c>
      <c r="AD1042" s="291">
        <f t="shared" si="984"/>
        <v>0</v>
      </c>
      <c r="AE1042" s="292">
        <f t="shared" si="954"/>
        <v>89</v>
      </c>
      <c r="AF1042" s="291">
        <f t="shared" si="984"/>
        <v>89</v>
      </c>
      <c r="AG1042" s="291">
        <f t="shared" si="984"/>
        <v>80</v>
      </c>
      <c r="AH1042" s="291">
        <f t="shared" si="984"/>
        <v>0</v>
      </c>
      <c r="AI1042" s="291">
        <f t="shared" si="984"/>
        <v>0</v>
      </c>
      <c r="AJ1042" s="291">
        <f t="shared" si="984"/>
        <v>0</v>
      </c>
      <c r="AK1042" s="291">
        <f t="shared" si="984"/>
        <v>0</v>
      </c>
      <c r="AL1042" s="291">
        <f t="shared" si="984"/>
        <v>0</v>
      </c>
      <c r="AM1042" s="291">
        <f t="shared" si="984"/>
        <v>0</v>
      </c>
      <c r="AN1042" s="291">
        <f t="shared" si="984"/>
        <v>0</v>
      </c>
      <c r="AO1042" s="291">
        <f t="shared" si="984"/>
        <v>0</v>
      </c>
      <c r="AP1042" s="291">
        <f t="shared" si="984"/>
        <v>0</v>
      </c>
      <c r="AQ1042"/>
    </row>
    <row r="1043" spans="1:43" ht="15" hidden="1" customHeight="1">
      <c r="A1043" s="43"/>
      <c r="B1043" s="43"/>
      <c r="C1043" s="28" t="s">
        <v>351</v>
      </c>
      <c r="D1043" s="29" t="s">
        <v>352</v>
      </c>
      <c r="E1043" s="93"/>
      <c r="F1043" s="93"/>
      <c r="G1043" s="93"/>
      <c r="H1043" s="93"/>
      <c r="I1043" s="93"/>
      <c r="J1043" s="93"/>
      <c r="K1043" s="93"/>
      <c r="L1043" s="48">
        <f t="shared" si="966"/>
        <v>0</v>
      </c>
      <c r="M1043" s="48">
        <f t="shared" si="967"/>
        <v>0</v>
      </c>
      <c r="N1043" s="93"/>
      <c r="O1043" s="93"/>
      <c r="P1043" s="93"/>
      <c r="Q1043" s="93"/>
      <c r="R1043" s="93"/>
      <c r="S1043" s="93"/>
      <c r="T1043" s="93"/>
      <c r="U1043" s="93"/>
      <c r="V1043" s="93"/>
      <c r="W1043" s="93"/>
      <c r="X1043" s="93"/>
      <c r="Y1043" s="93"/>
      <c r="Z1043" s="93"/>
      <c r="AA1043" s="93"/>
      <c r="AB1043" s="93"/>
      <c r="AC1043" s="93"/>
      <c r="AD1043" s="93"/>
      <c r="AE1043" s="292">
        <f t="shared" si="954"/>
        <v>0</v>
      </c>
      <c r="AF1043" s="93"/>
      <c r="AG1043" s="93"/>
      <c r="AH1043" s="93"/>
      <c r="AI1043" s="93"/>
      <c r="AJ1043" s="93"/>
      <c r="AK1043" s="93"/>
      <c r="AL1043" s="93"/>
      <c r="AM1043" s="93"/>
      <c r="AN1043" s="93"/>
      <c r="AO1043" s="93"/>
      <c r="AP1043" s="93"/>
      <c r="AQ1043"/>
    </row>
    <row r="1044" spans="1:43" ht="15" hidden="1" customHeight="1">
      <c r="A1044" s="43"/>
      <c r="B1044" s="43"/>
      <c r="C1044" s="28" t="s">
        <v>353</v>
      </c>
      <c r="D1044" s="29" t="s">
        <v>354</v>
      </c>
      <c r="E1044" s="93"/>
      <c r="F1044" s="93">
        <v>0</v>
      </c>
      <c r="G1044" s="93">
        <v>0</v>
      </c>
      <c r="H1044" s="93">
        <v>0</v>
      </c>
      <c r="I1044" s="93">
        <v>0</v>
      </c>
      <c r="J1044" s="93">
        <v>0</v>
      </c>
      <c r="K1044" s="93">
        <v>0</v>
      </c>
      <c r="L1044" s="48">
        <f t="shared" si="966"/>
        <v>0</v>
      </c>
      <c r="M1044" s="48">
        <f t="shared" si="967"/>
        <v>0</v>
      </c>
      <c r="N1044" s="93">
        <v>0</v>
      </c>
      <c r="O1044" s="93">
        <v>0</v>
      </c>
      <c r="P1044" s="93">
        <v>0</v>
      </c>
      <c r="Q1044" s="93">
        <v>0</v>
      </c>
      <c r="R1044" s="93">
        <v>0</v>
      </c>
      <c r="S1044" s="93">
        <v>0</v>
      </c>
      <c r="T1044" s="93">
        <v>0</v>
      </c>
      <c r="U1044" s="93">
        <v>0</v>
      </c>
      <c r="V1044" s="93">
        <v>0</v>
      </c>
      <c r="W1044" s="93">
        <v>0</v>
      </c>
      <c r="X1044" s="93">
        <v>0</v>
      </c>
      <c r="Y1044" s="93">
        <v>0</v>
      </c>
      <c r="Z1044" s="93">
        <v>0</v>
      </c>
      <c r="AA1044" s="93">
        <v>0</v>
      </c>
      <c r="AB1044" s="93">
        <v>0</v>
      </c>
      <c r="AC1044" s="93">
        <v>0</v>
      </c>
      <c r="AD1044" s="93">
        <v>0</v>
      </c>
      <c r="AE1044" s="292">
        <f t="shared" si="954"/>
        <v>0</v>
      </c>
      <c r="AF1044" s="93">
        <v>0</v>
      </c>
      <c r="AG1044" s="93">
        <v>0</v>
      </c>
      <c r="AH1044" s="93">
        <v>0</v>
      </c>
      <c r="AI1044" s="93">
        <v>0</v>
      </c>
      <c r="AJ1044" s="93">
        <v>0</v>
      </c>
      <c r="AK1044" s="93">
        <v>0</v>
      </c>
      <c r="AL1044" s="93">
        <v>0</v>
      </c>
      <c r="AM1044" s="93">
        <v>0</v>
      </c>
      <c r="AN1044" s="93">
        <v>0</v>
      </c>
      <c r="AO1044" s="93">
        <v>0</v>
      </c>
      <c r="AP1044" s="93">
        <v>0</v>
      </c>
      <c r="AQ1044"/>
    </row>
    <row r="1045" spans="1:43" ht="15.75" hidden="1" customHeight="1">
      <c r="A1045" s="43"/>
      <c r="B1045" s="43"/>
      <c r="C1045" s="28" t="s">
        <v>355</v>
      </c>
      <c r="D1045" s="29" t="s">
        <v>356</v>
      </c>
      <c r="E1045" s="93">
        <v>1613</v>
      </c>
      <c r="F1045" s="93">
        <v>89</v>
      </c>
      <c r="G1045" s="93">
        <v>89</v>
      </c>
      <c r="H1045" s="93">
        <v>89</v>
      </c>
      <c r="I1045" s="93"/>
      <c r="J1045" s="93"/>
      <c r="K1045" s="93"/>
      <c r="L1045" s="48">
        <f t="shared" si="966"/>
        <v>89</v>
      </c>
      <c r="M1045" s="48">
        <f t="shared" si="967"/>
        <v>0</v>
      </c>
      <c r="N1045" s="93">
        <v>0</v>
      </c>
      <c r="O1045" s="93">
        <v>0</v>
      </c>
      <c r="P1045" s="93">
        <v>0</v>
      </c>
      <c r="Q1045" s="93"/>
      <c r="R1045" s="93"/>
      <c r="S1045" s="93"/>
      <c r="T1045" s="93"/>
      <c r="U1045" s="93"/>
      <c r="V1045" s="93"/>
      <c r="W1045" s="93"/>
      <c r="X1045" s="93"/>
      <c r="Y1045" s="93"/>
      <c r="Z1045" s="93"/>
      <c r="AA1045" s="93"/>
      <c r="AB1045" s="93"/>
      <c r="AC1045" s="93"/>
      <c r="AD1045" s="93"/>
      <c r="AE1045" s="292">
        <f t="shared" si="954"/>
        <v>89</v>
      </c>
      <c r="AF1045" s="93">
        <v>89</v>
      </c>
      <c r="AG1045" s="93">
        <v>80</v>
      </c>
      <c r="AH1045" s="93"/>
      <c r="AI1045" s="93"/>
      <c r="AJ1045" s="93"/>
      <c r="AK1045" s="93"/>
      <c r="AL1045" s="93"/>
      <c r="AM1045" s="93"/>
      <c r="AN1045" s="93"/>
      <c r="AO1045" s="93"/>
      <c r="AP1045" s="93"/>
      <c r="AQ1045"/>
    </row>
    <row r="1046" spans="1:43" ht="36" hidden="1" customHeight="1">
      <c r="A1046" s="43"/>
      <c r="B1046" s="43"/>
      <c r="C1046" s="209" t="s">
        <v>649</v>
      </c>
      <c r="D1046" s="155"/>
      <c r="E1046" s="158">
        <f t="shared" ref="E1046:T1047" si="985">E1047</f>
        <v>813</v>
      </c>
      <c r="F1046" s="158">
        <f t="shared" si="985"/>
        <v>0</v>
      </c>
      <c r="G1046" s="158">
        <f t="shared" si="985"/>
        <v>0</v>
      </c>
      <c r="H1046" s="158">
        <f t="shared" si="985"/>
        <v>0</v>
      </c>
      <c r="I1046" s="158">
        <f t="shared" si="985"/>
        <v>0</v>
      </c>
      <c r="J1046" s="158">
        <f t="shared" si="985"/>
        <v>0</v>
      </c>
      <c r="K1046" s="158">
        <f t="shared" si="985"/>
        <v>0</v>
      </c>
      <c r="L1046" s="48">
        <f t="shared" si="966"/>
        <v>0</v>
      </c>
      <c r="M1046" s="48">
        <f t="shared" si="967"/>
        <v>0</v>
      </c>
      <c r="N1046" s="158">
        <f t="shared" si="985"/>
        <v>0</v>
      </c>
      <c r="O1046" s="158">
        <f t="shared" si="985"/>
        <v>0</v>
      </c>
      <c r="P1046" s="158">
        <f t="shared" si="985"/>
        <v>0</v>
      </c>
      <c r="Q1046" s="158">
        <f t="shared" si="985"/>
        <v>0</v>
      </c>
      <c r="R1046" s="158">
        <f t="shared" si="985"/>
        <v>0</v>
      </c>
      <c r="S1046" s="158">
        <f t="shared" si="985"/>
        <v>0</v>
      </c>
      <c r="T1046" s="158">
        <f t="shared" si="985"/>
        <v>0</v>
      </c>
      <c r="U1046" s="158">
        <f t="shared" ref="U1046:AP1047" si="986">U1047</f>
        <v>0</v>
      </c>
      <c r="V1046" s="158">
        <f t="shared" si="986"/>
        <v>0</v>
      </c>
      <c r="W1046" s="158">
        <f t="shared" si="986"/>
        <v>0</v>
      </c>
      <c r="X1046" s="158">
        <f t="shared" si="986"/>
        <v>0</v>
      </c>
      <c r="Y1046" s="158">
        <f t="shared" si="986"/>
        <v>0</v>
      </c>
      <c r="Z1046" s="158">
        <f t="shared" si="986"/>
        <v>0</v>
      </c>
      <c r="AA1046" s="158">
        <f t="shared" si="986"/>
        <v>0</v>
      </c>
      <c r="AB1046" s="158">
        <f t="shared" si="986"/>
        <v>0</v>
      </c>
      <c r="AC1046" s="158">
        <f t="shared" si="986"/>
        <v>0</v>
      </c>
      <c r="AD1046" s="158">
        <f t="shared" si="986"/>
        <v>0</v>
      </c>
      <c r="AE1046" s="292">
        <f t="shared" si="954"/>
        <v>0</v>
      </c>
      <c r="AF1046" s="158">
        <f t="shared" si="986"/>
        <v>0</v>
      </c>
      <c r="AG1046" s="158">
        <f t="shared" si="986"/>
        <v>0</v>
      </c>
      <c r="AH1046" s="158">
        <f t="shared" si="986"/>
        <v>0</v>
      </c>
      <c r="AI1046" s="158">
        <f t="shared" si="986"/>
        <v>0</v>
      </c>
      <c r="AJ1046" s="158">
        <f t="shared" si="986"/>
        <v>0</v>
      </c>
      <c r="AK1046" s="158">
        <f t="shared" si="986"/>
        <v>0</v>
      </c>
      <c r="AL1046" s="158">
        <f t="shared" si="986"/>
        <v>0</v>
      </c>
      <c r="AM1046" s="158">
        <f t="shared" si="986"/>
        <v>0</v>
      </c>
      <c r="AN1046" s="158">
        <f t="shared" si="986"/>
        <v>0</v>
      </c>
      <c r="AO1046" s="158">
        <f t="shared" si="986"/>
        <v>0</v>
      </c>
      <c r="AP1046" s="158">
        <f t="shared" si="986"/>
        <v>0</v>
      </c>
      <c r="AQ1046"/>
    </row>
    <row r="1047" spans="1:43" ht="16.5" hidden="1" customHeight="1">
      <c r="A1047" s="43"/>
      <c r="B1047" s="43"/>
      <c r="C1047" s="28" t="s">
        <v>311</v>
      </c>
      <c r="D1047" s="208"/>
      <c r="E1047" s="291">
        <f t="shared" si="985"/>
        <v>813</v>
      </c>
      <c r="F1047" s="291">
        <f t="shared" si="985"/>
        <v>0</v>
      </c>
      <c r="G1047" s="291">
        <f t="shared" si="985"/>
        <v>0</v>
      </c>
      <c r="H1047" s="291">
        <f t="shared" si="985"/>
        <v>0</v>
      </c>
      <c r="I1047" s="291">
        <f t="shared" si="985"/>
        <v>0</v>
      </c>
      <c r="J1047" s="291">
        <f t="shared" si="985"/>
        <v>0</v>
      </c>
      <c r="K1047" s="291">
        <f t="shared" si="985"/>
        <v>0</v>
      </c>
      <c r="L1047" s="48">
        <f t="shared" si="966"/>
        <v>0</v>
      </c>
      <c r="M1047" s="48">
        <f t="shared" si="967"/>
        <v>0</v>
      </c>
      <c r="N1047" s="291">
        <f t="shared" si="985"/>
        <v>0</v>
      </c>
      <c r="O1047" s="291">
        <f t="shared" si="985"/>
        <v>0</v>
      </c>
      <c r="P1047" s="291">
        <f t="shared" si="985"/>
        <v>0</v>
      </c>
      <c r="Q1047" s="291">
        <f t="shared" si="985"/>
        <v>0</v>
      </c>
      <c r="R1047" s="291">
        <f t="shared" si="985"/>
        <v>0</v>
      </c>
      <c r="S1047" s="291">
        <f t="shared" si="985"/>
        <v>0</v>
      </c>
      <c r="T1047" s="291">
        <f t="shared" si="985"/>
        <v>0</v>
      </c>
      <c r="U1047" s="291">
        <f t="shared" si="986"/>
        <v>0</v>
      </c>
      <c r="V1047" s="291">
        <f t="shared" si="986"/>
        <v>0</v>
      </c>
      <c r="W1047" s="291">
        <f t="shared" si="986"/>
        <v>0</v>
      </c>
      <c r="X1047" s="291">
        <f t="shared" si="986"/>
        <v>0</v>
      </c>
      <c r="Y1047" s="291">
        <f t="shared" si="986"/>
        <v>0</v>
      </c>
      <c r="Z1047" s="291">
        <f t="shared" si="986"/>
        <v>0</v>
      </c>
      <c r="AA1047" s="291">
        <f t="shared" si="986"/>
        <v>0</v>
      </c>
      <c r="AB1047" s="291">
        <f t="shared" si="986"/>
        <v>0</v>
      </c>
      <c r="AC1047" s="291">
        <f t="shared" si="986"/>
        <v>0</v>
      </c>
      <c r="AD1047" s="291">
        <f t="shared" si="986"/>
        <v>0</v>
      </c>
      <c r="AE1047" s="292">
        <f t="shared" si="954"/>
        <v>0</v>
      </c>
      <c r="AF1047" s="291">
        <f t="shared" si="986"/>
        <v>0</v>
      </c>
      <c r="AG1047" s="291">
        <f t="shared" si="986"/>
        <v>0</v>
      </c>
      <c r="AH1047" s="291">
        <f t="shared" si="986"/>
        <v>0</v>
      </c>
      <c r="AI1047" s="291">
        <f t="shared" si="986"/>
        <v>0</v>
      </c>
      <c r="AJ1047" s="291">
        <f t="shared" si="986"/>
        <v>0</v>
      </c>
      <c r="AK1047" s="291">
        <f t="shared" si="986"/>
        <v>0</v>
      </c>
      <c r="AL1047" s="291">
        <f t="shared" si="986"/>
        <v>0</v>
      </c>
      <c r="AM1047" s="291">
        <f t="shared" si="986"/>
        <v>0</v>
      </c>
      <c r="AN1047" s="291">
        <f t="shared" si="986"/>
        <v>0</v>
      </c>
      <c r="AO1047" s="291">
        <f t="shared" si="986"/>
        <v>0</v>
      </c>
      <c r="AP1047" s="291">
        <f t="shared" si="986"/>
        <v>0</v>
      </c>
      <c r="AQ1047"/>
    </row>
    <row r="1048" spans="1:43" ht="24" hidden="1" customHeight="1">
      <c r="A1048" s="43"/>
      <c r="B1048" s="43"/>
      <c r="C1048" s="131" t="s">
        <v>647</v>
      </c>
      <c r="D1048" s="29">
        <v>58</v>
      </c>
      <c r="E1048" s="291">
        <f t="shared" ref="E1048:K1048" si="987">E1049+E1050+E1051</f>
        <v>813</v>
      </c>
      <c r="F1048" s="291">
        <f t="shared" si="987"/>
        <v>0</v>
      </c>
      <c r="G1048" s="291">
        <f t="shared" si="987"/>
        <v>0</v>
      </c>
      <c r="H1048" s="291">
        <f t="shared" si="987"/>
        <v>0</v>
      </c>
      <c r="I1048" s="291">
        <f t="shared" si="987"/>
        <v>0</v>
      </c>
      <c r="J1048" s="291">
        <f t="shared" si="987"/>
        <v>0</v>
      </c>
      <c r="K1048" s="291">
        <f t="shared" si="987"/>
        <v>0</v>
      </c>
      <c r="L1048" s="48">
        <f t="shared" si="966"/>
        <v>0</v>
      </c>
      <c r="M1048" s="48">
        <f t="shared" si="967"/>
        <v>0</v>
      </c>
      <c r="N1048" s="291">
        <f t="shared" ref="N1048:AP1048" si="988">N1049+N1050+N1051</f>
        <v>0</v>
      </c>
      <c r="O1048" s="291">
        <f t="shared" si="988"/>
        <v>0</v>
      </c>
      <c r="P1048" s="291">
        <f t="shared" si="988"/>
        <v>0</v>
      </c>
      <c r="Q1048" s="291">
        <f t="shared" si="988"/>
        <v>0</v>
      </c>
      <c r="R1048" s="291">
        <f t="shared" si="988"/>
        <v>0</v>
      </c>
      <c r="S1048" s="291">
        <f t="shared" si="988"/>
        <v>0</v>
      </c>
      <c r="T1048" s="291">
        <f t="shared" si="988"/>
        <v>0</v>
      </c>
      <c r="U1048" s="291">
        <f t="shared" si="988"/>
        <v>0</v>
      </c>
      <c r="V1048" s="291">
        <f t="shared" si="988"/>
        <v>0</v>
      </c>
      <c r="W1048" s="291">
        <f t="shared" si="988"/>
        <v>0</v>
      </c>
      <c r="X1048" s="291">
        <f t="shared" si="988"/>
        <v>0</v>
      </c>
      <c r="Y1048" s="291">
        <f t="shared" si="988"/>
        <v>0</v>
      </c>
      <c r="Z1048" s="291">
        <f t="shared" si="988"/>
        <v>0</v>
      </c>
      <c r="AA1048" s="291">
        <f t="shared" si="988"/>
        <v>0</v>
      </c>
      <c r="AB1048" s="291">
        <f t="shared" si="988"/>
        <v>0</v>
      </c>
      <c r="AC1048" s="291">
        <f t="shared" si="988"/>
        <v>0</v>
      </c>
      <c r="AD1048" s="291">
        <f t="shared" si="988"/>
        <v>0</v>
      </c>
      <c r="AE1048" s="292">
        <f t="shared" si="954"/>
        <v>0</v>
      </c>
      <c r="AF1048" s="291">
        <f t="shared" si="988"/>
        <v>0</v>
      </c>
      <c r="AG1048" s="291">
        <f t="shared" si="988"/>
        <v>0</v>
      </c>
      <c r="AH1048" s="291">
        <f t="shared" si="988"/>
        <v>0</v>
      </c>
      <c r="AI1048" s="291">
        <f t="shared" si="988"/>
        <v>0</v>
      </c>
      <c r="AJ1048" s="291">
        <f t="shared" si="988"/>
        <v>0</v>
      </c>
      <c r="AK1048" s="291">
        <f t="shared" si="988"/>
        <v>0</v>
      </c>
      <c r="AL1048" s="291">
        <f t="shared" si="988"/>
        <v>0</v>
      </c>
      <c r="AM1048" s="291">
        <f t="shared" si="988"/>
        <v>0</v>
      </c>
      <c r="AN1048" s="291">
        <f t="shared" si="988"/>
        <v>0</v>
      </c>
      <c r="AO1048" s="291">
        <f t="shared" si="988"/>
        <v>0</v>
      </c>
      <c r="AP1048" s="291">
        <f t="shared" si="988"/>
        <v>0</v>
      </c>
      <c r="AQ1048"/>
    </row>
    <row r="1049" spans="1:43" ht="15.75" hidden="1" customHeight="1">
      <c r="A1049" s="43"/>
      <c r="B1049" s="43"/>
      <c r="C1049" s="28" t="s">
        <v>351</v>
      </c>
      <c r="D1049" s="29" t="s">
        <v>352</v>
      </c>
      <c r="E1049" s="93"/>
      <c r="F1049" s="93"/>
      <c r="G1049" s="93"/>
      <c r="H1049" s="93"/>
      <c r="I1049" s="93"/>
      <c r="J1049" s="93"/>
      <c r="K1049" s="93"/>
      <c r="L1049" s="48">
        <f t="shared" si="966"/>
        <v>0</v>
      </c>
      <c r="M1049" s="48">
        <f t="shared" si="967"/>
        <v>0</v>
      </c>
      <c r="N1049" s="93"/>
      <c r="O1049" s="93"/>
      <c r="P1049" s="93"/>
      <c r="Q1049" s="93"/>
      <c r="R1049" s="93"/>
      <c r="S1049" s="93"/>
      <c r="T1049" s="93"/>
      <c r="U1049" s="93"/>
      <c r="V1049" s="93"/>
      <c r="W1049" s="93"/>
      <c r="X1049" s="93"/>
      <c r="Y1049" s="93"/>
      <c r="Z1049" s="93"/>
      <c r="AA1049" s="93"/>
      <c r="AB1049" s="93"/>
      <c r="AC1049" s="93"/>
      <c r="AD1049" s="93"/>
      <c r="AE1049" s="292">
        <f t="shared" si="954"/>
        <v>0</v>
      </c>
      <c r="AF1049" s="93"/>
      <c r="AG1049" s="93"/>
      <c r="AH1049" s="93"/>
      <c r="AI1049" s="93"/>
      <c r="AJ1049" s="93"/>
      <c r="AK1049" s="93"/>
      <c r="AL1049" s="93"/>
      <c r="AM1049" s="93"/>
      <c r="AN1049" s="93"/>
      <c r="AO1049" s="93"/>
      <c r="AP1049" s="93"/>
      <c r="AQ1049"/>
    </row>
    <row r="1050" spans="1:43" ht="15" hidden="1" customHeight="1">
      <c r="A1050" s="43"/>
      <c r="B1050" s="43"/>
      <c r="C1050" s="28" t="s">
        <v>353</v>
      </c>
      <c r="D1050" s="29" t="s">
        <v>354</v>
      </c>
      <c r="E1050" s="93"/>
      <c r="F1050" s="93"/>
      <c r="G1050" s="93"/>
      <c r="H1050" s="93"/>
      <c r="I1050" s="93"/>
      <c r="J1050" s="93"/>
      <c r="K1050" s="93"/>
      <c r="L1050" s="48">
        <f t="shared" si="966"/>
        <v>0</v>
      </c>
      <c r="M1050" s="48">
        <f t="shared" si="967"/>
        <v>0</v>
      </c>
      <c r="N1050" s="93"/>
      <c r="O1050" s="93"/>
      <c r="P1050" s="93"/>
      <c r="Q1050" s="93"/>
      <c r="R1050" s="93"/>
      <c r="S1050" s="93"/>
      <c r="T1050" s="93"/>
      <c r="U1050" s="93"/>
      <c r="V1050" s="93"/>
      <c r="W1050" s="93"/>
      <c r="X1050" s="93"/>
      <c r="Y1050" s="93"/>
      <c r="Z1050" s="93"/>
      <c r="AA1050" s="93"/>
      <c r="AB1050" s="93"/>
      <c r="AC1050" s="93"/>
      <c r="AD1050" s="93"/>
      <c r="AE1050" s="292">
        <f t="shared" si="954"/>
        <v>0</v>
      </c>
      <c r="AF1050" s="93"/>
      <c r="AG1050" s="93"/>
      <c r="AH1050" s="93"/>
      <c r="AI1050" s="93"/>
      <c r="AJ1050" s="93"/>
      <c r="AK1050" s="93"/>
      <c r="AL1050" s="93"/>
      <c r="AM1050" s="93"/>
      <c r="AN1050" s="93"/>
      <c r="AO1050" s="93"/>
      <c r="AP1050" s="93"/>
      <c r="AQ1050"/>
    </row>
    <row r="1051" spans="1:43" ht="15" hidden="1" customHeight="1">
      <c r="A1051" s="43"/>
      <c r="B1051" s="43"/>
      <c r="C1051" s="28" t="s">
        <v>355</v>
      </c>
      <c r="D1051" s="29" t="s">
        <v>356</v>
      </c>
      <c r="E1051" s="93">
        <v>813</v>
      </c>
      <c r="F1051" s="93"/>
      <c r="G1051" s="93"/>
      <c r="H1051" s="93"/>
      <c r="I1051" s="93"/>
      <c r="J1051" s="93"/>
      <c r="K1051" s="93"/>
      <c r="L1051" s="48">
        <f t="shared" si="966"/>
        <v>0</v>
      </c>
      <c r="M1051" s="48">
        <f t="shared" si="967"/>
        <v>0</v>
      </c>
      <c r="N1051" s="93"/>
      <c r="O1051" s="93"/>
      <c r="P1051" s="93"/>
      <c r="Q1051" s="93"/>
      <c r="R1051" s="93"/>
      <c r="S1051" s="93"/>
      <c r="T1051" s="93"/>
      <c r="U1051" s="93"/>
      <c r="V1051" s="93"/>
      <c r="W1051" s="93"/>
      <c r="X1051" s="93"/>
      <c r="Y1051" s="93"/>
      <c r="Z1051" s="93"/>
      <c r="AA1051" s="93"/>
      <c r="AB1051" s="93"/>
      <c r="AC1051" s="93"/>
      <c r="AD1051" s="93"/>
      <c r="AE1051" s="292">
        <f t="shared" si="954"/>
        <v>0</v>
      </c>
      <c r="AF1051" s="93"/>
      <c r="AG1051" s="93"/>
      <c r="AH1051" s="93"/>
      <c r="AI1051" s="93"/>
      <c r="AJ1051" s="93"/>
      <c r="AK1051" s="93"/>
      <c r="AL1051" s="93"/>
      <c r="AM1051" s="93"/>
      <c r="AN1051" s="93"/>
      <c r="AO1051" s="93"/>
      <c r="AP1051" s="93"/>
      <c r="AQ1051"/>
    </row>
    <row r="1052" spans="1:43" ht="28.5" customHeight="1">
      <c r="A1052" s="43"/>
      <c r="B1052" s="43"/>
      <c r="C1052" s="342" t="s">
        <v>650</v>
      </c>
      <c r="D1052" s="343" t="s">
        <v>620</v>
      </c>
      <c r="E1052" s="93"/>
      <c r="F1052" s="93"/>
      <c r="G1052" s="93">
        <f>G1053</f>
        <v>0</v>
      </c>
      <c r="H1052" s="93">
        <f t="shared" ref="H1052:AP1053" si="989">H1053</f>
        <v>0</v>
      </c>
      <c r="I1052" s="93">
        <f t="shared" si="989"/>
        <v>0</v>
      </c>
      <c r="J1052" s="93">
        <f t="shared" si="989"/>
        <v>0</v>
      </c>
      <c r="K1052" s="93">
        <f t="shared" si="989"/>
        <v>0</v>
      </c>
      <c r="L1052" s="93">
        <f t="shared" si="989"/>
        <v>0</v>
      </c>
      <c r="M1052" s="93">
        <f t="shared" si="989"/>
        <v>0</v>
      </c>
      <c r="N1052" s="93">
        <f t="shared" si="989"/>
        <v>0</v>
      </c>
      <c r="O1052" s="93">
        <f t="shared" si="989"/>
        <v>0</v>
      </c>
      <c r="P1052" s="93">
        <f t="shared" si="989"/>
        <v>0</v>
      </c>
      <c r="Q1052" s="93">
        <f t="shared" si="989"/>
        <v>0</v>
      </c>
      <c r="R1052" s="93">
        <f t="shared" si="989"/>
        <v>0</v>
      </c>
      <c r="S1052" s="93">
        <f t="shared" si="989"/>
        <v>0</v>
      </c>
      <c r="T1052" s="93">
        <f t="shared" si="989"/>
        <v>0</v>
      </c>
      <c r="U1052" s="93">
        <f t="shared" si="989"/>
        <v>0</v>
      </c>
      <c r="V1052" s="93">
        <f t="shared" si="989"/>
        <v>0</v>
      </c>
      <c r="W1052" s="93">
        <f t="shared" si="989"/>
        <v>112.2</v>
      </c>
      <c r="X1052" s="93">
        <f t="shared" si="989"/>
        <v>0</v>
      </c>
      <c r="Y1052" s="93">
        <f t="shared" si="989"/>
        <v>0</v>
      </c>
      <c r="Z1052" s="93">
        <f t="shared" si="989"/>
        <v>0</v>
      </c>
      <c r="AA1052" s="93">
        <f t="shared" si="989"/>
        <v>0</v>
      </c>
      <c r="AB1052" s="93">
        <f t="shared" si="989"/>
        <v>0</v>
      </c>
      <c r="AC1052" s="93">
        <f t="shared" si="989"/>
        <v>0</v>
      </c>
      <c r="AD1052" s="93">
        <f t="shared" si="989"/>
        <v>0</v>
      </c>
      <c r="AE1052" s="292">
        <f t="shared" si="954"/>
        <v>112.2</v>
      </c>
      <c r="AF1052" s="93">
        <f t="shared" si="989"/>
        <v>112.2</v>
      </c>
      <c r="AG1052" s="93">
        <f t="shared" si="989"/>
        <v>26</v>
      </c>
      <c r="AH1052" s="93">
        <f t="shared" si="989"/>
        <v>533</v>
      </c>
      <c r="AI1052" s="93">
        <f t="shared" si="989"/>
        <v>0</v>
      </c>
      <c r="AJ1052" s="93">
        <f t="shared" si="989"/>
        <v>0</v>
      </c>
      <c r="AK1052" s="93">
        <f t="shared" si="989"/>
        <v>0</v>
      </c>
      <c r="AL1052" s="93">
        <f t="shared" si="989"/>
        <v>533</v>
      </c>
      <c r="AM1052" s="93">
        <f t="shared" si="989"/>
        <v>953</v>
      </c>
      <c r="AN1052" s="93">
        <f t="shared" si="989"/>
        <v>0</v>
      </c>
      <c r="AO1052" s="93">
        <f t="shared" si="989"/>
        <v>0</v>
      </c>
      <c r="AP1052" s="93">
        <f t="shared" si="989"/>
        <v>0</v>
      </c>
      <c r="AQ1052"/>
    </row>
    <row r="1053" spans="1:43" ht="15" customHeight="1">
      <c r="A1053" s="43"/>
      <c r="B1053" s="43"/>
      <c r="C1053" s="344" t="s">
        <v>311</v>
      </c>
      <c r="D1053" s="551"/>
      <c r="E1053" s="93"/>
      <c r="F1053" s="93"/>
      <c r="G1053" s="93">
        <f>G1054</f>
        <v>0</v>
      </c>
      <c r="H1053" s="93">
        <f t="shared" si="989"/>
        <v>0</v>
      </c>
      <c r="I1053" s="93">
        <f t="shared" si="989"/>
        <v>0</v>
      </c>
      <c r="J1053" s="93">
        <f t="shared" si="989"/>
        <v>0</v>
      </c>
      <c r="K1053" s="93">
        <f t="shared" si="989"/>
        <v>0</v>
      </c>
      <c r="L1053" s="93">
        <f t="shared" si="989"/>
        <v>0</v>
      </c>
      <c r="M1053" s="93">
        <f t="shared" si="989"/>
        <v>0</v>
      </c>
      <c r="N1053" s="93">
        <f t="shared" si="989"/>
        <v>0</v>
      </c>
      <c r="O1053" s="93">
        <f t="shared" si="989"/>
        <v>0</v>
      </c>
      <c r="P1053" s="93">
        <f t="shared" si="989"/>
        <v>0</v>
      </c>
      <c r="Q1053" s="93">
        <f t="shared" si="989"/>
        <v>0</v>
      </c>
      <c r="R1053" s="93">
        <f t="shared" si="989"/>
        <v>0</v>
      </c>
      <c r="S1053" s="93">
        <f t="shared" si="989"/>
        <v>0</v>
      </c>
      <c r="T1053" s="93">
        <f t="shared" si="989"/>
        <v>0</v>
      </c>
      <c r="U1053" s="93">
        <f t="shared" si="989"/>
        <v>0</v>
      </c>
      <c r="V1053" s="93">
        <f t="shared" si="989"/>
        <v>0</v>
      </c>
      <c r="W1053" s="93">
        <f t="shared" si="989"/>
        <v>112.2</v>
      </c>
      <c r="X1053" s="93">
        <f t="shared" si="989"/>
        <v>0</v>
      </c>
      <c r="Y1053" s="93">
        <f t="shared" si="989"/>
        <v>0</v>
      </c>
      <c r="Z1053" s="93">
        <f t="shared" si="989"/>
        <v>0</v>
      </c>
      <c r="AA1053" s="93">
        <f t="shared" si="989"/>
        <v>0</v>
      </c>
      <c r="AB1053" s="93">
        <f t="shared" si="989"/>
        <v>0</v>
      </c>
      <c r="AC1053" s="93">
        <f t="shared" si="989"/>
        <v>0</v>
      </c>
      <c r="AD1053" s="93">
        <f t="shared" si="989"/>
        <v>0</v>
      </c>
      <c r="AE1053" s="292">
        <f t="shared" si="954"/>
        <v>112.2</v>
      </c>
      <c r="AF1053" s="93">
        <f t="shared" si="989"/>
        <v>112.2</v>
      </c>
      <c r="AG1053" s="93">
        <f t="shared" si="989"/>
        <v>26</v>
      </c>
      <c r="AH1053" s="93">
        <f t="shared" si="989"/>
        <v>533</v>
      </c>
      <c r="AI1053" s="93">
        <f t="shared" si="989"/>
        <v>0</v>
      </c>
      <c r="AJ1053" s="93">
        <f t="shared" si="989"/>
        <v>0</v>
      </c>
      <c r="AK1053" s="93">
        <f t="shared" si="989"/>
        <v>0</v>
      </c>
      <c r="AL1053" s="93">
        <f t="shared" si="989"/>
        <v>533</v>
      </c>
      <c r="AM1053" s="93">
        <f t="shared" si="989"/>
        <v>953</v>
      </c>
      <c r="AN1053" s="93">
        <f t="shared" si="989"/>
        <v>0</v>
      </c>
      <c r="AO1053" s="93">
        <f t="shared" si="989"/>
        <v>0</v>
      </c>
      <c r="AP1053" s="93">
        <f t="shared" si="989"/>
        <v>0</v>
      </c>
      <c r="AQ1053"/>
    </row>
    <row r="1054" spans="1:43" ht="23.25" customHeight="1">
      <c r="A1054" s="43"/>
      <c r="B1054" s="43"/>
      <c r="C1054" s="552" t="s">
        <v>651</v>
      </c>
      <c r="D1054" s="553" t="s">
        <v>481</v>
      </c>
      <c r="E1054" s="93"/>
      <c r="F1054" s="93"/>
      <c r="G1054" s="93">
        <f>G1055+G1056+G1057</f>
        <v>0</v>
      </c>
      <c r="H1054" s="93">
        <f t="shared" ref="H1054:AP1054" si="990">H1055+H1056+H1057</f>
        <v>0</v>
      </c>
      <c r="I1054" s="93">
        <f t="shared" si="990"/>
        <v>0</v>
      </c>
      <c r="J1054" s="93">
        <f t="shared" si="990"/>
        <v>0</v>
      </c>
      <c r="K1054" s="93">
        <f t="shared" si="990"/>
        <v>0</v>
      </c>
      <c r="L1054" s="93">
        <f t="shared" si="990"/>
        <v>0</v>
      </c>
      <c r="M1054" s="93">
        <f t="shared" si="990"/>
        <v>0</v>
      </c>
      <c r="N1054" s="93">
        <f t="shared" si="990"/>
        <v>0</v>
      </c>
      <c r="O1054" s="93">
        <f t="shared" si="990"/>
        <v>0</v>
      </c>
      <c r="P1054" s="93">
        <f t="shared" si="990"/>
        <v>0</v>
      </c>
      <c r="Q1054" s="93">
        <f t="shared" si="990"/>
        <v>0</v>
      </c>
      <c r="R1054" s="93">
        <f t="shared" si="990"/>
        <v>0</v>
      </c>
      <c r="S1054" s="93">
        <f t="shared" si="990"/>
        <v>0</v>
      </c>
      <c r="T1054" s="93">
        <f t="shared" si="990"/>
        <v>0</v>
      </c>
      <c r="U1054" s="93">
        <f t="shared" si="990"/>
        <v>0</v>
      </c>
      <c r="V1054" s="93">
        <f t="shared" si="990"/>
        <v>0</v>
      </c>
      <c r="W1054" s="93">
        <f t="shared" si="990"/>
        <v>112.2</v>
      </c>
      <c r="X1054" s="93">
        <f t="shared" si="990"/>
        <v>0</v>
      </c>
      <c r="Y1054" s="93">
        <f t="shared" si="990"/>
        <v>0</v>
      </c>
      <c r="Z1054" s="93">
        <f t="shared" si="990"/>
        <v>0</v>
      </c>
      <c r="AA1054" s="93">
        <f t="shared" si="990"/>
        <v>0</v>
      </c>
      <c r="AB1054" s="93">
        <f t="shared" si="990"/>
        <v>0</v>
      </c>
      <c r="AC1054" s="93">
        <f t="shared" si="990"/>
        <v>0</v>
      </c>
      <c r="AD1054" s="93">
        <f t="shared" si="990"/>
        <v>0</v>
      </c>
      <c r="AE1054" s="292">
        <f t="shared" si="954"/>
        <v>112.2</v>
      </c>
      <c r="AF1054" s="93">
        <f t="shared" si="990"/>
        <v>112.2</v>
      </c>
      <c r="AG1054" s="93">
        <f t="shared" si="990"/>
        <v>26</v>
      </c>
      <c r="AH1054" s="93">
        <f t="shared" si="990"/>
        <v>533</v>
      </c>
      <c r="AI1054" s="93">
        <f t="shared" si="990"/>
        <v>0</v>
      </c>
      <c r="AJ1054" s="93">
        <f t="shared" si="990"/>
        <v>0</v>
      </c>
      <c r="AK1054" s="93">
        <f t="shared" si="990"/>
        <v>0</v>
      </c>
      <c r="AL1054" s="93">
        <f t="shared" si="990"/>
        <v>533</v>
      </c>
      <c r="AM1054" s="93">
        <f t="shared" si="990"/>
        <v>953</v>
      </c>
      <c r="AN1054" s="93">
        <f t="shared" si="990"/>
        <v>0</v>
      </c>
      <c r="AO1054" s="93">
        <f t="shared" si="990"/>
        <v>0</v>
      </c>
      <c r="AP1054" s="93">
        <f t="shared" si="990"/>
        <v>0</v>
      </c>
      <c r="AQ1054"/>
    </row>
    <row r="1055" spans="1:43" ht="15" customHeight="1">
      <c r="A1055" s="43"/>
      <c r="B1055" s="43"/>
      <c r="C1055" s="552" t="s">
        <v>518</v>
      </c>
      <c r="D1055" s="553" t="s">
        <v>652</v>
      </c>
      <c r="E1055" s="93"/>
      <c r="F1055" s="93"/>
      <c r="G1055" s="93"/>
      <c r="H1055" s="93"/>
      <c r="I1055" s="93"/>
      <c r="J1055" s="93"/>
      <c r="K1055" s="93"/>
      <c r="L1055" s="48"/>
      <c r="M1055" s="48"/>
      <c r="N1055" s="93"/>
      <c r="O1055" s="93"/>
      <c r="P1055" s="93"/>
      <c r="Q1055" s="93"/>
      <c r="R1055" s="93"/>
      <c r="S1055" s="93"/>
      <c r="T1055" s="93"/>
      <c r="U1055" s="93"/>
      <c r="V1055" s="93"/>
      <c r="W1055" s="93">
        <f>14.59+2.24</f>
        <v>16.829999999999998</v>
      </c>
      <c r="X1055" s="93"/>
      <c r="Y1055" s="93"/>
      <c r="Z1055" s="93"/>
      <c r="AA1055" s="93"/>
      <c r="AB1055" s="93"/>
      <c r="AC1055" s="93"/>
      <c r="AD1055" s="93"/>
      <c r="AE1055" s="292">
        <f t="shared" si="954"/>
        <v>16.829999999999998</v>
      </c>
      <c r="AF1055" s="93">
        <v>16.829999999999998</v>
      </c>
      <c r="AG1055" s="93">
        <v>4</v>
      </c>
      <c r="AH1055" s="554">
        <v>80</v>
      </c>
      <c r="AI1055" s="554"/>
      <c r="AJ1055" s="554"/>
      <c r="AK1055" s="554"/>
      <c r="AL1055" s="554">
        <v>80</v>
      </c>
      <c r="AM1055" s="554">
        <v>143</v>
      </c>
      <c r="AN1055" s="93"/>
      <c r="AO1055" s="93"/>
      <c r="AP1055" s="93"/>
      <c r="AQ1055"/>
    </row>
    <row r="1056" spans="1:43" ht="15" customHeight="1">
      <c r="A1056" s="43"/>
      <c r="B1056" s="43"/>
      <c r="C1056" s="552" t="s">
        <v>520</v>
      </c>
      <c r="D1056" s="553" t="s">
        <v>653</v>
      </c>
      <c r="E1056" s="93"/>
      <c r="F1056" s="93"/>
      <c r="G1056" s="93"/>
      <c r="H1056" s="93"/>
      <c r="I1056" s="93"/>
      <c r="J1056" s="93"/>
      <c r="K1056" s="93"/>
      <c r="L1056" s="48"/>
      <c r="M1056" s="48"/>
      <c r="N1056" s="93"/>
      <c r="O1056" s="93"/>
      <c r="P1056" s="93"/>
      <c r="Q1056" s="93"/>
      <c r="R1056" s="93"/>
      <c r="S1056" s="93"/>
      <c r="T1056" s="93"/>
      <c r="U1056" s="93"/>
      <c r="V1056" s="93"/>
      <c r="W1056" s="93">
        <v>95.37</v>
      </c>
      <c r="X1056" s="93"/>
      <c r="Y1056" s="93"/>
      <c r="Z1056" s="93"/>
      <c r="AA1056" s="93"/>
      <c r="AB1056" s="93"/>
      <c r="AC1056" s="93"/>
      <c r="AD1056" s="93"/>
      <c r="AE1056" s="292">
        <f t="shared" si="954"/>
        <v>95.37</v>
      </c>
      <c r="AF1056" s="93">
        <v>95.37</v>
      </c>
      <c r="AG1056" s="93">
        <v>22</v>
      </c>
      <c r="AH1056" s="554">
        <v>453</v>
      </c>
      <c r="AI1056" s="554"/>
      <c r="AJ1056" s="554"/>
      <c r="AK1056" s="554"/>
      <c r="AL1056" s="554">
        <v>453</v>
      </c>
      <c r="AM1056" s="554">
        <v>810</v>
      </c>
      <c r="AN1056" s="93"/>
      <c r="AO1056" s="93"/>
      <c r="AP1056" s="93"/>
      <c r="AQ1056"/>
    </row>
    <row r="1057" spans="1:43" ht="15" customHeight="1">
      <c r="A1057" s="43"/>
      <c r="B1057" s="43"/>
      <c r="C1057" s="28" t="s">
        <v>654</v>
      </c>
      <c r="D1057" s="29" t="s">
        <v>655</v>
      </c>
      <c r="E1057" s="93"/>
      <c r="F1057" s="93"/>
      <c r="G1057" s="93"/>
      <c r="H1057" s="93"/>
      <c r="I1057" s="93"/>
      <c r="J1057" s="93"/>
      <c r="K1057" s="93"/>
      <c r="L1057" s="48"/>
      <c r="M1057" s="48"/>
      <c r="N1057" s="93"/>
      <c r="O1057" s="93"/>
      <c r="P1057" s="93"/>
      <c r="Q1057" s="93"/>
      <c r="R1057" s="93"/>
      <c r="S1057" s="93"/>
      <c r="T1057" s="93"/>
      <c r="U1057" s="93"/>
      <c r="V1057" s="93"/>
      <c r="W1057" s="93"/>
      <c r="X1057" s="93"/>
      <c r="Y1057" s="93"/>
      <c r="Z1057" s="93"/>
      <c r="AA1057" s="93"/>
      <c r="AB1057" s="93"/>
      <c r="AC1057" s="93"/>
      <c r="AD1057" s="93"/>
      <c r="AE1057" s="292">
        <f t="shared" si="954"/>
        <v>0</v>
      </c>
      <c r="AF1057" s="93"/>
      <c r="AG1057" s="93"/>
      <c r="AH1057" s="93"/>
      <c r="AI1057" s="93"/>
      <c r="AJ1057" s="93"/>
      <c r="AK1057" s="93"/>
      <c r="AL1057" s="93"/>
      <c r="AM1057" s="93"/>
      <c r="AN1057" s="93"/>
      <c r="AO1057" s="93"/>
      <c r="AP1057" s="93"/>
      <c r="AQ1057"/>
    </row>
    <row r="1058" spans="1:43" ht="33" customHeight="1">
      <c r="A1058" s="43"/>
      <c r="B1058" s="43"/>
      <c r="C1058" s="154" t="s">
        <v>656</v>
      </c>
      <c r="D1058" s="155" t="s">
        <v>657</v>
      </c>
      <c r="E1058" s="301"/>
      <c r="F1058" s="301"/>
      <c r="G1058" s="301">
        <f>G1059+G1065</f>
        <v>0</v>
      </c>
      <c r="H1058" s="301">
        <f t="shared" ref="H1058:AP1058" si="991">H1059+H1065</f>
        <v>0</v>
      </c>
      <c r="I1058" s="301">
        <f t="shared" si="991"/>
        <v>0</v>
      </c>
      <c r="J1058" s="301">
        <f t="shared" si="991"/>
        <v>0</v>
      </c>
      <c r="K1058" s="301">
        <f t="shared" si="991"/>
        <v>0</v>
      </c>
      <c r="L1058" s="301">
        <f t="shared" si="991"/>
        <v>0</v>
      </c>
      <c r="M1058" s="301">
        <f t="shared" si="991"/>
        <v>0</v>
      </c>
      <c r="N1058" s="301">
        <f t="shared" si="991"/>
        <v>0</v>
      </c>
      <c r="O1058" s="301">
        <f t="shared" si="991"/>
        <v>0</v>
      </c>
      <c r="P1058" s="301">
        <f t="shared" si="991"/>
        <v>0</v>
      </c>
      <c r="Q1058" s="301">
        <f t="shared" si="991"/>
        <v>0</v>
      </c>
      <c r="R1058" s="301">
        <f t="shared" si="991"/>
        <v>0</v>
      </c>
      <c r="S1058" s="301">
        <f t="shared" si="991"/>
        <v>0</v>
      </c>
      <c r="T1058" s="301">
        <f t="shared" si="991"/>
        <v>0</v>
      </c>
      <c r="U1058" s="301">
        <f t="shared" si="991"/>
        <v>0</v>
      </c>
      <c r="V1058" s="301">
        <f t="shared" si="991"/>
        <v>0</v>
      </c>
      <c r="W1058" s="301">
        <f t="shared" si="991"/>
        <v>0</v>
      </c>
      <c r="X1058" s="301">
        <f t="shared" si="991"/>
        <v>0</v>
      </c>
      <c r="Y1058" s="301">
        <f t="shared" si="991"/>
        <v>0</v>
      </c>
      <c r="Z1058" s="301">
        <f t="shared" si="991"/>
        <v>0</v>
      </c>
      <c r="AA1058" s="301">
        <f t="shared" si="991"/>
        <v>0</v>
      </c>
      <c r="AB1058" s="301">
        <f t="shared" si="991"/>
        <v>0</v>
      </c>
      <c r="AC1058" s="301">
        <f t="shared" si="991"/>
        <v>0</v>
      </c>
      <c r="AD1058" s="301">
        <f t="shared" si="991"/>
        <v>0</v>
      </c>
      <c r="AE1058" s="301">
        <f t="shared" si="991"/>
        <v>0</v>
      </c>
      <c r="AF1058" s="301">
        <f t="shared" si="991"/>
        <v>0</v>
      </c>
      <c r="AG1058" s="301">
        <f t="shared" si="991"/>
        <v>0</v>
      </c>
      <c r="AH1058" s="93">
        <f t="shared" si="991"/>
        <v>21400</v>
      </c>
      <c r="AI1058" s="93">
        <f t="shared" si="991"/>
        <v>0</v>
      </c>
      <c r="AJ1058" s="93">
        <f t="shared" si="991"/>
        <v>0</v>
      </c>
      <c r="AK1058" s="93">
        <f t="shared" si="991"/>
        <v>0</v>
      </c>
      <c r="AL1058" s="301">
        <f t="shared" si="991"/>
        <v>0</v>
      </c>
      <c r="AM1058" s="301">
        <f t="shared" si="991"/>
        <v>0</v>
      </c>
      <c r="AN1058" s="301">
        <f t="shared" si="991"/>
        <v>0</v>
      </c>
      <c r="AO1058" s="301">
        <f t="shared" si="991"/>
        <v>0</v>
      </c>
      <c r="AP1058" s="93">
        <f t="shared" si="991"/>
        <v>0</v>
      </c>
      <c r="AQ1058"/>
    </row>
    <row r="1059" spans="1:43" ht="15" customHeight="1">
      <c r="A1059" s="43"/>
      <c r="B1059" s="43"/>
      <c r="C1059" s="25" t="s">
        <v>298</v>
      </c>
      <c r="D1059" s="29"/>
      <c r="E1059" s="93"/>
      <c r="F1059" s="93"/>
      <c r="G1059" s="93">
        <f>G1060+G1064</f>
        <v>0</v>
      </c>
      <c r="H1059" s="93">
        <f t="shared" ref="H1059:AP1059" si="992">H1060+H1064</f>
        <v>0</v>
      </c>
      <c r="I1059" s="93">
        <f t="shared" si="992"/>
        <v>0</v>
      </c>
      <c r="J1059" s="93">
        <f t="shared" si="992"/>
        <v>0</v>
      </c>
      <c r="K1059" s="93">
        <f t="shared" si="992"/>
        <v>0</v>
      </c>
      <c r="L1059" s="93">
        <f t="shared" si="992"/>
        <v>0</v>
      </c>
      <c r="M1059" s="93">
        <f t="shared" si="992"/>
        <v>0</v>
      </c>
      <c r="N1059" s="93">
        <f t="shared" si="992"/>
        <v>0</v>
      </c>
      <c r="O1059" s="93">
        <f t="shared" si="992"/>
        <v>0</v>
      </c>
      <c r="P1059" s="93">
        <f t="shared" si="992"/>
        <v>0</v>
      </c>
      <c r="Q1059" s="93">
        <f t="shared" si="992"/>
        <v>0</v>
      </c>
      <c r="R1059" s="93">
        <f t="shared" si="992"/>
        <v>0</v>
      </c>
      <c r="S1059" s="93">
        <f t="shared" si="992"/>
        <v>0</v>
      </c>
      <c r="T1059" s="93">
        <f t="shared" si="992"/>
        <v>0</v>
      </c>
      <c r="U1059" s="93">
        <f t="shared" si="992"/>
        <v>0</v>
      </c>
      <c r="V1059" s="93">
        <f t="shared" si="992"/>
        <v>0</v>
      </c>
      <c r="W1059" s="93">
        <f t="shared" si="992"/>
        <v>0</v>
      </c>
      <c r="X1059" s="93">
        <f t="shared" si="992"/>
        <v>0</v>
      </c>
      <c r="Y1059" s="93">
        <f t="shared" si="992"/>
        <v>0</v>
      </c>
      <c r="Z1059" s="93">
        <f t="shared" si="992"/>
        <v>0</v>
      </c>
      <c r="AA1059" s="93">
        <f t="shared" si="992"/>
        <v>0</v>
      </c>
      <c r="AB1059" s="93">
        <f t="shared" si="992"/>
        <v>0</v>
      </c>
      <c r="AC1059" s="93">
        <f t="shared" si="992"/>
        <v>0</v>
      </c>
      <c r="AD1059" s="93">
        <f t="shared" si="992"/>
        <v>0</v>
      </c>
      <c r="AE1059" s="93">
        <f t="shared" si="992"/>
        <v>0</v>
      </c>
      <c r="AF1059" s="93">
        <f t="shared" si="992"/>
        <v>0</v>
      </c>
      <c r="AG1059" s="93">
        <f t="shared" si="992"/>
        <v>0</v>
      </c>
      <c r="AH1059" s="93">
        <f t="shared" si="992"/>
        <v>21400</v>
      </c>
      <c r="AI1059" s="93">
        <f t="shared" si="992"/>
        <v>0</v>
      </c>
      <c r="AJ1059" s="93">
        <f t="shared" si="992"/>
        <v>0</v>
      </c>
      <c r="AK1059" s="93">
        <f t="shared" si="992"/>
        <v>0</v>
      </c>
      <c r="AL1059" s="93">
        <f t="shared" si="992"/>
        <v>0</v>
      </c>
      <c r="AM1059" s="93">
        <f t="shared" si="992"/>
        <v>0</v>
      </c>
      <c r="AN1059" s="93">
        <f t="shared" si="992"/>
        <v>0</v>
      </c>
      <c r="AO1059" s="93">
        <f t="shared" si="992"/>
        <v>0</v>
      </c>
      <c r="AP1059" s="93">
        <f t="shared" si="992"/>
        <v>0</v>
      </c>
      <c r="AQ1059"/>
    </row>
    <row r="1060" spans="1:43" ht="15" customHeight="1">
      <c r="A1060" s="43"/>
      <c r="B1060" s="43"/>
      <c r="C1060" s="28" t="s">
        <v>299</v>
      </c>
      <c r="D1060" s="29"/>
      <c r="E1060" s="93"/>
      <c r="F1060" s="93"/>
      <c r="G1060" s="93">
        <f>G1061+G1062+G1063</f>
        <v>0</v>
      </c>
      <c r="H1060" s="93">
        <f t="shared" ref="H1060:AP1060" si="993">H1061+H1062+H1063</f>
        <v>0</v>
      </c>
      <c r="I1060" s="93">
        <f t="shared" si="993"/>
        <v>0</v>
      </c>
      <c r="J1060" s="93">
        <f t="shared" si="993"/>
        <v>0</v>
      </c>
      <c r="K1060" s="93">
        <f t="shared" si="993"/>
        <v>0</v>
      </c>
      <c r="L1060" s="93">
        <f t="shared" si="993"/>
        <v>0</v>
      </c>
      <c r="M1060" s="93">
        <f t="shared" si="993"/>
        <v>0</v>
      </c>
      <c r="N1060" s="93">
        <f t="shared" si="993"/>
        <v>0</v>
      </c>
      <c r="O1060" s="93">
        <f t="shared" si="993"/>
        <v>0</v>
      </c>
      <c r="P1060" s="93">
        <f t="shared" si="993"/>
        <v>0</v>
      </c>
      <c r="Q1060" s="93">
        <f t="shared" si="993"/>
        <v>0</v>
      </c>
      <c r="R1060" s="93">
        <f t="shared" si="993"/>
        <v>0</v>
      </c>
      <c r="S1060" s="93">
        <f t="shared" si="993"/>
        <v>0</v>
      </c>
      <c r="T1060" s="93">
        <f t="shared" si="993"/>
        <v>0</v>
      </c>
      <c r="U1060" s="93">
        <f t="shared" si="993"/>
        <v>0</v>
      </c>
      <c r="V1060" s="93">
        <f t="shared" si="993"/>
        <v>0</v>
      </c>
      <c r="W1060" s="93">
        <f t="shared" si="993"/>
        <v>0</v>
      </c>
      <c r="X1060" s="93">
        <f t="shared" si="993"/>
        <v>0</v>
      </c>
      <c r="Y1060" s="93">
        <f t="shared" si="993"/>
        <v>0</v>
      </c>
      <c r="Z1060" s="93">
        <f t="shared" si="993"/>
        <v>0</v>
      </c>
      <c r="AA1060" s="93">
        <f t="shared" si="993"/>
        <v>0</v>
      </c>
      <c r="AB1060" s="93">
        <f t="shared" si="993"/>
        <v>0</v>
      </c>
      <c r="AC1060" s="93">
        <f t="shared" si="993"/>
        <v>0</v>
      </c>
      <c r="AD1060" s="93">
        <f t="shared" si="993"/>
        <v>0</v>
      </c>
      <c r="AE1060" s="93">
        <f t="shared" si="993"/>
        <v>0</v>
      </c>
      <c r="AF1060" s="93">
        <f t="shared" si="993"/>
        <v>0</v>
      </c>
      <c r="AG1060" s="93">
        <f t="shared" si="993"/>
        <v>0</v>
      </c>
      <c r="AH1060" s="93">
        <f t="shared" si="993"/>
        <v>21400</v>
      </c>
      <c r="AI1060" s="93">
        <f t="shared" si="993"/>
        <v>0</v>
      </c>
      <c r="AJ1060" s="93">
        <f t="shared" si="993"/>
        <v>0</v>
      </c>
      <c r="AK1060" s="93">
        <f t="shared" si="993"/>
        <v>0</v>
      </c>
      <c r="AL1060" s="93">
        <f t="shared" si="993"/>
        <v>0</v>
      </c>
      <c r="AM1060" s="93">
        <f t="shared" si="993"/>
        <v>0</v>
      </c>
      <c r="AN1060" s="93">
        <f t="shared" si="993"/>
        <v>0</v>
      </c>
      <c r="AO1060" s="93">
        <f t="shared" si="993"/>
        <v>0</v>
      </c>
      <c r="AP1060" s="93">
        <f t="shared" si="993"/>
        <v>0</v>
      </c>
      <c r="AQ1060"/>
    </row>
    <row r="1061" spans="1:43" ht="15" customHeight="1">
      <c r="A1061" s="43"/>
      <c r="B1061" s="43"/>
      <c r="C1061" s="28" t="s">
        <v>300</v>
      </c>
      <c r="D1061" s="29"/>
      <c r="E1061" s="93"/>
      <c r="F1061" s="93"/>
      <c r="G1061" s="93"/>
      <c r="H1061" s="93"/>
      <c r="I1061" s="93"/>
      <c r="J1061" s="93"/>
      <c r="K1061" s="93"/>
      <c r="L1061" s="48"/>
      <c r="M1061" s="48"/>
      <c r="N1061" s="93"/>
      <c r="O1061" s="93"/>
      <c r="P1061" s="93"/>
      <c r="Q1061" s="93"/>
      <c r="R1061" s="93"/>
      <c r="S1061" s="93"/>
      <c r="T1061" s="93"/>
      <c r="U1061" s="93"/>
      <c r="V1061" s="93"/>
      <c r="W1061" s="93"/>
      <c r="X1061" s="93"/>
      <c r="Y1061" s="93"/>
      <c r="Z1061" s="93"/>
      <c r="AA1061" s="93"/>
      <c r="AB1061" s="93"/>
      <c r="AC1061" s="93"/>
      <c r="AD1061" s="93"/>
      <c r="AE1061" s="292"/>
      <c r="AF1061" s="93"/>
      <c r="AG1061" s="93"/>
      <c r="AH1061" s="93">
        <v>20000</v>
      </c>
      <c r="AI1061" s="93"/>
      <c r="AJ1061" s="93"/>
      <c r="AK1061" s="93"/>
      <c r="AL1061" s="93"/>
      <c r="AM1061" s="93"/>
      <c r="AN1061" s="93"/>
      <c r="AO1061" s="93"/>
      <c r="AP1061" s="93"/>
      <c r="AQ1061"/>
    </row>
    <row r="1062" spans="1:43" ht="15" customHeight="1">
      <c r="A1062" s="43"/>
      <c r="B1062" s="43"/>
      <c r="C1062" s="28" t="s">
        <v>301</v>
      </c>
      <c r="D1062" s="29"/>
      <c r="E1062" s="93"/>
      <c r="F1062" s="93"/>
      <c r="G1062" s="93"/>
      <c r="H1062" s="93"/>
      <c r="I1062" s="93"/>
      <c r="J1062" s="93"/>
      <c r="K1062" s="93"/>
      <c r="L1062" s="48"/>
      <c r="M1062" s="48"/>
      <c r="N1062" s="93"/>
      <c r="O1062" s="93"/>
      <c r="P1062" s="93"/>
      <c r="Q1062" s="93"/>
      <c r="R1062" s="93"/>
      <c r="S1062" s="93"/>
      <c r="T1062" s="93"/>
      <c r="U1062" s="93"/>
      <c r="V1062" s="93"/>
      <c r="W1062" s="93"/>
      <c r="X1062" s="93"/>
      <c r="Y1062" s="93"/>
      <c r="Z1062" s="93"/>
      <c r="AA1062" s="93"/>
      <c r="AB1062" s="93"/>
      <c r="AC1062" s="93"/>
      <c r="AD1062" s="93"/>
      <c r="AE1062" s="292"/>
      <c r="AF1062" s="93"/>
      <c r="AG1062" s="93"/>
      <c r="AH1062" s="93">
        <v>1400</v>
      </c>
      <c r="AI1062" s="93"/>
      <c r="AJ1062" s="93"/>
      <c r="AK1062" s="93"/>
      <c r="AL1062" s="93"/>
      <c r="AM1062" s="93"/>
      <c r="AN1062" s="93"/>
      <c r="AO1062" s="93"/>
      <c r="AP1062" s="93"/>
      <c r="AQ1062"/>
    </row>
    <row r="1063" spans="1:43" ht="15" hidden="1" customHeight="1">
      <c r="A1063" s="43"/>
      <c r="B1063" s="43"/>
      <c r="C1063" s="28" t="s">
        <v>623</v>
      </c>
      <c r="D1063" s="29" t="s">
        <v>591</v>
      </c>
      <c r="E1063" s="93"/>
      <c r="F1063" s="93"/>
      <c r="G1063" s="93"/>
      <c r="H1063" s="93"/>
      <c r="I1063" s="93"/>
      <c r="J1063" s="93"/>
      <c r="K1063" s="93"/>
      <c r="L1063" s="48"/>
      <c r="M1063" s="48"/>
      <c r="N1063" s="93"/>
      <c r="O1063" s="93"/>
      <c r="P1063" s="93"/>
      <c r="Q1063" s="93"/>
      <c r="R1063" s="93"/>
      <c r="S1063" s="93"/>
      <c r="T1063" s="93"/>
      <c r="U1063" s="93"/>
      <c r="V1063" s="93"/>
      <c r="W1063" s="93"/>
      <c r="X1063" s="93"/>
      <c r="Y1063" s="93"/>
      <c r="Z1063" s="93"/>
      <c r="AA1063" s="93"/>
      <c r="AB1063" s="93"/>
      <c r="AC1063" s="93"/>
      <c r="AD1063" s="93"/>
      <c r="AE1063" s="292"/>
      <c r="AF1063" s="93"/>
      <c r="AG1063" s="93"/>
      <c r="AH1063" s="93"/>
      <c r="AI1063" s="93"/>
      <c r="AJ1063" s="93"/>
      <c r="AK1063" s="93"/>
      <c r="AL1063" s="93"/>
      <c r="AM1063" s="93"/>
      <c r="AN1063" s="93"/>
      <c r="AO1063" s="93"/>
      <c r="AP1063" s="93"/>
      <c r="AQ1063"/>
    </row>
    <row r="1064" spans="1:43" ht="15" hidden="1" customHeight="1">
      <c r="A1064" s="43"/>
      <c r="B1064" s="43"/>
      <c r="C1064" s="16" t="s">
        <v>310</v>
      </c>
      <c r="D1064" s="29" t="s">
        <v>421</v>
      </c>
      <c r="E1064" s="93"/>
      <c r="F1064" s="93"/>
      <c r="G1064" s="93"/>
      <c r="H1064" s="93"/>
      <c r="I1064" s="93"/>
      <c r="J1064" s="93"/>
      <c r="K1064" s="93"/>
      <c r="L1064" s="48"/>
      <c r="M1064" s="48"/>
      <c r="N1064" s="93"/>
      <c r="O1064" s="93"/>
      <c r="P1064" s="93"/>
      <c r="Q1064" s="93"/>
      <c r="R1064" s="93"/>
      <c r="S1064" s="93"/>
      <c r="T1064" s="93"/>
      <c r="U1064" s="93"/>
      <c r="V1064" s="93"/>
      <c r="W1064" s="93"/>
      <c r="X1064" s="93"/>
      <c r="Y1064" s="93"/>
      <c r="Z1064" s="93"/>
      <c r="AA1064" s="93"/>
      <c r="AB1064" s="93"/>
      <c r="AC1064" s="93"/>
      <c r="AD1064" s="93"/>
      <c r="AE1064" s="292"/>
      <c r="AF1064" s="93"/>
      <c r="AG1064" s="93"/>
      <c r="AH1064" s="93"/>
      <c r="AI1064" s="93"/>
      <c r="AJ1064" s="93"/>
      <c r="AK1064" s="93"/>
      <c r="AL1064" s="93"/>
      <c r="AM1064" s="93"/>
      <c r="AN1064" s="93"/>
      <c r="AO1064" s="93"/>
      <c r="AP1064" s="93"/>
      <c r="AQ1064"/>
    </row>
    <row r="1065" spans="1:43" ht="15" hidden="1" customHeight="1">
      <c r="A1065" s="43"/>
      <c r="B1065" s="43"/>
      <c r="C1065" s="344" t="s">
        <v>311</v>
      </c>
      <c r="E1065" s="93"/>
      <c r="F1065" s="93"/>
      <c r="G1065" s="93">
        <f>G1066</f>
        <v>0</v>
      </c>
      <c r="H1065" s="93">
        <f t="shared" ref="H1065:AP1065" si="994">H1066</f>
        <v>0</v>
      </c>
      <c r="I1065" s="93">
        <f t="shared" si="994"/>
        <v>0</v>
      </c>
      <c r="J1065" s="93">
        <f t="shared" si="994"/>
        <v>0</v>
      </c>
      <c r="K1065" s="93">
        <f t="shared" si="994"/>
        <v>0</v>
      </c>
      <c r="L1065" s="93">
        <f t="shared" si="994"/>
        <v>0</v>
      </c>
      <c r="M1065" s="93">
        <f t="shared" si="994"/>
        <v>0</v>
      </c>
      <c r="N1065" s="93">
        <f t="shared" si="994"/>
        <v>0</v>
      </c>
      <c r="O1065" s="93">
        <f t="shared" si="994"/>
        <v>0</v>
      </c>
      <c r="P1065" s="93">
        <f t="shared" si="994"/>
        <v>0</v>
      </c>
      <c r="Q1065" s="93">
        <f t="shared" si="994"/>
        <v>0</v>
      </c>
      <c r="R1065" s="93">
        <f t="shared" si="994"/>
        <v>0</v>
      </c>
      <c r="S1065" s="93">
        <f t="shared" si="994"/>
        <v>0</v>
      </c>
      <c r="T1065" s="93">
        <f t="shared" si="994"/>
        <v>0</v>
      </c>
      <c r="U1065" s="93">
        <f t="shared" si="994"/>
        <v>0</v>
      </c>
      <c r="V1065" s="93">
        <f t="shared" si="994"/>
        <v>0</v>
      </c>
      <c r="W1065" s="93">
        <f t="shared" si="994"/>
        <v>0</v>
      </c>
      <c r="X1065" s="93">
        <f t="shared" si="994"/>
        <v>0</v>
      </c>
      <c r="Y1065" s="93">
        <f t="shared" si="994"/>
        <v>0</v>
      </c>
      <c r="Z1065" s="93">
        <f t="shared" si="994"/>
        <v>0</v>
      </c>
      <c r="AA1065" s="93">
        <f t="shared" si="994"/>
        <v>0</v>
      </c>
      <c r="AB1065" s="93">
        <f t="shared" si="994"/>
        <v>0</v>
      </c>
      <c r="AC1065" s="93">
        <f t="shared" si="994"/>
        <v>0</v>
      </c>
      <c r="AD1065" s="93">
        <f t="shared" si="994"/>
        <v>0</v>
      </c>
      <c r="AE1065" s="93">
        <f t="shared" si="994"/>
        <v>0</v>
      </c>
      <c r="AF1065" s="93">
        <f t="shared" si="994"/>
        <v>0</v>
      </c>
      <c r="AG1065" s="93">
        <f t="shared" si="994"/>
        <v>0</v>
      </c>
      <c r="AH1065" s="93">
        <f t="shared" si="994"/>
        <v>0</v>
      </c>
      <c r="AI1065" s="93">
        <f t="shared" si="994"/>
        <v>0</v>
      </c>
      <c r="AJ1065" s="93">
        <f t="shared" si="994"/>
        <v>0</v>
      </c>
      <c r="AK1065" s="93">
        <f t="shared" si="994"/>
        <v>0</v>
      </c>
      <c r="AL1065" s="93">
        <f t="shared" si="994"/>
        <v>0</v>
      </c>
      <c r="AM1065" s="93">
        <f t="shared" si="994"/>
        <v>0</v>
      </c>
      <c r="AN1065" s="93">
        <f t="shared" si="994"/>
        <v>0</v>
      </c>
      <c r="AO1065" s="93">
        <f t="shared" si="994"/>
        <v>0</v>
      </c>
      <c r="AP1065" s="93">
        <f t="shared" si="994"/>
        <v>0</v>
      </c>
      <c r="AQ1065"/>
    </row>
    <row r="1066" spans="1:43" ht="15" hidden="1" customHeight="1">
      <c r="A1066" s="43"/>
      <c r="B1066" s="43"/>
      <c r="C1066" s="28" t="s">
        <v>365</v>
      </c>
      <c r="D1066" s="26">
        <v>70</v>
      </c>
      <c r="E1066" s="93"/>
      <c r="F1066" s="93"/>
      <c r="G1066" s="93"/>
      <c r="H1066" s="93"/>
      <c r="I1066" s="93"/>
      <c r="J1066" s="93"/>
      <c r="K1066" s="93"/>
      <c r="L1066" s="48"/>
      <c r="M1066" s="48"/>
      <c r="N1066" s="93"/>
      <c r="O1066" s="93"/>
      <c r="P1066" s="93"/>
      <c r="Q1066" s="93"/>
      <c r="R1066" s="93"/>
      <c r="S1066" s="93"/>
      <c r="T1066" s="93"/>
      <c r="U1066" s="93"/>
      <c r="V1066" s="93"/>
      <c r="W1066" s="93"/>
      <c r="X1066" s="93"/>
      <c r="Y1066" s="93"/>
      <c r="Z1066" s="93"/>
      <c r="AA1066" s="93"/>
      <c r="AB1066" s="93"/>
      <c r="AC1066" s="93"/>
      <c r="AD1066" s="93"/>
      <c r="AE1066" s="292"/>
      <c r="AF1066" s="93"/>
      <c r="AG1066" s="93"/>
      <c r="AH1066" s="93"/>
      <c r="AI1066" s="93"/>
      <c r="AJ1066" s="93"/>
      <c r="AK1066" s="93"/>
      <c r="AL1066" s="93"/>
      <c r="AM1066" s="93"/>
      <c r="AN1066" s="93"/>
      <c r="AO1066" s="93"/>
      <c r="AP1066" s="93"/>
      <c r="AQ1066"/>
    </row>
    <row r="1067" spans="1:43" ht="15" hidden="1" customHeight="1">
      <c r="A1067" s="43"/>
      <c r="B1067" s="43"/>
      <c r="C1067" s="28"/>
      <c r="D1067" s="29"/>
      <c r="E1067" s="186"/>
      <c r="F1067" s="30"/>
      <c r="G1067" s="93"/>
      <c r="H1067" s="186"/>
      <c r="I1067" s="186"/>
      <c r="J1067" s="186"/>
      <c r="K1067" s="186"/>
      <c r="L1067" s="23"/>
      <c r="M1067" s="23"/>
      <c r="N1067" s="186"/>
      <c r="O1067" s="186"/>
      <c r="P1067" s="186"/>
      <c r="Q1067" s="30"/>
      <c r="R1067" s="30"/>
      <c r="S1067" s="30"/>
      <c r="T1067" s="30"/>
      <c r="U1067" s="30"/>
      <c r="V1067" s="30"/>
      <c r="W1067" s="30"/>
      <c r="X1067" s="30"/>
      <c r="Y1067" s="30"/>
      <c r="Z1067" s="30"/>
      <c r="AA1067" s="30"/>
      <c r="AB1067" s="30"/>
      <c r="AC1067" s="30"/>
      <c r="AD1067" s="30"/>
      <c r="AE1067" s="292"/>
      <c r="AF1067" s="30"/>
      <c r="AG1067" s="30"/>
      <c r="AH1067" s="30"/>
      <c r="AI1067" s="30"/>
      <c r="AJ1067" s="30"/>
      <c r="AK1067" s="30"/>
      <c r="AL1067" s="30"/>
      <c r="AM1067" s="30"/>
      <c r="AN1067" s="30"/>
      <c r="AO1067" s="30"/>
      <c r="AP1067" s="30"/>
    </row>
    <row r="1068" spans="1:43" ht="22.5" customHeight="1">
      <c r="A1068" s="210" t="s">
        <v>658</v>
      </c>
      <c r="B1068" s="210"/>
      <c r="C1068" s="211" t="s">
        <v>631</v>
      </c>
      <c r="D1068" s="127" t="s">
        <v>659</v>
      </c>
      <c r="E1068" s="271">
        <f t="shared" ref="E1068:K1072" si="995">E1080+E1088+E1104+E1128+E1176+E1136+E1112+E1120+E1144+E1152+E1168+E1096</f>
        <v>68772.76999999999</v>
      </c>
      <c r="F1068" s="212">
        <f t="shared" si="995"/>
        <v>73595</v>
      </c>
      <c r="G1068" s="311">
        <f t="shared" si="995"/>
        <v>58247</v>
      </c>
      <c r="H1068" s="271">
        <f t="shared" si="995"/>
        <v>19147</v>
      </c>
      <c r="I1068" s="271">
        <f t="shared" si="995"/>
        <v>16100</v>
      </c>
      <c r="J1068" s="271">
        <f t="shared" si="995"/>
        <v>13750</v>
      </c>
      <c r="K1068" s="271">
        <f t="shared" si="995"/>
        <v>9250</v>
      </c>
      <c r="L1068" s="23">
        <f t="shared" si="966"/>
        <v>58247</v>
      </c>
      <c r="M1068" s="23">
        <f t="shared" si="967"/>
        <v>0</v>
      </c>
      <c r="N1068" s="271">
        <f t="shared" ref="N1068:AP1072" si="996">N1080+N1088+N1104+N1128+N1176+N1136+N1112+N1120+N1144+N1152+N1168+N1096</f>
        <v>55000</v>
      </c>
      <c r="O1068" s="271">
        <f t="shared" si="996"/>
        <v>56000</v>
      </c>
      <c r="P1068" s="271">
        <f t="shared" si="996"/>
        <v>56000</v>
      </c>
      <c r="Q1068" s="212">
        <f t="shared" si="996"/>
        <v>0</v>
      </c>
      <c r="R1068" s="212">
        <f t="shared" si="996"/>
        <v>-2800</v>
      </c>
      <c r="S1068" s="212">
        <f t="shared" si="996"/>
        <v>1184.19</v>
      </c>
      <c r="T1068" s="212">
        <f t="shared" si="996"/>
        <v>7.7500000000000036</v>
      </c>
      <c r="U1068" s="212">
        <f t="shared" si="996"/>
        <v>0</v>
      </c>
      <c r="V1068" s="212">
        <f t="shared" si="996"/>
        <v>0</v>
      </c>
      <c r="W1068" s="212">
        <f t="shared" si="996"/>
        <v>0</v>
      </c>
      <c r="X1068" s="212">
        <f t="shared" si="996"/>
        <v>108.25999999999999</v>
      </c>
      <c r="Y1068" s="212">
        <f t="shared" si="996"/>
        <v>0</v>
      </c>
      <c r="Z1068" s="212">
        <f t="shared" si="996"/>
        <v>0</v>
      </c>
      <c r="AA1068" s="212">
        <f t="shared" si="996"/>
        <v>1204</v>
      </c>
      <c r="AB1068" s="212">
        <f t="shared" si="996"/>
        <v>0</v>
      </c>
      <c r="AC1068" s="212">
        <f t="shared" si="996"/>
        <v>0</v>
      </c>
      <c r="AD1068" s="212">
        <f t="shared" si="996"/>
        <v>0</v>
      </c>
      <c r="AE1068" s="292">
        <f t="shared" si="954"/>
        <v>57951.200000000004</v>
      </c>
      <c r="AF1068" s="212">
        <f t="shared" si="996"/>
        <v>57951.200000000004</v>
      </c>
      <c r="AG1068" s="212">
        <f t="shared" si="996"/>
        <v>55703</v>
      </c>
      <c r="AH1068" s="311">
        <f t="shared" si="996"/>
        <v>60399</v>
      </c>
      <c r="AI1068" s="212">
        <f t="shared" si="996"/>
        <v>0</v>
      </c>
      <c r="AJ1068" s="212">
        <f t="shared" si="996"/>
        <v>0</v>
      </c>
      <c r="AK1068" s="212">
        <f t="shared" si="996"/>
        <v>0</v>
      </c>
      <c r="AL1068" s="212">
        <f t="shared" si="996"/>
        <v>58720</v>
      </c>
      <c r="AM1068" s="212">
        <f t="shared" si="996"/>
        <v>58021</v>
      </c>
      <c r="AN1068" s="212">
        <f t="shared" si="996"/>
        <v>58021</v>
      </c>
      <c r="AO1068" s="212">
        <f t="shared" si="996"/>
        <v>58021</v>
      </c>
      <c r="AP1068" s="212">
        <f t="shared" si="996"/>
        <v>0</v>
      </c>
    </row>
    <row r="1069" spans="1:43" ht="14.25">
      <c r="A1069" s="210"/>
      <c r="B1069" s="210"/>
      <c r="C1069" s="197" t="s">
        <v>298</v>
      </c>
      <c r="D1069" s="198"/>
      <c r="E1069" s="191">
        <f t="shared" si="995"/>
        <v>65608.76999999999</v>
      </c>
      <c r="F1069" s="111">
        <f t="shared" si="995"/>
        <v>72686</v>
      </c>
      <c r="G1069" s="296">
        <f t="shared" si="995"/>
        <v>57000</v>
      </c>
      <c r="H1069" s="191">
        <f t="shared" si="995"/>
        <v>17900</v>
      </c>
      <c r="I1069" s="191">
        <f t="shared" si="995"/>
        <v>16100</v>
      </c>
      <c r="J1069" s="191">
        <f t="shared" si="995"/>
        <v>13750</v>
      </c>
      <c r="K1069" s="191">
        <f t="shared" si="995"/>
        <v>9250</v>
      </c>
      <c r="L1069" s="23">
        <f t="shared" si="966"/>
        <v>57000</v>
      </c>
      <c r="M1069" s="23">
        <f t="shared" si="967"/>
        <v>0</v>
      </c>
      <c r="N1069" s="191">
        <f t="shared" si="996"/>
        <v>55000</v>
      </c>
      <c r="O1069" s="191">
        <f t="shared" si="996"/>
        <v>56000</v>
      </c>
      <c r="P1069" s="191">
        <f t="shared" si="996"/>
        <v>56000</v>
      </c>
      <c r="Q1069" s="111">
        <f t="shared" si="996"/>
        <v>0</v>
      </c>
      <c r="R1069" s="111">
        <f t="shared" si="996"/>
        <v>-2800</v>
      </c>
      <c r="S1069" s="111">
        <f t="shared" si="996"/>
        <v>1184.19</v>
      </c>
      <c r="T1069" s="111">
        <f t="shared" si="996"/>
        <v>7.7500000000000036</v>
      </c>
      <c r="U1069" s="111">
        <f t="shared" si="996"/>
        <v>0</v>
      </c>
      <c r="V1069" s="111">
        <f t="shared" si="996"/>
        <v>0</v>
      </c>
      <c r="W1069" s="111">
        <f t="shared" si="996"/>
        <v>0</v>
      </c>
      <c r="X1069" s="111">
        <f t="shared" si="996"/>
        <v>108.25999999999999</v>
      </c>
      <c r="Y1069" s="111">
        <f t="shared" si="996"/>
        <v>0</v>
      </c>
      <c r="Z1069" s="111">
        <f t="shared" si="996"/>
        <v>0</v>
      </c>
      <c r="AA1069" s="111">
        <f t="shared" si="996"/>
        <v>1204</v>
      </c>
      <c r="AB1069" s="111">
        <f t="shared" si="996"/>
        <v>0</v>
      </c>
      <c r="AC1069" s="111">
        <f t="shared" si="996"/>
        <v>0</v>
      </c>
      <c r="AD1069" s="111">
        <f t="shared" si="996"/>
        <v>0</v>
      </c>
      <c r="AE1069" s="292">
        <f t="shared" si="954"/>
        <v>56704.200000000004</v>
      </c>
      <c r="AF1069" s="111">
        <f t="shared" si="996"/>
        <v>56704.200000000004</v>
      </c>
      <c r="AG1069" s="111">
        <f t="shared" si="996"/>
        <v>54518</v>
      </c>
      <c r="AH1069" s="296">
        <f t="shared" si="996"/>
        <v>60381</v>
      </c>
      <c r="AI1069" s="111">
        <f t="shared" si="996"/>
        <v>0</v>
      </c>
      <c r="AJ1069" s="111">
        <f t="shared" si="996"/>
        <v>0</v>
      </c>
      <c r="AK1069" s="111">
        <f t="shared" si="996"/>
        <v>0</v>
      </c>
      <c r="AL1069" s="111">
        <f t="shared" si="996"/>
        <v>58702</v>
      </c>
      <c r="AM1069" s="111">
        <f t="shared" si="996"/>
        <v>58021</v>
      </c>
      <c r="AN1069" s="111">
        <f t="shared" si="996"/>
        <v>58021</v>
      </c>
      <c r="AO1069" s="111">
        <f t="shared" si="996"/>
        <v>58021</v>
      </c>
      <c r="AP1069" s="111">
        <f t="shared" si="996"/>
        <v>0</v>
      </c>
    </row>
    <row r="1070" spans="1:43" ht="14.25">
      <c r="A1070" s="210"/>
      <c r="B1070" s="210"/>
      <c r="C1070" s="197" t="s">
        <v>299</v>
      </c>
      <c r="D1070" s="213">
        <v>1</v>
      </c>
      <c r="E1070" s="191">
        <f t="shared" si="995"/>
        <v>66030.38</v>
      </c>
      <c r="F1070" s="111">
        <f t="shared" si="995"/>
        <v>72686</v>
      </c>
      <c r="G1070" s="296">
        <f t="shared" si="995"/>
        <v>57000</v>
      </c>
      <c r="H1070" s="191">
        <f t="shared" si="995"/>
        <v>17900</v>
      </c>
      <c r="I1070" s="191">
        <f t="shared" si="995"/>
        <v>16100</v>
      </c>
      <c r="J1070" s="191">
        <f t="shared" si="995"/>
        <v>13750</v>
      </c>
      <c r="K1070" s="191">
        <f t="shared" si="995"/>
        <v>9250</v>
      </c>
      <c r="L1070" s="23">
        <f t="shared" si="966"/>
        <v>57000</v>
      </c>
      <c r="M1070" s="23">
        <f t="shared" si="967"/>
        <v>0</v>
      </c>
      <c r="N1070" s="191">
        <f t="shared" si="996"/>
        <v>55000</v>
      </c>
      <c r="O1070" s="191">
        <f t="shared" si="996"/>
        <v>56000</v>
      </c>
      <c r="P1070" s="191">
        <f t="shared" si="996"/>
        <v>56000</v>
      </c>
      <c r="Q1070" s="111">
        <f t="shared" si="996"/>
        <v>0</v>
      </c>
      <c r="R1070" s="111">
        <f t="shared" si="996"/>
        <v>-2800</v>
      </c>
      <c r="S1070" s="111">
        <f t="shared" si="996"/>
        <v>1376</v>
      </c>
      <c r="T1070" s="111">
        <f t="shared" si="996"/>
        <v>67.56</v>
      </c>
      <c r="U1070" s="111">
        <f t="shared" si="996"/>
        <v>0</v>
      </c>
      <c r="V1070" s="111">
        <f t="shared" si="996"/>
        <v>0</v>
      </c>
      <c r="W1070" s="111">
        <f t="shared" si="996"/>
        <v>0</v>
      </c>
      <c r="X1070" s="111">
        <f t="shared" si="996"/>
        <v>225.41</v>
      </c>
      <c r="Y1070" s="111">
        <f t="shared" si="996"/>
        <v>0</v>
      </c>
      <c r="Z1070" s="111">
        <f t="shared" si="996"/>
        <v>0</v>
      </c>
      <c r="AA1070" s="111">
        <f t="shared" si="996"/>
        <v>1204</v>
      </c>
      <c r="AB1070" s="111">
        <f t="shared" si="996"/>
        <v>0</v>
      </c>
      <c r="AC1070" s="111">
        <f t="shared" si="996"/>
        <v>0</v>
      </c>
      <c r="AD1070" s="111">
        <f t="shared" si="996"/>
        <v>0</v>
      </c>
      <c r="AE1070" s="292">
        <f t="shared" si="954"/>
        <v>57072.97</v>
      </c>
      <c r="AF1070" s="111">
        <f t="shared" si="996"/>
        <v>57072.97</v>
      </c>
      <c r="AG1070" s="111">
        <f t="shared" si="996"/>
        <v>55095</v>
      </c>
      <c r="AH1070" s="296">
        <f t="shared" si="996"/>
        <v>60381</v>
      </c>
      <c r="AI1070" s="111">
        <f t="shared" si="996"/>
        <v>0</v>
      </c>
      <c r="AJ1070" s="111">
        <f t="shared" si="996"/>
        <v>0</v>
      </c>
      <c r="AK1070" s="111">
        <f t="shared" si="996"/>
        <v>0</v>
      </c>
      <c r="AL1070" s="111">
        <f t="shared" si="996"/>
        <v>58702</v>
      </c>
      <c r="AM1070" s="111">
        <f t="shared" si="996"/>
        <v>58021</v>
      </c>
      <c r="AN1070" s="111">
        <f t="shared" si="996"/>
        <v>58021</v>
      </c>
      <c r="AO1070" s="111">
        <f t="shared" si="996"/>
        <v>58021</v>
      </c>
      <c r="AP1070" s="111">
        <f t="shared" si="996"/>
        <v>0</v>
      </c>
    </row>
    <row r="1071" spans="1:43" ht="14.25">
      <c r="A1071" s="210"/>
      <c r="B1071" s="210"/>
      <c r="C1071" s="197" t="s">
        <v>300</v>
      </c>
      <c r="D1071" s="213">
        <v>10</v>
      </c>
      <c r="E1071" s="191">
        <f t="shared" si="995"/>
        <v>48535.5</v>
      </c>
      <c r="F1071" s="111">
        <f t="shared" si="995"/>
        <v>60011</v>
      </c>
      <c r="G1071" s="296">
        <f t="shared" si="995"/>
        <v>46000</v>
      </c>
      <c r="H1071" s="191">
        <f t="shared" si="995"/>
        <v>14500</v>
      </c>
      <c r="I1071" s="191">
        <f t="shared" si="995"/>
        <v>12500</v>
      </c>
      <c r="J1071" s="191">
        <f t="shared" si="995"/>
        <v>11500</v>
      </c>
      <c r="K1071" s="191">
        <f t="shared" si="995"/>
        <v>7500</v>
      </c>
      <c r="L1071" s="23">
        <f t="shared" si="966"/>
        <v>46000</v>
      </c>
      <c r="M1071" s="23">
        <f t="shared" si="967"/>
        <v>0</v>
      </c>
      <c r="N1071" s="191">
        <f t="shared" si="996"/>
        <v>44000</v>
      </c>
      <c r="O1071" s="191">
        <f t="shared" si="996"/>
        <v>45000</v>
      </c>
      <c r="P1071" s="191">
        <f t="shared" si="996"/>
        <v>45000</v>
      </c>
      <c r="Q1071" s="111">
        <f t="shared" si="996"/>
        <v>0</v>
      </c>
      <c r="R1071" s="111">
        <f t="shared" si="996"/>
        <v>-2000</v>
      </c>
      <c r="S1071" s="111">
        <f t="shared" si="996"/>
        <v>680</v>
      </c>
      <c r="T1071" s="111">
        <f t="shared" si="996"/>
        <v>0</v>
      </c>
      <c r="U1071" s="111">
        <f t="shared" si="996"/>
        <v>-5</v>
      </c>
      <c r="V1071" s="111">
        <f t="shared" si="996"/>
        <v>0</v>
      </c>
      <c r="W1071" s="111">
        <f t="shared" si="996"/>
        <v>0</v>
      </c>
      <c r="X1071" s="111">
        <f t="shared" si="996"/>
        <v>0</v>
      </c>
      <c r="Y1071" s="111">
        <f t="shared" si="996"/>
        <v>0</v>
      </c>
      <c r="Z1071" s="111">
        <f t="shared" si="996"/>
        <v>0</v>
      </c>
      <c r="AA1071" s="111">
        <f t="shared" si="996"/>
        <v>0</v>
      </c>
      <c r="AB1071" s="111">
        <f t="shared" si="996"/>
        <v>-420</v>
      </c>
      <c r="AC1071" s="111">
        <f t="shared" si="996"/>
        <v>0</v>
      </c>
      <c r="AD1071" s="111">
        <f t="shared" si="996"/>
        <v>0</v>
      </c>
      <c r="AE1071" s="292">
        <f t="shared" ref="AE1071:AE1134" si="997">G1071+Q1071+R1071+S1071+T1071+U1071+AA1071+V1071+W1071+X1071+Y1071+Z1071+AB1071+AC1071+AD1071</f>
        <v>44255</v>
      </c>
      <c r="AF1071" s="111">
        <f t="shared" si="996"/>
        <v>44255</v>
      </c>
      <c r="AG1071" s="111">
        <f t="shared" si="996"/>
        <v>43600</v>
      </c>
      <c r="AH1071" s="296">
        <f t="shared" si="996"/>
        <v>49000</v>
      </c>
      <c r="AI1071" s="111">
        <f t="shared" si="996"/>
        <v>0</v>
      </c>
      <c r="AJ1071" s="111">
        <f t="shared" si="996"/>
        <v>0</v>
      </c>
      <c r="AK1071" s="111">
        <f t="shared" si="996"/>
        <v>0</v>
      </c>
      <c r="AL1071" s="111">
        <f t="shared" si="996"/>
        <v>58021</v>
      </c>
      <c r="AM1071" s="111">
        <f t="shared" si="996"/>
        <v>58021</v>
      </c>
      <c r="AN1071" s="111">
        <f t="shared" si="996"/>
        <v>58021</v>
      </c>
      <c r="AO1071" s="111">
        <f t="shared" si="996"/>
        <v>58021</v>
      </c>
      <c r="AP1071" s="111">
        <f t="shared" si="996"/>
        <v>0</v>
      </c>
    </row>
    <row r="1072" spans="1:43" ht="14.25">
      <c r="A1072" s="210"/>
      <c r="B1072" s="210"/>
      <c r="C1072" s="197" t="s">
        <v>301</v>
      </c>
      <c r="D1072" s="213">
        <v>20</v>
      </c>
      <c r="E1072" s="191">
        <f t="shared" si="995"/>
        <v>17494.879999999997</v>
      </c>
      <c r="F1072" s="111">
        <f t="shared" si="995"/>
        <v>12675</v>
      </c>
      <c r="G1072" s="296">
        <f t="shared" si="995"/>
        <v>11000</v>
      </c>
      <c r="H1072" s="191">
        <f t="shared" si="995"/>
        <v>3400</v>
      </c>
      <c r="I1072" s="191">
        <f t="shared" si="995"/>
        <v>3600</v>
      </c>
      <c r="J1072" s="191">
        <f t="shared" si="995"/>
        <v>2250</v>
      </c>
      <c r="K1072" s="191">
        <f t="shared" si="995"/>
        <v>1750</v>
      </c>
      <c r="L1072" s="23">
        <f t="shared" si="966"/>
        <v>11000</v>
      </c>
      <c r="M1072" s="23">
        <f t="shared" si="967"/>
        <v>0</v>
      </c>
      <c r="N1072" s="191">
        <f t="shared" si="996"/>
        <v>11000</v>
      </c>
      <c r="O1072" s="191">
        <f t="shared" si="996"/>
        <v>11000</v>
      </c>
      <c r="P1072" s="191">
        <f t="shared" si="996"/>
        <v>11000</v>
      </c>
      <c r="Q1072" s="111">
        <f t="shared" si="996"/>
        <v>0</v>
      </c>
      <c r="R1072" s="111">
        <f t="shared" si="996"/>
        <v>-800</v>
      </c>
      <c r="S1072" s="111">
        <f t="shared" si="996"/>
        <v>696</v>
      </c>
      <c r="T1072" s="111">
        <f t="shared" si="996"/>
        <v>67.56</v>
      </c>
      <c r="U1072" s="111">
        <f t="shared" si="996"/>
        <v>5</v>
      </c>
      <c r="V1072" s="111">
        <f t="shared" si="996"/>
        <v>0</v>
      </c>
      <c r="W1072" s="111">
        <f t="shared" si="996"/>
        <v>0</v>
      </c>
      <c r="X1072" s="111">
        <f t="shared" si="996"/>
        <v>225.41</v>
      </c>
      <c r="Y1072" s="111">
        <f t="shared" si="996"/>
        <v>0</v>
      </c>
      <c r="Z1072" s="111">
        <f t="shared" si="996"/>
        <v>0</v>
      </c>
      <c r="AA1072" s="111">
        <f t="shared" si="996"/>
        <v>1204</v>
      </c>
      <c r="AB1072" s="111">
        <f t="shared" si="996"/>
        <v>420</v>
      </c>
      <c r="AC1072" s="111">
        <f t="shared" si="996"/>
        <v>0</v>
      </c>
      <c r="AD1072" s="111">
        <f t="shared" si="996"/>
        <v>0</v>
      </c>
      <c r="AE1072" s="292">
        <f t="shared" si="997"/>
        <v>12817.97</v>
      </c>
      <c r="AF1072" s="111">
        <f t="shared" si="996"/>
        <v>12817.97</v>
      </c>
      <c r="AG1072" s="111">
        <f t="shared" si="996"/>
        <v>11495</v>
      </c>
      <c r="AH1072" s="296">
        <f t="shared" si="996"/>
        <v>11381</v>
      </c>
      <c r="AI1072" s="111">
        <f t="shared" si="996"/>
        <v>0</v>
      </c>
      <c r="AJ1072" s="111">
        <f t="shared" si="996"/>
        <v>0</v>
      </c>
      <c r="AK1072" s="111">
        <f t="shared" si="996"/>
        <v>0</v>
      </c>
      <c r="AL1072" s="111">
        <f t="shared" si="996"/>
        <v>681</v>
      </c>
      <c r="AM1072" s="111">
        <f t="shared" si="996"/>
        <v>0</v>
      </c>
      <c r="AN1072" s="111">
        <f t="shared" si="996"/>
        <v>0</v>
      </c>
      <c r="AO1072" s="111">
        <f t="shared" si="996"/>
        <v>0</v>
      </c>
      <c r="AP1072" s="111">
        <f t="shared" si="996"/>
        <v>0</v>
      </c>
    </row>
    <row r="1073" spans="1:42" ht="24.75" customHeight="1">
      <c r="A1073" s="210"/>
      <c r="B1073" s="210"/>
      <c r="C1073" s="214" t="s">
        <v>310</v>
      </c>
      <c r="D1073" s="198" t="s">
        <v>421</v>
      </c>
      <c r="E1073" s="191">
        <f t="shared" ref="E1073:K1073" si="998">E1085+E1093+E1109+E1117+E1125+E1133+E1149+E1181+E1157+E1141+E1173+E1101</f>
        <v>-421.61</v>
      </c>
      <c r="F1073" s="111">
        <f t="shared" si="998"/>
        <v>0</v>
      </c>
      <c r="G1073" s="296">
        <f t="shared" si="998"/>
        <v>0</v>
      </c>
      <c r="H1073" s="191">
        <f t="shared" si="998"/>
        <v>0</v>
      </c>
      <c r="I1073" s="191">
        <f t="shared" si="998"/>
        <v>0</v>
      </c>
      <c r="J1073" s="191">
        <f t="shared" si="998"/>
        <v>0</v>
      </c>
      <c r="K1073" s="191">
        <f t="shared" si="998"/>
        <v>0</v>
      </c>
      <c r="L1073" s="23">
        <f t="shared" si="966"/>
        <v>0</v>
      </c>
      <c r="M1073" s="23">
        <f t="shared" si="967"/>
        <v>0</v>
      </c>
      <c r="N1073" s="191">
        <f t="shared" ref="N1073:AP1073" si="999">N1085+N1093+N1109+N1117+N1125+N1133+N1149+N1181+N1157+N1141+N1173+N1101</f>
        <v>0</v>
      </c>
      <c r="O1073" s="191">
        <f t="shared" si="999"/>
        <v>0</v>
      </c>
      <c r="P1073" s="191">
        <f t="shared" si="999"/>
        <v>0</v>
      </c>
      <c r="Q1073" s="111">
        <f t="shared" si="999"/>
        <v>0</v>
      </c>
      <c r="R1073" s="111">
        <f t="shared" si="999"/>
        <v>0</v>
      </c>
      <c r="S1073" s="111">
        <f t="shared" si="999"/>
        <v>-191.81</v>
      </c>
      <c r="T1073" s="111">
        <f t="shared" si="999"/>
        <v>-59.81</v>
      </c>
      <c r="U1073" s="111">
        <f t="shared" si="999"/>
        <v>0</v>
      </c>
      <c r="V1073" s="111">
        <f t="shared" si="999"/>
        <v>0</v>
      </c>
      <c r="W1073" s="111">
        <f t="shared" si="999"/>
        <v>0</v>
      </c>
      <c r="X1073" s="111">
        <f t="shared" si="999"/>
        <v>-117.15</v>
      </c>
      <c r="Y1073" s="111">
        <f t="shared" si="999"/>
        <v>0</v>
      </c>
      <c r="Z1073" s="111">
        <f t="shared" si="999"/>
        <v>0</v>
      </c>
      <c r="AA1073" s="111">
        <f t="shared" si="999"/>
        <v>0</v>
      </c>
      <c r="AB1073" s="111">
        <f t="shared" si="999"/>
        <v>0</v>
      </c>
      <c r="AC1073" s="111">
        <f t="shared" si="999"/>
        <v>0</v>
      </c>
      <c r="AD1073" s="111">
        <f t="shared" si="999"/>
        <v>0</v>
      </c>
      <c r="AE1073" s="292">
        <f t="shared" si="997"/>
        <v>-368.77</v>
      </c>
      <c r="AF1073" s="111">
        <f t="shared" si="999"/>
        <v>-368.77</v>
      </c>
      <c r="AG1073" s="111">
        <f t="shared" si="999"/>
        <v>-577</v>
      </c>
      <c r="AH1073" s="296">
        <f t="shared" si="999"/>
        <v>0</v>
      </c>
      <c r="AI1073" s="111">
        <f t="shared" si="999"/>
        <v>0</v>
      </c>
      <c r="AJ1073" s="111">
        <f t="shared" si="999"/>
        <v>0</v>
      </c>
      <c r="AK1073" s="111">
        <f t="shared" si="999"/>
        <v>0</v>
      </c>
      <c r="AL1073" s="111">
        <f t="shared" si="999"/>
        <v>0</v>
      </c>
      <c r="AM1073" s="111">
        <f t="shared" si="999"/>
        <v>0</v>
      </c>
      <c r="AN1073" s="111">
        <f t="shared" si="999"/>
        <v>0</v>
      </c>
      <c r="AO1073" s="111">
        <f t="shared" si="999"/>
        <v>0</v>
      </c>
      <c r="AP1073" s="111">
        <f t="shared" si="999"/>
        <v>0</v>
      </c>
    </row>
    <row r="1074" spans="1:42" ht="14.25">
      <c r="A1074" s="210"/>
      <c r="B1074" s="210"/>
      <c r="C1074" s="197" t="s">
        <v>311</v>
      </c>
      <c r="D1074" s="213"/>
      <c r="E1074" s="191">
        <f t="shared" ref="E1074:K1074" si="1000">E1086+E1094+E1110+E1134+E1182+E1126+E1150+E1118+E1142+E1158+E1174+E1102</f>
        <v>3164</v>
      </c>
      <c r="F1074" s="111">
        <f t="shared" si="1000"/>
        <v>909</v>
      </c>
      <c r="G1074" s="296">
        <f t="shared" si="1000"/>
        <v>1247</v>
      </c>
      <c r="H1074" s="191">
        <f t="shared" si="1000"/>
        <v>1247</v>
      </c>
      <c r="I1074" s="191">
        <f t="shared" si="1000"/>
        <v>0</v>
      </c>
      <c r="J1074" s="191">
        <f t="shared" si="1000"/>
        <v>0</v>
      </c>
      <c r="K1074" s="191">
        <f t="shared" si="1000"/>
        <v>0</v>
      </c>
      <c r="L1074" s="23">
        <f t="shared" si="966"/>
        <v>1247</v>
      </c>
      <c r="M1074" s="23">
        <f t="shared" si="967"/>
        <v>0</v>
      </c>
      <c r="N1074" s="191">
        <f t="shared" ref="N1074:AP1074" si="1001">N1086+N1094+N1110+N1134+N1182+N1126+N1150+N1118+N1142+N1158+N1174+N1102</f>
        <v>0</v>
      </c>
      <c r="O1074" s="191">
        <f t="shared" si="1001"/>
        <v>0</v>
      </c>
      <c r="P1074" s="191">
        <f t="shared" si="1001"/>
        <v>0</v>
      </c>
      <c r="Q1074" s="111">
        <f t="shared" si="1001"/>
        <v>0</v>
      </c>
      <c r="R1074" s="111">
        <f t="shared" si="1001"/>
        <v>0</v>
      </c>
      <c r="S1074" s="111">
        <f t="shared" si="1001"/>
        <v>0</v>
      </c>
      <c r="T1074" s="111">
        <f t="shared" si="1001"/>
        <v>0</v>
      </c>
      <c r="U1074" s="111">
        <f t="shared" si="1001"/>
        <v>0</v>
      </c>
      <c r="V1074" s="111">
        <f t="shared" si="1001"/>
        <v>0</v>
      </c>
      <c r="W1074" s="111">
        <f t="shared" si="1001"/>
        <v>0</v>
      </c>
      <c r="X1074" s="111">
        <f t="shared" si="1001"/>
        <v>0</v>
      </c>
      <c r="Y1074" s="111">
        <f t="shared" si="1001"/>
        <v>0</v>
      </c>
      <c r="Z1074" s="111">
        <f t="shared" si="1001"/>
        <v>0</v>
      </c>
      <c r="AA1074" s="111">
        <f t="shared" si="1001"/>
        <v>0</v>
      </c>
      <c r="AB1074" s="111">
        <f t="shared" si="1001"/>
        <v>0</v>
      </c>
      <c r="AC1074" s="111">
        <f t="shared" si="1001"/>
        <v>0</v>
      </c>
      <c r="AD1074" s="111">
        <f t="shared" si="1001"/>
        <v>0</v>
      </c>
      <c r="AE1074" s="292">
        <f t="shared" si="997"/>
        <v>1247</v>
      </c>
      <c r="AF1074" s="111">
        <f t="shared" si="1001"/>
        <v>1247</v>
      </c>
      <c r="AG1074" s="111">
        <f t="shared" si="1001"/>
        <v>1185</v>
      </c>
      <c r="AH1074" s="296">
        <f t="shared" si="1001"/>
        <v>18</v>
      </c>
      <c r="AI1074" s="111">
        <f t="shared" si="1001"/>
        <v>0</v>
      </c>
      <c r="AJ1074" s="111">
        <f t="shared" si="1001"/>
        <v>0</v>
      </c>
      <c r="AK1074" s="111">
        <f t="shared" si="1001"/>
        <v>0</v>
      </c>
      <c r="AL1074" s="111">
        <f t="shared" si="1001"/>
        <v>18</v>
      </c>
      <c r="AM1074" s="111">
        <f t="shared" si="1001"/>
        <v>0</v>
      </c>
      <c r="AN1074" s="111">
        <f t="shared" si="1001"/>
        <v>0</v>
      </c>
      <c r="AO1074" s="111">
        <f t="shared" si="1001"/>
        <v>0</v>
      </c>
      <c r="AP1074" s="111">
        <f t="shared" si="1001"/>
        <v>0</v>
      </c>
    </row>
    <row r="1075" spans="1:42" ht="25.5" hidden="1" customHeight="1">
      <c r="A1075" s="210"/>
      <c r="B1075" s="210"/>
      <c r="C1075" s="318" t="s">
        <v>321</v>
      </c>
      <c r="D1075" s="213">
        <v>60</v>
      </c>
      <c r="E1075" s="191">
        <f t="shared" ref="E1075:K1078" si="1002">E1159+E1163</f>
        <v>2613</v>
      </c>
      <c r="F1075" s="111">
        <f t="shared" si="1002"/>
        <v>909</v>
      </c>
      <c r="G1075" s="296">
        <f t="shared" si="1002"/>
        <v>909</v>
      </c>
      <c r="H1075" s="191">
        <f t="shared" si="1002"/>
        <v>909</v>
      </c>
      <c r="I1075" s="191">
        <f t="shared" si="1002"/>
        <v>0</v>
      </c>
      <c r="J1075" s="191">
        <f t="shared" si="1002"/>
        <v>0</v>
      </c>
      <c r="K1075" s="191">
        <f t="shared" si="1002"/>
        <v>0</v>
      </c>
      <c r="L1075" s="23">
        <f t="shared" si="966"/>
        <v>909</v>
      </c>
      <c r="M1075" s="23">
        <f t="shared" si="967"/>
        <v>0</v>
      </c>
      <c r="N1075" s="191">
        <f t="shared" ref="N1075:AP1078" si="1003">N1159+N1163</f>
        <v>0</v>
      </c>
      <c r="O1075" s="191">
        <f t="shared" si="1003"/>
        <v>0</v>
      </c>
      <c r="P1075" s="191">
        <f t="shared" si="1003"/>
        <v>0</v>
      </c>
      <c r="Q1075" s="111">
        <f t="shared" si="1003"/>
        <v>0</v>
      </c>
      <c r="R1075" s="111">
        <f t="shared" si="1003"/>
        <v>0</v>
      </c>
      <c r="S1075" s="111">
        <f t="shared" si="1003"/>
        <v>0</v>
      </c>
      <c r="T1075" s="111">
        <f t="shared" si="1003"/>
        <v>0</v>
      </c>
      <c r="U1075" s="111">
        <f t="shared" si="1003"/>
        <v>0</v>
      </c>
      <c r="V1075" s="111">
        <f t="shared" si="1003"/>
        <v>0</v>
      </c>
      <c r="W1075" s="111">
        <f t="shared" si="1003"/>
        <v>0</v>
      </c>
      <c r="X1075" s="111">
        <f t="shared" si="1003"/>
        <v>0</v>
      </c>
      <c r="Y1075" s="111">
        <f t="shared" si="1003"/>
        <v>0</v>
      </c>
      <c r="Z1075" s="111">
        <f t="shared" si="1003"/>
        <v>0</v>
      </c>
      <c r="AA1075" s="111">
        <f t="shared" si="1003"/>
        <v>0</v>
      </c>
      <c r="AB1075" s="111">
        <f t="shared" si="1003"/>
        <v>0</v>
      </c>
      <c r="AC1075" s="111">
        <f t="shared" si="1003"/>
        <v>0</v>
      </c>
      <c r="AD1075" s="111">
        <f t="shared" si="1003"/>
        <v>0</v>
      </c>
      <c r="AE1075" s="292">
        <f t="shared" si="997"/>
        <v>909</v>
      </c>
      <c r="AF1075" s="111">
        <f t="shared" si="1003"/>
        <v>909</v>
      </c>
      <c r="AG1075" s="111">
        <f t="shared" si="1003"/>
        <v>862</v>
      </c>
      <c r="AH1075" s="296">
        <f t="shared" si="1003"/>
        <v>0</v>
      </c>
      <c r="AI1075" s="111">
        <f t="shared" si="1003"/>
        <v>0</v>
      </c>
      <c r="AJ1075" s="111">
        <f t="shared" si="1003"/>
        <v>0</v>
      </c>
      <c r="AK1075" s="111">
        <f t="shared" si="1003"/>
        <v>0</v>
      </c>
      <c r="AL1075" s="111">
        <f t="shared" si="1003"/>
        <v>0</v>
      </c>
      <c r="AM1075" s="111">
        <f t="shared" si="1003"/>
        <v>0</v>
      </c>
      <c r="AN1075" s="111">
        <f t="shared" si="1003"/>
        <v>0</v>
      </c>
      <c r="AO1075" s="111">
        <f t="shared" si="1003"/>
        <v>0</v>
      </c>
      <c r="AP1075" s="111">
        <f t="shared" si="1003"/>
        <v>0</v>
      </c>
    </row>
    <row r="1076" spans="1:42" ht="14.25" hidden="1">
      <c r="A1076" s="210"/>
      <c r="B1076" s="210"/>
      <c r="C1076" s="28" t="s">
        <v>197</v>
      </c>
      <c r="D1076" s="29" t="s">
        <v>362</v>
      </c>
      <c r="E1076" s="191">
        <f t="shared" si="1002"/>
        <v>2196</v>
      </c>
      <c r="F1076" s="111">
        <f t="shared" si="1002"/>
        <v>764</v>
      </c>
      <c r="G1076" s="296">
        <f t="shared" si="1002"/>
        <v>764</v>
      </c>
      <c r="H1076" s="191">
        <f t="shared" si="1002"/>
        <v>764</v>
      </c>
      <c r="I1076" s="191">
        <f t="shared" si="1002"/>
        <v>0</v>
      </c>
      <c r="J1076" s="191">
        <f t="shared" si="1002"/>
        <v>0</v>
      </c>
      <c r="K1076" s="191">
        <f t="shared" si="1002"/>
        <v>0</v>
      </c>
      <c r="L1076" s="23">
        <f t="shared" si="966"/>
        <v>764</v>
      </c>
      <c r="M1076" s="23">
        <f t="shared" si="967"/>
        <v>0</v>
      </c>
      <c r="N1076" s="191">
        <f t="shared" si="1003"/>
        <v>0</v>
      </c>
      <c r="O1076" s="191">
        <f t="shared" si="1003"/>
        <v>0</v>
      </c>
      <c r="P1076" s="191">
        <f t="shared" si="1003"/>
        <v>0</v>
      </c>
      <c r="Q1076" s="111">
        <f t="shared" si="1003"/>
        <v>0</v>
      </c>
      <c r="R1076" s="111">
        <f t="shared" si="1003"/>
        <v>0</v>
      </c>
      <c r="S1076" s="111">
        <f t="shared" si="1003"/>
        <v>0</v>
      </c>
      <c r="T1076" s="111">
        <f t="shared" si="1003"/>
        <v>0</v>
      </c>
      <c r="U1076" s="111">
        <f t="shared" si="1003"/>
        <v>0</v>
      </c>
      <c r="V1076" s="111">
        <f t="shared" si="1003"/>
        <v>0</v>
      </c>
      <c r="W1076" s="111">
        <f t="shared" si="1003"/>
        <v>0</v>
      </c>
      <c r="X1076" s="111">
        <f t="shared" si="1003"/>
        <v>0</v>
      </c>
      <c r="Y1076" s="111">
        <f t="shared" si="1003"/>
        <v>0</v>
      </c>
      <c r="Z1076" s="111">
        <f t="shared" si="1003"/>
        <v>0</v>
      </c>
      <c r="AA1076" s="111">
        <f t="shared" si="1003"/>
        <v>0</v>
      </c>
      <c r="AB1076" s="111">
        <f t="shared" si="1003"/>
        <v>0</v>
      </c>
      <c r="AC1076" s="111">
        <f t="shared" si="1003"/>
        <v>0</v>
      </c>
      <c r="AD1076" s="111">
        <f t="shared" si="1003"/>
        <v>0</v>
      </c>
      <c r="AE1076" s="292">
        <f t="shared" si="997"/>
        <v>764</v>
      </c>
      <c r="AF1076" s="111">
        <f t="shared" si="1003"/>
        <v>764</v>
      </c>
      <c r="AG1076" s="111">
        <f t="shared" si="1003"/>
        <v>725</v>
      </c>
      <c r="AH1076" s="296">
        <f t="shared" si="1003"/>
        <v>0</v>
      </c>
      <c r="AI1076" s="111">
        <f t="shared" si="1003"/>
        <v>0</v>
      </c>
      <c r="AJ1076" s="111">
        <f t="shared" si="1003"/>
        <v>0</v>
      </c>
      <c r="AK1076" s="111">
        <f t="shared" si="1003"/>
        <v>0</v>
      </c>
      <c r="AL1076" s="111">
        <f t="shared" si="1003"/>
        <v>0</v>
      </c>
      <c r="AM1076" s="111">
        <f t="shared" si="1003"/>
        <v>0</v>
      </c>
      <c r="AN1076" s="111">
        <f t="shared" si="1003"/>
        <v>0</v>
      </c>
      <c r="AO1076" s="111">
        <f t="shared" si="1003"/>
        <v>0</v>
      </c>
      <c r="AP1076" s="111">
        <f t="shared" si="1003"/>
        <v>0</v>
      </c>
    </row>
    <row r="1077" spans="1:42" ht="14.25" hidden="1">
      <c r="A1077" s="210"/>
      <c r="B1077" s="210"/>
      <c r="C1077" s="28" t="s">
        <v>199</v>
      </c>
      <c r="D1077" s="29" t="s">
        <v>363</v>
      </c>
      <c r="E1077" s="191">
        <f t="shared" si="1002"/>
        <v>0</v>
      </c>
      <c r="F1077" s="111">
        <f t="shared" si="1002"/>
        <v>0</v>
      </c>
      <c r="G1077" s="296">
        <f t="shared" si="1002"/>
        <v>0</v>
      </c>
      <c r="H1077" s="191">
        <f t="shared" si="1002"/>
        <v>0</v>
      </c>
      <c r="I1077" s="191">
        <f t="shared" si="1002"/>
        <v>0</v>
      </c>
      <c r="J1077" s="191">
        <f t="shared" si="1002"/>
        <v>0</v>
      </c>
      <c r="K1077" s="191">
        <f t="shared" si="1002"/>
        <v>0</v>
      </c>
      <c r="L1077" s="23">
        <f t="shared" si="966"/>
        <v>0</v>
      </c>
      <c r="M1077" s="23">
        <f t="shared" si="967"/>
        <v>0</v>
      </c>
      <c r="N1077" s="191">
        <f t="shared" si="1003"/>
        <v>0</v>
      </c>
      <c r="O1077" s="191">
        <f t="shared" si="1003"/>
        <v>0</v>
      </c>
      <c r="P1077" s="191">
        <f t="shared" si="1003"/>
        <v>0</v>
      </c>
      <c r="Q1077" s="111">
        <f t="shared" si="1003"/>
        <v>0</v>
      </c>
      <c r="R1077" s="111">
        <f t="shared" si="1003"/>
        <v>0</v>
      </c>
      <c r="S1077" s="111">
        <f t="shared" si="1003"/>
        <v>0</v>
      </c>
      <c r="T1077" s="111">
        <f t="shared" si="1003"/>
        <v>0</v>
      </c>
      <c r="U1077" s="111">
        <f t="shared" si="1003"/>
        <v>0</v>
      </c>
      <c r="V1077" s="111">
        <f t="shared" si="1003"/>
        <v>0</v>
      </c>
      <c r="W1077" s="111">
        <f t="shared" si="1003"/>
        <v>0</v>
      </c>
      <c r="X1077" s="111">
        <f t="shared" si="1003"/>
        <v>0</v>
      </c>
      <c r="Y1077" s="111">
        <f t="shared" si="1003"/>
        <v>0</v>
      </c>
      <c r="Z1077" s="111">
        <f t="shared" si="1003"/>
        <v>0</v>
      </c>
      <c r="AA1077" s="111">
        <f t="shared" si="1003"/>
        <v>0</v>
      </c>
      <c r="AB1077" s="111">
        <f t="shared" si="1003"/>
        <v>0</v>
      </c>
      <c r="AC1077" s="111">
        <f t="shared" si="1003"/>
        <v>0</v>
      </c>
      <c r="AD1077" s="111">
        <f t="shared" si="1003"/>
        <v>0</v>
      </c>
      <c r="AE1077" s="292">
        <f t="shared" si="997"/>
        <v>0</v>
      </c>
      <c r="AF1077" s="111">
        <f t="shared" si="1003"/>
        <v>0</v>
      </c>
      <c r="AG1077" s="111">
        <f t="shared" si="1003"/>
        <v>0</v>
      </c>
      <c r="AH1077" s="296">
        <f t="shared" si="1003"/>
        <v>0</v>
      </c>
      <c r="AI1077" s="111">
        <f t="shared" si="1003"/>
        <v>0</v>
      </c>
      <c r="AJ1077" s="111">
        <f t="shared" si="1003"/>
        <v>0</v>
      </c>
      <c r="AK1077" s="111">
        <f t="shared" si="1003"/>
        <v>0</v>
      </c>
      <c r="AL1077" s="111">
        <f t="shared" si="1003"/>
        <v>0</v>
      </c>
      <c r="AM1077" s="111">
        <f t="shared" si="1003"/>
        <v>0</v>
      </c>
      <c r="AN1077" s="111">
        <f t="shared" si="1003"/>
        <v>0</v>
      </c>
      <c r="AO1077" s="111">
        <f t="shared" si="1003"/>
        <v>0</v>
      </c>
      <c r="AP1077" s="111">
        <f t="shared" si="1003"/>
        <v>0</v>
      </c>
    </row>
    <row r="1078" spans="1:42" ht="14.25" hidden="1">
      <c r="A1078" s="210"/>
      <c r="B1078" s="210"/>
      <c r="C1078" s="28" t="s">
        <v>201</v>
      </c>
      <c r="D1078" s="29" t="s">
        <v>364</v>
      </c>
      <c r="E1078" s="191">
        <f t="shared" si="1002"/>
        <v>417</v>
      </c>
      <c r="F1078" s="111">
        <f t="shared" si="1002"/>
        <v>145</v>
      </c>
      <c r="G1078" s="296">
        <f t="shared" si="1002"/>
        <v>145</v>
      </c>
      <c r="H1078" s="191">
        <f t="shared" si="1002"/>
        <v>145</v>
      </c>
      <c r="I1078" s="191">
        <f t="shared" si="1002"/>
        <v>0</v>
      </c>
      <c r="J1078" s="191">
        <f t="shared" si="1002"/>
        <v>0</v>
      </c>
      <c r="K1078" s="191">
        <f t="shared" si="1002"/>
        <v>0</v>
      </c>
      <c r="L1078" s="23">
        <f t="shared" si="966"/>
        <v>145</v>
      </c>
      <c r="M1078" s="23">
        <f t="shared" si="967"/>
        <v>0</v>
      </c>
      <c r="N1078" s="191">
        <f t="shared" si="1003"/>
        <v>0</v>
      </c>
      <c r="O1078" s="191">
        <f t="shared" si="1003"/>
        <v>0</v>
      </c>
      <c r="P1078" s="191">
        <f t="shared" si="1003"/>
        <v>0</v>
      </c>
      <c r="Q1078" s="111">
        <f t="shared" si="1003"/>
        <v>0</v>
      </c>
      <c r="R1078" s="111">
        <f t="shared" si="1003"/>
        <v>0</v>
      </c>
      <c r="S1078" s="111">
        <f t="shared" si="1003"/>
        <v>0</v>
      </c>
      <c r="T1078" s="111">
        <f t="shared" si="1003"/>
        <v>0</v>
      </c>
      <c r="U1078" s="111">
        <f t="shared" si="1003"/>
        <v>0</v>
      </c>
      <c r="V1078" s="111">
        <f t="shared" si="1003"/>
        <v>0</v>
      </c>
      <c r="W1078" s="111">
        <f t="shared" si="1003"/>
        <v>0</v>
      </c>
      <c r="X1078" s="111">
        <f t="shared" si="1003"/>
        <v>0</v>
      </c>
      <c r="Y1078" s="111">
        <f t="shared" si="1003"/>
        <v>0</v>
      </c>
      <c r="Z1078" s="111">
        <f t="shared" si="1003"/>
        <v>0</v>
      </c>
      <c r="AA1078" s="111">
        <f t="shared" si="1003"/>
        <v>0</v>
      </c>
      <c r="AB1078" s="111">
        <f t="shared" si="1003"/>
        <v>0</v>
      </c>
      <c r="AC1078" s="111">
        <f t="shared" si="1003"/>
        <v>0</v>
      </c>
      <c r="AD1078" s="111">
        <f t="shared" si="1003"/>
        <v>0</v>
      </c>
      <c r="AE1078" s="292">
        <f t="shared" si="997"/>
        <v>145</v>
      </c>
      <c r="AF1078" s="111">
        <f t="shared" si="1003"/>
        <v>145</v>
      </c>
      <c r="AG1078" s="111">
        <f t="shared" si="1003"/>
        <v>137</v>
      </c>
      <c r="AH1078" s="296">
        <f t="shared" si="1003"/>
        <v>0</v>
      </c>
      <c r="AI1078" s="111">
        <f t="shared" si="1003"/>
        <v>0</v>
      </c>
      <c r="AJ1078" s="111">
        <f t="shared" si="1003"/>
        <v>0</v>
      </c>
      <c r="AK1078" s="111">
        <f t="shared" si="1003"/>
        <v>0</v>
      </c>
      <c r="AL1078" s="111">
        <f t="shared" si="1003"/>
        <v>0</v>
      </c>
      <c r="AM1078" s="111">
        <f t="shared" si="1003"/>
        <v>0</v>
      </c>
      <c r="AN1078" s="111">
        <f t="shared" si="1003"/>
        <v>0</v>
      </c>
      <c r="AO1078" s="111">
        <f t="shared" si="1003"/>
        <v>0</v>
      </c>
      <c r="AP1078" s="111">
        <f t="shared" si="1003"/>
        <v>0</v>
      </c>
    </row>
    <row r="1079" spans="1:42" ht="14.25">
      <c r="A1079" s="210"/>
      <c r="B1079" s="210"/>
      <c r="C1079" s="197" t="s">
        <v>365</v>
      </c>
      <c r="D1079" s="213">
        <v>70</v>
      </c>
      <c r="E1079" s="191">
        <f t="shared" ref="E1079:K1079" si="1004">E1087+E1095+E1111+E1135+E1183+E1127+E1151+E1119+E1143+E1167+E1175+E1103</f>
        <v>551</v>
      </c>
      <c r="F1079" s="111">
        <f t="shared" si="1004"/>
        <v>0</v>
      </c>
      <c r="G1079" s="296">
        <f t="shared" si="1004"/>
        <v>338</v>
      </c>
      <c r="H1079" s="191">
        <f t="shared" si="1004"/>
        <v>338</v>
      </c>
      <c r="I1079" s="191">
        <f t="shared" si="1004"/>
        <v>0</v>
      </c>
      <c r="J1079" s="191">
        <f t="shared" si="1004"/>
        <v>0</v>
      </c>
      <c r="K1079" s="191">
        <f t="shared" si="1004"/>
        <v>0</v>
      </c>
      <c r="L1079" s="23">
        <f t="shared" si="966"/>
        <v>338</v>
      </c>
      <c r="M1079" s="23">
        <f t="shared" si="967"/>
        <v>0</v>
      </c>
      <c r="N1079" s="191">
        <f t="shared" ref="N1079:AP1079" si="1005">N1087+N1095+N1111+N1135+N1183+N1127+N1151+N1119+N1143+N1167+N1175+N1103</f>
        <v>0</v>
      </c>
      <c r="O1079" s="191">
        <f t="shared" si="1005"/>
        <v>0</v>
      </c>
      <c r="P1079" s="191">
        <f t="shared" si="1005"/>
        <v>0</v>
      </c>
      <c r="Q1079" s="111">
        <f t="shared" si="1005"/>
        <v>0</v>
      </c>
      <c r="R1079" s="111">
        <f t="shared" si="1005"/>
        <v>0</v>
      </c>
      <c r="S1079" s="111">
        <f t="shared" si="1005"/>
        <v>0</v>
      </c>
      <c r="T1079" s="111">
        <f t="shared" si="1005"/>
        <v>0</v>
      </c>
      <c r="U1079" s="111">
        <f t="shared" si="1005"/>
        <v>0</v>
      </c>
      <c r="V1079" s="111">
        <f t="shared" si="1005"/>
        <v>0</v>
      </c>
      <c r="W1079" s="111">
        <f t="shared" si="1005"/>
        <v>0</v>
      </c>
      <c r="X1079" s="111">
        <f t="shared" si="1005"/>
        <v>0</v>
      </c>
      <c r="Y1079" s="111">
        <f t="shared" si="1005"/>
        <v>0</v>
      </c>
      <c r="Z1079" s="111">
        <f t="shared" si="1005"/>
        <v>0</v>
      </c>
      <c r="AA1079" s="111">
        <f t="shared" si="1005"/>
        <v>0</v>
      </c>
      <c r="AB1079" s="111">
        <f t="shared" si="1005"/>
        <v>0</v>
      </c>
      <c r="AC1079" s="111">
        <f t="shared" si="1005"/>
        <v>0</v>
      </c>
      <c r="AD1079" s="111">
        <f t="shared" si="1005"/>
        <v>0</v>
      </c>
      <c r="AE1079" s="292">
        <f t="shared" si="997"/>
        <v>338</v>
      </c>
      <c r="AF1079" s="111">
        <f t="shared" si="1005"/>
        <v>338</v>
      </c>
      <c r="AG1079" s="111">
        <f t="shared" si="1005"/>
        <v>323</v>
      </c>
      <c r="AH1079" s="296">
        <f t="shared" si="1005"/>
        <v>18</v>
      </c>
      <c r="AI1079" s="111">
        <f t="shared" si="1005"/>
        <v>0</v>
      </c>
      <c r="AJ1079" s="111">
        <f t="shared" si="1005"/>
        <v>0</v>
      </c>
      <c r="AK1079" s="111">
        <f t="shared" si="1005"/>
        <v>0</v>
      </c>
      <c r="AL1079" s="111">
        <f t="shared" si="1005"/>
        <v>18</v>
      </c>
      <c r="AM1079" s="111">
        <f t="shared" si="1005"/>
        <v>0</v>
      </c>
      <c r="AN1079" s="111">
        <f t="shared" si="1005"/>
        <v>0</v>
      </c>
      <c r="AO1079" s="111">
        <f t="shared" si="1005"/>
        <v>0</v>
      </c>
      <c r="AP1079" s="111">
        <f t="shared" si="1005"/>
        <v>0</v>
      </c>
    </row>
    <row r="1080" spans="1:42" ht="42.75" customHeight="1">
      <c r="A1080" s="43" t="s">
        <v>660</v>
      </c>
      <c r="B1080" s="43"/>
      <c r="C1080" s="154" t="s">
        <v>661</v>
      </c>
      <c r="D1080" s="155" t="s">
        <v>662</v>
      </c>
      <c r="E1080" s="263">
        <f t="shared" ref="E1080:K1080" si="1006">E1081+E1086</f>
        <v>10962.56</v>
      </c>
      <c r="F1080" s="156">
        <f t="shared" si="1006"/>
        <v>18723</v>
      </c>
      <c r="G1080" s="300">
        <f t="shared" si="1006"/>
        <v>10700</v>
      </c>
      <c r="H1080" s="263">
        <f t="shared" si="1006"/>
        <v>3500</v>
      </c>
      <c r="I1080" s="263">
        <f t="shared" si="1006"/>
        <v>3600</v>
      </c>
      <c r="J1080" s="263">
        <f t="shared" si="1006"/>
        <v>2400</v>
      </c>
      <c r="K1080" s="263">
        <f t="shared" si="1006"/>
        <v>1200</v>
      </c>
      <c r="L1080" s="23">
        <f t="shared" si="966"/>
        <v>10700</v>
      </c>
      <c r="M1080" s="23">
        <f t="shared" si="967"/>
        <v>0</v>
      </c>
      <c r="N1080" s="263">
        <f t="shared" ref="N1080:AP1080" si="1007">N1081+N1086</f>
        <v>10700</v>
      </c>
      <c r="O1080" s="263">
        <f t="shared" si="1007"/>
        <v>10700</v>
      </c>
      <c r="P1080" s="263">
        <f t="shared" si="1007"/>
        <v>10700</v>
      </c>
      <c r="Q1080" s="156">
        <f t="shared" si="1007"/>
        <v>0</v>
      </c>
      <c r="R1080" s="156">
        <f t="shared" si="1007"/>
        <v>0</v>
      </c>
      <c r="S1080" s="156">
        <f t="shared" si="1007"/>
        <v>53.81</v>
      </c>
      <c r="T1080" s="156">
        <f t="shared" si="1007"/>
        <v>26.790000000000003</v>
      </c>
      <c r="U1080" s="156">
        <f t="shared" si="1007"/>
        <v>0</v>
      </c>
      <c r="V1080" s="156">
        <f t="shared" si="1007"/>
        <v>0</v>
      </c>
      <c r="W1080" s="156">
        <f t="shared" si="1007"/>
        <v>0</v>
      </c>
      <c r="X1080" s="156">
        <f t="shared" si="1007"/>
        <v>39.03</v>
      </c>
      <c r="Y1080" s="156">
        <f t="shared" si="1007"/>
        <v>0</v>
      </c>
      <c r="Z1080" s="156">
        <f t="shared" si="1007"/>
        <v>0</v>
      </c>
      <c r="AA1080" s="156">
        <f t="shared" si="1007"/>
        <v>0</v>
      </c>
      <c r="AB1080" s="156">
        <f t="shared" si="1007"/>
        <v>0</v>
      </c>
      <c r="AC1080" s="156">
        <f t="shared" si="1007"/>
        <v>0</v>
      </c>
      <c r="AD1080" s="156">
        <f t="shared" si="1007"/>
        <v>0</v>
      </c>
      <c r="AE1080" s="292">
        <f t="shared" si="997"/>
        <v>10819.630000000001</v>
      </c>
      <c r="AF1080" s="156">
        <f t="shared" si="1007"/>
        <v>10819.63</v>
      </c>
      <c r="AG1080" s="156">
        <f t="shared" si="1007"/>
        <v>10581</v>
      </c>
      <c r="AH1080" s="300">
        <f t="shared" si="1007"/>
        <v>13381</v>
      </c>
      <c r="AI1080" s="156">
        <f t="shared" si="1007"/>
        <v>0</v>
      </c>
      <c r="AJ1080" s="156">
        <f t="shared" si="1007"/>
        <v>0</v>
      </c>
      <c r="AK1080" s="156">
        <f t="shared" si="1007"/>
        <v>0</v>
      </c>
      <c r="AL1080" s="156">
        <f t="shared" si="1007"/>
        <v>681</v>
      </c>
      <c r="AM1080" s="156">
        <f t="shared" si="1007"/>
        <v>0</v>
      </c>
      <c r="AN1080" s="156">
        <f t="shared" si="1007"/>
        <v>0</v>
      </c>
      <c r="AO1080" s="156">
        <f t="shared" si="1007"/>
        <v>0</v>
      </c>
      <c r="AP1080" s="156">
        <f t="shared" si="1007"/>
        <v>0</v>
      </c>
    </row>
    <row r="1081" spans="1:42" ht="14.25">
      <c r="A1081" s="43"/>
      <c r="B1081" s="43"/>
      <c r="C1081" s="25" t="s">
        <v>298</v>
      </c>
      <c r="D1081" s="29"/>
      <c r="E1081" s="191">
        <f t="shared" ref="E1081:K1081" si="1008">E1082+E1085</f>
        <v>10958.56</v>
      </c>
      <c r="F1081" s="111">
        <f t="shared" si="1008"/>
        <v>18723</v>
      </c>
      <c r="G1081" s="296">
        <f t="shared" si="1008"/>
        <v>10700</v>
      </c>
      <c r="H1081" s="191">
        <f t="shared" si="1008"/>
        <v>3500</v>
      </c>
      <c r="I1081" s="191">
        <f t="shared" si="1008"/>
        <v>3600</v>
      </c>
      <c r="J1081" s="191">
        <f t="shared" si="1008"/>
        <v>2400</v>
      </c>
      <c r="K1081" s="191">
        <f t="shared" si="1008"/>
        <v>1200</v>
      </c>
      <c r="L1081" s="23">
        <f t="shared" si="966"/>
        <v>10700</v>
      </c>
      <c r="M1081" s="23">
        <f t="shared" si="967"/>
        <v>0</v>
      </c>
      <c r="N1081" s="191">
        <f t="shared" ref="N1081:AP1081" si="1009">N1082+N1085</f>
        <v>10700</v>
      </c>
      <c r="O1081" s="191">
        <f t="shared" si="1009"/>
        <v>10700</v>
      </c>
      <c r="P1081" s="191">
        <f t="shared" si="1009"/>
        <v>10700</v>
      </c>
      <c r="Q1081" s="111">
        <f t="shared" si="1009"/>
        <v>0</v>
      </c>
      <c r="R1081" s="111">
        <f t="shared" si="1009"/>
        <v>0</v>
      </c>
      <c r="S1081" s="111">
        <f t="shared" si="1009"/>
        <v>53.81</v>
      </c>
      <c r="T1081" s="111">
        <f t="shared" si="1009"/>
        <v>26.790000000000003</v>
      </c>
      <c r="U1081" s="111">
        <f t="shared" si="1009"/>
        <v>0</v>
      </c>
      <c r="V1081" s="111">
        <f t="shared" si="1009"/>
        <v>0</v>
      </c>
      <c r="W1081" s="111">
        <f t="shared" si="1009"/>
        <v>0</v>
      </c>
      <c r="X1081" s="111">
        <f t="shared" si="1009"/>
        <v>39.03</v>
      </c>
      <c r="Y1081" s="111">
        <f t="shared" si="1009"/>
        <v>0</v>
      </c>
      <c r="Z1081" s="111">
        <f t="shared" si="1009"/>
        <v>0</v>
      </c>
      <c r="AA1081" s="111">
        <f t="shared" si="1009"/>
        <v>0</v>
      </c>
      <c r="AB1081" s="111">
        <f t="shared" si="1009"/>
        <v>0</v>
      </c>
      <c r="AC1081" s="111">
        <f t="shared" si="1009"/>
        <v>0</v>
      </c>
      <c r="AD1081" s="111">
        <f t="shared" si="1009"/>
        <v>0</v>
      </c>
      <c r="AE1081" s="292">
        <f t="shared" si="997"/>
        <v>10819.630000000001</v>
      </c>
      <c r="AF1081" s="111">
        <f t="shared" si="1009"/>
        <v>10819.63</v>
      </c>
      <c r="AG1081" s="111">
        <f t="shared" si="1009"/>
        <v>10581</v>
      </c>
      <c r="AH1081" s="296">
        <f t="shared" si="1009"/>
        <v>13381</v>
      </c>
      <c r="AI1081" s="111">
        <f t="shared" si="1009"/>
        <v>0</v>
      </c>
      <c r="AJ1081" s="111">
        <f t="shared" si="1009"/>
        <v>0</v>
      </c>
      <c r="AK1081" s="111">
        <f t="shared" si="1009"/>
        <v>0</v>
      </c>
      <c r="AL1081" s="111">
        <f t="shared" si="1009"/>
        <v>681</v>
      </c>
      <c r="AM1081" s="111">
        <f t="shared" si="1009"/>
        <v>0</v>
      </c>
      <c r="AN1081" s="111">
        <f t="shared" si="1009"/>
        <v>0</v>
      </c>
      <c r="AO1081" s="111">
        <f t="shared" si="1009"/>
        <v>0</v>
      </c>
      <c r="AP1081" s="111">
        <f t="shared" si="1009"/>
        <v>0</v>
      </c>
    </row>
    <row r="1082" spans="1:42" ht="15" customHeight="1">
      <c r="A1082" s="43"/>
      <c r="B1082" s="43"/>
      <c r="C1082" s="28" t="s">
        <v>299</v>
      </c>
      <c r="D1082" s="29">
        <v>1</v>
      </c>
      <c r="E1082" s="248">
        <f t="shared" ref="E1082:K1082" si="1010">E1083+E1084</f>
        <v>11000</v>
      </c>
      <c r="F1082" s="38">
        <f t="shared" si="1010"/>
        <v>18723</v>
      </c>
      <c r="G1082" s="286">
        <f t="shared" si="1010"/>
        <v>10700</v>
      </c>
      <c r="H1082" s="248">
        <f t="shared" si="1010"/>
        <v>3500</v>
      </c>
      <c r="I1082" s="248">
        <f t="shared" si="1010"/>
        <v>3600</v>
      </c>
      <c r="J1082" s="248">
        <f t="shared" si="1010"/>
        <v>2400</v>
      </c>
      <c r="K1082" s="248">
        <f t="shared" si="1010"/>
        <v>1200</v>
      </c>
      <c r="L1082" s="23">
        <f t="shared" si="966"/>
        <v>10700</v>
      </c>
      <c r="M1082" s="23">
        <f t="shared" si="967"/>
        <v>0</v>
      </c>
      <c r="N1082" s="248">
        <f t="shared" ref="N1082:AP1082" si="1011">N1083+N1084</f>
        <v>10700</v>
      </c>
      <c r="O1082" s="248">
        <f t="shared" si="1011"/>
        <v>10700</v>
      </c>
      <c r="P1082" s="248">
        <f t="shared" si="1011"/>
        <v>10700</v>
      </c>
      <c r="Q1082" s="38">
        <f t="shared" si="1011"/>
        <v>0</v>
      </c>
      <c r="R1082" s="38">
        <f t="shared" si="1011"/>
        <v>0</v>
      </c>
      <c r="S1082" s="38">
        <f t="shared" si="1011"/>
        <v>61</v>
      </c>
      <c r="T1082" s="38">
        <f t="shared" si="1011"/>
        <v>36.56</v>
      </c>
      <c r="U1082" s="38">
        <f t="shared" si="1011"/>
        <v>0</v>
      </c>
      <c r="V1082" s="38">
        <f t="shared" si="1011"/>
        <v>0</v>
      </c>
      <c r="W1082" s="38">
        <f t="shared" si="1011"/>
        <v>0</v>
      </c>
      <c r="X1082" s="38">
        <f t="shared" si="1011"/>
        <v>57</v>
      </c>
      <c r="Y1082" s="38">
        <f t="shared" si="1011"/>
        <v>0</v>
      </c>
      <c r="Z1082" s="38">
        <f t="shared" si="1011"/>
        <v>0</v>
      </c>
      <c r="AA1082" s="38">
        <f t="shared" si="1011"/>
        <v>0</v>
      </c>
      <c r="AB1082" s="38">
        <f t="shared" si="1011"/>
        <v>0</v>
      </c>
      <c r="AC1082" s="38">
        <f t="shared" si="1011"/>
        <v>0</v>
      </c>
      <c r="AD1082" s="38">
        <f t="shared" si="1011"/>
        <v>0</v>
      </c>
      <c r="AE1082" s="292">
        <f t="shared" si="997"/>
        <v>10854.56</v>
      </c>
      <c r="AF1082" s="38">
        <f t="shared" si="1011"/>
        <v>10854.56</v>
      </c>
      <c r="AG1082" s="38">
        <f t="shared" si="1011"/>
        <v>10626</v>
      </c>
      <c r="AH1082" s="286">
        <f t="shared" si="1011"/>
        <v>13381</v>
      </c>
      <c r="AI1082" s="38">
        <f t="shared" si="1011"/>
        <v>0</v>
      </c>
      <c r="AJ1082" s="38">
        <f t="shared" si="1011"/>
        <v>0</v>
      </c>
      <c r="AK1082" s="38">
        <f t="shared" si="1011"/>
        <v>0</v>
      </c>
      <c r="AL1082" s="38">
        <f t="shared" si="1011"/>
        <v>681</v>
      </c>
      <c r="AM1082" s="38">
        <f t="shared" si="1011"/>
        <v>0</v>
      </c>
      <c r="AN1082" s="38">
        <f t="shared" si="1011"/>
        <v>0</v>
      </c>
      <c r="AO1082" s="38">
        <f t="shared" si="1011"/>
        <v>0</v>
      </c>
      <c r="AP1082" s="38">
        <f t="shared" si="1011"/>
        <v>0</v>
      </c>
    </row>
    <row r="1083" spans="1:42" ht="19.5" customHeight="1">
      <c r="A1083" s="43"/>
      <c r="B1083" s="43"/>
      <c r="C1083" s="28" t="s">
        <v>663</v>
      </c>
      <c r="D1083" s="29">
        <v>10</v>
      </c>
      <c r="E1083" s="186">
        <v>9300</v>
      </c>
      <c r="F1083" s="30">
        <v>15900</v>
      </c>
      <c r="G1083" s="93">
        <v>9000</v>
      </c>
      <c r="H1083" s="186">
        <v>3000</v>
      </c>
      <c r="I1083" s="186">
        <v>3000</v>
      </c>
      <c r="J1083" s="186">
        <v>2000</v>
      </c>
      <c r="K1083" s="186">
        <v>1000</v>
      </c>
      <c r="L1083" s="23">
        <f t="shared" si="966"/>
        <v>9000</v>
      </c>
      <c r="M1083" s="23">
        <f t="shared" si="967"/>
        <v>0</v>
      </c>
      <c r="N1083" s="186">
        <v>9000</v>
      </c>
      <c r="O1083" s="186">
        <v>9000</v>
      </c>
      <c r="P1083" s="186">
        <v>9000</v>
      </c>
      <c r="Q1083" s="30"/>
      <c r="R1083" s="30"/>
      <c r="S1083" s="30"/>
      <c r="T1083" s="30"/>
      <c r="U1083" s="30">
        <v>-5</v>
      </c>
      <c r="V1083" s="30"/>
      <c r="W1083" s="30"/>
      <c r="X1083" s="30"/>
      <c r="Y1083" s="30"/>
      <c r="Z1083" s="30"/>
      <c r="AA1083" s="30"/>
      <c r="AB1083" s="30">
        <v>-420</v>
      </c>
      <c r="AC1083" s="30"/>
      <c r="AD1083" s="30"/>
      <c r="AE1083" s="292">
        <f t="shared" si="997"/>
        <v>8575</v>
      </c>
      <c r="AF1083" s="30">
        <v>8575</v>
      </c>
      <c r="AG1083" s="30">
        <v>8455</v>
      </c>
      <c r="AH1083" s="93">
        <v>10000</v>
      </c>
      <c r="AI1083" s="30"/>
      <c r="AJ1083" s="30"/>
      <c r="AK1083" s="30"/>
      <c r="AL1083" s="30"/>
      <c r="AM1083" s="30"/>
      <c r="AN1083" s="30"/>
      <c r="AO1083" s="30"/>
      <c r="AP1083" s="30"/>
    </row>
    <row r="1084" spans="1:42" ht="17.25" customHeight="1">
      <c r="A1084" s="43"/>
      <c r="B1084" s="43"/>
      <c r="C1084" s="28" t="s">
        <v>301</v>
      </c>
      <c r="D1084" s="29">
        <v>20</v>
      </c>
      <c r="E1084" s="186">
        <v>1700</v>
      </c>
      <c r="F1084" s="30">
        <v>2823</v>
      </c>
      <c r="G1084" s="93">
        <v>1700</v>
      </c>
      <c r="H1084" s="186">
        <v>500</v>
      </c>
      <c r="I1084" s="186">
        <v>600</v>
      </c>
      <c r="J1084" s="186">
        <v>400</v>
      </c>
      <c r="K1084" s="186">
        <v>200</v>
      </c>
      <c r="L1084" s="23">
        <f t="shared" si="966"/>
        <v>1700</v>
      </c>
      <c r="M1084" s="23">
        <f t="shared" si="967"/>
        <v>0</v>
      </c>
      <c r="N1084" s="186">
        <v>1700</v>
      </c>
      <c r="O1084" s="186">
        <v>1700</v>
      </c>
      <c r="P1084" s="186">
        <v>1700</v>
      </c>
      <c r="Q1084" s="30"/>
      <c r="R1084" s="30"/>
      <c r="S1084" s="30">
        <v>61</v>
      </c>
      <c r="T1084" s="30">
        <v>36.56</v>
      </c>
      <c r="U1084" s="30">
        <f>5</f>
        <v>5</v>
      </c>
      <c r="V1084" s="30"/>
      <c r="W1084" s="30"/>
      <c r="X1084" s="30">
        <v>57</v>
      </c>
      <c r="Y1084" s="30"/>
      <c r="Z1084" s="30"/>
      <c r="AA1084" s="30"/>
      <c r="AB1084" s="30">
        <v>420</v>
      </c>
      <c r="AC1084" s="30"/>
      <c r="AD1084" s="30"/>
      <c r="AE1084" s="292">
        <f t="shared" si="997"/>
        <v>2279.56</v>
      </c>
      <c r="AF1084" s="30">
        <v>2279.56</v>
      </c>
      <c r="AG1084" s="30">
        <v>2171</v>
      </c>
      <c r="AH1084" s="93">
        <f>681+2700</f>
        <v>3381</v>
      </c>
      <c r="AI1084" s="30"/>
      <c r="AJ1084" s="30"/>
      <c r="AK1084" s="30"/>
      <c r="AL1084" s="30">
        <v>681</v>
      </c>
      <c r="AM1084" s="30"/>
      <c r="AN1084" s="30"/>
      <c r="AO1084" s="30"/>
      <c r="AP1084" s="30"/>
    </row>
    <row r="1085" spans="1:42" ht="17.25" customHeight="1">
      <c r="A1085" s="43"/>
      <c r="B1085" s="43"/>
      <c r="C1085" s="16" t="s">
        <v>310</v>
      </c>
      <c r="D1085" s="29" t="s">
        <v>421</v>
      </c>
      <c r="E1085" s="186">
        <v>-41.44</v>
      </c>
      <c r="F1085" s="30"/>
      <c r="G1085" s="93"/>
      <c r="H1085" s="186"/>
      <c r="I1085" s="186"/>
      <c r="J1085" s="186"/>
      <c r="K1085" s="186"/>
      <c r="L1085" s="23">
        <f t="shared" si="966"/>
        <v>0</v>
      </c>
      <c r="M1085" s="23">
        <f t="shared" si="967"/>
        <v>0</v>
      </c>
      <c r="N1085" s="186"/>
      <c r="O1085" s="186"/>
      <c r="P1085" s="186"/>
      <c r="Q1085" s="30"/>
      <c r="R1085" s="30"/>
      <c r="S1085" s="30">
        <v>-7.19</v>
      </c>
      <c r="T1085" s="30">
        <v>-9.77</v>
      </c>
      <c r="U1085" s="30"/>
      <c r="V1085" s="30"/>
      <c r="W1085" s="30"/>
      <c r="X1085" s="30">
        <v>-17.97</v>
      </c>
      <c r="Y1085" s="30"/>
      <c r="Z1085" s="30"/>
      <c r="AA1085" s="30"/>
      <c r="AB1085" s="30"/>
      <c r="AC1085" s="30"/>
      <c r="AD1085" s="30"/>
      <c r="AE1085" s="292">
        <f t="shared" si="997"/>
        <v>-34.93</v>
      </c>
      <c r="AF1085" s="30">
        <v>-34.93</v>
      </c>
      <c r="AG1085" s="30">
        <v>-45</v>
      </c>
      <c r="AH1085" s="93"/>
      <c r="AI1085" s="30"/>
      <c r="AJ1085" s="30"/>
      <c r="AK1085" s="30"/>
      <c r="AL1085" s="30"/>
      <c r="AM1085" s="30"/>
      <c r="AN1085" s="30"/>
      <c r="AO1085" s="30"/>
      <c r="AP1085" s="30"/>
    </row>
    <row r="1086" spans="1:42" ht="17.25" customHeight="1">
      <c r="A1086" s="43"/>
      <c r="B1086" s="43"/>
      <c r="C1086" s="25" t="s">
        <v>311</v>
      </c>
      <c r="D1086" s="29"/>
      <c r="E1086" s="40">
        <f t="shared" ref="E1086:AP1086" si="1012">E1087</f>
        <v>4</v>
      </c>
      <c r="F1086" s="41">
        <f t="shared" si="1012"/>
        <v>0</v>
      </c>
      <c r="G1086" s="288">
        <f t="shared" si="1012"/>
        <v>0</v>
      </c>
      <c r="H1086" s="40">
        <f t="shared" si="1012"/>
        <v>0</v>
      </c>
      <c r="I1086" s="40">
        <f t="shared" si="1012"/>
        <v>0</v>
      </c>
      <c r="J1086" s="40">
        <f t="shared" si="1012"/>
        <v>0</v>
      </c>
      <c r="K1086" s="40">
        <f t="shared" si="1012"/>
        <v>0</v>
      </c>
      <c r="L1086" s="23">
        <f t="shared" si="966"/>
        <v>0</v>
      </c>
      <c r="M1086" s="23">
        <f t="shared" si="967"/>
        <v>0</v>
      </c>
      <c r="N1086" s="40">
        <f t="shared" si="1012"/>
        <v>0</v>
      </c>
      <c r="O1086" s="40">
        <f t="shared" si="1012"/>
        <v>0</v>
      </c>
      <c r="P1086" s="40">
        <f t="shared" si="1012"/>
        <v>0</v>
      </c>
      <c r="Q1086" s="41">
        <f t="shared" si="1012"/>
        <v>0</v>
      </c>
      <c r="R1086" s="41">
        <f t="shared" si="1012"/>
        <v>0</v>
      </c>
      <c r="S1086" s="41">
        <f t="shared" si="1012"/>
        <v>0</v>
      </c>
      <c r="T1086" s="41">
        <f t="shared" si="1012"/>
        <v>0</v>
      </c>
      <c r="U1086" s="41">
        <f t="shared" si="1012"/>
        <v>0</v>
      </c>
      <c r="V1086" s="41">
        <f t="shared" si="1012"/>
        <v>0</v>
      </c>
      <c r="W1086" s="41">
        <f t="shared" si="1012"/>
        <v>0</v>
      </c>
      <c r="X1086" s="41">
        <f t="shared" si="1012"/>
        <v>0</v>
      </c>
      <c r="Y1086" s="41">
        <f t="shared" si="1012"/>
        <v>0</v>
      </c>
      <c r="Z1086" s="41">
        <f t="shared" si="1012"/>
        <v>0</v>
      </c>
      <c r="AA1086" s="41">
        <f t="shared" si="1012"/>
        <v>0</v>
      </c>
      <c r="AB1086" s="41">
        <f t="shared" si="1012"/>
        <v>0</v>
      </c>
      <c r="AC1086" s="41">
        <f t="shared" si="1012"/>
        <v>0</v>
      </c>
      <c r="AD1086" s="41">
        <f t="shared" si="1012"/>
        <v>0</v>
      </c>
      <c r="AE1086" s="292">
        <f t="shared" si="997"/>
        <v>0</v>
      </c>
      <c r="AF1086" s="41">
        <f t="shared" si="1012"/>
        <v>0</v>
      </c>
      <c r="AG1086" s="41">
        <f t="shared" si="1012"/>
        <v>0</v>
      </c>
      <c r="AH1086" s="288">
        <f t="shared" si="1012"/>
        <v>0</v>
      </c>
      <c r="AI1086" s="41">
        <f t="shared" si="1012"/>
        <v>0</v>
      </c>
      <c r="AJ1086" s="41">
        <f t="shared" si="1012"/>
        <v>0</v>
      </c>
      <c r="AK1086" s="41">
        <f t="shared" si="1012"/>
        <v>0</v>
      </c>
      <c r="AL1086" s="41">
        <f t="shared" si="1012"/>
        <v>0</v>
      </c>
      <c r="AM1086" s="41">
        <f t="shared" si="1012"/>
        <v>0</v>
      </c>
      <c r="AN1086" s="41">
        <f t="shared" si="1012"/>
        <v>0</v>
      </c>
      <c r="AO1086" s="41">
        <f t="shared" si="1012"/>
        <v>0</v>
      </c>
      <c r="AP1086" s="41">
        <f t="shared" si="1012"/>
        <v>0</v>
      </c>
    </row>
    <row r="1087" spans="1:42" ht="17.25" customHeight="1">
      <c r="A1087" s="43"/>
      <c r="B1087" s="43"/>
      <c r="C1087" s="28" t="s">
        <v>365</v>
      </c>
      <c r="D1087" s="29">
        <v>70</v>
      </c>
      <c r="E1087" s="186">
        <v>4</v>
      </c>
      <c r="F1087" s="30"/>
      <c r="G1087" s="93"/>
      <c r="H1087" s="186"/>
      <c r="I1087" s="186"/>
      <c r="J1087" s="186"/>
      <c r="K1087" s="186"/>
      <c r="L1087" s="23">
        <f t="shared" si="966"/>
        <v>0</v>
      </c>
      <c r="M1087" s="23">
        <f t="shared" si="967"/>
        <v>0</v>
      </c>
      <c r="N1087" s="186"/>
      <c r="O1087" s="186"/>
      <c r="P1087" s="186"/>
      <c r="Q1087" s="30"/>
      <c r="R1087" s="30"/>
      <c r="S1087" s="30"/>
      <c r="T1087" s="30"/>
      <c r="U1087" s="30"/>
      <c r="V1087" s="30"/>
      <c r="W1087" s="30"/>
      <c r="X1087" s="30"/>
      <c r="Y1087" s="30"/>
      <c r="Z1087" s="30"/>
      <c r="AA1087" s="30"/>
      <c r="AB1087" s="30"/>
      <c r="AC1087" s="30"/>
      <c r="AD1087" s="30"/>
      <c r="AE1087" s="292">
        <f t="shared" si="997"/>
        <v>0</v>
      </c>
      <c r="AF1087" s="30"/>
      <c r="AG1087" s="30"/>
      <c r="AH1087" s="93"/>
      <c r="AI1087" s="30"/>
      <c r="AJ1087" s="30"/>
      <c r="AK1087" s="30"/>
      <c r="AL1087" s="30"/>
      <c r="AM1087" s="30"/>
      <c r="AN1087" s="30"/>
      <c r="AO1087" s="30"/>
      <c r="AP1087" s="30"/>
    </row>
    <row r="1088" spans="1:42" ht="2.25" customHeight="1">
      <c r="A1088" s="43" t="s">
        <v>664</v>
      </c>
      <c r="B1088" s="43"/>
      <c r="C1088" s="154" t="s">
        <v>665</v>
      </c>
      <c r="D1088" s="155" t="s">
        <v>666</v>
      </c>
      <c r="E1088" s="263">
        <f t="shared" ref="E1088:K1088" si="1013">E1089+E1094</f>
        <v>0</v>
      </c>
      <c r="F1088" s="156">
        <f t="shared" si="1013"/>
        <v>0</v>
      </c>
      <c r="G1088" s="300">
        <f t="shared" si="1013"/>
        <v>0</v>
      </c>
      <c r="H1088" s="263">
        <f t="shared" si="1013"/>
        <v>0</v>
      </c>
      <c r="I1088" s="263">
        <f t="shared" si="1013"/>
        <v>0</v>
      </c>
      <c r="J1088" s="263">
        <f t="shared" si="1013"/>
        <v>0</v>
      </c>
      <c r="K1088" s="263">
        <f t="shared" si="1013"/>
        <v>0</v>
      </c>
      <c r="L1088" s="23">
        <f t="shared" si="966"/>
        <v>0</v>
      </c>
      <c r="M1088" s="23">
        <f t="shared" si="967"/>
        <v>0</v>
      </c>
      <c r="N1088" s="263">
        <f t="shared" ref="N1088:AP1088" si="1014">N1089+N1094</f>
        <v>0</v>
      </c>
      <c r="O1088" s="263">
        <f t="shared" si="1014"/>
        <v>0</v>
      </c>
      <c r="P1088" s="263">
        <f t="shared" si="1014"/>
        <v>0</v>
      </c>
      <c r="Q1088" s="156">
        <f t="shared" si="1014"/>
        <v>0</v>
      </c>
      <c r="R1088" s="156">
        <f t="shared" si="1014"/>
        <v>0</v>
      </c>
      <c r="S1088" s="156">
        <f t="shared" si="1014"/>
        <v>0</v>
      </c>
      <c r="T1088" s="156">
        <f t="shared" si="1014"/>
        <v>0</v>
      </c>
      <c r="U1088" s="156">
        <f t="shared" si="1014"/>
        <v>0</v>
      </c>
      <c r="V1088" s="156">
        <f t="shared" si="1014"/>
        <v>0</v>
      </c>
      <c r="W1088" s="156">
        <f t="shared" si="1014"/>
        <v>0</v>
      </c>
      <c r="X1088" s="156">
        <f t="shared" si="1014"/>
        <v>0</v>
      </c>
      <c r="Y1088" s="156">
        <f t="shared" si="1014"/>
        <v>0</v>
      </c>
      <c r="Z1088" s="156">
        <f t="shared" si="1014"/>
        <v>0</v>
      </c>
      <c r="AA1088" s="156">
        <f t="shared" si="1014"/>
        <v>0</v>
      </c>
      <c r="AB1088" s="156">
        <f t="shared" si="1014"/>
        <v>0</v>
      </c>
      <c r="AC1088" s="156">
        <f t="shared" si="1014"/>
        <v>0</v>
      </c>
      <c r="AD1088" s="156">
        <f t="shared" si="1014"/>
        <v>0</v>
      </c>
      <c r="AE1088" s="292">
        <f t="shared" si="997"/>
        <v>0</v>
      </c>
      <c r="AF1088" s="156">
        <f t="shared" si="1014"/>
        <v>0</v>
      </c>
      <c r="AG1088" s="156">
        <f t="shared" si="1014"/>
        <v>0</v>
      </c>
      <c r="AH1088" s="300">
        <f t="shared" si="1014"/>
        <v>0</v>
      </c>
      <c r="AI1088" s="156">
        <f t="shared" si="1014"/>
        <v>0</v>
      </c>
      <c r="AJ1088" s="156">
        <f t="shared" si="1014"/>
        <v>0</v>
      </c>
      <c r="AK1088" s="156">
        <f t="shared" si="1014"/>
        <v>0</v>
      </c>
      <c r="AL1088" s="156">
        <f t="shared" si="1014"/>
        <v>0</v>
      </c>
      <c r="AM1088" s="156">
        <f t="shared" si="1014"/>
        <v>0</v>
      </c>
      <c r="AN1088" s="156">
        <f t="shared" si="1014"/>
        <v>0</v>
      </c>
      <c r="AO1088" s="156">
        <f t="shared" si="1014"/>
        <v>0</v>
      </c>
      <c r="AP1088" s="156">
        <f t="shared" si="1014"/>
        <v>0</v>
      </c>
    </row>
    <row r="1089" spans="1:42" ht="17.25" hidden="1" customHeight="1">
      <c r="A1089" s="43"/>
      <c r="B1089" s="43"/>
      <c r="C1089" s="25" t="s">
        <v>298</v>
      </c>
      <c r="D1089" s="29"/>
      <c r="E1089" s="191">
        <f t="shared" ref="E1089:K1089" si="1015">E1090+E1093</f>
        <v>0</v>
      </c>
      <c r="F1089" s="111">
        <f t="shared" si="1015"/>
        <v>0</v>
      </c>
      <c r="G1089" s="296">
        <f t="shared" si="1015"/>
        <v>0</v>
      </c>
      <c r="H1089" s="191">
        <f t="shared" si="1015"/>
        <v>0</v>
      </c>
      <c r="I1089" s="191">
        <f t="shared" si="1015"/>
        <v>0</v>
      </c>
      <c r="J1089" s="191">
        <f t="shared" si="1015"/>
        <v>0</v>
      </c>
      <c r="K1089" s="191">
        <f t="shared" si="1015"/>
        <v>0</v>
      </c>
      <c r="L1089" s="23">
        <f t="shared" si="966"/>
        <v>0</v>
      </c>
      <c r="M1089" s="23">
        <f t="shared" si="967"/>
        <v>0</v>
      </c>
      <c r="N1089" s="191">
        <f t="shared" ref="N1089:AP1089" si="1016">N1090+N1093</f>
        <v>0</v>
      </c>
      <c r="O1089" s="191">
        <f t="shared" si="1016"/>
        <v>0</v>
      </c>
      <c r="P1089" s="191">
        <f t="shared" si="1016"/>
        <v>0</v>
      </c>
      <c r="Q1089" s="111">
        <f t="shared" si="1016"/>
        <v>0</v>
      </c>
      <c r="R1089" s="111">
        <f t="shared" si="1016"/>
        <v>0</v>
      </c>
      <c r="S1089" s="111">
        <f t="shared" si="1016"/>
        <v>0</v>
      </c>
      <c r="T1089" s="111">
        <f t="shared" si="1016"/>
        <v>0</v>
      </c>
      <c r="U1089" s="111">
        <f t="shared" si="1016"/>
        <v>0</v>
      </c>
      <c r="V1089" s="111">
        <f t="shared" si="1016"/>
        <v>0</v>
      </c>
      <c r="W1089" s="111">
        <f t="shared" si="1016"/>
        <v>0</v>
      </c>
      <c r="X1089" s="111">
        <f t="shared" si="1016"/>
        <v>0</v>
      </c>
      <c r="Y1089" s="111">
        <f t="shared" si="1016"/>
        <v>0</v>
      </c>
      <c r="Z1089" s="111">
        <f t="shared" si="1016"/>
        <v>0</v>
      </c>
      <c r="AA1089" s="111">
        <f t="shared" si="1016"/>
        <v>0</v>
      </c>
      <c r="AB1089" s="111">
        <f t="shared" si="1016"/>
        <v>0</v>
      </c>
      <c r="AC1089" s="111">
        <f t="shared" si="1016"/>
        <v>0</v>
      </c>
      <c r="AD1089" s="111">
        <f t="shared" si="1016"/>
        <v>0</v>
      </c>
      <c r="AE1089" s="292">
        <f t="shared" si="997"/>
        <v>0</v>
      </c>
      <c r="AF1089" s="111">
        <f t="shared" si="1016"/>
        <v>0</v>
      </c>
      <c r="AG1089" s="111">
        <f t="shared" si="1016"/>
        <v>0</v>
      </c>
      <c r="AH1089" s="296">
        <f t="shared" si="1016"/>
        <v>0</v>
      </c>
      <c r="AI1089" s="111">
        <f t="shared" si="1016"/>
        <v>0</v>
      </c>
      <c r="AJ1089" s="111">
        <f t="shared" si="1016"/>
        <v>0</v>
      </c>
      <c r="AK1089" s="111">
        <f t="shared" si="1016"/>
        <v>0</v>
      </c>
      <c r="AL1089" s="111">
        <f t="shared" si="1016"/>
        <v>0</v>
      </c>
      <c r="AM1089" s="111">
        <f t="shared" si="1016"/>
        <v>0</v>
      </c>
      <c r="AN1089" s="111">
        <f t="shared" si="1016"/>
        <v>0</v>
      </c>
      <c r="AO1089" s="111">
        <f t="shared" si="1016"/>
        <v>0</v>
      </c>
      <c r="AP1089" s="111">
        <f t="shared" si="1016"/>
        <v>0</v>
      </c>
    </row>
    <row r="1090" spans="1:42" ht="17.25" hidden="1" customHeight="1">
      <c r="A1090" s="43"/>
      <c r="B1090" s="43"/>
      <c r="C1090" s="28" t="s">
        <v>299</v>
      </c>
      <c r="D1090" s="29">
        <v>1</v>
      </c>
      <c r="E1090" s="248">
        <f t="shared" ref="E1090:K1090" si="1017">E1091+E1092</f>
        <v>0</v>
      </c>
      <c r="F1090" s="38">
        <f t="shared" si="1017"/>
        <v>0</v>
      </c>
      <c r="G1090" s="286">
        <f t="shared" si="1017"/>
        <v>0</v>
      </c>
      <c r="H1090" s="248">
        <f t="shared" si="1017"/>
        <v>0</v>
      </c>
      <c r="I1090" s="248">
        <f t="shared" si="1017"/>
        <v>0</v>
      </c>
      <c r="J1090" s="248">
        <f t="shared" si="1017"/>
        <v>0</v>
      </c>
      <c r="K1090" s="248">
        <f t="shared" si="1017"/>
        <v>0</v>
      </c>
      <c r="L1090" s="23">
        <f t="shared" si="966"/>
        <v>0</v>
      </c>
      <c r="M1090" s="23">
        <f t="shared" si="967"/>
        <v>0</v>
      </c>
      <c r="N1090" s="248">
        <f t="shared" ref="N1090:AP1090" si="1018">N1091+N1092</f>
        <v>0</v>
      </c>
      <c r="O1090" s="248">
        <f t="shared" si="1018"/>
        <v>0</v>
      </c>
      <c r="P1090" s="248">
        <f t="shared" si="1018"/>
        <v>0</v>
      </c>
      <c r="Q1090" s="38">
        <f t="shared" si="1018"/>
        <v>0</v>
      </c>
      <c r="R1090" s="38">
        <f t="shared" si="1018"/>
        <v>0</v>
      </c>
      <c r="S1090" s="38">
        <f t="shared" si="1018"/>
        <v>0</v>
      </c>
      <c r="T1090" s="38">
        <f t="shared" si="1018"/>
        <v>0</v>
      </c>
      <c r="U1090" s="38">
        <f t="shared" si="1018"/>
        <v>0</v>
      </c>
      <c r="V1090" s="38">
        <f t="shared" si="1018"/>
        <v>0</v>
      </c>
      <c r="W1090" s="38">
        <f t="shared" si="1018"/>
        <v>0</v>
      </c>
      <c r="X1090" s="38">
        <f t="shared" si="1018"/>
        <v>0</v>
      </c>
      <c r="Y1090" s="38">
        <f t="shared" si="1018"/>
        <v>0</v>
      </c>
      <c r="Z1090" s="38">
        <f t="shared" si="1018"/>
        <v>0</v>
      </c>
      <c r="AA1090" s="38">
        <f t="shared" si="1018"/>
        <v>0</v>
      </c>
      <c r="AB1090" s="38">
        <f t="shared" si="1018"/>
        <v>0</v>
      </c>
      <c r="AC1090" s="38">
        <f t="shared" si="1018"/>
        <v>0</v>
      </c>
      <c r="AD1090" s="38">
        <f t="shared" si="1018"/>
        <v>0</v>
      </c>
      <c r="AE1090" s="292">
        <f t="shared" si="997"/>
        <v>0</v>
      </c>
      <c r="AF1090" s="38">
        <f t="shared" si="1018"/>
        <v>0</v>
      </c>
      <c r="AG1090" s="38">
        <f t="shared" si="1018"/>
        <v>0</v>
      </c>
      <c r="AH1090" s="286">
        <f t="shared" si="1018"/>
        <v>0</v>
      </c>
      <c r="AI1090" s="38">
        <f t="shared" si="1018"/>
        <v>0</v>
      </c>
      <c r="AJ1090" s="38">
        <f t="shared" si="1018"/>
        <v>0</v>
      </c>
      <c r="AK1090" s="38">
        <f t="shared" si="1018"/>
        <v>0</v>
      </c>
      <c r="AL1090" s="38">
        <f t="shared" si="1018"/>
        <v>0</v>
      </c>
      <c r="AM1090" s="38">
        <f t="shared" si="1018"/>
        <v>0</v>
      </c>
      <c r="AN1090" s="38">
        <f t="shared" si="1018"/>
        <v>0</v>
      </c>
      <c r="AO1090" s="38">
        <f t="shared" si="1018"/>
        <v>0</v>
      </c>
      <c r="AP1090" s="38">
        <f t="shared" si="1018"/>
        <v>0</v>
      </c>
    </row>
    <row r="1091" spans="1:42" ht="17.25" hidden="1" customHeight="1">
      <c r="A1091" s="43"/>
      <c r="B1091" s="43"/>
      <c r="C1091" s="28" t="s">
        <v>300</v>
      </c>
      <c r="D1091" s="29">
        <v>10</v>
      </c>
      <c r="E1091" s="186"/>
      <c r="F1091" s="30"/>
      <c r="G1091" s="93"/>
      <c r="H1091" s="186"/>
      <c r="I1091" s="186"/>
      <c r="J1091" s="186"/>
      <c r="K1091" s="186"/>
      <c r="L1091" s="23">
        <f t="shared" si="966"/>
        <v>0</v>
      </c>
      <c r="M1091" s="23">
        <f t="shared" si="967"/>
        <v>0</v>
      </c>
      <c r="N1091" s="186"/>
      <c r="O1091" s="186"/>
      <c r="P1091" s="186"/>
      <c r="Q1091" s="30"/>
      <c r="R1091" s="30"/>
      <c r="S1091" s="30"/>
      <c r="T1091" s="30"/>
      <c r="U1091" s="30"/>
      <c r="V1091" s="30"/>
      <c r="W1091" s="30"/>
      <c r="X1091" s="30"/>
      <c r="Y1091" s="30"/>
      <c r="Z1091" s="30"/>
      <c r="AA1091" s="30"/>
      <c r="AB1091" s="30"/>
      <c r="AC1091" s="30"/>
      <c r="AD1091" s="30"/>
      <c r="AE1091" s="292">
        <f t="shared" si="997"/>
        <v>0</v>
      </c>
      <c r="AF1091" s="30"/>
      <c r="AG1091" s="30"/>
      <c r="AH1091" s="93"/>
      <c r="AI1091" s="30"/>
      <c r="AJ1091" s="30"/>
      <c r="AK1091" s="30"/>
      <c r="AL1091" s="30"/>
      <c r="AM1091" s="30"/>
      <c r="AN1091" s="30"/>
      <c r="AO1091" s="30"/>
      <c r="AP1091" s="30"/>
    </row>
    <row r="1092" spans="1:42" ht="17.25" hidden="1" customHeight="1">
      <c r="A1092" s="43"/>
      <c r="B1092" s="43"/>
      <c r="C1092" s="28" t="s">
        <v>301</v>
      </c>
      <c r="D1092" s="29">
        <v>20</v>
      </c>
      <c r="E1092" s="186"/>
      <c r="F1092" s="30"/>
      <c r="G1092" s="93"/>
      <c r="H1092" s="186"/>
      <c r="I1092" s="186"/>
      <c r="J1092" s="186"/>
      <c r="K1092" s="186"/>
      <c r="L1092" s="23">
        <f t="shared" si="966"/>
        <v>0</v>
      </c>
      <c r="M1092" s="23">
        <f t="shared" si="967"/>
        <v>0</v>
      </c>
      <c r="N1092" s="186"/>
      <c r="O1092" s="186"/>
      <c r="P1092" s="186"/>
      <c r="Q1092" s="30"/>
      <c r="R1092" s="30"/>
      <c r="S1092" s="30"/>
      <c r="T1092" s="30"/>
      <c r="U1092" s="30"/>
      <c r="V1092" s="30"/>
      <c r="W1092" s="30"/>
      <c r="X1092" s="30"/>
      <c r="Y1092" s="30"/>
      <c r="Z1092" s="30"/>
      <c r="AA1092" s="30"/>
      <c r="AB1092" s="30"/>
      <c r="AC1092" s="30"/>
      <c r="AD1092" s="30"/>
      <c r="AE1092" s="292">
        <f t="shared" si="997"/>
        <v>0</v>
      </c>
      <c r="AF1092" s="30"/>
      <c r="AG1092" s="30"/>
      <c r="AH1092" s="93"/>
      <c r="AI1092" s="30"/>
      <c r="AJ1092" s="30"/>
      <c r="AK1092" s="30"/>
      <c r="AL1092" s="30"/>
      <c r="AM1092" s="30"/>
      <c r="AN1092" s="30"/>
      <c r="AO1092" s="30"/>
      <c r="AP1092" s="30"/>
    </row>
    <row r="1093" spans="1:42" ht="17.25" hidden="1" customHeight="1">
      <c r="A1093" s="43"/>
      <c r="B1093" s="43"/>
      <c r="C1093" s="16" t="s">
        <v>310</v>
      </c>
      <c r="D1093" s="29" t="s">
        <v>421</v>
      </c>
      <c r="E1093" s="186"/>
      <c r="F1093" s="30"/>
      <c r="G1093" s="93"/>
      <c r="H1093" s="186"/>
      <c r="I1093" s="186"/>
      <c r="J1093" s="186"/>
      <c r="K1093" s="186"/>
      <c r="L1093" s="23">
        <f t="shared" si="966"/>
        <v>0</v>
      </c>
      <c r="M1093" s="23">
        <f t="shared" si="967"/>
        <v>0</v>
      </c>
      <c r="N1093" s="186"/>
      <c r="O1093" s="186"/>
      <c r="P1093" s="186"/>
      <c r="Q1093" s="30"/>
      <c r="R1093" s="30"/>
      <c r="S1093" s="30"/>
      <c r="T1093" s="30"/>
      <c r="U1093" s="30"/>
      <c r="V1093" s="30"/>
      <c r="W1093" s="30"/>
      <c r="X1093" s="30"/>
      <c r="Y1093" s="30"/>
      <c r="Z1093" s="30"/>
      <c r="AA1093" s="30"/>
      <c r="AB1093" s="30"/>
      <c r="AC1093" s="30"/>
      <c r="AD1093" s="30"/>
      <c r="AE1093" s="292">
        <f t="shared" si="997"/>
        <v>0</v>
      </c>
      <c r="AF1093" s="30"/>
      <c r="AG1093" s="30"/>
      <c r="AH1093" s="93"/>
      <c r="AI1093" s="30"/>
      <c r="AJ1093" s="30"/>
      <c r="AK1093" s="30"/>
      <c r="AL1093" s="30"/>
      <c r="AM1093" s="30"/>
      <c r="AN1093" s="30"/>
      <c r="AO1093" s="30"/>
      <c r="AP1093" s="30"/>
    </row>
    <row r="1094" spans="1:42" ht="17.25" hidden="1" customHeight="1">
      <c r="A1094" s="43"/>
      <c r="B1094" s="43"/>
      <c r="C1094" s="25" t="s">
        <v>311</v>
      </c>
      <c r="D1094" s="29"/>
      <c r="E1094" s="248">
        <f t="shared" ref="E1094:AP1094" si="1019">E1095</f>
        <v>0</v>
      </c>
      <c r="F1094" s="38">
        <f t="shared" si="1019"/>
        <v>0</v>
      </c>
      <c r="G1094" s="286">
        <f t="shared" si="1019"/>
        <v>0</v>
      </c>
      <c r="H1094" s="248">
        <f t="shared" si="1019"/>
        <v>0</v>
      </c>
      <c r="I1094" s="248">
        <f t="shared" si="1019"/>
        <v>0</v>
      </c>
      <c r="J1094" s="248">
        <f t="shared" si="1019"/>
        <v>0</v>
      </c>
      <c r="K1094" s="248">
        <f t="shared" si="1019"/>
        <v>0</v>
      </c>
      <c r="L1094" s="23">
        <f t="shared" si="966"/>
        <v>0</v>
      </c>
      <c r="M1094" s="23">
        <f t="shared" si="967"/>
        <v>0</v>
      </c>
      <c r="N1094" s="248">
        <f t="shared" si="1019"/>
        <v>0</v>
      </c>
      <c r="O1094" s="248">
        <f t="shared" si="1019"/>
        <v>0</v>
      </c>
      <c r="P1094" s="248">
        <f t="shared" si="1019"/>
        <v>0</v>
      </c>
      <c r="Q1094" s="38">
        <f t="shared" si="1019"/>
        <v>0</v>
      </c>
      <c r="R1094" s="38">
        <f t="shared" si="1019"/>
        <v>0</v>
      </c>
      <c r="S1094" s="38">
        <f t="shared" si="1019"/>
        <v>0</v>
      </c>
      <c r="T1094" s="38">
        <f t="shared" si="1019"/>
        <v>0</v>
      </c>
      <c r="U1094" s="38">
        <f t="shared" si="1019"/>
        <v>0</v>
      </c>
      <c r="V1094" s="38">
        <f t="shared" si="1019"/>
        <v>0</v>
      </c>
      <c r="W1094" s="38">
        <f t="shared" si="1019"/>
        <v>0</v>
      </c>
      <c r="X1094" s="38">
        <f t="shared" si="1019"/>
        <v>0</v>
      </c>
      <c r="Y1094" s="38">
        <f t="shared" si="1019"/>
        <v>0</v>
      </c>
      <c r="Z1094" s="38">
        <f t="shared" si="1019"/>
        <v>0</v>
      </c>
      <c r="AA1094" s="38">
        <f t="shared" si="1019"/>
        <v>0</v>
      </c>
      <c r="AB1094" s="38">
        <f t="shared" si="1019"/>
        <v>0</v>
      </c>
      <c r="AC1094" s="38">
        <f t="shared" si="1019"/>
        <v>0</v>
      </c>
      <c r="AD1094" s="38">
        <f t="shared" si="1019"/>
        <v>0</v>
      </c>
      <c r="AE1094" s="292">
        <f t="shared" si="997"/>
        <v>0</v>
      </c>
      <c r="AF1094" s="38">
        <f t="shared" si="1019"/>
        <v>0</v>
      </c>
      <c r="AG1094" s="38">
        <f t="shared" si="1019"/>
        <v>0</v>
      </c>
      <c r="AH1094" s="286">
        <f t="shared" si="1019"/>
        <v>0</v>
      </c>
      <c r="AI1094" s="38">
        <f t="shared" si="1019"/>
        <v>0</v>
      </c>
      <c r="AJ1094" s="38">
        <f t="shared" si="1019"/>
        <v>0</v>
      </c>
      <c r="AK1094" s="38">
        <f t="shared" si="1019"/>
        <v>0</v>
      </c>
      <c r="AL1094" s="38">
        <f t="shared" si="1019"/>
        <v>0</v>
      </c>
      <c r="AM1094" s="38">
        <f t="shared" si="1019"/>
        <v>0</v>
      </c>
      <c r="AN1094" s="38">
        <f t="shared" si="1019"/>
        <v>0</v>
      </c>
      <c r="AO1094" s="38">
        <f t="shared" si="1019"/>
        <v>0</v>
      </c>
      <c r="AP1094" s="38">
        <f t="shared" si="1019"/>
        <v>0</v>
      </c>
    </row>
    <row r="1095" spans="1:42" ht="17.25" hidden="1" customHeight="1">
      <c r="A1095" s="43"/>
      <c r="B1095" s="43"/>
      <c r="C1095" s="28" t="s">
        <v>365</v>
      </c>
      <c r="D1095" s="29">
        <v>70</v>
      </c>
      <c r="E1095" s="186"/>
      <c r="F1095" s="30"/>
      <c r="G1095" s="93"/>
      <c r="H1095" s="186"/>
      <c r="I1095" s="186"/>
      <c r="J1095" s="186"/>
      <c r="K1095" s="186"/>
      <c r="L1095" s="23">
        <f t="shared" si="966"/>
        <v>0</v>
      </c>
      <c r="M1095" s="23">
        <f t="shared" si="967"/>
        <v>0</v>
      </c>
      <c r="N1095" s="186"/>
      <c r="O1095" s="186"/>
      <c r="P1095" s="186"/>
      <c r="Q1095" s="30"/>
      <c r="R1095" s="30"/>
      <c r="S1095" s="30"/>
      <c r="T1095" s="30"/>
      <c r="U1095" s="30"/>
      <c r="V1095" s="30"/>
      <c r="W1095" s="30"/>
      <c r="X1095" s="30"/>
      <c r="Y1095" s="30"/>
      <c r="Z1095" s="30"/>
      <c r="AA1095" s="30"/>
      <c r="AB1095" s="30"/>
      <c r="AC1095" s="30"/>
      <c r="AD1095" s="30"/>
      <c r="AE1095" s="292">
        <f t="shared" si="997"/>
        <v>0</v>
      </c>
      <c r="AF1095" s="30"/>
      <c r="AG1095" s="30"/>
      <c r="AH1095" s="93"/>
      <c r="AI1095" s="30"/>
      <c r="AJ1095" s="30"/>
      <c r="AK1095" s="30"/>
      <c r="AL1095" s="30"/>
      <c r="AM1095" s="30"/>
      <c r="AN1095" s="30"/>
      <c r="AO1095" s="30"/>
      <c r="AP1095" s="30"/>
    </row>
    <row r="1096" spans="1:42" ht="16.5" hidden="1" customHeight="1">
      <c r="A1096" s="43"/>
      <c r="B1096" s="43"/>
      <c r="C1096" s="215" t="s">
        <v>667</v>
      </c>
      <c r="D1096" s="216" t="s">
        <v>668</v>
      </c>
      <c r="E1096" s="186">
        <f t="shared" ref="E1096:K1096" si="1020">E1097+E1102</f>
        <v>0</v>
      </c>
      <c r="F1096" s="30">
        <f t="shared" si="1020"/>
        <v>0</v>
      </c>
      <c r="G1096" s="93">
        <f t="shared" si="1020"/>
        <v>0</v>
      </c>
      <c r="H1096" s="186">
        <f t="shared" si="1020"/>
        <v>0</v>
      </c>
      <c r="I1096" s="186">
        <f t="shared" si="1020"/>
        <v>0</v>
      </c>
      <c r="J1096" s="186">
        <f t="shared" si="1020"/>
        <v>0</v>
      </c>
      <c r="K1096" s="186">
        <f t="shared" si="1020"/>
        <v>0</v>
      </c>
      <c r="L1096" s="23">
        <f t="shared" si="966"/>
        <v>0</v>
      </c>
      <c r="M1096" s="23">
        <f t="shared" si="967"/>
        <v>0</v>
      </c>
      <c r="N1096" s="186">
        <f t="shared" ref="N1096:AP1096" si="1021">N1097+N1102</f>
        <v>0</v>
      </c>
      <c r="O1096" s="186">
        <f t="shared" si="1021"/>
        <v>0</v>
      </c>
      <c r="P1096" s="186">
        <f t="shared" si="1021"/>
        <v>0</v>
      </c>
      <c r="Q1096" s="30">
        <f t="shared" si="1021"/>
        <v>0</v>
      </c>
      <c r="R1096" s="30">
        <f t="shared" si="1021"/>
        <v>0</v>
      </c>
      <c r="S1096" s="30">
        <f t="shared" si="1021"/>
        <v>0</v>
      </c>
      <c r="T1096" s="30">
        <f t="shared" si="1021"/>
        <v>0</v>
      </c>
      <c r="U1096" s="30">
        <f t="shared" si="1021"/>
        <v>0</v>
      </c>
      <c r="V1096" s="30">
        <f t="shared" si="1021"/>
        <v>0</v>
      </c>
      <c r="W1096" s="30">
        <f t="shared" si="1021"/>
        <v>0</v>
      </c>
      <c r="X1096" s="30">
        <f t="shared" si="1021"/>
        <v>0</v>
      </c>
      <c r="Y1096" s="30">
        <f t="shared" si="1021"/>
        <v>0</v>
      </c>
      <c r="Z1096" s="30">
        <f t="shared" si="1021"/>
        <v>0</v>
      </c>
      <c r="AA1096" s="30">
        <f t="shared" si="1021"/>
        <v>0</v>
      </c>
      <c r="AB1096" s="30">
        <f t="shared" si="1021"/>
        <v>0</v>
      </c>
      <c r="AC1096" s="30">
        <f t="shared" si="1021"/>
        <v>0</v>
      </c>
      <c r="AD1096" s="30">
        <f t="shared" si="1021"/>
        <v>0</v>
      </c>
      <c r="AE1096" s="292">
        <f t="shared" si="997"/>
        <v>0</v>
      </c>
      <c r="AF1096" s="30">
        <f t="shared" si="1021"/>
        <v>0</v>
      </c>
      <c r="AG1096" s="30">
        <f t="shared" si="1021"/>
        <v>0</v>
      </c>
      <c r="AH1096" s="93">
        <f t="shared" si="1021"/>
        <v>0</v>
      </c>
      <c r="AI1096" s="30">
        <f t="shared" si="1021"/>
        <v>0</v>
      </c>
      <c r="AJ1096" s="30">
        <f t="shared" si="1021"/>
        <v>0</v>
      </c>
      <c r="AK1096" s="30">
        <f t="shared" si="1021"/>
        <v>0</v>
      </c>
      <c r="AL1096" s="30">
        <f t="shared" si="1021"/>
        <v>0</v>
      </c>
      <c r="AM1096" s="30">
        <f t="shared" si="1021"/>
        <v>0</v>
      </c>
      <c r="AN1096" s="30">
        <f t="shared" si="1021"/>
        <v>0</v>
      </c>
      <c r="AO1096" s="30">
        <f t="shared" si="1021"/>
        <v>0</v>
      </c>
      <c r="AP1096" s="30">
        <f t="shared" si="1021"/>
        <v>0</v>
      </c>
    </row>
    <row r="1097" spans="1:42" ht="17.25" hidden="1" customHeight="1">
      <c r="A1097" s="43"/>
      <c r="B1097" s="43"/>
      <c r="C1097" s="25" t="s">
        <v>298</v>
      </c>
      <c r="D1097" s="29"/>
      <c r="E1097" s="186">
        <f t="shared" ref="E1097:K1097" si="1022">E1098+E1101</f>
        <v>0</v>
      </c>
      <c r="F1097" s="30">
        <f t="shared" si="1022"/>
        <v>0</v>
      </c>
      <c r="G1097" s="93">
        <f t="shared" si="1022"/>
        <v>0</v>
      </c>
      <c r="H1097" s="186">
        <f t="shared" si="1022"/>
        <v>0</v>
      </c>
      <c r="I1097" s="186">
        <f t="shared" si="1022"/>
        <v>0</v>
      </c>
      <c r="J1097" s="186">
        <f t="shared" si="1022"/>
        <v>0</v>
      </c>
      <c r="K1097" s="186">
        <f t="shared" si="1022"/>
        <v>0</v>
      </c>
      <c r="L1097" s="23">
        <f t="shared" si="966"/>
        <v>0</v>
      </c>
      <c r="M1097" s="23">
        <f t="shared" si="967"/>
        <v>0</v>
      </c>
      <c r="N1097" s="186">
        <f t="shared" ref="N1097:AP1097" si="1023">N1098+N1101</f>
        <v>0</v>
      </c>
      <c r="O1097" s="186">
        <f t="shared" si="1023"/>
        <v>0</v>
      </c>
      <c r="P1097" s="186">
        <f t="shared" si="1023"/>
        <v>0</v>
      </c>
      <c r="Q1097" s="30">
        <f t="shared" si="1023"/>
        <v>0</v>
      </c>
      <c r="R1097" s="30">
        <f t="shared" si="1023"/>
        <v>0</v>
      </c>
      <c r="S1097" s="30">
        <f t="shared" si="1023"/>
        <v>0</v>
      </c>
      <c r="T1097" s="30">
        <f t="shared" si="1023"/>
        <v>0</v>
      </c>
      <c r="U1097" s="30">
        <f t="shared" si="1023"/>
        <v>0</v>
      </c>
      <c r="V1097" s="30">
        <f t="shared" si="1023"/>
        <v>0</v>
      </c>
      <c r="W1097" s="30">
        <f t="shared" si="1023"/>
        <v>0</v>
      </c>
      <c r="X1097" s="30">
        <f t="shared" si="1023"/>
        <v>0</v>
      </c>
      <c r="Y1097" s="30">
        <f t="shared" si="1023"/>
        <v>0</v>
      </c>
      <c r="Z1097" s="30">
        <f t="shared" si="1023"/>
        <v>0</v>
      </c>
      <c r="AA1097" s="30">
        <f t="shared" si="1023"/>
        <v>0</v>
      </c>
      <c r="AB1097" s="30">
        <f t="shared" si="1023"/>
        <v>0</v>
      </c>
      <c r="AC1097" s="30">
        <f t="shared" si="1023"/>
        <v>0</v>
      </c>
      <c r="AD1097" s="30">
        <f t="shared" si="1023"/>
        <v>0</v>
      </c>
      <c r="AE1097" s="292">
        <f t="shared" si="997"/>
        <v>0</v>
      </c>
      <c r="AF1097" s="30">
        <f t="shared" si="1023"/>
        <v>0</v>
      </c>
      <c r="AG1097" s="30">
        <f t="shared" si="1023"/>
        <v>0</v>
      </c>
      <c r="AH1097" s="93">
        <f t="shared" si="1023"/>
        <v>0</v>
      </c>
      <c r="AI1097" s="30">
        <f t="shared" si="1023"/>
        <v>0</v>
      </c>
      <c r="AJ1097" s="30">
        <f t="shared" si="1023"/>
        <v>0</v>
      </c>
      <c r="AK1097" s="30">
        <f t="shared" si="1023"/>
        <v>0</v>
      </c>
      <c r="AL1097" s="30">
        <f t="shared" si="1023"/>
        <v>0</v>
      </c>
      <c r="AM1097" s="30">
        <f t="shared" si="1023"/>
        <v>0</v>
      </c>
      <c r="AN1097" s="30">
        <f t="shared" si="1023"/>
        <v>0</v>
      </c>
      <c r="AO1097" s="30">
        <f t="shared" si="1023"/>
        <v>0</v>
      </c>
      <c r="AP1097" s="30">
        <f t="shared" si="1023"/>
        <v>0</v>
      </c>
    </row>
    <row r="1098" spans="1:42" ht="17.25" hidden="1" customHeight="1">
      <c r="A1098" s="43"/>
      <c r="B1098" s="43"/>
      <c r="C1098" s="28" t="s">
        <v>299</v>
      </c>
      <c r="D1098" s="29">
        <v>1</v>
      </c>
      <c r="E1098" s="186">
        <f t="shared" ref="E1098:K1098" si="1024">E1099+E1100</f>
        <v>0</v>
      </c>
      <c r="F1098" s="30">
        <f t="shared" si="1024"/>
        <v>0</v>
      </c>
      <c r="G1098" s="93">
        <f t="shared" si="1024"/>
        <v>0</v>
      </c>
      <c r="H1098" s="186">
        <f t="shared" si="1024"/>
        <v>0</v>
      </c>
      <c r="I1098" s="186">
        <f t="shared" si="1024"/>
        <v>0</v>
      </c>
      <c r="J1098" s="186">
        <f t="shared" si="1024"/>
        <v>0</v>
      </c>
      <c r="K1098" s="186">
        <f t="shared" si="1024"/>
        <v>0</v>
      </c>
      <c r="L1098" s="23">
        <f t="shared" si="966"/>
        <v>0</v>
      </c>
      <c r="M1098" s="23">
        <f t="shared" si="967"/>
        <v>0</v>
      </c>
      <c r="N1098" s="186">
        <f t="shared" ref="N1098:AP1098" si="1025">N1099+N1100</f>
        <v>0</v>
      </c>
      <c r="O1098" s="186">
        <f t="shared" si="1025"/>
        <v>0</v>
      </c>
      <c r="P1098" s="186">
        <f t="shared" si="1025"/>
        <v>0</v>
      </c>
      <c r="Q1098" s="30">
        <f t="shared" si="1025"/>
        <v>0</v>
      </c>
      <c r="R1098" s="30">
        <f t="shared" si="1025"/>
        <v>0</v>
      </c>
      <c r="S1098" s="30">
        <f t="shared" si="1025"/>
        <v>0</v>
      </c>
      <c r="T1098" s="30">
        <f t="shared" si="1025"/>
        <v>0</v>
      </c>
      <c r="U1098" s="30">
        <f t="shared" si="1025"/>
        <v>0</v>
      </c>
      <c r="V1098" s="30">
        <f t="shared" si="1025"/>
        <v>0</v>
      </c>
      <c r="W1098" s="30">
        <f t="shared" si="1025"/>
        <v>0</v>
      </c>
      <c r="X1098" s="30">
        <f t="shared" si="1025"/>
        <v>0</v>
      </c>
      <c r="Y1098" s="30">
        <f t="shared" si="1025"/>
        <v>0</v>
      </c>
      <c r="Z1098" s="30">
        <f t="shared" si="1025"/>
        <v>0</v>
      </c>
      <c r="AA1098" s="30">
        <f t="shared" si="1025"/>
        <v>0</v>
      </c>
      <c r="AB1098" s="30">
        <f t="shared" si="1025"/>
        <v>0</v>
      </c>
      <c r="AC1098" s="30">
        <f t="shared" si="1025"/>
        <v>0</v>
      </c>
      <c r="AD1098" s="30">
        <f t="shared" si="1025"/>
        <v>0</v>
      </c>
      <c r="AE1098" s="292">
        <f t="shared" si="997"/>
        <v>0</v>
      </c>
      <c r="AF1098" s="30">
        <f t="shared" si="1025"/>
        <v>0</v>
      </c>
      <c r="AG1098" s="30">
        <f t="shared" si="1025"/>
        <v>0</v>
      </c>
      <c r="AH1098" s="93">
        <f t="shared" si="1025"/>
        <v>0</v>
      </c>
      <c r="AI1098" s="30">
        <f t="shared" si="1025"/>
        <v>0</v>
      </c>
      <c r="AJ1098" s="30">
        <f t="shared" si="1025"/>
        <v>0</v>
      </c>
      <c r="AK1098" s="30">
        <f t="shared" si="1025"/>
        <v>0</v>
      </c>
      <c r="AL1098" s="30">
        <f t="shared" si="1025"/>
        <v>0</v>
      </c>
      <c r="AM1098" s="30">
        <f t="shared" si="1025"/>
        <v>0</v>
      </c>
      <c r="AN1098" s="30">
        <f t="shared" si="1025"/>
        <v>0</v>
      </c>
      <c r="AO1098" s="30">
        <f t="shared" si="1025"/>
        <v>0</v>
      </c>
      <c r="AP1098" s="30">
        <f t="shared" si="1025"/>
        <v>0</v>
      </c>
    </row>
    <row r="1099" spans="1:42" ht="17.25" hidden="1" customHeight="1">
      <c r="A1099" s="43"/>
      <c r="B1099" s="43"/>
      <c r="C1099" s="28" t="s">
        <v>300</v>
      </c>
      <c r="D1099" s="29">
        <v>10</v>
      </c>
      <c r="E1099" s="186"/>
      <c r="F1099" s="30"/>
      <c r="G1099" s="93"/>
      <c r="H1099" s="186"/>
      <c r="I1099" s="186"/>
      <c r="J1099" s="186"/>
      <c r="K1099" s="186"/>
      <c r="L1099" s="23">
        <f t="shared" si="966"/>
        <v>0</v>
      </c>
      <c r="M1099" s="23">
        <f t="shared" si="967"/>
        <v>0</v>
      </c>
      <c r="N1099" s="186"/>
      <c r="O1099" s="186"/>
      <c r="P1099" s="186"/>
      <c r="Q1099" s="30"/>
      <c r="R1099" s="30"/>
      <c r="S1099" s="30"/>
      <c r="T1099" s="30"/>
      <c r="U1099" s="30"/>
      <c r="V1099" s="30"/>
      <c r="W1099" s="30"/>
      <c r="X1099" s="30"/>
      <c r="Y1099" s="30"/>
      <c r="Z1099" s="30"/>
      <c r="AA1099" s="30"/>
      <c r="AB1099" s="30"/>
      <c r="AC1099" s="30"/>
      <c r="AD1099" s="30"/>
      <c r="AE1099" s="292">
        <f t="shared" si="997"/>
        <v>0</v>
      </c>
      <c r="AF1099" s="30"/>
      <c r="AG1099" s="30"/>
      <c r="AH1099" s="93"/>
      <c r="AI1099" s="30"/>
      <c r="AJ1099" s="30"/>
      <c r="AK1099" s="30"/>
      <c r="AL1099" s="30"/>
      <c r="AM1099" s="30"/>
      <c r="AN1099" s="30"/>
      <c r="AO1099" s="30"/>
      <c r="AP1099" s="30"/>
    </row>
    <row r="1100" spans="1:42" ht="17.25" hidden="1" customHeight="1">
      <c r="A1100" s="43"/>
      <c r="B1100" s="43"/>
      <c r="C1100" s="28" t="s">
        <v>301</v>
      </c>
      <c r="D1100" s="29">
        <v>20</v>
      </c>
      <c r="E1100" s="186"/>
      <c r="F1100" s="30"/>
      <c r="G1100" s="93"/>
      <c r="H1100" s="186"/>
      <c r="I1100" s="186"/>
      <c r="J1100" s="186"/>
      <c r="K1100" s="186"/>
      <c r="L1100" s="23">
        <f t="shared" ref="L1100:L1163" si="1026">H1100+I1100+J1100+K1100</f>
        <v>0</v>
      </c>
      <c r="M1100" s="23">
        <f t="shared" ref="M1100:M1163" si="1027">G1100-L1100</f>
        <v>0</v>
      </c>
      <c r="N1100" s="186"/>
      <c r="O1100" s="186"/>
      <c r="P1100" s="186"/>
      <c r="Q1100" s="30"/>
      <c r="R1100" s="30"/>
      <c r="S1100" s="30"/>
      <c r="T1100" s="30"/>
      <c r="U1100" s="30"/>
      <c r="V1100" s="30"/>
      <c r="W1100" s="30"/>
      <c r="X1100" s="30"/>
      <c r="Y1100" s="30"/>
      <c r="Z1100" s="30"/>
      <c r="AA1100" s="30"/>
      <c r="AB1100" s="30"/>
      <c r="AC1100" s="30"/>
      <c r="AD1100" s="30"/>
      <c r="AE1100" s="292">
        <f t="shared" si="997"/>
        <v>0</v>
      </c>
      <c r="AF1100" s="30"/>
      <c r="AG1100" s="30"/>
      <c r="AH1100" s="93"/>
      <c r="AI1100" s="30"/>
      <c r="AJ1100" s="30"/>
      <c r="AK1100" s="30"/>
      <c r="AL1100" s="30"/>
      <c r="AM1100" s="30"/>
      <c r="AN1100" s="30"/>
      <c r="AO1100" s="30"/>
      <c r="AP1100" s="30"/>
    </row>
    <row r="1101" spans="1:42" ht="17.25" hidden="1" customHeight="1">
      <c r="A1101" s="43"/>
      <c r="B1101" s="43"/>
      <c r="C1101" s="16" t="s">
        <v>310</v>
      </c>
      <c r="D1101" s="29" t="s">
        <v>421</v>
      </c>
      <c r="E1101" s="186"/>
      <c r="F1101" s="30"/>
      <c r="G1101" s="93"/>
      <c r="H1101" s="186"/>
      <c r="I1101" s="186"/>
      <c r="J1101" s="186"/>
      <c r="K1101" s="186"/>
      <c r="L1101" s="23">
        <f t="shared" si="1026"/>
        <v>0</v>
      </c>
      <c r="M1101" s="23">
        <f t="shared" si="1027"/>
        <v>0</v>
      </c>
      <c r="N1101" s="186"/>
      <c r="O1101" s="186"/>
      <c r="P1101" s="186"/>
      <c r="Q1101" s="30"/>
      <c r="R1101" s="30"/>
      <c r="S1101" s="30"/>
      <c r="T1101" s="30"/>
      <c r="U1101" s="30"/>
      <c r="V1101" s="30"/>
      <c r="W1101" s="30"/>
      <c r="X1101" s="30"/>
      <c r="Y1101" s="30"/>
      <c r="Z1101" s="30"/>
      <c r="AA1101" s="30"/>
      <c r="AB1101" s="30"/>
      <c r="AC1101" s="30"/>
      <c r="AD1101" s="30"/>
      <c r="AE1101" s="292">
        <f t="shared" si="997"/>
        <v>0</v>
      </c>
      <c r="AF1101" s="30"/>
      <c r="AG1101" s="30"/>
      <c r="AH1101" s="93"/>
      <c r="AI1101" s="30"/>
      <c r="AJ1101" s="30"/>
      <c r="AK1101" s="30"/>
      <c r="AL1101" s="30"/>
      <c r="AM1101" s="30"/>
      <c r="AN1101" s="30"/>
      <c r="AO1101" s="30"/>
      <c r="AP1101" s="30"/>
    </row>
    <row r="1102" spans="1:42" ht="17.25" hidden="1" customHeight="1">
      <c r="A1102" s="43"/>
      <c r="B1102" s="43"/>
      <c r="C1102" s="25" t="s">
        <v>311</v>
      </c>
      <c r="D1102" s="29"/>
      <c r="E1102" s="186">
        <f t="shared" ref="E1102:AP1102" si="1028">E1103</f>
        <v>0</v>
      </c>
      <c r="F1102" s="30">
        <f t="shared" si="1028"/>
        <v>0</v>
      </c>
      <c r="G1102" s="93">
        <f t="shared" si="1028"/>
        <v>0</v>
      </c>
      <c r="H1102" s="186">
        <f t="shared" si="1028"/>
        <v>0</v>
      </c>
      <c r="I1102" s="186">
        <f t="shared" si="1028"/>
        <v>0</v>
      </c>
      <c r="J1102" s="186">
        <f t="shared" si="1028"/>
        <v>0</v>
      </c>
      <c r="K1102" s="186">
        <f t="shared" si="1028"/>
        <v>0</v>
      </c>
      <c r="L1102" s="23">
        <f t="shared" si="1026"/>
        <v>0</v>
      </c>
      <c r="M1102" s="23">
        <f t="shared" si="1027"/>
        <v>0</v>
      </c>
      <c r="N1102" s="186">
        <f t="shared" si="1028"/>
        <v>0</v>
      </c>
      <c r="O1102" s="186">
        <f t="shared" si="1028"/>
        <v>0</v>
      </c>
      <c r="P1102" s="186">
        <f t="shared" si="1028"/>
        <v>0</v>
      </c>
      <c r="Q1102" s="30">
        <f t="shared" si="1028"/>
        <v>0</v>
      </c>
      <c r="R1102" s="30">
        <f t="shared" si="1028"/>
        <v>0</v>
      </c>
      <c r="S1102" s="30">
        <f t="shared" si="1028"/>
        <v>0</v>
      </c>
      <c r="T1102" s="30">
        <f t="shared" si="1028"/>
        <v>0</v>
      </c>
      <c r="U1102" s="30">
        <f t="shared" si="1028"/>
        <v>0</v>
      </c>
      <c r="V1102" s="30">
        <f t="shared" si="1028"/>
        <v>0</v>
      </c>
      <c r="W1102" s="30">
        <f t="shared" si="1028"/>
        <v>0</v>
      </c>
      <c r="X1102" s="30">
        <f t="shared" si="1028"/>
        <v>0</v>
      </c>
      <c r="Y1102" s="30">
        <f t="shared" si="1028"/>
        <v>0</v>
      </c>
      <c r="Z1102" s="30">
        <f t="shared" si="1028"/>
        <v>0</v>
      </c>
      <c r="AA1102" s="30">
        <f t="shared" si="1028"/>
        <v>0</v>
      </c>
      <c r="AB1102" s="30">
        <f t="shared" si="1028"/>
        <v>0</v>
      </c>
      <c r="AC1102" s="30">
        <f t="shared" si="1028"/>
        <v>0</v>
      </c>
      <c r="AD1102" s="30">
        <f t="shared" si="1028"/>
        <v>0</v>
      </c>
      <c r="AE1102" s="292">
        <f t="shared" si="997"/>
        <v>0</v>
      </c>
      <c r="AF1102" s="30">
        <f t="shared" si="1028"/>
        <v>0</v>
      </c>
      <c r="AG1102" s="30">
        <f t="shared" si="1028"/>
        <v>0</v>
      </c>
      <c r="AH1102" s="93">
        <f t="shared" si="1028"/>
        <v>0</v>
      </c>
      <c r="AI1102" s="30">
        <f t="shared" si="1028"/>
        <v>0</v>
      </c>
      <c r="AJ1102" s="30">
        <f t="shared" si="1028"/>
        <v>0</v>
      </c>
      <c r="AK1102" s="30">
        <f t="shared" si="1028"/>
        <v>0</v>
      </c>
      <c r="AL1102" s="30">
        <f t="shared" si="1028"/>
        <v>0</v>
      </c>
      <c r="AM1102" s="30">
        <f t="shared" si="1028"/>
        <v>0</v>
      </c>
      <c r="AN1102" s="30">
        <f t="shared" si="1028"/>
        <v>0</v>
      </c>
      <c r="AO1102" s="30">
        <f t="shared" si="1028"/>
        <v>0</v>
      </c>
      <c r="AP1102" s="30">
        <f t="shared" si="1028"/>
        <v>0</v>
      </c>
    </row>
    <row r="1103" spans="1:42" ht="17.25" hidden="1" customHeight="1">
      <c r="A1103" s="43"/>
      <c r="B1103" s="43"/>
      <c r="C1103" s="28" t="s">
        <v>365</v>
      </c>
      <c r="D1103" s="29">
        <v>70</v>
      </c>
      <c r="E1103" s="186"/>
      <c r="F1103" s="30"/>
      <c r="G1103" s="93"/>
      <c r="H1103" s="186"/>
      <c r="I1103" s="186"/>
      <c r="J1103" s="186"/>
      <c r="K1103" s="186"/>
      <c r="L1103" s="23">
        <f t="shared" si="1026"/>
        <v>0</v>
      </c>
      <c r="M1103" s="23">
        <f t="shared" si="1027"/>
        <v>0</v>
      </c>
      <c r="N1103" s="186"/>
      <c r="O1103" s="186"/>
      <c r="P1103" s="186"/>
      <c r="Q1103" s="30"/>
      <c r="R1103" s="30"/>
      <c r="S1103" s="30"/>
      <c r="T1103" s="30"/>
      <c r="U1103" s="30"/>
      <c r="V1103" s="30"/>
      <c r="W1103" s="30"/>
      <c r="X1103" s="30"/>
      <c r="Y1103" s="30"/>
      <c r="Z1103" s="30"/>
      <c r="AA1103" s="30"/>
      <c r="AB1103" s="30"/>
      <c r="AC1103" s="30"/>
      <c r="AD1103" s="30"/>
      <c r="AE1103" s="292">
        <f t="shared" si="997"/>
        <v>0</v>
      </c>
      <c r="AF1103" s="30"/>
      <c r="AG1103" s="30"/>
      <c r="AH1103" s="93"/>
      <c r="AI1103" s="30"/>
      <c r="AJ1103" s="30"/>
      <c r="AK1103" s="30"/>
      <c r="AL1103" s="30"/>
      <c r="AM1103" s="30"/>
      <c r="AN1103" s="30"/>
      <c r="AO1103" s="30"/>
      <c r="AP1103" s="30"/>
    </row>
    <row r="1104" spans="1:42" ht="40.5" customHeight="1">
      <c r="A1104" s="43" t="s">
        <v>669</v>
      </c>
      <c r="B1104" s="43"/>
      <c r="C1104" s="154" t="s">
        <v>670</v>
      </c>
      <c r="D1104" s="155" t="s">
        <v>671</v>
      </c>
      <c r="E1104" s="263">
        <f t="shared" ref="E1104:K1104" si="1029">E1105+E1110</f>
        <v>52716.21</v>
      </c>
      <c r="F1104" s="156">
        <f t="shared" si="1029"/>
        <v>51000</v>
      </c>
      <c r="G1104" s="300">
        <f t="shared" si="1029"/>
        <v>43838</v>
      </c>
      <c r="H1104" s="263">
        <f t="shared" si="1029"/>
        <v>14038</v>
      </c>
      <c r="I1104" s="263">
        <f t="shared" si="1029"/>
        <v>11700</v>
      </c>
      <c r="J1104" s="263">
        <f t="shared" si="1029"/>
        <v>10700</v>
      </c>
      <c r="K1104" s="263">
        <f t="shared" si="1029"/>
        <v>7400</v>
      </c>
      <c r="L1104" s="23">
        <f t="shared" si="1026"/>
        <v>43838</v>
      </c>
      <c r="M1104" s="23">
        <f t="shared" si="1027"/>
        <v>0</v>
      </c>
      <c r="N1104" s="263">
        <f t="shared" ref="N1104:AP1104" si="1030">N1105+N1110</f>
        <v>41500</v>
      </c>
      <c r="O1104" s="263">
        <f t="shared" si="1030"/>
        <v>42500</v>
      </c>
      <c r="P1104" s="263">
        <f t="shared" si="1030"/>
        <v>42500</v>
      </c>
      <c r="Q1104" s="156">
        <f t="shared" si="1030"/>
        <v>0</v>
      </c>
      <c r="R1104" s="156">
        <f t="shared" si="1030"/>
        <v>0</v>
      </c>
      <c r="S1104" s="156">
        <f t="shared" si="1030"/>
        <v>78.38</v>
      </c>
      <c r="T1104" s="156">
        <f t="shared" si="1030"/>
        <v>-19.04</v>
      </c>
      <c r="U1104" s="156">
        <f t="shared" si="1030"/>
        <v>0</v>
      </c>
      <c r="V1104" s="156">
        <f t="shared" si="1030"/>
        <v>0</v>
      </c>
      <c r="W1104" s="156">
        <f t="shared" si="1030"/>
        <v>0</v>
      </c>
      <c r="X1104" s="156">
        <f t="shared" si="1030"/>
        <v>69.22999999999999</v>
      </c>
      <c r="Y1104" s="156">
        <f t="shared" si="1030"/>
        <v>0</v>
      </c>
      <c r="Z1104" s="156">
        <f t="shared" si="1030"/>
        <v>0</v>
      </c>
      <c r="AA1104" s="156">
        <f t="shared" si="1030"/>
        <v>1204</v>
      </c>
      <c r="AB1104" s="156">
        <f t="shared" si="1030"/>
        <v>0</v>
      </c>
      <c r="AC1104" s="156">
        <f t="shared" si="1030"/>
        <v>0</v>
      </c>
      <c r="AD1104" s="156">
        <f t="shared" si="1030"/>
        <v>0</v>
      </c>
      <c r="AE1104" s="292">
        <f t="shared" si="997"/>
        <v>45170.57</v>
      </c>
      <c r="AF1104" s="156">
        <f t="shared" si="1030"/>
        <v>45170.570000000007</v>
      </c>
      <c r="AG1104" s="156">
        <f t="shared" si="1030"/>
        <v>43219</v>
      </c>
      <c r="AH1104" s="300">
        <f t="shared" si="1030"/>
        <v>47018</v>
      </c>
      <c r="AI1104" s="156">
        <f t="shared" si="1030"/>
        <v>0</v>
      </c>
      <c r="AJ1104" s="156">
        <f t="shared" si="1030"/>
        <v>0</v>
      </c>
      <c r="AK1104" s="156">
        <f t="shared" si="1030"/>
        <v>0</v>
      </c>
      <c r="AL1104" s="156">
        <f t="shared" si="1030"/>
        <v>58039</v>
      </c>
      <c r="AM1104" s="156">
        <f t="shared" si="1030"/>
        <v>58021</v>
      </c>
      <c r="AN1104" s="156">
        <f t="shared" si="1030"/>
        <v>58021</v>
      </c>
      <c r="AO1104" s="156">
        <f t="shared" si="1030"/>
        <v>58021</v>
      </c>
      <c r="AP1104" s="156">
        <f t="shared" si="1030"/>
        <v>0</v>
      </c>
    </row>
    <row r="1105" spans="1:42" ht="14.25">
      <c r="A1105" s="43"/>
      <c r="B1105" s="43"/>
      <c r="C1105" s="25" t="s">
        <v>298</v>
      </c>
      <c r="D1105" s="29"/>
      <c r="E1105" s="191">
        <f t="shared" ref="E1105:K1105" si="1031">E1106+E1109</f>
        <v>52175.21</v>
      </c>
      <c r="F1105" s="111">
        <f t="shared" si="1031"/>
        <v>51000</v>
      </c>
      <c r="G1105" s="296">
        <f t="shared" si="1031"/>
        <v>43500</v>
      </c>
      <c r="H1105" s="191">
        <f t="shared" si="1031"/>
        <v>13700</v>
      </c>
      <c r="I1105" s="191">
        <f t="shared" si="1031"/>
        <v>11700</v>
      </c>
      <c r="J1105" s="191">
        <f t="shared" si="1031"/>
        <v>10700</v>
      </c>
      <c r="K1105" s="191">
        <f t="shared" si="1031"/>
        <v>7400</v>
      </c>
      <c r="L1105" s="23">
        <f t="shared" si="1026"/>
        <v>43500</v>
      </c>
      <c r="M1105" s="23">
        <f t="shared" si="1027"/>
        <v>0</v>
      </c>
      <c r="N1105" s="191">
        <f t="shared" ref="N1105:AP1105" si="1032">N1106+N1109</f>
        <v>41500</v>
      </c>
      <c r="O1105" s="191">
        <f t="shared" si="1032"/>
        <v>42500</v>
      </c>
      <c r="P1105" s="191">
        <f t="shared" si="1032"/>
        <v>42500</v>
      </c>
      <c r="Q1105" s="111">
        <f t="shared" si="1032"/>
        <v>0</v>
      </c>
      <c r="R1105" s="111">
        <f t="shared" si="1032"/>
        <v>0</v>
      </c>
      <c r="S1105" s="111">
        <f t="shared" si="1032"/>
        <v>78.38</v>
      </c>
      <c r="T1105" s="111">
        <f t="shared" si="1032"/>
        <v>-19.04</v>
      </c>
      <c r="U1105" s="111">
        <f t="shared" si="1032"/>
        <v>0</v>
      </c>
      <c r="V1105" s="111">
        <f t="shared" si="1032"/>
        <v>0</v>
      </c>
      <c r="W1105" s="111">
        <f t="shared" si="1032"/>
        <v>0</v>
      </c>
      <c r="X1105" s="111">
        <f t="shared" si="1032"/>
        <v>69.22999999999999</v>
      </c>
      <c r="Y1105" s="111">
        <f t="shared" si="1032"/>
        <v>0</v>
      </c>
      <c r="Z1105" s="111">
        <f t="shared" si="1032"/>
        <v>0</v>
      </c>
      <c r="AA1105" s="111">
        <f t="shared" si="1032"/>
        <v>1204</v>
      </c>
      <c r="AB1105" s="111">
        <f t="shared" si="1032"/>
        <v>0</v>
      </c>
      <c r="AC1105" s="111">
        <f t="shared" si="1032"/>
        <v>0</v>
      </c>
      <c r="AD1105" s="111">
        <f t="shared" si="1032"/>
        <v>0</v>
      </c>
      <c r="AE1105" s="292">
        <f t="shared" si="997"/>
        <v>44832.57</v>
      </c>
      <c r="AF1105" s="111">
        <f t="shared" si="1032"/>
        <v>44832.570000000007</v>
      </c>
      <c r="AG1105" s="111">
        <f t="shared" si="1032"/>
        <v>42896</v>
      </c>
      <c r="AH1105" s="296">
        <f t="shared" si="1032"/>
        <v>47000</v>
      </c>
      <c r="AI1105" s="111">
        <f t="shared" si="1032"/>
        <v>0</v>
      </c>
      <c r="AJ1105" s="111">
        <f t="shared" si="1032"/>
        <v>0</v>
      </c>
      <c r="AK1105" s="111">
        <f t="shared" si="1032"/>
        <v>0</v>
      </c>
      <c r="AL1105" s="111">
        <f t="shared" si="1032"/>
        <v>58021</v>
      </c>
      <c r="AM1105" s="111">
        <f t="shared" si="1032"/>
        <v>58021</v>
      </c>
      <c r="AN1105" s="111">
        <f t="shared" si="1032"/>
        <v>58021</v>
      </c>
      <c r="AO1105" s="111">
        <f t="shared" si="1032"/>
        <v>58021</v>
      </c>
      <c r="AP1105" s="111">
        <f t="shared" si="1032"/>
        <v>0</v>
      </c>
    </row>
    <row r="1106" spans="1:42" ht="14.25">
      <c r="A1106" s="43"/>
      <c r="B1106" s="43"/>
      <c r="C1106" s="28" t="s">
        <v>299</v>
      </c>
      <c r="D1106" s="29">
        <v>1</v>
      </c>
      <c r="E1106" s="248">
        <f t="shared" ref="E1106:K1106" si="1033">E1107+E1108</f>
        <v>52555.38</v>
      </c>
      <c r="F1106" s="38">
        <f t="shared" si="1033"/>
        <v>51000</v>
      </c>
      <c r="G1106" s="286">
        <f t="shared" si="1033"/>
        <v>43500</v>
      </c>
      <c r="H1106" s="248">
        <f t="shared" si="1033"/>
        <v>13700</v>
      </c>
      <c r="I1106" s="248">
        <f t="shared" si="1033"/>
        <v>11700</v>
      </c>
      <c r="J1106" s="248">
        <f t="shared" si="1033"/>
        <v>10700</v>
      </c>
      <c r="K1106" s="248">
        <f t="shared" si="1033"/>
        <v>7400</v>
      </c>
      <c r="L1106" s="23">
        <f t="shared" si="1026"/>
        <v>43500</v>
      </c>
      <c r="M1106" s="23">
        <f t="shared" si="1027"/>
        <v>0</v>
      </c>
      <c r="N1106" s="248">
        <f t="shared" ref="N1106:AP1106" si="1034">N1107+N1108</f>
        <v>41500</v>
      </c>
      <c r="O1106" s="248">
        <f t="shared" si="1034"/>
        <v>42500</v>
      </c>
      <c r="P1106" s="248">
        <f t="shared" si="1034"/>
        <v>42500</v>
      </c>
      <c r="Q1106" s="38">
        <f t="shared" si="1034"/>
        <v>0</v>
      </c>
      <c r="R1106" s="38">
        <f t="shared" si="1034"/>
        <v>0</v>
      </c>
      <c r="S1106" s="38">
        <f t="shared" si="1034"/>
        <v>263</v>
      </c>
      <c r="T1106" s="38">
        <f t="shared" si="1034"/>
        <v>31</v>
      </c>
      <c r="U1106" s="38">
        <f t="shared" si="1034"/>
        <v>0</v>
      </c>
      <c r="V1106" s="38">
        <f t="shared" si="1034"/>
        <v>0</v>
      </c>
      <c r="W1106" s="38">
        <f t="shared" si="1034"/>
        <v>0</v>
      </c>
      <c r="X1106" s="38">
        <f t="shared" si="1034"/>
        <v>168.41</v>
      </c>
      <c r="Y1106" s="38">
        <f t="shared" si="1034"/>
        <v>0</v>
      </c>
      <c r="Z1106" s="38">
        <f t="shared" si="1034"/>
        <v>0</v>
      </c>
      <c r="AA1106" s="38">
        <f t="shared" si="1034"/>
        <v>1204</v>
      </c>
      <c r="AB1106" s="38">
        <f t="shared" si="1034"/>
        <v>0</v>
      </c>
      <c r="AC1106" s="38">
        <f t="shared" si="1034"/>
        <v>0</v>
      </c>
      <c r="AD1106" s="38">
        <f t="shared" si="1034"/>
        <v>0</v>
      </c>
      <c r="AE1106" s="292">
        <f t="shared" si="997"/>
        <v>45166.41</v>
      </c>
      <c r="AF1106" s="38">
        <f t="shared" si="1034"/>
        <v>45166.41</v>
      </c>
      <c r="AG1106" s="38">
        <f t="shared" si="1034"/>
        <v>43428</v>
      </c>
      <c r="AH1106" s="286">
        <f t="shared" si="1034"/>
        <v>47000</v>
      </c>
      <c r="AI1106" s="38">
        <f t="shared" si="1034"/>
        <v>0</v>
      </c>
      <c r="AJ1106" s="38">
        <f t="shared" si="1034"/>
        <v>0</v>
      </c>
      <c r="AK1106" s="38">
        <f t="shared" si="1034"/>
        <v>0</v>
      </c>
      <c r="AL1106" s="38">
        <f t="shared" si="1034"/>
        <v>58021</v>
      </c>
      <c r="AM1106" s="38">
        <f t="shared" si="1034"/>
        <v>58021</v>
      </c>
      <c r="AN1106" s="38">
        <f t="shared" si="1034"/>
        <v>58021</v>
      </c>
      <c r="AO1106" s="38">
        <f t="shared" si="1034"/>
        <v>58021</v>
      </c>
      <c r="AP1106" s="38">
        <f t="shared" si="1034"/>
        <v>0</v>
      </c>
    </row>
    <row r="1107" spans="1:42" ht="14.25">
      <c r="A1107" s="43"/>
      <c r="B1107" s="43"/>
      <c r="C1107" s="28" t="s">
        <v>300</v>
      </c>
      <c r="D1107" s="29">
        <v>10</v>
      </c>
      <c r="E1107" s="186">
        <v>37535.5</v>
      </c>
      <c r="F1107" s="30">
        <f>45000-3000</f>
        <v>42000</v>
      </c>
      <c r="G1107" s="93">
        <f>34000+1000</f>
        <v>35000</v>
      </c>
      <c r="H1107" s="186">
        <v>11000</v>
      </c>
      <c r="I1107" s="186">
        <v>9000</v>
      </c>
      <c r="J1107" s="186">
        <v>9000</v>
      </c>
      <c r="K1107" s="186">
        <v>6000</v>
      </c>
      <c r="L1107" s="23">
        <f t="shared" si="1026"/>
        <v>35000</v>
      </c>
      <c r="M1107" s="23">
        <f t="shared" si="1027"/>
        <v>0</v>
      </c>
      <c r="N1107" s="186">
        <v>33000</v>
      </c>
      <c r="O1107" s="186">
        <v>34000</v>
      </c>
      <c r="P1107" s="186">
        <v>34000</v>
      </c>
      <c r="Q1107" s="30"/>
      <c r="R1107" s="30"/>
      <c r="S1107" s="30"/>
      <c r="T1107" s="30"/>
      <c r="U1107" s="30"/>
      <c r="V1107" s="30"/>
      <c r="W1107" s="30"/>
      <c r="X1107" s="30"/>
      <c r="Y1107" s="30"/>
      <c r="Z1107" s="30"/>
      <c r="AA1107" s="30"/>
      <c r="AB1107" s="30"/>
      <c r="AC1107" s="30"/>
      <c r="AD1107" s="30"/>
      <c r="AE1107" s="292">
        <f t="shared" si="997"/>
        <v>35000</v>
      </c>
      <c r="AF1107" s="30">
        <v>35000</v>
      </c>
      <c r="AG1107" s="30">
        <v>34467</v>
      </c>
      <c r="AH1107" s="93">
        <v>39000</v>
      </c>
      <c r="AI1107" s="30"/>
      <c r="AJ1107" s="30"/>
      <c r="AK1107" s="30"/>
      <c r="AL1107" s="30">
        <v>58021</v>
      </c>
      <c r="AM1107" s="30">
        <v>58021</v>
      </c>
      <c r="AN1107" s="30">
        <v>58021</v>
      </c>
      <c r="AO1107" s="30">
        <v>58021</v>
      </c>
      <c r="AP1107" s="30"/>
    </row>
    <row r="1108" spans="1:42" ht="21" customHeight="1">
      <c r="A1108" s="43"/>
      <c r="B1108" s="43"/>
      <c r="C1108" s="28" t="s">
        <v>301</v>
      </c>
      <c r="D1108" s="29">
        <v>20</v>
      </c>
      <c r="E1108" s="186">
        <v>15019.88</v>
      </c>
      <c r="F1108" s="30">
        <f>10000-1000</f>
        <v>9000</v>
      </c>
      <c r="G1108" s="93">
        <v>8500</v>
      </c>
      <c r="H1108" s="186">
        <v>2700</v>
      </c>
      <c r="I1108" s="186">
        <v>2700</v>
      </c>
      <c r="J1108" s="186">
        <v>1700</v>
      </c>
      <c r="K1108" s="186">
        <v>1400</v>
      </c>
      <c r="L1108" s="23">
        <f t="shared" si="1026"/>
        <v>8500</v>
      </c>
      <c r="M1108" s="23">
        <f t="shared" si="1027"/>
        <v>0</v>
      </c>
      <c r="N1108" s="186">
        <v>8500</v>
      </c>
      <c r="O1108" s="186">
        <v>8500</v>
      </c>
      <c r="P1108" s="186">
        <v>8500</v>
      </c>
      <c r="Q1108" s="30"/>
      <c r="R1108" s="30"/>
      <c r="S1108" s="30">
        <v>263</v>
      </c>
      <c r="T1108" s="30">
        <v>31</v>
      </c>
      <c r="U1108" s="30"/>
      <c r="V1108" s="30"/>
      <c r="W1108" s="30"/>
      <c r="X1108" s="30">
        <v>168.41</v>
      </c>
      <c r="Y1108" s="30"/>
      <c r="Z1108" s="30"/>
      <c r="AA1108" s="30">
        <v>1204</v>
      </c>
      <c r="AB1108" s="30"/>
      <c r="AC1108" s="30"/>
      <c r="AD1108" s="30"/>
      <c r="AE1108" s="292">
        <f t="shared" si="997"/>
        <v>10166.41</v>
      </c>
      <c r="AF1108" s="30">
        <v>10166.41</v>
      </c>
      <c r="AG1108" s="30">
        <v>8961</v>
      </c>
      <c r="AH1108" s="93">
        <f>11000-2000-1000</f>
        <v>8000</v>
      </c>
      <c r="AI1108" s="30"/>
      <c r="AJ1108" s="30"/>
      <c r="AK1108" s="30"/>
      <c r="AL1108" s="30"/>
      <c r="AM1108" s="30"/>
      <c r="AN1108" s="30"/>
      <c r="AO1108" s="30"/>
      <c r="AP1108" s="30"/>
    </row>
    <row r="1109" spans="1:42" ht="17.25" customHeight="1">
      <c r="A1109" s="43"/>
      <c r="B1109" s="43"/>
      <c r="C1109" s="16" t="s">
        <v>310</v>
      </c>
      <c r="D1109" s="29" t="s">
        <v>421</v>
      </c>
      <c r="E1109" s="186">
        <v>-380.17</v>
      </c>
      <c r="F1109" s="30"/>
      <c r="G1109" s="93"/>
      <c r="H1109" s="186"/>
      <c r="I1109" s="186"/>
      <c r="J1109" s="186"/>
      <c r="K1109" s="186"/>
      <c r="L1109" s="23">
        <f t="shared" si="1026"/>
        <v>0</v>
      </c>
      <c r="M1109" s="23">
        <f t="shared" si="1027"/>
        <v>0</v>
      </c>
      <c r="N1109" s="186"/>
      <c r="O1109" s="186"/>
      <c r="P1109" s="186"/>
      <c r="Q1109" s="30"/>
      <c r="R1109" s="30"/>
      <c r="S1109" s="30">
        <v>-184.62</v>
      </c>
      <c r="T1109" s="30">
        <v>-50.04</v>
      </c>
      <c r="U1109" s="30"/>
      <c r="V1109" s="30"/>
      <c r="W1109" s="30"/>
      <c r="X1109" s="30">
        <v>-99.18</v>
      </c>
      <c r="Y1109" s="30"/>
      <c r="Z1109" s="30"/>
      <c r="AA1109" s="30"/>
      <c r="AB1109" s="30"/>
      <c r="AC1109" s="30"/>
      <c r="AD1109" s="30"/>
      <c r="AE1109" s="292">
        <f t="shared" si="997"/>
        <v>-333.84000000000003</v>
      </c>
      <c r="AF1109" s="30">
        <v>-333.84</v>
      </c>
      <c r="AG1109" s="30">
        <v>-532</v>
      </c>
      <c r="AH1109" s="93"/>
      <c r="AI1109" s="30"/>
      <c r="AJ1109" s="30"/>
      <c r="AK1109" s="30"/>
      <c r="AL1109" s="30"/>
      <c r="AM1109" s="30"/>
      <c r="AN1109" s="30"/>
      <c r="AO1109" s="30"/>
      <c r="AP1109" s="30"/>
    </row>
    <row r="1110" spans="1:42" ht="21" customHeight="1">
      <c r="A1110" s="43"/>
      <c r="B1110" s="43"/>
      <c r="C1110" s="25" t="s">
        <v>311</v>
      </c>
      <c r="D1110" s="29"/>
      <c r="E1110" s="248">
        <f t="shared" ref="E1110:AP1110" si="1035">E1111</f>
        <v>541</v>
      </c>
      <c r="F1110" s="38">
        <f t="shared" si="1035"/>
        <v>0</v>
      </c>
      <c r="G1110" s="286">
        <f t="shared" si="1035"/>
        <v>338</v>
      </c>
      <c r="H1110" s="248">
        <f t="shared" si="1035"/>
        <v>338</v>
      </c>
      <c r="I1110" s="248">
        <f t="shared" si="1035"/>
        <v>0</v>
      </c>
      <c r="J1110" s="248">
        <f t="shared" si="1035"/>
        <v>0</v>
      </c>
      <c r="K1110" s="248">
        <f t="shared" si="1035"/>
        <v>0</v>
      </c>
      <c r="L1110" s="23">
        <f t="shared" si="1026"/>
        <v>338</v>
      </c>
      <c r="M1110" s="23">
        <f t="shared" si="1027"/>
        <v>0</v>
      </c>
      <c r="N1110" s="248">
        <f t="shared" si="1035"/>
        <v>0</v>
      </c>
      <c r="O1110" s="248">
        <f t="shared" si="1035"/>
        <v>0</v>
      </c>
      <c r="P1110" s="248">
        <f t="shared" si="1035"/>
        <v>0</v>
      </c>
      <c r="Q1110" s="38">
        <f t="shared" si="1035"/>
        <v>0</v>
      </c>
      <c r="R1110" s="38">
        <f t="shared" si="1035"/>
        <v>0</v>
      </c>
      <c r="S1110" s="38">
        <f t="shared" si="1035"/>
        <v>0</v>
      </c>
      <c r="T1110" s="38">
        <f t="shared" si="1035"/>
        <v>0</v>
      </c>
      <c r="U1110" s="38">
        <f t="shared" si="1035"/>
        <v>0</v>
      </c>
      <c r="V1110" s="38">
        <f t="shared" si="1035"/>
        <v>0</v>
      </c>
      <c r="W1110" s="38">
        <f t="shared" si="1035"/>
        <v>0</v>
      </c>
      <c r="X1110" s="38">
        <f t="shared" si="1035"/>
        <v>0</v>
      </c>
      <c r="Y1110" s="38">
        <f t="shared" si="1035"/>
        <v>0</v>
      </c>
      <c r="Z1110" s="38">
        <f t="shared" si="1035"/>
        <v>0</v>
      </c>
      <c r="AA1110" s="38">
        <f t="shared" si="1035"/>
        <v>0</v>
      </c>
      <c r="AB1110" s="38">
        <f t="shared" si="1035"/>
        <v>0</v>
      </c>
      <c r="AC1110" s="38">
        <f t="shared" si="1035"/>
        <v>0</v>
      </c>
      <c r="AD1110" s="38">
        <f t="shared" si="1035"/>
        <v>0</v>
      </c>
      <c r="AE1110" s="292">
        <f t="shared" si="997"/>
        <v>338</v>
      </c>
      <c r="AF1110" s="38">
        <f t="shared" si="1035"/>
        <v>338</v>
      </c>
      <c r="AG1110" s="38">
        <f t="shared" si="1035"/>
        <v>323</v>
      </c>
      <c r="AH1110" s="286">
        <f t="shared" si="1035"/>
        <v>18</v>
      </c>
      <c r="AI1110" s="38">
        <f t="shared" si="1035"/>
        <v>0</v>
      </c>
      <c r="AJ1110" s="38">
        <f t="shared" si="1035"/>
        <v>0</v>
      </c>
      <c r="AK1110" s="38">
        <f t="shared" si="1035"/>
        <v>0</v>
      </c>
      <c r="AL1110" s="38">
        <f t="shared" si="1035"/>
        <v>18</v>
      </c>
      <c r="AM1110" s="38">
        <f t="shared" si="1035"/>
        <v>0</v>
      </c>
      <c r="AN1110" s="38">
        <f t="shared" si="1035"/>
        <v>0</v>
      </c>
      <c r="AO1110" s="38">
        <f t="shared" si="1035"/>
        <v>0</v>
      </c>
      <c r="AP1110" s="38">
        <f t="shared" si="1035"/>
        <v>0</v>
      </c>
    </row>
    <row r="1111" spans="1:42" ht="19.5" customHeight="1">
      <c r="A1111" s="43"/>
      <c r="B1111" s="43"/>
      <c r="C1111" s="28" t="s">
        <v>365</v>
      </c>
      <c r="D1111" s="29">
        <v>70</v>
      </c>
      <c r="E1111" s="186">
        <v>541</v>
      </c>
      <c r="F1111" s="30"/>
      <c r="G1111" s="93">
        <v>338</v>
      </c>
      <c r="H1111" s="186">
        <v>338</v>
      </c>
      <c r="I1111" s="186"/>
      <c r="J1111" s="186"/>
      <c r="K1111" s="186"/>
      <c r="L1111" s="23">
        <f t="shared" si="1026"/>
        <v>338</v>
      </c>
      <c r="M1111" s="23">
        <f t="shared" si="1027"/>
        <v>0</v>
      </c>
      <c r="N1111" s="186">
        <v>0</v>
      </c>
      <c r="O1111" s="186">
        <v>0</v>
      </c>
      <c r="P1111" s="186">
        <v>0</v>
      </c>
      <c r="Q1111" s="30"/>
      <c r="R1111" s="30"/>
      <c r="S1111" s="30"/>
      <c r="T1111" s="30"/>
      <c r="U1111" s="30"/>
      <c r="V1111" s="30"/>
      <c r="W1111" s="30"/>
      <c r="X1111" s="30"/>
      <c r="Y1111" s="30"/>
      <c r="Z1111" s="30"/>
      <c r="AA1111" s="30"/>
      <c r="AB1111" s="30"/>
      <c r="AC1111" s="30"/>
      <c r="AD1111" s="30"/>
      <c r="AE1111" s="292">
        <f t="shared" si="997"/>
        <v>338</v>
      </c>
      <c r="AF1111" s="30">
        <v>338</v>
      </c>
      <c r="AG1111" s="30">
        <v>323</v>
      </c>
      <c r="AH1111" s="93">
        <v>18</v>
      </c>
      <c r="AI1111" s="30"/>
      <c r="AJ1111" s="30"/>
      <c r="AK1111" s="30"/>
      <c r="AL1111" s="30">
        <v>18</v>
      </c>
      <c r="AM1111" s="30"/>
      <c r="AN1111" s="30"/>
      <c r="AO1111" s="30"/>
      <c r="AP1111" s="30"/>
    </row>
    <row r="1112" spans="1:42" ht="24" hidden="1" customHeight="1">
      <c r="A1112" s="43" t="s">
        <v>672</v>
      </c>
      <c r="B1112" s="43"/>
      <c r="C1112" s="154" t="s">
        <v>673</v>
      </c>
      <c r="D1112" s="155" t="s">
        <v>668</v>
      </c>
      <c r="E1112" s="263">
        <f t="shared" ref="E1112:K1112" si="1036">E1113+E1118</f>
        <v>0</v>
      </c>
      <c r="F1112" s="156">
        <f t="shared" si="1036"/>
        <v>0</v>
      </c>
      <c r="G1112" s="300">
        <f t="shared" si="1036"/>
        <v>0</v>
      </c>
      <c r="H1112" s="263">
        <f t="shared" si="1036"/>
        <v>0</v>
      </c>
      <c r="I1112" s="263">
        <f t="shared" si="1036"/>
        <v>0</v>
      </c>
      <c r="J1112" s="263">
        <f t="shared" si="1036"/>
        <v>0</v>
      </c>
      <c r="K1112" s="263">
        <f t="shared" si="1036"/>
        <v>0</v>
      </c>
      <c r="L1112" s="23">
        <f t="shared" si="1026"/>
        <v>0</v>
      </c>
      <c r="M1112" s="23">
        <f t="shared" si="1027"/>
        <v>0</v>
      </c>
      <c r="N1112" s="263">
        <f t="shared" ref="N1112:AP1112" si="1037">N1113+N1118</f>
        <v>0</v>
      </c>
      <c r="O1112" s="263">
        <f t="shared" si="1037"/>
        <v>0</v>
      </c>
      <c r="P1112" s="263">
        <f t="shared" si="1037"/>
        <v>0</v>
      </c>
      <c r="Q1112" s="156">
        <f t="shared" si="1037"/>
        <v>0</v>
      </c>
      <c r="R1112" s="156">
        <f t="shared" si="1037"/>
        <v>0</v>
      </c>
      <c r="S1112" s="156">
        <f t="shared" si="1037"/>
        <v>0</v>
      </c>
      <c r="T1112" s="156">
        <f t="shared" si="1037"/>
        <v>0</v>
      </c>
      <c r="U1112" s="156">
        <f t="shared" si="1037"/>
        <v>0</v>
      </c>
      <c r="V1112" s="156">
        <f t="shared" si="1037"/>
        <v>0</v>
      </c>
      <c r="W1112" s="156">
        <f t="shared" si="1037"/>
        <v>0</v>
      </c>
      <c r="X1112" s="156">
        <f t="shared" si="1037"/>
        <v>0</v>
      </c>
      <c r="Y1112" s="156">
        <f t="shared" si="1037"/>
        <v>0</v>
      </c>
      <c r="Z1112" s="156">
        <f t="shared" si="1037"/>
        <v>0</v>
      </c>
      <c r="AA1112" s="156">
        <f t="shared" si="1037"/>
        <v>0</v>
      </c>
      <c r="AB1112" s="156">
        <f t="shared" si="1037"/>
        <v>0</v>
      </c>
      <c r="AC1112" s="156">
        <f t="shared" si="1037"/>
        <v>0</v>
      </c>
      <c r="AD1112" s="156">
        <f t="shared" si="1037"/>
        <v>0</v>
      </c>
      <c r="AE1112" s="292">
        <f t="shared" si="997"/>
        <v>0</v>
      </c>
      <c r="AF1112" s="156">
        <f t="shared" si="1037"/>
        <v>0</v>
      </c>
      <c r="AG1112" s="156">
        <f t="shared" si="1037"/>
        <v>0</v>
      </c>
      <c r="AH1112" s="300">
        <f t="shared" si="1037"/>
        <v>0</v>
      </c>
      <c r="AI1112" s="156">
        <f t="shared" si="1037"/>
        <v>0</v>
      </c>
      <c r="AJ1112" s="156">
        <f t="shared" si="1037"/>
        <v>0</v>
      </c>
      <c r="AK1112" s="156">
        <f t="shared" si="1037"/>
        <v>0</v>
      </c>
      <c r="AL1112" s="156">
        <f t="shared" si="1037"/>
        <v>0</v>
      </c>
      <c r="AM1112" s="156">
        <f t="shared" si="1037"/>
        <v>0</v>
      </c>
      <c r="AN1112" s="156">
        <f t="shared" si="1037"/>
        <v>0</v>
      </c>
      <c r="AO1112" s="156">
        <f t="shared" si="1037"/>
        <v>0</v>
      </c>
      <c r="AP1112" s="156">
        <f t="shared" si="1037"/>
        <v>0</v>
      </c>
    </row>
    <row r="1113" spans="1:42" ht="13.5" hidden="1" customHeight="1">
      <c r="A1113" s="43"/>
      <c r="B1113" s="43"/>
      <c r="C1113" s="25" t="s">
        <v>298</v>
      </c>
      <c r="D1113" s="29"/>
      <c r="E1113" s="248">
        <f t="shared" ref="E1113:K1113" si="1038">E1114+E1117</f>
        <v>0</v>
      </c>
      <c r="F1113" s="38">
        <f t="shared" si="1038"/>
        <v>0</v>
      </c>
      <c r="G1113" s="286">
        <f t="shared" si="1038"/>
        <v>0</v>
      </c>
      <c r="H1113" s="248">
        <f t="shared" si="1038"/>
        <v>0</v>
      </c>
      <c r="I1113" s="248">
        <f t="shared" si="1038"/>
        <v>0</v>
      </c>
      <c r="J1113" s="248">
        <f t="shared" si="1038"/>
        <v>0</v>
      </c>
      <c r="K1113" s="248">
        <f t="shared" si="1038"/>
        <v>0</v>
      </c>
      <c r="L1113" s="23">
        <f t="shared" si="1026"/>
        <v>0</v>
      </c>
      <c r="M1113" s="23">
        <f t="shared" si="1027"/>
        <v>0</v>
      </c>
      <c r="N1113" s="248">
        <f t="shared" ref="N1113:AP1113" si="1039">N1114+N1117</f>
        <v>0</v>
      </c>
      <c r="O1113" s="248">
        <f t="shared" si="1039"/>
        <v>0</v>
      </c>
      <c r="P1113" s="248">
        <f t="shared" si="1039"/>
        <v>0</v>
      </c>
      <c r="Q1113" s="38">
        <f t="shared" si="1039"/>
        <v>0</v>
      </c>
      <c r="R1113" s="38">
        <f t="shared" si="1039"/>
        <v>0</v>
      </c>
      <c r="S1113" s="38">
        <f t="shared" si="1039"/>
        <v>0</v>
      </c>
      <c r="T1113" s="38">
        <f t="shared" si="1039"/>
        <v>0</v>
      </c>
      <c r="U1113" s="38">
        <f t="shared" si="1039"/>
        <v>0</v>
      </c>
      <c r="V1113" s="38">
        <f t="shared" si="1039"/>
        <v>0</v>
      </c>
      <c r="W1113" s="38">
        <f t="shared" si="1039"/>
        <v>0</v>
      </c>
      <c r="X1113" s="38">
        <f t="shared" si="1039"/>
        <v>0</v>
      </c>
      <c r="Y1113" s="38">
        <f t="shared" si="1039"/>
        <v>0</v>
      </c>
      <c r="Z1113" s="38">
        <f t="shared" si="1039"/>
        <v>0</v>
      </c>
      <c r="AA1113" s="38">
        <f t="shared" si="1039"/>
        <v>0</v>
      </c>
      <c r="AB1113" s="38">
        <f t="shared" si="1039"/>
        <v>0</v>
      </c>
      <c r="AC1113" s="38">
        <f t="shared" si="1039"/>
        <v>0</v>
      </c>
      <c r="AD1113" s="38">
        <f t="shared" si="1039"/>
        <v>0</v>
      </c>
      <c r="AE1113" s="292">
        <f t="shared" si="997"/>
        <v>0</v>
      </c>
      <c r="AF1113" s="38">
        <f t="shared" si="1039"/>
        <v>0</v>
      </c>
      <c r="AG1113" s="38">
        <f t="shared" si="1039"/>
        <v>0</v>
      </c>
      <c r="AH1113" s="286">
        <f t="shared" si="1039"/>
        <v>0</v>
      </c>
      <c r="AI1113" s="38">
        <f t="shared" si="1039"/>
        <v>0</v>
      </c>
      <c r="AJ1113" s="38">
        <f t="shared" si="1039"/>
        <v>0</v>
      </c>
      <c r="AK1113" s="38">
        <f t="shared" si="1039"/>
        <v>0</v>
      </c>
      <c r="AL1113" s="38">
        <f t="shared" si="1039"/>
        <v>0</v>
      </c>
      <c r="AM1113" s="38">
        <f t="shared" si="1039"/>
        <v>0</v>
      </c>
      <c r="AN1113" s="38">
        <f t="shared" si="1039"/>
        <v>0</v>
      </c>
      <c r="AO1113" s="38">
        <f t="shared" si="1039"/>
        <v>0</v>
      </c>
      <c r="AP1113" s="38">
        <f t="shared" si="1039"/>
        <v>0</v>
      </c>
    </row>
    <row r="1114" spans="1:42" ht="13.5" hidden="1" customHeight="1">
      <c r="A1114" s="43"/>
      <c r="B1114" s="43"/>
      <c r="C1114" s="28" t="s">
        <v>299</v>
      </c>
      <c r="D1114" s="29">
        <v>1</v>
      </c>
      <c r="E1114" s="248">
        <f t="shared" ref="E1114:K1114" si="1040">E1115+E1116</f>
        <v>0</v>
      </c>
      <c r="F1114" s="38">
        <f t="shared" si="1040"/>
        <v>0</v>
      </c>
      <c r="G1114" s="286">
        <f t="shared" si="1040"/>
        <v>0</v>
      </c>
      <c r="H1114" s="248">
        <f t="shared" si="1040"/>
        <v>0</v>
      </c>
      <c r="I1114" s="248">
        <f t="shared" si="1040"/>
        <v>0</v>
      </c>
      <c r="J1114" s="248">
        <f t="shared" si="1040"/>
        <v>0</v>
      </c>
      <c r="K1114" s="248">
        <f t="shared" si="1040"/>
        <v>0</v>
      </c>
      <c r="L1114" s="23">
        <f t="shared" si="1026"/>
        <v>0</v>
      </c>
      <c r="M1114" s="23">
        <f t="shared" si="1027"/>
        <v>0</v>
      </c>
      <c r="N1114" s="248">
        <f t="shared" ref="N1114:AP1114" si="1041">N1115+N1116</f>
        <v>0</v>
      </c>
      <c r="O1114" s="248">
        <f t="shared" si="1041"/>
        <v>0</v>
      </c>
      <c r="P1114" s="248">
        <f t="shared" si="1041"/>
        <v>0</v>
      </c>
      <c r="Q1114" s="38">
        <f t="shared" si="1041"/>
        <v>0</v>
      </c>
      <c r="R1114" s="38">
        <f t="shared" si="1041"/>
        <v>0</v>
      </c>
      <c r="S1114" s="38">
        <f t="shared" si="1041"/>
        <v>0</v>
      </c>
      <c r="T1114" s="38">
        <f t="shared" si="1041"/>
        <v>0</v>
      </c>
      <c r="U1114" s="38">
        <f t="shared" si="1041"/>
        <v>0</v>
      </c>
      <c r="V1114" s="38">
        <f t="shared" si="1041"/>
        <v>0</v>
      </c>
      <c r="W1114" s="38">
        <f t="shared" si="1041"/>
        <v>0</v>
      </c>
      <c r="X1114" s="38">
        <f t="shared" si="1041"/>
        <v>0</v>
      </c>
      <c r="Y1114" s="38">
        <f t="shared" si="1041"/>
        <v>0</v>
      </c>
      <c r="Z1114" s="38">
        <f t="shared" si="1041"/>
        <v>0</v>
      </c>
      <c r="AA1114" s="38">
        <f t="shared" si="1041"/>
        <v>0</v>
      </c>
      <c r="AB1114" s="38">
        <f t="shared" si="1041"/>
        <v>0</v>
      </c>
      <c r="AC1114" s="38">
        <f t="shared" si="1041"/>
        <v>0</v>
      </c>
      <c r="AD1114" s="38">
        <f t="shared" si="1041"/>
        <v>0</v>
      </c>
      <c r="AE1114" s="292">
        <f t="shared" si="997"/>
        <v>0</v>
      </c>
      <c r="AF1114" s="38">
        <f t="shared" si="1041"/>
        <v>0</v>
      </c>
      <c r="AG1114" s="38">
        <f t="shared" si="1041"/>
        <v>0</v>
      </c>
      <c r="AH1114" s="286">
        <f t="shared" si="1041"/>
        <v>0</v>
      </c>
      <c r="AI1114" s="38">
        <f t="shared" si="1041"/>
        <v>0</v>
      </c>
      <c r="AJ1114" s="38">
        <f t="shared" si="1041"/>
        <v>0</v>
      </c>
      <c r="AK1114" s="38">
        <f t="shared" si="1041"/>
        <v>0</v>
      </c>
      <c r="AL1114" s="38">
        <f t="shared" si="1041"/>
        <v>0</v>
      </c>
      <c r="AM1114" s="38">
        <f t="shared" si="1041"/>
        <v>0</v>
      </c>
      <c r="AN1114" s="38">
        <f t="shared" si="1041"/>
        <v>0</v>
      </c>
      <c r="AO1114" s="38">
        <f t="shared" si="1041"/>
        <v>0</v>
      </c>
      <c r="AP1114" s="38">
        <f t="shared" si="1041"/>
        <v>0</v>
      </c>
    </row>
    <row r="1115" spans="1:42" ht="13.5" hidden="1" customHeight="1">
      <c r="A1115" s="43"/>
      <c r="B1115" s="43"/>
      <c r="C1115" s="28" t="s">
        <v>300</v>
      </c>
      <c r="D1115" s="29">
        <v>10</v>
      </c>
      <c r="E1115" s="186"/>
      <c r="F1115" s="30"/>
      <c r="G1115" s="93"/>
      <c r="H1115" s="186"/>
      <c r="I1115" s="186"/>
      <c r="J1115" s="186"/>
      <c r="K1115" s="186"/>
      <c r="L1115" s="23">
        <f t="shared" si="1026"/>
        <v>0</v>
      </c>
      <c r="M1115" s="23">
        <f t="shared" si="1027"/>
        <v>0</v>
      </c>
      <c r="N1115" s="186"/>
      <c r="O1115" s="186"/>
      <c r="P1115" s="186"/>
      <c r="Q1115" s="30"/>
      <c r="R1115" s="30"/>
      <c r="S1115" s="30"/>
      <c r="T1115" s="30"/>
      <c r="U1115" s="30"/>
      <c r="V1115" s="30"/>
      <c r="W1115" s="30"/>
      <c r="X1115" s="30"/>
      <c r="Y1115" s="30"/>
      <c r="Z1115" s="30"/>
      <c r="AA1115" s="30"/>
      <c r="AB1115" s="30"/>
      <c r="AC1115" s="30"/>
      <c r="AD1115" s="30"/>
      <c r="AE1115" s="292">
        <f t="shared" si="997"/>
        <v>0</v>
      </c>
      <c r="AF1115" s="30"/>
      <c r="AG1115" s="30"/>
      <c r="AH1115" s="93"/>
      <c r="AI1115" s="30"/>
      <c r="AJ1115" s="30"/>
      <c r="AK1115" s="30"/>
      <c r="AL1115" s="30"/>
      <c r="AM1115" s="30"/>
      <c r="AN1115" s="30"/>
      <c r="AO1115" s="30"/>
      <c r="AP1115" s="30"/>
    </row>
    <row r="1116" spans="1:42" ht="14.25" hidden="1" customHeight="1">
      <c r="A1116" s="43"/>
      <c r="B1116" s="43"/>
      <c r="C1116" s="28" t="s">
        <v>301</v>
      </c>
      <c r="D1116" s="29">
        <v>20</v>
      </c>
      <c r="E1116" s="186"/>
      <c r="F1116" s="30"/>
      <c r="G1116" s="93"/>
      <c r="H1116" s="186"/>
      <c r="I1116" s="186"/>
      <c r="J1116" s="186"/>
      <c r="K1116" s="186"/>
      <c r="L1116" s="23">
        <f t="shared" si="1026"/>
        <v>0</v>
      </c>
      <c r="M1116" s="23">
        <f t="shared" si="1027"/>
        <v>0</v>
      </c>
      <c r="N1116" s="186"/>
      <c r="O1116" s="186"/>
      <c r="P1116" s="186"/>
      <c r="Q1116" s="30"/>
      <c r="R1116" s="30"/>
      <c r="S1116" s="30"/>
      <c r="T1116" s="30"/>
      <c r="U1116" s="30"/>
      <c r="V1116" s="30"/>
      <c r="W1116" s="30"/>
      <c r="X1116" s="30"/>
      <c r="Y1116" s="30"/>
      <c r="Z1116" s="30"/>
      <c r="AA1116" s="30"/>
      <c r="AB1116" s="30"/>
      <c r="AC1116" s="30"/>
      <c r="AD1116" s="30"/>
      <c r="AE1116" s="292">
        <f t="shared" si="997"/>
        <v>0</v>
      </c>
      <c r="AF1116" s="30"/>
      <c r="AG1116" s="30"/>
      <c r="AH1116" s="93"/>
      <c r="AI1116" s="30"/>
      <c r="AJ1116" s="30"/>
      <c r="AK1116" s="30"/>
      <c r="AL1116" s="30"/>
      <c r="AM1116" s="30"/>
      <c r="AN1116" s="30"/>
      <c r="AO1116" s="30"/>
      <c r="AP1116" s="30"/>
    </row>
    <row r="1117" spans="1:42" ht="28.5" hidden="1" customHeight="1">
      <c r="A1117" s="43"/>
      <c r="B1117" s="43"/>
      <c r="C1117" s="16" t="s">
        <v>310</v>
      </c>
      <c r="D1117" s="29" t="s">
        <v>421</v>
      </c>
      <c r="E1117" s="186"/>
      <c r="F1117" s="30"/>
      <c r="G1117" s="93"/>
      <c r="H1117" s="186"/>
      <c r="I1117" s="186"/>
      <c r="J1117" s="186"/>
      <c r="K1117" s="186"/>
      <c r="L1117" s="23">
        <f t="shared" si="1026"/>
        <v>0</v>
      </c>
      <c r="M1117" s="23">
        <f t="shared" si="1027"/>
        <v>0</v>
      </c>
      <c r="N1117" s="186"/>
      <c r="O1117" s="186"/>
      <c r="P1117" s="186"/>
      <c r="Q1117" s="30"/>
      <c r="R1117" s="30"/>
      <c r="S1117" s="30"/>
      <c r="T1117" s="30"/>
      <c r="U1117" s="30"/>
      <c r="V1117" s="30"/>
      <c r="W1117" s="30"/>
      <c r="X1117" s="30"/>
      <c r="Y1117" s="30"/>
      <c r="Z1117" s="30"/>
      <c r="AA1117" s="30"/>
      <c r="AB1117" s="30"/>
      <c r="AC1117" s="30"/>
      <c r="AD1117" s="30"/>
      <c r="AE1117" s="292">
        <f t="shared" si="997"/>
        <v>0</v>
      </c>
      <c r="AF1117" s="30"/>
      <c r="AG1117" s="30"/>
      <c r="AH1117" s="93"/>
      <c r="AI1117" s="30"/>
      <c r="AJ1117" s="30"/>
      <c r="AK1117" s="30"/>
      <c r="AL1117" s="30"/>
      <c r="AM1117" s="30"/>
      <c r="AN1117" s="30"/>
      <c r="AO1117" s="30"/>
      <c r="AP1117" s="30"/>
    </row>
    <row r="1118" spans="1:42" ht="12.75" hidden="1" customHeight="1">
      <c r="A1118" s="43"/>
      <c r="B1118" s="43"/>
      <c r="C1118" s="25" t="s">
        <v>311</v>
      </c>
      <c r="D1118" s="29"/>
      <c r="E1118" s="248">
        <f t="shared" ref="E1118:AP1118" si="1042">E1119</f>
        <v>0</v>
      </c>
      <c r="F1118" s="38">
        <f t="shared" si="1042"/>
        <v>0</v>
      </c>
      <c r="G1118" s="286">
        <f t="shared" si="1042"/>
        <v>0</v>
      </c>
      <c r="H1118" s="248">
        <f t="shared" si="1042"/>
        <v>0</v>
      </c>
      <c r="I1118" s="248">
        <f t="shared" si="1042"/>
        <v>0</v>
      </c>
      <c r="J1118" s="248">
        <f t="shared" si="1042"/>
        <v>0</v>
      </c>
      <c r="K1118" s="248">
        <f t="shared" si="1042"/>
        <v>0</v>
      </c>
      <c r="L1118" s="23">
        <f t="shared" si="1026"/>
        <v>0</v>
      </c>
      <c r="M1118" s="23">
        <f t="shared" si="1027"/>
        <v>0</v>
      </c>
      <c r="N1118" s="248">
        <f t="shared" si="1042"/>
        <v>0</v>
      </c>
      <c r="O1118" s="248">
        <f t="shared" si="1042"/>
        <v>0</v>
      </c>
      <c r="P1118" s="248">
        <f t="shared" si="1042"/>
        <v>0</v>
      </c>
      <c r="Q1118" s="38">
        <f t="shared" si="1042"/>
        <v>0</v>
      </c>
      <c r="R1118" s="38">
        <f t="shared" si="1042"/>
        <v>0</v>
      </c>
      <c r="S1118" s="38">
        <f t="shared" si="1042"/>
        <v>0</v>
      </c>
      <c r="T1118" s="38">
        <f t="shared" si="1042"/>
        <v>0</v>
      </c>
      <c r="U1118" s="38">
        <f t="shared" si="1042"/>
        <v>0</v>
      </c>
      <c r="V1118" s="38">
        <f t="shared" si="1042"/>
        <v>0</v>
      </c>
      <c r="W1118" s="38">
        <f t="shared" si="1042"/>
        <v>0</v>
      </c>
      <c r="X1118" s="38">
        <f t="shared" si="1042"/>
        <v>0</v>
      </c>
      <c r="Y1118" s="38">
        <f t="shared" si="1042"/>
        <v>0</v>
      </c>
      <c r="Z1118" s="38">
        <f t="shared" si="1042"/>
        <v>0</v>
      </c>
      <c r="AA1118" s="38">
        <f t="shared" si="1042"/>
        <v>0</v>
      </c>
      <c r="AB1118" s="38">
        <f t="shared" si="1042"/>
        <v>0</v>
      </c>
      <c r="AC1118" s="38">
        <f t="shared" si="1042"/>
        <v>0</v>
      </c>
      <c r="AD1118" s="38">
        <f t="shared" si="1042"/>
        <v>0</v>
      </c>
      <c r="AE1118" s="292">
        <f t="shared" si="997"/>
        <v>0</v>
      </c>
      <c r="AF1118" s="38">
        <f t="shared" si="1042"/>
        <v>0</v>
      </c>
      <c r="AG1118" s="38">
        <f t="shared" si="1042"/>
        <v>0</v>
      </c>
      <c r="AH1118" s="286">
        <f t="shared" si="1042"/>
        <v>0</v>
      </c>
      <c r="AI1118" s="38">
        <f t="shared" si="1042"/>
        <v>0</v>
      </c>
      <c r="AJ1118" s="38">
        <f t="shared" si="1042"/>
        <v>0</v>
      </c>
      <c r="AK1118" s="38">
        <f t="shared" si="1042"/>
        <v>0</v>
      </c>
      <c r="AL1118" s="38">
        <f t="shared" si="1042"/>
        <v>0</v>
      </c>
      <c r="AM1118" s="38">
        <f t="shared" si="1042"/>
        <v>0</v>
      </c>
      <c r="AN1118" s="38">
        <f t="shared" si="1042"/>
        <v>0</v>
      </c>
      <c r="AO1118" s="38">
        <f t="shared" si="1042"/>
        <v>0</v>
      </c>
      <c r="AP1118" s="38">
        <f t="shared" si="1042"/>
        <v>0</v>
      </c>
    </row>
    <row r="1119" spans="1:42" ht="13.5" hidden="1" customHeight="1">
      <c r="A1119" s="43"/>
      <c r="B1119" s="43"/>
      <c r="C1119" s="28" t="s">
        <v>365</v>
      </c>
      <c r="D1119" s="29">
        <v>70</v>
      </c>
      <c r="E1119" s="186"/>
      <c r="F1119" s="30"/>
      <c r="G1119" s="93"/>
      <c r="H1119" s="186"/>
      <c r="I1119" s="186"/>
      <c r="J1119" s="186"/>
      <c r="K1119" s="186"/>
      <c r="L1119" s="23">
        <f t="shared" si="1026"/>
        <v>0</v>
      </c>
      <c r="M1119" s="23">
        <f t="shared" si="1027"/>
        <v>0</v>
      </c>
      <c r="N1119" s="186"/>
      <c r="O1119" s="186"/>
      <c r="P1119" s="186"/>
      <c r="Q1119" s="30"/>
      <c r="R1119" s="30"/>
      <c r="S1119" s="30"/>
      <c r="T1119" s="30"/>
      <c r="U1119" s="30"/>
      <c r="V1119" s="30"/>
      <c r="W1119" s="30"/>
      <c r="X1119" s="30"/>
      <c r="Y1119" s="30"/>
      <c r="Z1119" s="30"/>
      <c r="AA1119" s="30"/>
      <c r="AB1119" s="30"/>
      <c r="AC1119" s="30"/>
      <c r="AD1119" s="30"/>
      <c r="AE1119" s="292">
        <f t="shared" si="997"/>
        <v>0</v>
      </c>
      <c r="AF1119" s="30"/>
      <c r="AG1119" s="30"/>
      <c r="AH1119" s="93"/>
      <c r="AI1119" s="30"/>
      <c r="AJ1119" s="30"/>
      <c r="AK1119" s="30"/>
      <c r="AL1119" s="30"/>
      <c r="AM1119" s="30"/>
      <c r="AN1119" s="30"/>
      <c r="AO1119" s="30"/>
      <c r="AP1119" s="30"/>
    </row>
    <row r="1120" spans="1:42" ht="28.5" hidden="1" customHeight="1">
      <c r="A1120" s="43" t="s">
        <v>674</v>
      </c>
      <c r="B1120" s="43"/>
      <c r="C1120" s="154" t="s">
        <v>675</v>
      </c>
      <c r="D1120" s="155" t="s">
        <v>668</v>
      </c>
      <c r="E1120" s="263">
        <f t="shared" ref="E1120:K1120" si="1043">E1121+E1126</f>
        <v>0</v>
      </c>
      <c r="F1120" s="156">
        <f t="shared" si="1043"/>
        <v>0</v>
      </c>
      <c r="G1120" s="300">
        <f t="shared" si="1043"/>
        <v>0</v>
      </c>
      <c r="H1120" s="263">
        <f t="shared" si="1043"/>
        <v>0</v>
      </c>
      <c r="I1120" s="263">
        <f t="shared" si="1043"/>
        <v>0</v>
      </c>
      <c r="J1120" s="263">
        <f t="shared" si="1043"/>
        <v>0</v>
      </c>
      <c r="K1120" s="263">
        <f t="shared" si="1043"/>
        <v>0</v>
      </c>
      <c r="L1120" s="23">
        <f t="shared" si="1026"/>
        <v>0</v>
      </c>
      <c r="M1120" s="23">
        <f t="shared" si="1027"/>
        <v>0</v>
      </c>
      <c r="N1120" s="263">
        <f t="shared" ref="N1120:AP1120" si="1044">N1121+N1126</f>
        <v>0</v>
      </c>
      <c r="O1120" s="263">
        <f t="shared" si="1044"/>
        <v>0</v>
      </c>
      <c r="P1120" s="263">
        <f t="shared" si="1044"/>
        <v>0</v>
      </c>
      <c r="Q1120" s="156">
        <f t="shared" si="1044"/>
        <v>0</v>
      </c>
      <c r="R1120" s="156">
        <f t="shared" si="1044"/>
        <v>0</v>
      </c>
      <c r="S1120" s="156">
        <f t="shared" si="1044"/>
        <v>0</v>
      </c>
      <c r="T1120" s="156">
        <f t="shared" si="1044"/>
        <v>0</v>
      </c>
      <c r="U1120" s="156">
        <f t="shared" si="1044"/>
        <v>0</v>
      </c>
      <c r="V1120" s="156">
        <f t="shared" si="1044"/>
        <v>0</v>
      </c>
      <c r="W1120" s="156">
        <f t="shared" si="1044"/>
        <v>0</v>
      </c>
      <c r="X1120" s="156">
        <f t="shared" si="1044"/>
        <v>0</v>
      </c>
      <c r="Y1120" s="156">
        <f t="shared" si="1044"/>
        <v>0</v>
      </c>
      <c r="Z1120" s="156">
        <f t="shared" si="1044"/>
        <v>0</v>
      </c>
      <c r="AA1120" s="156">
        <f t="shared" si="1044"/>
        <v>0</v>
      </c>
      <c r="AB1120" s="156">
        <f t="shared" si="1044"/>
        <v>0</v>
      </c>
      <c r="AC1120" s="156">
        <f t="shared" si="1044"/>
        <v>0</v>
      </c>
      <c r="AD1120" s="156">
        <f t="shared" si="1044"/>
        <v>0</v>
      </c>
      <c r="AE1120" s="292">
        <f t="shared" si="997"/>
        <v>0</v>
      </c>
      <c r="AF1120" s="156">
        <f t="shared" si="1044"/>
        <v>0</v>
      </c>
      <c r="AG1120" s="156">
        <f t="shared" si="1044"/>
        <v>0</v>
      </c>
      <c r="AH1120" s="300">
        <f t="shared" si="1044"/>
        <v>0</v>
      </c>
      <c r="AI1120" s="156">
        <f t="shared" si="1044"/>
        <v>0</v>
      </c>
      <c r="AJ1120" s="156">
        <f t="shared" si="1044"/>
        <v>0</v>
      </c>
      <c r="AK1120" s="156">
        <f t="shared" si="1044"/>
        <v>0</v>
      </c>
      <c r="AL1120" s="156">
        <f t="shared" si="1044"/>
        <v>0</v>
      </c>
      <c r="AM1120" s="156">
        <f t="shared" si="1044"/>
        <v>0</v>
      </c>
      <c r="AN1120" s="156">
        <f t="shared" si="1044"/>
        <v>0</v>
      </c>
      <c r="AO1120" s="156">
        <f t="shared" si="1044"/>
        <v>0</v>
      </c>
      <c r="AP1120" s="156">
        <f t="shared" si="1044"/>
        <v>0</v>
      </c>
    </row>
    <row r="1121" spans="1:42" ht="13.5" hidden="1" customHeight="1">
      <c r="A1121" s="43"/>
      <c r="B1121" s="43"/>
      <c r="C1121" s="25" t="s">
        <v>298</v>
      </c>
      <c r="D1121" s="29"/>
      <c r="E1121" s="248">
        <f t="shared" ref="E1121:K1121" si="1045">E1122+E1125</f>
        <v>0</v>
      </c>
      <c r="F1121" s="38">
        <f t="shared" si="1045"/>
        <v>0</v>
      </c>
      <c r="G1121" s="286">
        <f t="shared" si="1045"/>
        <v>0</v>
      </c>
      <c r="H1121" s="248">
        <f t="shared" si="1045"/>
        <v>0</v>
      </c>
      <c r="I1121" s="248">
        <f t="shared" si="1045"/>
        <v>0</v>
      </c>
      <c r="J1121" s="248">
        <f t="shared" si="1045"/>
        <v>0</v>
      </c>
      <c r="K1121" s="248">
        <f t="shared" si="1045"/>
        <v>0</v>
      </c>
      <c r="L1121" s="23">
        <f t="shared" si="1026"/>
        <v>0</v>
      </c>
      <c r="M1121" s="23">
        <f t="shared" si="1027"/>
        <v>0</v>
      </c>
      <c r="N1121" s="248">
        <f t="shared" ref="N1121:AP1121" si="1046">N1122+N1125</f>
        <v>0</v>
      </c>
      <c r="O1121" s="248">
        <f t="shared" si="1046"/>
        <v>0</v>
      </c>
      <c r="P1121" s="248">
        <f t="shared" si="1046"/>
        <v>0</v>
      </c>
      <c r="Q1121" s="38">
        <f t="shared" si="1046"/>
        <v>0</v>
      </c>
      <c r="R1121" s="38">
        <f t="shared" si="1046"/>
        <v>0</v>
      </c>
      <c r="S1121" s="38">
        <f t="shared" si="1046"/>
        <v>0</v>
      </c>
      <c r="T1121" s="38">
        <f t="shared" si="1046"/>
        <v>0</v>
      </c>
      <c r="U1121" s="38">
        <f t="shared" si="1046"/>
        <v>0</v>
      </c>
      <c r="V1121" s="38">
        <f t="shared" si="1046"/>
        <v>0</v>
      </c>
      <c r="W1121" s="38">
        <f t="shared" si="1046"/>
        <v>0</v>
      </c>
      <c r="X1121" s="38">
        <f t="shared" si="1046"/>
        <v>0</v>
      </c>
      <c r="Y1121" s="38">
        <f t="shared" si="1046"/>
        <v>0</v>
      </c>
      <c r="Z1121" s="38">
        <f t="shared" si="1046"/>
        <v>0</v>
      </c>
      <c r="AA1121" s="38">
        <f t="shared" si="1046"/>
        <v>0</v>
      </c>
      <c r="AB1121" s="38">
        <f t="shared" si="1046"/>
        <v>0</v>
      </c>
      <c r="AC1121" s="38">
        <f t="shared" si="1046"/>
        <v>0</v>
      </c>
      <c r="AD1121" s="38">
        <f t="shared" si="1046"/>
        <v>0</v>
      </c>
      <c r="AE1121" s="292">
        <f t="shared" si="997"/>
        <v>0</v>
      </c>
      <c r="AF1121" s="38">
        <f t="shared" si="1046"/>
        <v>0</v>
      </c>
      <c r="AG1121" s="38">
        <f t="shared" si="1046"/>
        <v>0</v>
      </c>
      <c r="AH1121" s="286">
        <f t="shared" si="1046"/>
        <v>0</v>
      </c>
      <c r="AI1121" s="38">
        <f t="shared" si="1046"/>
        <v>0</v>
      </c>
      <c r="AJ1121" s="38">
        <f t="shared" si="1046"/>
        <v>0</v>
      </c>
      <c r="AK1121" s="38">
        <f t="shared" si="1046"/>
        <v>0</v>
      </c>
      <c r="AL1121" s="38">
        <f t="shared" si="1046"/>
        <v>0</v>
      </c>
      <c r="AM1121" s="38">
        <f t="shared" si="1046"/>
        <v>0</v>
      </c>
      <c r="AN1121" s="38">
        <f t="shared" si="1046"/>
        <v>0</v>
      </c>
      <c r="AO1121" s="38">
        <f t="shared" si="1046"/>
        <v>0</v>
      </c>
      <c r="AP1121" s="38">
        <f t="shared" si="1046"/>
        <v>0</v>
      </c>
    </row>
    <row r="1122" spans="1:42" ht="13.5" hidden="1" customHeight="1">
      <c r="A1122" s="43"/>
      <c r="B1122" s="43"/>
      <c r="C1122" s="28" t="s">
        <v>299</v>
      </c>
      <c r="D1122" s="29">
        <v>1</v>
      </c>
      <c r="E1122" s="248">
        <f t="shared" ref="E1122:K1122" si="1047">E1123+E1124</f>
        <v>0</v>
      </c>
      <c r="F1122" s="38">
        <f t="shared" si="1047"/>
        <v>0</v>
      </c>
      <c r="G1122" s="286">
        <f t="shared" si="1047"/>
        <v>0</v>
      </c>
      <c r="H1122" s="248">
        <f t="shared" si="1047"/>
        <v>0</v>
      </c>
      <c r="I1122" s="248">
        <f t="shared" si="1047"/>
        <v>0</v>
      </c>
      <c r="J1122" s="248">
        <f t="shared" si="1047"/>
        <v>0</v>
      </c>
      <c r="K1122" s="248">
        <f t="shared" si="1047"/>
        <v>0</v>
      </c>
      <c r="L1122" s="23">
        <f t="shared" si="1026"/>
        <v>0</v>
      </c>
      <c r="M1122" s="23">
        <f t="shared" si="1027"/>
        <v>0</v>
      </c>
      <c r="N1122" s="248">
        <f t="shared" ref="N1122:AP1122" si="1048">N1123+N1124</f>
        <v>0</v>
      </c>
      <c r="O1122" s="248">
        <f t="shared" si="1048"/>
        <v>0</v>
      </c>
      <c r="P1122" s="248">
        <f t="shared" si="1048"/>
        <v>0</v>
      </c>
      <c r="Q1122" s="38">
        <f t="shared" si="1048"/>
        <v>0</v>
      </c>
      <c r="R1122" s="38">
        <f t="shared" si="1048"/>
        <v>0</v>
      </c>
      <c r="S1122" s="38">
        <f t="shared" si="1048"/>
        <v>0</v>
      </c>
      <c r="T1122" s="38">
        <f t="shared" si="1048"/>
        <v>0</v>
      </c>
      <c r="U1122" s="38">
        <f t="shared" si="1048"/>
        <v>0</v>
      </c>
      <c r="V1122" s="38">
        <f t="shared" si="1048"/>
        <v>0</v>
      </c>
      <c r="W1122" s="38">
        <f t="shared" si="1048"/>
        <v>0</v>
      </c>
      <c r="X1122" s="38">
        <f t="shared" si="1048"/>
        <v>0</v>
      </c>
      <c r="Y1122" s="38">
        <f t="shared" si="1048"/>
        <v>0</v>
      </c>
      <c r="Z1122" s="38">
        <f t="shared" si="1048"/>
        <v>0</v>
      </c>
      <c r="AA1122" s="38">
        <f t="shared" si="1048"/>
        <v>0</v>
      </c>
      <c r="AB1122" s="38">
        <f t="shared" si="1048"/>
        <v>0</v>
      </c>
      <c r="AC1122" s="38">
        <f t="shared" si="1048"/>
        <v>0</v>
      </c>
      <c r="AD1122" s="38">
        <f t="shared" si="1048"/>
        <v>0</v>
      </c>
      <c r="AE1122" s="292">
        <f t="shared" si="997"/>
        <v>0</v>
      </c>
      <c r="AF1122" s="38">
        <f t="shared" si="1048"/>
        <v>0</v>
      </c>
      <c r="AG1122" s="38">
        <f t="shared" si="1048"/>
        <v>0</v>
      </c>
      <c r="AH1122" s="286">
        <f t="shared" si="1048"/>
        <v>0</v>
      </c>
      <c r="AI1122" s="38">
        <f t="shared" si="1048"/>
        <v>0</v>
      </c>
      <c r="AJ1122" s="38">
        <f t="shared" si="1048"/>
        <v>0</v>
      </c>
      <c r="AK1122" s="38">
        <f t="shared" si="1048"/>
        <v>0</v>
      </c>
      <c r="AL1122" s="38">
        <f t="shared" si="1048"/>
        <v>0</v>
      </c>
      <c r="AM1122" s="38">
        <f t="shared" si="1048"/>
        <v>0</v>
      </c>
      <c r="AN1122" s="38">
        <f t="shared" si="1048"/>
        <v>0</v>
      </c>
      <c r="AO1122" s="38">
        <f t="shared" si="1048"/>
        <v>0</v>
      </c>
      <c r="AP1122" s="38">
        <f t="shared" si="1048"/>
        <v>0</v>
      </c>
    </row>
    <row r="1123" spans="1:42" ht="13.5" hidden="1" customHeight="1">
      <c r="A1123" s="43"/>
      <c r="B1123" s="43"/>
      <c r="C1123" s="28" t="s">
        <v>300</v>
      </c>
      <c r="D1123" s="29">
        <v>10</v>
      </c>
      <c r="E1123" s="186"/>
      <c r="F1123" s="30"/>
      <c r="G1123" s="93"/>
      <c r="H1123" s="186"/>
      <c r="I1123" s="186"/>
      <c r="J1123" s="186"/>
      <c r="K1123" s="186"/>
      <c r="L1123" s="23">
        <f t="shared" si="1026"/>
        <v>0</v>
      </c>
      <c r="M1123" s="23">
        <f t="shared" si="1027"/>
        <v>0</v>
      </c>
      <c r="N1123" s="186"/>
      <c r="O1123" s="186"/>
      <c r="P1123" s="186"/>
      <c r="Q1123" s="30"/>
      <c r="R1123" s="30"/>
      <c r="S1123" s="30"/>
      <c r="T1123" s="30"/>
      <c r="U1123" s="30"/>
      <c r="V1123" s="30"/>
      <c r="W1123" s="30"/>
      <c r="X1123" s="30"/>
      <c r="Y1123" s="30"/>
      <c r="Z1123" s="30"/>
      <c r="AA1123" s="30"/>
      <c r="AB1123" s="30"/>
      <c r="AC1123" s="30"/>
      <c r="AD1123" s="30"/>
      <c r="AE1123" s="292">
        <f t="shared" si="997"/>
        <v>0</v>
      </c>
      <c r="AF1123" s="30"/>
      <c r="AG1123" s="30"/>
      <c r="AH1123" s="93"/>
      <c r="AI1123" s="30"/>
      <c r="AJ1123" s="30"/>
      <c r="AK1123" s="30"/>
      <c r="AL1123" s="30"/>
      <c r="AM1123" s="30"/>
      <c r="AN1123" s="30"/>
      <c r="AO1123" s="30"/>
      <c r="AP1123" s="30"/>
    </row>
    <row r="1124" spans="1:42" ht="12.75" hidden="1" customHeight="1">
      <c r="A1124" s="43"/>
      <c r="B1124" s="43"/>
      <c r="C1124" s="28" t="s">
        <v>301</v>
      </c>
      <c r="D1124" s="29">
        <v>20</v>
      </c>
      <c r="E1124" s="186"/>
      <c r="F1124" s="30"/>
      <c r="G1124" s="93"/>
      <c r="H1124" s="186"/>
      <c r="I1124" s="186"/>
      <c r="J1124" s="186"/>
      <c r="K1124" s="186"/>
      <c r="L1124" s="23">
        <f t="shared" si="1026"/>
        <v>0</v>
      </c>
      <c r="M1124" s="23">
        <f t="shared" si="1027"/>
        <v>0</v>
      </c>
      <c r="N1124" s="186"/>
      <c r="O1124" s="186"/>
      <c r="P1124" s="186"/>
      <c r="Q1124" s="30"/>
      <c r="R1124" s="30"/>
      <c r="S1124" s="30"/>
      <c r="T1124" s="30"/>
      <c r="U1124" s="30"/>
      <c r="V1124" s="30"/>
      <c r="W1124" s="30"/>
      <c r="X1124" s="30"/>
      <c r="Y1124" s="30"/>
      <c r="Z1124" s="30"/>
      <c r="AA1124" s="30"/>
      <c r="AB1124" s="30"/>
      <c r="AC1124" s="30"/>
      <c r="AD1124" s="30"/>
      <c r="AE1124" s="292">
        <f t="shared" si="997"/>
        <v>0</v>
      </c>
      <c r="AF1124" s="30"/>
      <c r="AG1124" s="30"/>
      <c r="AH1124" s="93"/>
      <c r="AI1124" s="30"/>
      <c r="AJ1124" s="30"/>
      <c r="AK1124" s="30"/>
      <c r="AL1124" s="30"/>
      <c r="AM1124" s="30"/>
      <c r="AN1124" s="30"/>
      <c r="AO1124" s="30"/>
      <c r="AP1124" s="30"/>
    </row>
    <row r="1125" spans="1:42" ht="27.75" hidden="1" customHeight="1">
      <c r="A1125" s="43"/>
      <c r="B1125" s="43"/>
      <c r="C1125" s="16" t="s">
        <v>310</v>
      </c>
      <c r="D1125" s="29" t="s">
        <v>421</v>
      </c>
      <c r="E1125" s="186"/>
      <c r="F1125" s="30"/>
      <c r="G1125" s="93"/>
      <c r="H1125" s="186"/>
      <c r="I1125" s="186"/>
      <c r="J1125" s="186"/>
      <c r="K1125" s="186"/>
      <c r="L1125" s="23">
        <f t="shared" si="1026"/>
        <v>0</v>
      </c>
      <c r="M1125" s="23">
        <f t="shared" si="1027"/>
        <v>0</v>
      </c>
      <c r="N1125" s="186"/>
      <c r="O1125" s="186"/>
      <c r="P1125" s="186"/>
      <c r="Q1125" s="30"/>
      <c r="R1125" s="30"/>
      <c r="S1125" s="30"/>
      <c r="T1125" s="30"/>
      <c r="U1125" s="30"/>
      <c r="V1125" s="30"/>
      <c r="W1125" s="30"/>
      <c r="X1125" s="30"/>
      <c r="Y1125" s="30"/>
      <c r="Z1125" s="30"/>
      <c r="AA1125" s="30"/>
      <c r="AB1125" s="30"/>
      <c r="AC1125" s="30"/>
      <c r="AD1125" s="30"/>
      <c r="AE1125" s="292">
        <f t="shared" si="997"/>
        <v>0</v>
      </c>
      <c r="AF1125" s="30"/>
      <c r="AG1125" s="30"/>
      <c r="AH1125" s="93"/>
      <c r="AI1125" s="30"/>
      <c r="AJ1125" s="30"/>
      <c r="AK1125" s="30"/>
      <c r="AL1125" s="30"/>
      <c r="AM1125" s="30"/>
      <c r="AN1125" s="30"/>
      <c r="AO1125" s="30"/>
      <c r="AP1125" s="30"/>
    </row>
    <row r="1126" spans="1:42" ht="12.75" hidden="1" customHeight="1">
      <c r="A1126" s="43"/>
      <c r="B1126" s="43"/>
      <c r="C1126" s="25" t="s">
        <v>311</v>
      </c>
      <c r="D1126" s="29"/>
      <c r="E1126" s="248">
        <f t="shared" ref="E1126:AP1126" si="1049">E1127</f>
        <v>0</v>
      </c>
      <c r="F1126" s="38">
        <f t="shared" si="1049"/>
        <v>0</v>
      </c>
      <c r="G1126" s="286">
        <f t="shared" si="1049"/>
        <v>0</v>
      </c>
      <c r="H1126" s="248">
        <f t="shared" si="1049"/>
        <v>0</v>
      </c>
      <c r="I1126" s="248">
        <f t="shared" si="1049"/>
        <v>0</v>
      </c>
      <c r="J1126" s="248">
        <f t="shared" si="1049"/>
        <v>0</v>
      </c>
      <c r="K1126" s="248">
        <f t="shared" si="1049"/>
        <v>0</v>
      </c>
      <c r="L1126" s="23">
        <f t="shared" si="1026"/>
        <v>0</v>
      </c>
      <c r="M1126" s="23">
        <f t="shared" si="1027"/>
        <v>0</v>
      </c>
      <c r="N1126" s="248">
        <f t="shared" si="1049"/>
        <v>0</v>
      </c>
      <c r="O1126" s="248">
        <f t="shared" si="1049"/>
        <v>0</v>
      </c>
      <c r="P1126" s="248">
        <f t="shared" si="1049"/>
        <v>0</v>
      </c>
      <c r="Q1126" s="38">
        <f t="shared" si="1049"/>
        <v>0</v>
      </c>
      <c r="R1126" s="38">
        <f t="shared" si="1049"/>
        <v>0</v>
      </c>
      <c r="S1126" s="38">
        <f t="shared" si="1049"/>
        <v>0</v>
      </c>
      <c r="T1126" s="38">
        <f t="shared" si="1049"/>
        <v>0</v>
      </c>
      <c r="U1126" s="38">
        <f t="shared" si="1049"/>
        <v>0</v>
      </c>
      <c r="V1126" s="38">
        <f t="shared" si="1049"/>
        <v>0</v>
      </c>
      <c r="W1126" s="38">
        <f t="shared" si="1049"/>
        <v>0</v>
      </c>
      <c r="X1126" s="38">
        <f t="shared" si="1049"/>
        <v>0</v>
      </c>
      <c r="Y1126" s="38">
        <f t="shared" si="1049"/>
        <v>0</v>
      </c>
      <c r="Z1126" s="38">
        <f t="shared" si="1049"/>
        <v>0</v>
      </c>
      <c r="AA1126" s="38">
        <f t="shared" si="1049"/>
        <v>0</v>
      </c>
      <c r="AB1126" s="38">
        <f t="shared" si="1049"/>
        <v>0</v>
      </c>
      <c r="AC1126" s="38">
        <f t="shared" si="1049"/>
        <v>0</v>
      </c>
      <c r="AD1126" s="38">
        <f t="shared" si="1049"/>
        <v>0</v>
      </c>
      <c r="AE1126" s="292">
        <f t="shared" si="997"/>
        <v>0</v>
      </c>
      <c r="AF1126" s="38">
        <f t="shared" si="1049"/>
        <v>0</v>
      </c>
      <c r="AG1126" s="38">
        <f t="shared" si="1049"/>
        <v>0</v>
      </c>
      <c r="AH1126" s="286">
        <f t="shared" si="1049"/>
        <v>0</v>
      </c>
      <c r="AI1126" s="38">
        <f t="shared" si="1049"/>
        <v>0</v>
      </c>
      <c r="AJ1126" s="38">
        <f t="shared" si="1049"/>
        <v>0</v>
      </c>
      <c r="AK1126" s="38">
        <f t="shared" si="1049"/>
        <v>0</v>
      </c>
      <c r="AL1126" s="38">
        <f t="shared" si="1049"/>
        <v>0</v>
      </c>
      <c r="AM1126" s="38">
        <f t="shared" si="1049"/>
        <v>0</v>
      </c>
      <c r="AN1126" s="38">
        <f t="shared" si="1049"/>
        <v>0</v>
      </c>
      <c r="AO1126" s="38">
        <f t="shared" si="1049"/>
        <v>0</v>
      </c>
      <c r="AP1126" s="38">
        <f t="shared" si="1049"/>
        <v>0</v>
      </c>
    </row>
    <row r="1127" spans="1:42" ht="12.75" hidden="1" customHeight="1">
      <c r="A1127" s="43"/>
      <c r="B1127" s="43"/>
      <c r="C1127" s="28" t="s">
        <v>365</v>
      </c>
      <c r="D1127" s="29">
        <v>70</v>
      </c>
      <c r="E1127" s="186">
        <v>0</v>
      </c>
      <c r="F1127" s="30">
        <v>0</v>
      </c>
      <c r="G1127" s="93">
        <v>0</v>
      </c>
      <c r="H1127" s="186">
        <v>0</v>
      </c>
      <c r="I1127" s="186">
        <v>0</v>
      </c>
      <c r="J1127" s="186">
        <v>0</v>
      </c>
      <c r="K1127" s="186">
        <v>0</v>
      </c>
      <c r="L1127" s="23">
        <f t="shared" si="1026"/>
        <v>0</v>
      </c>
      <c r="M1127" s="23">
        <f t="shared" si="1027"/>
        <v>0</v>
      </c>
      <c r="N1127" s="186">
        <v>0</v>
      </c>
      <c r="O1127" s="186">
        <v>0</v>
      </c>
      <c r="P1127" s="186">
        <v>0</v>
      </c>
      <c r="Q1127" s="30">
        <v>0</v>
      </c>
      <c r="R1127" s="30">
        <v>0</v>
      </c>
      <c r="S1127" s="30">
        <v>0</v>
      </c>
      <c r="T1127" s="30">
        <v>0</v>
      </c>
      <c r="U1127" s="30">
        <v>0</v>
      </c>
      <c r="V1127" s="30">
        <v>0</v>
      </c>
      <c r="W1127" s="30">
        <v>0</v>
      </c>
      <c r="X1127" s="30">
        <v>0</v>
      </c>
      <c r="Y1127" s="30">
        <v>0</v>
      </c>
      <c r="Z1127" s="30">
        <v>0</v>
      </c>
      <c r="AA1127" s="30">
        <v>0</v>
      </c>
      <c r="AB1127" s="30">
        <v>0</v>
      </c>
      <c r="AC1127" s="30">
        <v>0</v>
      </c>
      <c r="AD1127" s="30">
        <v>0</v>
      </c>
      <c r="AE1127" s="292">
        <f t="shared" si="997"/>
        <v>0</v>
      </c>
      <c r="AF1127" s="30">
        <v>0</v>
      </c>
      <c r="AG1127" s="30">
        <v>0</v>
      </c>
      <c r="AH1127" s="93">
        <v>0</v>
      </c>
      <c r="AI1127" s="30">
        <v>0</v>
      </c>
      <c r="AJ1127" s="30">
        <v>0</v>
      </c>
      <c r="AK1127" s="30">
        <v>0</v>
      </c>
      <c r="AL1127" s="30">
        <v>0</v>
      </c>
      <c r="AM1127" s="30">
        <v>0</v>
      </c>
      <c r="AN1127" s="30">
        <v>0</v>
      </c>
      <c r="AO1127" s="30">
        <v>0</v>
      </c>
      <c r="AP1127" s="30">
        <v>0</v>
      </c>
    </row>
    <row r="1128" spans="1:42" ht="31.5" hidden="1" customHeight="1">
      <c r="A1128" s="43" t="s">
        <v>676</v>
      </c>
      <c r="B1128" s="43"/>
      <c r="C1128" s="154" t="s">
        <v>677</v>
      </c>
      <c r="D1128" s="129" t="s">
        <v>678</v>
      </c>
      <c r="E1128" s="263">
        <f t="shared" ref="E1128:K1128" si="1050">E1129+E1134</f>
        <v>0</v>
      </c>
      <c r="F1128" s="156">
        <f t="shared" si="1050"/>
        <v>0</v>
      </c>
      <c r="G1128" s="300">
        <f t="shared" si="1050"/>
        <v>0</v>
      </c>
      <c r="H1128" s="263">
        <f t="shared" si="1050"/>
        <v>0</v>
      </c>
      <c r="I1128" s="263">
        <f t="shared" si="1050"/>
        <v>0</v>
      </c>
      <c r="J1128" s="263">
        <f t="shared" si="1050"/>
        <v>0</v>
      </c>
      <c r="K1128" s="263">
        <f t="shared" si="1050"/>
        <v>0</v>
      </c>
      <c r="L1128" s="23">
        <f t="shared" si="1026"/>
        <v>0</v>
      </c>
      <c r="M1128" s="23">
        <f t="shared" si="1027"/>
        <v>0</v>
      </c>
      <c r="N1128" s="263">
        <f t="shared" ref="N1128:AP1128" si="1051">N1129+N1134</f>
        <v>0</v>
      </c>
      <c r="O1128" s="263">
        <f t="shared" si="1051"/>
        <v>0</v>
      </c>
      <c r="P1128" s="263">
        <f t="shared" si="1051"/>
        <v>0</v>
      </c>
      <c r="Q1128" s="156">
        <f t="shared" si="1051"/>
        <v>0</v>
      </c>
      <c r="R1128" s="156">
        <f t="shared" si="1051"/>
        <v>0</v>
      </c>
      <c r="S1128" s="156">
        <f t="shared" si="1051"/>
        <v>0</v>
      </c>
      <c r="T1128" s="156">
        <f t="shared" si="1051"/>
        <v>0</v>
      </c>
      <c r="U1128" s="156">
        <f t="shared" si="1051"/>
        <v>0</v>
      </c>
      <c r="V1128" s="156">
        <f t="shared" si="1051"/>
        <v>0</v>
      </c>
      <c r="W1128" s="156">
        <f t="shared" si="1051"/>
        <v>0</v>
      </c>
      <c r="X1128" s="156">
        <f t="shared" si="1051"/>
        <v>0</v>
      </c>
      <c r="Y1128" s="156">
        <f t="shared" si="1051"/>
        <v>0</v>
      </c>
      <c r="Z1128" s="156">
        <f t="shared" si="1051"/>
        <v>0</v>
      </c>
      <c r="AA1128" s="156">
        <f t="shared" si="1051"/>
        <v>0</v>
      </c>
      <c r="AB1128" s="156">
        <f t="shared" si="1051"/>
        <v>0</v>
      </c>
      <c r="AC1128" s="156">
        <f t="shared" si="1051"/>
        <v>0</v>
      </c>
      <c r="AD1128" s="156">
        <f t="shared" si="1051"/>
        <v>0</v>
      </c>
      <c r="AE1128" s="292">
        <f t="shared" si="997"/>
        <v>0</v>
      </c>
      <c r="AF1128" s="156">
        <f t="shared" si="1051"/>
        <v>0</v>
      </c>
      <c r="AG1128" s="156">
        <f t="shared" si="1051"/>
        <v>0</v>
      </c>
      <c r="AH1128" s="300">
        <f t="shared" si="1051"/>
        <v>0</v>
      </c>
      <c r="AI1128" s="156">
        <f t="shared" si="1051"/>
        <v>0</v>
      </c>
      <c r="AJ1128" s="156">
        <f t="shared" si="1051"/>
        <v>0</v>
      </c>
      <c r="AK1128" s="156">
        <f t="shared" si="1051"/>
        <v>0</v>
      </c>
      <c r="AL1128" s="156">
        <f t="shared" si="1051"/>
        <v>0</v>
      </c>
      <c r="AM1128" s="156">
        <f t="shared" si="1051"/>
        <v>0</v>
      </c>
      <c r="AN1128" s="156">
        <f t="shared" si="1051"/>
        <v>0</v>
      </c>
      <c r="AO1128" s="156">
        <f t="shared" si="1051"/>
        <v>0</v>
      </c>
      <c r="AP1128" s="156">
        <f t="shared" si="1051"/>
        <v>0</v>
      </c>
    </row>
    <row r="1129" spans="1:42" ht="9" hidden="1" customHeight="1">
      <c r="A1129" s="43"/>
      <c r="B1129" s="43"/>
      <c r="C1129" s="25" t="s">
        <v>298</v>
      </c>
      <c r="D1129" s="29"/>
      <c r="E1129" s="191">
        <f t="shared" ref="E1129:K1129" si="1052">E1130+E1133</f>
        <v>0</v>
      </c>
      <c r="F1129" s="111">
        <f t="shared" si="1052"/>
        <v>0</v>
      </c>
      <c r="G1129" s="296">
        <f t="shared" si="1052"/>
        <v>0</v>
      </c>
      <c r="H1129" s="191">
        <f t="shared" si="1052"/>
        <v>0</v>
      </c>
      <c r="I1129" s="191">
        <f t="shared" si="1052"/>
        <v>0</v>
      </c>
      <c r="J1129" s="191">
        <f t="shared" si="1052"/>
        <v>0</v>
      </c>
      <c r="K1129" s="191">
        <f t="shared" si="1052"/>
        <v>0</v>
      </c>
      <c r="L1129" s="23">
        <f t="shared" si="1026"/>
        <v>0</v>
      </c>
      <c r="M1129" s="23">
        <f t="shared" si="1027"/>
        <v>0</v>
      </c>
      <c r="N1129" s="191">
        <f t="shared" ref="N1129:AP1129" si="1053">N1130+N1133</f>
        <v>0</v>
      </c>
      <c r="O1129" s="191">
        <f t="shared" si="1053"/>
        <v>0</v>
      </c>
      <c r="P1129" s="191">
        <f t="shared" si="1053"/>
        <v>0</v>
      </c>
      <c r="Q1129" s="111">
        <f t="shared" si="1053"/>
        <v>0</v>
      </c>
      <c r="R1129" s="111">
        <f t="shared" si="1053"/>
        <v>0</v>
      </c>
      <c r="S1129" s="111">
        <f t="shared" si="1053"/>
        <v>0</v>
      </c>
      <c r="T1129" s="111">
        <f t="shared" si="1053"/>
        <v>0</v>
      </c>
      <c r="U1129" s="111">
        <f t="shared" si="1053"/>
        <v>0</v>
      </c>
      <c r="V1129" s="111">
        <f t="shared" si="1053"/>
        <v>0</v>
      </c>
      <c r="W1129" s="111">
        <f t="shared" si="1053"/>
        <v>0</v>
      </c>
      <c r="X1129" s="111">
        <f t="shared" si="1053"/>
        <v>0</v>
      </c>
      <c r="Y1129" s="111">
        <f t="shared" si="1053"/>
        <v>0</v>
      </c>
      <c r="Z1129" s="111">
        <f t="shared" si="1053"/>
        <v>0</v>
      </c>
      <c r="AA1129" s="111">
        <f t="shared" si="1053"/>
        <v>0</v>
      </c>
      <c r="AB1129" s="111">
        <f t="shared" si="1053"/>
        <v>0</v>
      </c>
      <c r="AC1129" s="111">
        <f t="shared" si="1053"/>
        <v>0</v>
      </c>
      <c r="AD1129" s="111">
        <f t="shared" si="1053"/>
        <v>0</v>
      </c>
      <c r="AE1129" s="292">
        <f t="shared" si="997"/>
        <v>0</v>
      </c>
      <c r="AF1129" s="111">
        <f t="shared" si="1053"/>
        <v>0</v>
      </c>
      <c r="AG1129" s="111">
        <f t="shared" si="1053"/>
        <v>0</v>
      </c>
      <c r="AH1129" s="296">
        <f t="shared" si="1053"/>
        <v>0</v>
      </c>
      <c r="AI1129" s="111">
        <f t="shared" si="1053"/>
        <v>0</v>
      </c>
      <c r="AJ1129" s="111">
        <f t="shared" si="1053"/>
        <v>0</v>
      </c>
      <c r="AK1129" s="111">
        <f t="shared" si="1053"/>
        <v>0</v>
      </c>
      <c r="AL1129" s="111">
        <f t="shared" si="1053"/>
        <v>0</v>
      </c>
      <c r="AM1129" s="111">
        <f t="shared" si="1053"/>
        <v>0</v>
      </c>
      <c r="AN1129" s="111">
        <f t="shared" si="1053"/>
        <v>0</v>
      </c>
      <c r="AO1129" s="111">
        <f t="shared" si="1053"/>
        <v>0</v>
      </c>
      <c r="AP1129" s="111">
        <f t="shared" si="1053"/>
        <v>0</v>
      </c>
    </row>
    <row r="1130" spans="1:42" ht="14.25" hidden="1">
      <c r="A1130" s="43"/>
      <c r="B1130" s="43"/>
      <c r="C1130" s="28" t="s">
        <v>299</v>
      </c>
      <c r="D1130" s="29">
        <v>1</v>
      </c>
      <c r="E1130" s="248">
        <f t="shared" ref="E1130:K1130" si="1054">E1131+E1132</f>
        <v>0</v>
      </c>
      <c r="F1130" s="38">
        <f t="shared" si="1054"/>
        <v>0</v>
      </c>
      <c r="G1130" s="286">
        <f t="shared" si="1054"/>
        <v>0</v>
      </c>
      <c r="H1130" s="248">
        <f t="shared" si="1054"/>
        <v>0</v>
      </c>
      <c r="I1130" s="248">
        <f t="shared" si="1054"/>
        <v>0</v>
      </c>
      <c r="J1130" s="248">
        <f t="shared" si="1054"/>
        <v>0</v>
      </c>
      <c r="K1130" s="248">
        <f t="shared" si="1054"/>
        <v>0</v>
      </c>
      <c r="L1130" s="23">
        <f t="shared" si="1026"/>
        <v>0</v>
      </c>
      <c r="M1130" s="23">
        <f t="shared" si="1027"/>
        <v>0</v>
      </c>
      <c r="N1130" s="248">
        <f t="shared" ref="N1130:AP1130" si="1055">N1131+N1132</f>
        <v>0</v>
      </c>
      <c r="O1130" s="248">
        <f t="shared" si="1055"/>
        <v>0</v>
      </c>
      <c r="P1130" s="248">
        <f t="shared" si="1055"/>
        <v>0</v>
      </c>
      <c r="Q1130" s="38">
        <f t="shared" si="1055"/>
        <v>0</v>
      </c>
      <c r="R1130" s="38">
        <f t="shared" si="1055"/>
        <v>0</v>
      </c>
      <c r="S1130" s="38">
        <f t="shared" si="1055"/>
        <v>0</v>
      </c>
      <c r="T1130" s="38">
        <f t="shared" si="1055"/>
        <v>0</v>
      </c>
      <c r="U1130" s="38">
        <f t="shared" si="1055"/>
        <v>0</v>
      </c>
      <c r="V1130" s="38">
        <f t="shared" si="1055"/>
        <v>0</v>
      </c>
      <c r="W1130" s="38">
        <f t="shared" si="1055"/>
        <v>0</v>
      </c>
      <c r="X1130" s="38">
        <f t="shared" si="1055"/>
        <v>0</v>
      </c>
      <c r="Y1130" s="38">
        <f t="shared" si="1055"/>
        <v>0</v>
      </c>
      <c r="Z1130" s="38">
        <f t="shared" si="1055"/>
        <v>0</v>
      </c>
      <c r="AA1130" s="38">
        <f t="shared" si="1055"/>
        <v>0</v>
      </c>
      <c r="AB1130" s="38">
        <f t="shared" si="1055"/>
        <v>0</v>
      </c>
      <c r="AC1130" s="38">
        <f t="shared" si="1055"/>
        <v>0</v>
      </c>
      <c r="AD1130" s="38">
        <f t="shared" si="1055"/>
        <v>0</v>
      </c>
      <c r="AE1130" s="292">
        <f t="shared" si="997"/>
        <v>0</v>
      </c>
      <c r="AF1130" s="38">
        <f t="shared" si="1055"/>
        <v>0</v>
      </c>
      <c r="AG1130" s="38">
        <f t="shared" si="1055"/>
        <v>0</v>
      </c>
      <c r="AH1130" s="286">
        <f t="shared" si="1055"/>
        <v>0</v>
      </c>
      <c r="AI1130" s="38">
        <f t="shared" si="1055"/>
        <v>0</v>
      </c>
      <c r="AJ1130" s="38">
        <f t="shared" si="1055"/>
        <v>0</v>
      </c>
      <c r="AK1130" s="38">
        <f t="shared" si="1055"/>
        <v>0</v>
      </c>
      <c r="AL1130" s="38">
        <f t="shared" si="1055"/>
        <v>0</v>
      </c>
      <c r="AM1130" s="38">
        <f t="shared" si="1055"/>
        <v>0</v>
      </c>
      <c r="AN1130" s="38">
        <f t="shared" si="1055"/>
        <v>0</v>
      </c>
      <c r="AO1130" s="38">
        <f t="shared" si="1055"/>
        <v>0</v>
      </c>
      <c r="AP1130" s="38">
        <f t="shared" si="1055"/>
        <v>0</v>
      </c>
    </row>
    <row r="1131" spans="1:42" ht="14.25" hidden="1">
      <c r="A1131" s="43"/>
      <c r="B1131" s="43"/>
      <c r="C1131" s="28" t="s">
        <v>300</v>
      </c>
      <c r="D1131" s="29">
        <v>10</v>
      </c>
      <c r="E1131" s="186"/>
      <c r="F1131" s="30"/>
      <c r="G1131" s="93"/>
      <c r="H1131" s="186"/>
      <c r="I1131" s="186"/>
      <c r="J1131" s="186"/>
      <c r="K1131" s="186"/>
      <c r="L1131" s="23">
        <f t="shared" si="1026"/>
        <v>0</v>
      </c>
      <c r="M1131" s="23">
        <f t="shared" si="1027"/>
        <v>0</v>
      </c>
      <c r="N1131" s="186"/>
      <c r="O1131" s="186"/>
      <c r="P1131" s="186"/>
      <c r="Q1131" s="30"/>
      <c r="R1131" s="30"/>
      <c r="S1131" s="30"/>
      <c r="T1131" s="30"/>
      <c r="U1131" s="30"/>
      <c r="V1131" s="30"/>
      <c r="W1131" s="30"/>
      <c r="X1131" s="30"/>
      <c r="Y1131" s="30"/>
      <c r="Z1131" s="30"/>
      <c r="AA1131" s="30"/>
      <c r="AB1131" s="30"/>
      <c r="AC1131" s="30"/>
      <c r="AD1131" s="30"/>
      <c r="AE1131" s="292">
        <f t="shared" si="997"/>
        <v>0</v>
      </c>
      <c r="AF1131" s="30"/>
      <c r="AG1131" s="30"/>
      <c r="AH1131" s="93"/>
      <c r="AI1131" s="30"/>
      <c r="AJ1131" s="30"/>
      <c r="AK1131" s="30"/>
      <c r="AL1131" s="30"/>
      <c r="AM1131" s="30"/>
      <c r="AN1131" s="30"/>
      <c r="AO1131" s="30"/>
      <c r="AP1131" s="30"/>
    </row>
    <row r="1132" spans="1:42" ht="17.25" hidden="1" customHeight="1">
      <c r="A1132" s="43"/>
      <c r="B1132" s="43"/>
      <c r="C1132" s="28" t="s">
        <v>301</v>
      </c>
      <c r="D1132" s="29">
        <v>20</v>
      </c>
      <c r="E1132" s="186"/>
      <c r="F1132" s="30"/>
      <c r="G1132" s="93"/>
      <c r="H1132" s="186"/>
      <c r="I1132" s="186"/>
      <c r="J1132" s="186"/>
      <c r="K1132" s="186"/>
      <c r="L1132" s="23">
        <f t="shared" si="1026"/>
        <v>0</v>
      </c>
      <c r="M1132" s="23">
        <f t="shared" si="1027"/>
        <v>0</v>
      </c>
      <c r="N1132" s="186"/>
      <c r="O1132" s="186"/>
      <c r="P1132" s="186"/>
      <c r="Q1132" s="30"/>
      <c r="R1132" s="30"/>
      <c r="S1132" s="30"/>
      <c r="T1132" s="30"/>
      <c r="U1132" s="30"/>
      <c r="V1132" s="30"/>
      <c r="W1132" s="30"/>
      <c r="X1132" s="30"/>
      <c r="Y1132" s="30"/>
      <c r="Z1132" s="30"/>
      <c r="AA1132" s="30"/>
      <c r="AB1132" s="30"/>
      <c r="AC1132" s="30"/>
      <c r="AD1132" s="30"/>
      <c r="AE1132" s="292">
        <f t="shared" si="997"/>
        <v>0</v>
      </c>
      <c r="AF1132" s="30"/>
      <c r="AG1132" s="30"/>
      <c r="AH1132" s="93"/>
      <c r="AI1132" s="30"/>
      <c r="AJ1132" s="30"/>
      <c r="AK1132" s="30"/>
      <c r="AL1132" s="30"/>
      <c r="AM1132" s="30"/>
      <c r="AN1132" s="30"/>
      <c r="AO1132" s="30"/>
      <c r="AP1132" s="30"/>
    </row>
    <row r="1133" spans="1:42" ht="27" hidden="1" customHeight="1">
      <c r="A1133" s="43"/>
      <c r="B1133" s="43"/>
      <c r="C1133" s="16" t="s">
        <v>310</v>
      </c>
      <c r="D1133" s="29" t="s">
        <v>421</v>
      </c>
      <c r="E1133" s="186"/>
      <c r="F1133" s="30"/>
      <c r="G1133" s="93"/>
      <c r="H1133" s="186"/>
      <c r="I1133" s="186"/>
      <c r="J1133" s="186"/>
      <c r="K1133" s="186"/>
      <c r="L1133" s="23">
        <f t="shared" si="1026"/>
        <v>0</v>
      </c>
      <c r="M1133" s="23">
        <f t="shared" si="1027"/>
        <v>0</v>
      </c>
      <c r="N1133" s="186"/>
      <c r="O1133" s="186"/>
      <c r="P1133" s="186"/>
      <c r="Q1133" s="30"/>
      <c r="R1133" s="30"/>
      <c r="S1133" s="30"/>
      <c r="T1133" s="30"/>
      <c r="U1133" s="30"/>
      <c r="V1133" s="30"/>
      <c r="W1133" s="30"/>
      <c r="X1133" s="30"/>
      <c r="Y1133" s="30"/>
      <c r="Z1133" s="30"/>
      <c r="AA1133" s="30"/>
      <c r="AB1133" s="30"/>
      <c r="AC1133" s="30"/>
      <c r="AD1133" s="30"/>
      <c r="AE1133" s="292">
        <f t="shared" si="997"/>
        <v>0</v>
      </c>
      <c r="AF1133" s="30"/>
      <c r="AG1133" s="30"/>
      <c r="AH1133" s="93"/>
      <c r="AI1133" s="30"/>
      <c r="AJ1133" s="30"/>
      <c r="AK1133" s="30"/>
      <c r="AL1133" s="30"/>
      <c r="AM1133" s="30"/>
      <c r="AN1133" s="30"/>
      <c r="AO1133" s="30"/>
      <c r="AP1133" s="30"/>
    </row>
    <row r="1134" spans="1:42" ht="17.25" hidden="1" customHeight="1">
      <c r="A1134" s="43"/>
      <c r="B1134" s="43"/>
      <c r="C1134" s="25" t="s">
        <v>311</v>
      </c>
      <c r="D1134" s="29"/>
      <c r="E1134" s="248">
        <f t="shared" ref="E1134:AP1134" si="1056">E1135</f>
        <v>0</v>
      </c>
      <c r="F1134" s="38">
        <f t="shared" si="1056"/>
        <v>0</v>
      </c>
      <c r="G1134" s="286">
        <f t="shared" si="1056"/>
        <v>0</v>
      </c>
      <c r="H1134" s="248">
        <f t="shared" si="1056"/>
        <v>0</v>
      </c>
      <c r="I1134" s="248">
        <f t="shared" si="1056"/>
        <v>0</v>
      </c>
      <c r="J1134" s="248">
        <f t="shared" si="1056"/>
        <v>0</v>
      </c>
      <c r="K1134" s="248">
        <f t="shared" si="1056"/>
        <v>0</v>
      </c>
      <c r="L1134" s="23">
        <f t="shared" si="1026"/>
        <v>0</v>
      </c>
      <c r="M1134" s="23">
        <f t="shared" si="1027"/>
        <v>0</v>
      </c>
      <c r="N1134" s="248">
        <f t="shared" si="1056"/>
        <v>0</v>
      </c>
      <c r="O1134" s="248">
        <f t="shared" si="1056"/>
        <v>0</v>
      </c>
      <c r="P1134" s="248">
        <f t="shared" si="1056"/>
        <v>0</v>
      </c>
      <c r="Q1134" s="38">
        <f t="shared" si="1056"/>
        <v>0</v>
      </c>
      <c r="R1134" s="38">
        <f t="shared" si="1056"/>
        <v>0</v>
      </c>
      <c r="S1134" s="38">
        <f t="shared" si="1056"/>
        <v>0</v>
      </c>
      <c r="T1134" s="38">
        <f t="shared" si="1056"/>
        <v>0</v>
      </c>
      <c r="U1134" s="38">
        <f t="shared" si="1056"/>
        <v>0</v>
      </c>
      <c r="V1134" s="38">
        <f t="shared" si="1056"/>
        <v>0</v>
      </c>
      <c r="W1134" s="38">
        <f t="shared" si="1056"/>
        <v>0</v>
      </c>
      <c r="X1134" s="38">
        <f t="shared" si="1056"/>
        <v>0</v>
      </c>
      <c r="Y1134" s="38">
        <f t="shared" si="1056"/>
        <v>0</v>
      </c>
      <c r="Z1134" s="38">
        <f t="shared" si="1056"/>
        <v>0</v>
      </c>
      <c r="AA1134" s="38">
        <f t="shared" si="1056"/>
        <v>0</v>
      </c>
      <c r="AB1134" s="38">
        <f t="shared" si="1056"/>
        <v>0</v>
      </c>
      <c r="AC1134" s="38">
        <f t="shared" si="1056"/>
        <v>0</v>
      </c>
      <c r="AD1134" s="38">
        <f t="shared" si="1056"/>
        <v>0</v>
      </c>
      <c r="AE1134" s="292">
        <f t="shared" si="997"/>
        <v>0</v>
      </c>
      <c r="AF1134" s="38">
        <f t="shared" si="1056"/>
        <v>0</v>
      </c>
      <c r="AG1134" s="38">
        <f t="shared" si="1056"/>
        <v>0</v>
      </c>
      <c r="AH1134" s="286">
        <f t="shared" si="1056"/>
        <v>0</v>
      </c>
      <c r="AI1134" s="38">
        <f t="shared" si="1056"/>
        <v>0</v>
      </c>
      <c r="AJ1134" s="38">
        <f t="shared" si="1056"/>
        <v>0</v>
      </c>
      <c r="AK1134" s="38">
        <f t="shared" si="1056"/>
        <v>0</v>
      </c>
      <c r="AL1134" s="38">
        <f t="shared" si="1056"/>
        <v>0</v>
      </c>
      <c r="AM1134" s="38">
        <f t="shared" si="1056"/>
        <v>0</v>
      </c>
      <c r="AN1134" s="38">
        <f t="shared" si="1056"/>
        <v>0</v>
      </c>
      <c r="AO1134" s="38">
        <f t="shared" si="1056"/>
        <v>0</v>
      </c>
      <c r="AP1134" s="38">
        <f t="shared" si="1056"/>
        <v>0</v>
      </c>
    </row>
    <row r="1135" spans="1:42" ht="17.25" hidden="1" customHeight="1">
      <c r="A1135" s="43"/>
      <c r="B1135" s="43"/>
      <c r="C1135" s="28" t="s">
        <v>365</v>
      </c>
      <c r="D1135" s="29">
        <v>70</v>
      </c>
      <c r="E1135" s="186"/>
      <c r="F1135" s="30"/>
      <c r="G1135" s="93"/>
      <c r="H1135" s="186"/>
      <c r="I1135" s="186"/>
      <c r="J1135" s="186"/>
      <c r="K1135" s="186"/>
      <c r="L1135" s="23">
        <f t="shared" si="1026"/>
        <v>0</v>
      </c>
      <c r="M1135" s="23">
        <f t="shared" si="1027"/>
        <v>0</v>
      </c>
      <c r="N1135" s="186"/>
      <c r="O1135" s="186"/>
      <c r="P1135" s="186"/>
      <c r="Q1135" s="30"/>
      <c r="R1135" s="30"/>
      <c r="S1135" s="30"/>
      <c r="T1135" s="30"/>
      <c r="U1135" s="30"/>
      <c r="V1135" s="30"/>
      <c r="W1135" s="30"/>
      <c r="X1135" s="30"/>
      <c r="Y1135" s="30"/>
      <c r="Z1135" s="30"/>
      <c r="AA1135" s="30"/>
      <c r="AB1135" s="30"/>
      <c r="AC1135" s="30"/>
      <c r="AD1135" s="30"/>
      <c r="AE1135" s="292">
        <f t="shared" ref="AE1135:AE1201" si="1057">G1135+Q1135+R1135+S1135+T1135+U1135+AA1135+V1135+W1135+X1135+Y1135+Z1135+AB1135+AC1135+AD1135</f>
        <v>0</v>
      </c>
      <c r="AF1135" s="30"/>
      <c r="AG1135" s="30"/>
      <c r="AH1135" s="93"/>
      <c r="AI1135" s="30"/>
      <c r="AJ1135" s="30"/>
      <c r="AK1135" s="30"/>
      <c r="AL1135" s="30"/>
      <c r="AM1135" s="30"/>
      <c r="AN1135" s="30"/>
      <c r="AO1135" s="30"/>
      <c r="AP1135" s="30"/>
    </row>
    <row r="1136" spans="1:42" ht="26.25" hidden="1" customHeight="1">
      <c r="A1136" s="43" t="s">
        <v>676</v>
      </c>
      <c r="B1136" s="43"/>
      <c r="C1136" s="154" t="s">
        <v>679</v>
      </c>
      <c r="D1136" s="155" t="s">
        <v>680</v>
      </c>
      <c r="E1136" s="264">
        <f t="shared" ref="E1136:K1136" si="1058">E1137+E1142</f>
        <v>0</v>
      </c>
      <c r="F1136" s="159">
        <f t="shared" si="1058"/>
        <v>0</v>
      </c>
      <c r="G1136" s="301">
        <f t="shared" si="1058"/>
        <v>0</v>
      </c>
      <c r="H1136" s="264">
        <f t="shared" si="1058"/>
        <v>0</v>
      </c>
      <c r="I1136" s="264">
        <f t="shared" si="1058"/>
        <v>0</v>
      </c>
      <c r="J1136" s="264">
        <f t="shared" si="1058"/>
        <v>0</v>
      </c>
      <c r="K1136" s="264">
        <f t="shared" si="1058"/>
        <v>0</v>
      </c>
      <c r="L1136" s="23">
        <f t="shared" si="1026"/>
        <v>0</v>
      </c>
      <c r="M1136" s="23">
        <f t="shared" si="1027"/>
        <v>0</v>
      </c>
      <c r="N1136" s="264">
        <f t="shared" ref="N1136:AP1136" si="1059">N1137+N1142</f>
        <v>0</v>
      </c>
      <c r="O1136" s="264">
        <f t="shared" si="1059"/>
        <v>0</v>
      </c>
      <c r="P1136" s="264">
        <f t="shared" si="1059"/>
        <v>0</v>
      </c>
      <c r="Q1136" s="159">
        <f t="shared" si="1059"/>
        <v>0</v>
      </c>
      <c r="R1136" s="159">
        <f t="shared" si="1059"/>
        <v>0</v>
      </c>
      <c r="S1136" s="159">
        <f t="shared" si="1059"/>
        <v>0</v>
      </c>
      <c r="T1136" s="159">
        <f t="shared" si="1059"/>
        <v>0</v>
      </c>
      <c r="U1136" s="159">
        <f t="shared" si="1059"/>
        <v>0</v>
      </c>
      <c r="V1136" s="159">
        <f t="shared" si="1059"/>
        <v>0</v>
      </c>
      <c r="W1136" s="159">
        <f t="shared" si="1059"/>
        <v>0</v>
      </c>
      <c r="X1136" s="159">
        <f t="shared" si="1059"/>
        <v>0</v>
      </c>
      <c r="Y1136" s="159">
        <f t="shared" si="1059"/>
        <v>0</v>
      </c>
      <c r="Z1136" s="159">
        <f t="shared" si="1059"/>
        <v>0</v>
      </c>
      <c r="AA1136" s="159">
        <f t="shared" si="1059"/>
        <v>0</v>
      </c>
      <c r="AB1136" s="159">
        <f t="shared" si="1059"/>
        <v>0</v>
      </c>
      <c r="AC1136" s="159">
        <f t="shared" si="1059"/>
        <v>0</v>
      </c>
      <c r="AD1136" s="159">
        <f t="shared" si="1059"/>
        <v>0</v>
      </c>
      <c r="AE1136" s="292">
        <f t="shared" si="1057"/>
        <v>0</v>
      </c>
      <c r="AF1136" s="159">
        <f t="shared" si="1059"/>
        <v>0</v>
      </c>
      <c r="AG1136" s="159">
        <f t="shared" si="1059"/>
        <v>0</v>
      </c>
      <c r="AH1136" s="301">
        <f t="shared" si="1059"/>
        <v>0</v>
      </c>
      <c r="AI1136" s="159">
        <f t="shared" si="1059"/>
        <v>0</v>
      </c>
      <c r="AJ1136" s="159">
        <f t="shared" si="1059"/>
        <v>0</v>
      </c>
      <c r="AK1136" s="159">
        <f t="shared" si="1059"/>
        <v>0</v>
      </c>
      <c r="AL1136" s="159">
        <f t="shared" si="1059"/>
        <v>0</v>
      </c>
      <c r="AM1136" s="159">
        <f t="shared" si="1059"/>
        <v>0</v>
      </c>
      <c r="AN1136" s="159">
        <f t="shared" si="1059"/>
        <v>0</v>
      </c>
      <c r="AO1136" s="159">
        <f t="shared" si="1059"/>
        <v>0</v>
      </c>
      <c r="AP1136" s="159">
        <f t="shared" si="1059"/>
        <v>0</v>
      </c>
    </row>
    <row r="1137" spans="1:42" ht="12.75" hidden="1" customHeight="1">
      <c r="A1137" s="43"/>
      <c r="B1137" s="43"/>
      <c r="C1137" s="25" t="s">
        <v>298</v>
      </c>
      <c r="D1137" s="29"/>
      <c r="E1137" s="40">
        <f t="shared" ref="E1137:K1137" si="1060">E1138+E1141</f>
        <v>0</v>
      </c>
      <c r="F1137" s="41">
        <f t="shared" si="1060"/>
        <v>0</v>
      </c>
      <c r="G1137" s="288">
        <f t="shared" si="1060"/>
        <v>0</v>
      </c>
      <c r="H1137" s="40">
        <f t="shared" si="1060"/>
        <v>0</v>
      </c>
      <c r="I1137" s="40">
        <f t="shared" si="1060"/>
        <v>0</v>
      </c>
      <c r="J1137" s="40">
        <f t="shared" si="1060"/>
        <v>0</v>
      </c>
      <c r="K1137" s="40">
        <f t="shared" si="1060"/>
        <v>0</v>
      </c>
      <c r="L1137" s="23">
        <f t="shared" si="1026"/>
        <v>0</v>
      </c>
      <c r="M1137" s="23">
        <f t="shared" si="1027"/>
        <v>0</v>
      </c>
      <c r="N1137" s="40">
        <f t="shared" ref="N1137:AP1137" si="1061">N1138+N1141</f>
        <v>0</v>
      </c>
      <c r="O1137" s="40">
        <f t="shared" si="1061"/>
        <v>0</v>
      </c>
      <c r="P1137" s="40">
        <f t="shared" si="1061"/>
        <v>0</v>
      </c>
      <c r="Q1137" s="41">
        <f t="shared" si="1061"/>
        <v>0</v>
      </c>
      <c r="R1137" s="41">
        <f t="shared" si="1061"/>
        <v>0</v>
      </c>
      <c r="S1137" s="41">
        <f t="shared" si="1061"/>
        <v>0</v>
      </c>
      <c r="T1137" s="41">
        <f t="shared" si="1061"/>
        <v>0</v>
      </c>
      <c r="U1137" s="41">
        <f t="shared" si="1061"/>
        <v>0</v>
      </c>
      <c r="V1137" s="41">
        <f t="shared" si="1061"/>
        <v>0</v>
      </c>
      <c r="W1137" s="41">
        <f t="shared" si="1061"/>
        <v>0</v>
      </c>
      <c r="X1137" s="41">
        <f t="shared" si="1061"/>
        <v>0</v>
      </c>
      <c r="Y1137" s="41">
        <f t="shared" si="1061"/>
        <v>0</v>
      </c>
      <c r="Z1137" s="41">
        <f t="shared" si="1061"/>
        <v>0</v>
      </c>
      <c r="AA1137" s="41">
        <f t="shared" si="1061"/>
        <v>0</v>
      </c>
      <c r="AB1137" s="41">
        <f t="shared" si="1061"/>
        <v>0</v>
      </c>
      <c r="AC1137" s="41">
        <f t="shared" si="1061"/>
        <v>0</v>
      </c>
      <c r="AD1137" s="41">
        <f t="shared" si="1061"/>
        <v>0</v>
      </c>
      <c r="AE1137" s="292">
        <f t="shared" si="1057"/>
        <v>0</v>
      </c>
      <c r="AF1137" s="41">
        <f t="shared" si="1061"/>
        <v>0</v>
      </c>
      <c r="AG1137" s="41">
        <f t="shared" si="1061"/>
        <v>0</v>
      </c>
      <c r="AH1137" s="288">
        <f t="shared" si="1061"/>
        <v>0</v>
      </c>
      <c r="AI1137" s="41">
        <f t="shared" si="1061"/>
        <v>0</v>
      </c>
      <c r="AJ1137" s="41">
        <f t="shared" si="1061"/>
        <v>0</v>
      </c>
      <c r="AK1137" s="41">
        <f t="shared" si="1061"/>
        <v>0</v>
      </c>
      <c r="AL1137" s="41">
        <f t="shared" si="1061"/>
        <v>0</v>
      </c>
      <c r="AM1137" s="41">
        <f t="shared" si="1061"/>
        <v>0</v>
      </c>
      <c r="AN1137" s="41">
        <f t="shared" si="1061"/>
        <v>0</v>
      </c>
      <c r="AO1137" s="41">
        <f t="shared" si="1061"/>
        <v>0</v>
      </c>
      <c r="AP1137" s="41">
        <f t="shared" si="1061"/>
        <v>0</v>
      </c>
    </row>
    <row r="1138" spans="1:42" ht="12.75" hidden="1" customHeight="1">
      <c r="A1138" s="43"/>
      <c r="B1138" s="43"/>
      <c r="C1138" s="28" t="s">
        <v>299</v>
      </c>
      <c r="D1138" s="29">
        <v>1</v>
      </c>
      <c r="E1138" s="40">
        <f t="shared" ref="E1138:K1138" si="1062">E1139+E1140</f>
        <v>0</v>
      </c>
      <c r="F1138" s="41">
        <f t="shared" si="1062"/>
        <v>0</v>
      </c>
      <c r="G1138" s="288">
        <f t="shared" si="1062"/>
        <v>0</v>
      </c>
      <c r="H1138" s="40">
        <f t="shared" si="1062"/>
        <v>0</v>
      </c>
      <c r="I1138" s="40">
        <f t="shared" si="1062"/>
        <v>0</v>
      </c>
      <c r="J1138" s="40">
        <f t="shared" si="1062"/>
        <v>0</v>
      </c>
      <c r="K1138" s="40">
        <f t="shared" si="1062"/>
        <v>0</v>
      </c>
      <c r="L1138" s="23">
        <f t="shared" si="1026"/>
        <v>0</v>
      </c>
      <c r="M1138" s="23">
        <f t="shared" si="1027"/>
        <v>0</v>
      </c>
      <c r="N1138" s="40">
        <f t="shared" ref="N1138:AP1138" si="1063">N1139+N1140</f>
        <v>0</v>
      </c>
      <c r="O1138" s="40">
        <f t="shared" si="1063"/>
        <v>0</v>
      </c>
      <c r="P1138" s="40">
        <f t="shared" si="1063"/>
        <v>0</v>
      </c>
      <c r="Q1138" s="41">
        <f t="shared" si="1063"/>
        <v>0</v>
      </c>
      <c r="R1138" s="41">
        <f t="shared" si="1063"/>
        <v>0</v>
      </c>
      <c r="S1138" s="41">
        <f t="shared" si="1063"/>
        <v>0</v>
      </c>
      <c r="T1138" s="41">
        <f t="shared" si="1063"/>
        <v>0</v>
      </c>
      <c r="U1138" s="41">
        <f t="shared" si="1063"/>
        <v>0</v>
      </c>
      <c r="V1138" s="41">
        <f t="shared" si="1063"/>
        <v>0</v>
      </c>
      <c r="W1138" s="41">
        <f t="shared" si="1063"/>
        <v>0</v>
      </c>
      <c r="X1138" s="41">
        <f t="shared" si="1063"/>
        <v>0</v>
      </c>
      <c r="Y1138" s="41">
        <f t="shared" si="1063"/>
        <v>0</v>
      </c>
      <c r="Z1138" s="41">
        <f t="shared" si="1063"/>
        <v>0</v>
      </c>
      <c r="AA1138" s="41">
        <f t="shared" si="1063"/>
        <v>0</v>
      </c>
      <c r="AB1138" s="41">
        <f t="shared" si="1063"/>
        <v>0</v>
      </c>
      <c r="AC1138" s="41">
        <f t="shared" si="1063"/>
        <v>0</v>
      </c>
      <c r="AD1138" s="41">
        <f t="shared" si="1063"/>
        <v>0</v>
      </c>
      <c r="AE1138" s="292">
        <f t="shared" si="1057"/>
        <v>0</v>
      </c>
      <c r="AF1138" s="41">
        <f t="shared" si="1063"/>
        <v>0</v>
      </c>
      <c r="AG1138" s="41">
        <f t="shared" si="1063"/>
        <v>0</v>
      </c>
      <c r="AH1138" s="288">
        <f t="shared" si="1063"/>
        <v>0</v>
      </c>
      <c r="AI1138" s="41">
        <f t="shared" si="1063"/>
        <v>0</v>
      </c>
      <c r="AJ1138" s="41">
        <f t="shared" si="1063"/>
        <v>0</v>
      </c>
      <c r="AK1138" s="41">
        <f t="shared" si="1063"/>
        <v>0</v>
      </c>
      <c r="AL1138" s="41">
        <f t="shared" si="1063"/>
        <v>0</v>
      </c>
      <c r="AM1138" s="41">
        <f t="shared" si="1063"/>
        <v>0</v>
      </c>
      <c r="AN1138" s="41">
        <f t="shared" si="1063"/>
        <v>0</v>
      </c>
      <c r="AO1138" s="41">
        <f t="shared" si="1063"/>
        <v>0</v>
      </c>
      <c r="AP1138" s="41">
        <f t="shared" si="1063"/>
        <v>0</v>
      </c>
    </row>
    <row r="1139" spans="1:42" ht="12.75" hidden="1" customHeight="1">
      <c r="A1139" s="43"/>
      <c r="B1139" s="43"/>
      <c r="C1139" s="28" t="s">
        <v>300</v>
      </c>
      <c r="D1139" s="29">
        <v>10</v>
      </c>
      <c r="E1139" s="186"/>
      <c r="F1139" s="30"/>
      <c r="G1139" s="93"/>
      <c r="H1139" s="186"/>
      <c r="I1139" s="186"/>
      <c r="J1139" s="186"/>
      <c r="K1139" s="186"/>
      <c r="L1139" s="23">
        <f t="shared" si="1026"/>
        <v>0</v>
      </c>
      <c r="M1139" s="23">
        <f t="shared" si="1027"/>
        <v>0</v>
      </c>
      <c r="N1139" s="186"/>
      <c r="O1139" s="186"/>
      <c r="P1139" s="186"/>
      <c r="Q1139" s="30"/>
      <c r="R1139" s="30"/>
      <c r="S1139" s="30"/>
      <c r="T1139" s="30"/>
      <c r="U1139" s="30"/>
      <c r="V1139" s="30"/>
      <c r="W1139" s="30"/>
      <c r="X1139" s="30"/>
      <c r="Y1139" s="30"/>
      <c r="Z1139" s="30"/>
      <c r="AA1139" s="30"/>
      <c r="AB1139" s="30"/>
      <c r="AC1139" s="30"/>
      <c r="AD1139" s="30"/>
      <c r="AE1139" s="292">
        <f t="shared" si="1057"/>
        <v>0</v>
      </c>
      <c r="AF1139" s="30"/>
      <c r="AG1139" s="30"/>
      <c r="AH1139" s="93"/>
      <c r="AI1139" s="30"/>
      <c r="AJ1139" s="30"/>
      <c r="AK1139" s="30"/>
      <c r="AL1139" s="30"/>
      <c r="AM1139" s="30"/>
      <c r="AN1139" s="30"/>
      <c r="AO1139" s="30"/>
      <c r="AP1139" s="30"/>
    </row>
    <row r="1140" spans="1:42" ht="9.75" hidden="1" customHeight="1">
      <c r="A1140" s="43"/>
      <c r="B1140" s="43"/>
      <c r="C1140" s="28" t="s">
        <v>433</v>
      </c>
      <c r="D1140" s="29">
        <v>20</v>
      </c>
      <c r="E1140" s="186"/>
      <c r="F1140" s="30"/>
      <c r="G1140" s="93"/>
      <c r="H1140" s="186"/>
      <c r="I1140" s="186"/>
      <c r="J1140" s="186"/>
      <c r="K1140" s="186"/>
      <c r="L1140" s="23">
        <f t="shared" si="1026"/>
        <v>0</v>
      </c>
      <c r="M1140" s="23">
        <f t="shared" si="1027"/>
        <v>0</v>
      </c>
      <c r="N1140" s="186"/>
      <c r="O1140" s="186"/>
      <c r="P1140" s="186"/>
      <c r="Q1140" s="30"/>
      <c r="R1140" s="30"/>
      <c r="S1140" s="30"/>
      <c r="T1140" s="30"/>
      <c r="U1140" s="30"/>
      <c r="V1140" s="30"/>
      <c r="W1140" s="30"/>
      <c r="X1140" s="30"/>
      <c r="Y1140" s="30"/>
      <c r="Z1140" s="30"/>
      <c r="AA1140" s="30"/>
      <c r="AB1140" s="30"/>
      <c r="AC1140" s="30"/>
      <c r="AD1140" s="30"/>
      <c r="AE1140" s="292">
        <f t="shared" si="1057"/>
        <v>0</v>
      </c>
      <c r="AF1140" s="30"/>
      <c r="AG1140" s="30"/>
      <c r="AH1140" s="93"/>
      <c r="AI1140" s="30"/>
      <c r="AJ1140" s="30"/>
      <c r="AK1140" s="30"/>
      <c r="AL1140" s="30"/>
      <c r="AM1140" s="30"/>
      <c r="AN1140" s="30"/>
      <c r="AO1140" s="30"/>
      <c r="AP1140" s="30"/>
    </row>
    <row r="1141" spans="1:42" ht="12.75" hidden="1" customHeight="1">
      <c r="A1141" s="43"/>
      <c r="B1141" s="43"/>
      <c r="C1141" s="16" t="s">
        <v>310</v>
      </c>
      <c r="D1141" s="29" t="s">
        <v>421</v>
      </c>
      <c r="E1141" s="186"/>
      <c r="F1141" s="30"/>
      <c r="G1141" s="93"/>
      <c r="H1141" s="186"/>
      <c r="I1141" s="186"/>
      <c r="J1141" s="186"/>
      <c r="K1141" s="186"/>
      <c r="L1141" s="23">
        <f t="shared" si="1026"/>
        <v>0</v>
      </c>
      <c r="M1141" s="23">
        <f t="shared" si="1027"/>
        <v>0</v>
      </c>
      <c r="N1141" s="186"/>
      <c r="O1141" s="186"/>
      <c r="P1141" s="186"/>
      <c r="Q1141" s="30"/>
      <c r="R1141" s="30"/>
      <c r="S1141" s="30"/>
      <c r="T1141" s="30"/>
      <c r="U1141" s="30"/>
      <c r="V1141" s="30"/>
      <c r="W1141" s="30"/>
      <c r="X1141" s="30"/>
      <c r="Y1141" s="30"/>
      <c r="Z1141" s="30"/>
      <c r="AA1141" s="30"/>
      <c r="AB1141" s="30"/>
      <c r="AC1141" s="30"/>
      <c r="AD1141" s="30"/>
      <c r="AE1141" s="292">
        <f t="shared" si="1057"/>
        <v>0</v>
      </c>
      <c r="AF1141" s="30"/>
      <c r="AG1141" s="30"/>
      <c r="AH1141" s="93"/>
      <c r="AI1141" s="30"/>
      <c r="AJ1141" s="30"/>
      <c r="AK1141" s="30"/>
      <c r="AL1141" s="30"/>
      <c r="AM1141" s="30"/>
      <c r="AN1141" s="30"/>
      <c r="AO1141" s="30"/>
      <c r="AP1141" s="30"/>
    </row>
    <row r="1142" spans="1:42" ht="12.75" hidden="1" customHeight="1">
      <c r="A1142" s="43"/>
      <c r="B1142" s="43"/>
      <c r="C1142" s="25" t="s">
        <v>311</v>
      </c>
      <c r="D1142" s="29"/>
      <c r="E1142" s="40">
        <f t="shared" ref="E1142:AP1142" si="1064">E1143</f>
        <v>0</v>
      </c>
      <c r="F1142" s="41">
        <f t="shared" si="1064"/>
        <v>0</v>
      </c>
      <c r="G1142" s="288">
        <f t="shared" si="1064"/>
        <v>0</v>
      </c>
      <c r="H1142" s="40">
        <f t="shared" si="1064"/>
        <v>0</v>
      </c>
      <c r="I1142" s="40">
        <f t="shared" si="1064"/>
        <v>0</v>
      </c>
      <c r="J1142" s="40">
        <f t="shared" si="1064"/>
        <v>0</v>
      </c>
      <c r="K1142" s="40">
        <f t="shared" si="1064"/>
        <v>0</v>
      </c>
      <c r="L1142" s="23">
        <f t="shared" si="1026"/>
        <v>0</v>
      </c>
      <c r="M1142" s="23">
        <f t="shared" si="1027"/>
        <v>0</v>
      </c>
      <c r="N1142" s="40">
        <f t="shared" si="1064"/>
        <v>0</v>
      </c>
      <c r="O1142" s="40">
        <f t="shared" si="1064"/>
        <v>0</v>
      </c>
      <c r="P1142" s="40">
        <f t="shared" si="1064"/>
        <v>0</v>
      </c>
      <c r="Q1142" s="41">
        <f t="shared" si="1064"/>
        <v>0</v>
      </c>
      <c r="R1142" s="41">
        <f t="shared" si="1064"/>
        <v>0</v>
      </c>
      <c r="S1142" s="41">
        <f t="shared" si="1064"/>
        <v>0</v>
      </c>
      <c r="T1142" s="41">
        <f t="shared" si="1064"/>
        <v>0</v>
      </c>
      <c r="U1142" s="41">
        <f t="shared" si="1064"/>
        <v>0</v>
      </c>
      <c r="V1142" s="41">
        <f t="shared" si="1064"/>
        <v>0</v>
      </c>
      <c r="W1142" s="41">
        <f t="shared" si="1064"/>
        <v>0</v>
      </c>
      <c r="X1142" s="41">
        <f t="shared" si="1064"/>
        <v>0</v>
      </c>
      <c r="Y1142" s="41">
        <f t="shared" si="1064"/>
        <v>0</v>
      </c>
      <c r="Z1142" s="41">
        <f t="shared" si="1064"/>
        <v>0</v>
      </c>
      <c r="AA1142" s="41">
        <f t="shared" si="1064"/>
        <v>0</v>
      </c>
      <c r="AB1142" s="41">
        <f t="shared" si="1064"/>
        <v>0</v>
      </c>
      <c r="AC1142" s="41">
        <f t="shared" si="1064"/>
        <v>0</v>
      </c>
      <c r="AD1142" s="41">
        <f t="shared" si="1064"/>
        <v>0</v>
      </c>
      <c r="AE1142" s="292">
        <f t="shared" si="1057"/>
        <v>0</v>
      </c>
      <c r="AF1142" s="41">
        <f t="shared" si="1064"/>
        <v>0</v>
      </c>
      <c r="AG1142" s="41">
        <f t="shared" si="1064"/>
        <v>0</v>
      </c>
      <c r="AH1142" s="288">
        <f t="shared" si="1064"/>
        <v>0</v>
      </c>
      <c r="AI1142" s="41">
        <f t="shared" si="1064"/>
        <v>0</v>
      </c>
      <c r="AJ1142" s="41">
        <f t="shared" si="1064"/>
        <v>0</v>
      </c>
      <c r="AK1142" s="41">
        <f t="shared" si="1064"/>
        <v>0</v>
      </c>
      <c r="AL1142" s="41">
        <f t="shared" si="1064"/>
        <v>0</v>
      </c>
      <c r="AM1142" s="41">
        <f t="shared" si="1064"/>
        <v>0</v>
      </c>
      <c r="AN1142" s="41">
        <f t="shared" si="1064"/>
        <v>0</v>
      </c>
      <c r="AO1142" s="41">
        <f t="shared" si="1064"/>
        <v>0</v>
      </c>
      <c r="AP1142" s="41">
        <f t="shared" si="1064"/>
        <v>0</v>
      </c>
    </row>
    <row r="1143" spans="1:42" ht="12.75" hidden="1" customHeight="1">
      <c r="A1143" s="43"/>
      <c r="B1143" s="43"/>
      <c r="C1143" s="28" t="s">
        <v>365</v>
      </c>
      <c r="D1143" s="29">
        <v>70</v>
      </c>
      <c r="E1143" s="186"/>
      <c r="F1143" s="30"/>
      <c r="G1143" s="93"/>
      <c r="H1143" s="186"/>
      <c r="I1143" s="186"/>
      <c r="J1143" s="186"/>
      <c r="K1143" s="186"/>
      <c r="L1143" s="23">
        <f t="shared" si="1026"/>
        <v>0</v>
      </c>
      <c r="M1143" s="23">
        <f t="shared" si="1027"/>
        <v>0</v>
      </c>
      <c r="N1143" s="186"/>
      <c r="O1143" s="186"/>
      <c r="P1143" s="186"/>
      <c r="Q1143" s="30"/>
      <c r="R1143" s="30"/>
      <c r="S1143" s="30"/>
      <c r="T1143" s="30"/>
      <c r="U1143" s="30"/>
      <c r="V1143" s="30"/>
      <c r="W1143" s="30"/>
      <c r="X1143" s="30"/>
      <c r="Y1143" s="30"/>
      <c r="Z1143" s="30"/>
      <c r="AA1143" s="30"/>
      <c r="AB1143" s="30"/>
      <c r="AC1143" s="30"/>
      <c r="AD1143" s="30"/>
      <c r="AE1143" s="292">
        <f t="shared" si="1057"/>
        <v>0</v>
      </c>
      <c r="AF1143" s="30"/>
      <c r="AG1143" s="30"/>
      <c r="AH1143" s="93"/>
      <c r="AI1143" s="30"/>
      <c r="AJ1143" s="30"/>
      <c r="AK1143" s="30"/>
      <c r="AL1143" s="30"/>
      <c r="AM1143" s="30"/>
      <c r="AN1143" s="30"/>
      <c r="AO1143" s="30"/>
      <c r="AP1143" s="30"/>
    </row>
    <row r="1144" spans="1:42" ht="28.5" hidden="1" customHeight="1">
      <c r="A1144" s="43" t="s">
        <v>681</v>
      </c>
      <c r="B1144" s="43"/>
      <c r="C1144" s="154" t="s">
        <v>682</v>
      </c>
      <c r="D1144" s="129" t="s">
        <v>680</v>
      </c>
      <c r="E1144" s="263">
        <f t="shared" ref="E1144:K1144" si="1065">E1145+E1150</f>
        <v>0</v>
      </c>
      <c r="F1144" s="156">
        <f t="shared" si="1065"/>
        <v>0</v>
      </c>
      <c r="G1144" s="300">
        <f t="shared" si="1065"/>
        <v>0</v>
      </c>
      <c r="H1144" s="263">
        <f t="shared" si="1065"/>
        <v>0</v>
      </c>
      <c r="I1144" s="263">
        <f t="shared" si="1065"/>
        <v>0</v>
      </c>
      <c r="J1144" s="263">
        <f t="shared" si="1065"/>
        <v>0</v>
      </c>
      <c r="K1144" s="263">
        <f t="shared" si="1065"/>
        <v>0</v>
      </c>
      <c r="L1144" s="23">
        <f t="shared" si="1026"/>
        <v>0</v>
      </c>
      <c r="M1144" s="23">
        <f t="shared" si="1027"/>
        <v>0</v>
      </c>
      <c r="N1144" s="263">
        <f t="shared" ref="N1144:AP1144" si="1066">N1145+N1150</f>
        <v>0</v>
      </c>
      <c r="O1144" s="263">
        <f t="shared" si="1066"/>
        <v>0</v>
      </c>
      <c r="P1144" s="263">
        <f t="shared" si="1066"/>
        <v>0</v>
      </c>
      <c r="Q1144" s="156">
        <f t="shared" si="1066"/>
        <v>0</v>
      </c>
      <c r="R1144" s="156">
        <f t="shared" si="1066"/>
        <v>0</v>
      </c>
      <c r="S1144" s="156">
        <f t="shared" si="1066"/>
        <v>0</v>
      </c>
      <c r="T1144" s="156">
        <f t="shared" si="1066"/>
        <v>0</v>
      </c>
      <c r="U1144" s="156">
        <f t="shared" si="1066"/>
        <v>0</v>
      </c>
      <c r="V1144" s="156">
        <f t="shared" si="1066"/>
        <v>0</v>
      </c>
      <c r="W1144" s="156">
        <f t="shared" si="1066"/>
        <v>0</v>
      </c>
      <c r="X1144" s="156">
        <f t="shared" si="1066"/>
        <v>0</v>
      </c>
      <c r="Y1144" s="156">
        <f t="shared" si="1066"/>
        <v>0</v>
      </c>
      <c r="Z1144" s="156">
        <f t="shared" si="1066"/>
        <v>0</v>
      </c>
      <c r="AA1144" s="156">
        <f t="shared" si="1066"/>
        <v>0</v>
      </c>
      <c r="AB1144" s="156">
        <f t="shared" si="1066"/>
        <v>0</v>
      </c>
      <c r="AC1144" s="156">
        <f t="shared" si="1066"/>
        <v>0</v>
      </c>
      <c r="AD1144" s="156">
        <f t="shared" si="1066"/>
        <v>0</v>
      </c>
      <c r="AE1144" s="292">
        <f t="shared" si="1057"/>
        <v>0</v>
      </c>
      <c r="AF1144" s="156">
        <f t="shared" si="1066"/>
        <v>0</v>
      </c>
      <c r="AG1144" s="156">
        <f t="shared" si="1066"/>
        <v>0</v>
      </c>
      <c r="AH1144" s="300">
        <f t="shared" si="1066"/>
        <v>0</v>
      </c>
      <c r="AI1144" s="156">
        <f t="shared" si="1066"/>
        <v>0</v>
      </c>
      <c r="AJ1144" s="156">
        <f t="shared" si="1066"/>
        <v>0</v>
      </c>
      <c r="AK1144" s="156">
        <f t="shared" si="1066"/>
        <v>0</v>
      </c>
      <c r="AL1144" s="156">
        <f t="shared" si="1066"/>
        <v>0</v>
      </c>
      <c r="AM1144" s="156">
        <f t="shared" si="1066"/>
        <v>0</v>
      </c>
      <c r="AN1144" s="156">
        <f t="shared" si="1066"/>
        <v>0</v>
      </c>
      <c r="AO1144" s="156">
        <f t="shared" si="1066"/>
        <v>0</v>
      </c>
      <c r="AP1144" s="156">
        <f t="shared" si="1066"/>
        <v>0</v>
      </c>
    </row>
    <row r="1145" spans="1:42" ht="12.75" hidden="1" customHeight="1">
      <c r="A1145" s="43"/>
      <c r="B1145" s="43"/>
      <c r="C1145" s="25" t="s">
        <v>298</v>
      </c>
      <c r="D1145" s="29"/>
      <c r="E1145" s="248">
        <f t="shared" ref="E1145:K1145" si="1067">E1146+E1149</f>
        <v>0</v>
      </c>
      <c r="F1145" s="38">
        <f t="shared" si="1067"/>
        <v>0</v>
      </c>
      <c r="G1145" s="286">
        <f t="shared" si="1067"/>
        <v>0</v>
      </c>
      <c r="H1145" s="248">
        <f t="shared" si="1067"/>
        <v>0</v>
      </c>
      <c r="I1145" s="248">
        <f t="shared" si="1067"/>
        <v>0</v>
      </c>
      <c r="J1145" s="248">
        <f t="shared" si="1067"/>
        <v>0</v>
      </c>
      <c r="K1145" s="248">
        <f t="shared" si="1067"/>
        <v>0</v>
      </c>
      <c r="L1145" s="23">
        <f t="shared" si="1026"/>
        <v>0</v>
      </c>
      <c r="M1145" s="23">
        <f t="shared" si="1027"/>
        <v>0</v>
      </c>
      <c r="N1145" s="248">
        <f t="shared" ref="N1145:AP1145" si="1068">N1146+N1149</f>
        <v>0</v>
      </c>
      <c r="O1145" s="248">
        <f t="shared" si="1068"/>
        <v>0</v>
      </c>
      <c r="P1145" s="248">
        <f t="shared" si="1068"/>
        <v>0</v>
      </c>
      <c r="Q1145" s="38">
        <f t="shared" si="1068"/>
        <v>0</v>
      </c>
      <c r="R1145" s="38">
        <f t="shared" si="1068"/>
        <v>0</v>
      </c>
      <c r="S1145" s="38">
        <f t="shared" si="1068"/>
        <v>0</v>
      </c>
      <c r="T1145" s="38">
        <f t="shared" si="1068"/>
        <v>0</v>
      </c>
      <c r="U1145" s="38">
        <f t="shared" si="1068"/>
        <v>0</v>
      </c>
      <c r="V1145" s="38">
        <f t="shared" si="1068"/>
        <v>0</v>
      </c>
      <c r="W1145" s="38">
        <f t="shared" si="1068"/>
        <v>0</v>
      </c>
      <c r="X1145" s="38">
        <f t="shared" si="1068"/>
        <v>0</v>
      </c>
      <c r="Y1145" s="38">
        <f t="shared" si="1068"/>
        <v>0</v>
      </c>
      <c r="Z1145" s="38">
        <f t="shared" si="1068"/>
        <v>0</v>
      </c>
      <c r="AA1145" s="38">
        <f t="shared" si="1068"/>
        <v>0</v>
      </c>
      <c r="AB1145" s="38">
        <f t="shared" si="1068"/>
        <v>0</v>
      </c>
      <c r="AC1145" s="38">
        <f t="shared" si="1068"/>
        <v>0</v>
      </c>
      <c r="AD1145" s="38">
        <f t="shared" si="1068"/>
        <v>0</v>
      </c>
      <c r="AE1145" s="292">
        <f t="shared" si="1057"/>
        <v>0</v>
      </c>
      <c r="AF1145" s="38">
        <f t="shared" si="1068"/>
        <v>0</v>
      </c>
      <c r="AG1145" s="38">
        <f t="shared" si="1068"/>
        <v>0</v>
      </c>
      <c r="AH1145" s="286">
        <f t="shared" si="1068"/>
        <v>0</v>
      </c>
      <c r="AI1145" s="38">
        <f t="shared" si="1068"/>
        <v>0</v>
      </c>
      <c r="AJ1145" s="38">
        <f t="shared" si="1068"/>
        <v>0</v>
      </c>
      <c r="AK1145" s="38">
        <f t="shared" si="1068"/>
        <v>0</v>
      </c>
      <c r="AL1145" s="38">
        <f t="shared" si="1068"/>
        <v>0</v>
      </c>
      <c r="AM1145" s="38">
        <f t="shared" si="1068"/>
        <v>0</v>
      </c>
      <c r="AN1145" s="38">
        <f t="shared" si="1068"/>
        <v>0</v>
      </c>
      <c r="AO1145" s="38">
        <f t="shared" si="1068"/>
        <v>0</v>
      </c>
      <c r="AP1145" s="38">
        <f t="shared" si="1068"/>
        <v>0</v>
      </c>
    </row>
    <row r="1146" spans="1:42" ht="12.75" hidden="1" customHeight="1">
      <c r="A1146" s="43"/>
      <c r="B1146" s="43"/>
      <c r="C1146" s="28" t="s">
        <v>299</v>
      </c>
      <c r="D1146" s="29">
        <v>1</v>
      </c>
      <c r="E1146" s="248">
        <f t="shared" ref="E1146:K1146" si="1069">E1147+E1148</f>
        <v>0</v>
      </c>
      <c r="F1146" s="38">
        <f t="shared" si="1069"/>
        <v>0</v>
      </c>
      <c r="G1146" s="286">
        <f t="shared" si="1069"/>
        <v>0</v>
      </c>
      <c r="H1146" s="248">
        <f t="shared" si="1069"/>
        <v>0</v>
      </c>
      <c r="I1146" s="248">
        <f t="shared" si="1069"/>
        <v>0</v>
      </c>
      <c r="J1146" s="248">
        <f t="shared" si="1069"/>
        <v>0</v>
      </c>
      <c r="K1146" s="248">
        <f t="shared" si="1069"/>
        <v>0</v>
      </c>
      <c r="L1146" s="23">
        <f t="shared" si="1026"/>
        <v>0</v>
      </c>
      <c r="M1146" s="23">
        <f t="shared" si="1027"/>
        <v>0</v>
      </c>
      <c r="N1146" s="248">
        <f t="shared" ref="N1146:AP1146" si="1070">N1147+N1148</f>
        <v>0</v>
      </c>
      <c r="O1146" s="248">
        <f t="shared" si="1070"/>
        <v>0</v>
      </c>
      <c r="P1146" s="248">
        <f t="shared" si="1070"/>
        <v>0</v>
      </c>
      <c r="Q1146" s="38">
        <f t="shared" si="1070"/>
        <v>0</v>
      </c>
      <c r="R1146" s="38">
        <f t="shared" si="1070"/>
        <v>0</v>
      </c>
      <c r="S1146" s="38">
        <f t="shared" si="1070"/>
        <v>0</v>
      </c>
      <c r="T1146" s="38">
        <f t="shared" si="1070"/>
        <v>0</v>
      </c>
      <c r="U1146" s="38">
        <f t="shared" si="1070"/>
        <v>0</v>
      </c>
      <c r="V1146" s="38">
        <f t="shared" si="1070"/>
        <v>0</v>
      </c>
      <c r="W1146" s="38">
        <f t="shared" si="1070"/>
        <v>0</v>
      </c>
      <c r="X1146" s="38">
        <f t="shared" si="1070"/>
        <v>0</v>
      </c>
      <c r="Y1146" s="38">
        <f t="shared" si="1070"/>
        <v>0</v>
      </c>
      <c r="Z1146" s="38">
        <f t="shared" si="1070"/>
        <v>0</v>
      </c>
      <c r="AA1146" s="38">
        <f t="shared" si="1070"/>
        <v>0</v>
      </c>
      <c r="AB1146" s="38">
        <f t="shared" si="1070"/>
        <v>0</v>
      </c>
      <c r="AC1146" s="38">
        <f t="shared" si="1070"/>
        <v>0</v>
      </c>
      <c r="AD1146" s="38">
        <f t="shared" si="1070"/>
        <v>0</v>
      </c>
      <c r="AE1146" s="292">
        <f t="shared" si="1057"/>
        <v>0</v>
      </c>
      <c r="AF1146" s="38">
        <f t="shared" si="1070"/>
        <v>0</v>
      </c>
      <c r="AG1146" s="38">
        <f t="shared" si="1070"/>
        <v>0</v>
      </c>
      <c r="AH1146" s="286">
        <f t="shared" si="1070"/>
        <v>0</v>
      </c>
      <c r="AI1146" s="38">
        <f t="shared" si="1070"/>
        <v>0</v>
      </c>
      <c r="AJ1146" s="38">
        <f t="shared" si="1070"/>
        <v>0</v>
      </c>
      <c r="AK1146" s="38">
        <f t="shared" si="1070"/>
        <v>0</v>
      </c>
      <c r="AL1146" s="38">
        <f t="shared" si="1070"/>
        <v>0</v>
      </c>
      <c r="AM1146" s="38">
        <f t="shared" si="1070"/>
        <v>0</v>
      </c>
      <c r="AN1146" s="38">
        <f t="shared" si="1070"/>
        <v>0</v>
      </c>
      <c r="AO1146" s="38">
        <f t="shared" si="1070"/>
        <v>0</v>
      </c>
      <c r="AP1146" s="38">
        <f t="shared" si="1070"/>
        <v>0</v>
      </c>
    </row>
    <row r="1147" spans="1:42" ht="12.75" hidden="1" customHeight="1">
      <c r="A1147" s="43"/>
      <c r="B1147" s="43"/>
      <c r="C1147" s="28" t="s">
        <v>300</v>
      </c>
      <c r="D1147" s="29">
        <v>10</v>
      </c>
      <c r="E1147" s="186"/>
      <c r="F1147" s="30"/>
      <c r="G1147" s="93"/>
      <c r="H1147" s="186"/>
      <c r="I1147" s="186"/>
      <c r="J1147" s="186"/>
      <c r="K1147" s="186"/>
      <c r="L1147" s="23">
        <f t="shared" si="1026"/>
        <v>0</v>
      </c>
      <c r="M1147" s="23">
        <f t="shared" si="1027"/>
        <v>0</v>
      </c>
      <c r="N1147" s="186"/>
      <c r="O1147" s="186"/>
      <c r="P1147" s="186"/>
      <c r="Q1147" s="30"/>
      <c r="R1147" s="30"/>
      <c r="S1147" s="30"/>
      <c r="T1147" s="30"/>
      <c r="U1147" s="30"/>
      <c r="V1147" s="30"/>
      <c r="W1147" s="30"/>
      <c r="X1147" s="30"/>
      <c r="Y1147" s="30"/>
      <c r="Z1147" s="30"/>
      <c r="AA1147" s="30"/>
      <c r="AB1147" s="30"/>
      <c r="AC1147" s="30"/>
      <c r="AD1147" s="30"/>
      <c r="AE1147" s="292">
        <f t="shared" si="1057"/>
        <v>0</v>
      </c>
      <c r="AF1147" s="30"/>
      <c r="AG1147" s="30"/>
      <c r="AH1147" s="93"/>
      <c r="AI1147" s="30"/>
      <c r="AJ1147" s="30"/>
      <c r="AK1147" s="30"/>
      <c r="AL1147" s="30"/>
      <c r="AM1147" s="30"/>
      <c r="AN1147" s="30"/>
      <c r="AO1147" s="30"/>
      <c r="AP1147" s="30"/>
    </row>
    <row r="1148" spans="1:42" ht="14.25" hidden="1" customHeight="1">
      <c r="A1148" s="43"/>
      <c r="B1148" s="43"/>
      <c r="C1148" s="28" t="s">
        <v>301</v>
      </c>
      <c r="D1148" s="29">
        <v>20</v>
      </c>
      <c r="E1148" s="186"/>
      <c r="F1148" s="30"/>
      <c r="G1148" s="93"/>
      <c r="H1148" s="186"/>
      <c r="I1148" s="186"/>
      <c r="J1148" s="186"/>
      <c r="K1148" s="186"/>
      <c r="L1148" s="23">
        <f t="shared" si="1026"/>
        <v>0</v>
      </c>
      <c r="M1148" s="23">
        <f t="shared" si="1027"/>
        <v>0</v>
      </c>
      <c r="N1148" s="186"/>
      <c r="O1148" s="186"/>
      <c r="P1148" s="186"/>
      <c r="Q1148" s="30"/>
      <c r="R1148" s="30"/>
      <c r="S1148" s="30"/>
      <c r="T1148" s="30"/>
      <c r="U1148" s="30"/>
      <c r="V1148" s="30"/>
      <c r="W1148" s="30"/>
      <c r="X1148" s="30"/>
      <c r="Y1148" s="30"/>
      <c r="Z1148" s="30"/>
      <c r="AA1148" s="30"/>
      <c r="AB1148" s="30"/>
      <c r="AC1148" s="30"/>
      <c r="AD1148" s="30"/>
      <c r="AE1148" s="292">
        <f t="shared" si="1057"/>
        <v>0</v>
      </c>
      <c r="AF1148" s="30"/>
      <c r="AG1148" s="30"/>
      <c r="AH1148" s="93"/>
      <c r="AI1148" s="30"/>
      <c r="AJ1148" s="30"/>
      <c r="AK1148" s="30"/>
      <c r="AL1148" s="30"/>
      <c r="AM1148" s="30"/>
      <c r="AN1148" s="30"/>
      <c r="AO1148" s="30"/>
      <c r="AP1148" s="30"/>
    </row>
    <row r="1149" spans="1:42" ht="31.5" hidden="1" customHeight="1">
      <c r="A1149" s="43"/>
      <c r="B1149" s="43"/>
      <c r="C1149" s="16" t="s">
        <v>310</v>
      </c>
      <c r="D1149" s="29" t="s">
        <v>421</v>
      </c>
      <c r="E1149" s="186"/>
      <c r="F1149" s="30"/>
      <c r="G1149" s="93"/>
      <c r="H1149" s="186"/>
      <c r="I1149" s="186"/>
      <c r="J1149" s="186"/>
      <c r="K1149" s="186"/>
      <c r="L1149" s="23">
        <f t="shared" si="1026"/>
        <v>0</v>
      </c>
      <c r="M1149" s="23">
        <f t="shared" si="1027"/>
        <v>0</v>
      </c>
      <c r="N1149" s="186"/>
      <c r="O1149" s="186"/>
      <c r="P1149" s="186"/>
      <c r="Q1149" s="30"/>
      <c r="R1149" s="30"/>
      <c r="S1149" s="30"/>
      <c r="T1149" s="30"/>
      <c r="U1149" s="30"/>
      <c r="V1149" s="30"/>
      <c r="W1149" s="30"/>
      <c r="X1149" s="30"/>
      <c r="Y1149" s="30"/>
      <c r="Z1149" s="30"/>
      <c r="AA1149" s="30"/>
      <c r="AB1149" s="30"/>
      <c r="AC1149" s="30"/>
      <c r="AD1149" s="30"/>
      <c r="AE1149" s="292">
        <f t="shared" si="1057"/>
        <v>0</v>
      </c>
      <c r="AF1149" s="30"/>
      <c r="AG1149" s="30"/>
      <c r="AH1149" s="93"/>
      <c r="AI1149" s="30"/>
      <c r="AJ1149" s="30"/>
      <c r="AK1149" s="30"/>
      <c r="AL1149" s="30"/>
      <c r="AM1149" s="30"/>
      <c r="AN1149" s="30"/>
      <c r="AO1149" s="30"/>
      <c r="AP1149" s="30"/>
    </row>
    <row r="1150" spans="1:42" ht="14.25" hidden="1" customHeight="1">
      <c r="A1150" s="43"/>
      <c r="B1150" s="43"/>
      <c r="C1150" s="25" t="s">
        <v>311</v>
      </c>
      <c r="D1150" s="29"/>
      <c r="E1150" s="248">
        <f t="shared" ref="E1150:AP1150" si="1071">E1151</f>
        <v>0</v>
      </c>
      <c r="F1150" s="38">
        <f t="shared" si="1071"/>
        <v>0</v>
      </c>
      <c r="G1150" s="286">
        <f t="shared" si="1071"/>
        <v>0</v>
      </c>
      <c r="H1150" s="248">
        <f t="shared" si="1071"/>
        <v>0</v>
      </c>
      <c r="I1150" s="248">
        <f t="shared" si="1071"/>
        <v>0</v>
      </c>
      <c r="J1150" s="248">
        <f t="shared" si="1071"/>
        <v>0</v>
      </c>
      <c r="K1150" s="248">
        <f t="shared" si="1071"/>
        <v>0</v>
      </c>
      <c r="L1150" s="23">
        <f t="shared" si="1026"/>
        <v>0</v>
      </c>
      <c r="M1150" s="23">
        <f t="shared" si="1027"/>
        <v>0</v>
      </c>
      <c r="N1150" s="248">
        <f t="shared" si="1071"/>
        <v>0</v>
      </c>
      <c r="O1150" s="248">
        <f t="shared" si="1071"/>
        <v>0</v>
      </c>
      <c r="P1150" s="248">
        <f t="shared" si="1071"/>
        <v>0</v>
      </c>
      <c r="Q1150" s="38">
        <f t="shared" si="1071"/>
        <v>0</v>
      </c>
      <c r="R1150" s="38">
        <f t="shared" si="1071"/>
        <v>0</v>
      </c>
      <c r="S1150" s="38">
        <f t="shared" si="1071"/>
        <v>0</v>
      </c>
      <c r="T1150" s="38">
        <f t="shared" si="1071"/>
        <v>0</v>
      </c>
      <c r="U1150" s="38">
        <f t="shared" si="1071"/>
        <v>0</v>
      </c>
      <c r="V1150" s="38">
        <f t="shared" si="1071"/>
        <v>0</v>
      </c>
      <c r="W1150" s="38">
        <f t="shared" si="1071"/>
        <v>0</v>
      </c>
      <c r="X1150" s="38">
        <f t="shared" si="1071"/>
        <v>0</v>
      </c>
      <c r="Y1150" s="38">
        <f t="shared" si="1071"/>
        <v>0</v>
      </c>
      <c r="Z1150" s="38">
        <f t="shared" si="1071"/>
        <v>0</v>
      </c>
      <c r="AA1150" s="38">
        <f t="shared" si="1071"/>
        <v>0</v>
      </c>
      <c r="AB1150" s="38">
        <f t="shared" si="1071"/>
        <v>0</v>
      </c>
      <c r="AC1150" s="38">
        <f t="shared" si="1071"/>
        <v>0</v>
      </c>
      <c r="AD1150" s="38">
        <f t="shared" si="1071"/>
        <v>0</v>
      </c>
      <c r="AE1150" s="292">
        <f t="shared" si="1057"/>
        <v>0</v>
      </c>
      <c r="AF1150" s="38">
        <f t="shared" si="1071"/>
        <v>0</v>
      </c>
      <c r="AG1150" s="38">
        <f t="shared" si="1071"/>
        <v>0</v>
      </c>
      <c r="AH1150" s="286">
        <f t="shared" si="1071"/>
        <v>0</v>
      </c>
      <c r="AI1150" s="38">
        <f t="shared" si="1071"/>
        <v>0</v>
      </c>
      <c r="AJ1150" s="38">
        <f t="shared" si="1071"/>
        <v>0</v>
      </c>
      <c r="AK1150" s="38">
        <f t="shared" si="1071"/>
        <v>0</v>
      </c>
      <c r="AL1150" s="38">
        <f t="shared" si="1071"/>
        <v>0</v>
      </c>
      <c r="AM1150" s="38">
        <f t="shared" si="1071"/>
        <v>0</v>
      </c>
      <c r="AN1150" s="38">
        <f t="shared" si="1071"/>
        <v>0</v>
      </c>
      <c r="AO1150" s="38">
        <f t="shared" si="1071"/>
        <v>0</v>
      </c>
      <c r="AP1150" s="38">
        <f t="shared" si="1071"/>
        <v>0</v>
      </c>
    </row>
    <row r="1151" spans="1:42" ht="14.25" hidden="1" customHeight="1">
      <c r="A1151" s="43"/>
      <c r="B1151" s="43"/>
      <c r="C1151" s="28" t="s">
        <v>365</v>
      </c>
      <c r="D1151" s="29">
        <v>70</v>
      </c>
      <c r="E1151" s="186">
        <v>0</v>
      </c>
      <c r="F1151" s="30">
        <v>0</v>
      </c>
      <c r="G1151" s="93">
        <v>0</v>
      </c>
      <c r="H1151" s="186">
        <v>0</v>
      </c>
      <c r="I1151" s="186">
        <v>0</v>
      </c>
      <c r="J1151" s="186">
        <v>0</v>
      </c>
      <c r="K1151" s="186">
        <v>0</v>
      </c>
      <c r="L1151" s="23">
        <f t="shared" si="1026"/>
        <v>0</v>
      </c>
      <c r="M1151" s="23">
        <f t="shared" si="1027"/>
        <v>0</v>
      </c>
      <c r="N1151" s="186">
        <v>0</v>
      </c>
      <c r="O1151" s="186">
        <v>0</v>
      </c>
      <c r="P1151" s="186">
        <v>0</v>
      </c>
      <c r="Q1151" s="30">
        <v>0</v>
      </c>
      <c r="R1151" s="30">
        <v>0</v>
      </c>
      <c r="S1151" s="30">
        <v>0</v>
      </c>
      <c r="T1151" s="30">
        <v>0</v>
      </c>
      <c r="U1151" s="30">
        <v>0</v>
      </c>
      <c r="V1151" s="30">
        <v>0</v>
      </c>
      <c r="W1151" s="30">
        <v>0</v>
      </c>
      <c r="X1151" s="30">
        <v>0</v>
      </c>
      <c r="Y1151" s="30">
        <v>0</v>
      </c>
      <c r="Z1151" s="30">
        <v>0</v>
      </c>
      <c r="AA1151" s="30">
        <v>0</v>
      </c>
      <c r="AB1151" s="30">
        <v>0</v>
      </c>
      <c r="AC1151" s="30">
        <v>0</v>
      </c>
      <c r="AD1151" s="30">
        <v>0</v>
      </c>
      <c r="AE1151" s="292">
        <f t="shared" si="1057"/>
        <v>0</v>
      </c>
      <c r="AF1151" s="30">
        <v>0</v>
      </c>
      <c r="AG1151" s="30">
        <v>0</v>
      </c>
      <c r="AH1151" s="93">
        <v>0</v>
      </c>
      <c r="AI1151" s="30">
        <v>0</v>
      </c>
      <c r="AJ1151" s="30">
        <v>0</v>
      </c>
      <c r="AK1151" s="30">
        <v>0</v>
      </c>
      <c r="AL1151" s="30">
        <v>0</v>
      </c>
      <c r="AM1151" s="30">
        <v>0</v>
      </c>
      <c r="AN1151" s="30">
        <v>0</v>
      </c>
      <c r="AO1151" s="30">
        <v>0</v>
      </c>
      <c r="AP1151" s="30">
        <v>0</v>
      </c>
    </row>
    <row r="1152" spans="1:42" ht="29.25" hidden="1" customHeight="1">
      <c r="A1152" s="43"/>
      <c r="B1152" s="43"/>
      <c r="C1152" s="154" t="s">
        <v>683</v>
      </c>
      <c r="D1152" s="129" t="s">
        <v>684</v>
      </c>
      <c r="E1152" s="60">
        <f t="shared" ref="E1152:K1152" si="1072">E1153+E1158</f>
        <v>2613</v>
      </c>
      <c r="F1152" s="149">
        <f t="shared" si="1072"/>
        <v>909</v>
      </c>
      <c r="G1152" s="235">
        <f t="shared" si="1072"/>
        <v>909</v>
      </c>
      <c r="H1152" s="60">
        <f t="shared" si="1072"/>
        <v>909</v>
      </c>
      <c r="I1152" s="60">
        <f t="shared" si="1072"/>
        <v>0</v>
      </c>
      <c r="J1152" s="60">
        <f t="shared" si="1072"/>
        <v>0</v>
      </c>
      <c r="K1152" s="60">
        <f t="shared" si="1072"/>
        <v>0</v>
      </c>
      <c r="L1152" s="23">
        <f t="shared" si="1026"/>
        <v>909</v>
      </c>
      <c r="M1152" s="23">
        <f t="shared" si="1027"/>
        <v>0</v>
      </c>
      <c r="N1152" s="60">
        <f t="shared" ref="N1152:AP1152" si="1073">N1153+N1158</f>
        <v>0</v>
      </c>
      <c r="O1152" s="60">
        <f t="shared" si="1073"/>
        <v>0</v>
      </c>
      <c r="P1152" s="60">
        <f t="shared" si="1073"/>
        <v>0</v>
      </c>
      <c r="Q1152" s="149">
        <f t="shared" si="1073"/>
        <v>0</v>
      </c>
      <c r="R1152" s="149">
        <f t="shared" si="1073"/>
        <v>0</v>
      </c>
      <c r="S1152" s="149">
        <f t="shared" si="1073"/>
        <v>0</v>
      </c>
      <c r="T1152" s="149">
        <f t="shared" si="1073"/>
        <v>0</v>
      </c>
      <c r="U1152" s="149">
        <f t="shared" si="1073"/>
        <v>0</v>
      </c>
      <c r="V1152" s="149">
        <f t="shared" si="1073"/>
        <v>0</v>
      </c>
      <c r="W1152" s="149">
        <f t="shared" si="1073"/>
        <v>0</v>
      </c>
      <c r="X1152" s="149">
        <f t="shared" si="1073"/>
        <v>0</v>
      </c>
      <c r="Y1152" s="149">
        <f t="shared" si="1073"/>
        <v>0</v>
      </c>
      <c r="Z1152" s="149">
        <f t="shared" si="1073"/>
        <v>0</v>
      </c>
      <c r="AA1152" s="149">
        <f t="shared" si="1073"/>
        <v>0</v>
      </c>
      <c r="AB1152" s="149">
        <f t="shared" si="1073"/>
        <v>0</v>
      </c>
      <c r="AC1152" s="149">
        <f t="shared" si="1073"/>
        <v>0</v>
      </c>
      <c r="AD1152" s="149">
        <f t="shared" si="1073"/>
        <v>0</v>
      </c>
      <c r="AE1152" s="292">
        <f t="shared" si="1057"/>
        <v>909</v>
      </c>
      <c r="AF1152" s="149">
        <f t="shared" si="1073"/>
        <v>909</v>
      </c>
      <c r="AG1152" s="149">
        <f t="shared" si="1073"/>
        <v>862</v>
      </c>
      <c r="AH1152" s="235">
        <f t="shared" si="1073"/>
        <v>0</v>
      </c>
      <c r="AI1152" s="149">
        <f t="shared" si="1073"/>
        <v>0</v>
      </c>
      <c r="AJ1152" s="149">
        <f t="shared" si="1073"/>
        <v>0</v>
      </c>
      <c r="AK1152" s="149">
        <f t="shared" si="1073"/>
        <v>0</v>
      </c>
      <c r="AL1152" s="149">
        <f t="shared" si="1073"/>
        <v>0</v>
      </c>
      <c r="AM1152" s="149">
        <f t="shared" si="1073"/>
        <v>0</v>
      </c>
      <c r="AN1152" s="149">
        <f t="shared" si="1073"/>
        <v>0</v>
      </c>
      <c r="AO1152" s="149">
        <f t="shared" si="1073"/>
        <v>0</v>
      </c>
      <c r="AP1152" s="149">
        <f t="shared" si="1073"/>
        <v>0</v>
      </c>
    </row>
    <row r="1153" spans="1:42" ht="17.25" hidden="1" customHeight="1">
      <c r="A1153" s="43"/>
      <c r="B1153" s="43"/>
      <c r="C1153" s="25" t="s">
        <v>298</v>
      </c>
      <c r="D1153" s="29"/>
      <c r="E1153" s="40">
        <f t="shared" ref="E1153:K1153" si="1074">E1154+E1157</f>
        <v>0</v>
      </c>
      <c r="F1153" s="41">
        <f t="shared" si="1074"/>
        <v>0</v>
      </c>
      <c r="G1153" s="288">
        <f t="shared" si="1074"/>
        <v>0</v>
      </c>
      <c r="H1153" s="40">
        <f t="shared" si="1074"/>
        <v>0</v>
      </c>
      <c r="I1153" s="40">
        <f t="shared" si="1074"/>
        <v>0</v>
      </c>
      <c r="J1153" s="40">
        <f t="shared" si="1074"/>
        <v>0</v>
      </c>
      <c r="K1153" s="40">
        <f t="shared" si="1074"/>
        <v>0</v>
      </c>
      <c r="L1153" s="23">
        <f t="shared" si="1026"/>
        <v>0</v>
      </c>
      <c r="M1153" s="23">
        <f t="shared" si="1027"/>
        <v>0</v>
      </c>
      <c r="N1153" s="40">
        <f t="shared" ref="N1153:AP1153" si="1075">N1154+N1157</f>
        <v>0</v>
      </c>
      <c r="O1153" s="40">
        <f t="shared" si="1075"/>
        <v>0</v>
      </c>
      <c r="P1153" s="40">
        <f t="shared" si="1075"/>
        <v>0</v>
      </c>
      <c r="Q1153" s="41">
        <f t="shared" si="1075"/>
        <v>0</v>
      </c>
      <c r="R1153" s="41">
        <f t="shared" si="1075"/>
        <v>0</v>
      </c>
      <c r="S1153" s="41">
        <f t="shared" si="1075"/>
        <v>0</v>
      </c>
      <c r="T1153" s="41">
        <f t="shared" si="1075"/>
        <v>0</v>
      </c>
      <c r="U1153" s="41">
        <f t="shared" si="1075"/>
        <v>0</v>
      </c>
      <c r="V1153" s="41">
        <f t="shared" si="1075"/>
        <v>0</v>
      </c>
      <c r="W1153" s="41">
        <f t="shared" si="1075"/>
        <v>0</v>
      </c>
      <c r="X1153" s="41">
        <f t="shared" si="1075"/>
        <v>0</v>
      </c>
      <c r="Y1153" s="41">
        <f t="shared" si="1075"/>
        <v>0</v>
      </c>
      <c r="Z1153" s="41">
        <f t="shared" si="1075"/>
        <v>0</v>
      </c>
      <c r="AA1153" s="41">
        <f t="shared" si="1075"/>
        <v>0</v>
      </c>
      <c r="AB1153" s="41">
        <f t="shared" si="1075"/>
        <v>0</v>
      </c>
      <c r="AC1153" s="41">
        <f t="shared" si="1075"/>
        <v>0</v>
      </c>
      <c r="AD1153" s="41">
        <f t="shared" si="1075"/>
        <v>0</v>
      </c>
      <c r="AE1153" s="292">
        <f t="shared" si="1057"/>
        <v>0</v>
      </c>
      <c r="AF1153" s="41">
        <f t="shared" si="1075"/>
        <v>0</v>
      </c>
      <c r="AG1153" s="41">
        <f t="shared" si="1075"/>
        <v>0</v>
      </c>
      <c r="AH1153" s="288">
        <f t="shared" si="1075"/>
        <v>0</v>
      </c>
      <c r="AI1153" s="41">
        <f t="shared" si="1075"/>
        <v>0</v>
      </c>
      <c r="AJ1153" s="41">
        <f t="shared" si="1075"/>
        <v>0</v>
      </c>
      <c r="AK1153" s="41">
        <f t="shared" si="1075"/>
        <v>0</v>
      </c>
      <c r="AL1153" s="41">
        <f t="shared" si="1075"/>
        <v>0</v>
      </c>
      <c r="AM1153" s="41">
        <f t="shared" si="1075"/>
        <v>0</v>
      </c>
      <c r="AN1153" s="41">
        <f t="shared" si="1075"/>
        <v>0</v>
      </c>
      <c r="AO1153" s="41">
        <f t="shared" si="1075"/>
        <v>0</v>
      </c>
      <c r="AP1153" s="41">
        <f t="shared" si="1075"/>
        <v>0</v>
      </c>
    </row>
    <row r="1154" spans="1:42" ht="21" hidden="1" customHeight="1">
      <c r="A1154" s="43"/>
      <c r="B1154" s="43"/>
      <c r="C1154" s="28" t="s">
        <v>299</v>
      </c>
      <c r="D1154" s="29">
        <v>1</v>
      </c>
      <c r="E1154" s="40">
        <f t="shared" ref="E1154:K1154" si="1076">E1155+E1156</f>
        <v>0</v>
      </c>
      <c r="F1154" s="41">
        <f t="shared" si="1076"/>
        <v>0</v>
      </c>
      <c r="G1154" s="288">
        <f t="shared" si="1076"/>
        <v>0</v>
      </c>
      <c r="H1154" s="40">
        <f t="shared" si="1076"/>
        <v>0</v>
      </c>
      <c r="I1154" s="40">
        <f t="shared" si="1076"/>
        <v>0</v>
      </c>
      <c r="J1154" s="40">
        <f t="shared" si="1076"/>
        <v>0</v>
      </c>
      <c r="K1154" s="40">
        <f t="shared" si="1076"/>
        <v>0</v>
      </c>
      <c r="L1154" s="23">
        <f t="shared" si="1026"/>
        <v>0</v>
      </c>
      <c r="M1154" s="23">
        <f t="shared" si="1027"/>
        <v>0</v>
      </c>
      <c r="N1154" s="40">
        <f t="shared" ref="N1154:AP1154" si="1077">N1155+N1156</f>
        <v>0</v>
      </c>
      <c r="O1154" s="40">
        <f t="shared" si="1077"/>
        <v>0</v>
      </c>
      <c r="P1154" s="40">
        <f t="shared" si="1077"/>
        <v>0</v>
      </c>
      <c r="Q1154" s="41">
        <f t="shared" si="1077"/>
        <v>0</v>
      </c>
      <c r="R1154" s="41">
        <f t="shared" si="1077"/>
        <v>0</v>
      </c>
      <c r="S1154" s="41">
        <f t="shared" si="1077"/>
        <v>0</v>
      </c>
      <c r="T1154" s="41">
        <f t="shared" si="1077"/>
        <v>0</v>
      </c>
      <c r="U1154" s="41">
        <f t="shared" si="1077"/>
        <v>0</v>
      </c>
      <c r="V1154" s="41">
        <f t="shared" si="1077"/>
        <v>0</v>
      </c>
      <c r="W1154" s="41">
        <f t="shared" si="1077"/>
        <v>0</v>
      </c>
      <c r="X1154" s="41">
        <f t="shared" si="1077"/>
        <v>0</v>
      </c>
      <c r="Y1154" s="41">
        <f t="shared" si="1077"/>
        <v>0</v>
      </c>
      <c r="Z1154" s="41">
        <f t="shared" si="1077"/>
        <v>0</v>
      </c>
      <c r="AA1154" s="41">
        <f t="shared" si="1077"/>
        <v>0</v>
      </c>
      <c r="AB1154" s="41">
        <f t="shared" si="1077"/>
        <v>0</v>
      </c>
      <c r="AC1154" s="41">
        <f t="shared" si="1077"/>
        <v>0</v>
      </c>
      <c r="AD1154" s="41">
        <f t="shared" si="1077"/>
        <v>0</v>
      </c>
      <c r="AE1154" s="292">
        <f t="shared" si="1057"/>
        <v>0</v>
      </c>
      <c r="AF1154" s="41">
        <f t="shared" si="1077"/>
        <v>0</v>
      </c>
      <c r="AG1154" s="41">
        <f t="shared" si="1077"/>
        <v>0</v>
      </c>
      <c r="AH1154" s="288">
        <f t="shared" si="1077"/>
        <v>0</v>
      </c>
      <c r="AI1154" s="41">
        <f t="shared" si="1077"/>
        <v>0</v>
      </c>
      <c r="AJ1154" s="41">
        <f t="shared" si="1077"/>
        <v>0</v>
      </c>
      <c r="AK1154" s="41">
        <f t="shared" si="1077"/>
        <v>0</v>
      </c>
      <c r="AL1154" s="41">
        <f t="shared" si="1077"/>
        <v>0</v>
      </c>
      <c r="AM1154" s="41">
        <f t="shared" si="1077"/>
        <v>0</v>
      </c>
      <c r="AN1154" s="41">
        <f t="shared" si="1077"/>
        <v>0</v>
      </c>
      <c r="AO1154" s="41">
        <f t="shared" si="1077"/>
        <v>0</v>
      </c>
      <c r="AP1154" s="41">
        <f t="shared" si="1077"/>
        <v>0</v>
      </c>
    </row>
    <row r="1155" spans="1:42" ht="27.75" hidden="1" customHeight="1">
      <c r="A1155" s="43"/>
      <c r="B1155" s="43"/>
      <c r="C1155" s="28" t="s">
        <v>300</v>
      </c>
      <c r="D1155" s="29">
        <v>10</v>
      </c>
      <c r="E1155" s="186"/>
      <c r="F1155" s="30"/>
      <c r="G1155" s="93"/>
      <c r="H1155" s="186"/>
      <c r="I1155" s="186"/>
      <c r="J1155" s="186"/>
      <c r="K1155" s="186"/>
      <c r="L1155" s="23">
        <f t="shared" si="1026"/>
        <v>0</v>
      </c>
      <c r="M1155" s="23">
        <f t="shared" si="1027"/>
        <v>0</v>
      </c>
      <c r="N1155" s="186"/>
      <c r="O1155" s="186"/>
      <c r="P1155" s="186"/>
      <c r="Q1155" s="30"/>
      <c r="R1155" s="30"/>
      <c r="S1155" s="30"/>
      <c r="T1155" s="30"/>
      <c r="U1155" s="30"/>
      <c r="V1155" s="30"/>
      <c r="W1155" s="30"/>
      <c r="X1155" s="30"/>
      <c r="Y1155" s="30"/>
      <c r="Z1155" s="30"/>
      <c r="AA1155" s="30"/>
      <c r="AB1155" s="30"/>
      <c r="AC1155" s="30"/>
      <c r="AD1155" s="30"/>
      <c r="AE1155" s="292">
        <f t="shared" si="1057"/>
        <v>0</v>
      </c>
      <c r="AF1155" s="30"/>
      <c r="AG1155" s="30"/>
      <c r="AH1155" s="93"/>
      <c r="AI1155" s="30"/>
      <c r="AJ1155" s="30"/>
      <c r="AK1155" s="30"/>
      <c r="AL1155" s="30"/>
      <c r="AM1155" s="30"/>
      <c r="AN1155" s="30"/>
      <c r="AO1155" s="30"/>
      <c r="AP1155" s="30"/>
    </row>
    <row r="1156" spans="1:42" ht="12.75" hidden="1" customHeight="1">
      <c r="A1156" s="43"/>
      <c r="B1156" s="43"/>
      <c r="C1156" s="28" t="s">
        <v>301</v>
      </c>
      <c r="D1156" s="29">
        <v>20</v>
      </c>
      <c r="E1156" s="186"/>
      <c r="F1156" s="30"/>
      <c r="G1156" s="93"/>
      <c r="H1156" s="186"/>
      <c r="I1156" s="186"/>
      <c r="J1156" s="186"/>
      <c r="K1156" s="186"/>
      <c r="L1156" s="23">
        <f t="shared" si="1026"/>
        <v>0</v>
      </c>
      <c r="M1156" s="23">
        <f t="shared" si="1027"/>
        <v>0</v>
      </c>
      <c r="N1156" s="186"/>
      <c r="O1156" s="186"/>
      <c r="P1156" s="186"/>
      <c r="Q1156" s="30"/>
      <c r="R1156" s="30"/>
      <c r="S1156" s="30"/>
      <c r="T1156" s="30"/>
      <c r="U1156" s="30"/>
      <c r="V1156" s="30"/>
      <c r="W1156" s="30"/>
      <c r="X1156" s="30"/>
      <c r="Y1156" s="30"/>
      <c r="Z1156" s="30"/>
      <c r="AA1156" s="30"/>
      <c r="AB1156" s="30"/>
      <c r="AC1156" s="30"/>
      <c r="AD1156" s="30"/>
      <c r="AE1156" s="292">
        <f t="shared" si="1057"/>
        <v>0</v>
      </c>
      <c r="AF1156" s="30"/>
      <c r="AG1156" s="30"/>
      <c r="AH1156" s="93"/>
      <c r="AI1156" s="30"/>
      <c r="AJ1156" s="30"/>
      <c r="AK1156" s="30"/>
      <c r="AL1156" s="30"/>
      <c r="AM1156" s="30"/>
      <c r="AN1156" s="30"/>
      <c r="AO1156" s="30"/>
      <c r="AP1156" s="30"/>
    </row>
    <row r="1157" spans="1:42" ht="24" hidden="1" customHeight="1">
      <c r="A1157" s="43"/>
      <c r="B1157" s="43"/>
      <c r="C1157" s="16" t="s">
        <v>310</v>
      </c>
      <c r="D1157" s="29" t="s">
        <v>421</v>
      </c>
      <c r="E1157" s="186"/>
      <c r="F1157" s="30"/>
      <c r="G1157" s="93"/>
      <c r="H1157" s="186"/>
      <c r="I1157" s="186"/>
      <c r="J1157" s="186"/>
      <c r="K1157" s="186"/>
      <c r="L1157" s="23">
        <f t="shared" si="1026"/>
        <v>0</v>
      </c>
      <c r="M1157" s="23">
        <f t="shared" si="1027"/>
        <v>0</v>
      </c>
      <c r="N1157" s="186"/>
      <c r="O1157" s="186"/>
      <c r="P1157" s="186"/>
      <c r="Q1157" s="30"/>
      <c r="R1157" s="30"/>
      <c r="S1157" s="30"/>
      <c r="T1157" s="30"/>
      <c r="U1157" s="30"/>
      <c r="V1157" s="30"/>
      <c r="W1157" s="30"/>
      <c r="X1157" s="30"/>
      <c r="Y1157" s="30"/>
      <c r="Z1157" s="30"/>
      <c r="AA1157" s="30"/>
      <c r="AB1157" s="30"/>
      <c r="AC1157" s="30"/>
      <c r="AD1157" s="30"/>
      <c r="AE1157" s="292">
        <f t="shared" si="1057"/>
        <v>0</v>
      </c>
      <c r="AF1157" s="30"/>
      <c r="AG1157" s="30"/>
      <c r="AH1157" s="93"/>
      <c r="AI1157" s="30"/>
      <c r="AJ1157" s="30"/>
      <c r="AK1157" s="30"/>
      <c r="AL1157" s="30"/>
      <c r="AM1157" s="30"/>
      <c r="AN1157" s="30"/>
      <c r="AO1157" s="30"/>
      <c r="AP1157" s="30"/>
    </row>
    <row r="1158" spans="1:42" ht="16.5" hidden="1" customHeight="1">
      <c r="A1158" s="43"/>
      <c r="B1158" s="43"/>
      <c r="C1158" s="25" t="s">
        <v>311</v>
      </c>
      <c r="D1158" s="29"/>
      <c r="E1158" s="40">
        <f t="shared" ref="E1158:K1158" si="1078">E1159+E1163+E1167</f>
        <v>2613</v>
      </c>
      <c r="F1158" s="41">
        <f t="shared" si="1078"/>
        <v>909</v>
      </c>
      <c r="G1158" s="288">
        <f t="shared" si="1078"/>
        <v>909</v>
      </c>
      <c r="H1158" s="40">
        <f t="shared" si="1078"/>
        <v>909</v>
      </c>
      <c r="I1158" s="40">
        <f t="shared" si="1078"/>
        <v>0</v>
      </c>
      <c r="J1158" s="40">
        <f t="shared" si="1078"/>
        <v>0</v>
      </c>
      <c r="K1158" s="40">
        <f t="shared" si="1078"/>
        <v>0</v>
      </c>
      <c r="L1158" s="23">
        <f t="shared" si="1026"/>
        <v>909</v>
      </c>
      <c r="M1158" s="23">
        <f t="shared" si="1027"/>
        <v>0</v>
      </c>
      <c r="N1158" s="40">
        <f t="shared" ref="N1158:AP1158" si="1079">N1159+N1163+N1167</f>
        <v>0</v>
      </c>
      <c r="O1158" s="40">
        <f t="shared" si="1079"/>
        <v>0</v>
      </c>
      <c r="P1158" s="40">
        <f t="shared" si="1079"/>
        <v>0</v>
      </c>
      <c r="Q1158" s="41">
        <f t="shared" si="1079"/>
        <v>0</v>
      </c>
      <c r="R1158" s="41">
        <f t="shared" si="1079"/>
        <v>0</v>
      </c>
      <c r="S1158" s="41">
        <f t="shared" si="1079"/>
        <v>0</v>
      </c>
      <c r="T1158" s="41">
        <f t="shared" si="1079"/>
        <v>0</v>
      </c>
      <c r="U1158" s="41">
        <f t="shared" si="1079"/>
        <v>0</v>
      </c>
      <c r="V1158" s="41">
        <f t="shared" si="1079"/>
        <v>0</v>
      </c>
      <c r="W1158" s="41">
        <f t="shared" si="1079"/>
        <v>0</v>
      </c>
      <c r="X1158" s="41">
        <f t="shared" si="1079"/>
        <v>0</v>
      </c>
      <c r="Y1158" s="41">
        <f t="shared" si="1079"/>
        <v>0</v>
      </c>
      <c r="Z1158" s="41">
        <f t="shared" si="1079"/>
        <v>0</v>
      </c>
      <c r="AA1158" s="41">
        <f t="shared" si="1079"/>
        <v>0</v>
      </c>
      <c r="AB1158" s="41">
        <f t="shared" si="1079"/>
        <v>0</v>
      </c>
      <c r="AC1158" s="41">
        <f t="shared" si="1079"/>
        <v>0</v>
      </c>
      <c r="AD1158" s="41">
        <f t="shared" si="1079"/>
        <v>0</v>
      </c>
      <c r="AE1158" s="292">
        <f t="shared" si="1057"/>
        <v>909</v>
      </c>
      <c r="AF1158" s="41">
        <f t="shared" si="1079"/>
        <v>909</v>
      </c>
      <c r="AG1158" s="41">
        <f t="shared" si="1079"/>
        <v>862</v>
      </c>
      <c r="AH1158" s="288">
        <f t="shared" si="1079"/>
        <v>0</v>
      </c>
      <c r="AI1158" s="41">
        <f t="shared" si="1079"/>
        <v>0</v>
      </c>
      <c r="AJ1158" s="41">
        <f t="shared" si="1079"/>
        <v>0</v>
      </c>
      <c r="AK1158" s="41">
        <f t="shared" si="1079"/>
        <v>0</v>
      </c>
      <c r="AL1158" s="41">
        <f t="shared" si="1079"/>
        <v>0</v>
      </c>
      <c r="AM1158" s="41">
        <f t="shared" si="1079"/>
        <v>0</v>
      </c>
      <c r="AN1158" s="41">
        <f t="shared" si="1079"/>
        <v>0</v>
      </c>
      <c r="AO1158" s="41">
        <f t="shared" si="1079"/>
        <v>0</v>
      </c>
      <c r="AP1158" s="41">
        <f t="shared" si="1079"/>
        <v>0</v>
      </c>
    </row>
    <row r="1159" spans="1:42" ht="48.75" hidden="1" customHeight="1">
      <c r="A1159" s="43"/>
      <c r="B1159" s="43"/>
      <c r="C1159" s="151" t="s">
        <v>685</v>
      </c>
      <c r="D1159" s="218">
        <v>60</v>
      </c>
      <c r="E1159" s="40">
        <f t="shared" ref="E1159:K1159" si="1080">E1160+E1161+E1162</f>
        <v>1300</v>
      </c>
      <c r="F1159" s="41">
        <f t="shared" si="1080"/>
        <v>909</v>
      </c>
      <c r="G1159" s="288">
        <f t="shared" si="1080"/>
        <v>909</v>
      </c>
      <c r="H1159" s="40">
        <f t="shared" si="1080"/>
        <v>909</v>
      </c>
      <c r="I1159" s="40">
        <f t="shared" si="1080"/>
        <v>0</v>
      </c>
      <c r="J1159" s="40">
        <f t="shared" si="1080"/>
        <v>0</v>
      </c>
      <c r="K1159" s="40">
        <f t="shared" si="1080"/>
        <v>0</v>
      </c>
      <c r="L1159" s="23">
        <f t="shared" si="1026"/>
        <v>909</v>
      </c>
      <c r="M1159" s="23">
        <f t="shared" si="1027"/>
        <v>0</v>
      </c>
      <c r="N1159" s="40">
        <f t="shared" ref="N1159:AP1159" si="1081">N1160+N1161+N1162</f>
        <v>0</v>
      </c>
      <c r="O1159" s="40">
        <f t="shared" si="1081"/>
        <v>0</v>
      </c>
      <c r="P1159" s="40">
        <f t="shared" si="1081"/>
        <v>0</v>
      </c>
      <c r="Q1159" s="41">
        <f t="shared" si="1081"/>
        <v>0</v>
      </c>
      <c r="R1159" s="41">
        <f t="shared" si="1081"/>
        <v>0</v>
      </c>
      <c r="S1159" s="41">
        <f t="shared" si="1081"/>
        <v>0</v>
      </c>
      <c r="T1159" s="41">
        <f t="shared" si="1081"/>
        <v>0</v>
      </c>
      <c r="U1159" s="41">
        <f t="shared" si="1081"/>
        <v>0</v>
      </c>
      <c r="V1159" s="41">
        <f t="shared" si="1081"/>
        <v>0</v>
      </c>
      <c r="W1159" s="41">
        <f t="shared" si="1081"/>
        <v>0</v>
      </c>
      <c r="X1159" s="41">
        <f t="shared" si="1081"/>
        <v>0</v>
      </c>
      <c r="Y1159" s="41">
        <f t="shared" si="1081"/>
        <v>0</v>
      </c>
      <c r="Z1159" s="41">
        <f t="shared" si="1081"/>
        <v>0</v>
      </c>
      <c r="AA1159" s="41">
        <f t="shared" si="1081"/>
        <v>0</v>
      </c>
      <c r="AB1159" s="41">
        <f t="shared" si="1081"/>
        <v>0</v>
      </c>
      <c r="AC1159" s="41">
        <f t="shared" si="1081"/>
        <v>0</v>
      </c>
      <c r="AD1159" s="41">
        <f t="shared" si="1081"/>
        <v>0</v>
      </c>
      <c r="AE1159" s="292">
        <f t="shared" si="1057"/>
        <v>909</v>
      </c>
      <c r="AF1159" s="41">
        <f t="shared" si="1081"/>
        <v>909</v>
      </c>
      <c r="AG1159" s="41">
        <f t="shared" si="1081"/>
        <v>862</v>
      </c>
      <c r="AH1159" s="288">
        <f t="shared" si="1081"/>
        <v>0</v>
      </c>
      <c r="AI1159" s="41">
        <f t="shared" si="1081"/>
        <v>0</v>
      </c>
      <c r="AJ1159" s="41">
        <f t="shared" si="1081"/>
        <v>0</v>
      </c>
      <c r="AK1159" s="41">
        <f t="shared" si="1081"/>
        <v>0</v>
      </c>
      <c r="AL1159" s="41">
        <f t="shared" si="1081"/>
        <v>0</v>
      </c>
      <c r="AM1159" s="41">
        <f t="shared" si="1081"/>
        <v>0</v>
      </c>
      <c r="AN1159" s="41">
        <f t="shared" si="1081"/>
        <v>0</v>
      </c>
      <c r="AO1159" s="41">
        <f t="shared" si="1081"/>
        <v>0</v>
      </c>
      <c r="AP1159" s="41">
        <f t="shared" si="1081"/>
        <v>0</v>
      </c>
    </row>
    <row r="1160" spans="1:42" ht="14.25" hidden="1" customHeight="1">
      <c r="A1160" s="43"/>
      <c r="B1160" s="43"/>
      <c r="C1160" s="28" t="s">
        <v>197</v>
      </c>
      <c r="D1160" s="29" t="s">
        <v>362</v>
      </c>
      <c r="E1160" s="40">
        <v>1093</v>
      </c>
      <c r="F1160" s="41">
        <v>764</v>
      </c>
      <c r="G1160" s="288">
        <v>764</v>
      </c>
      <c r="H1160" s="40">
        <v>764</v>
      </c>
      <c r="I1160" s="40"/>
      <c r="J1160" s="40"/>
      <c r="K1160" s="40"/>
      <c r="L1160" s="23">
        <f t="shared" si="1026"/>
        <v>764</v>
      </c>
      <c r="M1160" s="23">
        <f t="shared" si="1027"/>
        <v>0</v>
      </c>
      <c r="N1160" s="40"/>
      <c r="O1160" s="40"/>
      <c r="P1160" s="40"/>
      <c r="Q1160" s="41"/>
      <c r="R1160" s="41"/>
      <c r="S1160" s="41"/>
      <c r="T1160" s="41"/>
      <c r="U1160" s="41"/>
      <c r="V1160" s="41"/>
      <c r="W1160" s="41"/>
      <c r="X1160" s="41"/>
      <c r="Y1160" s="41"/>
      <c r="Z1160" s="41"/>
      <c r="AA1160" s="41"/>
      <c r="AB1160" s="41"/>
      <c r="AC1160" s="41"/>
      <c r="AD1160" s="41"/>
      <c r="AE1160" s="292">
        <f t="shared" si="1057"/>
        <v>764</v>
      </c>
      <c r="AF1160" s="41">
        <v>764</v>
      </c>
      <c r="AG1160" s="41">
        <v>725</v>
      </c>
      <c r="AH1160" s="288"/>
      <c r="AI1160" s="41"/>
      <c r="AJ1160" s="41"/>
      <c r="AK1160" s="41"/>
      <c r="AL1160" s="41"/>
      <c r="AM1160" s="41"/>
      <c r="AN1160" s="41"/>
      <c r="AO1160" s="41"/>
      <c r="AP1160" s="41"/>
    </row>
    <row r="1161" spans="1:42" ht="14.25" hidden="1" customHeight="1">
      <c r="A1161" s="43"/>
      <c r="B1161" s="43"/>
      <c r="C1161" s="28" t="s">
        <v>199</v>
      </c>
      <c r="D1161" s="29" t="s">
        <v>363</v>
      </c>
      <c r="E1161" s="40"/>
      <c r="F1161" s="41"/>
      <c r="G1161" s="288"/>
      <c r="H1161" s="40"/>
      <c r="I1161" s="40"/>
      <c r="J1161" s="40"/>
      <c r="K1161" s="40"/>
      <c r="L1161" s="23">
        <f t="shared" si="1026"/>
        <v>0</v>
      </c>
      <c r="M1161" s="23">
        <f t="shared" si="1027"/>
        <v>0</v>
      </c>
      <c r="N1161" s="40"/>
      <c r="O1161" s="40"/>
      <c r="P1161" s="40"/>
      <c r="Q1161" s="41"/>
      <c r="R1161" s="41"/>
      <c r="S1161" s="41"/>
      <c r="T1161" s="41"/>
      <c r="U1161" s="41"/>
      <c r="V1161" s="41"/>
      <c r="W1161" s="41"/>
      <c r="X1161" s="41"/>
      <c r="Y1161" s="41"/>
      <c r="Z1161" s="41"/>
      <c r="AA1161" s="41"/>
      <c r="AB1161" s="41"/>
      <c r="AC1161" s="41"/>
      <c r="AD1161" s="41"/>
      <c r="AE1161" s="292">
        <f t="shared" si="1057"/>
        <v>0</v>
      </c>
      <c r="AF1161" s="41">
        <v>0</v>
      </c>
      <c r="AG1161" s="41"/>
      <c r="AH1161" s="288"/>
      <c r="AI1161" s="41"/>
      <c r="AJ1161" s="41"/>
      <c r="AK1161" s="41"/>
      <c r="AL1161" s="41"/>
      <c r="AM1161" s="41"/>
      <c r="AN1161" s="41"/>
      <c r="AO1161" s="41"/>
      <c r="AP1161" s="41"/>
    </row>
    <row r="1162" spans="1:42" ht="13.5" hidden="1" customHeight="1">
      <c r="A1162" s="43"/>
      <c r="B1162" s="43"/>
      <c r="C1162" s="28" t="s">
        <v>201</v>
      </c>
      <c r="D1162" s="29" t="s">
        <v>364</v>
      </c>
      <c r="E1162" s="40">
        <v>207</v>
      </c>
      <c r="F1162" s="41">
        <v>145</v>
      </c>
      <c r="G1162" s="288">
        <v>145</v>
      </c>
      <c r="H1162" s="40">
        <v>145</v>
      </c>
      <c r="I1162" s="40"/>
      <c r="J1162" s="40"/>
      <c r="K1162" s="40"/>
      <c r="L1162" s="23">
        <f t="shared" si="1026"/>
        <v>145</v>
      </c>
      <c r="M1162" s="23">
        <f t="shared" si="1027"/>
        <v>0</v>
      </c>
      <c r="N1162" s="40"/>
      <c r="O1162" s="40"/>
      <c r="P1162" s="40"/>
      <c r="Q1162" s="41"/>
      <c r="R1162" s="41"/>
      <c r="S1162" s="41"/>
      <c r="T1162" s="41"/>
      <c r="U1162" s="41"/>
      <c r="V1162" s="41"/>
      <c r="W1162" s="41"/>
      <c r="X1162" s="41"/>
      <c r="Y1162" s="41"/>
      <c r="Z1162" s="41"/>
      <c r="AA1162" s="41"/>
      <c r="AB1162" s="41"/>
      <c r="AC1162" s="41"/>
      <c r="AD1162" s="41"/>
      <c r="AE1162" s="292">
        <f t="shared" si="1057"/>
        <v>145</v>
      </c>
      <c r="AF1162" s="41">
        <v>145</v>
      </c>
      <c r="AG1162" s="41">
        <v>137</v>
      </c>
      <c r="AH1162" s="288"/>
      <c r="AI1162" s="41"/>
      <c r="AJ1162" s="41"/>
      <c r="AK1162" s="41"/>
      <c r="AL1162" s="41"/>
      <c r="AM1162" s="41"/>
      <c r="AN1162" s="41"/>
      <c r="AO1162" s="41"/>
      <c r="AP1162" s="41"/>
    </row>
    <row r="1163" spans="1:42" ht="54" hidden="1" customHeight="1">
      <c r="A1163" s="43"/>
      <c r="B1163" s="43"/>
      <c r="C1163" s="217" t="s">
        <v>686</v>
      </c>
      <c r="D1163" s="218">
        <v>60</v>
      </c>
      <c r="E1163" s="40">
        <f t="shared" ref="E1163:K1163" si="1082">E1164+E1165+E1166</f>
        <v>1313</v>
      </c>
      <c r="F1163" s="41">
        <f t="shared" si="1082"/>
        <v>0</v>
      </c>
      <c r="G1163" s="288">
        <f t="shared" si="1082"/>
        <v>0</v>
      </c>
      <c r="H1163" s="40">
        <f t="shared" si="1082"/>
        <v>0</v>
      </c>
      <c r="I1163" s="40">
        <f t="shared" si="1082"/>
        <v>0</v>
      </c>
      <c r="J1163" s="40">
        <f t="shared" si="1082"/>
        <v>0</v>
      </c>
      <c r="K1163" s="40">
        <f t="shared" si="1082"/>
        <v>0</v>
      </c>
      <c r="L1163" s="23">
        <f t="shared" si="1026"/>
        <v>0</v>
      </c>
      <c r="M1163" s="23">
        <f t="shared" si="1027"/>
        <v>0</v>
      </c>
      <c r="N1163" s="40">
        <f t="shared" ref="N1163:AP1163" si="1083">N1164+N1165+N1166</f>
        <v>0</v>
      </c>
      <c r="O1163" s="40">
        <f t="shared" si="1083"/>
        <v>0</v>
      </c>
      <c r="P1163" s="40">
        <f t="shared" si="1083"/>
        <v>0</v>
      </c>
      <c r="Q1163" s="41">
        <f t="shared" si="1083"/>
        <v>0</v>
      </c>
      <c r="R1163" s="41">
        <f t="shared" si="1083"/>
        <v>0</v>
      </c>
      <c r="S1163" s="41">
        <f t="shared" si="1083"/>
        <v>0</v>
      </c>
      <c r="T1163" s="41">
        <f t="shared" si="1083"/>
        <v>0</v>
      </c>
      <c r="U1163" s="41">
        <f t="shared" si="1083"/>
        <v>0</v>
      </c>
      <c r="V1163" s="41">
        <f t="shared" si="1083"/>
        <v>0</v>
      </c>
      <c r="W1163" s="41">
        <f t="shared" si="1083"/>
        <v>0</v>
      </c>
      <c r="X1163" s="41">
        <f t="shared" si="1083"/>
        <v>0</v>
      </c>
      <c r="Y1163" s="41">
        <f t="shared" si="1083"/>
        <v>0</v>
      </c>
      <c r="Z1163" s="41">
        <f t="shared" si="1083"/>
        <v>0</v>
      </c>
      <c r="AA1163" s="41">
        <f t="shared" si="1083"/>
        <v>0</v>
      </c>
      <c r="AB1163" s="41">
        <f t="shared" si="1083"/>
        <v>0</v>
      </c>
      <c r="AC1163" s="41">
        <f t="shared" si="1083"/>
        <v>0</v>
      </c>
      <c r="AD1163" s="41">
        <f t="shared" si="1083"/>
        <v>0</v>
      </c>
      <c r="AE1163" s="292">
        <f t="shared" si="1057"/>
        <v>0</v>
      </c>
      <c r="AF1163" s="41">
        <f t="shared" si="1083"/>
        <v>0</v>
      </c>
      <c r="AG1163" s="41">
        <f t="shared" si="1083"/>
        <v>0</v>
      </c>
      <c r="AH1163" s="288">
        <f t="shared" si="1083"/>
        <v>0</v>
      </c>
      <c r="AI1163" s="41">
        <f t="shared" si="1083"/>
        <v>0</v>
      </c>
      <c r="AJ1163" s="41">
        <f t="shared" si="1083"/>
        <v>0</v>
      </c>
      <c r="AK1163" s="41">
        <f t="shared" si="1083"/>
        <v>0</v>
      </c>
      <c r="AL1163" s="41">
        <f t="shared" si="1083"/>
        <v>0</v>
      </c>
      <c r="AM1163" s="41">
        <f t="shared" si="1083"/>
        <v>0</v>
      </c>
      <c r="AN1163" s="41">
        <f t="shared" si="1083"/>
        <v>0</v>
      </c>
      <c r="AO1163" s="41">
        <f t="shared" si="1083"/>
        <v>0</v>
      </c>
      <c r="AP1163" s="41">
        <f t="shared" si="1083"/>
        <v>0</v>
      </c>
    </row>
    <row r="1164" spans="1:42" ht="14.25" hidden="1" customHeight="1">
      <c r="A1164" s="43"/>
      <c r="B1164" s="43"/>
      <c r="C1164" s="28" t="s">
        <v>197</v>
      </c>
      <c r="D1164" s="29" t="s">
        <v>362</v>
      </c>
      <c r="E1164" s="40">
        <v>1103</v>
      </c>
      <c r="F1164" s="41"/>
      <c r="G1164" s="288"/>
      <c r="H1164" s="40"/>
      <c r="I1164" s="40"/>
      <c r="J1164" s="40"/>
      <c r="K1164" s="40"/>
      <c r="L1164" s="23">
        <f t="shared" ref="L1164:L1230" si="1084">H1164+I1164+J1164+K1164</f>
        <v>0</v>
      </c>
      <c r="M1164" s="23">
        <f t="shared" ref="M1164:M1230" si="1085">G1164-L1164</f>
        <v>0</v>
      </c>
      <c r="N1164" s="40"/>
      <c r="O1164" s="40"/>
      <c r="P1164" s="40"/>
      <c r="Q1164" s="41"/>
      <c r="R1164" s="41"/>
      <c r="S1164" s="41"/>
      <c r="T1164" s="41"/>
      <c r="U1164" s="41"/>
      <c r="V1164" s="41"/>
      <c r="W1164" s="41"/>
      <c r="X1164" s="41"/>
      <c r="Y1164" s="41"/>
      <c r="Z1164" s="41"/>
      <c r="AA1164" s="41"/>
      <c r="AB1164" s="41"/>
      <c r="AC1164" s="41"/>
      <c r="AD1164" s="41"/>
      <c r="AE1164" s="292">
        <f t="shared" si="1057"/>
        <v>0</v>
      </c>
      <c r="AF1164" s="41"/>
      <c r="AG1164" s="41"/>
      <c r="AH1164" s="288"/>
      <c r="AI1164" s="41"/>
      <c r="AJ1164" s="41"/>
      <c r="AK1164" s="41"/>
      <c r="AL1164" s="41"/>
      <c r="AM1164" s="41"/>
      <c r="AN1164" s="41"/>
      <c r="AO1164" s="41"/>
      <c r="AP1164" s="41"/>
    </row>
    <row r="1165" spans="1:42" ht="14.25" hidden="1" customHeight="1">
      <c r="A1165" s="43"/>
      <c r="B1165" s="43"/>
      <c r="C1165" s="28" t="s">
        <v>199</v>
      </c>
      <c r="D1165" s="29" t="s">
        <v>363</v>
      </c>
      <c r="E1165" s="40"/>
      <c r="F1165" s="41"/>
      <c r="G1165" s="288"/>
      <c r="H1165" s="40"/>
      <c r="I1165" s="40"/>
      <c r="J1165" s="40"/>
      <c r="K1165" s="40"/>
      <c r="L1165" s="23">
        <f t="shared" si="1084"/>
        <v>0</v>
      </c>
      <c r="M1165" s="23">
        <f t="shared" si="1085"/>
        <v>0</v>
      </c>
      <c r="N1165" s="40"/>
      <c r="O1165" s="40"/>
      <c r="P1165" s="40"/>
      <c r="Q1165" s="41"/>
      <c r="R1165" s="41"/>
      <c r="S1165" s="41"/>
      <c r="T1165" s="41"/>
      <c r="U1165" s="41"/>
      <c r="V1165" s="41"/>
      <c r="W1165" s="41"/>
      <c r="X1165" s="41"/>
      <c r="Y1165" s="41"/>
      <c r="Z1165" s="41"/>
      <c r="AA1165" s="41"/>
      <c r="AB1165" s="41"/>
      <c r="AC1165" s="41"/>
      <c r="AD1165" s="41"/>
      <c r="AE1165" s="292">
        <f t="shared" si="1057"/>
        <v>0</v>
      </c>
      <c r="AF1165" s="41"/>
      <c r="AG1165" s="41"/>
      <c r="AH1165" s="288"/>
      <c r="AI1165" s="41"/>
      <c r="AJ1165" s="41"/>
      <c r="AK1165" s="41"/>
      <c r="AL1165" s="41"/>
      <c r="AM1165" s="41"/>
      <c r="AN1165" s="41"/>
      <c r="AO1165" s="41"/>
      <c r="AP1165" s="41"/>
    </row>
    <row r="1166" spans="1:42" ht="14.25" hidden="1" customHeight="1">
      <c r="A1166" s="43"/>
      <c r="B1166" s="43"/>
      <c r="C1166" s="28" t="s">
        <v>201</v>
      </c>
      <c r="D1166" s="29" t="s">
        <v>364</v>
      </c>
      <c r="E1166" s="40">
        <v>210</v>
      </c>
      <c r="F1166" s="41"/>
      <c r="G1166" s="288"/>
      <c r="H1166" s="40"/>
      <c r="I1166" s="40"/>
      <c r="J1166" s="40"/>
      <c r="K1166" s="40"/>
      <c r="L1166" s="23">
        <f t="shared" si="1084"/>
        <v>0</v>
      </c>
      <c r="M1166" s="23">
        <f t="shared" si="1085"/>
        <v>0</v>
      </c>
      <c r="N1166" s="40"/>
      <c r="O1166" s="40"/>
      <c r="P1166" s="40"/>
      <c r="Q1166" s="41"/>
      <c r="R1166" s="41"/>
      <c r="S1166" s="41"/>
      <c r="T1166" s="41"/>
      <c r="U1166" s="41"/>
      <c r="V1166" s="41"/>
      <c r="W1166" s="41"/>
      <c r="X1166" s="41"/>
      <c r="Y1166" s="41"/>
      <c r="Z1166" s="41"/>
      <c r="AA1166" s="41"/>
      <c r="AB1166" s="41"/>
      <c r="AC1166" s="41"/>
      <c r="AD1166" s="41"/>
      <c r="AE1166" s="292">
        <f t="shared" si="1057"/>
        <v>0</v>
      </c>
      <c r="AF1166" s="41"/>
      <c r="AG1166" s="41"/>
      <c r="AH1166" s="288"/>
      <c r="AI1166" s="41"/>
      <c r="AJ1166" s="41"/>
      <c r="AK1166" s="41"/>
      <c r="AL1166" s="41"/>
      <c r="AM1166" s="41"/>
      <c r="AN1166" s="41"/>
      <c r="AO1166" s="41"/>
      <c r="AP1166" s="41"/>
    </row>
    <row r="1167" spans="1:42" ht="12.75" hidden="1" customHeight="1">
      <c r="A1167" s="43"/>
      <c r="B1167" s="43"/>
      <c r="C1167" s="28" t="s">
        <v>365</v>
      </c>
      <c r="D1167" s="29">
        <v>70</v>
      </c>
      <c r="E1167" s="186"/>
      <c r="F1167" s="30"/>
      <c r="G1167" s="93"/>
      <c r="H1167" s="186"/>
      <c r="I1167" s="186"/>
      <c r="J1167" s="186"/>
      <c r="K1167" s="186"/>
      <c r="L1167" s="23">
        <f t="shared" si="1084"/>
        <v>0</v>
      </c>
      <c r="M1167" s="23">
        <f t="shared" si="1085"/>
        <v>0</v>
      </c>
      <c r="N1167" s="186"/>
      <c r="O1167" s="186"/>
      <c r="P1167" s="186"/>
      <c r="Q1167" s="30"/>
      <c r="R1167" s="30"/>
      <c r="S1167" s="30"/>
      <c r="T1167" s="30"/>
      <c r="U1167" s="30"/>
      <c r="V1167" s="30"/>
      <c r="W1167" s="30"/>
      <c r="X1167" s="30"/>
      <c r="Y1167" s="30"/>
      <c r="Z1167" s="30"/>
      <c r="AA1167" s="30"/>
      <c r="AB1167" s="30"/>
      <c r="AC1167" s="30"/>
      <c r="AD1167" s="30"/>
      <c r="AE1167" s="292">
        <f t="shared" si="1057"/>
        <v>0</v>
      </c>
      <c r="AF1167" s="30"/>
      <c r="AG1167" s="30"/>
      <c r="AH1167" s="93"/>
      <c r="AI1167" s="30"/>
      <c r="AJ1167" s="30"/>
      <c r="AK1167" s="30"/>
      <c r="AL1167" s="30"/>
      <c r="AM1167" s="30"/>
      <c r="AN1167" s="30"/>
      <c r="AO1167" s="30"/>
      <c r="AP1167" s="30"/>
    </row>
    <row r="1168" spans="1:42" ht="35.25" hidden="1" customHeight="1">
      <c r="A1168" s="43"/>
      <c r="B1168" s="43"/>
      <c r="C1168" s="215" t="s">
        <v>687</v>
      </c>
      <c r="D1168" s="129" t="s">
        <v>684</v>
      </c>
      <c r="E1168" s="186">
        <f t="shared" ref="E1168:K1168" si="1086">E1169+E1174</f>
        <v>0</v>
      </c>
      <c r="F1168" s="30">
        <f t="shared" si="1086"/>
        <v>0</v>
      </c>
      <c r="G1168" s="93">
        <f t="shared" si="1086"/>
        <v>0</v>
      </c>
      <c r="H1168" s="186">
        <f t="shared" si="1086"/>
        <v>0</v>
      </c>
      <c r="I1168" s="186">
        <f t="shared" si="1086"/>
        <v>0</v>
      </c>
      <c r="J1168" s="186">
        <f t="shared" si="1086"/>
        <v>0</v>
      </c>
      <c r="K1168" s="186">
        <f t="shared" si="1086"/>
        <v>0</v>
      </c>
      <c r="L1168" s="23">
        <f t="shared" si="1084"/>
        <v>0</v>
      </c>
      <c r="M1168" s="23">
        <f t="shared" si="1085"/>
        <v>0</v>
      </c>
      <c r="N1168" s="186">
        <f t="shared" ref="N1168:AP1168" si="1087">N1169+N1174</f>
        <v>0</v>
      </c>
      <c r="O1168" s="186">
        <f t="shared" si="1087"/>
        <v>0</v>
      </c>
      <c r="P1168" s="186">
        <f t="shared" si="1087"/>
        <v>0</v>
      </c>
      <c r="Q1168" s="30">
        <f t="shared" si="1087"/>
        <v>0</v>
      </c>
      <c r="R1168" s="30">
        <f t="shared" si="1087"/>
        <v>0</v>
      </c>
      <c r="S1168" s="30">
        <f t="shared" si="1087"/>
        <v>0</v>
      </c>
      <c r="T1168" s="30">
        <f t="shared" si="1087"/>
        <v>0</v>
      </c>
      <c r="U1168" s="30">
        <f t="shared" si="1087"/>
        <v>0</v>
      </c>
      <c r="V1168" s="30">
        <f t="shared" si="1087"/>
        <v>0</v>
      </c>
      <c r="W1168" s="30">
        <f t="shared" si="1087"/>
        <v>0</v>
      </c>
      <c r="X1168" s="30">
        <f t="shared" si="1087"/>
        <v>0</v>
      </c>
      <c r="Y1168" s="30">
        <f t="shared" si="1087"/>
        <v>0</v>
      </c>
      <c r="Z1168" s="30">
        <f t="shared" si="1087"/>
        <v>0</v>
      </c>
      <c r="AA1168" s="30">
        <f t="shared" si="1087"/>
        <v>0</v>
      </c>
      <c r="AB1168" s="30">
        <f t="shared" si="1087"/>
        <v>0</v>
      </c>
      <c r="AC1168" s="30">
        <f t="shared" si="1087"/>
        <v>0</v>
      </c>
      <c r="AD1168" s="30">
        <f t="shared" si="1087"/>
        <v>0</v>
      </c>
      <c r="AE1168" s="292">
        <f t="shared" si="1057"/>
        <v>0</v>
      </c>
      <c r="AF1168" s="30">
        <f t="shared" si="1087"/>
        <v>0</v>
      </c>
      <c r="AG1168" s="30">
        <f t="shared" si="1087"/>
        <v>0</v>
      </c>
      <c r="AH1168" s="93">
        <f t="shared" si="1087"/>
        <v>0</v>
      </c>
      <c r="AI1168" s="30">
        <f t="shared" si="1087"/>
        <v>0</v>
      </c>
      <c r="AJ1168" s="30">
        <f t="shared" si="1087"/>
        <v>0</v>
      </c>
      <c r="AK1168" s="30">
        <f t="shared" si="1087"/>
        <v>0</v>
      </c>
      <c r="AL1168" s="30">
        <f t="shared" si="1087"/>
        <v>0</v>
      </c>
      <c r="AM1168" s="30">
        <f t="shared" si="1087"/>
        <v>0</v>
      </c>
      <c r="AN1168" s="30">
        <f t="shared" si="1087"/>
        <v>0</v>
      </c>
      <c r="AO1168" s="30">
        <f t="shared" si="1087"/>
        <v>0</v>
      </c>
      <c r="AP1168" s="30">
        <f t="shared" si="1087"/>
        <v>0</v>
      </c>
    </row>
    <row r="1169" spans="1:42" ht="14.25" hidden="1" customHeight="1">
      <c r="A1169" s="43"/>
      <c r="B1169" s="43"/>
      <c r="C1169" s="25" t="s">
        <v>298</v>
      </c>
      <c r="D1169" s="29"/>
      <c r="E1169" s="186">
        <f t="shared" ref="E1169:K1169" si="1088">E1170+E1173</f>
        <v>0</v>
      </c>
      <c r="F1169" s="30">
        <f t="shared" si="1088"/>
        <v>0</v>
      </c>
      <c r="G1169" s="93">
        <f t="shared" si="1088"/>
        <v>0</v>
      </c>
      <c r="H1169" s="186">
        <f t="shared" si="1088"/>
        <v>0</v>
      </c>
      <c r="I1169" s="186">
        <f t="shared" si="1088"/>
        <v>0</v>
      </c>
      <c r="J1169" s="186">
        <f t="shared" si="1088"/>
        <v>0</v>
      </c>
      <c r="K1169" s="186">
        <f t="shared" si="1088"/>
        <v>0</v>
      </c>
      <c r="L1169" s="23">
        <f t="shared" si="1084"/>
        <v>0</v>
      </c>
      <c r="M1169" s="23">
        <f t="shared" si="1085"/>
        <v>0</v>
      </c>
      <c r="N1169" s="186">
        <f t="shared" ref="N1169:AP1169" si="1089">N1170+N1173</f>
        <v>0</v>
      </c>
      <c r="O1169" s="186">
        <f t="shared" si="1089"/>
        <v>0</v>
      </c>
      <c r="P1169" s="186">
        <f t="shared" si="1089"/>
        <v>0</v>
      </c>
      <c r="Q1169" s="30">
        <f t="shared" si="1089"/>
        <v>0</v>
      </c>
      <c r="R1169" s="30">
        <f t="shared" si="1089"/>
        <v>0</v>
      </c>
      <c r="S1169" s="30">
        <f t="shared" si="1089"/>
        <v>0</v>
      </c>
      <c r="T1169" s="30">
        <f t="shared" si="1089"/>
        <v>0</v>
      </c>
      <c r="U1169" s="30">
        <f t="shared" si="1089"/>
        <v>0</v>
      </c>
      <c r="V1169" s="30">
        <f t="shared" si="1089"/>
        <v>0</v>
      </c>
      <c r="W1169" s="30">
        <f t="shared" si="1089"/>
        <v>0</v>
      </c>
      <c r="X1169" s="30">
        <f t="shared" si="1089"/>
        <v>0</v>
      </c>
      <c r="Y1169" s="30">
        <f t="shared" si="1089"/>
        <v>0</v>
      </c>
      <c r="Z1169" s="30">
        <f t="shared" si="1089"/>
        <v>0</v>
      </c>
      <c r="AA1169" s="30">
        <f t="shared" si="1089"/>
        <v>0</v>
      </c>
      <c r="AB1169" s="30">
        <f t="shared" si="1089"/>
        <v>0</v>
      </c>
      <c r="AC1169" s="30">
        <f t="shared" si="1089"/>
        <v>0</v>
      </c>
      <c r="AD1169" s="30">
        <f t="shared" si="1089"/>
        <v>0</v>
      </c>
      <c r="AE1169" s="292">
        <f t="shared" si="1057"/>
        <v>0</v>
      </c>
      <c r="AF1169" s="30">
        <f t="shared" si="1089"/>
        <v>0</v>
      </c>
      <c r="AG1169" s="30">
        <f t="shared" si="1089"/>
        <v>0</v>
      </c>
      <c r="AH1169" s="93">
        <f t="shared" si="1089"/>
        <v>0</v>
      </c>
      <c r="AI1169" s="30">
        <f t="shared" si="1089"/>
        <v>0</v>
      </c>
      <c r="AJ1169" s="30">
        <f t="shared" si="1089"/>
        <v>0</v>
      </c>
      <c r="AK1169" s="30">
        <f t="shared" si="1089"/>
        <v>0</v>
      </c>
      <c r="AL1169" s="30">
        <f t="shared" si="1089"/>
        <v>0</v>
      </c>
      <c r="AM1169" s="30">
        <f t="shared" si="1089"/>
        <v>0</v>
      </c>
      <c r="AN1169" s="30">
        <f t="shared" si="1089"/>
        <v>0</v>
      </c>
      <c r="AO1169" s="30">
        <f t="shared" si="1089"/>
        <v>0</v>
      </c>
      <c r="AP1169" s="30">
        <f t="shared" si="1089"/>
        <v>0</v>
      </c>
    </row>
    <row r="1170" spans="1:42" ht="14.25" hidden="1" customHeight="1">
      <c r="A1170" s="43"/>
      <c r="B1170" s="43"/>
      <c r="C1170" s="28" t="s">
        <v>299</v>
      </c>
      <c r="D1170" s="29">
        <v>1</v>
      </c>
      <c r="E1170" s="186">
        <f t="shared" ref="E1170:K1170" si="1090">E1171+E1172</f>
        <v>0</v>
      </c>
      <c r="F1170" s="30">
        <f t="shared" si="1090"/>
        <v>0</v>
      </c>
      <c r="G1170" s="93">
        <f t="shared" si="1090"/>
        <v>0</v>
      </c>
      <c r="H1170" s="186">
        <f t="shared" si="1090"/>
        <v>0</v>
      </c>
      <c r="I1170" s="186">
        <f t="shared" si="1090"/>
        <v>0</v>
      </c>
      <c r="J1170" s="186">
        <f t="shared" si="1090"/>
        <v>0</v>
      </c>
      <c r="K1170" s="186">
        <f t="shared" si="1090"/>
        <v>0</v>
      </c>
      <c r="L1170" s="23">
        <f t="shared" si="1084"/>
        <v>0</v>
      </c>
      <c r="M1170" s="23">
        <f t="shared" si="1085"/>
        <v>0</v>
      </c>
      <c r="N1170" s="186">
        <f t="shared" ref="N1170:AP1170" si="1091">N1171+N1172</f>
        <v>0</v>
      </c>
      <c r="O1170" s="186">
        <f t="shared" si="1091"/>
        <v>0</v>
      </c>
      <c r="P1170" s="186">
        <f t="shared" si="1091"/>
        <v>0</v>
      </c>
      <c r="Q1170" s="30">
        <f t="shared" si="1091"/>
        <v>0</v>
      </c>
      <c r="R1170" s="30">
        <f t="shared" si="1091"/>
        <v>0</v>
      </c>
      <c r="S1170" s="30">
        <f t="shared" si="1091"/>
        <v>0</v>
      </c>
      <c r="T1170" s="30">
        <f t="shared" si="1091"/>
        <v>0</v>
      </c>
      <c r="U1170" s="30">
        <f t="shared" si="1091"/>
        <v>0</v>
      </c>
      <c r="V1170" s="30">
        <f t="shared" si="1091"/>
        <v>0</v>
      </c>
      <c r="W1170" s="30">
        <f t="shared" si="1091"/>
        <v>0</v>
      </c>
      <c r="X1170" s="30">
        <f t="shared" si="1091"/>
        <v>0</v>
      </c>
      <c r="Y1170" s="30">
        <f t="shared" si="1091"/>
        <v>0</v>
      </c>
      <c r="Z1170" s="30">
        <f t="shared" si="1091"/>
        <v>0</v>
      </c>
      <c r="AA1170" s="30">
        <f t="shared" si="1091"/>
        <v>0</v>
      </c>
      <c r="AB1170" s="30">
        <f t="shared" si="1091"/>
        <v>0</v>
      </c>
      <c r="AC1170" s="30">
        <f t="shared" si="1091"/>
        <v>0</v>
      </c>
      <c r="AD1170" s="30">
        <f t="shared" si="1091"/>
        <v>0</v>
      </c>
      <c r="AE1170" s="292">
        <f t="shared" si="1057"/>
        <v>0</v>
      </c>
      <c r="AF1170" s="30">
        <f t="shared" si="1091"/>
        <v>0</v>
      </c>
      <c r="AG1170" s="30">
        <f t="shared" si="1091"/>
        <v>0</v>
      </c>
      <c r="AH1170" s="93">
        <f t="shared" si="1091"/>
        <v>0</v>
      </c>
      <c r="AI1170" s="30">
        <f t="shared" si="1091"/>
        <v>0</v>
      </c>
      <c r="AJ1170" s="30">
        <f t="shared" si="1091"/>
        <v>0</v>
      </c>
      <c r="AK1170" s="30">
        <f t="shared" si="1091"/>
        <v>0</v>
      </c>
      <c r="AL1170" s="30">
        <f t="shared" si="1091"/>
        <v>0</v>
      </c>
      <c r="AM1170" s="30">
        <f t="shared" si="1091"/>
        <v>0</v>
      </c>
      <c r="AN1170" s="30">
        <f t="shared" si="1091"/>
        <v>0</v>
      </c>
      <c r="AO1170" s="30">
        <f t="shared" si="1091"/>
        <v>0</v>
      </c>
      <c r="AP1170" s="30">
        <f t="shared" si="1091"/>
        <v>0</v>
      </c>
    </row>
    <row r="1171" spans="1:42" ht="14.25" hidden="1" customHeight="1">
      <c r="A1171" s="43"/>
      <c r="B1171" s="43"/>
      <c r="C1171" s="28" t="s">
        <v>300</v>
      </c>
      <c r="D1171" s="29">
        <v>10</v>
      </c>
      <c r="E1171" s="186"/>
      <c r="F1171" s="30"/>
      <c r="G1171" s="93"/>
      <c r="H1171" s="186"/>
      <c r="I1171" s="186"/>
      <c r="J1171" s="186"/>
      <c r="K1171" s="186"/>
      <c r="L1171" s="23">
        <f t="shared" si="1084"/>
        <v>0</v>
      </c>
      <c r="M1171" s="23">
        <f t="shared" si="1085"/>
        <v>0</v>
      </c>
      <c r="N1171" s="186"/>
      <c r="O1171" s="186"/>
      <c r="P1171" s="186"/>
      <c r="Q1171" s="30"/>
      <c r="R1171" s="30"/>
      <c r="S1171" s="30"/>
      <c r="T1171" s="30"/>
      <c r="U1171" s="30"/>
      <c r="V1171" s="30"/>
      <c r="W1171" s="30"/>
      <c r="X1171" s="30"/>
      <c r="Y1171" s="30"/>
      <c r="Z1171" s="30"/>
      <c r="AA1171" s="30"/>
      <c r="AB1171" s="30"/>
      <c r="AC1171" s="30"/>
      <c r="AD1171" s="30"/>
      <c r="AE1171" s="292">
        <f t="shared" si="1057"/>
        <v>0</v>
      </c>
      <c r="AF1171" s="30"/>
      <c r="AG1171" s="30"/>
      <c r="AH1171" s="93"/>
      <c r="AI1171" s="30"/>
      <c r="AJ1171" s="30"/>
      <c r="AK1171" s="30"/>
      <c r="AL1171" s="30"/>
      <c r="AM1171" s="30"/>
      <c r="AN1171" s="30"/>
      <c r="AO1171" s="30"/>
      <c r="AP1171" s="30"/>
    </row>
    <row r="1172" spans="1:42" ht="14.25" hidden="1" customHeight="1">
      <c r="A1172" s="43"/>
      <c r="B1172" s="43"/>
      <c r="C1172" s="28" t="s">
        <v>301</v>
      </c>
      <c r="D1172" s="29">
        <v>20</v>
      </c>
      <c r="E1172" s="186"/>
      <c r="F1172" s="30"/>
      <c r="G1172" s="93"/>
      <c r="H1172" s="186"/>
      <c r="I1172" s="186"/>
      <c r="J1172" s="186"/>
      <c r="K1172" s="186"/>
      <c r="L1172" s="23">
        <f t="shared" si="1084"/>
        <v>0</v>
      </c>
      <c r="M1172" s="23">
        <f t="shared" si="1085"/>
        <v>0</v>
      </c>
      <c r="N1172" s="186"/>
      <c r="O1172" s="186"/>
      <c r="P1172" s="186"/>
      <c r="Q1172" s="30"/>
      <c r="R1172" s="30"/>
      <c r="S1172" s="30"/>
      <c r="T1172" s="30"/>
      <c r="U1172" s="30"/>
      <c r="V1172" s="30"/>
      <c r="W1172" s="30"/>
      <c r="X1172" s="30"/>
      <c r="Y1172" s="30"/>
      <c r="Z1172" s="30"/>
      <c r="AA1172" s="30"/>
      <c r="AB1172" s="30"/>
      <c r="AC1172" s="30"/>
      <c r="AD1172" s="30"/>
      <c r="AE1172" s="292">
        <f t="shared" si="1057"/>
        <v>0</v>
      </c>
      <c r="AF1172" s="30"/>
      <c r="AG1172" s="30"/>
      <c r="AH1172" s="93"/>
      <c r="AI1172" s="30"/>
      <c r="AJ1172" s="30"/>
      <c r="AK1172" s="30"/>
      <c r="AL1172" s="30"/>
      <c r="AM1172" s="30"/>
      <c r="AN1172" s="30"/>
      <c r="AO1172" s="30"/>
      <c r="AP1172" s="30"/>
    </row>
    <row r="1173" spans="1:42" ht="14.25" hidden="1" customHeight="1">
      <c r="A1173" s="43"/>
      <c r="B1173" s="43"/>
      <c r="C1173" s="16" t="s">
        <v>310</v>
      </c>
      <c r="D1173" s="29" t="s">
        <v>421</v>
      </c>
      <c r="E1173" s="186"/>
      <c r="F1173" s="30"/>
      <c r="G1173" s="93"/>
      <c r="H1173" s="186"/>
      <c r="I1173" s="186"/>
      <c r="J1173" s="186"/>
      <c r="K1173" s="186"/>
      <c r="L1173" s="23">
        <f t="shared" si="1084"/>
        <v>0</v>
      </c>
      <c r="M1173" s="23">
        <f t="shared" si="1085"/>
        <v>0</v>
      </c>
      <c r="N1173" s="186"/>
      <c r="O1173" s="186"/>
      <c r="P1173" s="186"/>
      <c r="Q1173" s="30"/>
      <c r="R1173" s="30"/>
      <c r="S1173" s="30"/>
      <c r="T1173" s="30"/>
      <c r="U1173" s="30"/>
      <c r="V1173" s="30"/>
      <c r="W1173" s="30"/>
      <c r="X1173" s="30"/>
      <c r="Y1173" s="30"/>
      <c r="Z1173" s="30"/>
      <c r="AA1173" s="30"/>
      <c r="AB1173" s="30"/>
      <c r="AC1173" s="30"/>
      <c r="AD1173" s="30"/>
      <c r="AE1173" s="292">
        <f t="shared" si="1057"/>
        <v>0</v>
      </c>
      <c r="AF1173" s="30"/>
      <c r="AG1173" s="30"/>
      <c r="AH1173" s="93"/>
      <c r="AI1173" s="30"/>
      <c r="AJ1173" s="30"/>
      <c r="AK1173" s="30"/>
      <c r="AL1173" s="30"/>
      <c r="AM1173" s="30"/>
      <c r="AN1173" s="30"/>
      <c r="AO1173" s="30"/>
      <c r="AP1173" s="30"/>
    </row>
    <row r="1174" spans="1:42" ht="14.25" hidden="1" customHeight="1">
      <c r="A1174" s="43"/>
      <c r="B1174" s="43"/>
      <c r="C1174" s="25" t="s">
        <v>311</v>
      </c>
      <c r="D1174" s="29"/>
      <c r="E1174" s="186">
        <f t="shared" ref="E1174:AP1174" si="1092">E1175</f>
        <v>0</v>
      </c>
      <c r="F1174" s="30">
        <f t="shared" si="1092"/>
        <v>0</v>
      </c>
      <c r="G1174" s="93">
        <f t="shared" si="1092"/>
        <v>0</v>
      </c>
      <c r="H1174" s="186">
        <f t="shared" si="1092"/>
        <v>0</v>
      </c>
      <c r="I1174" s="186">
        <f t="shared" si="1092"/>
        <v>0</v>
      </c>
      <c r="J1174" s="186">
        <f t="shared" si="1092"/>
        <v>0</v>
      </c>
      <c r="K1174" s="186">
        <f t="shared" si="1092"/>
        <v>0</v>
      </c>
      <c r="L1174" s="23">
        <f t="shared" si="1084"/>
        <v>0</v>
      </c>
      <c r="M1174" s="23">
        <f t="shared" si="1085"/>
        <v>0</v>
      </c>
      <c r="N1174" s="186">
        <f t="shared" si="1092"/>
        <v>0</v>
      </c>
      <c r="O1174" s="186">
        <f t="shared" si="1092"/>
        <v>0</v>
      </c>
      <c r="P1174" s="186">
        <f t="shared" si="1092"/>
        <v>0</v>
      </c>
      <c r="Q1174" s="30">
        <f t="shared" si="1092"/>
        <v>0</v>
      </c>
      <c r="R1174" s="30">
        <f t="shared" si="1092"/>
        <v>0</v>
      </c>
      <c r="S1174" s="30">
        <f t="shared" si="1092"/>
        <v>0</v>
      </c>
      <c r="T1174" s="30">
        <f t="shared" si="1092"/>
        <v>0</v>
      </c>
      <c r="U1174" s="30">
        <f t="shared" si="1092"/>
        <v>0</v>
      </c>
      <c r="V1174" s="30">
        <f t="shared" si="1092"/>
        <v>0</v>
      </c>
      <c r="W1174" s="30">
        <f t="shared" si="1092"/>
        <v>0</v>
      </c>
      <c r="X1174" s="30">
        <f t="shared" si="1092"/>
        <v>0</v>
      </c>
      <c r="Y1174" s="30">
        <f t="shared" si="1092"/>
        <v>0</v>
      </c>
      <c r="Z1174" s="30">
        <f t="shared" si="1092"/>
        <v>0</v>
      </c>
      <c r="AA1174" s="30">
        <f t="shared" si="1092"/>
        <v>0</v>
      </c>
      <c r="AB1174" s="30">
        <f t="shared" si="1092"/>
        <v>0</v>
      </c>
      <c r="AC1174" s="30">
        <f t="shared" si="1092"/>
        <v>0</v>
      </c>
      <c r="AD1174" s="30">
        <f t="shared" si="1092"/>
        <v>0</v>
      </c>
      <c r="AE1174" s="292">
        <f t="shared" si="1057"/>
        <v>0</v>
      </c>
      <c r="AF1174" s="30">
        <f t="shared" si="1092"/>
        <v>0</v>
      </c>
      <c r="AG1174" s="30">
        <f t="shared" si="1092"/>
        <v>0</v>
      </c>
      <c r="AH1174" s="93">
        <f t="shared" si="1092"/>
        <v>0</v>
      </c>
      <c r="AI1174" s="30">
        <f t="shared" si="1092"/>
        <v>0</v>
      </c>
      <c r="AJ1174" s="30">
        <f t="shared" si="1092"/>
        <v>0</v>
      </c>
      <c r="AK1174" s="30">
        <f t="shared" si="1092"/>
        <v>0</v>
      </c>
      <c r="AL1174" s="30">
        <f t="shared" si="1092"/>
        <v>0</v>
      </c>
      <c r="AM1174" s="30">
        <f t="shared" si="1092"/>
        <v>0</v>
      </c>
      <c r="AN1174" s="30">
        <f t="shared" si="1092"/>
        <v>0</v>
      </c>
      <c r="AO1174" s="30">
        <f t="shared" si="1092"/>
        <v>0</v>
      </c>
      <c r="AP1174" s="30">
        <f t="shared" si="1092"/>
        <v>0</v>
      </c>
    </row>
    <row r="1175" spans="1:42" ht="14.25" hidden="1" customHeight="1">
      <c r="A1175" s="43"/>
      <c r="B1175" s="43"/>
      <c r="C1175" s="28" t="s">
        <v>365</v>
      </c>
      <c r="D1175" s="29">
        <v>70</v>
      </c>
      <c r="E1175" s="186"/>
      <c r="F1175" s="30"/>
      <c r="G1175" s="93"/>
      <c r="H1175" s="186"/>
      <c r="I1175" s="186"/>
      <c r="J1175" s="186"/>
      <c r="K1175" s="186"/>
      <c r="L1175" s="23">
        <f t="shared" si="1084"/>
        <v>0</v>
      </c>
      <c r="M1175" s="23">
        <f t="shared" si="1085"/>
        <v>0</v>
      </c>
      <c r="N1175" s="186"/>
      <c r="O1175" s="186"/>
      <c r="P1175" s="186"/>
      <c r="Q1175" s="30"/>
      <c r="R1175" s="30"/>
      <c r="S1175" s="30"/>
      <c r="T1175" s="30"/>
      <c r="U1175" s="30"/>
      <c r="V1175" s="30"/>
      <c r="W1175" s="30"/>
      <c r="X1175" s="30"/>
      <c r="Y1175" s="30"/>
      <c r="Z1175" s="30"/>
      <c r="AA1175" s="30"/>
      <c r="AB1175" s="30"/>
      <c r="AC1175" s="30"/>
      <c r="AD1175" s="30"/>
      <c r="AE1175" s="292">
        <f t="shared" si="1057"/>
        <v>0</v>
      </c>
      <c r="AF1175" s="30"/>
      <c r="AG1175" s="30"/>
      <c r="AH1175" s="93"/>
      <c r="AI1175" s="30"/>
      <c r="AJ1175" s="30"/>
      <c r="AK1175" s="30"/>
      <c r="AL1175" s="30"/>
      <c r="AM1175" s="30"/>
      <c r="AN1175" s="30"/>
      <c r="AO1175" s="30"/>
      <c r="AP1175" s="30"/>
    </row>
    <row r="1176" spans="1:42" ht="21.75" hidden="1" customHeight="1">
      <c r="A1176" s="43" t="s">
        <v>688</v>
      </c>
      <c r="B1176" s="43"/>
      <c r="C1176" s="154" t="s">
        <v>689</v>
      </c>
      <c r="D1176" s="129" t="s">
        <v>662</v>
      </c>
      <c r="E1176" s="263">
        <f t="shared" ref="E1176:K1176" si="1093">E1177+E1182</f>
        <v>2481</v>
      </c>
      <c r="F1176" s="156">
        <f t="shared" si="1093"/>
        <v>2963</v>
      </c>
      <c r="G1176" s="300">
        <f t="shared" si="1093"/>
        <v>2800</v>
      </c>
      <c r="H1176" s="263">
        <f t="shared" si="1093"/>
        <v>700</v>
      </c>
      <c r="I1176" s="263">
        <f t="shared" si="1093"/>
        <v>800</v>
      </c>
      <c r="J1176" s="263">
        <f t="shared" si="1093"/>
        <v>650</v>
      </c>
      <c r="K1176" s="263">
        <f t="shared" si="1093"/>
        <v>650</v>
      </c>
      <c r="L1176" s="23">
        <f t="shared" si="1084"/>
        <v>2800</v>
      </c>
      <c r="M1176" s="23">
        <f t="shared" si="1085"/>
        <v>0</v>
      </c>
      <c r="N1176" s="263">
        <f t="shared" ref="N1176:AP1176" si="1094">N1177+N1182</f>
        <v>2800</v>
      </c>
      <c r="O1176" s="263">
        <f t="shared" si="1094"/>
        <v>2800</v>
      </c>
      <c r="P1176" s="263">
        <f t="shared" si="1094"/>
        <v>2800</v>
      </c>
      <c r="Q1176" s="156">
        <f t="shared" si="1094"/>
        <v>0</v>
      </c>
      <c r="R1176" s="156">
        <f t="shared" si="1094"/>
        <v>-2800</v>
      </c>
      <c r="S1176" s="156">
        <f t="shared" si="1094"/>
        <v>1052</v>
      </c>
      <c r="T1176" s="156">
        <f t="shared" si="1094"/>
        <v>0</v>
      </c>
      <c r="U1176" s="156">
        <f t="shared" si="1094"/>
        <v>0</v>
      </c>
      <c r="V1176" s="156">
        <f t="shared" si="1094"/>
        <v>0</v>
      </c>
      <c r="W1176" s="156">
        <f t="shared" si="1094"/>
        <v>0</v>
      </c>
      <c r="X1176" s="156">
        <f t="shared" si="1094"/>
        <v>0</v>
      </c>
      <c r="Y1176" s="156">
        <f t="shared" si="1094"/>
        <v>0</v>
      </c>
      <c r="Z1176" s="156">
        <f t="shared" si="1094"/>
        <v>0</v>
      </c>
      <c r="AA1176" s="156">
        <f t="shared" si="1094"/>
        <v>0</v>
      </c>
      <c r="AB1176" s="156">
        <f t="shared" si="1094"/>
        <v>0</v>
      </c>
      <c r="AC1176" s="156">
        <f t="shared" si="1094"/>
        <v>0</v>
      </c>
      <c r="AD1176" s="156">
        <f t="shared" si="1094"/>
        <v>0</v>
      </c>
      <c r="AE1176" s="292">
        <f t="shared" si="1057"/>
        <v>1052</v>
      </c>
      <c r="AF1176" s="156">
        <f t="shared" si="1094"/>
        <v>1052</v>
      </c>
      <c r="AG1176" s="156">
        <f t="shared" si="1094"/>
        <v>1041</v>
      </c>
      <c r="AH1176" s="300">
        <f t="shared" si="1094"/>
        <v>0</v>
      </c>
      <c r="AI1176" s="156">
        <f t="shared" si="1094"/>
        <v>0</v>
      </c>
      <c r="AJ1176" s="156">
        <f t="shared" si="1094"/>
        <v>0</v>
      </c>
      <c r="AK1176" s="156">
        <f t="shared" si="1094"/>
        <v>0</v>
      </c>
      <c r="AL1176" s="156">
        <f t="shared" si="1094"/>
        <v>0</v>
      </c>
      <c r="AM1176" s="156">
        <f t="shared" si="1094"/>
        <v>0</v>
      </c>
      <c r="AN1176" s="156">
        <f t="shared" si="1094"/>
        <v>0</v>
      </c>
      <c r="AO1176" s="156">
        <f t="shared" si="1094"/>
        <v>0</v>
      </c>
      <c r="AP1176" s="156">
        <f t="shared" si="1094"/>
        <v>0</v>
      </c>
    </row>
    <row r="1177" spans="1:42" ht="12.75" hidden="1" customHeight="1">
      <c r="A1177" s="43"/>
      <c r="B1177" s="43"/>
      <c r="C1177" s="25" t="s">
        <v>298</v>
      </c>
      <c r="D1177" s="29"/>
      <c r="E1177" s="191">
        <f t="shared" ref="E1177:K1177" si="1095">E1178+E1181</f>
        <v>2475</v>
      </c>
      <c r="F1177" s="111">
        <f t="shared" si="1095"/>
        <v>2963</v>
      </c>
      <c r="G1177" s="296">
        <f t="shared" si="1095"/>
        <v>2800</v>
      </c>
      <c r="H1177" s="191">
        <f t="shared" si="1095"/>
        <v>700</v>
      </c>
      <c r="I1177" s="191">
        <f t="shared" si="1095"/>
        <v>800</v>
      </c>
      <c r="J1177" s="191">
        <f t="shared" si="1095"/>
        <v>650</v>
      </c>
      <c r="K1177" s="191">
        <f t="shared" si="1095"/>
        <v>650</v>
      </c>
      <c r="L1177" s="23">
        <f t="shared" si="1084"/>
        <v>2800</v>
      </c>
      <c r="M1177" s="23">
        <f t="shared" si="1085"/>
        <v>0</v>
      </c>
      <c r="N1177" s="191">
        <f t="shared" ref="N1177:AP1177" si="1096">N1178+N1181</f>
        <v>2800</v>
      </c>
      <c r="O1177" s="191">
        <f t="shared" si="1096"/>
        <v>2800</v>
      </c>
      <c r="P1177" s="191">
        <f t="shared" si="1096"/>
        <v>2800</v>
      </c>
      <c r="Q1177" s="111">
        <f t="shared" si="1096"/>
        <v>0</v>
      </c>
      <c r="R1177" s="111">
        <f t="shared" si="1096"/>
        <v>-2800</v>
      </c>
      <c r="S1177" s="111">
        <f t="shared" si="1096"/>
        <v>1052</v>
      </c>
      <c r="T1177" s="111">
        <f t="shared" si="1096"/>
        <v>0</v>
      </c>
      <c r="U1177" s="111">
        <f t="shared" si="1096"/>
        <v>0</v>
      </c>
      <c r="V1177" s="111">
        <f t="shared" si="1096"/>
        <v>0</v>
      </c>
      <c r="W1177" s="111">
        <f t="shared" si="1096"/>
        <v>0</v>
      </c>
      <c r="X1177" s="111">
        <f t="shared" si="1096"/>
        <v>0</v>
      </c>
      <c r="Y1177" s="111">
        <f t="shared" si="1096"/>
        <v>0</v>
      </c>
      <c r="Z1177" s="111">
        <f t="shared" si="1096"/>
        <v>0</v>
      </c>
      <c r="AA1177" s="111">
        <f t="shared" si="1096"/>
        <v>0</v>
      </c>
      <c r="AB1177" s="111">
        <f t="shared" si="1096"/>
        <v>0</v>
      </c>
      <c r="AC1177" s="111">
        <f t="shared" si="1096"/>
        <v>0</v>
      </c>
      <c r="AD1177" s="111">
        <f t="shared" si="1096"/>
        <v>0</v>
      </c>
      <c r="AE1177" s="292">
        <f t="shared" si="1057"/>
        <v>1052</v>
      </c>
      <c r="AF1177" s="111">
        <f t="shared" si="1096"/>
        <v>1052</v>
      </c>
      <c r="AG1177" s="111">
        <f t="shared" si="1096"/>
        <v>1041</v>
      </c>
      <c r="AH1177" s="296">
        <f t="shared" si="1096"/>
        <v>0</v>
      </c>
      <c r="AI1177" s="111">
        <f t="shared" si="1096"/>
        <v>0</v>
      </c>
      <c r="AJ1177" s="111">
        <f t="shared" si="1096"/>
        <v>0</v>
      </c>
      <c r="AK1177" s="111">
        <f t="shared" si="1096"/>
        <v>0</v>
      </c>
      <c r="AL1177" s="111">
        <f t="shared" si="1096"/>
        <v>0</v>
      </c>
      <c r="AM1177" s="111">
        <f t="shared" si="1096"/>
        <v>0</v>
      </c>
      <c r="AN1177" s="111">
        <f t="shared" si="1096"/>
        <v>0</v>
      </c>
      <c r="AO1177" s="111">
        <f t="shared" si="1096"/>
        <v>0</v>
      </c>
      <c r="AP1177" s="111">
        <f t="shared" si="1096"/>
        <v>0</v>
      </c>
    </row>
    <row r="1178" spans="1:42" ht="12.75" hidden="1" customHeight="1">
      <c r="A1178" s="43"/>
      <c r="B1178" s="43"/>
      <c r="C1178" s="28" t="s">
        <v>299</v>
      </c>
      <c r="D1178" s="29">
        <v>1</v>
      </c>
      <c r="E1178" s="248">
        <f t="shared" ref="E1178:K1178" si="1097">E1179+E1180</f>
        <v>2475</v>
      </c>
      <c r="F1178" s="38">
        <f t="shared" si="1097"/>
        <v>2963</v>
      </c>
      <c r="G1178" s="286">
        <f t="shared" si="1097"/>
        <v>2800</v>
      </c>
      <c r="H1178" s="248">
        <f t="shared" si="1097"/>
        <v>700</v>
      </c>
      <c r="I1178" s="248">
        <f t="shared" si="1097"/>
        <v>800</v>
      </c>
      <c r="J1178" s="248">
        <f t="shared" si="1097"/>
        <v>650</v>
      </c>
      <c r="K1178" s="248">
        <f t="shared" si="1097"/>
        <v>650</v>
      </c>
      <c r="L1178" s="23">
        <f t="shared" si="1084"/>
        <v>2800</v>
      </c>
      <c r="M1178" s="23">
        <f t="shared" si="1085"/>
        <v>0</v>
      </c>
      <c r="N1178" s="248">
        <f t="shared" ref="N1178:AP1178" si="1098">N1179+N1180</f>
        <v>2800</v>
      </c>
      <c r="O1178" s="248">
        <f t="shared" si="1098"/>
        <v>2800</v>
      </c>
      <c r="P1178" s="248">
        <f t="shared" si="1098"/>
        <v>2800</v>
      </c>
      <c r="Q1178" s="38">
        <f t="shared" si="1098"/>
        <v>0</v>
      </c>
      <c r="R1178" s="38">
        <f t="shared" si="1098"/>
        <v>-2800</v>
      </c>
      <c r="S1178" s="38">
        <f t="shared" si="1098"/>
        <v>1052</v>
      </c>
      <c r="T1178" s="38">
        <f t="shared" si="1098"/>
        <v>0</v>
      </c>
      <c r="U1178" s="38">
        <f t="shared" si="1098"/>
        <v>0</v>
      </c>
      <c r="V1178" s="38">
        <f t="shared" si="1098"/>
        <v>0</v>
      </c>
      <c r="W1178" s="38">
        <f t="shared" si="1098"/>
        <v>0</v>
      </c>
      <c r="X1178" s="38">
        <f t="shared" si="1098"/>
        <v>0</v>
      </c>
      <c r="Y1178" s="38">
        <f t="shared" si="1098"/>
        <v>0</v>
      </c>
      <c r="Z1178" s="38">
        <f t="shared" si="1098"/>
        <v>0</v>
      </c>
      <c r="AA1178" s="38">
        <f t="shared" si="1098"/>
        <v>0</v>
      </c>
      <c r="AB1178" s="38">
        <f t="shared" si="1098"/>
        <v>0</v>
      </c>
      <c r="AC1178" s="38">
        <f t="shared" si="1098"/>
        <v>0</v>
      </c>
      <c r="AD1178" s="38">
        <f t="shared" si="1098"/>
        <v>0</v>
      </c>
      <c r="AE1178" s="292">
        <f t="shared" si="1057"/>
        <v>1052</v>
      </c>
      <c r="AF1178" s="38">
        <f t="shared" si="1098"/>
        <v>1052</v>
      </c>
      <c r="AG1178" s="38">
        <f t="shared" si="1098"/>
        <v>1041</v>
      </c>
      <c r="AH1178" s="286">
        <f t="shared" si="1098"/>
        <v>0</v>
      </c>
      <c r="AI1178" s="38">
        <f t="shared" si="1098"/>
        <v>0</v>
      </c>
      <c r="AJ1178" s="38">
        <f t="shared" si="1098"/>
        <v>0</v>
      </c>
      <c r="AK1178" s="38">
        <f t="shared" si="1098"/>
        <v>0</v>
      </c>
      <c r="AL1178" s="38">
        <f t="shared" si="1098"/>
        <v>0</v>
      </c>
      <c r="AM1178" s="38">
        <f t="shared" si="1098"/>
        <v>0</v>
      </c>
      <c r="AN1178" s="38">
        <f t="shared" si="1098"/>
        <v>0</v>
      </c>
      <c r="AO1178" s="38">
        <f t="shared" si="1098"/>
        <v>0</v>
      </c>
      <c r="AP1178" s="38">
        <f t="shared" si="1098"/>
        <v>0</v>
      </c>
    </row>
    <row r="1179" spans="1:42" ht="12.75" hidden="1" customHeight="1">
      <c r="A1179" s="43"/>
      <c r="B1179" s="43"/>
      <c r="C1179" s="28" t="s">
        <v>300</v>
      </c>
      <c r="D1179" s="29">
        <v>10</v>
      </c>
      <c r="E1179" s="186">
        <v>1700</v>
      </c>
      <c r="F1179" s="30">
        <v>2111</v>
      </c>
      <c r="G1179" s="93">
        <v>2000</v>
      </c>
      <c r="H1179" s="186">
        <v>500</v>
      </c>
      <c r="I1179" s="186">
        <v>500</v>
      </c>
      <c r="J1179" s="186">
        <v>500</v>
      </c>
      <c r="K1179" s="186">
        <v>500</v>
      </c>
      <c r="L1179" s="23">
        <f t="shared" si="1084"/>
        <v>2000</v>
      </c>
      <c r="M1179" s="23">
        <f t="shared" si="1085"/>
        <v>0</v>
      </c>
      <c r="N1179" s="186">
        <v>2000</v>
      </c>
      <c r="O1179" s="186">
        <v>2000</v>
      </c>
      <c r="P1179" s="186">
        <v>2000</v>
      </c>
      <c r="Q1179" s="30"/>
      <c r="R1179" s="30">
        <v>-2000</v>
      </c>
      <c r="S1179" s="30">
        <v>680</v>
      </c>
      <c r="T1179" s="30"/>
      <c r="U1179" s="30"/>
      <c r="V1179" s="30"/>
      <c r="W1179" s="30"/>
      <c r="X1179" s="30"/>
      <c r="Y1179" s="30"/>
      <c r="Z1179" s="30"/>
      <c r="AA1179" s="30"/>
      <c r="AB1179" s="30"/>
      <c r="AC1179" s="30"/>
      <c r="AD1179" s="30"/>
      <c r="AE1179" s="292">
        <f t="shared" si="1057"/>
        <v>680</v>
      </c>
      <c r="AF1179" s="30">
        <v>680</v>
      </c>
      <c r="AG1179" s="30">
        <v>678</v>
      </c>
      <c r="AH1179" s="93"/>
      <c r="AI1179" s="30"/>
      <c r="AJ1179" s="30"/>
      <c r="AK1179" s="30"/>
      <c r="AL1179" s="30"/>
      <c r="AM1179" s="30"/>
      <c r="AN1179" s="30"/>
      <c r="AO1179" s="30"/>
      <c r="AP1179" s="30"/>
    </row>
    <row r="1180" spans="1:42" ht="15.75" hidden="1" customHeight="1">
      <c r="A1180" s="43"/>
      <c r="B1180" s="43"/>
      <c r="C1180" s="28" t="s">
        <v>301</v>
      </c>
      <c r="D1180" s="29">
        <v>20</v>
      </c>
      <c r="E1180" s="186">
        <v>775</v>
      </c>
      <c r="F1180" s="30">
        <v>852</v>
      </c>
      <c r="G1180" s="93">
        <v>800</v>
      </c>
      <c r="H1180" s="186">
        <v>200</v>
      </c>
      <c r="I1180" s="186">
        <f>200+100</f>
        <v>300</v>
      </c>
      <c r="J1180" s="186">
        <v>150</v>
      </c>
      <c r="K1180" s="186">
        <v>150</v>
      </c>
      <c r="L1180" s="23">
        <f t="shared" si="1084"/>
        <v>800</v>
      </c>
      <c r="M1180" s="23">
        <f t="shared" si="1085"/>
        <v>0</v>
      </c>
      <c r="N1180" s="186">
        <v>800</v>
      </c>
      <c r="O1180" s="186">
        <v>800</v>
      </c>
      <c r="P1180" s="186">
        <v>800</v>
      </c>
      <c r="Q1180" s="30"/>
      <c r="R1180" s="30">
        <v>-800</v>
      </c>
      <c r="S1180" s="30">
        <v>372</v>
      </c>
      <c r="T1180" s="30"/>
      <c r="U1180" s="30"/>
      <c r="V1180" s="30"/>
      <c r="W1180" s="30"/>
      <c r="X1180" s="30"/>
      <c r="Y1180" s="30"/>
      <c r="Z1180" s="30"/>
      <c r="AA1180" s="30"/>
      <c r="AB1180" s="30"/>
      <c r="AC1180" s="30"/>
      <c r="AD1180" s="30"/>
      <c r="AE1180" s="292">
        <f t="shared" si="1057"/>
        <v>372</v>
      </c>
      <c r="AF1180" s="30">
        <v>372</v>
      </c>
      <c r="AG1180" s="30">
        <v>363</v>
      </c>
      <c r="AH1180" s="93"/>
      <c r="AI1180" s="30"/>
      <c r="AJ1180" s="30"/>
      <c r="AK1180" s="30"/>
      <c r="AL1180" s="30"/>
      <c r="AM1180" s="30"/>
      <c r="AN1180" s="30"/>
      <c r="AO1180" s="30"/>
      <c r="AP1180" s="30"/>
    </row>
    <row r="1181" spans="1:42" ht="31.5" hidden="1" customHeight="1">
      <c r="A1181" s="43"/>
      <c r="B1181" s="43"/>
      <c r="C1181" s="16" t="s">
        <v>310</v>
      </c>
      <c r="D1181" s="29" t="s">
        <v>421</v>
      </c>
      <c r="E1181" s="186"/>
      <c r="F1181" s="30"/>
      <c r="G1181" s="93"/>
      <c r="H1181" s="186"/>
      <c r="I1181" s="186"/>
      <c r="J1181" s="186"/>
      <c r="K1181" s="186"/>
      <c r="L1181" s="23">
        <f t="shared" si="1084"/>
        <v>0</v>
      </c>
      <c r="M1181" s="23">
        <f t="shared" si="1085"/>
        <v>0</v>
      </c>
      <c r="N1181" s="186"/>
      <c r="O1181" s="186"/>
      <c r="P1181" s="186"/>
      <c r="Q1181" s="30"/>
      <c r="R1181" s="30"/>
      <c r="S1181" s="30"/>
      <c r="T1181" s="30"/>
      <c r="U1181" s="30"/>
      <c r="V1181" s="30"/>
      <c r="W1181" s="30"/>
      <c r="X1181" s="30"/>
      <c r="Y1181" s="30"/>
      <c r="Z1181" s="30"/>
      <c r="AA1181" s="30"/>
      <c r="AB1181" s="30"/>
      <c r="AC1181" s="30"/>
      <c r="AD1181" s="30"/>
      <c r="AE1181" s="292">
        <f t="shared" si="1057"/>
        <v>0</v>
      </c>
      <c r="AF1181" s="30"/>
      <c r="AG1181" s="30"/>
      <c r="AH1181" s="93"/>
      <c r="AI1181" s="30"/>
      <c r="AJ1181" s="30"/>
      <c r="AK1181" s="30"/>
      <c r="AL1181" s="30"/>
      <c r="AM1181" s="30"/>
      <c r="AN1181" s="30"/>
      <c r="AO1181" s="30"/>
      <c r="AP1181" s="30"/>
    </row>
    <row r="1182" spans="1:42" ht="17.25" hidden="1" customHeight="1">
      <c r="A1182" s="43"/>
      <c r="B1182" s="43"/>
      <c r="C1182" s="25" t="s">
        <v>311</v>
      </c>
      <c r="D1182" s="29"/>
      <c r="E1182" s="60">
        <f t="shared" ref="E1182:AP1182" si="1099">E1183</f>
        <v>6</v>
      </c>
      <c r="F1182" s="149">
        <f t="shared" si="1099"/>
        <v>0</v>
      </c>
      <c r="G1182" s="235">
        <f t="shared" si="1099"/>
        <v>0</v>
      </c>
      <c r="H1182" s="60">
        <f t="shared" si="1099"/>
        <v>0</v>
      </c>
      <c r="I1182" s="60">
        <f t="shared" si="1099"/>
        <v>0</v>
      </c>
      <c r="J1182" s="60">
        <f t="shared" si="1099"/>
        <v>0</v>
      </c>
      <c r="K1182" s="60">
        <f t="shared" si="1099"/>
        <v>0</v>
      </c>
      <c r="L1182" s="23">
        <f t="shared" si="1084"/>
        <v>0</v>
      </c>
      <c r="M1182" s="23">
        <f t="shared" si="1085"/>
        <v>0</v>
      </c>
      <c r="N1182" s="60">
        <f t="shared" si="1099"/>
        <v>0</v>
      </c>
      <c r="O1182" s="60">
        <f t="shared" si="1099"/>
        <v>0</v>
      </c>
      <c r="P1182" s="60">
        <f t="shared" si="1099"/>
        <v>0</v>
      </c>
      <c r="Q1182" s="149">
        <f t="shared" si="1099"/>
        <v>0</v>
      </c>
      <c r="R1182" s="149">
        <f t="shared" si="1099"/>
        <v>0</v>
      </c>
      <c r="S1182" s="149">
        <f t="shared" si="1099"/>
        <v>0</v>
      </c>
      <c r="T1182" s="149">
        <f t="shared" si="1099"/>
        <v>0</v>
      </c>
      <c r="U1182" s="149">
        <f t="shared" si="1099"/>
        <v>0</v>
      </c>
      <c r="V1182" s="149">
        <f t="shared" si="1099"/>
        <v>0</v>
      </c>
      <c r="W1182" s="149">
        <f t="shared" si="1099"/>
        <v>0</v>
      </c>
      <c r="X1182" s="149">
        <f t="shared" si="1099"/>
        <v>0</v>
      </c>
      <c r="Y1182" s="149">
        <f t="shared" si="1099"/>
        <v>0</v>
      </c>
      <c r="Z1182" s="149">
        <f t="shared" si="1099"/>
        <v>0</v>
      </c>
      <c r="AA1182" s="149">
        <f t="shared" si="1099"/>
        <v>0</v>
      </c>
      <c r="AB1182" s="149">
        <f t="shared" si="1099"/>
        <v>0</v>
      </c>
      <c r="AC1182" s="149">
        <f t="shared" si="1099"/>
        <v>0</v>
      </c>
      <c r="AD1182" s="149">
        <f t="shared" si="1099"/>
        <v>0</v>
      </c>
      <c r="AE1182" s="292">
        <f t="shared" si="1057"/>
        <v>0</v>
      </c>
      <c r="AF1182" s="149">
        <f t="shared" si="1099"/>
        <v>0</v>
      </c>
      <c r="AG1182" s="149">
        <f t="shared" si="1099"/>
        <v>0</v>
      </c>
      <c r="AH1182" s="235">
        <f t="shared" si="1099"/>
        <v>0</v>
      </c>
      <c r="AI1182" s="149">
        <f t="shared" si="1099"/>
        <v>0</v>
      </c>
      <c r="AJ1182" s="149">
        <f t="shared" si="1099"/>
        <v>0</v>
      </c>
      <c r="AK1182" s="149">
        <f t="shared" si="1099"/>
        <v>0</v>
      </c>
      <c r="AL1182" s="149">
        <f t="shared" si="1099"/>
        <v>0</v>
      </c>
      <c r="AM1182" s="149">
        <f t="shared" si="1099"/>
        <v>0</v>
      </c>
      <c r="AN1182" s="149">
        <f t="shared" si="1099"/>
        <v>0</v>
      </c>
      <c r="AO1182" s="149">
        <f t="shared" si="1099"/>
        <v>0</v>
      </c>
      <c r="AP1182" s="149">
        <f t="shared" si="1099"/>
        <v>0</v>
      </c>
    </row>
    <row r="1183" spans="1:42" ht="13.5" hidden="1" customHeight="1">
      <c r="A1183" s="43"/>
      <c r="B1183" s="43"/>
      <c r="C1183" s="28" t="s">
        <v>365</v>
      </c>
      <c r="D1183" s="29">
        <v>70</v>
      </c>
      <c r="E1183" s="186">
        <v>6</v>
      </c>
      <c r="F1183" s="30"/>
      <c r="G1183" s="93"/>
      <c r="H1183" s="186"/>
      <c r="I1183" s="186"/>
      <c r="J1183" s="186"/>
      <c r="K1183" s="186"/>
      <c r="L1183" s="23">
        <f t="shared" si="1084"/>
        <v>0</v>
      </c>
      <c r="M1183" s="23">
        <f t="shared" si="1085"/>
        <v>0</v>
      </c>
      <c r="N1183" s="186"/>
      <c r="O1183" s="186"/>
      <c r="P1183" s="186"/>
      <c r="Q1183" s="30"/>
      <c r="R1183" s="30"/>
      <c r="S1183" s="30"/>
      <c r="T1183" s="30"/>
      <c r="U1183" s="30"/>
      <c r="V1183" s="30"/>
      <c r="W1183" s="30"/>
      <c r="X1183" s="30"/>
      <c r="Y1183" s="30"/>
      <c r="Z1183" s="30"/>
      <c r="AA1183" s="30"/>
      <c r="AB1183" s="30"/>
      <c r="AC1183" s="30"/>
      <c r="AD1183" s="30"/>
      <c r="AE1183" s="292">
        <f t="shared" si="1057"/>
        <v>0</v>
      </c>
      <c r="AF1183" s="30"/>
      <c r="AG1183" s="30"/>
      <c r="AH1183" s="93"/>
      <c r="AI1183" s="30"/>
      <c r="AJ1183" s="30"/>
      <c r="AK1183" s="30"/>
      <c r="AL1183" s="30"/>
      <c r="AM1183" s="30"/>
      <c r="AN1183" s="30"/>
      <c r="AO1183" s="30"/>
      <c r="AP1183" s="30"/>
    </row>
    <row r="1184" spans="1:42" ht="21" customHeight="1">
      <c r="A1184" s="43" t="s">
        <v>690</v>
      </c>
      <c r="B1184" s="43"/>
      <c r="C1184" s="154" t="s">
        <v>691</v>
      </c>
      <c r="D1184" s="129" t="s">
        <v>692</v>
      </c>
      <c r="E1184" s="263">
        <f t="shared" ref="E1184:T1189" si="1100">E1194+E1203+E1212+E1222+E1231</f>
        <v>20524</v>
      </c>
      <c r="F1184" s="156">
        <f t="shared" si="1100"/>
        <v>18182</v>
      </c>
      <c r="G1184" s="300">
        <f t="shared" si="1100"/>
        <v>21855</v>
      </c>
      <c r="H1184" s="263">
        <f t="shared" si="1100"/>
        <v>8221</v>
      </c>
      <c r="I1184" s="263">
        <f t="shared" si="1100"/>
        <v>4498</v>
      </c>
      <c r="J1184" s="263">
        <f t="shared" si="1100"/>
        <v>4582</v>
      </c>
      <c r="K1184" s="263">
        <f t="shared" si="1100"/>
        <v>4554</v>
      </c>
      <c r="L1184" s="23">
        <f t="shared" si="1084"/>
        <v>21855</v>
      </c>
      <c r="M1184" s="23">
        <f t="shared" si="1085"/>
        <v>0</v>
      </c>
      <c r="N1184" s="263">
        <f t="shared" ref="N1184:AP1189" si="1101">N1194+N1203+N1212+N1222+N1231</f>
        <v>18120</v>
      </c>
      <c r="O1184" s="263">
        <f t="shared" si="1101"/>
        <v>18120</v>
      </c>
      <c r="P1184" s="263">
        <f t="shared" si="1101"/>
        <v>18120</v>
      </c>
      <c r="Q1184" s="156">
        <f t="shared" si="1101"/>
        <v>0</v>
      </c>
      <c r="R1184" s="156">
        <f t="shared" si="1101"/>
        <v>2621</v>
      </c>
      <c r="S1184" s="156">
        <f t="shared" si="1101"/>
        <v>-1052</v>
      </c>
      <c r="T1184" s="156">
        <f t="shared" si="1101"/>
        <v>0</v>
      </c>
      <c r="U1184" s="156">
        <f t="shared" si="1101"/>
        <v>0</v>
      </c>
      <c r="V1184" s="156">
        <f t="shared" si="1101"/>
        <v>0</v>
      </c>
      <c r="W1184" s="156">
        <f t="shared" si="1101"/>
        <v>0</v>
      </c>
      <c r="X1184" s="156">
        <f t="shared" si="1101"/>
        <v>-680</v>
      </c>
      <c r="Y1184" s="156">
        <f t="shared" si="1101"/>
        <v>0</v>
      </c>
      <c r="Z1184" s="156">
        <f t="shared" si="1101"/>
        <v>0</v>
      </c>
      <c r="AA1184" s="156">
        <f t="shared" si="1101"/>
        <v>0</v>
      </c>
      <c r="AB1184" s="156">
        <f t="shared" si="1101"/>
        <v>0</v>
      </c>
      <c r="AC1184" s="156">
        <f t="shared" si="1101"/>
        <v>35</v>
      </c>
      <c r="AD1184" s="156">
        <f t="shared" si="1101"/>
        <v>0</v>
      </c>
      <c r="AE1184" s="292">
        <f t="shared" si="1057"/>
        <v>22779</v>
      </c>
      <c r="AF1184" s="156">
        <f t="shared" si="1101"/>
        <v>22779</v>
      </c>
      <c r="AG1184" s="156">
        <f t="shared" si="1101"/>
        <v>18051</v>
      </c>
      <c r="AH1184" s="300">
        <f t="shared" si="1101"/>
        <v>23416</v>
      </c>
      <c r="AI1184" s="156">
        <f t="shared" si="1101"/>
        <v>0</v>
      </c>
      <c r="AJ1184" s="156">
        <f t="shared" si="1101"/>
        <v>0</v>
      </c>
      <c r="AK1184" s="156">
        <f t="shared" si="1101"/>
        <v>0</v>
      </c>
      <c r="AL1184" s="156">
        <f t="shared" si="1101"/>
        <v>350</v>
      </c>
      <c r="AM1184" s="156">
        <f t="shared" si="1101"/>
        <v>0</v>
      </c>
      <c r="AN1184" s="156">
        <f t="shared" si="1101"/>
        <v>0</v>
      </c>
      <c r="AO1184" s="156">
        <f t="shared" si="1101"/>
        <v>0</v>
      </c>
      <c r="AP1184" s="156">
        <f t="shared" si="1101"/>
        <v>0</v>
      </c>
    </row>
    <row r="1185" spans="1:42" ht="14.25">
      <c r="A1185" s="43"/>
      <c r="B1185" s="43"/>
      <c r="C1185" s="25" t="s">
        <v>298</v>
      </c>
      <c r="D1185" s="29"/>
      <c r="E1185" s="191">
        <f t="shared" si="1100"/>
        <v>16724</v>
      </c>
      <c r="F1185" s="111">
        <f t="shared" si="1100"/>
        <v>18182</v>
      </c>
      <c r="G1185" s="296">
        <f t="shared" si="1100"/>
        <v>18046</v>
      </c>
      <c r="H1185" s="191">
        <f t="shared" si="1100"/>
        <v>4412</v>
      </c>
      <c r="I1185" s="191">
        <f t="shared" si="1100"/>
        <v>4498</v>
      </c>
      <c r="J1185" s="191">
        <f t="shared" si="1100"/>
        <v>4582</v>
      </c>
      <c r="K1185" s="191">
        <f t="shared" si="1100"/>
        <v>4554</v>
      </c>
      <c r="L1185" s="23">
        <f t="shared" si="1084"/>
        <v>18046</v>
      </c>
      <c r="M1185" s="23">
        <f t="shared" si="1085"/>
        <v>0</v>
      </c>
      <c r="N1185" s="191">
        <f t="shared" si="1101"/>
        <v>18120</v>
      </c>
      <c r="O1185" s="191">
        <f t="shared" si="1101"/>
        <v>18120</v>
      </c>
      <c r="P1185" s="191">
        <f t="shared" si="1101"/>
        <v>18120</v>
      </c>
      <c r="Q1185" s="111">
        <f t="shared" si="1101"/>
        <v>0</v>
      </c>
      <c r="R1185" s="111">
        <f t="shared" si="1101"/>
        <v>2621</v>
      </c>
      <c r="S1185" s="111">
        <f t="shared" si="1101"/>
        <v>-1052</v>
      </c>
      <c r="T1185" s="111">
        <f t="shared" si="1101"/>
        <v>0</v>
      </c>
      <c r="U1185" s="111">
        <f t="shared" si="1101"/>
        <v>0</v>
      </c>
      <c r="V1185" s="111">
        <f t="shared" si="1101"/>
        <v>0</v>
      </c>
      <c r="W1185" s="111">
        <f t="shared" si="1101"/>
        <v>0</v>
      </c>
      <c r="X1185" s="111">
        <f t="shared" si="1101"/>
        <v>-680</v>
      </c>
      <c r="Y1185" s="111">
        <f t="shared" si="1101"/>
        <v>0</v>
      </c>
      <c r="Z1185" s="111">
        <f t="shared" si="1101"/>
        <v>0</v>
      </c>
      <c r="AA1185" s="111">
        <f t="shared" si="1101"/>
        <v>0</v>
      </c>
      <c r="AB1185" s="111">
        <f t="shared" si="1101"/>
        <v>0</v>
      </c>
      <c r="AC1185" s="111">
        <f t="shared" si="1101"/>
        <v>0</v>
      </c>
      <c r="AD1185" s="111">
        <f t="shared" si="1101"/>
        <v>0</v>
      </c>
      <c r="AE1185" s="292">
        <f t="shared" si="1057"/>
        <v>18935</v>
      </c>
      <c r="AF1185" s="111">
        <f t="shared" si="1101"/>
        <v>18935</v>
      </c>
      <c r="AG1185" s="111">
        <f t="shared" si="1101"/>
        <v>18051</v>
      </c>
      <c r="AH1185" s="296">
        <f t="shared" si="1101"/>
        <v>22000</v>
      </c>
      <c r="AI1185" s="111">
        <f t="shared" si="1101"/>
        <v>0</v>
      </c>
      <c r="AJ1185" s="111">
        <f t="shared" si="1101"/>
        <v>0</v>
      </c>
      <c r="AK1185" s="111">
        <f t="shared" si="1101"/>
        <v>0</v>
      </c>
      <c r="AL1185" s="111">
        <f t="shared" si="1101"/>
        <v>0</v>
      </c>
      <c r="AM1185" s="111">
        <f t="shared" si="1101"/>
        <v>0</v>
      </c>
      <c r="AN1185" s="111">
        <f t="shared" si="1101"/>
        <v>0</v>
      </c>
      <c r="AO1185" s="111">
        <f t="shared" si="1101"/>
        <v>0</v>
      </c>
      <c r="AP1185" s="111">
        <f t="shared" si="1101"/>
        <v>0</v>
      </c>
    </row>
    <row r="1186" spans="1:42" ht="14.25">
      <c r="A1186" s="43"/>
      <c r="B1186" s="43"/>
      <c r="C1186" s="25" t="s">
        <v>299</v>
      </c>
      <c r="D1186" s="26">
        <v>1</v>
      </c>
      <c r="E1186" s="191">
        <f t="shared" si="1100"/>
        <v>16724</v>
      </c>
      <c r="F1186" s="111">
        <f t="shared" si="1100"/>
        <v>18182</v>
      </c>
      <c r="G1186" s="296">
        <f t="shared" si="1100"/>
        <v>18046</v>
      </c>
      <c r="H1186" s="191">
        <f t="shared" si="1100"/>
        <v>4412</v>
      </c>
      <c r="I1186" s="191">
        <f t="shared" si="1100"/>
        <v>4498</v>
      </c>
      <c r="J1186" s="191">
        <f t="shared" si="1100"/>
        <v>4582</v>
      </c>
      <c r="K1186" s="191">
        <f t="shared" si="1100"/>
        <v>4554</v>
      </c>
      <c r="L1186" s="23">
        <f t="shared" si="1084"/>
        <v>18046</v>
      </c>
      <c r="M1186" s="23">
        <f t="shared" si="1085"/>
        <v>0</v>
      </c>
      <c r="N1186" s="191">
        <f t="shared" si="1101"/>
        <v>18120</v>
      </c>
      <c r="O1186" s="191">
        <f t="shared" si="1101"/>
        <v>18120</v>
      </c>
      <c r="P1186" s="191">
        <f t="shared" si="1101"/>
        <v>18120</v>
      </c>
      <c r="Q1186" s="111">
        <f t="shared" si="1101"/>
        <v>0</v>
      </c>
      <c r="R1186" s="111">
        <f t="shared" si="1101"/>
        <v>2621</v>
      </c>
      <c r="S1186" s="111">
        <f t="shared" si="1101"/>
        <v>-1052</v>
      </c>
      <c r="T1186" s="111">
        <f t="shared" si="1101"/>
        <v>0</v>
      </c>
      <c r="U1186" s="111">
        <f t="shared" si="1101"/>
        <v>0</v>
      </c>
      <c r="V1186" s="111">
        <f t="shared" si="1101"/>
        <v>0</v>
      </c>
      <c r="W1186" s="111">
        <f t="shared" si="1101"/>
        <v>0</v>
      </c>
      <c r="X1186" s="111">
        <f t="shared" si="1101"/>
        <v>-680</v>
      </c>
      <c r="Y1186" s="111">
        <f t="shared" si="1101"/>
        <v>0</v>
      </c>
      <c r="Z1186" s="111">
        <f t="shared" si="1101"/>
        <v>0</v>
      </c>
      <c r="AA1186" s="111">
        <f t="shared" si="1101"/>
        <v>0</v>
      </c>
      <c r="AB1186" s="111">
        <f t="shared" si="1101"/>
        <v>0</v>
      </c>
      <c r="AC1186" s="111">
        <f t="shared" si="1101"/>
        <v>0</v>
      </c>
      <c r="AD1186" s="111">
        <f t="shared" si="1101"/>
        <v>0</v>
      </c>
      <c r="AE1186" s="292">
        <f t="shared" si="1057"/>
        <v>18935</v>
      </c>
      <c r="AF1186" s="111">
        <f t="shared" si="1101"/>
        <v>18935</v>
      </c>
      <c r="AG1186" s="111">
        <f t="shared" si="1101"/>
        <v>18051</v>
      </c>
      <c r="AH1186" s="296">
        <f t="shared" si="1101"/>
        <v>22000</v>
      </c>
      <c r="AI1186" s="111">
        <f t="shared" si="1101"/>
        <v>0</v>
      </c>
      <c r="AJ1186" s="111">
        <f t="shared" si="1101"/>
        <v>0</v>
      </c>
      <c r="AK1186" s="111">
        <f t="shared" si="1101"/>
        <v>0</v>
      </c>
      <c r="AL1186" s="111">
        <f t="shared" si="1101"/>
        <v>0</v>
      </c>
      <c r="AM1186" s="111">
        <f t="shared" si="1101"/>
        <v>0</v>
      </c>
      <c r="AN1186" s="111">
        <f t="shared" si="1101"/>
        <v>0</v>
      </c>
      <c r="AO1186" s="111">
        <f t="shared" si="1101"/>
        <v>0</v>
      </c>
      <c r="AP1186" s="111">
        <f t="shared" si="1101"/>
        <v>0</v>
      </c>
    </row>
    <row r="1187" spans="1:42" ht="25.5">
      <c r="A1187" s="43"/>
      <c r="B1187" s="109"/>
      <c r="C1187" s="320" t="s">
        <v>535</v>
      </c>
      <c r="D1187" s="26" t="s">
        <v>536</v>
      </c>
      <c r="E1187" s="191">
        <f t="shared" si="1100"/>
        <v>16724</v>
      </c>
      <c r="F1187" s="111">
        <f t="shared" si="1100"/>
        <v>18182</v>
      </c>
      <c r="G1187" s="296">
        <f t="shared" si="1100"/>
        <v>18046</v>
      </c>
      <c r="H1187" s="191">
        <f t="shared" si="1100"/>
        <v>4412</v>
      </c>
      <c r="I1187" s="191">
        <f t="shared" si="1100"/>
        <v>4498</v>
      </c>
      <c r="J1187" s="191">
        <f t="shared" si="1100"/>
        <v>4582</v>
      </c>
      <c r="K1187" s="191">
        <f t="shared" si="1100"/>
        <v>4554</v>
      </c>
      <c r="L1187" s="23">
        <f t="shared" si="1084"/>
        <v>18046</v>
      </c>
      <c r="M1187" s="23">
        <f t="shared" si="1085"/>
        <v>0</v>
      </c>
      <c r="N1187" s="191">
        <f t="shared" si="1101"/>
        <v>18120</v>
      </c>
      <c r="O1187" s="191">
        <f t="shared" si="1101"/>
        <v>18120</v>
      </c>
      <c r="P1187" s="191">
        <f t="shared" si="1101"/>
        <v>18120</v>
      </c>
      <c r="Q1187" s="111">
        <f t="shared" si="1101"/>
        <v>0</v>
      </c>
      <c r="R1187" s="111">
        <f t="shared" si="1101"/>
        <v>2621</v>
      </c>
      <c r="S1187" s="111">
        <f t="shared" si="1101"/>
        <v>-1052</v>
      </c>
      <c r="T1187" s="111">
        <f t="shared" si="1101"/>
        <v>0</v>
      </c>
      <c r="U1187" s="111">
        <f t="shared" si="1101"/>
        <v>0</v>
      </c>
      <c r="V1187" s="111">
        <f t="shared" si="1101"/>
        <v>0</v>
      </c>
      <c r="W1187" s="111">
        <f t="shared" si="1101"/>
        <v>0</v>
      </c>
      <c r="X1187" s="111">
        <f t="shared" si="1101"/>
        <v>-680</v>
      </c>
      <c r="Y1187" s="111">
        <f t="shared" si="1101"/>
        <v>0</v>
      </c>
      <c r="Z1187" s="111">
        <f t="shared" si="1101"/>
        <v>0</v>
      </c>
      <c r="AA1187" s="111">
        <f t="shared" si="1101"/>
        <v>0</v>
      </c>
      <c r="AB1187" s="111">
        <f t="shared" si="1101"/>
        <v>0</v>
      </c>
      <c r="AC1187" s="111">
        <f t="shared" si="1101"/>
        <v>0</v>
      </c>
      <c r="AD1187" s="111">
        <f t="shared" si="1101"/>
        <v>0</v>
      </c>
      <c r="AE1187" s="292">
        <f t="shared" si="1057"/>
        <v>18935</v>
      </c>
      <c r="AF1187" s="111">
        <f t="shared" si="1101"/>
        <v>18935</v>
      </c>
      <c r="AG1187" s="111">
        <f t="shared" si="1101"/>
        <v>18051</v>
      </c>
      <c r="AH1187" s="296">
        <f t="shared" si="1101"/>
        <v>22000</v>
      </c>
      <c r="AI1187" s="111">
        <f t="shared" si="1101"/>
        <v>0</v>
      </c>
      <c r="AJ1187" s="111">
        <f t="shared" si="1101"/>
        <v>0</v>
      </c>
      <c r="AK1187" s="111">
        <f t="shared" si="1101"/>
        <v>0</v>
      </c>
      <c r="AL1187" s="111">
        <f t="shared" si="1101"/>
        <v>0</v>
      </c>
      <c r="AM1187" s="111">
        <f t="shared" si="1101"/>
        <v>0</v>
      </c>
      <c r="AN1187" s="111">
        <f t="shared" si="1101"/>
        <v>0</v>
      </c>
      <c r="AO1187" s="111">
        <f t="shared" si="1101"/>
        <v>0</v>
      </c>
      <c r="AP1187" s="111">
        <f t="shared" si="1101"/>
        <v>0</v>
      </c>
    </row>
    <row r="1188" spans="1:42" ht="14.25">
      <c r="A1188" s="43"/>
      <c r="B1188" s="43"/>
      <c r="C1188" s="487" t="s">
        <v>820</v>
      </c>
      <c r="D1188" s="484">
        <v>10</v>
      </c>
      <c r="E1188" s="491"/>
      <c r="F1188" s="492"/>
      <c r="G1188" s="493">
        <f>G1198+G1207+G1216+G1226+G1235</f>
        <v>14026</v>
      </c>
      <c r="H1188" s="493">
        <f t="shared" si="1100"/>
        <v>3500</v>
      </c>
      <c r="I1188" s="493">
        <f t="shared" si="1100"/>
        <v>3500</v>
      </c>
      <c r="J1188" s="493">
        <f t="shared" si="1100"/>
        <v>3520</v>
      </c>
      <c r="K1188" s="493">
        <f t="shared" si="1100"/>
        <v>3506</v>
      </c>
      <c r="L1188" s="493">
        <f t="shared" si="1100"/>
        <v>14026</v>
      </c>
      <c r="M1188" s="493">
        <f t="shared" si="1100"/>
        <v>0</v>
      </c>
      <c r="N1188" s="493">
        <f t="shared" si="1100"/>
        <v>14100</v>
      </c>
      <c r="O1188" s="493">
        <f t="shared" si="1100"/>
        <v>14100</v>
      </c>
      <c r="P1188" s="493">
        <f t="shared" si="1100"/>
        <v>14100</v>
      </c>
      <c r="Q1188" s="493">
        <f t="shared" si="1100"/>
        <v>0</v>
      </c>
      <c r="R1188" s="493">
        <f t="shared" si="1100"/>
        <v>1824</v>
      </c>
      <c r="S1188" s="493">
        <f t="shared" si="1100"/>
        <v>-680</v>
      </c>
      <c r="T1188" s="493">
        <f t="shared" si="1100"/>
        <v>0</v>
      </c>
      <c r="U1188" s="493">
        <f t="shared" si="1101"/>
        <v>0</v>
      </c>
      <c r="V1188" s="493">
        <f t="shared" si="1101"/>
        <v>0</v>
      </c>
      <c r="W1188" s="493">
        <f t="shared" si="1101"/>
        <v>0</v>
      </c>
      <c r="X1188" s="493">
        <f t="shared" si="1101"/>
        <v>-680</v>
      </c>
      <c r="Y1188" s="493">
        <f t="shared" si="1101"/>
        <v>0</v>
      </c>
      <c r="Z1188" s="493">
        <f t="shared" si="1101"/>
        <v>0</v>
      </c>
      <c r="AA1188" s="493">
        <f t="shared" si="1101"/>
        <v>0</v>
      </c>
      <c r="AB1188" s="493">
        <f t="shared" si="1101"/>
        <v>0</v>
      </c>
      <c r="AC1188" s="493">
        <f t="shared" si="1101"/>
        <v>0</v>
      </c>
      <c r="AD1188" s="493">
        <f t="shared" si="1101"/>
        <v>0</v>
      </c>
      <c r="AE1188" s="493">
        <f t="shared" si="1101"/>
        <v>14490</v>
      </c>
      <c r="AF1188" s="493">
        <f t="shared" si="1101"/>
        <v>14490</v>
      </c>
      <c r="AG1188" s="493">
        <f t="shared" si="1101"/>
        <v>13891</v>
      </c>
      <c r="AH1188" s="493">
        <f t="shared" si="1101"/>
        <v>15530</v>
      </c>
      <c r="AI1188" s="493">
        <f t="shared" si="1101"/>
        <v>0</v>
      </c>
      <c r="AJ1188" s="493">
        <f t="shared" si="1101"/>
        <v>0</v>
      </c>
      <c r="AK1188" s="493">
        <f t="shared" si="1101"/>
        <v>0</v>
      </c>
      <c r="AL1188" s="493">
        <f t="shared" si="1101"/>
        <v>0</v>
      </c>
      <c r="AM1188" s="493">
        <f t="shared" si="1101"/>
        <v>0</v>
      </c>
      <c r="AN1188" s="493">
        <f t="shared" si="1101"/>
        <v>0</v>
      </c>
      <c r="AO1188" s="493">
        <f t="shared" si="1101"/>
        <v>0</v>
      </c>
      <c r="AP1188" s="493">
        <f t="shared" si="1101"/>
        <v>0</v>
      </c>
    </row>
    <row r="1189" spans="1:42" ht="14.25">
      <c r="A1189" s="43"/>
      <c r="B1189" s="43"/>
      <c r="C1189" s="487" t="s">
        <v>819</v>
      </c>
      <c r="D1189" s="484">
        <v>20</v>
      </c>
      <c r="E1189" s="491"/>
      <c r="F1189" s="492"/>
      <c r="G1189" s="493">
        <f>G1199+G1208+G1217+G1227+G1236</f>
        <v>3950</v>
      </c>
      <c r="H1189" s="493">
        <f t="shared" si="1100"/>
        <v>892</v>
      </c>
      <c r="I1189" s="493">
        <f t="shared" si="1100"/>
        <v>983</v>
      </c>
      <c r="J1189" s="493">
        <f t="shared" si="1100"/>
        <v>1045</v>
      </c>
      <c r="K1189" s="493">
        <f t="shared" si="1100"/>
        <v>1030</v>
      </c>
      <c r="L1189" s="493">
        <f t="shared" si="1100"/>
        <v>3950</v>
      </c>
      <c r="M1189" s="493">
        <f t="shared" si="1100"/>
        <v>0</v>
      </c>
      <c r="N1189" s="493">
        <f t="shared" si="1100"/>
        <v>3950</v>
      </c>
      <c r="O1189" s="493">
        <f t="shared" si="1100"/>
        <v>3950</v>
      </c>
      <c r="P1189" s="493">
        <f t="shared" si="1100"/>
        <v>3950</v>
      </c>
      <c r="Q1189" s="493">
        <f t="shared" si="1100"/>
        <v>0</v>
      </c>
      <c r="R1189" s="493">
        <f t="shared" si="1100"/>
        <v>797</v>
      </c>
      <c r="S1189" s="493">
        <f t="shared" si="1100"/>
        <v>-372</v>
      </c>
      <c r="T1189" s="493">
        <f t="shared" si="1100"/>
        <v>0</v>
      </c>
      <c r="U1189" s="493">
        <f t="shared" si="1101"/>
        <v>0</v>
      </c>
      <c r="V1189" s="493">
        <f t="shared" si="1101"/>
        <v>0</v>
      </c>
      <c r="W1189" s="493">
        <f t="shared" si="1101"/>
        <v>0</v>
      </c>
      <c r="X1189" s="493">
        <f t="shared" si="1101"/>
        <v>0</v>
      </c>
      <c r="Y1189" s="493">
        <f t="shared" si="1101"/>
        <v>0</v>
      </c>
      <c r="Z1189" s="493">
        <f t="shared" si="1101"/>
        <v>0</v>
      </c>
      <c r="AA1189" s="493">
        <f t="shared" si="1101"/>
        <v>0</v>
      </c>
      <c r="AB1189" s="493">
        <f t="shared" si="1101"/>
        <v>0</v>
      </c>
      <c r="AC1189" s="493">
        <f t="shared" si="1101"/>
        <v>0</v>
      </c>
      <c r="AD1189" s="493">
        <f t="shared" si="1101"/>
        <v>0</v>
      </c>
      <c r="AE1189" s="493">
        <f t="shared" si="1101"/>
        <v>4375</v>
      </c>
      <c r="AF1189" s="493">
        <f t="shared" si="1101"/>
        <v>4375</v>
      </c>
      <c r="AG1189" s="493">
        <f t="shared" si="1101"/>
        <v>4093</v>
      </c>
      <c r="AH1189" s="493">
        <f t="shared" si="1101"/>
        <v>6400</v>
      </c>
      <c r="AI1189" s="493">
        <f t="shared" si="1101"/>
        <v>0</v>
      </c>
      <c r="AJ1189" s="493">
        <f t="shared" si="1101"/>
        <v>0</v>
      </c>
      <c r="AK1189" s="493">
        <f t="shared" si="1101"/>
        <v>0</v>
      </c>
      <c r="AL1189" s="493">
        <f t="shared" si="1101"/>
        <v>0</v>
      </c>
      <c r="AM1189" s="493">
        <f t="shared" si="1101"/>
        <v>0</v>
      </c>
      <c r="AN1189" s="493">
        <f t="shared" si="1101"/>
        <v>0</v>
      </c>
      <c r="AO1189" s="493">
        <f t="shared" si="1101"/>
        <v>0</v>
      </c>
      <c r="AP1189" s="493">
        <f t="shared" si="1101"/>
        <v>0</v>
      </c>
    </row>
    <row r="1190" spans="1:42" ht="14.25">
      <c r="A1190" s="43"/>
      <c r="B1190" s="43"/>
      <c r="C1190" s="487" t="s">
        <v>564</v>
      </c>
      <c r="D1190" s="484">
        <v>59</v>
      </c>
      <c r="E1190" s="491"/>
      <c r="F1190" s="492"/>
      <c r="G1190" s="493">
        <f>G1218</f>
        <v>70</v>
      </c>
      <c r="H1190" s="493">
        <f t="shared" ref="H1190:AP1190" si="1102">H1218</f>
        <v>20</v>
      </c>
      <c r="I1190" s="493">
        <f t="shared" si="1102"/>
        <v>15</v>
      </c>
      <c r="J1190" s="493">
        <f t="shared" si="1102"/>
        <v>17</v>
      </c>
      <c r="K1190" s="493">
        <f t="shared" si="1102"/>
        <v>18</v>
      </c>
      <c r="L1190" s="493">
        <f t="shared" si="1102"/>
        <v>70</v>
      </c>
      <c r="M1190" s="493">
        <f t="shared" si="1102"/>
        <v>0</v>
      </c>
      <c r="N1190" s="493">
        <f t="shared" si="1102"/>
        <v>70</v>
      </c>
      <c r="O1190" s="493">
        <f t="shared" si="1102"/>
        <v>70</v>
      </c>
      <c r="P1190" s="493">
        <f t="shared" si="1102"/>
        <v>70</v>
      </c>
      <c r="Q1190" s="493">
        <f t="shared" si="1102"/>
        <v>0</v>
      </c>
      <c r="R1190" s="493">
        <f t="shared" si="1102"/>
        <v>0</v>
      </c>
      <c r="S1190" s="493">
        <f t="shared" si="1102"/>
        <v>0</v>
      </c>
      <c r="T1190" s="493">
        <f t="shared" si="1102"/>
        <v>0</v>
      </c>
      <c r="U1190" s="493">
        <f t="shared" si="1102"/>
        <v>0</v>
      </c>
      <c r="V1190" s="493">
        <f t="shared" si="1102"/>
        <v>0</v>
      </c>
      <c r="W1190" s="493">
        <f t="shared" si="1102"/>
        <v>0</v>
      </c>
      <c r="X1190" s="493">
        <f t="shared" si="1102"/>
        <v>0</v>
      </c>
      <c r="Y1190" s="493">
        <f t="shared" si="1102"/>
        <v>0</v>
      </c>
      <c r="Z1190" s="493">
        <f t="shared" si="1102"/>
        <v>0</v>
      </c>
      <c r="AA1190" s="493">
        <f t="shared" si="1102"/>
        <v>0</v>
      </c>
      <c r="AB1190" s="493">
        <f t="shared" si="1102"/>
        <v>0</v>
      </c>
      <c r="AC1190" s="493">
        <f t="shared" si="1102"/>
        <v>0</v>
      </c>
      <c r="AD1190" s="493">
        <f t="shared" si="1102"/>
        <v>0</v>
      </c>
      <c r="AE1190" s="493">
        <f t="shared" si="1102"/>
        <v>70</v>
      </c>
      <c r="AF1190" s="493">
        <f t="shared" si="1102"/>
        <v>70</v>
      </c>
      <c r="AG1190" s="493">
        <f t="shared" si="1102"/>
        <v>67</v>
      </c>
      <c r="AH1190" s="493">
        <f t="shared" si="1102"/>
        <v>70</v>
      </c>
      <c r="AI1190" s="493">
        <f t="shared" si="1102"/>
        <v>0</v>
      </c>
      <c r="AJ1190" s="493">
        <f t="shared" si="1102"/>
        <v>0</v>
      </c>
      <c r="AK1190" s="493">
        <f t="shared" si="1102"/>
        <v>0</v>
      </c>
      <c r="AL1190" s="493">
        <f t="shared" si="1102"/>
        <v>0</v>
      </c>
      <c r="AM1190" s="493">
        <f t="shared" si="1102"/>
        <v>0</v>
      </c>
      <c r="AN1190" s="493">
        <f t="shared" si="1102"/>
        <v>0</v>
      </c>
      <c r="AO1190" s="493">
        <f t="shared" si="1102"/>
        <v>0</v>
      </c>
      <c r="AP1190" s="493">
        <f t="shared" si="1102"/>
        <v>0</v>
      </c>
    </row>
    <row r="1191" spans="1:42" ht="14.25">
      <c r="A1191" s="43"/>
      <c r="B1191" s="43"/>
      <c r="C1191" s="25" t="s">
        <v>693</v>
      </c>
      <c r="D1191" s="26">
        <v>85.01</v>
      </c>
      <c r="E1191" s="191">
        <f t="shared" ref="E1191:K1191" si="1103">E1209+E1200+E1219</f>
        <v>0</v>
      </c>
      <c r="F1191" s="111">
        <f t="shared" si="1103"/>
        <v>0</v>
      </c>
      <c r="G1191" s="296">
        <f t="shared" si="1103"/>
        <v>0</v>
      </c>
      <c r="H1191" s="191">
        <f t="shared" si="1103"/>
        <v>0</v>
      </c>
      <c r="I1191" s="191">
        <f t="shared" si="1103"/>
        <v>0</v>
      </c>
      <c r="J1191" s="191">
        <f t="shared" si="1103"/>
        <v>0</v>
      </c>
      <c r="K1191" s="191">
        <f t="shared" si="1103"/>
        <v>0</v>
      </c>
      <c r="L1191" s="23">
        <f t="shared" si="1084"/>
        <v>0</v>
      </c>
      <c r="M1191" s="23">
        <f t="shared" si="1085"/>
        <v>0</v>
      </c>
      <c r="N1191" s="191">
        <f t="shared" ref="N1191:AP1191" si="1104">N1209+N1200+N1219</f>
        <v>0</v>
      </c>
      <c r="O1191" s="191">
        <f t="shared" si="1104"/>
        <v>0</v>
      </c>
      <c r="P1191" s="191">
        <f t="shared" si="1104"/>
        <v>0</v>
      </c>
      <c r="Q1191" s="111">
        <f t="shared" si="1104"/>
        <v>0</v>
      </c>
      <c r="R1191" s="111">
        <f t="shared" si="1104"/>
        <v>0</v>
      </c>
      <c r="S1191" s="111">
        <f t="shared" si="1104"/>
        <v>0</v>
      </c>
      <c r="T1191" s="111">
        <f t="shared" si="1104"/>
        <v>0</v>
      </c>
      <c r="U1191" s="111">
        <f t="shared" si="1104"/>
        <v>0</v>
      </c>
      <c r="V1191" s="111">
        <f t="shared" si="1104"/>
        <v>0</v>
      </c>
      <c r="W1191" s="111">
        <f t="shared" si="1104"/>
        <v>0</v>
      </c>
      <c r="X1191" s="111">
        <f t="shared" si="1104"/>
        <v>0</v>
      </c>
      <c r="Y1191" s="111">
        <f t="shared" si="1104"/>
        <v>0</v>
      </c>
      <c r="Z1191" s="111">
        <f t="shared" si="1104"/>
        <v>0</v>
      </c>
      <c r="AA1191" s="111">
        <f t="shared" si="1104"/>
        <v>0</v>
      </c>
      <c r="AB1191" s="111">
        <f t="shared" si="1104"/>
        <v>0</v>
      </c>
      <c r="AC1191" s="111">
        <f t="shared" si="1104"/>
        <v>0</v>
      </c>
      <c r="AD1191" s="111">
        <f t="shared" si="1104"/>
        <v>0</v>
      </c>
      <c r="AE1191" s="292">
        <f t="shared" si="1057"/>
        <v>0</v>
      </c>
      <c r="AF1191" s="111">
        <f t="shared" si="1104"/>
        <v>0</v>
      </c>
      <c r="AG1191" s="111">
        <f t="shared" si="1104"/>
        <v>0</v>
      </c>
      <c r="AH1191" s="296">
        <f t="shared" si="1104"/>
        <v>0</v>
      </c>
      <c r="AI1191" s="111">
        <f t="shared" si="1104"/>
        <v>0</v>
      </c>
      <c r="AJ1191" s="111">
        <f t="shared" si="1104"/>
        <v>0</v>
      </c>
      <c r="AK1191" s="111">
        <f t="shared" si="1104"/>
        <v>0</v>
      </c>
      <c r="AL1191" s="111">
        <f t="shared" si="1104"/>
        <v>0</v>
      </c>
      <c r="AM1191" s="111">
        <f t="shared" si="1104"/>
        <v>0</v>
      </c>
      <c r="AN1191" s="111">
        <f t="shared" si="1104"/>
        <v>0</v>
      </c>
      <c r="AO1191" s="111">
        <f t="shared" si="1104"/>
        <v>0</v>
      </c>
      <c r="AP1191" s="111">
        <f t="shared" si="1104"/>
        <v>0</v>
      </c>
    </row>
    <row r="1192" spans="1:42" ht="14.25">
      <c r="A1192" s="43"/>
      <c r="B1192" s="43"/>
      <c r="C1192" s="25" t="s">
        <v>311</v>
      </c>
      <c r="D1192" s="29"/>
      <c r="E1192" s="191">
        <f t="shared" ref="E1192:K1192" si="1105">E1201+E1210+E1220+E1229+E1237</f>
        <v>3800</v>
      </c>
      <c r="F1192" s="111">
        <f t="shared" si="1105"/>
        <v>0</v>
      </c>
      <c r="G1192" s="296">
        <f t="shared" si="1105"/>
        <v>3809</v>
      </c>
      <c r="H1192" s="191">
        <f t="shared" si="1105"/>
        <v>3809</v>
      </c>
      <c r="I1192" s="191">
        <f t="shared" si="1105"/>
        <v>0</v>
      </c>
      <c r="J1192" s="191">
        <f t="shared" si="1105"/>
        <v>0</v>
      </c>
      <c r="K1192" s="191">
        <f t="shared" si="1105"/>
        <v>0</v>
      </c>
      <c r="L1192" s="23">
        <f t="shared" si="1084"/>
        <v>3809</v>
      </c>
      <c r="M1192" s="23">
        <f t="shared" si="1085"/>
        <v>0</v>
      </c>
      <c r="N1192" s="191">
        <f t="shared" ref="N1192:R1192" si="1106">N1201+N1210+N1220+N1229+N1237</f>
        <v>0</v>
      </c>
      <c r="O1192" s="191">
        <f t="shared" si="1106"/>
        <v>0</v>
      </c>
      <c r="P1192" s="191">
        <f t="shared" si="1106"/>
        <v>0</v>
      </c>
      <c r="Q1192" s="111">
        <f t="shared" si="1106"/>
        <v>0</v>
      </c>
      <c r="R1192" s="111">
        <f t="shared" si="1106"/>
        <v>0</v>
      </c>
      <c r="S1192" s="111">
        <f>S1201+S1210+S1220+S1229+S1237</f>
        <v>0</v>
      </c>
      <c r="T1192" s="111">
        <f t="shared" ref="T1192:AP1192" si="1107">T1201+T1210+T1220+T1229+T1237</f>
        <v>0</v>
      </c>
      <c r="U1192" s="111">
        <f t="shared" si="1107"/>
        <v>0</v>
      </c>
      <c r="V1192" s="111">
        <f t="shared" si="1107"/>
        <v>0</v>
      </c>
      <c r="W1192" s="111">
        <f t="shared" si="1107"/>
        <v>0</v>
      </c>
      <c r="X1192" s="111">
        <f t="shared" si="1107"/>
        <v>0</v>
      </c>
      <c r="Y1192" s="111">
        <f t="shared" si="1107"/>
        <v>0</v>
      </c>
      <c r="Z1192" s="111">
        <f t="shared" si="1107"/>
        <v>0</v>
      </c>
      <c r="AA1192" s="111">
        <f t="shared" si="1107"/>
        <v>0</v>
      </c>
      <c r="AB1192" s="111">
        <f t="shared" si="1107"/>
        <v>0</v>
      </c>
      <c r="AC1192" s="111">
        <f t="shared" si="1107"/>
        <v>35</v>
      </c>
      <c r="AD1192" s="111">
        <f t="shared" si="1107"/>
        <v>0</v>
      </c>
      <c r="AE1192" s="292">
        <f t="shared" si="1057"/>
        <v>3844</v>
      </c>
      <c r="AF1192" s="111">
        <f t="shared" si="1107"/>
        <v>3844</v>
      </c>
      <c r="AG1192" s="111">
        <f t="shared" si="1107"/>
        <v>0</v>
      </c>
      <c r="AH1192" s="296">
        <f t="shared" si="1107"/>
        <v>1416</v>
      </c>
      <c r="AI1192" s="111">
        <f t="shared" si="1107"/>
        <v>0</v>
      </c>
      <c r="AJ1192" s="111">
        <f t="shared" si="1107"/>
        <v>0</v>
      </c>
      <c r="AK1192" s="111">
        <f t="shared" si="1107"/>
        <v>0</v>
      </c>
      <c r="AL1192" s="111">
        <f t="shared" si="1107"/>
        <v>350</v>
      </c>
      <c r="AM1192" s="111">
        <f t="shared" si="1107"/>
        <v>0</v>
      </c>
      <c r="AN1192" s="111">
        <f t="shared" si="1107"/>
        <v>0</v>
      </c>
      <c r="AO1192" s="111">
        <f t="shared" si="1107"/>
        <v>0</v>
      </c>
      <c r="AP1192" s="111">
        <f t="shared" si="1107"/>
        <v>0</v>
      </c>
    </row>
    <row r="1193" spans="1:42" ht="14.25">
      <c r="A1193" s="43"/>
      <c r="B1193" s="43"/>
      <c r="C1193" s="31" t="s">
        <v>317</v>
      </c>
      <c r="D1193" s="26" t="s">
        <v>318</v>
      </c>
      <c r="E1193" s="248">
        <f t="shared" ref="E1193:K1193" si="1108">E1202+E1211+E1221+E1229+E1237</f>
        <v>3800</v>
      </c>
      <c r="F1193" s="38">
        <f t="shared" si="1108"/>
        <v>0</v>
      </c>
      <c r="G1193" s="286">
        <f t="shared" si="1108"/>
        <v>3809</v>
      </c>
      <c r="H1193" s="248">
        <f t="shared" si="1108"/>
        <v>3809</v>
      </c>
      <c r="I1193" s="248">
        <f t="shared" si="1108"/>
        <v>0</v>
      </c>
      <c r="J1193" s="248">
        <f t="shared" si="1108"/>
        <v>0</v>
      </c>
      <c r="K1193" s="248">
        <f t="shared" si="1108"/>
        <v>0</v>
      </c>
      <c r="L1193" s="23">
        <f t="shared" si="1084"/>
        <v>3809</v>
      </c>
      <c r="M1193" s="23">
        <f t="shared" si="1085"/>
        <v>0</v>
      </c>
      <c r="N1193" s="248">
        <f t="shared" ref="N1193:R1193" si="1109">N1202+N1211+N1221+N1229+N1237</f>
        <v>0</v>
      </c>
      <c r="O1193" s="248">
        <f t="shared" si="1109"/>
        <v>0</v>
      </c>
      <c r="P1193" s="248">
        <f t="shared" si="1109"/>
        <v>0</v>
      </c>
      <c r="Q1193" s="38">
        <f t="shared" si="1109"/>
        <v>0</v>
      </c>
      <c r="R1193" s="38">
        <f t="shared" si="1109"/>
        <v>0</v>
      </c>
      <c r="S1193" s="38">
        <f>S1202+S1211+S1221+S1229+S1237</f>
        <v>0</v>
      </c>
      <c r="T1193" s="38">
        <f t="shared" ref="T1193:AP1193" si="1110">T1202+T1211+T1221+T1229+T1237</f>
        <v>0</v>
      </c>
      <c r="U1193" s="38">
        <f t="shared" si="1110"/>
        <v>0</v>
      </c>
      <c r="V1193" s="38">
        <f t="shared" si="1110"/>
        <v>0</v>
      </c>
      <c r="W1193" s="38">
        <f t="shared" si="1110"/>
        <v>0</v>
      </c>
      <c r="X1193" s="38">
        <f t="shared" si="1110"/>
        <v>0</v>
      </c>
      <c r="Y1193" s="38">
        <f t="shared" si="1110"/>
        <v>0</v>
      </c>
      <c r="Z1193" s="38">
        <f t="shared" si="1110"/>
        <v>0</v>
      </c>
      <c r="AA1193" s="38">
        <f t="shared" si="1110"/>
        <v>0</v>
      </c>
      <c r="AB1193" s="38">
        <f t="shared" si="1110"/>
        <v>0</v>
      </c>
      <c r="AC1193" s="38">
        <f t="shared" si="1110"/>
        <v>35</v>
      </c>
      <c r="AD1193" s="38">
        <f t="shared" si="1110"/>
        <v>0</v>
      </c>
      <c r="AE1193" s="292">
        <f t="shared" si="1057"/>
        <v>3844</v>
      </c>
      <c r="AF1193" s="38">
        <f t="shared" si="1110"/>
        <v>3844</v>
      </c>
      <c r="AG1193" s="38">
        <f t="shared" si="1110"/>
        <v>0</v>
      </c>
      <c r="AH1193" s="286">
        <f t="shared" si="1110"/>
        <v>1416</v>
      </c>
      <c r="AI1193" s="38">
        <f t="shared" si="1110"/>
        <v>0</v>
      </c>
      <c r="AJ1193" s="38">
        <f t="shared" si="1110"/>
        <v>0</v>
      </c>
      <c r="AK1193" s="38">
        <f t="shared" si="1110"/>
        <v>0</v>
      </c>
      <c r="AL1193" s="38">
        <f t="shared" si="1110"/>
        <v>350</v>
      </c>
      <c r="AM1193" s="38">
        <f t="shared" si="1110"/>
        <v>0</v>
      </c>
      <c r="AN1193" s="38">
        <f t="shared" si="1110"/>
        <v>0</v>
      </c>
      <c r="AO1193" s="38">
        <f t="shared" si="1110"/>
        <v>0</v>
      </c>
      <c r="AP1193" s="38">
        <f t="shared" si="1110"/>
        <v>0</v>
      </c>
    </row>
    <row r="1194" spans="1:42" ht="26.25" customHeight="1">
      <c r="A1194" s="43" t="s">
        <v>694</v>
      </c>
      <c r="B1194" s="43"/>
      <c r="C1194" s="154" t="s">
        <v>538</v>
      </c>
      <c r="D1194" s="129" t="s">
        <v>692</v>
      </c>
      <c r="E1194" s="263">
        <f t="shared" ref="E1194:K1194" si="1111">E1195+E1201</f>
        <v>2189</v>
      </c>
      <c r="F1194" s="156">
        <f t="shared" si="1111"/>
        <v>2475</v>
      </c>
      <c r="G1194" s="300">
        <f t="shared" si="1111"/>
        <v>2565</v>
      </c>
      <c r="H1194" s="263">
        <f t="shared" si="1111"/>
        <v>735</v>
      </c>
      <c r="I1194" s="263">
        <f t="shared" si="1111"/>
        <v>605</v>
      </c>
      <c r="J1194" s="263">
        <f t="shared" si="1111"/>
        <v>615</v>
      </c>
      <c r="K1194" s="263">
        <f t="shared" si="1111"/>
        <v>610</v>
      </c>
      <c r="L1194" s="23">
        <f t="shared" si="1084"/>
        <v>2565</v>
      </c>
      <c r="M1194" s="23">
        <f t="shared" si="1085"/>
        <v>0</v>
      </c>
      <c r="N1194" s="263">
        <f t="shared" ref="N1194:R1194" si="1112">N1195+N1201</f>
        <v>2500</v>
      </c>
      <c r="O1194" s="263">
        <f t="shared" si="1112"/>
        <v>2500</v>
      </c>
      <c r="P1194" s="263">
        <f t="shared" si="1112"/>
        <v>2500</v>
      </c>
      <c r="Q1194" s="156">
        <f t="shared" si="1112"/>
        <v>0</v>
      </c>
      <c r="R1194" s="156">
        <f t="shared" si="1112"/>
        <v>2621</v>
      </c>
      <c r="S1194" s="156">
        <f>S1195+S1201</f>
        <v>-1052</v>
      </c>
      <c r="T1194" s="156">
        <f t="shared" ref="T1194:AP1194" si="1113">T1195+T1201</f>
        <v>0</v>
      </c>
      <c r="U1194" s="156">
        <f t="shared" si="1113"/>
        <v>0</v>
      </c>
      <c r="V1194" s="156">
        <f t="shared" si="1113"/>
        <v>0</v>
      </c>
      <c r="W1194" s="156">
        <f t="shared" si="1113"/>
        <v>0</v>
      </c>
      <c r="X1194" s="156">
        <f t="shared" si="1113"/>
        <v>-430</v>
      </c>
      <c r="Y1194" s="156">
        <f t="shared" si="1113"/>
        <v>0</v>
      </c>
      <c r="Z1194" s="156">
        <f t="shared" si="1113"/>
        <v>0</v>
      </c>
      <c r="AA1194" s="156">
        <f t="shared" si="1113"/>
        <v>0</v>
      </c>
      <c r="AB1194" s="156">
        <f t="shared" si="1113"/>
        <v>0</v>
      </c>
      <c r="AC1194" s="156">
        <f t="shared" si="1113"/>
        <v>0</v>
      </c>
      <c r="AD1194" s="156">
        <f t="shared" si="1113"/>
        <v>0</v>
      </c>
      <c r="AE1194" s="292">
        <f t="shared" si="1057"/>
        <v>3704</v>
      </c>
      <c r="AF1194" s="156">
        <f t="shared" si="1113"/>
        <v>3704</v>
      </c>
      <c r="AG1194" s="156">
        <f t="shared" si="1113"/>
        <v>3358</v>
      </c>
      <c r="AH1194" s="300">
        <f t="shared" si="1113"/>
        <v>5330</v>
      </c>
      <c r="AI1194" s="156">
        <f t="shared" si="1113"/>
        <v>0</v>
      </c>
      <c r="AJ1194" s="156">
        <f t="shared" si="1113"/>
        <v>0</v>
      </c>
      <c r="AK1194" s="156">
        <f t="shared" si="1113"/>
        <v>0</v>
      </c>
      <c r="AL1194" s="156">
        <f t="shared" si="1113"/>
        <v>0</v>
      </c>
      <c r="AM1194" s="156">
        <f t="shared" si="1113"/>
        <v>0</v>
      </c>
      <c r="AN1194" s="156">
        <f t="shared" si="1113"/>
        <v>0</v>
      </c>
      <c r="AO1194" s="156">
        <f t="shared" si="1113"/>
        <v>0</v>
      </c>
      <c r="AP1194" s="156">
        <f t="shared" si="1113"/>
        <v>0</v>
      </c>
    </row>
    <row r="1195" spans="1:42" ht="14.25">
      <c r="A1195" s="43"/>
      <c r="B1195" s="43"/>
      <c r="C1195" s="25" t="s">
        <v>298</v>
      </c>
      <c r="D1195" s="29"/>
      <c r="E1195" s="191">
        <f t="shared" ref="E1195:K1195" si="1114">E1196+E1200</f>
        <v>2189</v>
      </c>
      <c r="F1195" s="111">
        <f t="shared" si="1114"/>
        <v>2475</v>
      </c>
      <c r="G1195" s="296">
        <f t="shared" si="1114"/>
        <v>2455</v>
      </c>
      <c r="H1195" s="191">
        <f t="shared" si="1114"/>
        <v>625</v>
      </c>
      <c r="I1195" s="191">
        <f t="shared" si="1114"/>
        <v>605</v>
      </c>
      <c r="J1195" s="191">
        <f t="shared" si="1114"/>
        <v>615</v>
      </c>
      <c r="K1195" s="191">
        <f t="shared" si="1114"/>
        <v>610</v>
      </c>
      <c r="L1195" s="23">
        <f t="shared" si="1084"/>
        <v>2455</v>
      </c>
      <c r="M1195" s="23">
        <f t="shared" si="1085"/>
        <v>0</v>
      </c>
      <c r="N1195" s="191">
        <f t="shared" ref="N1195:AP1195" si="1115">N1196+N1200</f>
        <v>2500</v>
      </c>
      <c r="O1195" s="191">
        <f t="shared" si="1115"/>
        <v>2500</v>
      </c>
      <c r="P1195" s="191">
        <f t="shared" si="1115"/>
        <v>2500</v>
      </c>
      <c r="Q1195" s="111">
        <f t="shared" si="1115"/>
        <v>0</v>
      </c>
      <c r="R1195" s="111">
        <f t="shared" si="1115"/>
        <v>2621</v>
      </c>
      <c r="S1195" s="111">
        <f t="shared" si="1115"/>
        <v>-1052</v>
      </c>
      <c r="T1195" s="111">
        <f t="shared" si="1115"/>
        <v>0</v>
      </c>
      <c r="U1195" s="111">
        <f t="shared" si="1115"/>
        <v>0</v>
      </c>
      <c r="V1195" s="111">
        <f t="shared" si="1115"/>
        <v>0</v>
      </c>
      <c r="W1195" s="111">
        <f t="shared" si="1115"/>
        <v>0</v>
      </c>
      <c r="X1195" s="111">
        <f t="shared" si="1115"/>
        <v>-430</v>
      </c>
      <c r="Y1195" s="111">
        <f t="shared" si="1115"/>
        <v>0</v>
      </c>
      <c r="Z1195" s="111">
        <f t="shared" si="1115"/>
        <v>0</v>
      </c>
      <c r="AA1195" s="111">
        <f t="shared" si="1115"/>
        <v>0</v>
      </c>
      <c r="AB1195" s="111">
        <f t="shared" si="1115"/>
        <v>0</v>
      </c>
      <c r="AC1195" s="111">
        <f t="shared" si="1115"/>
        <v>0</v>
      </c>
      <c r="AD1195" s="111">
        <f t="shared" si="1115"/>
        <v>0</v>
      </c>
      <c r="AE1195" s="292">
        <f t="shared" si="1057"/>
        <v>3594</v>
      </c>
      <c r="AF1195" s="111">
        <f t="shared" si="1115"/>
        <v>3594</v>
      </c>
      <c r="AG1195" s="111">
        <f t="shared" si="1115"/>
        <v>3358</v>
      </c>
      <c r="AH1195" s="296">
        <f t="shared" si="1115"/>
        <v>4730</v>
      </c>
      <c r="AI1195" s="111">
        <f t="shared" si="1115"/>
        <v>0</v>
      </c>
      <c r="AJ1195" s="111">
        <f t="shared" si="1115"/>
        <v>0</v>
      </c>
      <c r="AK1195" s="111">
        <f t="shared" si="1115"/>
        <v>0</v>
      </c>
      <c r="AL1195" s="111">
        <f t="shared" si="1115"/>
        <v>0</v>
      </c>
      <c r="AM1195" s="111">
        <f t="shared" si="1115"/>
        <v>0</v>
      </c>
      <c r="AN1195" s="111">
        <f t="shared" si="1115"/>
        <v>0</v>
      </c>
      <c r="AO1195" s="111">
        <f t="shared" si="1115"/>
        <v>0</v>
      </c>
      <c r="AP1195" s="111">
        <f t="shared" si="1115"/>
        <v>0</v>
      </c>
    </row>
    <row r="1196" spans="1:42" ht="14.25">
      <c r="A1196" s="43"/>
      <c r="B1196" s="43"/>
      <c r="C1196" s="28" t="s">
        <v>299</v>
      </c>
      <c r="D1196" s="29">
        <v>1</v>
      </c>
      <c r="E1196" s="248">
        <f t="shared" ref="E1196:AP1196" si="1116">E1197</f>
        <v>2189</v>
      </c>
      <c r="F1196" s="38">
        <f t="shared" si="1116"/>
        <v>2475</v>
      </c>
      <c r="G1196" s="286">
        <f t="shared" si="1116"/>
        <v>2455</v>
      </c>
      <c r="H1196" s="248">
        <f t="shared" si="1116"/>
        <v>625</v>
      </c>
      <c r="I1196" s="248">
        <f t="shared" si="1116"/>
        <v>605</v>
      </c>
      <c r="J1196" s="248">
        <f t="shared" si="1116"/>
        <v>615</v>
      </c>
      <c r="K1196" s="248">
        <f t="shared" si="1116"/>
        <v>610</v>
      </c>
      <c r="L1196" s="23">
        <f t="shared" si="1084"/>
        <v>2455</v>
      </c>
      <c r="M1196" s="23">
        <f t="shared" si="1085"/>
        <v>0</v>
      </c>
      <c r="N1196" s="248">
        <f t="shared" si="1116"/>
        <v>2500</v>
      </c>
      <c r="O1196" s="248">
        <f t="shared" si="1116"/>
        <v>2500</v>
      </c>
      <c r="P1196" s="248">
        <f t="shared" si="1116"/>
        <v>2500</v>
      </c>
      <c r="Q1196" s="38">
        <f t="shared" si="1116"/>
        <v>0</v>
      </c>
      <c r="R1196" s="38">
        <f t="shared" si="1116"/>
        <v>2621</v>
      </c>
      <c r="S1196" s="38">
        <f t="shared" si="1116"/>
        <v>-1052</v>
      </c>
      <c r="T1196" s="38">
        <f t="shared" si="1116"/>
        <v>0</v>
      </c>
      <c r="U1196" s="38">
        <f t="shared" si="1116"/>
        <v>0</v>
      </c>
      <c r="V1196" s="38">
        <f t="shared" si="1116"/>
        <v>0</v>
      </c>
      <c r="W1196" s="38">
        <f t="shared" si="1116"/>
        <v>0</v>
      </c>
      <c r="X1196" s="38">
        <f t="shared" si="1116"/>
        <v>-430</v>
      </c>
      <c r="Y1196" s="38">
        <f t="shared" si="1116"/>
        <v>0</v>
      </c>
      <c r="Z1196" s="38">
        <f t="shared" si="1116"/>
        <v>0</v>
      </c>
      <c r="AA1196" s="38">
        <f t="shared" si="1116"/>
        <v>0</v>
      </c>
      <c r="AB1196" s="38">
        <f t="shared" si="1116"/>
        <v>0</v>
      </c>
      <c r="AC1196" s="38">
        <f t="shared" si="1116"/>
        <v>0</v>
      </c>
      <c r="AD1196" s="38">
        <f t="shared" si="1116"/>
        <v>0</v>
      </c>
      <c r="AE1196" s="292">
        <f t="shared" si="1057"/>
        <v>3594</v>
      </c>
      <c r="AF1196" s="38">
        <f t="shared" si="1116"/>
        <v>3594</v>
      </c>
      <c r="AG1196" s="38">
        <f t="shared" si="1116"/>
        <v>3358</v>
      </c>
      <c r="AH1196" s="286">
        <f t="shared" si="1116"/>
        <v>4730</v>
      </c>
      <c r="AI1196" s="38">
        <f t="shared" si="1116"/>
        <v>0</v>
      </c>
      <c r="AJ1196" s="38">
        <f t="shared" si="1116"/>
        <v>0</v>
      </c>
      <c r="AK1196" s="38">
        <f t="shared" si="1116"/>
        <v>0</v>
      </c>
      <c r="AL1196" s="38">
        <f t="shared" si="1116"/>
        <v>0</v>
      </c>
      <c r="AM1196" s="38">
        <f t="shared" si="1116"/>
        <v>0</v>
      </c>
      <c r="AN1196" s="38">
        <f t="shared" si="1116"/>
        <v>0</v>
      </c>
      <c r="AO1196" s="38">
        <f t="shared" si="1116"/>
        <v>0</v>
      </c>
      <c r="AP1196" s="38">
        <f t="shared" si="1116"/>
        <v>0</v>
      </c>
    </row>
    <row r="1197" spans="1:42" ht="14.25">
      <c r="A1197" s="43"/>
      <c r="B1197" s="43"/>
      <c r="C1197" s="28" t="s">
        <v>695</v>
      </c>
      <c r="D1197" s="29" t="s">
        <v>536</v>
      </c>
      <c r="E1197" s="248">
        <f t="shared" ref="E1197:K1197" si="1117">E1198+E1199</f>
        <v>2189</v>
      </c>
      <c r="F1197" s="38">
        <f t="shared" si="1117"/>
        <v>2475</v>
      </c>
      <c r="G1197" s="286">
        <f t="shared" si="1117"/>
        <v>2455</v>
      </c>
      <c r="H1197" s="248">
        <f t="shared" si="1117"/>
        <v>625</v>
      </c>
      <c r="I1197" s="248">
        <f t="shared" si="1117"/>
        <v>605</v>
      </c>
      <c r="J1197" s="248">
        <f t="shared" si="1117"/>
        <v>615</v>
      </c>
      <c r="K1197" s="248">
        <f t="shared" si="1117"/>
        <v>610</v>
      </c>
      <c r="L1197" s="23">
        <f t="shared" si="1084"/>
        <v>2455</v>
      </c>
      <c r="M1197" s="23">
        <f t="shared" si="1085"/>
        <v>0</v>
      </c>
      <c r="N1197" s="248">
        <f t="shared" ref="N1197:AP1197" si="1118">N1198+N1199</f>
        <v>2500</v>
      </c>
      <c r="O1197" s="248">
        <f t="shared" si="1118"/>
        <v>2500</v>
      </c>
      <c r="P1197" s="248">
        <f t="shared" si="1118"/>
        <v>2500</v>
      </c>
      <c r="Q1197" s="38">
        <f t="shared" si="1118"/>
        <v>0</v>
      </c>
      <c r="R1197" s="38">
        <f t="shared" si="1118"/>
        <v>2621</v>
      </c>
      <c r="S1197" s="38">
        <f t="shared" si="1118"/>
        <v>-1052</v>
      </c>
      <c r="T1197" s="38">
        <f t="shared" si="1118"/>
        <v>0</v>
      </c>
      <c r="U1197" s="38">
        <f t="shared" si="1118"/>
        <v>0</v>
      </c>
      <c r="V1197" s="38">
        <f t="shared" si="1118"/>
        <v>0</v>
      </c>
      <c r="W1197" s="38">
        <f t="shared" si="1118"/>
        <v>0</v>
      </c>
      <c r="X1197" s="38">
        <f t="shared" si="1118"/>
        <v>-430</v>
      </c>
      <c r="Y1197" s="38">
        <f t="shared" si="1118"/>
        <v>0</v>
      </c>
      <c r="Z1197" s="38">
        <f t="shared" si="1118"/>
        <v>0</v>
      </c>
      <c r="AA1197" s="38">
        <f t="shared" si="1118"/>
        <v>0</v>
      </c>
      <c r="AB1197" s="38">
        <f t="shared" si="1118"/>
        <v>0</v>
      </c>
      <c r="AC1197" s="38">
        <f t="shared" si="1118"/>
        <v>0</v>
      </c>
      <c r="AD1197" s="38">
        <f t="shared" si="1118"/>
        <v>0</v>
      </c>
      <c r="AE1197" s="292">
        <f t="shared" si="1057"/>
        <v>3594</v>
      </c>
      <c r="AF1197" s="38">
        <f t="shared" si="1118"/>
        <v>3594</v>
      </c>
      <c r="AG1197" s="38">
        <f t="shared" si="1118"/>
        <v>3358</v>
      </c>
      <c r="AH1197" s="286">
        <f t="shared" si="1118"/>
        <v>4730</v>
      </c>
      <c r="AI1197" s="38">
        <f t="shared" si="1118"/>
        <v>0</v>
      </c>
      <c r="AJ1197" s="38">
        <f t="shared" si="1118"/>
        <v>0</v>
      </c>
      <c r="AK1197" s="38">
        <f t="shared" si="1118"/>
        <v>0</v>
      </c>
      <c r="AL1197" s="38">
        <f t="shared" si="1118"/>
        <v>0</v>
      </c>
      <c r="AM1197" s="38">
        <f t="shared" si="1118"/>
        <v>0</v>
      </c>
      <c r="AN1197" s="38">
        <f t="shared" si="1118"/>
        <v>0</v>
      </c>
      <c r="AO1197" s="38">
        <f t="shared" si="1118"/>
        <v>0</v>
      </c>
      <c r="AP1197" s="38">
        <f t="shared" si="1118"/>
        <v>0</v>
      </c>
    </row>
    <row r="1198" spans="1:42" ht="12.75" customHeight="1">
      <c r="A1198" s="43"/>
      <c r="B1198" s="43"/>
      <c r="C1198" s="28" t="s">
        <v>300</v>
      </c>
      <c r="D1198" s="29">
        <v>10</v>
      </c>
      <c r="E1198" s="186">
        <v>1739</v>
      </c>
      <c r="F1198" s="30">
        <v>1955</v>
      </c>
      <c r="G1198" s="93">
        <v>1955</v>
      </c>
      <c r="H1198" s="186">
        <v>500</v>
      </c>
      <c r="I1198" s="186">
        <v>480</v>
      </c>
      <c r="J1198" s="186">
        <v>490</v>
      </c>
      <c r="K1198" s="186">
        <v>485</v>
      </c>
      <c r="L1198" s="23">
        <f t="shared" si="1084"/>
        <v>1955</v>
      </c>
      <c r="M1198" s="23">
        <f t="shared" si="1085"/>
        <v>0</v>
      </c>
      <c r="N1198" s="186">
        <v>2000</v>
      </c>
      <c r="O1198" s="186">
        <v>2000</v>
      </c>
      <c r="P1198" s="186">
        <v>2000</v>
      </c>
      <c r="Q1198" s="30"/>
      <c r="R1198" s="30">
        <v>1824</v>
      </c>
      <c r="S1198" s="30">
        <v>-680</v>
      </c>
      <c r="T1198" s="30"/>
      <c r="U1198" s="30"/>
      <c r="V1198" s="30"/>
      <c r="W1198" s="30"/>
      <c r="X1198" s="30">
        <v>-430</v>
      </c>
      <c r="Y1198" s="30"/>
      <c r="Z1198" s="30"/>
      <c r="AA1198" s="30"/>
      <c r="AB1198" s="30"/>
      <c r="AC1198" s="30"/>
      <c r="AD1198" s="30"/>
      <c r="AE1198" s="292">
        <f t="shared" si="1057"/>
        <v>2669</v>
      </c>
      <c r="AF1198" s="30">
        <v>2669</v>
      </c>
      <c r="AG1198" s="30">
        <v>2573</v>
      </c>
      <c r="AH1198" s="93">
        <v>3330</v>
      </c>
      <c r="AI1198" s="30"/>
      <c r="AJ1198" s="30"/>
      <c r="AK1198" s="30"/>
      <c r="AL1198" s="30"/>
      <c r="AM1198" s="30"/>
      <c r="AN1198" s="30"/>
      <c r="AO1198" s="30"/>
      <c r="AP1198" s="30"/>
    </row>
    <row r="1199" spans="1:42" ht="14.25" customHeight="1">
      <c r="A1199" s="43"/>
      <c r="B1199" s="43"/>
      <c r="C1199" s="28" t="s">
        <v>301</v>
      </c>
      <c r="D1199" s="29">
        <v>20</v>
      </c>
      <c r="E1199" s="186">
        <v>450</v>
      </c>
      <c r="F1199" s="30">
        <v>520</v>
      </c>
      <c r="G1199" s="93">
        <v>500</v>
      </c>
      <c r="H1199" s="186">
        <v>125</v>
      </c>
      <c r="I1199" s="186">
        <v>125</v>
      </c>
      <c r="J1199" s="186">
        <v>125</v>
      </c>
      <c r="K1199" s="186">
        <v>125</v>
      </c>
      <c r="L1199" s="23">
        <f t="shared" si="1084"/>
        <v>500</v>
      </c>
      <c r="M1199" s="23">
        <f t="shared" si="1085"/>
        <v>0</v>
      </c>
      <c r="N1199" s="186">
        <v>500</v>
      </c>
      <c r="O1199" s="186">
        <v>500</v>
      </c>
      <c r="P1199" s="186">
        <v>500</v>
      </c>
      <c r="Q1199" s="30"/>
      <c r="R1199" s="30">
        <v>797</v>
      </c>
      <c r="S1199" s="30">
        <v>-372</v>
      </c>
      <c r="T1199" s="30"/>
      <c r="U1199" s="30"/>
      <c r="V1199" s="30"/>
      <c r="W1199" s="30"/>
      <c r="X1199" s="30"/>
      <c r="Y1199" s="30"/>
      <c r="Z1199" s="30"/>
      <c r="AA1199" s="30"/>
      <c r="AB1199" s="30"/>
      <c r="AC1199" s="30"/>
      <c r="AD1199" s="30"/>
      <c r="AE1199" s="292">
        <f t="shared" si="1057"/>
        <v>925</v>
      </c>
      <c r="AF1199" s="30">
        <v>925</v>
      </c>
      <c r="AG1199" s="30">
        <v>785</v>
      </c>
      <c r="AH1199" s="93">
        <v>1400</v>
      </c>
      <c r="AI1199" s="30"/>
      <c r="AJ1199" s="30"/>
      <c r="AK1199" s="30"/>
      <c r="AL1199" s="30"/>
      <c r="AM1199" s="30"/>
      <c r="AN1199" s="30"/>
      <c r="AO1199" s="30"/>
      <c r="AP1199" s="30"/>
    </row>
    <row r="1200" spans="1:42" ht="14.25" hidden="1" customHeight="1">
      <c r="A1200" s="43"/>
      <c r="B1200" s="43"/>
      <c r="C1200" s="25" t="s">
        <v>693</v>
      </c>
      <c r="D1200" s="26">
        <v>85.01</v>
      </c>
      <c r="E1200" s="186"/>
      <c r="F1200" s="30"/>
      <c r="G1200" s="93"/>
      <c r="H1200" s="186"/>
      <c r="I1200" s="186"/>
      <c r="J1200" s="186"/>
      <c r="K1200" s="186"/>
      <c r="L1200" s="23">
        <f t="shared" si="1084"/>
        <v>0</v>
      </c>
      <c r="M1200" s="23">
        <f t="shared" si="1085"/>
        <v>0</v>
      </c>
      <c r="N1200" s="186"/>
      <c r="O1200" s="186"/>
      <c r="P1200" s="186"/>
      <c r="Q1200" s="30"/>
      <c r="R1200" s="30"/>
      <c r="S1200" s="30"/>
      <c r="T1200" s="30"/>
      <c r="U1200" s="30"/>
      <c r="V1200" s="30"/>
      <c r="W1200" s="30"/>
      <c r="X1200" s="30"/>
      <c r="Y1200" s="30"/>
      <c r="Z1200" s="30"/>
      <c r="AA1200" s="30"/>
      <c r="AB1200" s="30"/>
      <c r="AC1200" s="30"/>
      <c r="AD1200" s="30"/>
      <c r="AE1200" s="292">
        <f t="shared" si="1057"/>
        <v>0</v>
      </c>
      <c r="AF1200" s="30"/>
      <c r="AG1200" s="30"/>
      <c r="AH1200" s="93"/>
      <c r="AI1200" s="30"/>
      <c r="AJ1200" s="30"/>
      <c r="AK1200" s="30"/>
      <c r="AL1200" s="30"/>
      <c r="AM1200" s="30"/>
      <c r="AN1200" s="30"/>
      <c r="AO1200" s="30"/>
      <c r="AP1200" s="30"/>
    </row>
    <row r="1201" spans="1:42" ht="17.25" customHeight="1">
      <c r="A1201" s="43"/>
      <c r="B1201" s="43"/>
      <c r="C1201" s="25" t="s">
        <v>311</v>
      </c>
      <c r="D1201" s="29"/>
      <c r="E1201" s="248">
        <f t="shared" ref="E1201:AP1201" si="1119">E1202</f>
        <v>0</v>
      </c>
      <c r="F1201" s="38">
        <f t="shared" si="1119"/>
        <v>0</v>
      </c>
      <c r="G1201" s="286">
        <f t="shared" si="1119"/>
        <v>110</v>
      </c>
      <c r="H1201" s="248">
        <f t="shared" si="1119"/>
        <v>110</v>
      </c>
      <c r="I1201" s="248">
        <f t="shared" si="1119"/>
        <v>0</v>
      </c>
      <c r="J1201" s="248">
        <f t="shared" si="1119"/>
        <v>0</v>
      </c>
      <c r="K1201" s="248">
        <f t="shared" si="1119"/>
        <v>0</v>
      </c>
      <c r="L1201" s="23">
        <f t="shared" si="1084"/>
        <v>110</v>
      </c>
      <c r="M1201" s="23">
        <f t="shared" si="1085"/>
        <v>0</v>
      </c>
      <c r="N1201" s="248">
        <f t="shared" si="1119"/>
        <v>0</v>
      </c>
      <c r="O1201" s="248">
        <f t="shared" si="1119"/>
        <v>0</v>
      </c>
      <c r="P1201" s="248">
        <f t="shared" si="1119"/>
        <v>0</v>
      </c>
      <c r="Q1201" s="38">
        <f t="shared" si="1119"/>
        <v>0</v>
      </c>
      <c r="R1201" s="38">
        <f t="shared" si="1119"/>
        <v>0</v>
      </c>
      <c r="S1201" s="38">
        <f>S1202</f>
        <v>0</v>
      </c>
      <c r="T1201" s="38">
        <f t="shared" si="1119"/>
        <v>0</v>
      </c>
      <c r="U1201" s="38">
        <f t="shared" si="1119"/>
        <v>0</v>
      </c>
      <c r="V1201" s="38">
        <f t="shared" si="1119"/>
        <v>0</v>
      </c>
      <c r="W1201" s="38">
        <f t="shared" si="1119"/>
        <v>0</v>
      </c>
      <c r="X1201" s="38">
        <f t="shared" si="1119"/>
        <v>0</v>
      </c>
      <c r="Y1201" s="38">
        <f t="shared" si="1119"/>
        <v>0</v>
      </c>
      <c r="Z1201" s="38">
        <f t="shared" si="1119"/>
        <v>0</v>
      </c>
      <c r="AA1201" s="38">
        <f t="shared" si="1119"/>
        <v>0</v>
      </c>
      <c r="AB1201" s="38">
        <f t="shared" si="1119"/>
        <v>0</v>
      </c>
      <c r="AC1201" s="38">
        <f t="shared" si="1119"/>
        <v>0</v>
      </c>
      <c r="AD1201" s="38">
        <f t="shared" si="1119"/>
        <v>0</v>
      </c>
      <c r="AE1201" s="292">
        <f t="shared" si="1057"/>
        <v>110</v>
      </c>
      <c r="AF1201" s="38">
        <f t="shared" si="1119"/>
        <v>110</v>
      </c>
      <c r="AG1201" s="38">
        <f t="shared" si="1119"/>
        <v>0</v>
      </c>
      <c r="AH1201" s="286">
        <f t="shared" si="1119"/>
        <v>600</v>
      </c>
      <c r="AI1201" s="38">
        <f t="shared" si="1119"/>
        <v>0</v>
      </c>
      <c r="AJ1201" s="38">
        <f t="shared" si="1119"/>
        <v>0</v>
      </c>
      <c r="AK1201" s="38">
        <f t="shared" si="1119"/>
        <v>0</v>
      </c>
      <c r="AL1201" s="38">
        <f t="shared" si="1119"/>
        <v>0</v>
      </c>
      <c r="AM1201" s="38">
        <f t="shared" si="1119"/>
        <v>0</v>
      </c>
      <c r="AN1201" s="38">
        <f t="shared" si="1119"/>
        <v>0</v>
      </c>
      <c r="AO1201" s="38">
        <f t="shared" si="1119"/>
        <v>0</v>
      </c>
      <c r="AP1201" s="38">
        <f t="shared" si="1119"/>
        <v>0</v>
      </c>
    </row>
    <row r="1202" spans="1:42" ht="23.25" customHeight="1">
      <c r="A1202" s="43"/>
      <c r="B1202" s="43"/>
      <c r="C1202" s="28" t="s">
        <v>317</v>
      </c>
      <c r="D1202" s="29" t="s">
        <v>318</v>
      </c>
      <c r="E1202" s="186">
        <v>0</v>
      </c>
      <c r="F1202" s="30"/>
      <c r="G1202" s="93">
        <v>110</v>
      </c>
      <c r="H1202" s="186">
        <v>110</v>
      </c>
      <c r="I1202" s="186"/>
      <c r="J1202" s="186"/>
      <c r="K1202" s="186"/>
      <c r="L1202" s="23">
        <f t="shared" si="1084"/>
        <v>110</v>
      </c>
      <c r="M1202" s="23">
        <f t="shared" si="1085"/>
        <v>0</v>
      </c>
      <c r="N1202" s="186">
        <v>0</v>
      </c>
      <c r="O1202" s="186">
        <v>0</v>
      </c>
      <c r="P1202" s="186">
        <v>0</v>
      </c>
      <c r="Q1202" s="30"/>
      <c r="R1202" s="30"/>
      <c r="S1202" s="30"/>
      <c r="T1202" s="30"/>
      <c r="U1202" s="30"/>
      <c r="V1202" s="30"/>
      <c r="W1202" s="30"/>
      <c r="X1202" s="30"/>
      <c r="Y1202" s="30"/>
      <c r="Z1202" s="30"/>
      <c r="AA1202" s="30"/>
      <c r="AB1202" s="30"/>
      <c r="AC1202" s="30"/>
      <c r="AD1202" s="30"/>
      <c r="AE1202" s="292">
        <f t="shared" ref="AE1202:AE1265" si="1120">G1202+Q1202+R1202+S1202+T1202+U1202+AA1202+V1202+W1202+X1202+Y1202+Z1202+AB1202+AC1202+AD1202</f>
        <v>110</v>
      </c>
      <c r="AF1202" s="30">
        <v>110</v>
      </c>
      <c r="AG1202" s="30"/>
      <c r="AH1202" s="93">
        <f>600</f>
        <v>600</v>
      </c>
      <c r="AI1202" s="30"/>
      <c r="AJ1202" s="30"/>
      <c r="AK1202" s="30"/>
      <c r="AL1202" s="30"/>
      <c r="AM1202" s="30"/>
      <c r="AN1202" s="30"/>
      <c r="AO1202" s="30"/>
      <c r="AP1202" s="30"/>
    </row>
    <row r="1203" spans="1:42" ht="27" customHeight="1">
      <c r="A1203" s="43" t="s">
        <v>696</v>
      </c>
      <c r="B1203" s="43"/>
      <c r="C1203" s="154" t="s">
        <v>540</v>
      </c>
      <c r="D1203" s="129" t="s">
        <v>692</v>
      </c>
      <c r="E1203" s="263">
        <f t="shared" ref="E1203:K1203" si="1121">E1204+E1210</f>
        <v>5475</v>
      </c>
      <c r="F1203" s="156">
        <f t="shared" si="1121"/>
        <v>3240</v>
      </c>
      <c r="G1203" s="300">
        <f t="shared" si="1121"/>
        <v>6879</v>
      </c>
      <c r="H1203" s="263">
        <f t="shared" si="1121"/>
        <v>4379</v>
      </c>
      <c r="I1203" s="263">
        <f t="shared" si="1121"/>
        <v>800</v>
      </c>
      <c r="J1203" s="263">
        <f t="shared" si="1121"/>
        <v>850</v>
      </c>
      <c r="K1203" s="263">
        <f t="shared" si="1121"/>
        <v>850</v>
      </c>
      <c r="L1203" s="23">
        <f t="shared" si="1084"/>
        <v>6879</v>
      </c>
      <c r="M1203" s="23">
        <f t="shared" si="1085"/>
        <v>0</v>
      </c>
      <c r="N1203" s="263">
        <f t="shared" ref="N1203:AP1203" si="1122">N1204+N1210</f>
        <v>3200</v>
      </c>
      <c r="O1203" s="263">
        <f t="shared" si="1122"/>
        <v>3200</v>
      </c>
      <c r="P1203" s="263">
        <f t="shared" si="1122"/>
        <v>3200</v>
      </c>
      <c r="Q1203" s="156">
        <f t="shared" si="1122"/>
        <v>0</v>
      </c>
      <c r="R1203" s="156">
        <f t="shared" si="1122"/>
        <v>0</v>
      </c>
      <c r="S1203" s="156">
        <f t="shared" si="1122"/>
        <v>0</v>
      </c>
      <c r="T1203" s="156">
        <f t="shared" si="1122"/>
        <v>0</v>
      </c>
      <c r="U1203" s="156">
        <f t="shared" si="1122"/>
        <v>0</v>
      </c>
      <c r="V1203" s="156">
        <f t="shared" si="1122"/>
        <v>0</v>
      </c>
      <c r="W1203" s="156">
        <f t="shared" si="1122"/>
        <v>0</v>
      </c>
      <c r="X1203" s="156">
        <f t="shared" si="1122"/>
        <v>0</v>
      </c>
      <c r="Y1203" s="156">
        <f t="shared" si="1122"/>
        <v>0</v>
      </c>
      <c r="Z1203" s="156">
        <f t="shared" si="1122"/>
        <v>0</v>
      </c>
      <c r="AA1203" s="156">
        <f t="shared" si="1122"/>
        <v>0</v>
      </c>
      <c r="AB1203" s="156">
        <f t="shared" si="1122"/>
        <v>0</v>
      </c>
      <c r="AC1203" s="156">
        <f t="shared" si="1122"/>
        <v>35</v>
      </c>
      <c r="AD1203" s="156">
        <f t="shared" si="1122"/>
        <v>0</v>
      </c>
      <c r="AE1203" s="292">
        <f t="shared" si="1120"/>
        <v>6914</v>
      </c>
      <c r="AF1203" s="156">
        <f t="shared" si="1122"/>
        <v>6914</v>
      </c>
      <c r="AG1203" s="156">
        <f t="shared" si="1122"/>
        <v>3103</v>
      </c>
      <c r="AH1203" s="300">
        <f t="shared" si="1122"/>
        <v>4462</v>
      </c>
      <c r="AI1203" s="156">
        <f t="shared" si="1122"/>
        <v>0</v>
      </c>
      <c r="AJ1203" s="156">
        <f t="shared" si="1122"/>
        <v>0</v>
      </c>
      <c r="AK1203" s="156">
        <f t="shared" si="1122"/>
        <v>0</v>
      </c>
      <c r="AL1203" s="156">
        <f t="shared" si="1122"/>
        <v>350</v>
      </c>
      <c r="AM1203" s="156">
        <f t="shared" si="1122"/>
        <v>0</v>
      </c>
      <c r="AN1203" s="156">
        <f t="shared" si="1122"/>
        <v>0</v>
      </c>
      <c r="AO1203" s="156">
        <f t="shared" si="1122"/>
        <v>0</v>
      </c>
      <c r="AP1203" s="156">
        <f t="shared" si="1122"/>
        <v>0</v>
      </c>
    </row>
    <row r="1204" spans="1:42" ht="14.25">
      <c r="A1204" s="43"/>
      <c r="B1204" s="43"/>
      <c r="C1204" s="25" t="s">
        <v>298</v>
      </c>
      <c r="D1204" s="29"/>
      <c r="E1204" s="191">
        <f t="shared" ref="E1204:AP1204" si="1123">E1205</f>
        <v>2925</v>
      </c>
      <c r="F1204" s="111">
        <f t="shared" si="1123"/>
        <v>3240</v>
      </c>
      <c r="G1204" s="296">
        <f t="shared" si="1123"/>
        <v>3200</v>
      </c>
      <c r="H1204" s="191">
        <f t="shared" si="1123"/>
        <v>700</v>
      </c>
      <c r="I1204" s="191">
        <f t="shared" si="1123"/>
        <v>800</v>
      </c>
      <c r="J1204" s="191">
        <f t="shared" si="1123"/>
        <v>850</v>
      </c>
      <c r="K1204" s="191">
        <f t="shared" si="1123"/>
        <v>850</v>
      </c>
      <c r="L1204" s="23">
        <f t="shared" si="1084"/>
        <v>3200</v>
      </c>
      <c r="M1204" s="23">
        <f t="shared" si="1085"/>
        <v>0</v>
      </c>
      <c r="N1204" s="191">
        <f t="shared" si="1123"/>
        <v>3200</v>
      </c>
      <c r="O1204" s="191">
        <f t="shared" si="1123"/>
        <v>3200</v>
      </c>
      <c r="P1204" s="191">
        <f t="shared" si="1123"/>
        <v>3200</v>
      </c>
      <c r="Q1204" s="111">
        <f t="shared" si="1123"/>
        <v>0</v>
      </c>
      <c r="R1204" s="111">
        <f t="shared" si="1123"/>
        <v>0</v>
      </c>
      <c r="S1204" s="111">
        <f t="shared" si="1123"/>
        <v>0</v>
      </c>
      <c r="T1204" s="111">
        <f t="shared" si="1123"/>
        <v>0</v>
      </c>
      <c r="U1204" s="111">
        <f t="shared" si="1123"/>
        <v>0</v>
      </c>
      <c r="V1204" s="111">
        <f t="shared" si="1123"/>
        <v>0</v>
      </c>
      <c r="W1204" s="111">
        <f t="shared" si="1123"/>
        <v>0</v>
      </c>
      <c r="X1204" s="111">
        <f t="shared" si="1123"/>
        <v>0</v>
      </c>
      <c r="Y1204" s="111">
        <f t="shared" si="1123"/>
        <v>0</v>
      </c>
      <c r="Z1204" s="111">
        <f t="shared" si="1123"/>
        <v>0</v>
      </c>
      <c r="AA1204" s="111">
        <f t="shared" si="1123"/>
        <v>0</v>
      </c>
      <c r="AB1204" s="111">
        <f t="shared" si="1123"/>
        <v>0</v>
      </c>
      <c r="AC1204" s="111">
        <f t="shared" si="1123"/>
        <v>0</v>
      </c>
      <c r="AD1204" s="111">
        <f t="shared" si="1123"/>
        <v>0</v>
      </c>
      <c r="AE1204" s="292">
        <f t="shared" si="1120"/>
        <v>3200</v>
      </c>
      <c r="AF1204" s="111">
        <f t="shared" si="1123"/>
        <v>3200</v>
      </c>
      <c r="AG1204" s="111">
        <f t="shared" si="1123"/>
        <v>3103</v>
      </c>
      <c r="AH1204" s="296">
        <f t="shared" si="1123"/>
        <v>3700</v>
      </c>
      <c r="AI1204" s="111">
        <f t="shared" si="1123"/>
        <v>0</v>
      </c>
      <c r="AJ1204" s="111">
        <f t="shared" si="1123"/>
        <v>0</v>
      </c>
      <c r="AK1204" s="111">
        <f t="shared" si="1123"/>
        <v>0</v>
      </c>
      <c r="AL1204" s="111">
        <f t="shared" si="1123"/>
        <v>0</v>
      </c>
      <c r="AM1204" s="111">
        <f t="shared" si="1123"/>
        <v>0</v>
      </c>
      <c r="AN1204" s="111">
        <f t="shared" si="1123"/>
        <v>0</v>
      </c>
      <c r="AO1204" s="111">
        <f t="shared" si="1123"/>
        <v>0</v>
      </c>
      <c r="AP1204" s="111">
        <f t="shared" si="1123"/>
        <v>0</v>
      </c>
    </row>
    <row r="1205" spans="1:42" ht="14.25">
      <c r="A1205" s="43"/>
      <c r="B1205" s="43"/>
      <c r="C1205" s="28" t="s">
        <v>299</v>
      </c>
      <c r="D1205" s="29">
        <v>1</v>
      </c>
      <c r="E1205" s="248">
        <f t="shared" ref="E1205:K1205" si="1124">E1206+E1209</f>
        <v>2925</v>
      </c>
      <c r="F1205" s="38">
        <f t="shared" si="1124"/>
        <v>3240</v>
      </c>
      <c r="G1205" s="286">
        <f t="shared" si="1124"/>
        <v>3200</v>
      </c>
      <c r="H1205" s="248">
        <f t="shared" si="1124"/>
        <v>700</v>
      </c>
      <c r="I1205" s="248">
        <f t="shared" si="1124"/>
        <v>800</v>
      </c>
      <c r="J1205" s="248">
        <f t="shared" si="1124"/>
        <v>850</v>
      </c>
      <c r="K1205" s="248">
        <f t="shared" si="1124"/>
        <v>850</v>
      </c>
      <c r="L1205" s="23">
        <f t="shared" si="1084"/>
        <v>3200</v>
      </c>
      <c r="M1205" s="23">
        <f t="shared" si="1085"/>
        <v>0</v>
      </c>
      <c r="N1205" s="248">
        <f t="shared" ref="N1205:AP1205" si="1125">N1206+N1209</f>
        <v>3200</v>
      </c>
      <c r="O1205" s="248">
        <f t="shared" si="1125"/>
        <v>3200</v>
      </c>
      <c r="P1205" s="248">
        <f t="shared" si="1125"/>
        <v>3200</v>
      </c>
      <c r="Q1205" s="38">
        <f t="shared" si="1125"/>
        <v>0</v>
      </c>
      <c r="R1205" s="38">
        <f t="shared" si="1125"/>
        <v>0</v>
      </c>
      <c r="S1205" s="38">
        <f t="shared" si="1125"/>
        <v>0</v>
      </c>
      <c r="T1205" s="38">
        <f t="shared" si="1125"/>
        <v>0</v>
      </c>
      <c r="U1205" s="38">
        <f t="shared" si="1125"/>
        <v>0</v>
      </c>
      <c r="V1205" s="38">
        <f t="shared" si="1125"/>
        <v>0</v>
      </c>
      <c r="W1205" s="38">
        <f t="shared" si="1125"/>
        <v>0</v>
      </c>
      <c r="X1205" s="38">
        <f t="shared" si="1125"/>
        <v>0</v>
      </c>
      <c r="Y1205" s="38">
        <f t="shared" si="1125"/>
        <v>0</v>
      </c>
      <c r="Z1205" s="38">
        <f t="shared" si="1125"/>
        <v>0</v>
      </c>
      <c r="AA1205" s="38">
        <f t="shared" si="1125"/>
        <v>0</v>
      </c>
      <c r="AB1205" s="38">
        <f t="shared" si="1125"/>
        <v>0</v>
      </c>
      <c r="AC1205" s="38">
        <f t="shared" si="1125"/>
        <v>0</v>
      </c>
      <c r="AD1205" s="38">
        <f t="shared" si="1125"/>
        <v>0</v>
      </c>
      <c r="AE1205" s="292">
        <f t="shared" si="1120"/>
        <v>3200</v>
      </c>
      <c r="AF1205" s="38">
        <f t="shared" si="1125"/>
        <v>3200</v>
      </c>
      <c r="AG1205" s="38">
        <f t="shared" si="1125"/>
        <v>3103</v>
      </c>
      <c r="AH1205" s="286">
        <f t="shared" si="1125"/>
        <v>3700</v>
      </c>
      <c r="AI1205" s="38">
        <f t="shared" si="1125"/>
        <v>0</v>
      </c>
      <c r="AJ1205" s="38">
        <f t="shared" si="1125"/>
        <v>0</v>
      </c>
      <c r="AK1205" s="38">
        <f t="shared" si="1125"/>
        <v>0</v>
      </c>
      <c r="AL1205" s="38">
        <f t="shared" si="1125"/>
        <v>0</v>
      </c>
      <c r="AM1205" s="38">
        <f t="shared" si="1125"/>
        <v>0</v>
      </c>
      <c r="AN1205" s="38">
        <f t="shared" si="1125"/>
        <v>0</v>
      </c>
      <c r="AO1205" s="38">
        <f t="shared" si="1125"/>
        <v>0</v>
      </c>
      <c r="AP1205" s="38">
        <f t="shared" si="1125"/>
        <v>0</v>
      </c>
    </row>
    <row r="1206" spans="1:42" ht="33.75" customHeight="1">
      <c r="A1206" s="43"/>
      <c r="B1206" s="109"/>
      <c r="C1206" s="320" t="s">
        <v>535</v>
      </c>
      <c r="D1206" s="29" t="s">
        <v>536</v>
      </c>
      <c r="E1206" s="248">
        <f t="shared" ref="E1206:K1206" si="1126">E1207+E1208</f>
        <v>2925</v>
      </c>
      <c r="F1206" s="38">
        <f t="shared" si="1126"/>
        <v>3240</v>
      </c>
      <c r="G1206" s="286">
        <f t="shared" si="1126"/>
        <v>3200</v>
      </c>
      <c r="H1206" s="248">
        <f t="shared" si="1126"/>
        <v>700</v>
      </c>
      <c r="I1206" s="248">
        <f t="shared" si="1126"/>
        <v>800</v>
      </c>
      <c r="J1206" s="248">
        <f t="shared" si="1126"/>
        <v>850</v>
      </c>
      <c r="K1206" s="248">
        <f t="shared" si="1126"/>
        <v>850</v>
      </c>
      <c r="L1206" s="23">
        <f t="shared" si="1084"/>
        <v>3200</v>
      </c>
      <c r="M1206" s="23">
        <f t="shared" si="1085"/>
        <v>0</v>
      </c>
      <c r="N1206" s="248">
        <f t="shared" ref="N1206:AP1206" si="1127">N1207+N1208</f>
        <v>3200</v>
      </c>
      <c r="O1206" s="248">
        <f t="shared" si="1127"/>
        <v>3200</v>
      </c>
      <c r="P1206" s="248">
        <f t="shared" si="1127"/>
        <v>3200</v>
      </c>
      <c r="Q1206" s="38">
        <f t="shared" si="1127"/>
        <v>0</v>
      </c>
      <c r="R1206" s="38">
        <f t="shared" si="1127"/>
        <v>0</v>
      </c>
      <c r="S1206" s="38">
        <f t="shared" si="1127"/>
        <v>0</v>
      </c>
      <c r="T1206" s="38">
        <f t="shared" si="1127"/>
        <v>0</v>
      </c>
      <c r="U1206" s="38">
        <f t="shared" si="1127"/>
        <v>0</v>
      </c>
      <c r="V1206" s="38">
        <f t="shared" si="1127"/>
        <v>0</v>
      </c>
      <c r="W1206" s="38">
        <f t="shared" si="1127"/>
        <v>0</v>
      </c>
      <c r="X1206" s="38">
        <f t="shared" si="1127"/>
        <v>0</v>
      </c>
      <c r="Y1206" s="38">
        <f t="shared" si="1127"/>
        <v>0</v>
      </c>
      <c r="Z1206" s="38">
        <f t="shared" si="1127"/>
        <v>0</v>
      </c>
      <c r="AA1206" s="38">
        <f t="shared" si="1127"/>
        <v>0</v>
      </c>
      <c r="AB1206" s="38">
        <f t="shared" si="1127"/>
        <v>0</v>
      </c>
      <c r="AC1206" s="38">
        <f t="shared" si="1127"/>
        <v>0</v>
      </c>
      <c r="AD1206" s="38">
        <f t="shared" si="1127"/>
        <v>0</v>
      </c>
      <c r="AE1206" s="292">
        <f t="shared" si="1120"/>
        <v>3200</v>
      </c>
      <c r="AF1206" s="38">
        <f t="shared" si="1127"/>
        <v>3200</v>
      </c>
      <c r="AG1206" s="38">
        <f t="shared" si="1127"/>
        <v>3103</v>
      </c>
      <c r="AH1206" s="286">
        <f t="shared" si="1127"/>
        <v>3700</v>
      </c>
      <c r="AI1206" s="38">
        <f t="shared" si="1127"/>
        <v>0</v>
      </c>
      <c r="AJ1206" s="38">
        <f t="shared" si="1127"/>
        <v>0</v>
      </c>
      <c r="AK1206" s="38">
        <f t="shared" si="1127"/>
        <v>0</v>
      </c>
      <c r="AL1206" s="38">
        <f t="shared" si="1127"/>
        <v>0</v>
      </c>
      <c r="AM1206" s="38">
        <f t="shared" si="1127"/>
        <v>0</v>
      </c>
      <c r="AN1206" s="38">
        <f t="shared" si="1127"/>
        <v>0</v>
      </c>
      <c r="AO1206" s="38">
        <f t="shared" si="1127"/>
        <v>0</v>
      </c>
      <c r="AP1206" s="38">
        <f t="shared" si="1127"/>
        <v>0</v>
      </c>
    </row>
    <row r="1207" spans="1:42" ht="15.75" customHeight="1">
      <c r="A1207" s="43"/>
      <c r="B1207" s="43"/>
      <c r="C1207" s="28" t="s">
        <v>300</v>
      </c>
      <c r="D1207" s="29">
        <v>10</v>
      </c>
      <c r="E1207" s="186">
        <v>1875</v>
      </c>
      <c r="F1207" s="30">
        <v>1940</v>
      </c>
      <c r="G1207" s="93">
        <v>2000</v>
      </c>
      <c r="H1207" s="186">
        <v>500</v>
      </c>
      <c r="I1207" s="186">
        <v>500</v>
      </c>
      <c r="J1207" s="186">
        <v>500</v>
      </c>
      <c r="K1207" s="186">
        <v>500</v>
      </c>
      <c r="L1207" s="23">
        <f t="shared" si="1084"/>
        <v>2000</v>
      </c>
      <c r="M1207" s="23">
        <f t="shared" si="1085"/>
        <v>0</v>
      </c>
      <c r="N1207" s="186">
        <v>2000</v>
      </c>
      <c r="O1207" s="186">
        <v>2000</v>
      </c>
      <c r="P1207" s="186">
        <v>2000</v>
      </c>
      <c r="Q1207" s="30"/>
      <c r="R1207" s="30"/>
      <c r="S1207" s="30"/>
      <c r="T1207" s="30"/>
      <c r="U1207" s="30"/>
      <c r="V1207" s="30"/>
      <c r="W1207" s="30"/>
      <c r="X1207" s="30"/>
      <c r="Y1207" s="30"/>
      <c r="Z1207" s="30"/>
      <c r="AA1207" s="30"/>
      <c r="AB1207" s="30"/>
      <c r="AC1207" s="30"/>
      <c r="AD1207" s="30"/>
      <c r="AE1207" s="292">
        <f t="shared" si="1120"/>
        <v>2000</v>
      </c>
      <c r="AF1207" s="30">
        <v>2000</v>
      </c>
      <c r="AG1207" s="30">
        <v>1903</v>
      </c>
      <c r="AH1207" s="93">
        <v>2100</v>
      </c>
      <c r="AI1207" s="30"/>
      <c r="AJ1207" s="30"/>
      <c r="AK1207" s="30"/>
      <c r="AL1207" s="30"/>
      <c r="AM1207" s="30"/>
      <c r="AN1207" s="30"/>
      <c r="AO1207" s="30"/>
      <c r="AP1207" s="30"/>
    </row>
    <row r="1208" spans="1:42" ht="16.5" customHeight="1">
      <c r="A1208" s="43"/>
      <c r="B1208" s="43"/>
      <c r="C1208" s="28" t="s">
        <v>301</v>
      </c>
      <c r="D1208" s="29">
        <v>20</v>
      </c>
      <c r="E1208" s="186">
        <v>1050</v>
      </c>
      <c r="F1208" s="30">
        <v>1300</v>
      </c>
      <c r="G1208" s="93">
        <v>1200</v>
      </c>
      <c r="H1208" s="186">
        <v>200</v>
      </c>
      <c r="I1208" s="186">
        <v>300</v>
      </c>
      <c r="J1208" s="186">
        <v>350</v>
      </c>
      <c r="K1208" s="186">
        <v>350</v>
      </c>
      <c r="L1208" s="23">
        <f t="shared" si="1084"/>
        <v>1200</v>
      </c>
      <c r="M1208" s="23">
        <f t="shared" si="1085"/>
        <v>0</v>
      </c>
      <c r="N1208" s="186">
        <v>1200</v>
      </c>
      <c r="O1208" s="186">
        <v>1200</v>
      </c>
      <c r="P1208" s="186">
        <v>1200</v>
      </c>
      <c r="Q1208" s="30"/>
      <c r="R1208" s="30"/>
      <c r="S1208" s="30"/>
      <c r="T1208" s="30"/>
      <c r="U1208" s="30"/>
      <c r="V1208" s="30"/>
      <c r="W1208" s="30"/>
      <c r="X1208" s="30"/>
      <c r="Y1208" s="30"/>
      <c r="Z1208" s="30"/>
      <c r="AA1208" s="30"/>
      <c r="AB1208" s="30"/>
      <c r="AC1208" s="30"/>
      <c r="AD1208" s="30"/>
      <c r="AE1208" s="292">
        <f t="shared" si="1120"/>
        <v>1200</v>
      </c>
      <c r="AF1208" s="30">
        <v>1200</v>
      </c>
      <c r="AG1208" s="30">
        <v>1200</v>
      </c>
      <c r="AH1208" s="93">
        <v>1600</v>
      </c>
      <c r="AI1208" s="30"/>
      <c r="AJ1208" s="30"/>
      <c r="AK1208" s="30"/>
      <c r="AL1208" s="30"/>
      <c r="AM1208" s="30"/>
      <c r="AN1208" s="30"/>
      <c r="AO1208" s="30"/>
      <c r="AP1208" s="30"/>
    </row>
    <row r="1209" spans="1:42" ht="12.75" hidden="1" customHeight="1">
      <c r="A1209" s="43"/>
      <c r="B1209" s="43"/>
      <c r="C1209" s="25" t="s">
        <v>693</v>
      </c>
      <c r="D1209" s="26">
        <v>85.01</v>
      </c>
      <c r="E1209" s="186"/>
      <c r="F1209" s="30"/>
      <c r="G1209" s="93"/>
      <c r="H1209" s="186"/>
      <c r="I1209" s="186"/>
      <c r="J1209" s="186"/>
      <c r="K1209" s="186"/>
      <c r="L1209" s="23">
        <f t="shared" si="1084"/>
        <v>0</v>
      </c>
      <c r="M1209" s="23">
        <f t="shared" si="1085"/>
        <v>0</v>
      </c>
      <c r="N1209" s="186"/>
      <c r="O1209" s="186"/>
      <c r="P1209" s="186"/>
      <c r="Q1209" s="30"/>
      <c r="R1209" s="30"/>
      <c r="S1209" s="30"/>
      <c r="T1209" s="30"/>
      <c r="U1209" s="30"/>
      <c r="V1209" s="30"/>
      <c r="W1209" s="30"/>
      <c r="X1209" s="30"/>
      <c r="Y1209" s="30"/>
      <c r="Z1209" s="30"/>
      <c r="AA1209" s="30"/>
      <c r="AB1209" s="30"/>
      <c r="AC1209" s="30"/>
      <c r="AD1209" s="30"/>
      <c r="AE1209" s="292">
        <f t="shared" si="1120"/>
        <v>0</v>
      </c>
      <c r="AF1209" s="30"/>
      <c r="AG1209" s="30"/>
      <c r="AH1209" s="93"/>
      <c r="AI1209" s="30"/>
      <c r="AJ1209" s="30"/>
      <c r="AK1209" s="30"/>
      <c r="AL1209" s="30"/>
      <c r="AM1209" s="30"/>
      <c r="AN1209" s="30"/>
      <c r="AO1209" s="30"/>
      <c r="AP1209" s="30"/>
    </row>
    <row r="1210" spans="1:42" ht="15.75" customHeight="1">
      <c r="A1210" s="43"/>
      <c r="B1210" s="43"/>
      <c r="C1210" s="25" t="s">
        <v>311</v>
      </c>
      <c r="D1210" s="29"/>
      <c r="E1210" s="191">
        <f t="shared" ref="E1210:AP1210" si="1128">E1211</f>
        <v>2550</v>
      </c>
      <c r="F1210" s="111">
        <f t="shared" si="1128"/>
        <v>0</v>
      </c>
      <c r="G1210" s="296">
        <f t="shared" si="1128"/>
        <v>3679</v>
      </c>
      <c r="H1210" s="191">
        <f t="shared" si="1128"/>
        <v>3679</v>
      </c>
      <c r="I1210" s="191">
        <f t="shared" si="1128"/>
        <v>0</v>
      </c>
      <c r="J1210" s="191">
        <f t="shared" si="1128"/>
        <v>0</v>
      </c>
      <c r="K1210" s="191">
        <f t="shared" si="1128"/>
        <v>0</v>
      </c>
      <c r="L1210" s="23">
        <f t="shared" si="1084"/>
        <v>3679</v>
      </c>
      <c r="M1210" s="23">
        <f t="shared" si="1085"/>
        <v>0</v>
      </c>
      <c r="N1210" s="191">
        <f t="shared" si="1128"/>
        <v>0</v>
      </c>
      <c r="O1210" s="191">
        <f t="shared" si="1128"/>
        <v>0</v>
      </c>
      <c r="P1210" s="191">
        <f t="shared" si="1128"/>
        <v>0</v>
      </c>
      <c r="Q1210" s="111">
        <f t="shared" si="1128"/>
        <v>0</v>
      </c>
      <c r="R1210" s="111">
        <f t="shared" si="1128"/>
        <v>0</v>
      </c>
      <c r="S1210" s="111">
        <f t="shared" si="1128"/>
        <v>0</v>
      </c>
      <c r="T1210" s="111">
        <f t="shared" si="1128"/>
        <v>0</v>
      </c>
      <c r="U1210" s="111">
        <f t="shared" si="1128"/>
        <v>0</v>
      </c>
      <c r="V1210" s="111">
        <f t="shared" si="1128"/>
        <v>0</v>
      </c>
      <c r="W1210" s="111">
        <f t="shared" si="1128"/>
        <v>0</v>
      </c>
      <c r="X1210" s="111">
        <f t="shared" si="1128"/>
        <v>0</v>
      </c>
      <c r="Y1210" s="111">
        <f t="shared" si="1128"/>
        <v>0</v>
      </c>
      <c r="Z1210" s="111">
        <f t="shared" si="1128"/>
        <v>0</v>
      </c>
      <c r="AA1210" s="111">
        <f t="shared" si="1128"/>
        <v>0</v>
      </c>
      <c r="AB1210" s="111">
        <f t="shared" si="1128"/>
        <v>0</v>
      </c>
      <c r="AC1210" s="111">
        <f t="shared" si="1128"/>
        <v>35</v>
      </c>
      <c r="AD1210" s="111">
        <f t="shared" si="1128"/>
        <v>0</v>
      </c>
      <c r="AE1210" s="292">
        <f t="shared" si="1120"/>
        <v>3714</v>
      </c>
      <c r="AF1210" s="111">
        <f t="shared" si="1128"/>
        <v>3714</v>
      </c>
      <c r="AG1210" s="111">
        <f t="shared" si="1128"/>
        <v>0</v>
      </c>
      <c r="AH1210" s="296">
        <f t="shared" si="1128"/>
        <v>762</v>
      </c>
      <c r="AI1210" s="111">
        <f t="shared" si="1128"/>
        <v>0</v>
      </c>
      <c r="AJ1210" s="111">
        <f t="shared" si="1128"/>
        <v>0</v>
      </c>
      <c r="AK1210" s="111">
        <f t="shared" si="1128"/>
        <v>0</v>
      </c>
      <c r="AL1210" s="111">
        <f t="shared" si="1128"/>
        <v>350</v>
      </c>
      <c r="AM1210" s="111">
        <f t="shared" si="1128"/>
        <v>0</v>
      </c>
      <c r="AN1210" s="111">
        <f t="shared" si="1128"/>
        <v>0</v>
      </c>
      <c r="AO1210" s="111">
        <f t="shared" si="1128"/>
        <v>0</v>
      </c>
      <c r="AP1210" s="111">
        <f t="shared" si="1128"/>
        <v>0</v>
      </c>
    </row>
    <row r="1211" spans="1:42" ht="14.25">
      <c r="A1211" s="43"/>
      <c r="B1211" s="43"/>
      <c r="C1211" s="28" t="s">
        <v>317</v>
      </c>
      <c r="D1211" s="29" t="s">
        <v>318</v>
      </c>
      <c r="E1211" s="186">
        <v>2550</v>
      </c>
      <c r="F1211" s="30"/>
      <c r="G1211" s="93">
        <f>3678+1</f>
        <v>3679</v>
      </c>
      <c r="H1211" s="186">
        <f>3678+1</f>
        <v>3679</v>
      </c>
      <c r="I1211" s="186"/>
      <c r="J1211" s="186"/>
      <c r="K1211" s="186"/>
      <c r="L1211" s="23">
        <f t="shared" si="1084"/>
        <v>3679</v>
      </c>
      <c r="M1211" s="23">
        <f t="shared" si="1085"/>
        <v>0</v>
      </c>
      <c r="N1211" s="186">
        <v>0</v>
      </c>
      <c r="O1211" s="186">
        <v>0</v>
      </c>
      <c r="P1211" s="186">
        <v>0</v>
      </c>
      <c r="Q1211" s="30"/>
      <c r="R1211" s="30"/>
      <c r="S1211" s="30"/>
      <c r="T1211" s="30"/>
      <c r="U1211" s="30"/>
      <c r="V1211" s="30"/>
      <c r="W1211" s="30"/>
      <c r="X1211" s="30"/>
      <c r="Y1211" s="30"/>
      <c r="Z1211" s="30"/>
      <c r="AA1211" s="30"/>
      <c r="AB1211" s="30"/>
      <c r="AC1211" s="30">
        <v>35</v>
      </c>
      <c r="AD1211" s="30"/>
      <c r="AE1211" s="292">
        <f t="shared" si="1120"/>
        <v>3714</v>
      </c>
      <c r="AF1211" s="30">
        <v>3714</v>
      </c>
      <c r="AG1211" s="30"/>
      <c r="AH1211" s="93">
        <f>350+412</f>
        <v>762</v>
      </c>
      <c r="AI1211" s="30"/>
      <c r="AJ1211" s="30"/>
      <c r="AK1211" s="30"/>
      <c r="AL1211" s="30">
        <v>350</v>
      </c>
      <c r="AM1211" s="30"/>
      <c r="AN1211" s="30"/>
      <c r="AO1211" s="30"/>
      <c r="AP1211" s="30"/>
    </row>
    <row r="1212" spans="1:42" ht="24.75" customHeight="1">
      <c r="A1212" s="43" t="s">
        <v>697</v>
      </c>
      <c r="B1212" s="43"/>
      <c r="C1212" s="154" t="s">
        <v>698</v>
      </c>
      <c r="D1212" s="129" t="s">
        <v>692</v>
      </c>
      <c r="E1212" s="263">
        <f t="shared" ref="E1212:K1212" si="1129">E1213+E1220</f>
        <v>7580</v>
      </c>
      <c r="F1212" s="156">
        <f t="shared" si="1129"/>
        <v>6800</v>
      </c>
      <c r="G1212" s="300">
        <f t="shared" si="1129"/>
        <v>6790</v>
      </c>
      <c r="H1212" s="263">
        <f t="shared" si="1129"/>
        <v>1687</v>
      </c>
      <c r="I1212" s="263">
        <f t="shared" si="1129"/>
        <v>1688</v>
      </c>
      <c r="J1212" s="263">
        <f t="shared" si="1129"/>
        <v>1707</v>
      </c>
      <c r="K1212" s="263">
        <f t="shared" si="1129"/>
        <v>1708</v>
      </c>
      <c r="L1212" s="23">
        <f t="shared" si="1084"/>
        <v>6790</v>
      </c>
      <c r="M1212" s="23">
        <f t="shared" si="1085"/>
        <v>0</v>
      </c>
      <c r="N1212" s="263">
        <f t="shared" ref="N1212:AP1212" si="1130">N1213+N1220</f>
        <v>6770</v>
      </c>
      <c r="O1212" s="263">
        <f t="shared" si="1130"/>
        <v>6770</v>
      </c>
      <c r="P1212" s="263">
        <f t="shared" si="1130"/>
        <v>6770</v>
      </c>
      <c r="Q1212" s="156">
        <f t="shared" si="1130"/>
        <v>0</v>
      </c>
      <c r="R1212" s="156">
        <f t="shared" si="1130"/>
        <v>0</v>
      </c>
      <c r="S1212" s="156">
        <f t="shared" si="1130"/>
        <v>0</v>
      </c>
      <c r="T1212" s="156">
        <f t="shared" si="1130"/>
        <v>0</v>
      </c>
      <c r="U1212" s="156">
        <f t="shared" si="1130"/>
        <v>0</v>
      </c>
      <c r="V1212" s="156">
        <f t="shared" si="1130"/>
        <v>0</v>
      </c>
      <c r="W1212" s="156">
        <f t="shared" si="1130"/>
        <v>0</v>
      </c>
      <c r="X1212" s="156">
        <f t="shared" si="1130"/>
        <v>-200</v>
      </c>
      <c r="Y1212" s="156">
        <f t="shared" si="1130"/>
        <v>0</v>
      </c>
      <c r="Z1212" s="156">
        <f t="shared" si="1130"/>
        <v>0</v>
      </c>
      <c r="AA1212" s="156">
        <f t="shared" si="1130"/>
        <v>0</v>
      </c>
      <c r="AB1212" s="156">
        <f t="shared" si="1130"/>
        <v>0</v>
      </c>
      <c r="AC1212" s="156">
        <f t="shared" si="1130"/>
        <v>0</v>
      </c>
      <c r="AD1212" s="156">
        <f t="shared" si="1130"/>
        <v>0</v>
      </c>
      <c r="AE1212" s="292">
        <f t="shared" si="1120"/>
        <v>6590</v>
      </c>
      <c r="AF1212" s="156">
        <f t="shared" si="1130"/>
        <v>6590</v>
      </c>
      <c r="AG1212" s="156">
        <f t="shared" si="1130"/>
        <v>6426</v>
      </c>
      <c r="AH1212" s="300">
        <f t="shared" si="1130"/>
        <v>7070</v>
      </c>
      <c r="AI1212" s="156">
        <f t="shared" si="1130"/>
        <v>0</v>
      </c>
      <c r="AJ1212" s="156">
        <f t="shared" si="1130"/>
        <v>0</v>
      </c>
      <c r="AK1212" s="156">
        <f t="shared" si="1130"/>
        <v>0</v>
      </c>
      <c r="AL1212" s="156">
        <f t="shared" si="1130"/>
        <v>0</v>
      </c>
      <c r="AM1212" s="156">
        <f t="shared" si="1130"/>
        <v>0</v>
      </c>
      <c r="AN1212" s="156">
        <f t="shared" si="1130"/>
        <v>0</v>
      </c>
      <c r="AO1212" s="156">
        <f t="shared" si="1130"/>
        <v>0</v>
      </c>
      <c r="AP1212" s="156">
        <f t="shared" si="1130"/>
        <v>0</v>
      </c>
    </row>
    <row r="1213" spans="1:42" ht="14.25">
      <c r="A1213" s="43"/>
      <c r="B1213" s="43"/>
      <c r="C1213" s="25" t="s">
        <v>298</v>
      </c>
      <c r="D1213" s="29"/>
      <c r="E1213" s="191">
        <f t="shared" ref="E1213:K1213" si="1131">E1214+E1219</f>
        <v>6330</v>
      </c>
      <c r="F1213" s="111">
        <f t="shared" si="1131"/>
        <v>6800</v>
      </c>
      <c r="G1213" s="296">
        <f t="shared" si="1131"/>
        <v>6770</v>
      </c>
      <c r="H1213" s="191">
        <f t="shared" si="1131"/>
        <v>1667</v>
      </c>
      <c r="I1213" s="191">
        <f t="shared" si="1131"/>
        <v>1688</v>
      </c>
      <c r="J1213" s="191">
        <f t="shared" si="1131"/>
        <v>1707</v>
      </c>
      <c r="K1213" s="191">
        <f t="shared" si="1131"/>
        <v>1708</v>
      </c>
      <c r="L1213" s="23">
        <f t="shared" si="1084"/>
        <v>6770</v>
      </c>
      <c r="M1213" s="23">
        <f t="shared" si="1085"/>
        <v>0</v>
      </c>
      <c r="N1213" s="191">
        <f t="shared" ref="N1213:AP1213" si="1132">N1214+N1219</f>
        <v>6770</v>
      </c>
      <c r="O1213" s="191">
        <f t="shared" si="1132"/>
        <v>6770</v>
      </c>
      <c r="P1213" s="191">
        <f t="shared" si="1132"/>
        <v>6770</v>
      </c>
      <c r="Q1213" s="111">
        <f t="shared" si="1132"/>
        <v>0</v>
      </c>
      <c r="R1213" s="111">
        <f t="shared" si="1132"/>
        <v>0</v>
      </c>
      <c r="S1213" s="111">
        <f t="shared" si="1132"/>
        <v>0</v>
      </c>
      <c r="T1213" s="111">
        <f t="shared" si="1132"/>
        <v>0</v>
      </c>
      <c r="U1213" s="111">
        <f t="shared" si="1132"/>
        <v>0</v>
      </c>
      <c r="V1213" s="111">
        <f t="shared" si="1132"/>
        <v>0</v>
      </c>
      <c r="W1213" s="111">
        <f t="shared" si="1132"/>
        <v>0</v>
      </c>
      <c r="X1213" s="111">
        <f t="shared" si="1132"/>
        <v>-200</v>
      </c>
      <c r="Y1213" s="111">
        <f t="shared" si="1132"/>
        <v>0</v>
      </c>
      <c r="Z1213" s="111">
        <f t="shared" si="1132"/>
        <v>0</v>
      </c>
      <c r="AA1213" s="111">
        <f t="shared" si="1132"/>
        <v>0</v>
      </c>
      <c r="AB1213" s="111">
        <f t="shared" si="1132"/>
        <v>0</v>
      </c>
      <c r="AC1213" s="111">
        <f t="shared" si="1132"/>
        <v>0</v>
      </c>
      <c r="AD1213" s="111">
        <f t="shared" si="1132"/>
        <v>0</v>
      </c>
      <c r="AE1213" s="292">
        <f t="shared" si="1120"/>
        <v>6570</v>
      </c>
      <c r="AF1213" s="111">
        <f t="shared" si="1132"/>
        <v>6570</v>
      </c>
      <c r="AG1213" s="111">
        <f t="shared" si="1132"/>
        <v>6426</v>
      </c>
      <c r="AH1213" s="296">
        <f t="shared" si="1132"/>
        <v>7070</v>
      </c>
      <c r="AI1213" s="111">
        <f t="shared" si="1132"/>
        <v>0</v>
      </c>
      <c r="AJ1213" s="111">
        <f t="shared" si="1132"/>
        <v>0</v>
      </c>
      <c r="AK1213" s="111">
        <f t="shared" si="1132"/>
        <v>0</v>
      </c>
      <c r="AL1213" s="111">
        <f t="shared" si="1132"/>
        <v>0</v>
      </c>
      <c r="AM1213" s="111">
        <f t="shared" si="1132"/>
        <v>0</v>
      </c>
      <c r="AN1213" s="111">
        <f t="shared" si="1132"/>
        <v>0</v>
      </c>
      <c r="AO1213" s="111">
        <f t="shared" si="1132"/>
        <v>0</v>
      </c>
      <c r="AP1213" s="111">
        <f t="shared" si="1132"/>
        <v>0</v>
      </c>
    </row>
    <row r="1214" spans="1:42" ht="14.25">
      <c r="A1214" s="43"/>
      <c r="B1214" s="43"/>
      <c r="C1214" s="28" t="s">
        <v>299</v>
      </c>
      <c r="D1214" s="29">
        <v>1</v>
      </c>
      <c r="E1214" s="248">
        <f t="shared" ref="E1214:AP1214" si="1133">E1215</f>
        <v>6330</v>
      </c>
      <c r="F1214" s="38">
        <f t="shared" si="1133"/>
        <v>6800</v>
      </c>
      <c r="G1214" s="286">
        <f t="shared" si="1133"/>
        <v>6770</v>
      </c>
      <c r="H1214" s="248">
        <f t="shared" si="1133"/>
        <v>1667</v>
      </c>
      <c r="I1214" s="248">
        <f t="shared" si="1133"/>
        <v>1688</v>
      </c>
      <c r="J1214" s="248">
        <f t="shared" si="1133"/>
        <v>1707</v>
      </c>
      <c r="K1214" s="248">
        <f t="shared" si="1133"/>
        <v>1708</v>
      </c>
      <c r="L1214" s="23">
        <f t="shared" si="1084"/>
        <v>6770</v>
      </c>
      <c r="M1214" s="23">
        <f t="shared" si="1085"/>
        <v>0</v>
      </c>
      <c r="N1214" s="248">
        <f t="shared" si="1133"/>
        <v>6770</v>
      </c>
      <c r="O1214" s="248">
        <f t="shared" si="1133"/>
        <v>6770</v>
      </c>
      <c r="P1214" s="248">
        <f t="shared" si="1133"/>
        <v>6770</v>
      </c>
      <c r="Q1214" s="38">
        <f t="shared" si="1133"/>
        <v>0</v>
      </c>
      <c r="R1214" s="38">
        <f t="shared" si="1133"/>
        <v>0</v>
      </c>
      <c r="S1214" s="38">
        <f t="shared" si="1133"/>
        <v>0</v>
      </c>
      <c r="T1214" s="38">
        <f t="shared" si="1133"/>
        <v>0</v>
      </c>
      <c r="U1214" s="38">
        <f t="shared" si="1133"/>
        <v>0</v>
      </c>
      <c r="V1214" s="38">
        <f t="shared" si="1133"/>
        <v>0</v>
      </c>
      <c r="W1214" s="38">
        <f t="shared" si="1133"/>
        <v>0</v>
      </c>
      <c r="X1214" s="38">
        <f t="shared" si="1133"/>
        <v>-200</v>
      </c>
      <c r="Y1214" s="38">
        <f t="shared" si="1133"/>
        <v>0</v>
      </c>
      <c r="Z1214" s="38">
        <f t="shared" si="1133"/>
        <v>0</v>
      </c>
      <c r="AA1214" s="38">
        <f t="shared" si="1133"/>
        <v>0</v>
      </c>
      <c r="AB1214" s="38">
        <f t="shared" si="1133"/>
        <v>0</v>
      </c>
      <c r="AC1214" s="38">
        <f t="shared" si="1133"/>
        <v>0</v>
      </c>
      <c r="AD1214" s="38">
        <f t="shared" si="1133"/>
        <v>0</v>
      </c>
      <c r="AE1214" s="292">
        <f t="shared" si="1120"/>
        <v>6570</v>
      </c>
      <c r="AF1214" s="38">
        <f t="shared" si="1133"/>
        <v>6570</v>
      </c>
      <c r="AG1214" s="38">
        <f t="shared" si="1133"/>
        <v>6426</v>
      </c>
      <c r="AH1214" s="286">
        <f t="shared" si="1133"/>
        <v>7070</v>
      </c>
      <c r="AI1214" s="38">
        <f t="shared" si="1133"/>
        <v>0</v>
      </c>
      <c r="AJ1214" s="38">
        <f t="shared" si="1133"/>
        <v>0</v>
      </c>
      <c r="AK1214" s="38">
        <f t="shared" si="1133"/>
        <v>0</v>
      </c>
      <c r="AL1214" s="38">
        <f t="shared" si="1133"/>
        <v>0</v>
      </c>
      <c r="AM1214" s="38">
        <f t="shared" si="1133"/>
        <v>0</v>
      </c>
      <c r="AN1214" s="38">
        <f t="shared" si="1133"/>
        <v>0</v>
      </c>
      <c r="AO1214" s="38">
        <f t="shared" si="1133"/>
        <v>0</v>
      </c>
      <c r="AP1214" s="38">
        <f t="shared" si="1133"/>
        <v>0</v>
      </c>
    </row>
    <row r="1215" spans="1:42" ht="25.5">
      <c r="A1215" s="43"/>
      <c r="B1215" s="109"/>
      <c r="C1215" s="320" t="s">
        <v>535</v>
      </c>
      <c r="D1215" s="29" t="s">
        <v>536</v>
      </c>
      <c r="E1215" s="248">
        <f t="shared" ref="E1215:K1215" si="1134">E1216+E1217+E1218</f>
        <v>6330</v>
      </c>
      <c r="F1215" s="38">
        <f t="shared" si="1134"/>
        <v>6800</v>
      </c>
      <c r="G1215" s="286">
        <f t="shared" si="1134"/>
        <v>6770</v>
      </c>
      <c r="H1215" s="248">
        <f t="shared" si="1134"/>
        <v>1667</v>
      </c>
      <c r="I1215" s="248">
        <f t="shared" si="1134"/>
        <v>1688</v>
      </c>
      <c r="J1215" s="248">
        <f t="shared" si="1134"/>
        <v>1707</v>
      </c>
      <c r="K1215" s="248">
        <f t="shared" si="1134"/>
        <v>1708</v>
      </c>
      <c r="L1215" s="23">
        <f t="shared" si="1084"/>
        <v>6770</v>
      </c>
      <c r="M1215" s="23">
        <f t="shared" si="1085"/>
        <v>0</v>
      </c>
      <c r="N1215" s="248">
        <f t="shared" ref="N1215:AP1215" si="1135">N1216+N1217+N1218</f>
        <v>6770</v>
      </c>
      <c r="O1215" s="248">
        <f t="shared" si="1135"/>
        <v>6770</v>
      </c>
      <c r="P1215" s="248">
        <f t="shared" si="1135"/>
        <v>6770</v>
      </c>
      <c r="Q1215" s="38">
        <f t="shared" si="1135"/>
        <v>0</v>
      </c>
      <c r="R1215" s="38">
        <f t="shared" si="1135"/>
        <v>0</v>
      </c>
      <c r="S1215" s="38">
        <f t="shared" si="1135"/>
        <v>0</v>
      </c>
      <c r="T1215" s="38">
        <f t="shared" si="1135"/>
        <v>0</v>
      </c>
      <c r="U1215" s="38">
        <f t="shared" si="1135"/>
        <v>0</v>
      </c>
      <c r="V1215" s="38">
        <f t="shared" si="1135"/>
        <v>0</v>
      </c>
      <c r="W1215" s="38">
        <f t="shared" si="1135"/>
        <v>0</v>
      </c>
      <c r="X1215" s="38">
        <f t="shared" si="1135"/>
        <v>-200</v>
      </c>
      <c r="Y1215" s="38">
        <f t="shared" si="1135"/>
        <v>0</v>
      </c>
      <c r="Z1215" s="38">
        <f t="shared" si="1135"/>
        <v>0</v>
      </c>
      <c r="AA1215" s="38">
        <f t="shared" si="1135"/>
        <v>0</v>
      </c>
      <c r="AB1215" s="38">
        <f t="shared" si="1135"/>
        <v>0</v>
      </c>
      <c r="AC1215" s="38">
        <f t="shared" si="1135"/>
        <v>0</v>
      </c>
      <c r="AD1215" s="38">
        <f t="shared" si="1135"/>
        <v>0</v>
      </c>
      <c r="AE1215" s="292">
        <f t="shared" si="1120"/>
        <v>6570</v>
      </c>
      <c r="AF1215" s="38">
        <f t="shared" si="1135"/>
        <v>6570</v>
      </c>
      <c r="AG1215" s="38">
        <f t="shared" si="1135"/>
        <v>6426</v>
      </c>
      <c r="AH1215" s="286">
        <f t="shared" si="1135"/>
        <v>7070</v>
      </c>
      <c r="AI1215" s="38">
        <f t="shared" si="1135"/>
        <v>0</v>
      </c>
      <c r="AJ1215" s="38">
        <f t="shared" si="1135"/>
        <v>0</v>
      </c>
      <c r="AK1215" s="38">
        <f t="shared" si="1135"/>
        <v>0</v>
      </c>
      <c r="AL1215" s="38">
        <f t="shared" si="1135"/>
        <v>0</v>
      </c>
      <c r="AM1215" s="38">
        <f t="shared" si="1135"/>
        <v>0</v>
      </c>
      <c r="AN1215" s="38">
        <f t="shared" si="1135"/>
        <v>0</v>
      </c>
      <c r="AO1215" s="38">
        <f t="shared" si="1135"/>
        <v>0</v>
      </c>
      <c r="AP1215" s="38">
        <f t="shared" si="1135"/>
        <v>0</v>
      </c>
    </row>
    <row r="1216" spans="1:42" ht="15.75" customHeight="1">
      <c r="A1216" s="43"/>
      <c r="B1216" s="43"/>
      <c r="C1216" s="28" t="s">
        <v>300</v>
      </c>
      <c r="D1216" s="29">
        <v>10</v>
      </c>
      <c r="E1216" s="186">
        <v>5360</v>
      </c>
      <c r="F1216" s="30">
        <v>5800</v>
      </c>
      <c r="G1216" s="93">
        <v>5800</v>
      </c>
      <c r="H1216" s="186">
        <v>1450</v>
      </c>
      <c r="I1216" s="186">
        <v>1450</v>
      </c>
      <c r="J1216" s="186">
        <v>1450</v>
      </c>
      <c r="K1216" s="186">
        <v>1450</v>
      </c>
      <c r="L1216" s="23">
        <f t="shared" si="1084"/>
        <v>5800</v>
      </c>
      <c r="M1216" s="23">
        <f t="shared" si="1085"/>
        <v>0</v>
      </c>
      <c r="N1216" s="186">
        <v>5800</v>
      </c>
      <c r="O1216" s="186">
        <v>5800</v>
      </c>
      <c r="P1216" s="186">
        <v>5800</v>
      </c>
      <c r="Q1216" s="30"/>
      <c r="R1216" s="30"/>
      <c r="S1216" s="30"/>
      <c r="T1216" s="30"/>
      <c r="U1216" s="30"/>
      <c r="V1216" s="30"/>
      <c r="W1216" s="30"/>
      <c r="X1216" s="30">
        <v>-200</v>
      </c>
      <c r="Y1216" s="30"/>
      <c r="Z1216" s="30"/>
      <c r="AA1216" s="30"/>
      <c r="AB1216" s="30"/>
      <c r="AC1216" s="30"/>
      <c r="AD1216" s="30"/>
      <c r="AE1216" s="292">
        <f t="shared" si="1120"/>
        <v>5600</v>
      </c>
      <c r="AF1216" s="30">
        <v>5600</v>
      </c>
      <c r="AG1216" s="30">
        <v>5440</v>
      </c>
      <c r="AH1216" s="93">
        <v>5900</v>
      </c>
      <c r="AI1216" s="30"/>
      <c r="AJ1216" s="30"/>
      <c r="AK1216" s="30"/>
      <c r="AL1216" s="30"/>
      <c r="AM1216" s="30"/>
      <c r="AN1216" s="30"/>
      <c r="AO1216" s="30"/>
      <c r="AP1216" s="30"/>
    </row>
    <row r="1217" spans="1:42" ht="15" customHeight="1">
      <c r="A1217" s="43"/>
      <c r="B1217" s="43"/>
      <c r="C1217" s="28" t="s">
        <v>301</v>
      </c>
      <c r="D1217" s="29">
        <v>20</v>
      </c>
      <c r="E1217" s="186">
        <v>870</v>
      </c>
      <c r="F1217" s="30">
        <v>930</v>
      </c>
      <c r="G1217" s="93">
        <v>900</v>
      </c>
      <c r="H1217" s="186">
        <v>197</v>
      </c>
      <c r="I1217" s="186">
        <v>223</v>
      </c>
      <c r="J1217" s="186">
        <v>240</v>
      </c>
      <c r="K1217" s="186">
        <v>240</v>
      </c>
      <c r="L1217" s="23">
        <f t="shared" si="1084"/>
        <v>900</v>
      </c>
      <c r="M1217" s="23">
        <f t="shared" si="1085"/>
        <v>0</v>
      </c>
      <c r="N1217" s="186">
        <v>900</v>
      </c>
      <c r="O1217" s="186">
        <v>900</v>
      </c>
      <c r="P1217" s="186">
        <v>900</v>
      </c>
      <c r="Q1217" s="30"/>
      <c r="R1217" s="30"/>
      <c r="S1217" s="30"/>
      <c r="T1217" s="30"/>
      <c r="U1217" s="30"/>
      <c r="V1217" s="30"/>
      <c r="W1217" s="30"/>
      <c r="X1217" s="30"/>
      <c r="Y1217" s="30"/>
      <c r="Z1217" s="30"/>
      <c r="AA1217" s="30"/>
      <c r="AB1217" s="30"/>
      <c r="AC1217" s="30"/>
      <c r="AD1217" s="30"/>
      <c r="AE1217" s="292">
        <f t="shared" si="1120"/>
        <v>900</v>
      </c>
      <c r="AF1217" s="30">
        <v>900</v>
      </c>
      <c r="AG1217" s="30">
        <v>919</v>
      </c>
      <c r="AH1217" s="93">
        <v>1100</v>
      </c>
      <c r="AI1217" s="30"/>
      <c r="AJ1217" s="30"/>
      <c r="AK1217" s="30"/>
      <c r="AL1217" s="30"/>
      <c r="AM1217" s="30"/>
      <c r="AN1217" s="30"/>
      <c r="AO1217" s="30"/>
      <c r="AP1217" s="30"/>
    </row>
    <row r="1218" spans="1:42" ht="17.25" customHeight="1">
      <c r="A1218" s="43"/>
      <c r="B1218" s="43"/>
      <c r="C1218" s="28" t="s">
        <v>582</v>
      </c>
      <c r="D1218" s="29">
        <v>59</v>
      </c>
      <c r="E1218" s="186">
        <v>100</v>
      </c>
      <c r="F1218" s="30">
        <v>70</v>
      </c>
      <c r="G1218" s="93">
        <v>70</v>
      </c>
      <c r="H1218" s="186">
        <v>20</v>
      </c>
      <c r="I1218" s="186">
        <v>15</v>
      </c>
      <c r="J1218" s="186">
        <v>17</v>
      </c>
      <c r="K1218" s="186">
        <v>18</v>
      </c>
      <c r="L1218" s="23">
        <f t="shared" si="1084"/>
        <v>70</v>
      </c>
      <c r="M1218" s="23">
        <f t="shared" si="1085"/>
        <v>0</v>
      </c>
      <c r="N1218" s="186">
        <v>70</v>
      </c>
      <c r="O1218" s="186">
        <v>70</v>
      </c>
      <c r="P1218" s="186">
        <v>70</v>
      </c>
      <c r="Q1218" s="30"/>
      <c r="R1218" s="30"/>
      <c r="S1218" s="30"/>
      <c r="T1218" s="30"/>
      <c r="U1218" s="30"/>
      <c r="V1218" s="30"/>
      <c r="W1218" s="30"/>
      <c r="X1218" s="30"/>
      <c r="Y1218" s="30"/>
      <c r="Z1218" s="30"/>
      <c r="AA1218" s="30"/>
      <c r="AB1218" s="30"/>
      <c r="AC1218" s="30"/>
      <c r="AD1218" s="30"/>
      <c r="AE1218" s="292">
        <f t="shared" si="1120"/>
        <v>70</v>
      </c>
      <c r="AF1218" s="30">
        <v>70</v>
      </c>
      <c r="AG1218" s="30">
        <v>67</v>
      </c>
      <c r="AH1218" s="93">
        <v>70</v>
      </c>
      <c r="AI1218" s="30"/>
      <c r="AJ1218" s="30"/>
      <c r="AK1218" s="30"/>
      <c r="AL1218" s="30"/>
      <c r="AM1218" s="30"/>
      <c r="AN1218" s="30"/>
      <c r="AO1218" s="30"/>
      <c r="AP1218" s="30"/>
    </row>
    <row r="1219" spans="1:42" ht="13.5" hidden="1" customHeight="1">
      <c r="A1219" s="43"/>
      <c r="B1219" s="43"/>
      <c r="C1219" s="25" t="s">
        <v>693</v>
      </c>
      <c r="D1219" s="26">
        <v>85.01</v>
      </c>
      <c r="E1219" s="186"/>
      <c r="F1219" s="30"/>
      <c r="G1219" s="93"/>
      <c r="H1219" s="186"/>
      <c r="I1219" s="186"/>
      <c r="J1219" s="186"/>
      <c r="K1219" s="186"/>
      <c r="L1219" s="23">
        <f t="shared" si="1084"/>
        <v>0</v>
      </c>
      <c r="M1219" s="23">
        <f t="shared" si="1085"/>
        <v>0</v>
      </c>
      <c r="N1219" s="186"/>
      <c r="O1219" s="186"/>
      <c r="P1219" s="186"/>
      <c r="Q1219" s="30"/>
      <c r="R1219" s="30"/>
      <c r="S1219" s="30"/>
      <c r="T1219" s="30"/>
      <c r="U1219" s="30"/>
      <c r="V1219" s="30"/>
      <c r="W1219" s="30"/>
      <c r="X1219" s="30"/>
      <c r="Y1219" s="30"/>
      <c r="Z1219" s="30"/>
      <c r="AA1219" s="30"/>
      <c r="AB1219" s="30"/>
      <c r="AC1219" s="30"/>
      <c r="AD1219" s="30"/>
      <c r="AE1219" s="292">
        <f t="shared" si="1120"/>
        <v>0</v>
      </c>
      <c r="AF1219" s="30"/>
      <c r="AG1219" s="30"/>
      <c r="AH1219" s="93"/>
      <c r="AI1219" s="30"/>
      <c r="AJ1219" s="30"/>
      <c r="AK1219" s="30"/>
      <c r="AL1219" s="30"/>
      <c r="AM1219" s="30"/>
      <c r="AN1219" s="30"/>
      <c r="AO1219" s="30"/>
      <c r="AP1219" s="30"/>
    </row>
    <row r="1220" spans="1:42" ht="13.5" customHeight="1">
      <c r="A1220" s="43"/>
      <c r="B1220" s="43"/>
      <c r="C1220" s="25" t="s">
        <v>311</v>
      </c>
      <c r="D1220" s="29"/>
      <c r="E1220" s="191">
        <f t="shared" ref="E1220:AP1220" si="1136">E1221</f>
        <v>1250</v>
      </c>
      <c r="F1220" s="111">
        <f t="shared" si="1136"/>
        <v>0</v>
      </c>
      <c r="G1220" s="296">
        <f t="shared" si="1136"/>
        <v>20</v>
      </c>
      <c r="H1220" s="191">
        <f t="shared" si="1136"/>
        <v>20</v>
      </c>
      <c r="I1220" s="191">
        <f t="shared" si="1136"/>
        <v>0</v>
      </c>
      <c r="J1220" s="191">
        <f t="shared" si="1136"/>
        <v>0</v>
      </c>
      <c r="K1220" s="191">
        <f t="shared" si="1136"/>
        <v>0</v>
      </c>
      <c r="L1220" s="23">
        <f t="shared" si="1084"/>
        <v>20</v>
      </c>
      <c r="M1220" s="23">
        <f t="shared" si="1085"/>
        <v>0</v>
      </c>
      <c r="N1220" s="191">
        <f t="shared" si="1136"/>
        <v>0</v>
      </c>
      <c r="O1220" s="191">
        <f t="shared" si="1136"/>
        <v>0</v>
      </c>
      <c r="P1220" s="191">
        <f t="shared" si="1136"/>
        <v>0</v>
      </c>
      <c r="Q1220" s="111">
        <f t="shared" si="1136"/>
        <v>0</v>
      </c>
      <c r="R1220" s="111">
        <f t="shared" si="1136"/>
        <v>0</v>
      </c>
      <c r="S1220" s="111">
        <f t="shared" si="1136"/>
        <v>0</v>
      </c>
      <c r="T1220" s="111">
        <f t="shared" si="1136"/>
        <v>0</v>
      </c>
      <c r="U1220" s="111">
        <f t="shared" si="1136"/>
        <v>0</v>
      </c>
      <c r="V1220" s="111">
        <f t="shared" si="1136"/>
        <v>0</v>
      </c>
      <c r="W1220" s="111">
        <f t="shared" si="1136"/>
        <v>0</v>
      </c>
      <c r="X1220" s="111">
        <f t="shared" si="1136"/>
        <v>0</v>
      </c>
      <c r="Y1220" s="111">
        <f t="shared" si="1136"/>
        <v>0</v>
      </c>
      <c r="Z1220" s="111">
        <f t="shared" si="1136"/>
        <v>0</v>
      </c>
      <c r="AA1220" s="111">
        <f t="shared" si="1136"/>
        <v>0</v>
      </c>
      <c r="AB1220" s="111">
        <f t="shared" si="1136"/>
        <v>0</v>
      </c>
      <c r="AC1220" s="111">
        <f t="shared" si="1136"/>
        <v>0</v>
      </c>
      <c r="AD1220" s="111">
        <f t="shared" si="1136"/>
        <v>0</v>
      </c>
      <c r="AE1220" s="292">
        <f t="shared" si="1120"/>
        <v>20</v>
      </c>
      <c r="AF1220" s="111">
        <f t="shared" si="1136"/>
        <v>20</v>
      </c>
      <c r="AG1220" s="111">
        <f t="shared" si="1136"/>
        <v>0</v>
      </c>
      <c r="AH1220" s="296">
        <f t="shared" si="1136"/>
        <v>0</v>
      </c>
      <c r="AI1220" s="111">
        <f t="shared" si="1136"/>
        <v>0</v>
      </c>
      <c r="AJ1220" s="111">
        <f t="shared" si="1136"/>
        <v>0</v>
      </c>
      <c r="AK1220" s="111">
        <f t="shared" si="1136"/>
        <v>0</v>
      </c>
      <c r="AL1220" s="111">
        <f t="shared" si="1136"/>
        <v>0</v>
      </c>
      <c r="AM1220" s="111">
        <f t="shared" si="1136"/>
        <v>0</v>
      </c>
      <c r="AN1220" s="111">
        <f t="shared" si="1136"/>
        <v>0</v>
      </c>
      <c r="AO1220" s="111">
        <f t="shared" si="1136"/>
        <v>0</v>
      </c>
      <c r="AP1220" s="111">
        <f t="shared" si="1136"/>
        <v>0</v>
      </c>
    </row>
    <row r="1221" spans="1:42" ht="18.75" customHeight="1">
      <c r="A1221" s="43"/>
      <c r="B1221" s="43"/>
      <c r="C1221" s="28" t="s">
        <v>317</v>
      </c>
      <c r="D1221" s="29" t="s">
        <v>318</v>
      </c>
      <c r="E1221" s="186">
        <v>1250</v>
      </c>
      <c r="F1221" s="30"/>
      <c r="G1221" s="93">
        <v>20</v>
      </c>
      <c r="H1221" s="186">
        <v>20</v>
      </c>
      <c r="I1221" s="186"/>
      <c r="J1221" s="186"/>
      <c r="K1221" s="186"/>
      <c r="L1221" s="23">
        <f t="shared" si="1084"/>
        <v>20</v>
      </c>
      <c r="M1221" s="23">
        <f t="shared" si="1085"/>
        <v>0</v>
      </c>
      <c r="N1221" s="186">
        <v>0</v>
      </c>
      <c r="O1221" s="186">
        <v>0</v>
      </c>
      <c r="P1221" s="186">
        <v>0</v>
      </c>
      <c r="Q1221" s="30"/>
      <c r="R1221" s="30"/>
      <c r="S1221" s="30"/>
      <c r="T1221" s="30"/>
      <c r="U1221" s="30"/>
      <c r="V1221" s="30"/>
      <c r="W1221" s="30"/>
      <c r="X1221" s="30"/>
      <c r="Y1221" s="30"/>
      <c r="Z1221" s="30"/>
      <c r="AA1221" s="30"/>
      <c r="AB1221" s="30"/>
      <c r="AC1221" s="30"/>
      <c r="AD1221" s="30"/>
      <c r="AE1221" s="292">
        <f t="shared" si="1120"/>
        <v>20</v>
      </c>
      <c r="AF1221" s="30">
        <v>20</v>
      </c>
      <c r="AG1221" s="30"/>
      <c r="AH1221" s="93"/>
      <c r="AI1221" s="30"/>
      <c r="AJ1221" s="30"/>
      <c r="AK1221" s="30"/>
      <c r="AL1221" s="30"/>
      <c r="AM1221" s="30"/>
      <c r="AN1221" s="30"/>
      <c r="AO1221" s="30"/>
      <c r="AP1221" s="30"/>
    </row>
    <row r="1222" spans="1:42" ht="26.25" customHeight="1">
      <c r="A1222" s="43" t="s">
        <v>699</v>
      </c>
      <c r="B1222" s="43"/>
      <c r="C1222" s="154" t="s">
        <v>700</v>
      </c>
      <c r="D1222" s="129" t="s">
        <v>692</v>
      </c>
      <c r="E1222" s="263">
        <f t="shared" ref="E1222:K1222" si="1137">E1223+E1229</f>
        <v>2600</v>
      </c>
      <c r="F1222" s="156">
        <f t="shared" si="1137"/>
        <v>2812</v>
      </c>
      <c r="G1222" s="300">
        <f t="shared" si="1137"/>
        <v>2771</v>
      </c>
      <c r="H1222" s="263">
        <f t="shared" si="1137"/>
        <v>700</v>
      </c>
      <c r="I1222" s="263">
        <f t="shared" si="1137"/>
        <v>690</v>
      </c>
      <c r="J1222" s="263">
        <f t="shared" si="1137"/>
        <v>700</v>
      </c>
      <c r="K1222" s="263">
        <f t="shared" si="1137"/>
        <v>681</v>
      </c>
      <c r="L1222" s="23">
        <f t="shared" si="1084"/>
        <v>2771</v>
      </c>
      <c r="M1222" s="23">
        <f t="shared" si="1085"/>
        <v>0</v>
      </c>
      <c r="N1222" s="263">
        <f t="shared" ref="N1222:AP1222" si="1138">N1223+N1229</f>
        <v>2800</v>
      </c>
      <c r="O1222" s="263">
        <f t="shared" si="1138"/>
        <v>2800</v>
      </c>
      <c r="P1222" s="263">
        <f t="shared" si="1138"/>
        <v>2800</v>
      </c>
      <c r="Q1222" s="156">
        <f t="shared" si="1138"/>
        <v>0</v>
      </c>
      <c r="R1222" s="156">
        <f t="shared" si="1138"/>
        <v>0</v>
      </c>
      <c r="S1222" s="156">
        <f t="shared" si="1138"/>
        <v>0</v>
      </c>
      <c r="T1222" s="156">
        <f t="shared" si="1138"/>
        <v>0</v>
      </c>
      <c r="U1222" s="156">
        <f t="shared" si="1138"/>
        <v>0</v>
      </c>
      <c r="V1222" s="156">
        <f t="shared" si="1138"/>
        <v>0</v>
      </c>
      <c r="W1222" s="156">
        <f t="shared" si="1138"/>
        <v>0</v>
      </c>
      <c r="X1222" s="156">
        <f t="shared" si="1138"/>
        <v>0</v>
      </c>
      <c r="Y1222" s="156">
        <f t="shared" si="1138"/>
        <v>0</v>
      </c>
      <c r="Z1222" s="156">
        <f t="shared" si="1138"/>
        <v>0</v>
      </c>
      <c r="AA1222" s="156">
        <f t="shared" si="1138"/>
        <v>0</v>
      </c>
      <c r="AB1222" s="156">
        <f t="shared" si="1138"/>
        <v>0</v>
      </c>
      <c r="AC1222" s="156">
        <f t="shared" si="1138"/>
        <v>0</v>
      </c>
      <c r="AD1222" s="156">
        <f t="shared" si="1138"/>
        <v>0</v>
      </c>
      <c r="AE1222" s="292">
        <f t="shared" si="1120"/>
        <v>2771</v>
      </c>
      <c r="AF1222" s="156">
        <f t="shared" si="1138"/>
        <v>2771</v>
      </c>
      <c r="AG1222" s="156">
        <f t="shared" si="1138"/>
        <v>2468</v>
      </c>
      <c r="AH1222" s="300">
        <f t="shared" si="1138"/>
        <v>2954</v>
      </c>
      <c r="AI1222" s="156">
        <f t="shared" si="1138"/>
        <v>0</v>
      </c>
      <c r="AJ1222" s="156">
        <f t="shared" si="1138"/>
        <v>0</v>
      </c>
      <c r="AK1222" s="156">
        <f t="shared" si="1138"/>
        <v>0</v>
      </c>
      <c r="AL1222" s="156">
        <f t="shared" si="1138"/>
        <v>0</v>
      </c>
      <c r="AM1222" s="156">
        <f t="shared" si="1138"/>
        <v>0</v>
      </c>
      <c r="AN1222" s="156">
        <f t="shared" si="1138"/>
        <v>0</v>
      </c>
      <c r="AO1222" s="156">
        <f t="shared" si="1138"/>
        <v>0</v>
      </c>
      <c r="AP1222" s="156">
        <f t="shared" si="1138"/>
        <v>0</v>
      </c>
    </row>
    <row r="1223" spans="1:42" ht="15" customHeight="1">
      <c r="A1223" s="43"/>
      <c r="B1223" s="43"/>
      <c r="C1223" s="25" t="s">
        <v>298</v>
      </c>
      <c r="D1223" s="29"/>
      <c r="E1223" s="248">
        <f t="shared" ref="E1223:T1224" si="1139">E1224</f>
        <v>2600</v>
      </c>
      <c r="F1223" s="38">
        <f t="shared" si="1139"/>
        <v>2812</v>
      </c>
      <c r="G1223" s="286">
        <f t="shared" si="1139"/>
        <v>2771</v>
      </c>
      <c r="H1223" s="248">
        <f t="shared" si="1139"/>
        <v>700</v>
      </c>
      <c r="I1223" s="248">
        <f t="shared" si="1139"/>
        <v>690</v>
      </c>
      <c r="J1223" s="248">
        <f t="shared" si="1139"/>
        <v>700</v>
      </c>
      <c r="K1223" s="248">
        <f t="shared" si="1139"/>
        <v>681</v>
      </c>
      <c r="L1223" s="23">
        <f t="shared" si="1084"/>
        <v>2771</v>
      </c>
      <c r="M1223" s="23">
        <f t="shared" si="1085"/>
        <v>0</v>
      </c>
      <c r="N1223" s="248">
        <f t="shared" si="1139"/>
        <v>2800</v>
      </c>
      <c r="O1223" s="248">
        <f t="shared" si="1139"/>
        <v>2800</v>
      </c>
      <c r="P1223" s="248">
        <f t="shared" si="1139"/>
        <v>2800</v>
      </c>
      <c r="Q1223" s="38">
        <f t="shared" si="1139"/>
        <v>0</v>
      </c>
      <c r="R1223" s="38">
        <f t="shared" si="1139"/>
        <v>0</v>
      </c>
      <c r="S1223" s="38">
        <f t="shared" si="1139"/>
        <v>0</v>
      </c>
      <c r="T1223" s="38">
        <f t="shared" si="1139"/>
        <v>0</v>
      </c>
      <c r="U1223" s="38">
        <f t="shared" ref="U1223:AP1224" si="1140">U1224</f>
        <v>0</v>
      </c>
      <c r="V1223" s="38">
        <f t="shared" si="1140"/>
        <v>0</v>
      </c>
      <c r="W1223" s="38">
        <f t="shared" si="1140"/>
        <v>0</v>
      </c>
      <c r="X1223" s="38">
        <f t="shared" si="1140"/>
        <v>0</v>
      </c>
      <c r="Y1223" s="38">
        <f t="shared" si="1140"/>
        <v>0</v>
      </c>
      <c r="Z1223" s="38">
        <f t="shared" si="1140"/>
        <v>0</v>
      </c>
      <c r="AA1223" s="38">
        <f t="shared" si="1140"/>
        <v>0</v>
      </c>
      <c r="AB1223" s="38">
        <f t="shared" si="1140"/>
        <v>0</v>
      </c>
      <c r="AC1223" s="38">
        <f t="shared" si="1140"/>
        <v>0</v>
      </c>
      <c r="AD1223" s="38">
        <f t="shared" si="1140"/>
        <v>0</v>
      </c>
      <c r="AE1223" s="292">
        <f t="shared" si="1120"/>
        <v>2771</v>
      </c>
      <c r="AF1223" s="38">
        <f t="shared" si="1140"/>
        <v>2771</v>
      </c>
      <c r="AG1223" s="38">
        <f t="shared" si="1140"/>
        <v>2468</v>
      </c>
      <c r="AH1223" s="286">
        <f t="shared" si="1140"/>
        <v>2900</v>
      </c>
      <c r="AI1223" s="38">
        <f t="shared" si="1140"/>
        <v>0</v>
      </c>
      <c r="AJ1223" s="38">
        <f t="shared" si="1140"/>
        <v>0</v>
      </c>
      <c r="AK1223" s="38">
        <f t="shared" si="1140"/>
        <v>0</v>
      </c>
      <c r="AL1223" s="38">
        <f t="shared" si="1140"/>
        <v>0</v>
      </c>
      <c r="AM1223" s="38">
        <f t="shared" si="1140"/>
        <v>0</v>
      </c>
      <c r="AN1223" s="38">
        <f t="shared" si="1140"/>
        <v>0</v>
      </c>
      <c r="AO1223" s="38">
        <f t="shared" si="1140"/>
        <v>0</v>
      </c>
      <c r="AP1223" s="38">
        <f t="shared" si="1140"/>
        <v>0</v>
      </c>
    </row>
    <row r="1224" spans="1:42" ht="15" customHeight="1">
      <c r="A1224" s="43"/>
      <c r="B1224" s="43"/>
      <c r="C1224" s="28" t="s">
        <v>299</v>
      </c>
      <c r="D1224" s="29">
        <v>1</v>
      </c>
      <c r="E1224" s="248">
        <f t="shared" si="1139"/>
        <v>2600</v>
      </c>
      <c r="F1224" s="38">
        <f t="shared" si="1139"/>
        <v>2812</v>
      </c>
      <c r="G1224" s="286">
        <f t="shared" si="1139"/>
        <v>2771</v>
      </c>
      <c r="H1224" s="248">
        <f t="shared" si="1139"/>
        <v>700</v>
      </c>
      <c r="I1224" s="248">
        <f t="shared" si="1139"/>
        <v>690</v>
      </c>
      <c r="J1224" s="248">
        <f t="shared" si="1139"/>
        <v>700</v>
      </c>
      <c r="K1224" s="248">
        <f t="shared" si="1139"/>
        <v>681</v>
      </c>
      <c r="L1224" s="23">
        <f t="shared" si="1084"/>
        <v>2771</v>
      </c>
      <c r="M1224" s="23">
        <f t="shared" si="1085"/>
        <v>0</v>
      </c>
      <c r="N1224" s="248">
        <f t="shared" si="1139"/>
        <v>2800</v>
      </c>
      <c r="O1224" s="248">
        <f t="shared" si="1139"/>
        <v>2800</v>
      </c>
      <c r="P1224" s="248">
        <f t="shared" si="1139"/>
        <v>2800</v>
      </c>
      <c r="Q1224" s="38">
        <f t="shared" si="1139"/>
        <v>0</v>
      </c>
      <c r="R1224" s="38">
        <f t="shared" si="1139"/>
        <v>0</v>
      </c>
      <c r="S1224" s="38">
        <f t="shared" si="1139"/>
        <v>0</v>
      </c>
      <c r="T1224" s="38">
        <f t="shared" si="1139"/>
        <v>0</v>
      </c>
      <c r="U1224" s="38">
        <f t="shared" si="1140"/>
        <v>0</v>
      </c>
      <c r="V1224" s="38">
        <f t="shared" si="1140"/>
        <v>0</v>
      </c>
      <c r="W1224" s="38">
        <f t="shared" si="1140"/>
        <v>0</v>
      </c>
      <c r="X1224" s="38">
        <f t="shared" si="1140"/>
        <v>0</v>
      </c>
      <c r="Y1224" s="38">
        <f t="shared" si="1140"/>
        <v>0</v>
      </c>
      <c r="Z1224" s="38">
        <f t="shared" si="1140"/>
        <v>0</v>
      </c>
      <c r="AA1224" s="38">
        <f t="shared" si="1140"/>
        <v>0</v>
      </c>
      <c r="AB1224" s="38">
        <f t="shared" si="1140"/>
        <v>0</v>
      </c>
      <c r="AC1224" s="38">
        <f t="shared" si="1140"/>
        <v>0</v>
      </c>
      <c r="AD1224" s="38">
        <f t="shared" si="1140"/>
        <v>0</v>
      </c>
      <c r="AE1224" s="292">
        <f t="shared" si="1120"/>
        <v>2771</v>
      </c>
      <c r="AF1224" s="38">
        <f t="shared" si="1140"/>
        <v>2771</v>
      </c>
      <c r="AG1224" s="38">
        <f t="shared" si="1140"/>
        <v>2468</v>
      </c>
      <c r="AH1224" s="286">
        <f t="shared" si="1140"/>
        <v>2900</v>
      </c>
      <c r="AI1224" s="38">
        <f t="shared" si="1140"/>
        <v>0</v>
      </c>
      <c r="AJ1224" s="38">
        <f t="shared" si="1140"/>
        <v>0</v>
      </c>
      <c r="AK1224" s="38">
        <f t="shared" si="1140"/>
        <v>0</v>
      </c>
      <c r="AL1224" s="38">
        <f t="shared" si="1140"/>
        <v>0</v>
      </c>
      <c r="AM1224" s="38">
        <f t="shared" si="1140"/>
        <v>0</v>
      </c>
      <c r="AN1224" s="38">
        <f t="shared" si="1140"/>
        <v>0</v>
      </c>
      <c r="AO1224" s="38">
        <f t="shared" si="1140"/>
        <v>0</v>
      </c>
      <c r="AP1224" s="38">
        <f t="shared" si="1140"/>
        <v>0</v>
      </c>
    </row>
    <row r="1225" spans="1:42" ht="24.75" customHeight="1">
      <c r="A1225" s="43"/>
      <c r="B1225" s="109"/>
      <c r="C1225" s="320" t="s">
        <v>535</v>
      </c>
      <c r="D1225" s="29" t="s">
        <v>536</v>
      </c>
      <c r="E1225" s="248">
        <f t="shared" ref="E1225:K1225" si="1141">E1226+E1227</f>
        <v>2600</v>
      </c>
      <c r="F1225" s="38">
        <f t="shared" si="1141"/>
        <v>2812</v>
      </c>
      <c r="G1225" s="286">
        <f t="shared" si="1141"/>
        <v>2771</v>
      </c>
      <c r="H1225" s="248">
        <f t="shared" si="1141"/>
        <v>700</v>
      </c>
      <c r="I1225" s="248">
        <f t="shared" si="1141"/>
        <v>690</v>
      </c>
      <c r="J1225" s="248">
        <f t="shared" si="1141"/>
        <v>700</v>
      </c>
      <c r="K1225" s="248">
        <f t="shared" si="1141"/>
        <v>681</v>
      </c>
      <c r="L1225" s="23">
        <f t="shared" si="1084"/>
        <v>2771</v>
      </c>
      <c r="M1225" s="23">
        <f t="shared" si="1085"/>
        <v>0</v>
      </c>
      <c r="N1225" s="248">
        <f t="shared" ref="N1225:AP1225" si="1142">N1226+N1227</f>
        <v>2800</v>
      </c>
      <c r="O1225" s="248">
        <f t="shared" si="1142"/>
        <v>2800</v>
      </c>
      <c r="P1225" s="248">
        <f t="shared" si="1142"/>
        <v>2800</v>
      </c>
      <c r="Q1225" s="38">
        <f t="shared" si="1142"/>
        <v>0</v>
      </c>
      <c r="R1225" s="38">
        <f t="shared" si="1142"/>
        <v>0</v>
      </c>
      <c r="S1225" s="38">
        <f t="shared" si="1142"/>
        <v>0</v>
      </c>
      <c r="T1225" s="38">
        <f t="shared" si="1142"/>
        <v>0</v>
      </c>
      <c r="U1225" s="38">
        <f t="shared" si="1142"/>
        <v>0</v>
      </c>
      <c r="V1225" s="38">
        <f t="shared" si="1142"/>
        <v>0</v>
      </c>
      <c r="W1225" s="38">
        <f t="shared" si="1142"/>
        <v>0</v>
      </c>
      <c r="X1225" s="38">
        <f t="shared" si="1142"/>
        <v>0</v>
      </c>
      <c r="Y1225" s="38">
        <f t="shared" si="1142"/>
        <v>0</v>
      </c>
      <c r="Z1225" s="38">
        <f t="shared" si="1142"/>
        <v>0</v>
      </c>
      <c r="AA1225" s="38">
        <f t="shared" si="1142"/>
        <v>0</v>
      </c>
      <c r="AB1225" s="38">
        <f t="shared" si="1142"/>
        <v>0</v>
      </c>
      <c r="AC1225" s="38">
        <f t="shared" si="1142"/>
        <v>0</v>
      </c>
      <c r="AD1225" s="38">
        <f t="shared" si="1142"/>
        <v>0</v>
      </c>
      <c r="AE1225" s="292">
        <f t="shared" si="1120"/>
        <v>2771</v>
      </c>
      <c r="AF1225" s="38">
        <f t="shared" si="1142"/>
        <v>2771</v>
      </c>
      <c r="AG1225" s="38">
        <f t="shared" si="1142"/>
        <v>2468</v>
      </c>
      <c r="AH1225" s="286">
        <f t="shared" si="1142"/>
        <v>2900</v>
      </c>
      <c r="AI1225" s="38">
        <f t="shared" si="1142"/>
        <v>0</v>
      </c>
      <c r="AJ1225" s="38">
        <f t="shared" si="1142"/>
        <v>0</v>
      </c>
      <c r="AK1225" s="38">
        <f t="shared" si="1142"/>
        <v>0</v>
      </c>
      <c r="AL1225" s="38">
        <f t="shared" si="1142"/>
        <v>0</v>
      </c>
      <c r="AM1225" s="38">
        <f t="shared" si="1142"/>
        <v>0</v>
      </c>
      <c r="AN1225" s="38">
        <f t="shared" si="1142"/>
        <v>0</v>
      </c>
      <c r="AO1225" s="38">
        <f t="shared" si="1142"/>
        <v>0</v>
      </c>
      <c r="AP1225" s="38">
        <f t="shared" si="1142"/>
        <v>0</v>
      </c>
    </row>
    <row r="1226" spans="1:42" ht="15" customHeight="1">
      <c r="A1226" s="43"/>
      <c r="B1226" s="43"/>
      <c r="C1226" s="28" t="s">
        <v>300</v>
      </c>
      <c r="D1226" s="29">
        <v>10</v>
      </c>
      <c r="E1226" s="186">
        <v>1900</v>
      </c>
      <c r="F1226" s="30">
        <v>2071</v>
      </c>
      <c r="G1226" s="93">
        <v>2071</v>
      </c>
      <c r="H1226" s="186">
        <v>500</v>
      </c>
      <c r="I1226" s="186">
        <v>520</v>
      </c>
      <c r="J1226" s="186">
        <v>530</v>
      </c>
      <c r="K1226" s="186">
        <v>521</v>
      </c>
      <c r="L1226" s="23">
        <f t="shared" si="1084"/>
        <v>2071</v>
      </c>
      <c r="M1226" s="23">
        <f t="shared" si="1085"/>
        <v>0</v>
      </c>
      <c r="N1226" s="186">
        <v>2100</v>
      </c>
      <c r="O1226" s="186">
        <v>2100</v>
      </c>
      <c r="P1226" s="186">
        <v>2100</v>
      </c>
      <c r="Q1226" s="30"/>
      <c r="R1226" s="30"/>
      <c r="S1226" s="30"/>
      <c r="T1226" s="30"/>
      <c r="U1226" s="30"/>
      <c r="V1226" s="30"/>
      <c r="W1226" s="30"/>
      <c r="X1226" s="30"/>
      <c r="Y1226" s="30"/>
      <c r="Z1226" s="30"/>
      <c r="AA1226" s="30"/>
      <c r="AB1226" s="30"/>
      <c r="AC1226" s="30"/>
      <c r="AD1226" s="30"/>
      <c r="AE1226" s="292">
        <f t="shared" si="1120"/>
        <v>2071</v>
      </c>
      <c r="AF1226" s="30">
        <v>2071</v>
      </c>
      <c r="AG1226" s="30">
        <v>1894</v>
      </c>
      <c r="AH1226" s="93">
        <v>2100</v>
      </c>
      <c r="AI1226" s="30"/>
      <c r="AJ1226" s="30"/>
      <c r="AK1226" s="30"/>
      <c r="AL1226" s="30"/>
      <c r="AM1226" s="30"/>
      <c r="AN1226" s="30"/>
      <c r="AO1226" s="30"/>
      <c r="AP1226" s="30"/>
    </row>
    <row r="1227" spans="1:42" ht="13.5" customHeight="1">
      <c r="A1227" s="43"/>
      <c r="B1227" s="43"/>
      <c r="C1227" s="28" t="s">
        <v>301</v>
      </c>
      <c r="D1227" s="29">
        <v>20</v>
      </c>
      <c r="E1227" s="186">
        <v>700</v>
      </c>
      <c r="F1227" s="30">
        <v>741</v>
      </c>
      <c r="G1227" s="93">
        <v>700</v>
      </c>
      <c r="H1227" s="186">
        <v>200</v>
      </c>
      <c r="I1227" s="186">
        <v>170</v>
      </c>
      <c r="J1227" s="186">
        <v>170</v>
      </c>
      <c r="K1227" s="186">
        <v>160</v>
      </c>
      <c r="L1227" s="23">
        <f t="shared" si="1084"/>
        <v>700</v>
      </c>
      <c r="M1227" s="23">
        <f t="shared" si="1085"/>
        <v>0</v>
      </c>
      <c r="N1227" s="186">
        <v>700</v>
      </c>
      <c r="O1227" s="186">
        <v>700</v>
      </c>
      <c r="P1227" s="186">
        <v>700</v>
      </c>
      <c r="Q1227" s="30"/>
      <c r="R1227" s="30"/>
      <c r="S1227" s="30"/>
      <c r="T1227" s="30"/>
      <c r="U1227" s="30"/>
      <c r="V1227" s="30"/>
      <c r="W1227" s="30"/>
      <c r="X1227" s="30"/>
      <c r="Y1227" s="30"/>
      <c r="Z1227" s="30"/>
      <c r="AA1227" s="30"/>
      <c r="AB1227" s="30"/>
      <c r="AC1227" s="30"/>
      <c r="AD1227" s="30"/>
      <c r="AE1227" s="292">
        <f t="shared" si="1120"/>
        <v>700</v>
      </c>
      <c r="AF1227" s="30">
        <v>700</v>
      </c>
      <c r="AG1227" s="30">
        <v>574</v>
      </c>
      <c r="AH1227" s="93">
        <v>800</v>
      </c>
      <c r="AI1227" s="30"/>
      <c r="AJ1227" s="30"/>
      <c r="AK1227" s="30"/>
      <c r="AL1227" s="30"/>
      <c r="AM1227" s="30"/>
      <c r="AN1227" s="30"/>
      <c r="AO1227" s="30"/>
      <c r="AP1227" s="30"/>
    </row>
    <row r="1228" spans="1:42" ht="13.5" customHeight="1">
      <c r="A1228" s="43"/>
      <c r="B1228" s="43"/>
      <c r="C1228" s="25" t="s">
        <v>693</v>
      </c>
      <c r="D1228" s="26">
        <v>85.01</v>
      </c>
      <c r="E1228" s="186"/>
      <c r="F1228" s="30"/>
      <c r="G1228" s="93"/>
      <c r="H1228" s="186"/>
      <c r="I1228" s="186"/>
      <c r="J1228" s="186"/>
      <c r="K1228" s="186"/>
      <c r="L1228" s="23">
        <f t="shared" si="1084"/>
        <v>0</v>
      </c>
      <c r="M1228" s="23">
        <f t="shared" si="1085"/>
        <v>0</v>
      </c>
      <c r="N1228" s="186"/>
      <c r="O1228" s="186"/>
      <c r="P1228" s="186"/>
      <c r="Q1228" s="30"/>
      <c r="R1228" s="30"/>
      <c r="S1228" s="30"/>
      <c r="T1228" s="30"/>
      <c r="U1228" s="30"/>
      <c r="V1228" s="30"/>
      <c r="W1228" s="30"/>
      <c r="X1228" s="30"/>
      <c r="Y1228" s="30"/>
      <c r="Z1228" s="30"/>
      <c r="AA1228" s="30"/>
      <c r="AB1228" s="30"/>
      <c r="AC1228" s="30"/>
      <c r="AD1228" s="30"/>
      <c r="AE1228" s="292">
        <f t="shared" si="1120"/>
        <v>0</v>
      </c>
      <c r="AF1228" s="30"/>
      <c r="AG1228" s="30"/>
      <c r="AH1228" s="93"/>
      <c r="AI1228" s="30"/>
      <c r="AJ1228" s="30"/>
      <c r="AK1228" s="30"/>
      <c r="AL1228" s="30"/>
      <c r="AM1228" s="30"/>
      <c r="AN1228" s="30"/>
      <c r="AO1228" s="30"/>
      <c r="AP1228" s="30"/>
    </row>
    <row r="1229" spans="1:42" ht="13.5" customHeight="1">
      <c r="A1229" s="43"/>
      <c r="B1229" s="43"/>
      <c r="C1229" s="25" t="s">
        <v>311</v>
      </c>
      <c r="D1229" s="29"/>
      <c r="E1229" s="186">
        <f t="shared" ref="E1229:AP1229" si="1143">E1230</f>
        <v>0</v>
      </c>
      <c r="F1229" s="30">
        <f t="shared" si="1143"/>
        <v>0</v>
      </c>
      <c r="G1229" s="93">
        <f t="shared" si="1143"/>
        <v>0</v>
      </c>
      <c r="H1229" s="186">
        <f t="shared" si="1143"/>
        <v>0</v>
      </c>
      <c r="I1229" s="186">
        <f t="shared" si="1143"/>
        <v>0</v>
      </c>
      <c r="J1229" s="186">
        <f t="shared" si="1143"/>
        <v>0</v>
      </c>
      <c r="K1229" s="186">
        <f t="shared" si="1143"/>
        <v>0</v>
      </c>
      <c r="L1229" s="23">
        <f t="shared" si="1084"/>
        <v>0</v>
      </c>
      <c r="M1229" s="23">
        <f t="shared" si="1085"/>
        <v>0</v>
      </c>
      <c r="N1229" s="186">
        <f t="shared" si="1143"/>
        <v>0</v>
      </c>
      <c r="O1229" s="186">
        <f t="shared" si="1143"/>
        <v>0</v>
      </c>
      <c r="P1229" s="186">
        <f t="shared" si="1143"/>
        <v>0</v>
      </c>
      <c r="Q1229" s="30">
        <f t="shared" si="1143"/>
        <v>0</v>
      </c>
      <c r="R1229" s="30">
        <f t="shared" si="1143"/>
        <v>0</v>
      </c>
      <c r="S1229" s="30">
        <f t="shared" si="1143"/>
        <v>0</v>
      </c>
      <c r="T1229" s="30">
        <f t="shared" si="1143"/>
        <v>0</v>
      </c>
      <c r="U1229" s="30">
        <f t="shared" si="1143"/>
        <v>0</v>
      </c>
      <c r="V1229" s="30">
        <f t="shared" si="1143"/>
        <v>0</v>
      </c>
      <c r="W1229" s="30">
        <f t="shared" si="1143"/>
        <v>0</v>
      </c>
      <c r="X1229" s="30">
        <f t="shared" si="1143"/>
        <v>0</v>
      </c>
      <c r="Y1229" s="30">
        <f t="shared" si="1143"/>
        <v>0</v>
      </c>
      <c r="Z1229" s="30">
        <f t="shared" si="1143"/>
        <v>0</v>
      </c>
      <c r="AA1229" s="30">
        <f t="shared" si="1143"/>
        <v>0</v>
      </c>
      <c r="AB1229" s="30">
        <f t="shared" si="1143"/>
        <v>0</v>
      </c>
      <c r="AC1229" s="30">
        <f t="shared" si="1143"/>
        <v>0</v>
      </c>
      <c r="AD1229" s="30">
        <f t="shared" si="1143"/>
        <v>0</v>
      </c>
      <c r="AE1229" s="292">
        <f t="shared" si="1120"/>
        <v>0</v>
      </c>
      <c r="AF1229" s="30">
        <f t="shared" si="1143"/>
        <v>0</v>
      </c>
      <c r="AG1229" s="30">
        <f t="shared" si="1143"/>
        <v>0</v>
      </c>
      <c r="AH1229" s="93">
        <f t="shared" si="1143"/>
        <v>54</v>
      </c>
      <c r="AI1229" s="30">
        <f t="shared" si="1143"/>
        <v>0</v>
      </c>
      <c r="AJ1229" s="30">
        <f t="shared" si="1143"/>
        <v>0</v>
      </c>
      <c r="AK1229" s="30">
        <f t="shared" si="1143"/>
        <v>0</v>
      </c>
      <c r="AL1229" s="30">
        <f t="shared" si="1143"/>
        <v>0</v>
      </c>
      <c r="AM1229" s="30">
        <f t="shared" si="1143"/>
        <v>0</v>
      </c>
      <c r="AN1229" s="30">
        <f t="shared" si="1143"/>
        <v>0</v>
      </c>
      <c r="AO1229" s="30">
        <f t="shared" si="1143"/>
        <v>0</v>
      </c>
      <c r="AP1229" s="30">
        <f t="shared" si="1143"/>
        <v>0</v>
      </c>
    </row>
    <row r="1230" spans="1:42" ht="13.5" customHeight="1">
      <c r="A1230" s="43"/>
      <c r="B1230" s="43"/>
      <c r="C1230" s="28" t="s">
        <v>317</v>
      </c>
      <c r="D1230" s="29" t="s">
        <v>318</v>
      </c>
      <c r="E1230" s="186">
        <v>0</v>
      </c>
      <c r="F1230" s="30"/>
      <c r="G1230" s="93"/>
      <c r="H1230" s="186"/>
      <c r="I1230" s="186"/>
      <c r="J1230" s="186"/>
      <c r="K1230" s="186"/>
      <c r="L1230" s="23">
        <f t="shared" si="1084"/>
        <v>0</v>
      </c>
      <c r="M1230" s="23">
        <f t="shared" si="1085"/>
        <v>0</v>
      </c>
      <c r="N1230" s="186"/>
      <c r="O1230" s="186"/>
      <c r="P1230" s="186"/>
      <c r="Q1230" s="30"/>
      <c r="R1230" s="30"/>
      <c r="S1230" s="30"/>
      <c r="T1230" s="30"/>
      <c r="U1230" s="30"/>
      <c r="V1230" s="30"/>
      <c r="W1230" s="30"/>
      <c r="X1230" s="30"/>
      <c r="Y1230" s="30"/>
      <c r="Z1230" s="30"/>
      <c r="AA1230" s="30"/>
      <c r="AB1230" s="30"/>
      <c r="AC1230" s="30"/>
      <c r="AD1230" s="30"/>
      <c r="AE1230" s="292">
        <f t="shared" si="1120"/>
        <v>0</v>
      </c>
      <c r="AF1230" s="30"/>
      <c r="AG1230" s="30"/>
      <c r="AH1230" s="93">
        <v>54</v>
      </c>
      <c r="AI1230" s="30"/>
      <c r="AJ1230" s="30"/>
      <c r="AK1230" s="30"/>
      <c r="AL1230" s="30"/>
      <c r="AM1230" s="30"/>
      <c r="AN1230" s="30"/>
      <c r="AO1230" s="30"/>
      <c r="AP1230" s="30"/>
    </row>
    <row r="1231" spans="1:42" ht="24" customHeight="1">
      <c r="A1231" s="43" t="s">
        <v>701</v>
      </c>
      <c r="B1231" s="43"/>
      <c r="C1231" s="154" t="s">
        <v>702</v>
      </c>
      <c r="D1231" s="129" t="s">
        <v>692</v>
      </c>
      <c r="E1231" s="263">
        <f t="shared" ref="E1231:K1231" si="1144">E1232+E1237</f>
        <v>2680</v>
      </c>
      <c r="F1231" s="156">
        <f t="shared" si="1144"/>
        <v>2855</v>
      </c>
      <c r="G1231" s="300">
        <f t="shared" si="1144"/>
        <v>2850</v>
      </c>
      <c r="H1231" s="263">
        <f t="shared" si="1144"/>
        <v>720</v>
      </c>
      <c r="I1231" s="263">
        <f t="shared" si="1144"/>
        <v>715</v>
      </c>
      <c r="J1231" s="263">
        <f t="shared" si="1144"/>
        <v>710</v>
      </c>
      <c r="K1231" s="263">
        <f t="shared" si="1144"/>
        <v>705</v>
      </c>
      <c r="L1231" s="23">
        <f t="shared" ref="L1231:L1294" si="1145">H1231+I1231+J1231+K1231</f>
        <v>2850</v>
      </c>
      <c r="M1231" s="23">
        <f t="shared" ref="M1231:M1294" si="1146">G1231-L1231</f>
        <v>0</v>
      </c>
      <c r="N1231" s="263">
        <f t="shared" ref="N1231:AP1231" si="1147">N1232+N1237</f>
        <v>2850</v>
      </c>
      <c r="O1231" s="263">
        <f t="shared" si="1147"/>
        <v>2850</v>
      </c>
      <c r="P1231" s="263">
        <f t="shared" si="1147"/>
        <v>2850</v>
      </c>
      <c r="Q1231" s="156">
        <f t="shared" si="1147"/>
        <v>0</v>
      </c>
      <c r="R1231" s="156">
        <f t="shared" si="1147"/>
        <v>0</v>
      </c>
      <c r="S1231" s="156">
        <f t="shared" si="1147"/>
        <v>0</v>
      </c>
      <c r="T1231" s="156">
        <f t="shared" si="1147"/>
        <v>0</v>
      </c>
      <c r="U1231" s="156">
        <f t="shared" si="1147"/>
        <v>0</v>
      </c>
      <c r="V1231" s="156">
        <f t="shared" si="1147"/>
        <v>0</v>
      </c>
      <c r="W1231" s="156">
        <f t="shared" si="1147"/>
        <v>0</v>
      </c>
      <c r="X1231" s="156">
        <f t="shared" si="1147"/>
        <v>-50</v>
      </c>
      <c r="Y1231" s="156">
        <f t="shared" si="1147"/>
        <v>0</v>
      </c>
      <c r="Z1231" s="156">
        <f t="shared" si="1147"/>
        <v>0</v>
      </c>
      <c r="AA1231" s="156">
        <f t="shared" si="1147"/>
        <v>0</v>
      </c>
      <c r="AB1231" s="156">
        <f t="shared" si="1147"/>
        <v>0</v>
      </c>
      <c r="AC1231" s="156">
        <f t="shared" si="1147"/>
        <v>0</v>
      </c>
      <c r="AD1231" s="156">
        <f t="shared" si="1147"/>
        <v>0</v>
      </c>
      <c r="AE1231" s="292">
        <f t="shared" si="1120"/>
        <v>2800</v>
      </c>
      <c r="AF1231" s="156">
        <f t="shared" si="1147"/>
        <v>2800</v>
      </c>
      <c r="AG1231" s="156">
        <f t="shared" si="1147"/>
        <v>2696</v>
      </c>
      <c r="AH1231" s="300">
        <f t="shared" si="1147"/>
        <v>3600</v>
      </c>
      <c r="AI1231" s="156">
        <f t="shared" si="1147"/>
        <v>0</v>
      </c>
      <c r="AJ1231" s="156">
        <f t="shared" si="1147"/>
        <v>0</v>
      </c>
      <c r="AK1231" s="156">
        <f t="shared" si="1147"/>
        <v>0</v>
      </c>
      <c r="AL1231" s="156">
        <f t="shared" si="1147"/>
        <v>0</v>
      </c>
      <c r="AM1231" s="156">
        <f t="shared" si="1147"/>
        <v>0</v>
      </c>
      <c r="AN1231" s="156">
        <f t="shared" si="1147"/>
        <v>0</v>
      </c>
      <c r="AO1231" s="156">
        <f t="shared" si="1147"/>
        <v>0</v>
      </c>
      <c r="AP1231" s="156">
        <f t="shared" si="1147"/>
        <v>0</v>
      </c>
    </row>
    <row r="1232" spans="1:42" ht="15" customHeight="1">
      <c r="A1232" s="43"/>
      <c r="B1232" s="43"/>
      <c r="C1232" s="25" t="s">
        <v>298</v>
      </c>
      <c r="D1232" s="29"/>
      <c r="E1232" s="191">
        <f t="shared" ref="E1232:T1233" si="1148">E1233</f>
        <v>2680</v>
      </c>
      <c r="F1232" s="111">
        <f t="shared" si="1148"/>
        <v>2855</v>
      </c>
      <c r="G1232" s="296">
        <f t="shared" si="1148"/>
        <v>2850</v>
      </c>
      <c r="H1232" s="191">
        <f t="shared" si="1148"/>
        <v>720</v>
      </c>
      <c r="I1232" s="191">
        <f t="shared" si="1148"/>
        <v>715</v>
      </c>
      <c r="J1232" s="191">
        <f t="shared" si="1148"/>
        <v>710</v>
      </c>
      <c r="K1232" s="191">
        <f t="shared" si="1148"/>
        <v>705</v>
      </c>
      <c r="L1232" s="23">
        <f t="shared" si="1145"/>
        <v>2850</v>
      </c>
      <c r="M1232" s="23">
        <f t="shared" si="1146"/>
        <v>0</v>
      </c>
      <c r="N1232" s="191">
        <f t="shared" si="1148"/>
        <v>2850</v>
      </c>
      <c r="O1232" s="191">
        <f t="shared" si="1148"/>
        <v>2850</v>
      </c>
      <c r="P1232" s="191">
        <f t="shared" si="1148"/>
        <v>2850</v>
      </c>
      <c r="Q1232" s="111">
        <f t="shared" si="1148"/>
        <v>0</v>
      </c>
      <c r="R1232" s="111">
        <f t="shared" si="1148"/>
        <v>0</v>
      </c>
      <c r="S1232" s="111">
        <f t="shared" si="1148"/>
        <v>0</v>
      </c>
      <c r="T1232" s="111">
        <f t="shared" si="1148"/>
        <v>0</v>
      </c>
      <c r="U1232" s="111">
        <f t="shared" ref="U1232:AP1233" si="1149">U1233</f>
        <v>0</v>
      </c>
      <c r="V1232" s="111">
        <f t="shared" si="1149"/>
        <v>0</v>
      </c>
      <c r="W1232" s="111">
        <f t="shared" si="1149"/>
        <v>0</v>
      </c>
      <c r="X1232" s="111">
        <f t="shared" si="1149"/>
        <v>-50</v>
      </c>
      <c r="Y1232" s="111">
        <f t="shared" si="1149"/>
        <v>0</v>
      </c>
      <c r="Z1232" s="111">
        <f t="shared" si="1149"/>
        <v>0</v>
      </c>
      <c r="AA1232" s="111">
        <f t="shared" si="1149"/>
        <v>0</v>
      </c>
      <c r="AB1232" s="111">
        <f t="shared" si="1149"/>
        <v>0</v>
      </c>
      <c r="AC1232" s="111">
        <f t="shared" si="1149"/>
        <v>0</v>
      </c>
      <c r="AD1232" s="111">
        <f t="shared" si="1149"/>
        <v>0</v>
      </c>
      <c r="AE1232" s="292">
        <f t="shared" si="1120"/>
        <v>2800</v>
      </c>
      <c r="AF1232" s="111">
        <f t="shared" si="1149"/>
        <v>2800</v>
      </c>
      <c r="AG1232" s="111">
        <f t="shared" si="1149"/>
        <v>2696</v>
      </c>
      <c r="AH1232" s="296">
        <f t="shared" si="1149"/>
        <v>3600</v>
      </c>
      <c r="AI1232" s="111">
        <f t="shared" si="1149"/>
        <v>0</v>
      </c>
      <c r="AJ1232" s="111">
        <f t="shared" si="1149"/>
        <v>0</v>
      </c>
      <c r="AK1232" s="111">
        <f t="shared" si="1149"/>
        <v>0</v>
      </c>
      <c r="AL1232" s="111">
        <f t="shared" si="1149"/>
        <v>0</v>
      </c>
      <c r="AM1232" s="111">
        <f t="shared" si="1149"/>
        <v>0</v>
      </c>
      <c r="AN1232" s="111">
        <f t="shared" si="1149"/>
        <v>0</v>
      </c>
      <c r="AO1232" s="111">
        <f t="shared" si="1149"/>
        <v>0</v>
      </c>
      <c r="AP1232" s="111">
        <f t="shared" si="1149"/>
        <v>0</v>
      </c>
    </row>
    <row r="1233" spans="1:42" ht="15" customHeight="1">
      <c r="A1233" s="43"/>
      <c r="B1233" s="43"/>
      <c r="C1233" s="28" t="s">
        <v>299</v>
      </c>
      <c r="D1233" s="29">
        <v>1</v>
      </c>
      <c r="E1233" s="248">
        <f t="shared" si="1148"/>
        <v>2680</v>
      </c>
      <c r="F1233" s="38">
        <f t="shared" si="1148"/>
        <v>2855</v>
      </c>
      <c r="G1233" s="286">
        <f t="shared" si="1148"/>
        <v>2850</v>
      </c>
      <c r="H1233" s="248">
        <f t="shared" si="1148"/>
        <v>720</v>
      </c>
      <c r="I1233" s="248">
        <f t="shared" si="1148"/>
        <v>715</v>
      </c>
      <c r="J1233" s="248">
        <f t="shared" si="1148"/>
        <v>710</v>
      </c>
      <c r="K1233" s="248">
        <f t="shared" si="1148"/>
        <v>705</v>
      </c>
      <c r="L1233" s="23">
        <f t="shared" si="1145"/>
        <v>2850</v>
      </c>
      <c r="M1233" s="23">
        <f t="shared" si="1146"/>
        <v>0</v>
      </c>
      <c r="N1233" s="248">
        <f t="shared" si="1148"/>
        <v>2850</v>
      </c>
      <c r="O1233" s="248">
        <f t="shared" si="1148"/>
        <v>2850</v>
      </c>
      <c r="P1233" s="248">
        <f t="shared" si="1148"/>
        <v>2850</v>
      </c>
      <c r="Q1233" s="38">
        <f t="shared" si="1148"/>
        <v>0</v>
      </c>
      <c r="R1233" s="38">
        <f t="shared" si="1148"/>
        <v>0</v>
      </c>
      <c r="S1233" s="38">
        <f t="shared" si="1148"/>
        <v>0</v>
      </c>
      <c r="T1233" s="38">
        <f t="shared" si="1148"/>
        <v>0</v>
      </c>
      <c r="U1233" s="38">
        <f t="shared" si="1149"/>
        <v>0</v>
      </c>
      <c r="V1233" s="38">
        <f t="shared" si="1149"/>
        <v>0</v>
      </c>
      <c r="W1233" s="38">
        <f t="shared" si="1149"/>
        <v>0</v>
      </c>
      <c r="X1233" s="38">
        <f t="shared" si="1149"/>
        <v>-50</v>
      </c>
      <c r="Y1233" s="38">
        <f t="shared" si="1149"/>
        <v>0</v>
      </c>
      <c r="Z1233" s="38">
        <f t="shared" si="1149"/>
        <v>0</v>
      </c>
      <c r="AA1233" s="38">
        <f t="shared" si="1149"/>
        <v>0</v>
      </c>
      <c r="AB1233" s="38">
        <f t="shared" si="1149"/>
        <v>0</v>
      </c>
      <c r="AC1233" s="38">
        <f t="shared" si="1149"/>
        <v>0</v>
      </c>
      <c r="AD1233" s="38">
        <f t="shared" si="1149"/>
        <v>0</v>
      </c>
      <c r="AE1233" s="292">
        <f t="shared" si="1120"/>
        <v>2800</v>
      </c>
      <c r="AF1233" s="38">
        <f t="shared" si="1149"/>
        <v>2800</v>
      </c>
      <c r="AG1233" s="38">
        <f t="shared" si="1149"/>
        <v>2696</v>
      </c>
      <c r="AH1233" s="286">
        <f t="shared" si="1149"/>
        <v>3600</v>
      </c>
      <c r="AI1233" s="38">
        <f t="shared" si="1149"/>
        <v>0</v>
      </c>
      <c r="AJ1233" s="38">
        <f t="shared" si="1149"/>
        <v>0</v>
      </c>
      <c r="AK1233" s="38">
        <f t="shared" si="1149"/>
        <v>0</v>
      </c>
      <c r="AL1233" s="38">
        <f t="shared" si="1149"/>
        <v>0</v>
      </c>
      <c r="AM1233" s="38">
        <f t="shared" si="1149"/>
        <v>0</v>
      </c>
      <c r="AN1233" s="38">
        <f t="shared" si="1149"/>
        <v>0</v>
      </c>
      <c r="AO1233" s="38">
        <f t="shared" si="1149"/>
        <v>0</v>
      </c>
      <c r="AP1233" s="38">
        <f t="shared" si="1149"/>
        <v>0</v>
      </c>
    </row>
    <row r="1234" spans="1:42" ht="27" customHeight="1">
      <c r="A1234" s="43"/>
      <c r="B1234" s="109"/>
      <c r="C1234" s="320" t="s">
        <v>535</v>
      </c>
      <c r="D1234" s="29" t="s">
        <v>536</v>
      </c>
      <c r="E1234" s="248">
        <f t="shared" ref="E1234:K1234" si="1150">E1235+E1236</f>
        <v>2680</v>
      </c>
      <c r="F1234" s="38">
        <f t="shared" si="1150"/>
        <v>2855</v>
      </c>
      <c r="G1234" s="286">
        <f t="shared" si="1150"/>
        <v>2850</v>
      </c>
      <c r="H1234" s="248">
        <f t="shared" si="1150"/>
        <v>720</v>
      </c>
      <c r="I1234" s="248">
        <f t="shared" si="1150"/>
        <v>715</v>
      </c>
      <c r="J1234" s="248">
        <f t="shared" si="1150"/>
        <v>710</v>
      </c>
      <c r="K1234" s="248">
        <f t="shared" si="1150"/>
        <v>705</v>
      </c>
      <c r="L1234" s="23">
        <f t="shared" si="1145"/>
        <v>2850</v>
      </c>
      <c r="M1234" s="23">
        <f t="shared" si="1146"/>
        <v>0</v>
      </c>
      <c r="N1234" s="248">
        <f t="shared" ref="N1234:AP1234" si="1151">N1235+N1236</f>
        <v>2850</v>
      </c>
      <c r="O1234" s="248">
        <f t="shared" si="1151"/>
        <v>2850</v>
      </c>
      <c r="P1234" s="248">
        <f t="shared" si="1151"/>
        <v>2850</v>
      </c>
      <c r="Q1234" s="38">
        <f t="shared" si="1151"/>
        <v>0</v>
      </c>
      <c r="R1234" s="38">
        <f t="shared" si="1151"/>
        <v>0</v>
      </c>
      <c r="S1234" s="38">
        <f t="shared" si="1151"/>
        <v>0</v>
      </c>
      <c r="T1234" s="38">
        <f t="shared" si="1151"/>
        <v>0</v>
      </c>
      <c r="U1234" s="38">
        <f t="shared" si="1151"/>
        <v>0</v>
      </c>
      <c r="V1234" s="38">
        <f t="shared" si="1151"/>
        <v>0</v>
      </c>
      <c r="W1234" s="38">
        <f t="shared" si="1151"/>
        <v>0</v>
      </c>
      <c r="X1234" s="38">
        <f t="shared" si="1151"/>
        <v>-50</v>
      </c>
      <c r="Y1234" s="38">
        <f t="shared" si="1151"/>
        <v>0</v>
      </c>
      <c r="Z1234" s="38">
        <f t="shared" si="1151"/>
        <v>0</v>
      </c>
      <c r="AA1234" s="38">
        <f t="shared" si="1151"/>
        <v>0</v>
      </c>
      <c r="AB1234" s="38">
        <f t="shared" si="1151"/>
        <v>0</v>
      </c>
      <c r="AC1234" s="38">
        <f t="shared" si="1151"/>
        <v>0</v>
      </c>
      <c r="AD1234" s="38">
        <f t="shared" si="1151"/>
        <v>0</v>
      </c>
      <c r="AE1234" s="292">
        <f t="shared" si="1120"/>
        <v>2800</v>
      </c>
      <c r="AF1234" s="38">
        <f t="shared" si="1151"/>
        <v>2800</v>
      </c>
      <c r="AG1234" s="38">
        <f t="shared" si="1151"/>
        <v>2696</v>
      </c>
      <c r="AH1234" s="286">
        <f t="shared" si="1151"/>
        <v>3600</v>
      </c>
      <c r="AI1234" s="38">
        <f t="shared" si="1151"/>
        <v>0</v>
      </c>
      <c r="AJ1234" s="38">
        <f t="shared" si="1151"/>
        <v>0</v>
      </c>
      <c r="AK1234" s="38">
        <f t="shared" si="1151"/>
        <v>0</v>
      </c>
      <c r="AL1234" s="38">
        <f t="shared" si="1151"/>
        <v>0</v>
      </c>
      <c r="AM1234" s="38">
        <f t="shared" si="1151"/>
        <v>0</v>
      </c>
      <c r="AN1234" s="38">
        <f t="shared" si="1151"/>
        <v>0</v>
      </c>
      <c r="AO1234" s="38">
        <f t="shared" si="1151"/>
        <v>0</v>
      </c>
      <c r="AP1234" s="38">
        <f t="shared" si="1151"/>
        <v>0</v>
      </c>
    </row>
    <row r="1235" spans="1:42" ht="15" customHeight="1">
      <c r="A1235" s="43"/>
      <c r="B1235" s="43"/>
      <c r="C1235" s="28" t="s">
        <v>300</v>
      </c>
      <c r="D1235" s="29">
        <v>10</v>
      </c>
      <c r="E1235" s="186">
        <v>2030</v>
      </c>
      <c r="F1235" s="30">
        <v>2200</v>
      </c>
      <c r="G1235" s="93">
        <v>2200</v>
      </c>
      <c r="H1235" s="186">
        <v>550</v>
      </c>
      <c r="I1235" s="186">
        <v>550</v>
      </c>
      <c r="J1235" s="186">
        <v>550</v>
      </c>
      <c r="K1235" s="186">
        <v>550</v>
      </c>
      <c r="L1235" s="23">
        <f t="shared" si="1145"/>
        <v>2200</v>
      </c>
      <c r="M1235" s="23">
        <f t="shared" si="1146"/>
        <v>0</v>
      </c>
      <c r="N1235" s="186">
        <v>2200</v>
      </c>
      <c r="O1235" s="186">
        <v>2200</v>
      </c>
      <c r="P1235" s="186">
        <v>2200</v>
      </c>
      <c r="Q1235" s="30"/>
      <c r="R1235" s="30"/>
      <c r="S1235" s="30"/>
      <c r="T1235" s="30"/>
      <c r="U1235" s="30"/>
      <c r="V1235" s="30"/>
      <c r="W1235" s="30"/>
      <c r="X1235" s="30">
        <v>-50</v>
      </c>
      <c r="Y1235" s="30"/>
      <c r="Z1235" s="30"/>
      <c r="AA1235" s="30"/>
      <c r="AB1235" s="30"/>
      <c r="AC1235" s="30"/>
      <c r="AD1235" s="30"/>
      <c r="AE1235" s="292">
        <f t="shared" si="1120"/>
        <v>2150</v>
      </c>
      <c r="AF1235" s="30">
        <v>2150</v>
      </c>
      <c r="AG1235" s="30">
        <v>2081</v>
      </c>
      <c r="AH1235" s="93">
        <v>2100</v>
      </c>
      <c r="AI1235" s="30"/>
      <c r="AJ1235" s="30"/>
      <c r="AK1235" s="30"/>
      <c r="AL1235" s="30"/>
      <c r="AM1235" s="30"/>
      <c r="AN1235" s="30"/>
      <c r="AO1235" s="30"/>
      <c r="AP1235" s="30"/>
    </row>
    <row r="1236" spans="1:42" ht="17.25" customHeight="1">
      <c r="A1236" s="43"/>
      <c r="B1236" s="43"/>
      <c r="C1236" s="28" t="s">
        <v>433</v>
      </c>
      <c r="D1236" s="29">
        <v>20</v>
      </c>
      <c r="E1236" s="186">
        <v>650</v>
      </c>
      <c r="F1236" s="30">
        <v>655</v>
      </c>
      <c r="G1236" s="93">
        <v>650</v>
      </c>
      <c r="H1236" s="186">
        <v>170</v>
      </c>
      <c r="I1236" s="186">
        <v>165</v>
      </c>
      <c r="J1236" s="186">
        <v>160</v>
      </c>
      <c r="K1236" s="186">
        <v>155</v>
      </c>
      <c r="L1236" s="23">
        <f t="shared" si="1145"/>
        <v>650</v>
      </c>
      <c r="M1236" s="23">
        <f t="shared" si="1146"/>
        <v>0</v>
      </c>
      <c r="N1236" s="186">
        <v>650</v>
      </c>
      <c r="O1236" s="186">
        <v>650</v>
      </c>
      <c r="P1236" s="186">
        <v>650</v>
      </c>
      <c r="Q1236" s="30"/>
      <c r="R1236" s="30"/>
      <c r="S1236" s="30"/>
      <c r="T1236" s="30"/>
      <c r="U1236" s="30"/>
      <c r="V1236" s="30"/>
      <c r="W1236" s="30"/>
      <c r="X1236" s="30"/>
      <c r="Y1236" s="30"/>
      <c r="Z1236" s="30"/>
      <c r="AA1236" s="30"/>
      <c r="AB1236" s="30"/>
      <c r="AC1236" s="30"/>
      <c r="AD1236" s="30"/>
      <c r="AE1236" s="292">
        <f t="shared" si="1120"/>
        <v>650</v>
      </c>
      <c r="AF1236" s="30">
        <v>650</v>
      </c>
      <c r="AG1236" s="30">
        <v>615</v>
      </c>
      <c r="AH1236" s="93">
        <v>1500</v>
      </c>
      <c r="AI1236" s="30"/>
      <c r="AJ1236" s="30"/>
      <c r="AK1236" s="30"/>
      <c r="AL1236" s="30"/>
      <c r="AM1236" s="30"/>
      <c r="AN1236" s="30"/>
      <c r="AO1236" s="30"/>
      <c r="AP1236" s="30"/>
    </row>
    <row r="1237" spans="1:42" ht="15.75" customHeight="1">
      <c r="A1237" s="43"/>
      <c r="B1237" s="43"/>
      <c r="C1237" s="25" t="s">
        <v>311</v>
      </c>
      <c r="D1237" s="29"/>
      <c r="E1237" s="186"/>
      <c r="F1237" s="30"/>
      <c r="G1237" s="93"/>
      <c r="H1237" s="186"/>
      <c r="I1237" s="186"/>
      <c r="J1237" s="186"/>
      <c r="K1237" s="186"/>
      <c r="L1237" s="23">
        <f t="shared" si="1145"/>
        <v>0</v>
      </c>
      <c r="M1237" s="23">
        <f t="shared" si="1146"/>
        <v>0</v>
      </c>
      <c r="N1237" s="186"/>
      <c r="O1237" s="186"/>
      <c r="P1237" s="186"/>
      <c r="Q1237" s="30"/>
      <c r="R1237" s="30"/>
      <c r="S1237" s="30"/>
      <c r="T1237" s="30"/>
      <c r="U1237" s="30"/>
      <c r="V1237" s="30"/>
      <c r="W1237" s="30"/>
      <c r="X1237" s="30"/>
      <c r="Y1237" s="30"/>
      <c r="Z1237" s="30"/>
      <c r="AA1237" s="30"/>
      <c r="AB1237" s="30"/>
      <c r="AC1237" s="30"/>
      <c r="AD1237" s="30"/>
      <c r="AE1237" s="292">
        <f t="shared" si="1120"/>
        <v>0</v>
      </c>
      <c r="AF1237" s="30"/>
      <c r="AG1237" s="30"/>
      <c r="AH1237" s="93">
        <f>AH1238</f>
        <v>0</v>
      </c>
      <c r="AI1237" s="30">
        <f t="shared" ref="AI1237:AP1237" si="1152">AI1238</f>
        <v>0</v>
      </c>
      <c r="AJ1237" s="30">
        <f t="shared" si="1152"/>
        <v>0</v>
      </c>
      <c r="AK1237" s="30">
        <f t="shared" si="1152"/>
        <v>0</v>
      </c>
      <c r="AL1237" s="30">
        <f t="shared" si="1152"/>
        <v>0</v>
      </c>
      <c r="AM1237" s="30">
        <f t="shared" si="1152"/>
        <v>0</v>
      </c>
      <c r="AN1237" s="30">
        <f t="shared" si="1152"/>
        <v>0</v>
      </c>
      <c r="AO1237" s="30">
        <f t="shared" si="1152"/>
        <v>0</v>
      </c>
      <c r="AP1237" s="30">
        <f t="shared" si="1152"/>
        <v>0</v>
      </c>
    </row>
    <row r="1238" spans="1:42" ht="14.25" customHeight="1">
      <c r="A1238" s="43"/>
      <c r="B1238" s="43"/>
      <c r="C1238" s="28" t="s">
        <v>317</v>
      </c>
      <c r="D1238" s="29" t="s">
        <v>318</v>
      </c>
      <c r="E1238" s="186"/>
      <c r="F1238" s="30"/>
      <c r="G1238" s="93"/>
      <c r="H1238" s="186"/>
      <c r="I1238" s="186"/>
      <c r="J1238" s="186"/>
      <c r="K1238" s="186"/>
      <c r="L1238" s="23">
        <f t="shared" si="1145"/>
        <v>0</v>
      </c>
      <c r="M1238" s="23">
        <f t="shared" si="1146"/>
        <v>0</v>
      </c>
      <c r="N1238" s="186"/>
      <c r="O1238" s="186"/>
      <c r="P1238" s="186"/>
      <c r="Q1238" s="30"/>
      <c r="R1238" s="30"/>
      <c r="S1238" s="30"/>
      <c r="T1238" s="30"/>
      <c r="U1238" s="30"/>
      <c r="V1238" s="30"/>
      <c r="W1238" s="30"/>
      <c r="X1238" s="30"/>
      <c r="Y1238" s="30"/>
      <c r="Z1238" s="30"/>
      <c r="AA1238" s="30"/>
      <c r="AB1238" s="30"/>
      <c r="AC1238" s="30"/>
      <c r="AD1238" s="30"/>
      <c r="AE1238" s="292">
        <f t="shared" si="1120"/>
        <v>0</v>
      </c>
      <c r="AF1238" s="30"/>
      <c r="AG1238" s="30"/>
      <c r="AH1238" s="93">
        <v>0</v>
      </c>
      <c r="AI1238" s="30"/>
      <c r="AJ1238" s="30"/>
      <c r="AK1238" s="30"/>
      <c r="AL1238" s="30"/>
      <c r="AM1238" s="30"/>
      <c r="AN1238" s="30"/>
      <c r="AO1238" s="30"/>
      <c r="AP1238" s="30"/>
    </row>
    <row r="1239" spans="1:42" ht="13.5" hidden="1" customHeight="1">
      <c r="A1239" s="43" t="s">
        <v>703</v>
      </c>
      <c r="B1239" s="43"/>
      <c r="C1239" s="154" t="s">
        <v>704</v>
      </c>
      <c r="D1239" s="129" t="s">
        <v>705</v>
      </c>
      <c r="E1239" s="263">
        <f t="shared" ref="E1239:T1241" si="1153">E1240</f>
        <v>0</v>
      </c>
      <c r="F1239" s="156">
        <f t="shared" si="1153"/>
        <v>0</v>
      </c>
      <c r="G1239" s="300">
        <f t="shared" si="1153"/>
        <v>0</v>
      </c>
      <c r="H1239" s="263">
        <f t="shared" si="1153"/>
        <v>0</v>
      </c>
      <c r="I1239" s="263">
        <f t="shared" si="1153"/>
        <v>0</v>
      </c>
      <c r="J1239" s="263">
        <f t="shared" si="1153"/>
        <v>0</v>
      </c>
      <c r="K1239" s="263">
        <f t="shared" si="1153"/>
        <v>0</v>
      </c>
      <c r="L1239" s="23">
        <f t="shared" si="1145"/>
        <v>0</v>
      </c>
      <c r="M1239" s="23">
        <f t="shared" si="1146"/>
        <v>0</v>
      </c>
      <c r="N1239" s="263">
        <f t="shared" si="1153"/>
        <v>0</v>
      </c>
      <c r="O1239" s="263">
        <f t="shared" si="1153"/>
        <v>0</v>
      </c>
      <c r="P1239" s="263">
        <f t="shared" si="1153"/>
        <v>0</v>
      </c>
      <c r="Q1239" s="156">
        <f t="shared" si="1153"/>
        <v>0</v>
      </c>
      <c r="R1239" s="156">
        <f t="shared" si="1153"/>
        <v>0</v>
      </c>
      <c r="S1239" s="156">
        <f t="shared" si="1153"/>
        <v>0</v>
      </c>
      <c r="T1239" s="156">
        <f t="shared" si="1153"/>
        <v>0</v>
      </c>
      <c r="U1239" s="156">
        <f t="shared" ref="U1239:AP1241" si="1154">U1240</f>
        <v>0</v>
      </c>
      <c r="V1239" s="156">
        <f t="shared" si="1154"/>
        <v>0</v>
      </c>
      <c r="W1239" s="156">
        <f t="shared" si="1154"/>
        <v>0</v>
      </c>
      <c r="X1239" s="156">
        <f t="shared" si="1154"/>
        <v>0</v>
      </c>
      <c r="Y1239" s="156">
        <f t="shared" si="1154"/>
        <v>0</v>
      </c>
      <c r="Z1239" s="156">
        <f t="shared" si="1154"/>
        <v>0</v>
      </c>
      <c r="AA1239" s="156">
        <f t="shared" si="1154"/>
        <v>0</v>
      </c>
      <c r="AB1239" s="156">
        <f t="shared" si="1154"/>
        <v>0</v>
      </c>
      <c r="AC1239" s="156">
        <f t="shared" si="1154"/>
        <v>0</v>
      </c>
      <c r="AD1239" s="156">
        <f t="shared" si="1154"/>
        <v>0</v>
      </c>
      <c r="AE1239" s="292">
        <f t="shared" si="1120"/>
        <v>0</v>
      </c>
      <c r="AF1239" s="156">
        <f t="shared" si="1154"/>
        <v>0</v>
      </c>
      <c r="AG1239" s="156">
        <f t="shared" si="1154"/>
        <v>0</v>
      </c>
      <c r="AH1239" s="300">
        <f t="shared" si="1154"/>
        <v>0</v>
      </c>
      <c r="AI1239" s="156">
        <f t="shared" si="1154"/>
        <v>0</v>
      </c>
      <c r="AJ1239" s="156">
        <f t="shared" si="1154"/>
        <v>0</v>
      </c>
      <c r="AK1239" s="156">
        <f t="shared" si="1154"/>
        <v>0</v>
      </c>
      <c r="AL1239" s="156">
        <f t="shared" si="1154"/>
        <v>0</v>
      </c>
      <c r="AM1239" s="156">
        <f t="shared" si="1154"/>
        <v>0</v>
      </c>
      <c r="AN1239" s="156">
        <f t="shared" si="1154"/>
        <v>0</v>
      </c>
      <c r="AO1239" s="156">
        <f t="shared" si="1154"/>
        <v>0</v>
      </c>
      <c r="AP1239" s="156">
        <f t="shared" si="1154"/>
        <v>0</v>
      </c>
    </row>
    <row r="1240" spans="1:42" ht="14.25" hidden="1">
      <c r="A1240" s="43"/>
      <c r="B1240" s="43"/>
      <c r="C1240" s="25" t="s">
        <v>298</v>
      </c>
      <c r="D1240" s="29"/>
      <c r="E1240" s="191">
        <f t="shared" si="1153"/>
        <v>0</v>
      </c>
      <c r="F1240" s="111">
        <f t="shared" si="1153"/>
        <v>0</v>
      </c>
      <c r="G1240" s="296">
        <f t="shared" si="1153"/>
        <v>0</v>
      </c>
      <c r="H1240" s="191">
        <f t="shared" si="1153"/>
        <v>0</v>
      </c>
      <c r="I1240" s="191">
        <f t="shared" si="1153"/>
        <v>0</v>
      </c>
      <c r="J1240" s="191">
        <f t="shared" si="1153"/>
        <v>0</v>
      </c>
      <c r="K1240" s="191">
        <f t="shared" si="1153"/>
        <v>0</v>
      </c>
      <c r="L1240" s="23">
        <f t="shared" si="1145"/>
        <v>0</v>
      </c>
      <c r="M1240" s="23">
        <f t="shared" si="1146"/>
        <v>0</v>
      </c>
      <c r="N1240" s="191">
        <f t="shared" si="1153"/>
        <v>0</v>
      </c>
      <c r="O1240" s="191">
        <f t="shared" si="1153"/>
        <v>0</v>
      </c>
      <c r="P1240" s="191">
        <f t="shared" si="1153"/>
        <v>0</v>
      </c>
      <c r="Q1240" s="111">
        <f t="shared" si="1153"/>
        <v>0</v>
      </c>
      <c r="R1240" s="111">
        <f t="shared" si="1153"/>
        <v>0</v>
      </c>
      <c r="S1240" s="111">
        <f t="shared" si="1153"/>
        <v>0</v>
      </c>
      <c r="T1240" s="111">
        <f t="shared" si="1153"/>
        <v>0</v>
      </c>
      <c r="U1240" s="111">
        <f t="shared" si="1154"/>
        <v>0</v>
      </c>
      <c r="V1240" s="111">
        <f t="shared" si="1154"/>
        <v>0</v>
      </c>
      <c r="W1240" s="111">
        <f t="shared" si="1154"/>
        <v>0</v>
      </c>
      <c r="X1240" s="111">
        <f t="shared" si="1154"/>
        <v>0</v>
      </c>
      <c r="Y1240" s="111">
        <f t="shared" si="1154"/>
        <v>0</v>
      </c>
      <c r="Z1240" s="111">
        <f t="shared" si="1154"/>
        <v>0</v>
      </c>
      <c r="AA1240" s="111">
        <f t="shared" si="1154"/>
        <v>0</v>
      </c>
      <c r="AB1240" s="111">
        <f t="shared" si="1154"/>
        <v>0</v>
      </c>
      <c r="AC1240" s="111">
        <f t="shared" si="1154"/>
        <v>0</v>
      </c>
      <c r="AD1240" s="111">
        <f t="shared" si="1154"/>
        <v>0</v>
      </c>
      <c r="AE1240" s="292">
        <f t="shared" si="1120"/>
        <v>0</v>
      </c>
      <c r="AF1240" s="111">
        <f t="shared" si="1154"/>
        <v>0</v>
      </c>
      <c r="AG1240" s="111">
        <f t="shared" si="1154"/>
        <v>0</v>
      </c>
      <c r="AH1240" s="296">
        <f t="shared" si="1154"/>
        <v>0</v>
      </c>
      <c r="AI1240" s="111">
        <f t="shared" si="1154"/>
        <v>0</v>
      </c>
      <c r="AJ1240" s="111">
        <f t="shared" si="1154"/>
        <v>0</v>
      </c>
      <c r="AK1240" s="111">
        <f t="shared" si="1154"/>
        <v>0</v>
      </c>
      <c r="AL1240" s="111">
        <f t="shared" si="1154"/>
        <v>0</v>
      </c>
      <c r="AM1240" s="111">
        <f t="shared" si="1154"/>
        <v>0</v>
      </c>
      <c r="AN1240" s="111">
        <f t="shared" si="1154"/>
        <v>0</v>
      </c>
      <c r="AO1240" s="111">
        <f t="shared" si="1154"/>
        <v>0</v>
      </c>
      <c r="AP1240" s="111">
        <f t="shared" si="1154"/>
        <v>0</v>
      </c>
    </row>
    <row r="1241" spans="1:42" ht="14.25" hidden="1">
      <c r="A1241" s="43"/>
      <c r="B1241" s="43"/>
      <c r="C1241" s="28" t="s">
        <v>299</v>
      </c>
      <c r="D1241" s="29">
        <v>1</v>
      </c>
      <c r="E1241" s="248">
        <f t="shared" si="1153"/>
        <v>0</v>
      </c>
      <c r="F1241" s="38">
        <f t="shared" si="1153"/>
        <v>0</v>
      </c>
      <c r="G1241" s="286">
        <f t="shared" si="1153"/>
        <v>0</v>
      </c>
      <c r="H1241" s="248">
        <f t="shared" si="1153"/>
        <v>0</v>
      </c>
      <c r="I1241" s="248">
        <f t="shared" si="1153"/>
        <v>0</v>
      </c>
      <c r="J1241" s="248">
        <f t="shared" si="1153"/>
        <v>0</v>
      </c>
      <c r="K1241" s="248">
        <f t="shared" si="1153"/>
        <v>0</v>
      </c>
      <c r="L1241" s="23">
        <f t="shared" si="1145"/>
        <v>0</v>
      </c>
      <c r="M1241" s="23">
        <f t="shared" si="1146"/>
        <v>0</v>
      </c>
      <c r="N1241" s="248">
        <f t="shared" si="1153"/>
        <v>0</v>
      </c>
      <c r="O1241" s="248">
        <f t="shared" si="1153"/>
        <v>0</v>
      </c>
      <c r="P1241" s="248">
        <f t="shared" si="1153"/>
        <v>0</v>
      </c>
      <c r="Q1241" s="38">
        <f t="shared" si="1153"/>
        <v>0</v>
      </c>
      <c r="R1241" s="38">
        <f t="shared" si="1153"/>
        <v>0</v>
      </c>
      <c r="S1241" s="38">
        <f t="shared" si="1153"/>
        <v>0</v>
      </c>
      <c r="T1241" s="38">
        <f t="shared" si="1153"/>
        <v>0</v>
      </c>
      <c r="U1241" s="38">
        <f t="shared" si="1154"/>
        <v>0</v>
      </c>
      <c r="V1241" s="38">
        <f t="shared" si="1154"/>
        <v>0</v>
      </c>
      <c r="W1241" s="38">
        <f t="shared" si="1154"/>
        <v>0</v>
      </c>
      <c r="X1241" s="38">
        <f t="shared" si="1154"/>
        <v>0</v>
      </c>
      <c r="Y1241" s="38">
        <f t="shared" si="1154"/>
        <v>0</v>
      </c>
      <c r="Z1241" s="38">
        <f t="shared" si="1154"/>
        <v>0</v>
      </c>
      <c r="AA1241" s="38">
        <f t="shared" si="1154"/>
        <v>0</v>
      </c>
      <c r="AB1241" s="38">
        <f t="shared" si="1154"/>
        <v>0</v>
      </c>
      <c r="AC1241" s="38">
        <f t="shared" si="1154"/>
        <v>0</v>
      </c>
      <c r="AD1241" s="38">
        <f t="shared" si="1154"/>
        <v>0</v>
      </c>
      <c r="AE1241" s="292">
        <f t="shared" si="1120"/>
        <v>0</v>
      </c>
      <c r="AF1241" s="38">
        <f t="shared" si="1154"/>
        <v>0</v>
      </c>
      <c r="AG1241" s="38">
        <f t="shared" si="1154"/>
        <v>0</v>
      </c>
      <c r="AH1241" s="286">
        <f t="shared" si="1154"/>
        <v>0</v>
      </c>
      <c r="AI1241" s="38">
        <f t="shared" si="1154"/>
        <v>0</v>
      </c>
      <c r="AJ1241" s="38">
        <f t="shared" si="1154"/>
        <v>0</v>
      </c>
      <c r="AK1241" s="38">
        <f t="shared" si="1154"/>
        <v>0</v>
      </c>
      <c r="AL1241" s="38">
        <f t="shared" si="1154"/>
        <v>0</v>
      </c>
      <c r="AM1241" s="38">
        <f t="shared" si="1154"/>
        <v>0</v>
      </c>
      <c r="AN1241" s="38">
        <f t="shared" si="1154"/>
        <v>0</v>
      </c>
      <c r="AO1241" s="38">
        <f t="shared" si="1154"/>
        <v>0</v>
      </c>
      <c r="AP1241" s="38">
        <f t="shared" si="1154"/>
        <v>0</v>
      </c>
    </row>
    <row r="1242" spans="1:42" ht="20.25" hidden="1" customHeight="1">
      <c r="A1242" s="43"/>
      <c r="B1242" s="43"/>
      <c r="C1242" s="28" t="s">
        <v>621</v>
      </c>
      <c r="D1242" s="29" t="s">
        <v>479</v>
      </c>
      <c r="E1242" s="186"/>
      <c r="F1242" s="30"/>
      <c r="G1242" s="93"/>
      <c r="H1242" s="186"/>
      <c r="I1242" s="186"/>
      <c r="J1242" s="186"/>
      <c r="K1242" s="186"/>
      <c r="L1242" s="23">
        <f t="shared" si="1145"/>
        <v>0</v>
      </c>
      <c r="M1242" s="23">
        <f t="shared" si="1146"/>
        <v>0</v>
      </c>
      <c r="N1242" s="186"/>
      <c r="O1242" s="186"/>
      <c r="P1242" s="186"/>
      <c r="Q1242" s="30"/>
      <c r="R1242" s="30"/>
      <c r="S1242" s="30"/>
      <c r="T1242" s="30"/>
      <c r="U1242" s="30"/>
      <c r="V1242" s="30"/>
      <c r="W1242" s="30"/>
      <c r="X1242" s="30"/>
      <c r="Y1242" s="30"/>
      <c r="Z1242" s="30"/>
      <c r="AA1242" s="30"/>
      <c r="AB1242" s="30"/>
      <c r="AC1242" s="30"/>
      <c r="AD1242" s="30"/>
      <c r="AE1242" s="292">
        <f t="shared" si="1120"/>
        <v>0</v>
      </c>
      <c r="AF1242" s="30"/>
      <c r="AG1242" s="30"/>
      <c r="AH1242" s="93"/>
      <c r="AI1242" s="30"/>
      <c r="AJ1242" s="30"/>
      <c r="AK1242" s="30"/>
      <c r="AL1242" s="30"/>
      <c r="AM1242" s="30"/>
      <c r="AN1242" s="30"/>
      <c r="AO1242" s="30"/>
      <c r="AP1242" s="30"/>
    </row>
    <row r="1243" spans="1:42" ht="17.25" hidden="1" customHeight="1">
      <c r="A1243" s="43"/>
      <c r="B1243" s="43"/>
      <c r="C1243" s="25" t="s">
        <v>706</v>
      </c>
      <c r="D1243" s="29" t="s">
        <v>705</v>
      </c>
      <c r="E1243" s="186"/>
      <c r="F1243" s="30"/>
      <c r="G1243" s="93"/>
      <c r="H1243" s="186"/>
      <c r="I1243" s="186"/>
      <c r="J1243" s="186"/>
      <c r="K1243" s="186"/>
      <c r="L1243" s="23">
        <f t="shared" si="1145"/>
        <v>0</v>
      </c>
      <c r="M1243" s="23">
        <f t="shared" si="1146"/>
        <v>0</v>
      </c>
      <c r="N1243" s="186"/>
      <c r="O1243" s="186"/>
      <c r="P1243" s="186"/>
      <c r="Q1243" s="30"/>
      <c r="R1243" s="30"/>
      <c r="S1243" s="30"/>
      <c r="T1243" s="30"/>
      <c r="U1243" s="30"/>
      <c r="V1243" s="30"/>
      <c r="W1243" s="30"/>
      <c r="X1243" s="30"/>
      <c r="Y1243" s="30"/>
      <c r="Z1243" s="30"/>
      <c r="AA1243" s="30"/>
      <c r="AB1243" s="30"/>
      <c r="AC1243" s="30"/>
      <c r="AD1243" s="30"/>
      <c r="AE1243" s="292">
        <f t="shared" si="1120"/>
        <v>0</v>
      </c>
      <c r="AF1243" s="30"/>
      <c r="AG1243" s="30"/>
      <c r="AH1243" s="93"/>
      <c r="AI1243" s="30"/>
      <c r="AJ1243" s="30"/>
      <c r="AK1243" s="30"/>
      <c r="AL1243" s="30"/>
      <c r="AM1243" s="30"/>
      <c r="AN1243" s="30"/>
      <c r="AO1243" s="30"/>
      <c r="AP1243" s="30"/>
    </row>
    <row r="1244" spans="1:42" ht="17.25" hidden="1" customHeight="1">
      <c r="A1244" s="43"/>
      <c r="B1244" s="43"/>
      <c r="C1244" s="25" t="s">
        <v>298</v>
      </c>
      <c r="D1244" s="29"/>
      <c r="E1244" s="186"/>
      <c r="F1244" s="30"/>
      <c r="G1244" s="93"/>
      <c r="H1244" s="186"/>
      <c r="I1244" s="186"/>
      <c r="J1244" s="186"/>
      <c r="K1244" s="186"/>
      <c r="L1244" s="23">
        <f t="shared" si="1145"/>
        <v>0</v>
      </c>
      <c r="M1244" s="23">
        <f t="shared" si="1146"/>
        <v>0</v>
      </c>
      <c r="N1244" s="186"/>
      <c r="O1244" s="186"/>
      <c r="P1244" s="186"/>
      <c r="Q1244" s="30"/>
      <c r="R1244" s="30"/>
      <c r="S1244" s="30"/>
      <c r="T1244" s="30"/>
      <c r="U1244" s="30"/>
      <c r="V1244" s="30"/>
      <c r="W1244" s="30"/>
      <c r="X1244" s="30"/>
      <c r="Y1244" s="30"/>
      <c r="Z1244" s="30"/>
      <c r="AA1244" s="30"/>
      <c r="AB1244" s="30"/>
      <c r="AC1244" s="30"/>
      <c r="AD1244" s="30"/>
      <c r="AE1244" s="292">
        <f t="shared" si="1120"/>
        <v>0</v>
      </c>
      <c r="AF1244" s="30"/>
      <c r="AG1244" s="30"/>
      <c r="AH1244" s="93"/>
      <c r="AI1244" s="30"/>
      <c r="AJ1244" s="30"/>
      <c r="AK1244" s="30"/>
      <c r="AL1244" s="30"/>
      <c r="AM1244" s="30"/>
      <c r="AN1244" s="30"/>
      <c r="AO1244" s="30"/>
      <c r="AP1244" s="30"/>
    </row>
    <row r="1245" spans="1:42" ht="18" hidden="1" customHeight="1">
      <c r="A1245" s="43"/>
      <c r="B1245" s="43"/>
      <c r="C1245" s="28" t="s">
        <v>299</v>
      </c>
      <c r="D1245" s="29">
        <v>1</v>
      </c>
      <c r="E1245" s="186"/>
      <c r="F1245" s="30"/>
      <c r="G1245" s="93"/>
      <c r="H1245" s="186"/>
      <c r="I1245" s="186"/>
      <c r="J1245" s="186"/>
      <c r="K1245" s="186"/>
      <c r="L1245" s="23">
        <f t="shared" si="1145"/>
        <v>0</v>
      </c>
      <c r="M1245" s="23">
        <f t="shared" si="1146"/>
        <v>0</v>
      </c>
      <c r="N1245" s="186"/>
      <c r="O1245" s="186"/>
      <c r="P1245" s="186"/>
      <c r="Q1245" s="30"/>
      <c r="R1245" s="30"/>
      <c r="S1245" s="30"/>
      <c r="T1245" s="30"/>
      <c r="U1245" s="30"/>
      <c r="V1245" s="30"/>
      <c r="W1245" s="30"/>
      <c r="X1245" s="30"/>
      <c r="Y1245" s="30"/>
      <c r="Z1245" s="30"/>
      <c r="AA1245" s="30"/>
      <c r="AB1245" s="30"/>
      <c r="AC1245" s="30"/>
      <c r="AD1245" s="30"/>
      <c r="AE1245" s="292">
        <f t="shared" si="1120"/>
        <v>0</v>
      </c>
      <c r="AF1245" s="30"/>
      <c r="AG1245" s="30"/>
      <c r="AH1245" s="93"/>
      <c r="AI1245" s="30"/>
      <c r="AJ1245" s="30"/>
      <c r="AK1245" s="30"/>
      <c r="AL1245" s="30"/>
      <c r="AM1245" s="30"/>
      <c r="AN1245" s="30"/>
      <c r="AO1245" s="30"/>
      <c r="AP1245" s="30"/>
    </row>
    <row r="1246" spans="1:42" ht="46.5" hidden="1" customHeight="1">
      <c r="A1246" s="43"/>
      <c r="B1246" s="43"/>
      <c r="C1246" s="219" t="s">
        <v>707</v>
      </c>
      <c r="D1246" s="220" t="s">
        <v>708</v>
      </c>
      <c r="E1246" s="186"/>
      <c r="F1246" s="30"/>
      <c r="G1246" s="93"/>
      <c r="H1246" s="186"/>
      <c r="I1246" s="186"/>
      <c r="J1246" s="186"/>
      <c r="K1246" s="186"/>
      <c r="L1246" s="23">
        <f t="shared" si="1145"/>
        <v>0</v>
      </c>
      <c r="M1246" s="23">
        <f t="shared" si="1146"/>
        <v>0</v>
      </c>
      <c r="N1246" s="186"/>
      <c r="O1246" s="186"/>
      <c r="P1246" s="186"/>
      <c r="Q1246" s="30"/>
      <c r="R1246" s="30"/>
      <c r="S1246" s="30"/>
      <c r="T1246" s="30"/>
      <c r="U1246" s="30"/>
      <c r="V1246" s="30"/>
      <c r="W1246" s="30"/>
      <c r="X1246" s="30"/>
      <c r="Y1246" s="30"/>
      <c r="Z1246" s="30"/>
      <c r="AA1246" s="30"/>
      <c r="AB1246" s="30"/>
      <c r="AC1246" s="30"/>
      <c r="AD1246" s="30"/>
      <c r="AE1246" s="292">
        <f t="shared" si="1120"/>
        <v>0</v>
      </c>
      <c r="AF1246" s="30"/>
      <c r="AG1246" s="30"/>
      <c r="AH1246" s="93"/>
      <c r="AI1246" s="30"/>
      <c r="AJ1246" s="30"/>
      <c r="AK1246" s="30"/>
      <c r="AL1246" s="30"/>
      <c r="AM1246" s="30"/>
      <c r="AN1246" s="30"/>
      <c r="AO1246" s="30"/>
      <c r="AP1246" s="30"/>
    </row>
    <row r="1247" spans="1:42" ht="18" hidden="1" customHeight="1">
      <c r="A1247" s="43"/>
      <c r="B1247" s="43"/>
      <c r="C1247" s="219" t="s">
        <v>709</v>
      </c>
      <c r="D1247" s="220" t="s">
        <v>710</v>
      </c>
      <c r="E1247" s="186"/>
      <c r="F1247" s="30"/>
      <c r="G1247" s="93"/>
      <c r="H1247" s="186"/>
      <c r="I1247" s="186"/>
      <c r="J1247" s="186"/>
      <c r="K1247" s="186"/>
      <c r="L1247" s="23">
        <f t="shared" si="1145"/>
        <v>0</v>
      </c>
      <c r="M1247" s="23">
        <f t="shared" si="1146"/>
        <v>0</v>
      </c>
      <c r="N1247" s="186"/>
      <c r="O1247" s="186"/>
      <c r="P1247" s="186"/>
      <c r="Q1247" s="30"/>
      <c r="R1247" s="30"/>
      <c r="S1247" s="30"/>
      <c r="T1247" s="30"/>
      <c r="U1247" s="30"/>
      <c r="V1247" s="30"/>
      <c r="W1247" s="30"/>
      <c r="X1247" s="30"/>
      <c r="Y1247" s="30"/>
      <c r="Z1247" s="30"/>
      <c r="AA1247" s="30"/>
      <c r="AB1247" s="30"/>
      <c r="AC1247" s="30"/>
      <c r="AD1247" s="30"/>
      <c r="AE1247" s="292">
        <f t="shared" si="1120"/>
        <v>0</v>
      </c>
      <c r="AF1247" s="30"/>
      <c r="AG1247" s="30"/>
      <c r="AH1247" s="93"/>
      <c r="AI1247" s="30"/>
      <c r="AJ1247" s="30"/>
      <c r="AK1247" s="30"/>
      <c r="AL1247" s="30"/>
      <c r="AM1247" s="30"/>
      <c r="AN1247" s="30"/>
      <c r="AO1247" s="30"/>
      <c r="AP1247" s="30"/>
    </row>
    <row r="1248" spans="1:42" ht="26.25" customHeight="1">
      <c r="A1248" s="110" t="s">
        <v>711</v>
      </c>
      <c r="B1248" s="110"/>
      <c r="C1248" s="221" t="s">
        <v>712</v>
      </c>
      <c r="D1248" s="22">
        <v>69.02</v>
      </c>
      <c r="E1248" s="269">
        <f t="shared" ref="E1248:K1250" si="1155">E1260+E1308</f>
        <v>481</v>
      </c>
      <c r="F1248" s="190">
        <f t="shared" si="1155"/>
        <v>336</v>
      </c>
      <c r="G1248" s="307">
        <f t="shared" si="1155"/>
        <v>1323</v>
      </c>
      <c r="H1248" s="269">
        <f t="shared" si="1155"/>
        <v>1071</v>
      </c>
      <c r="I1248" s="269">
        <f t="shared" si="1155"/>
        <v>84</v>
      </c>
      <c r="J1248" s="269">
        <f t="shared" si="1155"/>
        <v>84</v>
      </c>
      <c r="K1248" s="269">
        <f t="shared" si="1155"/>
        <v>84</v>
      </c>
      <c r="L1248" s="23">
        <f t="shared" si="1145"/>
        <v>1323</v>
      </c>
      <c r="M1248" s="23">
        <f t="shared" si="1146"/>
        <v>0</v>
      </c>
      <c r="N1248" s="269">
        <f t="shared" ref="N1248:AP1250" si="1156">N1260+N1308</f>
        <v>336</v>
      </c>
      <c r="O1248" s="269">
        <f t="shared" si="1156"/>
        <v>336</v>
      </c>
      <c r="P1248" s="269">
        <f t="shared" si="1156"/>
        <v>336</v>
      </c>
      <c r="Q1248" s="190">
        <f t="shared" si="1156"/>
        <v>0</v>
      </c>
      <c r="R1248" s="190">
        <f t="shared" si="1156"/>
        <v>0</v>
      </c>
      <c r="S1248" s="190">
        <f t="shared" si="1156"/>
        <v>1095</v>
      </c>
      <c r="T1248" s="190">
        <f t="shared" si="1156"/>
        <v>0</v>
      </c>
      <c r="U1248" s="190">
        <f t="shared" si="1156"/>
        <v>0</v>
      </c>
      <c r="V1248" s="190">
        <f t="shared" si="1156"/>
        <v>0</v>
      </c>
      <c r="W1248" s="190">
        <f t="shared" si="1156"/>
        <v>0</v>
      </c>
      <c r="X1248" s="190">
        <f t="shared" si="1156"/>
        <v>0</v>
      </c>
      <c r="Y1248" s="190">
        <f t="shared" si="1156"/>
        <v>0</v>
      </c>
      <c r="Z1248" s="190">
        <f t="shared" si="1156"/>
        <v>0</v>
      </c>
      <c r="AA1248" s="190">
        <f t="shared" si="1156"/>
        <v>0</v>
      </c>
      <c r="AB1248" s="190">
        <f t="shared" si="1156"/>
        <v>0</v>
      </c>
      <c r="AC1248" s="190">
        <f t="shared" si="1156"/>
        <v>0</v>
      </c>
      <c r="AD1248" s="190">
        <f t="shared" si="1156"/>
        <v>0</v>
      </c>
      <c r="AE1248" s="292">
        <f t="shared" si="1120"/>
        <v>2418</v>
      </c>
      <c r="AF1248" s="190">
        <f t="shared" si="1156"/>
        <v>2418</v>
      </c>
      <c r="AG1248" s="190">
        <f t="shared" si="1156"/>
        <v>4</v>
      </c>
      <c r="AH1248" s="307">
        <f t="shared" si="1156"/>
        <v>379</v>
      </c>
      <c r="AI1248" s="190">
        <f t="shared" si="1156"/>
        <v>0</v>
      </c>
      <c r="AJ1248" s="190">
        <f t="shared" si="1156"/>
        <v>0</v>
      </c>
      <c r="AK1248" s="190">
        <f t="shared" si="1156"/>
        <v>0</v>
      </c>
      <c r="AL1248" s="190">
        <f t="shared" si="1156"/>
        <v>866</v>
      </c>
      <c r="AM1248" s="190">
        <f t="shared" si="1156"/>
        <v>366</v>
      </c>
      <c r="AN1248" s="190">
        <f t="shared" si="1156"/>
        <v>366</v>
      </c>
      <c r="AO1248" s="190">
        <f t="shared" si="1156"/>
        <v>366</v>
      </c>
      <c r="AP1248" s="190">
        <f t="shared" si="1156"/>
        <v>0</v>
      </c>
    </row>
    <row r="1249" spans="1:42" ht="18" customHeight="1">
      <c r="A1249" s="43"/>
      <c r="B1249" s="43"/>
      <c r="C1249" s="25" t="s">
        <v>298</v>
      </c>
      <c r="D1249" s="26"/>
      <c r="E1249" s="269">
        <f t="shared" si="1155"/>
        <v>181</v>
      </c>
      <c r="F1249" s="190">
        <f t="shared" si="1155"/>
        <v>336</v>
      </c>
      <c r="G1249" s="307">
        <f t="shared" si="1155"/>
        <v>336</v>
      </c>
      <c r="H1249" s="269">
        <f t="shared" si="1155"/>
        <v>84</v>
      </c>
      <c r="I1249" s="269">
        <f t="shared" si="1155"/>
        <v>84</v>
      </c>
      <c r="J1249" s="269">
        <f t="shared" si="1155"/>
        <v>84</v>
      </c>
      <c r="K1249" s="269">
        <f t="shared" si="1155"/>
        <v>84</v>
      </c>
      <c r="L1249" s="23">
        <f t="shared" si="1145"/>
        <v>336</v>
      </c>
      <c r="M1249" s="23">
        <f t="shared" si="1146"/>
        <v>0</v>
      </c>
      <c r="N1249" s="269">
        <f t="shared" si="1156"/>
        <v>336</v>
      </c>
      <c r="O1249" s="269">
        <f t="shared" si="1156"/>
        <v>336</v>
      </c>
      <c r="P1249" s="269">
        <f t="shared" si="1156"/>
        <v>336</v>
      </c>
      <c r="Q1249" s="190">
        <f t="shared" si="1156"/>
        <v>0</v>
      </c>
      <c r="R1249" s="190">
        <f t="shared" si="1156"/>
        <v>0</v>
      </c>
      <c r="S1249" s="190">
        <f t="shared" si="1156"/>
        <v>1095</v>
      </c>
      <c r="T1249" s="190">
        <f t="shared" si="1156"/>
        <v>0</v>
      </c>
      <c r="U1249" s="190">
        <f t="shared" si="1156"/>
        <v>0</v>
      </c>
      <c r="V1249" s="190">
        <f t="shared" si="1156"/>
        <v>0</v>
      </c>
      <c r="W1249" s="190">
        <f t="shared" si="1156"/>
        <v>0</v>
      </c>
      <c r="X1249" s="190">
        <f t="shared" si="1156"/>
        <v>0</v>
      </c>
      <c r="Y1249" s="190">
        <f t="shared" si="1156"/>
        <v>0</v>
      </c>
      <c r="Z1249" s="190">
        <f t="shared" si="1156"/>
        <v>0</v>
      </c>
      <c r="AA1249" s="190">
        <f t="shared" si="1156"/>
        <v>0</v>
      </c>
      <c r="AB1249" s="190">
        <f t="shared" si="1156"/>
        <v>0</v>
      </c>
      <c r="AC1249" s="190">
        <f t="shared" si="1156"/>
        <v>0</v>
      </c>
      <c r="AD1249" s="190">
        <f t="shared" si="1156"/>
        <v>0</v>
      </c>
      <c r="AE1249" s="292">
        <f t="shared" si="1120"/>
        <v>1431</v>
      </c>
      <c r="AF1249" s="190">
        <f t="shared" si="1156"/>
        <v>1431</v>
      </c>
      <c r="AG1249" s="190">
        <f t="shared" si="1156"/>
        <v>0</v>
      </c>
      <c r="AH1249" s="307">
        <f t="shared" si="1156"/>
        <v>366</v>
      </c>
      <c r="AI1249" s="190">
        <f t="shared" si="1156"/>
        <v>0</v>
      </c>
      <c r="AJ1249" s="190">
        <f t="shared" si="1156"/>
        <v>0</v>
      </c>
      <c r="AK1249" s="190">
        <f t="shared" si="1156"/>
        <v>0</v>
      </c>
      <c r="AL1249" s="190">
        <f t="shared" si="1156"/>
        <v>366</v>
      </c>
      <c r="AM1249" s="190">
        <f t="shared" si="1156"/>
        <v>366</v>
      </c>
      <c r="AN1249" s="190">
        <f t="shared" si="1156"/>
        <v>366</v>
      </c>
      <c r="AO1249" s="190">
        <f t="shared" si="1156"/>
        <v>366</v>
      </c>
      <c r="AP1249" s="190">
        <f t="shared" si="1156"/>
        <v>0</v>
      </c>
    </row>
    <row r="1250" spans="1:42" ht="14.25">
      <c r="A1250" s="43"/>
      <c r="B1250" s="43"/>
      <c r="C1250" s="28" t="s">
        <v>299</v>
      </c>
      <c r="D1250" s="29">
        <v>1</v>
      </c>
      <c r="E1250" s="248">
        <f t="shared" si="1155"/>
        <v>181</v>
      </c>
      <c r="F1250" s="38">
        <f t="shared" si="1155"/>
        <v>336</v>
      </c>
      <c r="G1250" s="286">
        <f t="shared" si="1155"/>
        <v>336</v>
      </c>
      <c r="H1250" s="248">
        <f t="shared" si="1155"/>
        <v>84</v>
      </c>
      <c r="I1250" s="248">
        <f t="shared" si="1155"/>
        <v>84</v>
      </c>
      <c r="J1250" s="248">
        <f t="shared" si="1155"/>
        <v>84</v>
      </c>
      <c r="K1250" s="248">
        <f t="shared" si="1155"/>
        <v>84</v>
      </c>
      <c r="L1250" s="23">
        <f t="shared" si="1145"/>
        <v>336</v>
      </c>
      <c r="M1250" s="23">
        <f t="shared" si="1146"/>
        <v>0</v>
      </c>
      <c r="N1250" s="248">
        <f t="shared" si="1156"/>
        <v>336</v>
      </c>
      <c r="O1250" s="248">
        <f t="shared" si="1156"/>
        <v>336</v>
      </c>
      <c r="P1250" s="248">
        <f t="shared" si="1156"/>
        <v>336</v>
      </c>
      <c r="Q1250" s="38">
        <f t="shared" si="1156"/>
        <v>0</v>
      </c>
      <c r="R1250" s="38">
        <f t="shared" si="1156"/>
        <v>0</v>
      </c>
      <c r="S1250" s="38">
        <f t="shared" si="1156"/>
        <v>1095</v>
      </c>
      <c r="T1250" s="38">
        <f t="shared" si="1156"/>
        <v>0</v>
      </c>
      <c r="U1250" s="38">
        <f t="shared" si="1156"/>
        <v>0</v>
      </c>
      <c r="V1250" s="38">
        <f t="shared" si="1156"/>
        <v>0</v>
      </c>
      <c r="W1250" s="38">
        <f t="shared" si="1156"/>
        <v>0</v>
      </c>
      <c r="X1250" s="38">
        <f t="shared" si="1156"/>
        <v>0</v>
      </c>
      <c r="Y1250" s="38">
        <f t="shared" si="1156"/>
        <v>0</v>
      </c>
      <c r="Z1250" s="38">
        <f t="shared" si="1156"/>
        <v>0</v>
      </c>
      <c r="AA1250" s="38">
        <f t="shared" si="1156"/>
        <v>0</v>
      </c>
      <c r="AB1250" s="38">
        <f t="shared" si="1156"/>
        <v>0</v>
      </c>
      <c r="AC1250" s="38">
        <f t="shared" si="1156"/>
        <v>0</v>
      </c>
      <c r="AD1250" s="38">
        <f t="shared" si="1156"/>
        <v>0</v>
      </c>
      <c r="AE1250" s="292">
        <f t="shared" si="1120"/>
        <v>1431</v>
      </c>
      <c r="AF1250" s="38">
        <f t="shared" si="1156"/>
        <v>1431</v>
      </c>
      <c r="AG1250" s="38">
        <f t="shared" si="1156"/>
        <v>0</v>
      </c>
      <c r="AH1250" s="286">
        <f t="shared" si="1156"/>
        <v>366</v>
      </c>
      <c r="AI1250" s="38">
        <f t="shared" si="1156"/>
        <v>0</v>
      </c>
      <c r="AJ1250" s="38">
        <f t="shared" si="1156"/>
        <v>0</v>
      </c>
      <c r="AK1250" s="38">
        <f t="shared" si="1156"/>
        <v>0</v>
      </c>
      <c r="AL1250" s="38">
        <f t="shared" si="1156"/>
        <v>366</v>
      </c>
      <c r="AM1250" s="38">
        <f t="shared" si="1156"/>
        <v>366</v>
      </c>
      <c r="AN1250" s="38">
        <f t="shared" si="1156"/>
        <v>366</v>
      </c>
      <c r="AO1250" s="38">
        <f t="shared" si="1156"/>
        <v>366</v>
      </c>
      <c r="AP1250" s="38">
        <f t="shared" si="1156"/>
        <v>0</v>
      </c>
    </row>
    <row r="1251" spans="1:42" ht="14.25">
      <c r="A1251" s="43"/>
      <c r="B1251" s="43"/>
      <c r="C1251" s="28" t="s">
        <v>300</v>
      </c>
      <c r="D1251" s="29">
        <v>10</v>
      </c>
      <c r="E1251" s="248">
        <f t="shared" ref="E1251:K1251" si="1157">E1263</f>
        <v>0</v>
      </c>
      <c r="F1251" s="38">
        <f t="shared" si="1157"/>
        <v>0</v>
      </c>
      <c r="G1251" s="286">
        <f t="shared" si="1157"/>
        <v>0</v>
      </c>
      <c r="H1251" s="248">
        <f t="shared" si="1157"/>
        <v>0</v>
      </c>
      <c r="I1251" s="248">
        <f t="shared" si="1157"/>
        <v>0</v>
      </c>
      <c r="J1251" s="248">
        <f t="shared" si="1157"/>
        <v>0</v>
      </c>
      <c r="K1251" s="248">
        <f t="shared" si="1157"/>
        <v>0</v>
      </c>
      <c r="L1251" s="23">
        <f t="shared" si="1145"/>
        <v>0</v>
      </c>
      <c r="M1251" s="23">
        <f t="shared" si="1146"/>
        <v>0</v>
      </c>
      <c r="N1251" s="248">
        <f t="shared" ref="N1251:AP1251" si="1158">N1263</f>
        <v>0</v>
      </c>
      <c r="O1251" s="248">
        <f t="shared" si="1158"/>
        <v>0</v>
      </c>
      <c r="P1251" s="248">
        <f t="shared" si="1158"/>
        <v>0</v>
      </c>
      <c r="Q1251" s="38">
        <f t="shared" si="1158"/>
        <v>0</v>
      </c>
      <c r="R1251" s="38">
        <f t="shared" si="1158"/>
        <v>0</v>
      </c>
      <c r="S1251" s="38">
        <f t="shared" si="1158"/>
        <v>0</v>
      </c>
      <c r="T1251" s="38">
        <f t="shared" si="1158"/>
        <v>0</v>
      </c>
      <c r="U1251" s="38">
        <f t="shared" si="1158"/>
        <v>0</v>
      </c>
      <c r="V1251" s="38">
        <f t="shared" si="1158"/>
        <v>0</v>
      </c>
      <c r="W1251" s="38">
        <f t="shared" si="1158"/>
        <v>0</v>
      </c>
      <c r="X1251" s="38">
        <f t="shared" si="1158"/>
        <v>0</v>
      </c>
      <c r="Y1251" s="38">
        <f t="shared" si="1158"/>
        <v>0</v>
      </c>
      <c r="Z1251" s="38">
        <f t="shared" si="1158"/>
        <v>0</v>
      </c>
      <c r="AA1251" s="38">
        <f t="shared" si="1158"/>
        <v>0</v>
      </c>
      <c r="AB1251" s="38">
        <f t="shared" si="1158"/>
        <v>0</v>
      </c>
      <c r="AC1251" s="38">
        <f t="shared" si="1158"/>
        <v>0</v>
      </c>
      <c r="AD1251" s="38">
        <f t="shared" si="1158"/>
        <v>0</v>
      </c>
      <c r="AE1251" s="292">
        <f t="shared" si="1120"/>
        <v>0</v>
      </c>
      <c r="AF1251" s="38">
        <f t="shared" si="1158"/>
        <v>0</v>
      </c>
      <c r="AG1251" s="38">
        <f t="shared" si="1158"/>
        <v>0</v>
      </c>
      <c r="AH1251" s="286">
        <f t="shared" si="1158"/>
        <v>0</v>
      </c>
      <c r="AI1251" s="38">
        <f t="shared" si="1158"/>
        <v>0</v>
      </c>
      <c r="AJ1251" s="38">
        <f t="shared" si="1158"/>
        <v>0</v>
      </c>
      <c r="AK1251" s="38">
        <f t="shared" si="1158"/>
        <v>0</v>
      </c>
      <c r="AL1251" s="38">
        <f t="shared" si="1158"/>
        <v>0</v>
      </c>
      <c r="AM1251" s="38">
        <f t="shared" si="1158"/>
        <v>0</v>
      </c>
      <c r="AN1251" s="38">
        <f t="shared" si="1158"/>
        <v>0</v>
      </c>
      <c r="AO1251" s="38">
        <f t="shared" si="1158"/>
        <v>0</v>
      </c>
      <c r="AP1251" s="38">
        <f t="shared" si="1158"/>
        <v>0</v>
      </c>
    </row>
    <row r="1252" spans="1:42" ht="13.5" customHeight="1">
      <c r="A1252" s="43"/>
      <c r="B1252" s="43"/>
      <c r="C1252" s="28" t="s">
        <v>301</v>
      </c>
      <c r="D1252" s="29">
        <v>20</v>
      </c>
      <c r="E1252" s="248">
        <f t="shared" ref="E1252:K1252" si="1159">E1264+E1311</f>
        <v>181</v>
      </c>
      <c r="F1252" s="38">
        <f t="shared" si="1159"/>
        <v>336</v>
      </c>
      <c r="G1252" s="286">
        <f t="shared" si="1159"/>
        <v>336</v>
      </c>
      <c r="H1252" s="248">
        <f t="shared" si="1159"/>
        <v>84</v>
      </c>
      <c r="I1252" s="248">
        <f t="shared" si="1159"/>
        <v>84</v>
      </c>
      <c r="J1252" s="248">
        <f t="shared" si="1159"/>
        <v>84</v>
      </c>
      <c r="K1252" s="248">
        <f t="shared" si="1159"/>
        <v>84</v>
      </c>
      <c r="L1252" s="23">
        <f t="shared" si="1145"/>
        <v>336</v>
      </c>
      <c r="M1252" s="23">
        <f t="shared" si="1146"/>
        <v>0</v>
      </c>
      <c r="N1252" s="248">
        <f t="shared" ref="N1252:AP1252" si="1160">N1264+N1311</f>
        <v>336</v>
      </c>
      <c r="O1252" s="248">
        <f t="shared" si="1160"/>
        <v>336</v>
      </c>
      <c r="P1252" s="248">
        <f t="shared" si="1160"/>
        <v>336</v>
      </c>
      <c r="Q1252" s="38">
        <f t="shared" si="1160"/>
        <v>0</v>
      </c>
      <c r="R1252" s="38">
        <f t="shared" si="1160"/>
        <v>0</v>
      </c>
      <c r="S1252" s="38">
        <f t="shared" si="1160"/>
        <v>1095</v>
      </c>
      <c r="T1252" s="38">
        <f t="shared" si="1160"/>
        <v>0</v>
      </c>
      <c r="U1252" s="38">
        <f t="shared" si="1160"/>
        <v>0</v>
      </c>
      <c r="V1252" s="38">
        <f t="shared" si="1160"/>
        <v>0</v>
      </c>
      <c r="W1252" s="38">
        <f t="shared" si="1160"/>
        <v>0</v>
      </c>
      <c r="X1252" s="38">
        <f t="shared" si="1160"/>
        <v>0</v>
      </c>
      <c r="Y1252" s="38">
        <f t="shared" si="1160"/>
        <v>0</v>
      </c>
      <c r="Z1252" s="38">
        <f t="shared" si="1160"/>
        <v>0</v>
      </c>
      <c r="AA1252" s="38">
        <f t="shared" si="1160"/>
        <v>0</v>
      </c>
      <c r="AB1252" s="38">
        <f t="shared" si="1160"/>
        <v>0</v>
      </c>
      <c r="AC1252" s="38">
        <f t="shared" si="1160"/>
        <v>0</v>
      </c>
      <c r="AD1252" s="38">
        <f t="shared" si="1160"/>
        <v>0</v>
      </c>
      <c r="AE1252" s="292">
        <f t="shared" si="1120"/>
        <v>1431</v>
      </c>
      <c r="AF1252" s="38">
        <f t="shared" si="1160"/>
        <v>1431</v>
      </c>
      <c r="AG1252" s="38">
        <f t="shared" si="1160"/>
        <v>0</v>
      </c>
      <c r="AH1252" s="286">
        <f t="shared" si="1160"/>
        <v>366</v>
      </c>
      <c r="AI1252" s="38">
        <f t="shared" si="1160"/>
        <v>0</v>
      </c>
      <c r="AJ1252" s="38">
        <f t="shared" si="1160"/>
        <v>0</v>
      </c>
      <c r="AK1252" s="38">
        <f t="shared" si="1160"/>
        <v>0</v>
      </c>
      <c r="AL1252" s="38">
        <f t="shared" si="1160"/>
        <v>366</v>
      </c>
      <c r="AM1252" s="38">
        <f t="shared" si="1160"/>
        <v>366</v>
      </c>
      <c r="AN1252" s="38">
        <f t="shared" si="1160"/>
        <v>366</v>
      </c>
      <c r="AO1252" s="38">
        <f t="shared" si="1160"/>
        <v>366</v>
      </c>
      <c r="AP1252" s="38">
        <f t="shared" si="1160"/>
        <v>0</v>
      </c>
    </row>
    <row r="1253" spans="1:42" ht="30" hidden="1" customHeight="1">
      <c r="A1253" s="43"/>
      <c r="B1253" s="43"/>
      <c r="C1253" s="51" t="s">
        <v>310</v>
      </c>
      <c r="D1253" s="29" t="s">
        <v>421</v>
      </c>
      <c r="E1253" s="248">
        <f t="shared" ref="E1253:K1253" si="1161">E1277</f>
        <v>0</v>
      </c>
      <c r="F1253" s="38">
        <f t="shared" si="1161"/>
        <v>0</v>
      </c>
      <c r="G1253" s="286">
        <f t="shared" si="1161"/>
        <v>0</v>
      </c>
      <c r="H1253" s="248">
        <f t="shared" si="1161"/>
        <v>0</v>
      </c>
      <c r="I1253" s="248">
        <f t="shared" si="1161"/>
        <v>0</v>
      </c>
      <c r="J1253" s="248">
        <f t="shared" si="1161"/>
        <v>0</v>
      </c>
      <c r="K1253" s="248">
        <f t="shared" si="1161"/>
        <v>0</v>
      </c>
      <c r="L1253" s="23">
        <f t="shared" si="1145"/>
        <v>0</v>
      </c>
      <c r="M1253" s="23">
        <f t="shared" si="1146"/>
        <v>0</v>
      </c>
      <c r="N1253" s="248">
        <f t="shared" ref="N1253:AP1253" si="1162">N1277</f>
        <v>0</v>
      </c>
      <c r="O1253" s="248">
        <f t="shared" si="1162"/>
        <v>0</v>
      </c>
      <c r="P1253" s="248">
        <f t="shared" si="1162"/>
        <v>0</v>
      </c>
      <c r="Q1253" s="38">
        <f t="shared" si="1162"/>
        <v>0</v>
      </c>
      <c r="R1253" s="38">
        <f t="shared" si="1162"/>
        <v>0</v>
      </c>
      <c r="S1253" s="38">
        <f t="shared" si="1162"/>
        <v>0</v>
      </c>
      <c r="T1253" s="38">
        <f t="shared" si="1162"/>
        <v>0</v>
      </c>
      <c r="U1253" s="38">
        <f t="shared" si="1162"/>
        <v>0</v>
      </c>
      <c r="V1253" s="38">
        <f t="shared" si="1162"/>
        <v>0</v>
      </c>
      <c r="W1253" s="38">
        <f t="shared" si="1162"/>
        <v>0</v>
      </c>
      <c r="X1253" s="38">
        <f t="shared" si="1162"/>
        <v>0</v>
      </c>
      <c r="Y1253" s="38">
        <f t="shared" si="1162"/>
        <v>0</v>
      </c>
      <c r="Z1253" s="38">
        <f t="shared" si="1162"/>
        <v>0</v>
      </c>
      <c r="AA1253" s="38">
        <f t="shared" si="1162"/>
        <v>0</v>
      </c>
      <c r="AB1253" s="38">
        <f t="shared" si="1162"/>
        <v>0</v>
      </c>
      <c r="AC1253" s="38">
        <f t="shared" si="1162"/>
        <v>0</v>
      </c>
      <c r="AD1253" s="38">
        <f t="shared" si="1162"/>
        <v>0</v>
      </c>
      <c r="AE1253" s="292">
        <f t="shared" si="1120"/>
        <v>0</v>
      </c>
      <c r="AF1253" s="38">
        <f t="shared" si="1162"/>
        <v>0</v>
      </c>
      <c r="AG1253" s="38">
        <f t="shared" si="1162"/>
        <v>0</v>
      </c>
      <c r="AH1253" s="286">
        <f t="shared" si="1162"/>
        <v>0</v>
      </c>
      <c r="AI1253" s="38">
        <f t="shared" si="1162"/>
        <v>0</v>
      </c>
      <c r="AJ1253" s="38">
        <f t="shared" si="1162"/>
        <v>0</v>
      </c>
      <c r="AK1253" s="38">
        <f t="shared" si="1162"/>
        <v>0</v>
      </c>
      <c r="AL1253" s="38">
        <f t="shared" si="1162"/>
        <v>0</v>
      </c>
      <c r="AM1253" s="38">
        <f t="shared" si="1162"/>
        <v>0</v>
      </c>
      <c r="AN1253" s="38">
        <f t="shared" si="1162"/>
        <v>0</v>
      </c>
      <c r="AO1253" s="38">
        <f t="shared" si="1162"/>
        <v>0</v>
      </c>
      <c r="AP1253" s="38">
        <f t="shared" si="1162"/>
        <v>0</v>
      </c>
    </row>
    <row r="1254" spans="1:42" ht="14.25" customHeight="1">
      <c r="A1254" s="43"/>
      <c r="B1254" s="43"/>
      <c r="C1254" s="25" t="s">
        <v>311</v>
      </c>
      <c r="D1254" s="29"/>
      <c r="E1254" s="191">
        <f t="shared" ref="E1254:K1254" si="1163">E1266+E1312</f>
        <v>300</v>
      </c>
      <c r="F1254" s="111">
        <f t="shared" si="1163"/>
        <v>0</v>
      </c>
      <c r="G1254" s="296">
        <f t="shared" si="1163"/>
        <v>987</v>
      </c>
      <c r="H1254" s="191">
        <f t="shared" si="1163"/>
        <v>987</v>
      </c>
      <c r="I1254" s="191">
        <f t="shared" si="1163"/>
        <v>0</v>
      </c>
      <c r="J1254" s="191">
        <f t="shared" si="1163"/>
        <v>0</v>
      </c>
      <c r="K1254" s="191">
        <f t="shared" si="1163"/>
        <v>0</v>
      </c>
      <c r="L1254" s="23">
        <f t="shared" si="1145"/>
        <v>987</v>
      </c>
      <c r="M1254" s="23">
        <f t="shared" si="1146"/>
        <v>0</v>
      </c>
      <c r="N1254" s="191">
        <f t="shared" ref="N1254:AP1254" si="1164">N1266+N1312</f>
        <v>0</v>
      </c>
      <c r="O1254" s="191">
        <f t="shared" si="1164"/>
        <v>0</v>
      </c>
      <c r="P1254" s="191">
        <f t="shared" si="1164"/>
        <v>0</v>
      </c>
      <c r="Q1254" s="111">
        <f t="shared" si="1164"/>
        <v>0</v>
      </c>
      <c r="R1254" s="111">
        <f t="shared" si="1164"/>
        <v>0</v>
      </c>
      <c r="S1254" s="111">
        <f t="shared" si="1164"/>
        <v>0</v>
      </c>
      <c r="T1254" s="111">
        <f t="shared" si="1164"/>
        <v>0</v>
      </c>
      <c r="U1254" s="111">
        <f t="shared" si="1164"/>
        <v>0</v>
      </c>
      <c r="V1254" s="111">
        <f t="shared" si="1164"/>
        <v>0</v>
      </c>
      <c r="W1254" s="111">
        <f t="shared" si="1164"/>
        <v>0</v>
      </c>
      <c r="X1254" s="111">
        <f t="shared" si="1164"/>
        <v>0</v>
      </c>
      <c r="Y1254" s="111">
        <f t="shared" si="1164"/>
        <v>0</v>
      </c>
      <c r="Z1254" s="111">
        <f t="shared" si="1164"/>
        <v>0</v>
      </c>
      <c r="AA1254" s="111">
        <f t="shared" si="1164"/>
        <v>0</v>
      </c>
      <c r="AB1254" s="111">
        <f t="shared" si="1164"/>
        <v>0</v>
      </c>
      <c r="AC1254" s="111">
        <f t="shared" si="1164"/>
        <v>0</v>
      </c>
      <c r="AD1254" s="111">
        <f t="shared" si="1164"/>
        <v>0</v>
      </c>
      <c r="AE1254" s="292">
        <f t="shared" si="1120"/>
        <v>987</v>
      </c>
      <c r="AF1254" s="111">
        <f t="shared" si="1164"/>
        <v>987</v>
      </c>
      <c r="AG1254" s="111">
        <f t="shared" si="1164"/>
        <v>4</v>
      </c>
      <c r="AH1254" s="296">
        <f t="shared" si="1164"/>
        <v>13</v>
      </c>
      <c r="AI1254" s="111">
        <f t="shared" si="1164"/>
        <v>0</v>
      </c>
      <c r="AJ1254" s="111">
        <f t="shared" si="1164"/>
        <v>0</v>
      </c>
      <c r="AK1254" s="111">
        <f t="shared" si="1164"/>
        <v>0</v>
      </c>
      <c r="AL1254" s="111">
        <f t="shared" si="1164"/>
        <v>500</v>
      </c>
      <c r="AM1254" s="111">
        <f t="shared" si="1164"/>
        <v>0</v>
      </c>
      <c r="AN1254" s="111">
        <f t="shared" si="1164"/>
        <v>0</v>
      </c>
      <c r="AO1254" s="111">
        <f t="shared" si="1164"/>
        <v>0</v>
      </c>
      <c r="AP1254" s="111">
        <f t="shared" si="1164"/>
        <v>0</v>
      </c>
    </row>
    <row r="1255" spans="1:42" ht="14.25" hidden="1" customHeight="1">
      <c r="A1255" s="43"/>
      <c r="B1255" s="43"/>
      <c r="C1255" s="25"/>
      <c r="D1255" s="29"/>
      <c r="E1255" s="186"/>
      <c r="F1255" s="30"/>
      <c r="G1255" s="93"/>
      <c r="H1255" s="186"/>
      <c r="I1255" s="186"/>
      <c r="J1255" s="186"/>
      <c r="K1255" s="186"/>
      <c r="L1255" s="23">
        <f t="shared" si="1145"/>
        <v>0</v>
      </c>
      <c r="M1255" s="23">
        <f t="shared" si="1146"/>
        <v>0</v>
      </c>
      <c r="N1255" s="186"/>
      <c r="O1255" s="186"/>
      <c r="P1255" s="186"/>
      <c r="Q1255" s="30"/>
      <c r="R1255" s="30"/>
      <c r="S1255" s="30"/>
      <c r="T1255" s="30"/>
      <c r="U1255" s="30"/>
      <c r="V1255" s="30"/>
      <c r="W1255" s="30"/>
      <c r="X1255" s="30"/>
      <c r="Y1255" s="30"/>
      <c r="Z1255" s="30"/>
      <c r="AA1255" s="30"/>
      <c r="AB1255" s="30"/>
      <c r="AC1255" s="30"/>
      <c r="AD1255" s="30"/>
      <c r="AE1255" s="292">
        <f t="shared" si="1120"/>
        <v>0</v>
      </c>
      <c r="AF1255" s="30"/>
      <c r="AG1255" s="30"/>
      <c r="AH1255" s="93"/>
      <c r="AI1255" s="30"/>
      <c r="AJ1255" s="30"/>
      <c r="AK1255" s="30"/>
      <c r="AL1255" s="30"/>
      <c r="AM1255" s="30"/>
      <c r="AN1255" s="30"/>
      <c r="AO1255" s="30"/>
      <c r="AP1255" s="30"/>
    </row>
    <row r="1256" spans="1:42" ht="15" customHeight="1">
      <c r="A1256" s="43"/>
      <c r="B1256" s="43"/>
      <c r="C1256" s="25" t="s">
        <v>320</v>
      </c>
      <c r="D1256" s="29">
        <v>56</v>
      </c>
      <c r="E1256" s="40">
        <f t="shared" ref="E1256:K1256" si="1165">E1269</f>
        <v>0</v>
      </c>
      <c r="F1256" s="41">
        <f t="shared" si="1165"/>
        <v>0</v>
      </c>
      <c r="G1256" s="288">
        <f t="shared" si="1165"/>
        <v>487</v>
      </c>
      <c r="H1256" s="40">
        <f t="shared" si="1165"/>
        <v>487</v>
      </c>
      <c r="I1256" s="40">
        <f t="shared" si="1165"/>
        <v>0</v>
      </c>
      <c r="J1256" s="40">
        <f t="shared" si="1165"/>
        <v>0</v>
      </c>
      <c r="K1256" s="40">
        <f t="shared" si="1165"/>
        <v>0</v>
      </c>
      <c r="L1256" s="23">
        <f t="shared" si="1145"/>
        <v>487</v>
      </c>
      <c r="M1256" s="23">
        <f t="shared" si="1146"/>
        <v>0</v>
      </c>
      <c r="N1256" s="40">
        <f t="shared" ref="N1256:AP1256" si="1166">N1269</f>
        <v>0</v>
      </c>
      <c r="O1256" s="40">
        <f t="shared" si="1166"/>
        <v>0</v>
      </c>
      <c r="P1256" s="40">
        <f t="shared" si="1166"/>
        <v>0</v>
      </c>
      <c r="Q1256" s="41">
        <f t="shared" si="1166"/>
        <v>0</v>
      </c>
      <c r="R1256" s="41">
        <f t="shared" si="1166"/>
        <v>0</v>
      </c>
      <c r="S1256" s="41">
        <f t="shared" si="1166"/>
        <v>0</v>
      </c>
      <c r="T1256" s="41">
        <f t="shared" si="1166"/>
        <v>0</v>
      </c>
      <c r="U1256" s="41">
        <f t="shared" si="1166"/>
        <v>0</v>
      </c>
      <c r="V1256" s="41">
        <f t="shared" si="1166"/>
        <v>0</v>
      </c>
      <c r="W1256" s="41">
        <f t="shared" si="1166"/>
        <v>0</v>
      </c>
      <c r="X1256" s="41">
        <f t="shared" si="1166"/>
        <v>0</v>
      </c>
      <c r="Y1256" s="41">
        <f t="shared" si="1166"/>
        <v>0</v>
      </c>
      <c r="Z1256" s="41">
        <f t="shared" si="1166"/>
        <v>0</v>
      </c>
      <c r="AA1256" s="41">
        <f t="shared" si="1166"/>
        <v>0</v>
      </c>
      <c r="AB1256" s="41">
        <f t="shared" si="1166"/>
        <v>0</v>
      </c>
      <c r="AC1256" s="41">
        <f t="shared" si="1166"/>
        <v>0</v>
      </c>
      <c r="AD1256" s="41">
        <f t="shared" si="1166"/>
        <v>0</v>
      </c>
      <c r="AE1256" s="292">
        <f t="shared" si="1120"/>
        <v>487</v>
      </c>
      <c r="AF1256" s="41">
        <f t="shared" si="1166"/>
        <v>487</v>
      </c>
      <c r="AG1256" s="41">
        <f t="shared" si="1166"/>
        <v>4</v>
      </c>
      <c r="AH1256" s="288">
        <f t="shared" si="1166"/>
        <v>0</v>
      </c>
      <c r="AI1256" s="41">
        <f t="shared" si="1166"/>
        <v>0</v>
      </c>
      <c r="AJ1256" s="41">
        <f t="shared" si="1166"/>
        <v>0</v>
      </c>
      <c r="AK1256" s="41">
        <f t="shared" si="1166"/>
        <v>0</v>
      </c>
      <c r="AL1256" s="41">
        <f t="shared" si="1166"/>
        <v>487</v>
      </c>
      <c r="AM1256" s="41">
        <f t="shared" si="1166"/>
        <v>0</v>
      </c>
      <c r="AN1256" s="41">
        <f t="shared" si="1166"/>
        <v>0</v>
      </c>
      <c r="AO1256" s="41">
        <f t="shared" si="1166"/>
        <v>0</v>
      </c>
      <c r="AP1256" s="41">
        <f t="shared" si="1166"/>
        <v>0</v>
      </c>
    </row>
    <row r="1257" spans="1:42" ht="29.25" hidden="1" customHeight="1">
      <c r="A1257" s="43"/>
      <c r="B1257" s="43"/>
      <c r="C1257" s="25" t="s">
        <v>320</v>
      </c>
      <c r="D1257" s="29">
        <v>58</v>
      </c>
      <c r="E1257" s="186"/>
      <c r="F1257" s="30"/>
      <c r="G1257" s="93"/>
      <c r="H1257" s="186"/>
      <c r="I1257" s="186"/>
      <c r="J1257" s="186"/>
      <c r="K1257" s="186"/>
      <c r="L1257" s="23">
        <f t="shared" si="1145"/>
        <v>0</v>
      </c>
      <c r="M1257" s="23">
        <f t="shared" si="1146"/>
        <v>0</v>
      </c>
      <c r="N1257" s="186"/>
      <c r="O1257" s="186"/>
      <c r="P1257" s="186"/>
      <c r="Q1257" s="30"/>
      <c r="R1257" s="30"/>
      <c r="S1257" s="30"/>
      <c r="T1257" s="30"/>
      <c r="U1257" s="30"/>
      <c r="V1257" s="30"/>
      <c r="W1257" s="30"/>
      <c r="X1257" s="30"/>
      <c r="Y1257" s="30"/>
      <c r="Z1257" s="30"/>
      <c r="AA1257" s="30"/>
      <c r="AB1257" s="30"/>
      <c r="AC1257" s="30"/>
      <c r="AD1257" s="30"/>
      <c r="AE1257" s="292">
        <f t="shared" si="1120"/>
        <v>0</v>
      </c>
      <c r="AF1257" s="30"/>
      <c r="AG1257" s="30"/>
      <c r="AH1257" s="93"/>
      <c r="AI1257" s="30"/>
      <c r="AJ1257" s="30"/>
      <c r="AK1257" s="30"/>
      <c r="AL1257" s="30"/>
      <c r="AM1257" s="30"/>
      <c r="AN1257" s="30"/>
      <c r="AO1257" s="30"/>
      <c r="AP1257" s="30"/>
    </row>
    <row r="1258" spans="1:42" ht="15.75" customHeight="1">
      <c r="A1258" s="43"/>
      <c r="B1258" s="43"/>
      <c r="C1258" s="28" t="s">
        <v>365</v>
      </c>
      <c r="D1258" s="29">
        <v>70</v>
      </c>
      <c r="E1258" s="248">
        <f t="shared" ref="E1258:K1259" si="1167">E1270</f>
        <v>300</v>
      </c>
      <c r="F1258" s="38">
        <f t="shared" si="1167"/>
        <v>0</v>
      </c>
      <c r="G1258" s="286">
        <f t="shared" si="1167"/>
        <v>500</v>
      </c>
      <c r="H1258" s="248">
        <f t="shared" si="1167"/>
        <v>500</v>
      </c>
      <c r="I1258" s="248">
        <f t="shared" si="1167"/>
        <v>0</v>
      </c>
      <c r="J1258" s="248">
        <f t="shared" si="1167"/>
        <v>0</v>
      </c>
      <c r="K1258" s="248">
        <f t="shared" si="1167"/>
        <v>0</v>
      </c>
      <c r="L1258" s="23">
        <f t="shared" si="1145"/>
        <v>500</v>
      </c>
      <c r="M1258" s="23">
        <f t="shared" si="1146"/>
        <v>0</v>
      </c>
      <c r="N1258" s="248">
        <f t="shared" ref="N1258:AP1259" si="1168">N1270</f>
        <v>0</v>
      </c>
      <c r="O1258" s="248">
        <f t="shared" si="1168"/>
        <v>0</v>
      </c>
      <c r="P1258" s="248">
        <f t="shared" si="1168"/>
        <v>0</v>
      </c>
      <c r="Q1258" s="38">
        <f t="shared" si="1168"/>
        <v>0</v>
      </c>
      <c r="R1258" s="38">
        <f t="shared" si="1168"/>
        <v>0</v>
      </c>
      <c r="S1258" s="38">
        <f t="shared" si="1168"/>
        <v>0</v>
      </c>
      <c r="T1258" s="38">
        <f t="shared" si="1168"/>
        <v>0</v>
      </c>
      <c r="U1258" s="38">
        <f t="shared" si="1168"/>
        <v>0</v>
      </c>
      <c r="V1258" s="38">
        <f t="shared" si="1168"/>
        <v>0</v>
      </c>
      <c r="W1258" s="38">
        <f t="shared" si="1168"/>
        <v>0</v>
      </c>
      <c r="X1258" s="38">
        <f t="shared" si="1168"/>
        <v>0</v>
      </c>
      <c r="Y1258" s="38">
        <f t="shared" si="1168"/>
        <v>0</v>
      </c>
      <c r="Z1258" s="38">
        <f t="shared" si="1168"/>
        <v>0</v>
      </c>
      <c r="AA1258" s="38">
        <f t="shared" si="1168"/>
        <v>0</v>
      </c>
      <c r="AB1258" s="38">
        <f t="shared" si="1168"/>
        <v>0</v>
      </c>
      <c r="AC1258" s="38">
        <f t="shared" si="1168"/>
        <v>0</v>
      </c>
      <c r="AD1258" s="38">
        <f t="shared" si="1168"/>
        <v>0</v>
      </c>
      <c r="AE1258" s="292">
        <f t="shared" si="1120"/>
        <v>500</v>
      </c>
      <c r="AF1258" s="38">
        <f t="shared" si="1168"/>
        <v>500</v>
      </c>
      <c r="AG1258" s="38">
        <f t="shared" si="1168"/>
        <v>0</v>
      </c>
      <c r="AH1258" s="286">
        <f t="shared" si="1168"/>
        <v>13</v>
      </c>
      <c r="AI1258" s="38">
        <f t="shared" si="1168"/>
        <v>0</v>
      </c>
      <c r="AJ1258" s="38">
        <f t="shared" si="1168"/>
        <v>0</v>
      </c>
      <c r="AK1258" s="38">
        <f t="shared" si="1168"/>
        <v>0</v>
      </c>
      <c r="AL1258" s="38">
        <f t="shared" si="1168"/>
        <v>13</v>
      </c>
      <c r="AM1258" s="38">
        <f t="shared" si="1168"/>
        <v>0</v>
      </c>
      <c r="AN1258" s="38">
        <f t="shared" si="1168"/>
        <v>0</v>
      </c>
      <c r="AO1258" s="38">
        <f t="shared" si="1168"/>
        <v>0</v>
      </c>
      <c r="AP1258" s="38">
        <f t="shared" si="1168"/>
        <v>0</v>
      </c>
    </row>
    <row r="1259" spans="1:42" ht="38.25" hidden="1" customHeight="1">
      <c r="A1259" s="43"/>
      <c r="B1259" s="43"/>
      <c r="C1259" s="51" t="s">
        <v>332</v>
      </c>
      <c r="D1259" s="29" t="s">
        <v>713</v>
      </c>
      <c r="E1259" s="248">
        <f t="shared" si="1167"/>
        <v>0</v>
      </c>
      <c r="F1259" s="38">
        <f t="shared" si="1167"/>
        <v>0</v>
      </c>
      <c r="G1259" s="286">
        <f t="shared" si="1167"/>
        <v>0</v>
      </c>
      <c r="H1259" s="248">
        <f t="shared" si="1167"/>
        <v>0</v>
      </c>
      <c r="I1259" s="248">
        <f t="shared" si="1167"/>
        <v>0</v>
      </c>
      <c r="J1259" s="248">
        <f t="shared" si="1167"/>
        <v>0</v>
      </c>
      <c r="K1259" s="248">
        <f t="shared" si="1167"/>
        <v>0</v>
      </c>
      <c r="L1259" s="23">
        <f t="shared" si="1145"/>
        <v>0</v>
      </c>
      <c r="M1259" s="23">
        <f t="shared" si="1146"/>
        <v>0</v>
      </c>
      <c r="N1259" s="248">
        <f t="shared" si="1168"/>
        <v>0</v>
      </c>
      <c r="O1259" s="248">
        <f t="shared" si="1168"/>
        <v>0</v>
      </c>
      <c r="P1259" s="248">
        <f t="shared" si="1168"/>
        <v>0</v>
      </c>
      <c r="Q1259" s="38">
        <f t="shared" si="1168"/>
        <v>0</v>
      </c>
      <c r="R1259" s="38">
        <f t="shared" si="1168"/>
        <v>0</v>
      </c>
      <c r="S1259" s="38">
        <f t="shared" si="1168"/>
        <v>0</v>
      </c>
      <c r="T1259" s="38">
        <f t="shared" si="1168"/>
        <v>0</v>
      </c>
      <c r="U1259" s="38">
        <f t="shared" si="1168"/>
        <v>0</v>
      </c>
      <c r="V1259" s="38">
        <f t="shared" si="1168"/>
        <v>0</v>
      </c>
      <c r="W1259" s="38">
        <f t="shared" si="1168"/>
        <v>0</v>
      </c>
      <c r="X1259" s="38">
        <f t="shared" si="1168"/>
        <v>0</v>
      </c>
      <c r="Y1259" s="38">
        <f t="shared" si="1168"/>
        <v>0</v>
      </c>
      <c r="Z1259" s="38">
        <f t="shared" si="1168"/>
        <v>0</v>
      </c>
      <c r="AA1259" s="38">
        <f t="shared" si="1168"/>
        <v>0</v>
      </c>
      <c r="AB1259" s="38">
        <f t="shared" si="1168"/>
        <v>0</v>
      </c>
      <c r="AC1259" s="38">
        <f t="shared" si="1168"/>
        <v>0</v>
      </c>
      <c r="AD1259" s="38">
        <f t="shared" si="1168"/>
        <v>0</v>
      </c>
      <c r="AE1259" s="292">
        <f t="shared" si="1120"/>
        <v>0</v>
      </c>
      <c r="AF1259" s="38">
        <f t="shared" si="1168"/>
        <v>0</v>
      </c>
      <c r="AG1259" s="38">
        <f t="shared" si="1168"/>
        <v>0</v>
      </c>
      <c r="AH1259" s="286">
        <f t="shared" si="1168"/>
        <v>0</v>
      </c>
      <c r="AI1259" s="38">
        <f t="shared" si="1168"/>
        <v>0</v>
      </c>
      <c r="AJ1259" s="38">
        <f t="shared" si="1168"/>
        <v>0</v>
      </c>
      <c r="AK1259" s="38">
        <f t="shared" si="1168"/>
        <v>0</v>
      </c>
      <c r="AL1259" s="38">
        <f t="shared" si="1168"/>
        <v>0</v>
      </c>
      <c r="AM1259" s="38">
        <f t="shared" si="1168"/>
        <v>0</v>
      </c>
      <c r="AN1259" s="38">
        <f t="shared" si="1168"/>
        <v>0</v>
      </c>
      <c r="AO1259" s="38">
        <f t="shared" si="1168"/>
        <v>0</v>
      </c>
      <c r="AP1259" s="38">
        <f t="shared" si="1168"/>
        <v>0</v>
      </c>
    </row>
    <row r="1260" spans="1:42" ht="19.5" customHeight="1">
      <c r="A1260" s="110">
        <v>1</v>
      </c>
      <c r="B1260" s="110"/>
      <c r="C1260" s="187" t="s">
        <v>714</v>
      </c>
      <c r="D1260" s="122" t="s">
        <v>715</v>
      </c>
      <c r="E1260" s="260">
        <f t="shared" ref="E1260:F1260" si="1169">E1272+E1283+E1289+E1293+E1280</f>
        <v>300</v>
      </c>
      <c r="F1260" s="123">
        <f t="shared" si="1169"/>
        <v>0</v>
      </c>
      <c r="G1260" s="225">
        <f>G1272+G1283+G1289+G1293+G1280+G1304</f>
        <v>987</v>
      </c>
      <c r="H1260" s="225">
        <f t="shared" ref="H1260:AP1260" si="1170">H1272+H1283+H1289+H1293+H1280+H1304</f>
        <v>987</v>
      </c>
      <c r="I1260" s="225">
        <f t="shared" si="1170"/>
        <v>0</v>
      </c>
      <c r="J1260" s="225">
        <f t="shared" si="1170"/>
        <v>0</v>
      </c>
      <c r="K1260" s="225">
        <f t="shared" si="1170"/>
        <v>0</v>
      </c>
      <c r="L1260" s="225">
        <f t="shared" si="1170"/>
        <v>987</v>
      </c>
      <c r="M1260" s="225">
        <f t="shared" si="1170"/>
        <v>0</v>
      </c>
      <c r="N1260" s="225">
        <f t="shared" si="1170"/>
        <v>0</v>
      </c>
      <c r="O1260" s="225">
        <f t="shared" si="1170"/>
        <v>0</v>
      </c>
      <c r="P1260" s="225">
        <f t="shared" si="1170"/>
        <v>0</v>
      </c>
      <c r="Q1260" s="225">
        <f t="shared" si="1170"/>
        <v>0</v>
      </c>
      <c r="R1260" s="225">
        <f t="shared" si="1170"/>
        <v>0</v>
      </c>
      <c r="S1260" s="225">
        <f t="shared" si="1170"/>
        <v>0</v>
      </c>
      <c r="T1260" s="225">
        <f t="shared" si="1170"/>
        <v>0</v>
      </c>
      <c r="U1260" s="225">
        <f t="shared" si="1170"/>
        <v>0</v>
      </c>
      <c r="V1260" s="225">
        <f t="shared" si="1170"/>
        <v>0</v>
      </c>
      <c r="W1260" s="225">
        <f t="shared" si="1170"/>
        <v>0</v>
      </c>
      <c r="X1260" s="225">
        <f t="shared" si="1170"/>
        <v>0</v>
      </c>
      <c r="Y1260" s="225">
        <f t="shared" si="1170"/>
        <v>0</v>
      </c>
      <c r="Z1260" s="225">
        <f t="shared" si="1170"/>
        <v>0</v>
      </c>
      <c r="AA1260" s="225">
        <f t="shared" si="1170"/>
        <v>0</v>
      </c>
      <c r="AB1260" s="225">
        <f t="shared" si="1170"/>
        <v>0</v>
      </c>
      <c r="AC1260" s="225">
        <f t="shared" si="1170"/>
        <v>0</v>
      </c>
      <c r="AD1260" s="225">
        <f t="shared" si="1170"/>
        <v>0</v>
      </c>
      <c r="AE1260" s="292">
        <f t="shared" si="1120"/>
        <v>987</v>
      </c>
      <c r="AF1260" s="225">
        <f t="shared" si="1170"/>
        <v>987</v>
      </c>
      <c r="AG1260" s="225">
        <f t="shared" si="1170"/>
        <v>4</v>
      </c>
      <c r="AH1260" s="225">
        <f t="shared" si="1170"/>
        <v>13</v>
      </c>
      <c r="AI1260" s="225">
        <f t="shared" si="1170"/>
        <v>0</v>
      </c>
      <c r="AJ1260" s="225">
        <f t="shared" si="1170"/>
        <v>0</v>
      </c>
      <c r="AK1260" s="225">
        <f t="shared" si="1170"/>
        <v>0</v>
      </c>
      <c r="AL1260" s="225">
        <f t="shared" si="1170"/>
        <v>500</v>
      </c>
      <c r="AM1260" s="225">
        <f t="shared" si="1170"/>
        <v>0</v>
      </c>
      <c r="AN1260" s="225">
        <f t="shared" si="1170"/>
        <v>0</v>
      </c>
      <c r="AO1260" s="225">
        <f t="shared" si="1170"/>
        <v>0</v>
      </c>
      <c r="AP1260" s="225">
        <f t="shared" si="1170"/>
        <v>0</v>
      </c>
    </row>
    <row r="1261" spans="1:42" ht="14.25" hidden="1">
      <c r="A1261" s="43"/>
      <c r="B1261" s="43"/>
      <c r="C1261" s="25" t="s">
        <v>298</v>
      </c>
      <c r="D1261" s="26"/>
      <c r="E1261" s="191">
        <f t="shared" ref="E1261:K1262" si="1171">E1273+E1294</f>
        <v>0</v>
      </c>
      <c r="F1261" s="111">
        <f t="shared" si="1171"/>
        <v>0</v>
      </c>
      <c r="G1261" s="296">
        <f t="shared" si="1171"/>
        <v>0</v>
      </c>
      <c r="H1261" s="191">
        <f t="shared" si="1171"/>
        <v>0</v>
      </c>
      <c r="I1261" s="191">
        <f t="shared" si="1171"/>
        <v>0</v>
      </c>
      <c r="J1261" s="191">
        <f t="shared" si="1171"/>
        <v>0</v>
      </c>
      <c r="K1261" s="191">
        <f t="shared" si="1171"/>
        <v>0</v>
      </c>
      <c r="L1261" s="23">
        <f t="shared" si="1145"/>
        <v>0</v>
      </c>
      <c r="M1261" s="23">
        <f t="shared" si="1146"/>
        <v>0</v>
      </c>
      <c r="N1261" s="191">
        <f t="shared" ref="N1261:AP1262" si="1172">N1273+N1294</f>
        <v>0</v>
      </c>
      <c r="O1261" s="191">
        <f t="shared" si="1172"/>
        <v>0</v>
      </c>
      <c r="P1261" s="191">
        <f t="shared" si="1172"/>
        <v>0</v>
      </c>
      <c r="Q1261" s="111">
        <f t="shared" si="1172"/>
        <v>0</v>
      </c>
      <c r="R1261" s="111">
        <f t="shared" si="1172"/>
        <v>0</v>
      </c>
      <c r="S1261" s="111">
        <f t="shared" si="1172"/>
        <v>0</v>
      </c>
      <c r="T1261" s="111">
        <f t="shared" si="1172"/>
        <v>0</v>
      </c>
      <c r="U1261" s="111">
        <f t="shared" si="1172"/>
        <v>0</v>
      </c>
      <c r="V1261" s="111">
        <f t="shared" si="1172"/>
        <v>0</v>
      </c>
      <c r="W1261" s="111">
        <f t="shared" si="1172"/>
        <v>0</v>
      </c>
      <c r="X1261" s="111">
        <f t="shared" si="1172"/>
        <v>0</v>
      </c>
      <c r="Y1261" s="111">
        <f t="shared" si="1172"/>
        <v>0</v>
      </c>
      <c r="Z1261" s="111">
        <f t="shared" si="1172"/>
        <v>0</v>
      </c>
      <c r="AA1261" s="111">
        <f t="shared" si="1172"/>
        <v>0</v>
      </c>
      <c r="AB1261" s="111">
        <f t="shared" si="1172"/>
        <v>0</v>
      </c>
      <c r="AC1261" s="111">
        <f t="shared" si="1172"/>
        <v>0</v>
      </c>
      <c r="AD1261" s="111">
        <f t="shared" si="1172"/>
        <v>0</v>
      </c>
      <c r="AE1261" s="292">
        <f t="shared" si="1120"/>
        <v>0</v>
      </c>
      <c r="AF1261" s="111">
        <f t="shared" si="1172"/>
        <v>0</v>
      </c>
      <c r="AG1261" s="111">
        <f t="shared" si="1172"/>
        <v>0</v>
      </c>
      <c r="AH1261" s="296">
        <f t="shared" si="1172"/>
        <v>0</v>
      </c>
      <c r="AI1261" s="111">
        <f t="shared" si="1172"/>
        <v>0</v>
      </c>
      <c r="AJ1261" s="111">
        <f t="shared" si="1172"/>
        <v>0</v>
      </c>
      <c r="AK1261" s="111">
        <f t="shared" si="1172"/>
        <v>0</v>
      </c>
      <c r="AL1261" s="111">
        <f t="shared" si="1172"/>
        <v>0</v>
      </c>
      <c r="AM1261" s="111">
        <f t="shared" si="1172"/>
        <v>0</v>
      </c>
      <c r="AN1261" s="111">
        <f t="shared" si="1172"/>
        <v>0</v>
      </c>
      <c r="AO1261" s="111">
        <f t="shared" si="1172"/>
        <v>0</v>
      </c>
      <c r="AP1261" s="111">
        <f t="shared" si="1172"/>
        <v>0</v>
      </c>
    </row>
    <row r="1262" spans="1:42" ht="14.25" hidden="1">
      <c r="A1262" s="43"/>
      <c r="B1262" s="43"/>
      <c r="C1262" s="28" t="s">
        <v>299</v>
      </c>
      <c r="D1262" s="26">
        <v>1</v>
      </c>
      <c r="E1262" s="191">
        <f t="shared" si="1171"/>
        <v>0</v>
      </c>
      <c r="F1262" s="111">
        <f t="shared" si="1171"/>
        <v>0</v>
      </c>
      <c r="G1262" s="296">
        <f t="shared" si="1171"/>
        <v>0</v>
      </c>
      <c r="H1262" s="191">
        <f t="shared" si="1171"/>
        <v>0</v>
      </c>
      <c r="I1262" s="191">
        <f t="shared" si="1171"/>
        <v>0</v>
      </c>
      <c r="J1262" s="191">
        <f t="shared" si="1171"/>
        <v>0</v>
      </c>
      <c r="K1262" s="191">
        <f t="shared" si="1171"/>
        <v>0</v>
      </c>
      <c r="L1262" s="23">
        <f t="shared" si="1145"/>
        <v>0</v>
      </c>
      <c r="M1262" s="23">
        <f t="shared" si="1146"/>
        <v>0</v>
      </c>
      <c r="N1262" s="191">
        <f t="shared" si="1172"/>
        <v>0</v>
      </c>
      <c r="O1262" s="191">
        <f t="shared" si="1172"/>
        <v>0</v>
      </c>
      <c r="P1262" s="191">
        <f t="shared" si="1172"/>
        <v>0</v>
      </c>
      <c r="Q1262" s="111">
        <f t="shared" si="1172"/>
        <v>0</v>
      </c>
      <c r="R1262" s="111">
        <f t="shared" si="1172"/>
        <v>0</v>
      </c>
      <c r="S1262" s="111">
        <f t="shared" si="1172"/>
        <v>0</v>
      </c>
      <c r="T1262" s="111">
        <f t="shared" si="1172"/>
        <v>0</v>
      </c>
      <c r="U1262" s="111">
        <f t="shared" si="1172"/>
        <v>0</v>
      </c>
      <c r="V1262" s="111">
        <f t="shared" si="1172"/>
        <v>0</v>
      </c>
      <c r="W1262" s="111">
        <f t="shared" si="1172"/>
        <v>0</v>
      </c>
      <c r="X1262" s="111">
        <f t="shared" si="1172"/>
        <v>0</v>
      </c>
      <c r="Y1262" s="111">
        <f t="shared" si="1172"/>
        <v>0</v>
      </c>
      <c r="Z1262" s="111">
        <f t="shared" si="1172"/>
        <v>0</v>
      </c>
      <c r="AA1262" s="111">
        <f t="shared" si="1172"/>
        <v>0</v>
      </c>
      <c r="AB1262" s="111">
        <f t="shared" si="1172"/>
        <v>0</v>
      </c>
      <c r="AC1262" s="111">
        <f t="shared" si="1172"/>
        <v>0</v>
      </c>
      <c r="AD1262" s="111">
        <f t="shared" si="1172"/>
        <v>0</v>
      </c>
      <c r="AE1262" s="292">
        <f t="shared" si="1120"/>
        <v>0</v>
      </c>
      <c r="AF1262" s="111">
        <f t="shared" si="1172"/>
        <v>0</v>
      </c>
      <c r="AG1262" s="111">
        <f t="shared" si="1172"/>
        <v>0</v>
      </c>
      <c r="AH1262" s="296">
        <f t="shared" si="1172"/>
        <v>0</v>
      </c>
      <c r="AI1262" s="111">
        <f t="shared" si="1172"/>
        <v>0</v>
      </c>
      <c r="AJ1262" s="111">
        <f t="shared" si="1172"/>
        <v>0</v>
      </c>
      <c r="AK1262" s="111">
        <f t="shared" si="1172"/>
        <v>0</v>
      </c>
      <c r="AL1262" s="111">
        <f t="shared" si="1172"/>
        <v>0</v>
      </c>
      <c r="AM1262" s="111">
        <f t="shared" si="1172"/>
        <v>0</v>
      </c>
      <c r="AN1262" s="111">
        <f t="shared" si="1172"/>
        <v>0</v>
      </c>
      <c r="AO1262" s="111">
        <f t="shared" si="1172"/>
        <v>0</v>
      </c>
      <c r="AP1262" s="111">
        <f t="shared" si="1172"/>
        <v>0</v>
      </c>
    </row>
    <row r="1263" spans="1:42" ht="14.25" hidden="1">
      <c r="A1263" s="43"/>
      <c r="B1263" s="43"/>
      <c r="C1263" s="28" t="s">
        <v>300</v>
      </c>
      <c r="D1263" s="26">
        <v>10</v>
      </c>
      <c r="E1263" s="191">
        <f t="shared" ref="E1263:K1263" si="1173">E1275</f>
        <v>0</v>
      </c>
      <c r="F1263" s="111">
        <f t="shared" si="1173"/>
        <v>0</v>
      </c>
      <c r="G1263" s="296">
        <f t="shared" si="1173"/>
        <v>0</v>
      </c>
      <c r="H1263" s="191">
        <f t="shared" si="1173"/>
        <v>0</v>
      </c>
      <c r="I1263" s="191">
        <f t="shared" si="1173"/>
        <v>0</v>
      </c>
      <c r="J1263" s="191">
        <f t="shared" si="1173"/>
        <v>0</v>
      </c>
      <c r="K1263" s="191">
        <f t="shared" si="1173"/>
        <v>0</v>
      </c>
      <c r="L1263" s="23">
        <f t="shared" si="1145"/>
        <v>0</v>
      </c>
      <c r="M1263" s="23">
        <f t="shared" si="1146"/>
        <v>0</v>
      </c>
      <c r="N1263" s="191">
        <f t="shared" ref="N1263:AP1263" si="1174">N1275</f>
        <v>0</v>
      </c>
      <c r="O1263" s="191">
        <f t="shared" si="1174"/>
        <v>0</v>
      </c>
      <c r="P1263" s="191">
        <f t="shared" si="1174"/>
        <v>0</v>
      </c>
      <c r="Q1263" s="111">
        <f t="shared" si="1174"/>
        <v>0</v>
      </c>
      <c r="R1263" s="111">
        <f t="shared" si="1174"/>
        <v>0</v>
      </c>
      <c r="S1263" s="111">
        <f t="shared" si="1174"/>
        <v>0</v>
      </c>
      <c r="T1263" s="111">
        <f t="shared" si="1174"/>
        <v>0</v>
      </c>
      <c r="U1263" s="111">
        <f t="shared" si="1174"/>
        <v>0</v>
      </c>
      <c r="V1263" s="111">
        <f t="shared" si="1174"/>
        <v>0</v>
      </c>
      <c r="W1263" s="111">
        <f t="shared" si="1174"/>
        <v>0</v>
      </c>
      <c r="X1263" s="111">
        <f t="shared" si="1174"/>
        <v>0</v>
      </c>
      <c r="Y1263" s="111">
        <f t="shared" si="1174"/>
        <v>0</v>
      </c>
      <c r="Z1263" s="111">
        <f t="shared" si="1174"/>
        <v>0</v>
      </c>
      <c r="AA1263" s="111">
        <f t="shared" si="1174"/>
        <v>0</v>
      </c>
      <c r="AB1263" s="111">
        <f t="shared" si="1174"/>
        <v>0</v>
      </c>
      <c r="AC1263" s="111">
        <f t="shared" si="1174"/>
        <v>0</v>
      </c>
      <c r="AD1263" s="111">
        <f t="shared" si="1174"/>
        <v>0</v>
      </c>
      <c r="AE1263" s="292">
        <f t="shared" si="1120"/>
        <v>0</v>
      </c>
      <c r="AF1263" s="111">
        <f t="shared" si="1174"/>
        <v>0</v>
      </c>
      <c r="AG1263" s="111">
        <f t="shared" si="1174"/>
        <v>0</v>
      </c>
      <c r="AH1263" s="296">
        <f t="shared" si="1174"/>
        <v>0</v>
      </c>
      <c r="AI1263" s="111">
        <f t="shared" si="1174"/>
        <v>0</v>
      </c>
      <c r="AJ1263" s="111">
        <f t="shared" si="1174"/>
        <v>0</v>
      </c>
      <c r="AK1263" s="111">
        <f t="shared" si="1174"/>
        <v>0</v>
      </c>
      <c r="AL1263" s="111">
        <f t="shared" si="1174"/>
        <v>0</v>
      </c>
      <c r="AM1263" s="111">
        <f t="shared" si="1174"/>
        <v>0</v>
      </c>
      <c r="AN1263" s="111">
        <f t="shared" si="1174"/>
        <v>0</v>
      </c>
      <c r="AO1263" s="111">
        <f t="shared" si="1174"/>
        <v>0</v>
      </c>
      <c r="AP1263" s="111">
        <f t="shared" si="1174"/>
        <v>0</v>
      </c>
    </row>
    <row r="1264" spans="1:42" ht="14.25" hidden="1">
      <c r="A1264" s="43"/>
      <c r="B1264" s="43"/>
      <c r="C1264" s="28" t="s">
        <v>301</v>
      </c>
      <c r="D1264" s="26">
        <v>20</v>
      </c>
      <c r="E1264" s="191">
        <f t="shared" ref="E1264:K1264" si="1175">E1276+E1296</f>
        <v>0</v>
      </c>
      <c r="F1264" s="111">
        <f t="shared" si="1175"/>
        <v>0</v>
      </c>
      <c r="G1264" s="296">
        <f t="shared" si="1175"/>
        <v>0</v>
      </c>
      <c r="H1264" s="191">
        <f t="shared" si="1175"/>
        <v>0</v>
      </c>
      <c r="I1264" s="191">
        <f t="shared" si="1175"/>
        <v>0</v>
      </c>
      <c r="J1264" s="191">
        <f t="shared" si="1175"/>
        <v>0</v>
      </c>
      <c r="K1264" s="191">
        <f t="shared" si="1175"/>
        <v>0</v>
      </c>
      <c r="L1264" s="23">
        <f t="shared" si="1145"/>
        <v>0</v>
      </c>
      <c r="M1264" s="23">
        <f t="shared" si="1146"/>
        <v>0</v>
      </c>
      <c r="N1264" s="191">
        <f t="shared" ref="N1264:AP1264" si="1176">N1276+N1296</f>
        <v>0</v>
      </c>
      <c r="O1264" s="191">
        <f t="shared" si="1176"/>
        <v>0</v>
      </c>
      <c r="P1264" s="191">
        <f t="shared" si="1176"/>
        <v>0</v>
      </c>
      <c r="Q1264" s="111">
        <f t="shared" si="1176"/>
        <v>0</v>
      </c>
      <c r="R1264" s="111">
        <f t="shared" si="1176"/>
        <v>0</v>
      </c>
      <c r="S1264" s="111">
        <f t="shared" si="1176"/>
        <v>0</v>
      </c>
      <c r="T1264" s="111">
        <f t="shared" si="1176"/>
        <v>0</v>
      </c>
      <c r="U1264" s="111">
        <f t="shared" si="1176"/>
        <v>0</v>
      </c>
      <c r="V1264" s="111">
        <f t="shared" si="1176"/>
        <v>0</v>
      </c>
      <c r="W1264" s="111">
        <f t="shared" si="1176"/>
        <v>0</v>
      </c>
      <c r="X1264" s="111">
        <f t="shared" si="1176"/>
        <v>0</v>
      </c>
      <c r="Y1264" s="111">
        <f t="shared" si="1176"/>
        <v>0</v>
      </c>
      <c r="Z1264" s="111">
        <f t="shared" si="1176"/>
        <v>0</v>
      </c>
      <c r="AA1264" s="111">
        <f t="shared" si="1176"/>
        <v>0</v>
      </c>
      <c r="AB1264" s="111">
        <f t="shared" si="1176"/>
        <v>0</v>
      </c>
      <c r="AC1264" s="111">
        <f t="shared" si="1176"/>
        <v>0</v>
      </c>
      <c r="AD1264" s="111">
        <f t="shared" si="1176"/>
        <v>0</v>
      </c>
      <c r="AE1264" s="292">
        <f t="shared" si="1120"/>
        <v>0</v>
      </c>
      <c r="AF1264" s="111">
        <f t="shared" si="1176"/>
        <v>0</v>
      </c>
      <c r="AG1264" s="111">
        <f t="shared" si="1176"/>
        <v>0</v>
      </c>
      <c r="AH1264" s="296">
        <f t="shared" si="1176"/>
        <v>0</v>
      </c>
      <c r="AI1264" s="111">
        <f t="shared" si="1176"/>
        <v>0</v>
      </c>
      <c r="AJ1264" s="111">
        <f t="shared" si="1176"/>
        <v>0</v>
      </c>
      <c r="AK1264" s="111">
        <f t="shared" si="1176"/>
        <v>0</v>
      </c>
      <c r="AL1264" s="111">
        <f t="shared" si="1176"/>
        <v>0</v>
      </c>
      <c r="AM1264" s="111">
        <f t="shared" si="1176"/>
        <v>0</v>
      </c>
      <c r="AN1264" s="111">
        <f t="shared" si="1176"/>
        <v>0</v>
      </c>
      <c r="AO1264" s="111">
        <f t="shared" si="1176"/>
        <v>0</v>
      </c>
      <c r="AP1264" s="111">
        <f t="shared" si="1176"/>
        <v>0</v>
      </c>
    </row>
    <row r="1265" spans="1:42" ht="20.25" hidden="1" customHeight="1">
      <c r="A1265" s="43"/>
      <c r="B1265" s="43"/>
      <c r="C1265" s="28" t="s">
        <v>310</v>
      </c>
      <c r="D1265" s="29" t="s">
        <v>421</v>
      </c>
      <c r="E1265" s="191">
        <f t="shared" ref="E1265:K1265" si="1177">E1277</f>
        <v>0</v>
      </c>
      <c r="F1265" s="111">
        <f t="shared" si="1177"/>
        <v>0</v>
      </c>
      <c r="G1265" s="296">
        <f t="shared" si="1177"/>
        <v>0</v>
      </c>
      <c r="H1265" s="191">
        <f t="shared" si="1177"/>
        <v>0</v>
      </c>
      <c r="I1265" s="191">
        <f t="shared" si="1177"/>
        <v>0</v>
      </c>
      <c r="J1265" s="191">
        <f t="shared" si="1177"/>
        <v>0</v>
      </c>
      <c r="K1265" s="191">
        <f t="shared" si="1177"/>
        <v>0</v>
      </c>
      <c r="L1265" s="23">
        <f t="shared" si="1145"/>
        <v>0</v>
      </c>
      <c r="M1265" s="23">
        <f t="shared" si="1146"/>
        <v>0</v>
      </c>
      <c r="N1265" s="191">
        <f t="shared" ref="N1265:AP1265" si="1178">N1277</f>
        <v>0</v>
      </c>
      <c r="O1265" s="191">
        <f t="shared" si="1178"/>
        <v>0</v>
      </c>
      <c r="P1265" s="191">
        <f t="shared" si="1178"/>
        <v>0</v>
      </c>
      <c r="Q1265" s="111">
        <f t="shared" si="1178"/>
        <v>0</v>
      </c>
      <c r="R1265" s="111">
        <f t="shared" si="1178"/>
        <v>0</v>
      </c>
      <c r="S1265" s="111">
        <f t="shared" si="1178"/>
        <v>0</v>
      </c>
      <c r="T1265" s="111">
        <f t="shared" si="1178"/>
        <v>0</v>
      </c>
      <c r="U1265" s="111">
        <f t="shared" si="1178"/>
        <v>0</v>
      </c>
      <c r="V1265" s="111">
        <f t="shared" si="1178"/>
        <v>0</v>
      </c>
      <c r="W1265" s="111">
        <f t="shared" si="1178"/>
        <v>0</v>
      </c>
      <c r="X1265" s="111">
        <f t="shared" si="1178"/>
        <v>0</v>
      </c>
      <c r="Y1265" s="111">
        <f t="shared" si="1178"/>
        <v>0</v>
      </c>
      <c r="Z1265" s="111">
        <f t="shared" si="1178"/>
        <v>0</v>
      </c>
      <c r="AA1265" s="111">
        <f t="shared" si="1178"/>
        <v>0</v>
      </c>
      <c r="AB1265" s="111">
        <f t="shared" si="1178"/>
        <v>0</v>
      </c>
      <c r="AC1265" s="111">
        <f t="shared" si="1178"/>
        <v>0</v>
      </c>
      <c r="AD1265" s="111">
        <f t="shared" si="1178"/>
        <v>0</v>
      </c>
      <c r="AE1265" s="292">
        <f t="shared" si="1120"/>
        <v>0</v>
      </c>
      <c r="AF1265" s="111">
        <f t="shared" si="1178"/>
        <v>0</v>
      </c>
      <c r="AG1265" s="111">
        <f t="shared" si="1178"/>
        <v>0</v>
      </c>
      <c r="AH1265" s="296">
        <f t="shared" si="1178"/>
        <v>0</v>
      </c>
      <c r="AI1265" s="111">
        <f t="shared" si="1178"/>
        <v>0</v>
      </c>
      <c r="AJ1265" s="111">
        <f t="shared" si="1178"/>
        <v>0</v>
      </c>
      <c r="AK1265" s="111">
        <f t="shared" si="1178"/>
        <v>0</v>
      </c>
      <c r="AL1265" s="111">
        <f t="shared" si="1178"/>
        <v>0</v>
      </c>
      <c r="AM1265" s="111">
        <f t="shared" si="1178"/>
        <v>0</v>
      </c>
      <c r="AN1265" s="111">
        <f t="shared" si="1178"/>
        <v>0</v>
      </c>
      <c r="AO1265" s="111">
        <f t="shared" si="1178"/>
        <v>0</v>
      </c>
      <c r="AP1265" s="111">
        <f t="shared" si="1178"/>
        <v>0</v>
      </c>
    </row>
    <row r="1266" spans="1:42" ht="19.5" customHeight="1">
      <c r="A1266" s="43"/>
      <c r="B1266" s="43"/>
      <c r="C1266" s="25" t="s">
        <v>311</v>
      </c>
      <c r="D1266" s="26"/>
      <c r="E1266" s="191">
        <f t="shared" ref="E1266:F1266" si="1179">E1278+E1284+E1290+E1297+E1281</f>
        <v>300</v>
      </c>
      <c r="F1266" s="111">
        <f t="shared" si="1179"/>
        <v>0</v>
      </c>
      <c r="G1266" s="111">
        <f t="shared" ref="G1266:AD1266" si="1180">G1278+G1284+G1290+G1297+G1281+G1305</f>
        <v>987</v>
      </c>
      <c r="H1266" s="111">
        <f t="shared" si="1180"/>
        <v>987</v>
      </c>
      <c r="I1266" s="111">
        <f t="shared" si="1180"/>
        <v>0</v>
      </c>
      <c r="J1266" s="111">
        <f t="shared" si="1180"/>
        <v>0</v>
      </c>
      <c r="K1266" s="111">
        <f t="shared" si="1180"/>
        <v>0</v>
      </c>
      <c r="L1266" s="111">
        <f t="shared" si="1180"/>
        <v>987</v>
      </c>
      <c r="M1266" s="111">
        <f t="shared" si="1180"/>
        <v>0</v>
      </c>
      <c r="N1266" s="111">
        <f t="shared" si="1180"/>
        <v>0</v>
      </c>
      <c r="O1266" s="111">
        <f t="shared" si="1180"/>
        <v>0</v>
      </c>
      <c r="P1266" s="111">
        <f t="shared" si="1180"/>
        <v>0</v>
      </c>
      <c r="Q1266" s="111">
        <f t="shared" si="1180"/>
        <v>0</v>
      </c>
      <c r="R1266" s="111">
        <f t="shared" si="1180"/>
        <v>0</v>
      </c>
      <c r="S1266" s="111">
        <f t="shared" si="1180"/>
        <v>0</v>
      </c>
      <c r="T1266" s="111">
        <f t="shared" si="1180"/>
        <v>0</v>
      </c>
      <c r="U1266" s="111">
        <f t="shared" si="1180"/>
        <v>0</v>
      </c>
      <c r="V1266" s="111">
        <f t="shared" si="1180"/>
        <v>0</v>
      </c>
      <c r="W1266" s="111">
        <f t="shared" si="1180"/>
        <v>0</v>
      </c>
      <c r="X1266" s="111">
        <f t="shared" si="1180"/>
        <v>0</v>
      </c>
      <c r="Y1266" s="111">
        <f t="shared" si="1180"/>
        <v>0</v>
      </c>
      <c r="Z1266" s="111">
        <f t="shared" si="1180"/>
        <v>0</v>
      </c>
      <c r="AA1266" s="111">
        <f t="shared" si="1180"/>
        <v>0</v>
      </c>
      <c r="AB1266" s="111">
        <f t="shared" si="1180"/>
        <v>0</v>
      </c>
      <c r="AC1266" s="111">
        <f t="shared" si="1180"/>
        <v>0</v>
      </c>
      <c r="AD1266" s="111">
        <f t="shared" si="1180"/>
        <v>0</v>
      </c>
      <c r="AE1266" s="292">
        <f t="shared" ref="AE1266:AE1329" si="1181">G1266+Q1266+R1266+S1266+T1266+U1266+AA1266+V1266+W1266+X1266+Y1266+Z1266+AB1266+AC1266+AD1266</f>
        <v>987</v>
      </c>
      <c r="AF1266" s="111">
        <f t="shared" ref="AF1266:AP1266" si="1182">AF1278+AF1284+AF1290+AF1297+AF1281+AF1305</f>
        <v>987</v>
      </c>
      <c r="AG1266" s="111">
        <f t="shared" si="1182"/>
        <v>4</v>
      </c>
      <c r="AH1266" s="296">
        <f t="shared" si="1182"/>
        <v>13</v>
      </c>
      <c r="AI1266" s="111">
        <f t="shared" si="1182"/>
        <v>0</v>
      </c>
      <c r="AJ1266" s="111">
        <f t="shared" si="1182"/>
        <v>0</v>
      </c>
      <c r="AK1266" s="111">
        <f t="shared" si="1182"/>
        <v>0</v>
      </c>
      <c r="AL1266" s="111">
        <f t="shared" si="1182"/>
        <v>500</v>
      </c>
      <c r="AM1266" s="111">
        <f t="shared" si="1182"/>
        <v>0</v>
      </c>
      <c r="AN1266" s="111">
        <f t="shared" si="1182"/>
        <v>0</v>
      </c>
      <c r="AO1266" s="111">
        <f t="shared" si="1182"/>
        <v>0</v>
      </c>
      <c r="AP1266" s="111">
        <f t="shared" si="1182"/>
        <v>0</v>
      </c>
    </row>
    <row r="1267" spans="1:42" ht="0.75" hidden="1" customHeight="1">
      <c r="A1267" s="43"/>
      <c r="B1267" s="43"/>
      <c r="C1267" s="25" t="s">
        <v>320</v>
      </c>
      <c r="D1267" s="26">
        <v>56</v>
      </c>
      <c r="E1267" s="186"/>
      <c r="F1267" s="30"/>
      <c r="G1267" s="93"/>
      <c r="H1267" s="186"/>
      <c r="I1267" s="186"/>
      <c r="J1267" s="186"/>
      <c r="K1267" s="186"/>
      <c r="L1267" s="23">
        <f t="shared" si="1145"/>
        <v>0</v>
      </c>
      <c r="M1267" s="23">
        <f t="shared" si="1146"/>
        <v>0</v>
      </c>
      <c r="N1267" s="186"/>
      <c r="O1267" s="186"/>
      <c r="P1267" s="186"/>
      <c r="Q1267" s="30"/>
      <c r="R1267" s="30"/>
      <c r="S1267" s="30"/>
      <c r="T1267" s="30"/>
      <c r="U1267" s="30"/>
      <c r="V1267" s="30"/>
      <c r="W1267" s="30"/>
      <c r="X1267" s="30"/>
      <c r="Y1267" s="30"/>
      <c r="Z1267" s="30"/>
      <c r="AA1267" s="30"/>
      <c r="AB1267" s="30"/>
      <c r="AC1267" s="30"/>
      <c r="AD1267" s="30"/>
      <c r="AE1267" s="292">
        <f t="shared" si="1181"/>
        <v>0</v>
      </c>
      <c r="AF1267" s="30"/>
      <c r="AG1267" s="30"/>
      <c r="AH1267" s="93"/>
      <c r="AI1267" s="30"/>
      <c r="AJ1267" s="30"/>
      <c r="AK1267" s="30"/>
      <c r="AL1267" s="30"/>
      <c r="AM1267" s="30"/>
      <c r="AN1267" s="30"/>
      <c r="AO1267" s="30"/>
      <c r="AP1267" s="30"/>
    </row>
    <row r="1268" spans="1:42" ht="14.25" hidden="1" customHeight="1">
      <c r="A1268" s="43"/>
      <c r="B1268" s="43"/>
      <c r="C1268" s="25" t="s">
        <v>320</v>
      </c>
      <c r="D1268" s="26">
        <v>58</v>
      </c>
      <c r="E1268" s="186"/>
      <c r="F1268" s="30"/>
      <c r="G1268" s="93"/>
      <c r="H1268" s="186"/>
      <c r="I1268" s="186"/>
      <c r="J1268" s="186"/>
      <c r="K1268" s="186"/>
      <c r="L1268" s="23">
        <f t="shared" si="1145"/>
        <v>0</v>
      </c>
      <c r="M1268" s="23">
        <f t="shared" si="1146"/>
        <v>0</v>
      </c>
      <c r="N1268" s="186"/>
      <c r="O1268" s="186"/>
      <c r="P1268" s="186"/>
      <c r="Q1268" s="30"/>
      <c r="R1268" s="30"/>
      <c r="S1268" s="30"/>
      <c r="T1268" s="30"/>
      <c r="U1268" s="30"/>
      <c r="V1268" s="30"/>
      <c r="W1268" s="30"/>
      <c r="X1268" s="30"/>
      <c r="Y1268" s="30"/>
      <c r="Z1268" s="30"/>
      <c r="AA1268" s="30"/>
      <c r="AB1268" s="30"/>
      <c r="AC1268" s="30"/>
      <c r="AD1268" s="30"/>
      <c r="AE1268" s="292">
        <f t="shared" si="1181"/>
        <v>0</v>
      </c>
      <c r="AF1268" s="30"/>
      <c r="AG1268" s="30"/>
      <c r="AH1268" s="93"/>
      <c r="AI1268" s="30"/>
      <c r="AJ1268" s="30"/>
      <c r="AK1268" s="30"/>
      <c r="AL1268" s="30"/>
      <c r="AM1268" s="30"/>
      <c r="AN1268" s="30"/>
      <c r="AO1268" s="30"/>
      <c r="AP1268" s="30"/>
    </row>
    <row r="1269" spans="1:42" ht="14.25" customHeight="1">
      <c r="A1269" s="43"/>
      <c r="B1269" s="43"/>
      <c r="C1269" s="25" t="s">
        <v>320</v>
      </c>
      <c r="D1269" s="29">
        <v>56</v>
      </c>
      <c r="E1269" s="186">
        <f t="shared" ref="E1269:F1269" si="1183">E1292</f>
        <v>0</v>
      </c>
      <c r="F1269" s="30">
        <f t="shared" si="1183"/>
        <v>0</v>
      </c>
      <c r="G1269" s="93">
        <f>G1292+G1306</f>
        <v>487</v>
      </c>
      <c r="H1269" s="93">
        <f t="shared" ref="H1269:AP1269" si="1184">H1292+H1306</f>
        <v>487</v>
      </c>
      <c r="I1269" s="93">
        <f t="shared" si="1184"/>
        <v>0</v>
      </c>
      <c r="J1269" s="93">
        <f t="shared" si="1184"/>
        <v>0</v>
      </c>
      <c r="K1269" s="93">
        <f t="shared" si="1184"/>
        <v>0</v>
      </c>
      <c r="L1269" s="93">
        <f t="shared" si="1184"/>
        <v>487</v>
      </c>
      <c r="M1269" s="93">
        <f t="shared" si="1184"/>
        <v>0</v>
      </c>
      <c r="N1269" s="93">
        <f t="shared" si="1184"/>
        <v>0</v>
      </c>
      <c r="O1269" s="93">
        <f t="shared" si="1184"/>
        <v>0</v>
      </c>
      <c r="P1269" s="93">
        <f t="shared" si="1184"/>
        <v>0</v>
      </c>
      <c r="Q1269" s="93">
        <f t="shared" si="1184"/>
        <v>0</v>
      </c>
      <c r="R1269" s="93">
        <f t="shared" si="1184"/>
        <v>0</v>
      </c>
      <c r="S1269" s="93">
        <f t="shared" si="1184"/>
        <v>0</v>
      </c>
      <c r="T1269" s="93">
        <f t="shared" si="1184"/>
        <v>0</v>
      </c>
      <c r="U1269" s="93">
        <f t="shared" si="1184"/>
        <v>0</v>
      </c>
      <c r="V1269" s="93">
        <f t="shared" si="1184"/>
        <v>0</v>
      </c>
      <c r="W1269" s="93">
        <f t="shared" si="1184"/>
        <v>0</v>
      </c>
      <c r="X1269" s="93">
        <f t="shared" si="1184"/>
        <v>0</v>
      </c>
      <c r="Y1269" s="93">
        <f t="shared" si="1184"/>
        <v>0</v>
      </c>
      <c r="Z1269" s="93">
        <f t="shared" si="1184"/>
        <v>0</v>
      </c>
      <c r="AA1269" s="93">
        <f t="shared" si="1184"/>
        <v>0</v>
      </c>
      <c r="AB1269" s="93">
        <f t="shared" si="1184"/>
        <v>0</v>
      </c>
      <c r="AC1269" s="93">
        <f t="shared" si="1184"/>
        <v>0</v>
      </c>
      <c r="AD1269" s="93">
        <f t="shared" si="1184"/>
        <v>0</v>
      </c>
      <c r="AE1269" s="292">
        <f t="shared" si="1181"/>
        <v>487</v>
      </c>
      <c r="AF1269" s="93">
        <f t="shared" si="1184"/>
        <v>487</v>
      </c>
      <c r="AG1269" s="93">
        <f t="shared" si="1184"/>
        <v>4</v>
      </c>
      <c r="AH1269" s="93">
        <f t="shared" si="1184"/>
        <v>0</v>
      </c>
      <c r="AI1269" s="93">
        <f t="shared" si="1184"/>
        <v>0</v>
      </c>
      <c r="AJ1269" s="93">
        <f t="shared" si="1184"/>
        <v>0</v>
      </c>
      <c r="AK1269" s="93">
        <f t="shared" si="1184"/>
        <v>0</v>
      </c>
      <c r="AL1269" s="93">
        <f t="shared" si="1184"/>
        <v>487</v>
      </c>
      <c r="AM1269" s="93">
        <f t="shared" si="1184"/>
        <v>0</v>
      </c>
      <c r="AN1269" s="93">
        <f t="shared" si="1184"/>
        <v>0</v>
      </c>
      <c r="AO1269" s="93">
        <f t="shared" si="1184"/>
        <v>0</v>
      </c>
      <c r="AP1269" s="93">
        <f t="shared" si="1184"/>
        <v>0</v>
      </c>
    </row>
    <row r="1270" spans="1:42" ht="12.75" customHeight="1">
      <c r="A1270" s="43"/>
      <c r="B1270" s="43"/>
      <c r="C1270" s="28" t="s">
        <v>365</v>
      </c>
      <c r="D1270" s="26">
        <v>70</v>
      </c>
      <c r="E1270" s="191">
        <f t="shared" ref="E1270:K1270" si="1185">E1279+E1282</f>
        <v>300</v>
      </c>
      <c r="F1270" s="111">
        <f t="shared" si="1185"/>
        <v>0</v>
      </c>
      <c r="G1270" s="296">
        <f t="shared" si="1185"/>
        <v>500</v>
      </c>
      <c r="H1270" s="191">
        <f t="shared" si="1185"/>
        <v>500</v>
      </c>
      <c r="I1270" s="191">
        <f t="shared" si="1185"/>
        <v>0</v>
      </c>
      <c r="J1270" s="191">
        <f t="shared" si="1185"/>
        <v>0</v>
      </c>
      <c r="K1270" s="191">
        <f t="shared" si="1185"/>
        <v>0</v>
      </c>
      <c r="L1270" s="23">
        <f t="shared" si="1145"/>
        <v>500</v>
      </c>
      <c r="M1270" s="23">
        <f t="shared" si="1146"/>
        <v>0</v>
      </c>
      <c r="N1270" s="191">
        <f t="shared" ref="N1270:AP1270" si="1186">N1279+N1282</f>
        <v>0</v>
      </c>
      <c r="O1270" s="191">
        <f t="shared" si="1186"/>
        <v>0</v>
      </c>
      <c r="P1270" s="191">
        <f t="shared" si="1186"/>
        <v>0</v>
      </c>
      <c r="Q1270" s="111">
        <f t="shared" si="1186"/>
        <v>0</v>
      </c>
      <c r="R1270" s="111">
        <f t="shared" si="1186"/>
        <v>0</v>
      </c>
      <c r="S1270" s="111">
        <f t="shared" si="1186"/>
        <v>0</v>
      </c>
      <c r="T1270" s="111">
        <f t="shared" si="1186"/>
        <v>0</v>
      </c>
      <c r="U1270" s="111">
        <f t="shared" si="1186"/>
        <v>0</v>
      </c>
      <c r="V1270" s="111">
        <f t="shared" si="1186"/>
        <v>0</v>
      </c>
      <c r="W1270" s="111">
        <f t="shared" si="1186"/>
        <v>0</v>
      </c>
      <c r="X1270" s="111">
        <f t="shared" si="1186"/>
        <v>0</v>
      </c>
      <c r="Y1270" s="111">
        <f t="shared" si="1186"/>
        <v>0</v>
      </c>
      <c r="Z1270" s="111">
        <f t="shared" si="1186"/>
        <v>0</v>
      </c>
      <c r="AA1270" s="111">
        <f t="shared" si="1186"/>
        <v>0</v>
      </c>
      <c r="AB1270" s="111">
        <f t="shared" si="1186"/>
        <v>0</v>
      </c>
      <c r="AC1270" s="111">
        <f t="shared" si="1186"/>
        <v>0</v>
      </c>
      <c r="AD1270" s="111">
        <f t="shared" si="1186"/>
        <v>0</v>
      </c>
      <c r="AE1270" s="292">
        <f t="shared" si="1181"/>
        <v>500</v>
      </c>
      <c r="AF1270" s="111">
        <f t="shared" si="1186"/>
        <v>500</v>
      </c>
      <c r="AG1270" s="111">
        <f t="shared" si="1186"/>
        <v>0</v>
      </c>
      <c r="AH1270" s="296">
        <f t="shared" si="1186"/>
        <v>13</v>
      </c>
      <c r="AI1270" s="111">
        <f t="shared" si="1186"/>
        <v>0</v>
      </c>
      <c r="AJ1270" s="111">
        <f t="shared" si="1186"/>
        <v>0</v>
      </c>
      <c r="AK1270" s="111">
        <f t="shared" si="1186"/>
        <v>0</v>
      </c>
      <c r="AL1270" s="111">
        <f t="shared" si="1186"/>
        <v>13</v>
      </c>
      <c r="AM1270" s="111">
        <f t="shared" si="1186"/>
        <v>0</v>
      </c>
      <c r="AN1270" s="111">
        <f t="shared" si="1186"/>
        <v>0</v>
      </c>
      <c r="AO1270" s="111">
        <f t="shared" si="1186"/>
        <v>0</v>
      </c>
      <c r="AP1270" s="111">
        <f t="shared" si="1186"/>
        <v>0</v>
      </c>
    </row>
    <row r="1271" spans="1:42" ht="29.25" hidden="1" customHeight="1">
      <c r="A1271" s="43"/>
      <c r="B1271" s="43"/>
      <c r="C1271" s="51" t="s">
        <v>332</v>
      </c>
      <c r="D1271" s="29" t="s">
        <v>713</v>
      </c>
      <c r="E1271" s="191">
        <f t="shared" ref="E1271:K1271" si="1187">E1303</f>
        <v>0</v>
      </c>
      <c r="F1271" s="111">
        <f t="shared" si="1187"/>
        <v>0</v>
      </c>
      <c r="G1271" s="296">
        <f t="shared" si="1187"/>
        <v>0</v>
      </c>
      <c r="H1271" s="191">
        <f t="shared" si="1187"/>
        <v>0</v>
      </c>
      <c r="I1271" s="191">
        <f t="shared" si="1187"/>
        <v>0</v>
      </c>
      <c r="J1271" s="191">
        <f t="shared" si="1187"/>
        <v>0</v>
      </c>
      <c r="K1271" s="191">
        <f t="shared" si="1187"/>
        <v>0</v>
      </c>
      <c r="L1271" s="23">
        <f t="shared" si="1145"/>
        <v>0</v>
      </c>
      <c r="M1271" s="23">
        <f t="shared" si="1146"/>
        <v>0</v>
      </c>
      <c r="N1271" s="191">
        <f t="shared" ref="N1271:AP1271" si="1188">N1303</f>
        <v>0</v>
      </c>
      <c r="O1271" s="191">
        <f t="shared" si="1188"/>
        <v>0</v>
      </c>
      <c r="P1271" s="191">
        <f t="shared" si="1188"/>
        <v>0</v>
      </c>
      <c r="Q1271" s="111">
        <f t="shared" si="1188"/>
        <v>0</v>
      </c>
      <c r="R1271" s="111">
        <f t="shared" si="1188"/>
        <v>0</v>
      </c>
      <c r="S1271" s="111">
        <f t="shared" si="1188"/>
        <v>0</v>
      </c>
      <c r="T1271" s="111">
        <f t="shared" si="1188"/>
        <v>0</v>
      </c>
      <c r="U1271" s="111">
        <f t="shared" si="1188"/>
        <v>0</v>
      </c>
      <c r="V1271" s="111">
        <f t="shared" si="1188"/>
        <v>0</v>
      </c>
      <c r="W1271" s="111">
        <f t="shared" si="1188"/>
        <v>0</v>
      </c>
      <c r="X1271" s="111">
        <f t="shared" si="1188"/>
        <v>0</v>
      </c>
      <c r="Y1271" s="111">
        <f t="shared" si="1188"/>
        <v>0</v>
      </c>
      <c r="Z1271" s="111">
        <f t="shared" si="1188"/>
        <v>0</v>
      </c>
      <c r="AA1271" s="111">
        <f t="shared" si="1188"/>
        <v>0</v>
      </c>
      <c r="AB1271" s="111">
        <f t="shared" si="1188"/>
        <v>0</v>
      </c>
      <c r="AC1271" s="111">
        <f t="shared" si="1188"/>
        <v>0</v>
      </c>
      <c r="AD1271" s="111">
        <f t="shared" si="1188"/>
        <v>0</v>
      </c>
      <c r="AE1271" s="292">
        <f t="shared" si="1181"/>
        <v>0</v>
      </c>
      <c r="AF1271" s="111">
        <f t="shared" si="1188"/>
        <v>0</v>
      </c>
      <c r="AG1271" s="111">
        <f t="shared" si="1188"/>
        <v>0</v>
      </c>
      <c r="AH1271" s="296">
        <f t="shared" si="1188"/>
        <v>0</v>
      </c>
      <c r="AI1271" s="111">
        <f t="shared" si="1188"/>
        <v>0</v>
      </c>
      <c r="AJ1271" s="111">
        <f t="shared" si="1188"/>
        <v>0</v>
      </c>
      <c r="AK1271" s="111">
        <f t="shared" si="1188"/>
        <v>0</v>
      </c>
      <c r="AL1271" s="111">
        <f t="shared" si="1188"/>
        <v>0</v>
      </c>
      <c r="AM1271" s="111">
        <f t="shared" si="1188"/>
        <v>0</v>
      </c>
      <c r="AN1271" s="111">
        <f t="shared" si="1188"/>
        <v>0</v>
      </c>
      <c r="AO1271" s="111">
        <f t="shared" si="1188"/>
        <v>0</v>
      </c>
      <c r="AP1271" s="111">
        <f t="shared" si="1188"/>
        <v>0</v>
      </c>
    </row>
    <row r="1272" spans="1:42" ht="14.25" hidden="1">
      <c r="A1272" s="43" t="s">
        <v>473</v>
      </c>
      <c r="B1272" s="43"/>
      <c r="C1272" s="154" t="s">
        <v>463</v>
      </c>
      <c r="D1272" s="155" t="s">
        <v>716</v>
      </c>
      <c r="E1272" s="263">
        <f t="shared" ref="E1272:K1272" si="1189">E1273+E1278</f>
        <v>0</v>
      </c>
      <c r="F1272" s="156">
        <f t="shared" si="1189"/>
        <v>0</v>
      </c>
      <c r="G1272" s="300">
        <f t="shared" si="1189"/>
        <v>0</v>
      </c>
      <c r="H1272" s="263">
        <f t="shared" si="1189"/>
        <v>0</v>
      </c>
      <c r="I1272" s="263">
        <f t="shared" si="1189"/>
        <v>0</v>
      </c>
      <c r="J1272" s="263">
        <f t="shared" si="1189"/>
        <v>0</v>
      </c>
      <c r="K1272" s="263">
        <f t="shared" si="1189"/>
        <v>0</v>
      </c>
      <c r="L1272" s="23">
        <f t="shared" si="1145"/>
        <v>0</v>
      </c>
      <c r="M1272" s="23">
        <f t="shared" si="1146"/>
        <v>0</v>
      </c>
      <c r="N1272" s="263">
        <f t="shared" ref="N1272:AP1272" si="1190">N1273+N1278</f>
        <v>0</v>
      </c>
      <c r="O1272" s="263">
        <f t="shared" si="1190"/>
        <v>0</v>
      </c>
      <c r="P1272" s="263">
        <f t="shared" si="1190"/>
        <v>0</v>
      </c>
      <c r="Q1272" s="156">
        <f t="shared" si="1190"/>
        <v>0</v>
      </c>
      <c r="R1272" s="156">
        <f t="shared" si="1190"/>
        <v>0</v>
      </c>
      <c r="S1272" s="156">
        <f t="shared" si="1190"/>
        <v>0</v>
      </c>
      <c r="T1272" s="156">
        <f t="shared" si="1190"/>
        <v>0</v>
      </c>
      <c r="U1272" s="156">
        <f t="shared" si="1190"/>
        <v>0</v>
      </c>
      <c r="V1272" s="156">
        <f t="shared" si="1190"/>
        <v>0</v>
      </c>
      <c r="W1272" s="156">
        <f t="shared" si="1190"/>
        <v>0</v>
      </c>
      <c r="X1272" s="156">
        <f t="shared" si="1190"/>
        <v>0</v>
      </c>
      <c r="Y1272" s="156">
        <f t="shared" si="1190"/>
        <v>0</v>
      </c>
      <c r="Z1272" s="156">
        <f t="shared" si="1190"/>
        <v>0</v>
      </c>
      <c r="AA1272" s="156">
        <f t="shared" si="1190"/>
        <v>0</v>
      </c>
      <c r="AB1272" s="156">
        <f t="shared" si="1190"/>
        <v>0</v>
      </c>
      <c r="AC1272" s="156">
        <f t="shared" si="1190"/>
        <v>0</v>
      </c>
      <c r="AD1272" s="156">
        <f t="shared" si="1190"/>
        <v>0</v>
      </c>
      <c r="AE1272" s="292">
        <f t="shared" si="1181"/>
        <v>0</v>
      </c>
      <c r="AF1272" s="156">
        <f t="shared" si="1190"/>
        <v>0</v>
      </c>
      <c r="AG1272" s="156">
        <f t="shared" si="1190"/>
        <v>0</v>
      </c>
      <c r="AH1272" s="300">
        <f t="shared" si="1190"/>
        <v>0</v>
      </c>
      <c r="AI1272" s="156">
        <f t="shared" si="1190"/>
        <v>0</v>
      </c>
      <c r="AJ1272" s="156">
        <f t="shared" si="1190"/>
        <v>0</v>
      </c>
      <c r="AK1272" s="156">
        <f t="shared" si="1190"/>
        <v>0</v>
      </c>
      <c r="AL1272" s="156">
        <f t="shared" si="1190"/>
        <v>0</v>
      </c>
      <c r="AM1272" s="156">
        <f t="shared" si="1190"/>
        <v>0</v>
      </c>
      <c r="AN1272" s="156">
        <f t="shared" si="1190"/>
        <v>0</v>
      </c>
      <c r="AO1272" s="156">
        <f t="shared" si="1190"/>
        <v>0</v>
      </c>
      <c r="AP1272" s="156">
        <f t="shared" si="1190"/>
        <v>0</v>
      </c>
    </row>
    <row r="1273" spans="1:42" ht="14.25" hidden="1">
      <c r="A1273" s="43"/>
      <c r="B1273" s="43"/>
      <c r="C1273" s="25" t="s">
        <v>298</v>
      </c>
      <c r="D1273" s="29"/>
      <c r="E1273" s="191">
        <f t="shared" ref="E1273:K1273" si="1191">E1274+E1277</f>
        <v>0</v>
      </c>
      <c r="F1273" s="111">
        <f t="shared" si="1191"/>
        <v>0</v>
      </c>
      <c r="G1273" s="296">
        <f t="shared" si="1191"/>
        <v>0</v>
      </c>
      <c r="H1273" s="191">
        <f t="shared" si="1191"/>
        <v>0</v>
      </c>
      <c r="I1273" s="191">
        <f t="shared" si="1191"/>
        <v>0</v>
      </c>
      <c r="J1273" s="191">
        <f t="shared" si="1191"/>
        <v>0</v>
      </c>
      <c r="K1273" s="191">
        <f t="shared" si="1191"/>
        <v>0</v>
      </c>
      <c r="L1273" s="23">
        <f t="shared" si="1145"/>
        <v>0</v>
      </c>
      <c r="M1273" s="23">
        <f t="shared" si="1146"/>
        <v>0</v>
      </c>
      <c r="N1273" s="191">
        <f t="shared" ref="N1273:AP1273" si="1192">N1274+N1277</f>
        <v>0</v>
      </c>
      <c r="O1273" s="191">
        <f t="shared" si="1192"/>
        <v>0</v>
      </c>
      <c r="P1273" s="191">
        <f t="shared" si="1192"/>
        <v>0</v>
      </c>
      <c r="Q1273" s="111">
        <f t="shared" si="1192"/>
        <v>0</v>
      </c>
      <c r="R1273" s="111">
        <f t="shared" si="1192"/>
        <v>0</v>
      </c>
      <c r="S1273" s="111">
        <f t="shared" si="1192"/>
        <v>0</v>
      </c>
      <c r="T1273" s="111">
        <f t="shared" si="1192"/>
        <v>0</v>
      </c>
      <c r="U1273" s="111">
        <f t="shared" si="1192"/>
        <v>0</v>
      </c>
      <c r="V1273" s="111">
        <f t="shared" si="1192"/>
        <v>0</v>
      </c>
      <c r="W1273" s="111">
        <f t="shared" si="1192"/>
        <v>0</v>
      </c>
      <c r="X1273" s="111">
        <f t="shared" si="1192"/>
        <v>0</v>
      </c>
      <c r="Y1273" s="111">
        <f t="shared" si="1192"/>
        <v>0</v>
      </c>
      <c r="Z1273" s="111">
        <f t="shared" si="1192"/>
        <v>0</v>
      </c>
      <c r="AA1273" s="111">
        <f t="shared" si="1192"/>
        <v>0</v>
      </c>
      <c r="AB1273" s="111">
        <f t="shared" si="1192"/>
        <v>0</v>
      </c>
      <c r="AC1273" s="111">
        <f t="shared" si="1192"/>
        <v>0</v>
      </c>
      <c r="AD1273" s="111">
        <f t="shared" si="1192"/>
        <v>0</v>
      </c>
      <c r="AE1273" s="292">
        <f t="shared" si="1181"/>
        <v>0</v>
      </c>
      <c r="AF1273" s="111">
        <f t="shared" si="1192"/>
        <v>0</v>
      </c>
      <c r="AG1273" s="111">
        <f t="shared" si="1192"/>
        <v>0</v>
      </c>
      <c r="AH1273" s="296">
        <f t="shared" si="1192"/>
        <v>0</v>
      </c>
      <c r="AI1273" s="111">
        <f t="shared" si="1192"/>
        <v>0</v>
      </c>
      <c r="AJ1273" s="111">
        <f t="shared" si="1192"/>
        <v>0</v>
      </c>
      <c r="AK1273" s="111">
        <f t="shared" si="1192"/>
        <v>0</v>
      </c>
      <c r="AL1273" s="111">
        <f t="shared" si="1192"/>
        <v>0</v>
      </c>
      <c r="AM1273" s="111">
        <f t="shared" si="1192"/>
        <v>0</v>
      </c>
      <c r="AN1273" s="111">
        <f t="shared" si="1192"/>
        <v>0</v>
      </c>
      <c r="AO1273" s="111">
        <f t="shared" si="1192"/>
        <v>0</v>
      </c>
      <c r="AP1273" s="111">
        <f t="shared" si="1192"/>
        <v>0</v>
      </c>
    </row>
    <row r="1274" spans="1:42" ht="14.25" hidden="1">
      <c r="A1274" s="43"/>
      <c r="B1274" s="43"/>
      <c r="C1274" s="28" t="s">
        <v>299</v>
      </c>
      <c r="D1274" s="29">
        <v>1</v>
      </c>
      <c r="E1274" s="248">
        <f t="shared" ref="E1274:K1274" si="1193">E1275+E1276</f>
        <v>0</v>
      </c>
      <c r="F1274" s="38">
        <f t="shared" si="1193"/>
        <v>0</v>
      </c>
      <c r="G1274" s="286">
        <f t="shared" si="1193"/>
        <v>0</v>
      </c>
      <c r="H1274" s="248">
        <f t="shared" si="1193"/>
        <v>0</v>
      </c>
      <c r="I1274" s="248">
        <f t="shared" si="1193"/>
        <v>0</v>
      </c>
      <c r="J1274" s="248">
        <f t="shared" si="1193"/>
        <v>0</v>
      </c>
      <c r="K1274" s="248">
        <f t="shared" si="1193"/>
        <v>0</v>
      </c>
      <c r="L1274" s="23">
        <f t="shared" si="1145"/>
        <v>0</v>
      </c>
      <c r="M1274" s="23">
        <f t="shared" si="1146"/>
        <v>0</v>
      </c>
      <c r="N1274" s="248">
        <f t="shared" ref="N1274:AP1274" si="1194">N1275+N1276</f>
        <v>0</v>
      </c>
      <c r="O1274" s="248">
        <f t="shared" si="1194"/>
        <v>0</v>
      </c>
      <c r="P1274" s="248">
        <f t="shared" si="1194"/>
        <v>0</v>
      </c>
      <c r="Q1274" s="38">
        <f t="shared" si="1194"/>
        <v>0</v>
      </c>
      <c r="R1274" s="38">
        <f t="shared" si="1194"/>
        <v>0</v>
      </c>
      <c r="S1274" s="38">
        <f t="shared" si="1194"/>
        <v>0</v>
      </c>
      <c r="T1274" s="38">
        <f t="shared" si="1194"/>
        <v>0</v>
      </c>
      <c r="U1274" s="38">
        <f t="shared" si="1194"/>
        <v>0</v>
      </c>
      <c r="V1274" s="38">
        <f t="shared" si="1194"/>
        <v>0</v>
      </c>
      <c r="W1274" s="38">
        <f t="shared" si="1194"/>
        <v>0</v>
      </c>
      <c r="X1274" s="38">
        <f t="shared" si="1194"/>
        <v>0</v>
      </c>
      <c r="Y1274" s="38">
        <f t="shared" si="1194"/>
        <v>0</v>
      </c>
      <c r="Z1274" s="38">
        <f t="shared" si="1194"/>
        <v>0</v>
      </c>
      <c r="AA1274" s="38">
        <f t="shared" si="1194"/>
        <v>0</v>
      </c>
      <c r="AB1274" s="38">
        <f t="shared" si="1194"/>
        <v>0</v>
      </c>
      <c r="AC1274" s="38">
        <f t="shared" si="1194"/>
        <v>0</v>
      </c>
      <c r="AD1274" s="38">
        <f t="shared" si="1194"/>
        <v>0</v>
      </c>
      <c r="AE1274" s="292">
        <f t="shared" si="1181"/>
        <v>0</v>
      </c>
      <c r="AF1274" s="38">
        <f t="shared" si="1194"/>
        <v>0</v>
      </c>
      <c r="AG1274" s="38">
        <f t="shared" si="1194"/>
        <v>0</v>
      </c>
      <c r="AH1274" s="286">
        <f t="shared" si="1194"/>
        <v>0</v>
      </c>
      <c r="AI1274" s="38">
        <f t="shared" si="1194"/>
        <v>0</v>
      </c>
      <c r="AJ1274" s="38">
        <f t="shared" si="1194"/>
        <v>0</v>
      </c>
      <c r="AK1274" s="38">
        <f t="shared" si="1194"/>
        <v>0</v>
      </c>
      <c r="AL1274" s="38">
        <f t="shared" si="1194"/>
        <v>0</v>
      </c>
      <c r="AM1274" s="38">
        <f t="shared" si="1194"/>
        <v>0</v>
      </c>
      <c r="AN1274" s="38">
        <f t="shared" si="1194"/>
        <v>0</v>
      </c>
      <c r="AO1274" s="38">
        <f t="shared" si="1194"/>
        <v>0</v>
      </c>
      <c r="AP1274" s="38">
        <f t="shared" si="1194"/>
        <v>0</v>
      </c>
    </row>
    <row r="1275" spans="1:42" ht="14.25" hidden="1">
      <c r="A1275" s="43"/>
      <c r="B1275" s="43"/>
      <c r="C1275" s="28" t="s">
        <v>300</v>
      </c>
      <c r="D1275" s="29">
        <v>10</v>
      </c>
      <c r="E1275" s="186"/>
      <c r="F1275" s="30"/>
      <c r="G1275" s="93"/>
      <c r="H1275" s="186"/>
      <c r="I1275" s="186"/>
      <c r="J1275" s="186"/>
      <c r="K1275" s="186"/>
      <c r="L1275" s="23">
        <f t="shared" si="1145"/>
        <v>0</v>
      </c>
      <c r="M1275" s="23">
        <f t="shared" si="1146"/>
        <v>0</v>
      </c>
      <c r="N1275" s="186"/>
      <c r="O1275" s="186"/>
      <c r="P1275" s="186"/>
      <c r="Q1275" s="30"/>
      <c r="R1275" s="30"/>
      <c r="S1275" s="30"/>
      <c r="T1275" s="30"/>
      <c r="U1275" s="30"/>
      <c r="V1275" s="30"/>
      <c r="W1275" s="30"/>
      <c r="X1275" s="30"/>
      <c r="Y1275" s="30"/>
      <c r="Z1275" s="30"/>
      <c r="AA1275" s="30"/>
      <c r="AB1275" s="30"/>
      <c r="AC1275" s="30"/>
      <c r="AD1275" s="30"/>
      <c r="AE1275" s="292">
        <f t="shared" si="1181"/>
        <v>0</v>
      </c>
      <c r="AF1275" s="30"/>
      <c r="AG1275" s="30"/>
      <c r="AH1275" s="93"/>
      <c r="AI1275" s="30"/>
      <c r="AJ1275" s="30"/>
      <c r="AK1275" s="30"/>
      <c r="AL1275" s="30"/>
      <c r="AM1275" s="30"/>
      <c r="AN1275" s="30"/>
      <c r="AO1275" s="30"/>
      <c r="AP1275" s="30"/>
    </row>
    <row r="1276" spans="1:42" ht="17.25" hidden="1" customHeight="1">
      <c r="A1276" s="43"/>
      <c r="B1276" s="43"/>
      <c r="C1276" s="28" t="s">
        <v>301</v>
      </c>
      <c r="D1276" s="29">
        <v>20</v>
      </c>
      <c r="E1276" s="186"/>
      <c r="F1276" s="30"/>
      <c r="G1276" s="93"/>
      <c r="H1276" s="186"/>
      <c r="I1276" s="186"/>
      <c r="J1276" s="186"/>
      <c r="K1276" s="186"/>
      <c r="L1276" s="23">
        <f t="shared" si="1145"/>
        <v>0</v>
      </c>
      <c r="M1276" s="23">
        <f t="shared" si="1146"/>
        <v>0</v>
      </c>
      <c r="N1276" s="186"/>
      <c r="O1276" s="186"/>
      <c r="P1276" s="186"/>
      <c r="Q1276" s="30"/>
      <c r="R1276" s="30"/>
      <c r="S1276" s="30"/>
      <c r="T1276" s="30"/>
      <c r="U1276" s="30"/>
      <c r="V1276" s="30"/>
      <c r="W1276" s="30"/>
      <c r="X1276" s="30"/>
      <c r="Y1276" s="30"/>
      <c r="Z1276" s="30"/>
      <c r="AA1276" s="30"/>
      <c r="AB1276" s="30"/>
      <c r="AC1276" s="30"/>
      <c r="AD1276" s="30"/>
      <c r="AE1276" s="292">
        <f t="shared" si="1181"/>
        <v>0</v>
      </c>
      <c r="AF1276" s="30"/>
      <c r="AG1276" s="30"/>
      <c r="AH1276" s="93"/>
      <c r="AI1276" s="30"/>
      <c r="AJ1276" s="30"/>
      <c r="AK1276" s="30"/>
      <c r="AL1276" s="30"/>
      <c r="AM1276" s="30"/>
      <c r="AN1276" s="30"/>
      <c r="AO1276" s="30"/>
      <c r="AP1276" s="30"/>
    </row>
    <row r="1277" spans="1:42" ht="15" hidden="1" customHeight="1">
      <c r="A1277" s="43"/>
      <c r="B1277" s="43"/>
      <c r="C1277" s="28" t="s">
        <v>310</v>
      </c>
      <c r="D1277" s="29" t="s">
        <v>421</v>
      </c>
      <c r="E1277" s="186"/>
      <c r="F1277" s="30"/>
      <c r="G1277" s="93"/>
      <c r="H1277" s="186"/>
      <c r="I1277" s="186"/>
      <c r="J1277" s="186"/>
      <c r="K1277" s="186"/>
      <c r="L1277" s="23">
        <f t="shared" si="1145"/>
        <v>0</v>
      </c>
      <c r="M1277" s="23">
        <f t="shared" si="1146"/>
        <v>0</v>
      </c>
      <c r="N1277" s="186"/>
      <c r="O1277" s="186"/>
      <c r="P1277" s="186"/>
      <c r="Q1277" s="30"/>
      <c r="R1277" s="30"/>
      <c r="S1277" s="30"/>
      <c r="T1277" s="30"/>
      <c r="U1277" s="30"/>
      <c r="V1277" s="30"/>
      <c r="W1277" s="30"/>
      <c r="X1277" s="30"/>
      <c r="Y1277" s="30"/>
      <c r="Z1277" s="30"/>
      <c r="AA1277" s="30"/>
      <c r="AB1277" s="30"/>
      <c r="AC1277" s="30"/>
      <c r="AD1277" s="30"/>
      <c r="AE1277" s="292">
        <f t="shared" si="1181"/>
        <v>0</v>
      </c>
      <c r="AF1277" s="30"/>
      <c r="AG1277" s="30"/>
      <c r="AH1277" s="93"/>
      <c r="AI1277" s="30"/>
      <c r="AJ1277" s="30"/>
      <c r="AK1277" s="30"/>
      <c r="AL1277" s="30"/>
      <c r="AM1277" s="30"/>
      <c r="AN1277" s="30"/>
      <c r="AO1277" s="30"/>
      <c r="AP1277" s="30"/>
    </row>
    <row r="1278" spans="1:42" ht="18.75" customHeight="1">
      <c r="A1278" s="43"/>
      <c r="B1278" s="43"/>
      <c r="C1278" s="25" t="s">
        <v>311</v>
      </c>
      <c r="D1278" s="29"/>
      <c r="E1278" s="191">
        <f t="shared" ref="E1278:AP1278" si="1195">E1279</f>
        <v>0</v>
      </c>
      <c r="F1278" s="111">
        <f t="shared" si="1195"/>
        <v>0</v>
      </c>
      <c r="G1278" s="296">
        <f t="shared" si="1195"/>
        <v>0</v>
      </c>
      <c r="H1278" s="191">
        <f t="shared" si="1195"/>
        <v>0</v>
      </c>
      <c r="I1278" s="191">
        <f t="shared" si="1195"/>
        <v>0</v>
      </c>
      <c r="J1278" s="191">
        <f t="shared" si="1195"/>
        <v>0</v>
      </c>
      <c r="K1278" s="191">
        <f t="shared" si="1195"/>
        <v>0</v>
      </c>
      <c r="L1278" s="23">
        <f t="shared" si="1145"/>
        <v>0</v>
      </c>
      <c r="M1278" s="23">
        <f t="shared" si="1146"/>
        <v>0</v>
      </c>
      <c r="N1278" s="191">
        <f t="shared" si="1195"/>
        <v>0</v>
      </c>
      <c r="O1278" s="191">
        <f t="shared" si="1195"/>
        <v>0</v>
      </c>
      <c r="P1278" s="191">
        <f t="shared" si="1195"/>
        <v>0</v>
      </c>
      <c r="Q1278" s="111">
        <f t="shared" si="1195"/>
        <v>0</v>
      </c>
      <c r="R1278" s="111">
        <f t="shared" si="1195"/>
        <v>0</v>
      </c>
      <c r="S1278" s="111">
        <f t="shared" si="1195"/>
        <v>0</v>
      </c>
      <c r="T1278" s="111">
        <f t="shared" si="1195"/>
        <v>0</v>
      </c>
      <c r="U1278" s="111">
        <f t="shared" si="1195"/>
        <v>0</v>
      </c>
      <c r="V1278" s="111">
        <f t="shared" si="1195"/>
        <v>0</v>
      </c>
      <c r="W1278" s="111">
        <f t="shared" si="1195"/>
        <v>0</v>
      </c>
      <c r="X1278" s="111">
        <f t="shared" si="1195"/>
        <v>0</v>
      </c>
      <c r="Y1278" s="111">
        <f t="shared" si="1195"/>
        <v>0</v>
      </c>
      <c r="Z1278" s="111">
        <f t="shared" si="1195"/>
        <v>0</v>
      </c>
      <c r="AA1278" s="111">
        <f t="shared" si="1195"/>
        <v>0</v>
      </c>
      <c r="AB1278" s="111">
        <f t="shared" si="1195"/>
        <v>0</v>
      </c>
      <c r="AC1278" s="111">
        <f t="shared" si="1195"/>
        <v>0</v>
      </c>
      <c r="AD1278" s="111">
        <f t="shared" si="1195"/>
        <v>0</v>
      </c>
      <c r="AE1278" s="292">
        <f t="shared" si="1181"/>
        <v>0</v>
      </c>
      <c r="AF1278" s="111">
        <f t="shared" si="1195"/>
        <v>0</v>
      </c>
      <c r="AG1278" s="111">
        <f t="shared" si="1195"/>
        <v>0</v>
      </c>
      <c r="AH1278" s="296">
        <f t="shared" si="1195"/>
        <v>0</v>
      </c>
      <c r="AI1278" s="111">
        <f t="shared" si="1195"/>
        <v>0</v>
      </c>
      <c r="AJ1278" s="111">
        <f t="shared" si="1195"/>
        <v>0</v>
      </c>
      <c r="AK1278" s="111">
        <f t="shared" si="1195"/>
        <v>0</v>
      </c>
      <c r="AL1278" s="111">
        <f t="shared" si="1195"/>
        <v>0</v>
      </c>
      <c r="AM1278" s="111">
        <f t="shared" si="1195"/>
        <v>0</v>
      </c>
      <c r="AN1278" s="111">
        <f t="shared" si="1195"/>
        <v>0</v>
      </c>
      <c r="AO1278" s="111">
        <f t="shared" si="1195"/>
        <v>0</v>
      </c>
      <c r="AP1278" s="111">
        <f t="shared" si="1195"/>
        <v>0</v>
      </c>
    </row>
    <row r="1279" spans="1:42" ht="0.75" customHeight="1">
      <c r="A1279" s="43"/>
      <c r="B1279" s="43"/>
      <c r="C1279" s="28" t="s">
        <v>365</v>
      </c>
      <c r="D1279" s="29">
        <v>70</v>
      </c>
      <c r="E1279" s="186"/>
      <c r="F1279" s="30"/>
      <c r="G1279" s="93"/>
      <c r="H1279" s="186"/>
      <c r="I1279" s="186"/>
      <c r="J1279" s="186"/>
      <c r="K1279" s="186"/>
      <c r="L1279" s="23">
        <f t="shared" si="1145"/>
        <v>0</v>
      </c>
      <c r="M1279" s="23">
        <f t="shared" si="1146"/>
        <v>0</v>
      </c>
      <c r="N1279" s="186"/>
      <c r="O1279" s="186"/>
      <c r="P1279" s="186"/>
      <c r="Q1279" s="30"/>
      <c r="R1279" s="30"/>
      <c r="S1279" s="30"/>
      <c r="T1279" s="30"/>
      <c r="U1279" s="30"/>
      <c r="V1279" s="30"/>
      <c r="W1279" s="30"/>
      <c r="X1279" s="30"/>
      <c r="Y1279" s="30"/>
      <c r="Z1279" s="30"/>
      <c r="AA1279" s="30"/>
      <c r="AB1279" s="30"/>
      <c r="AC1279" s="30"/>
      <c r="AD1279" s="30"/>
      <c r="AE1279" s="292">
        <f t="shared" si="1181"/>
        <v>0</v>
      </c>
      <c r="AF1279" s="30"/>
      <c r="AG1279" s="30"/>
      <c r="AH1279" s="93"/>
      <c r="AI1279" s="30"/>
      <c r="AJ1279" s="30"/>
      <c r="AK1279" s="30"/>
      <c r="AL1279" s="30"/>
      <c r="AM1279" s="30"/>
      <c r="AN1279" s="30"/>
      <c r="AO1279" s="30"/>
      <c r="AP1279" s="30"/>
    </row>
    <row r="1280" spans="1:42" ht="17.25" customHeight="1">
      <c r="A1280" s="43"/>
      <c r="B1280" s="43"/>
      <c r="C1280" s="201" t="s">
        <v>717</v>
      </c>
      <c r="D1280" s="202" t="s">
        <v>716</v>
      </c>
      <c r="E1280" s="272">
        <f t="shared" ref="E1280:T1281" si="1196">E1281</f>
        <v>300</v>
      </c>
      <c r="F1280" s="222">
        <f t="shared" si="1196"/>
        <v>0</v>
      </c>
      <c r="G1280" s="312">
        <f t="shared" si="1196"/>
        <v>500</v>
      </c>
      <c r="H1280" s="272">
        <f t="shared" si="1196"/>
        <v>500</v>
      </c>
      <c r="I1280" s="272">
        <f t="shared" si="1196"/>
        <v>0</v>
      </c>
      <c r="J1280" s="272">
        <f t="shared" si="1196"/>
        <v>0</v>
      </c>
      <c r="K1280" s="272">
        <f t="shared" si="1196"/>
        <v>0</v>
      </c>
      <c r="L1280" s="23">
        <f t="shared" si="1145"/>
        <v>500</v>
      </c>
      <c r="M1280" s="23">
        <f t="shared" si="1146"/>
        <v>0</v>
      </c>
      <c r="N1280" s="272">
        <f t="shared" si="1196"/>
        <v>0</v>
      </c>
      <c r="O1280" s="272">
        <f t="shared" si="1196"/>
        <v>0</v>
      </c>
      <c r="P1280" s="272">
        <f t="shared" si="1196"/>
        <v>0</v>
      </c>
      <c r="Q1280" s="222">
        <f t="shared" si="1196"/>
        <v>0</v>
      </c>
      <c r="R1280" s="222">
        <f t="shared" si="1196"/>
        <v>0</v>
      </c>
      <c r="S1280" s="222">
        <f t="shared" si="1196"/>
        <v>0</v>
      </c>
      <c r="T1280" s="222">
        <f t="shared" si="1196"/>
        <v>0</v>
      </c>
      <c r="U1280" s="222">
        <f t="shared" ref="U1280:AP1281" si="1197">U1281</f>
        <v>0</v>
      </c>
      <c r="V1280" s="222">
        <f t="shared" si="1197"/>
        <v>0</v>
      </c>
      <c r="W1280" s="222">
        <f t="shared" si="1197"/>
        <v>0</v>
      </c>
      <c r="X1280" s="222">
        <f t="shared" si="1197"/>
        <v>0</v>
      </c>
      <c r="Y1280" s="222">
        <f t="shared" si="1197"/>
        <v>0</v>
      </c>
      <c r="Z1280" s="222">
        <f t="shared" si="1197"/>
        <v>0</v>
      </c>
      <c r="AA1280" s="222">
        <f t="shared" si="1197"/>
        <v>0</v>
      </c>
      <c r="AB1280" s="222">
        <f t="shared" si="1197"/>
        <v>0</v>
      </c>
      <c r="AC1280" s="222">
        <f t="shared" si="1197"/>
        <v>0</v>
      </c>
      <c r="AD1280" s="222">
        <f t="shared" si="1197"/>
        <v>0</v>
      </c>
      <c r="AE1280" s="292">
        <f t="shared" si="1181"/>
        <v>500</v>
      </c>
      <c r="AF1280" s="222">
        <f t="shared" si="1197"/>
        <v>500</v>
      </c>
      <c r="AG1280" s="222">
        <f t="shared" si="1197"/>
        <v>0</v>
      </c>
      <c r="AH1280" s="312">
        <f t="shared" si="1197"/>
        <v>13</v>
      </c>
      <c r="AI1280" s="222">
        <f t="shared" si="1197"/>
        <v>0</v>
      </c>
      <c r="AJ1280" s="222">
        <f t="shared" si="1197"/>
        <v>0</v>
      </c>
      <c r="AK1280" s="222">
        <f t="shared" si="1197"/>
        <v>0</v>
      </c>
      <c r="AL1280" s="222">
        <f t="shared" si="1197"/>
        <v>13</v>
      </c>
      <c r="AM1280" s="222">
        <f t="shared" si="1197"/>
        <v>0</v>
      </c>
      <c r="AN1280" s="222">
        <f t="shared" si="1197"/>
        <v>0</v>
      </c>
      <c r="AO1280" s="222">
        <f t="shared" si="1197"/>
        <v>0</v>
      </c>
      <c r="AP1280" s="222">
        <f t="shared" si="1197"/>
        <v>0</v>
      </c>
    </row>
    <row r="1281" spans="1:42" ht="17.25" customHeight="1">
      <c r="A1281" s="43"/>
      <c r="B1281" s="43"/>
      <c r="C1281" s="25" t="s">
        <v>311</v>
      </c>
      <c r="D1281" s="29"/>
      <c r="E1281" s="186">
        <f t="shared" si="1196"/>
        <v>300</v>
      </c>
      <c r="F1281" s="30">
        <f t="shared" si="1196"/>
        <v>0</v>
      </c>
      <c r="G1281" s="93">
        <f t="shared" si="1196"/>
        <v>500</v>
      </c>
      <c r="H1281" s="186">
        <f t="shared" si="1196"/>
        <v>500</v>
      </c>
      <c r="I1281" s="186">
        <f t="shared" si="1196"/>
        <v>0</v>
      </c>
      <c r="J1281" s="186">
        <f t="shared" si="1196"/>
        <v>0</v>
      </c>
      <c r="K1281" s="186">
        <f t="shared" si="1196"/>
        <v>0</v>
      </c>
      <c r="L1281" s="23">
        <f t="shared" si="1145"/>
        <v>500</v>
      </c>
      <c r="M1281" s="23">
        <f t="shared" si="1146"/>
        <v>0</v>
      </c>
      <c r="N1281" s="186">
        <f t="shared" si="1196"/>
        <v>0</v>
      </c>
      <c r="O1281" s="186">
        <f t="shared" si="1196"/>
        <v>0</v>
      </c>
      <c r="P1281" s="186">
        <f t="shared" si="1196"/>
        <v>0</v>
      </c>
      <c r="Q1281" s="30">
        <f t="shared" si="1196"/>
        <v>0</v>
      </c>
      <c r="R1281" s="30">
        <f t="shared" si="1196"/>
        <v>0</v>
      </c>
      <c r="S1281" s="30">
        <f t="shared" si="1196"/>
        <v>0</v>
      </c>
      <c r="T1281" s="30">
        <f t="shared" si="1196"/>
        <v>0</v>
      </c>
      <c r="U1281" s="30">
        <f t="shared" si="1197"/>
        <v>0</v>
      </c>
      <c r="V1281" s="30">
        <f t="shared" si="1197"/>
        <v>0</v>
      </c>
      <c r="W1281" s="30">
        <f t="shared" si="1197"/>
        <v>0</v>
      </c>
      <c r="X1281" s="30">
        <f t="shared" si="1197"/>
        <v>0</v>
      </c>
      <c r="Y1281" s="30">
        <f t="shared" si="1197"/>
        <v>0</v>
      </c>
      <c r="Z1281" s="30">
        <f t="shared" si="1197"/>
        <v>0</v>
      </c>
      <c r="AA1281" s="30">
        <f t="shared" si="1197"/>
        <v>0</v>
      </c>
      <c r="AB1281" s="30">
        <f t="shared" si="1197"/>
        <v>0</v>
      </c>
      <c r="AC1281" s="30">
        <f t="shared" si="1197"/>
        <v>0</v>
      </c>
      <c r="AD1281" s="30">
        <f t="shared" si="1197"/>
        <v>0</v>
      </c>
      <c r="AE1281" s="292">
        <f t="shared" si="1181"/>
        <v>500</v>
      </c>
      <c r="AF1281" s="30">
        <f t="shared" si="1197"/>
        <v>500</v>
      </c>
      <c r="AG1281" s="30">
        <f t="shared" si="1197"/>
        <v>0</v>
      </c>
      <c r="AH1281" s="93">
        <f t="shared" si="1197"/>
        <v>13</v>
      </c>
      <c r="AI1281" s="30">
        <f t="shared" si="1197"/>
        <v>0</v>
      </c>
      <c r="AJ1281" s="30">
        <f t="shared" si="1197"/>
        <v>0</v>
      </c>
      <c r="AK1281" s="30">
        <f t="shared" si="1197"/>
        <v>0</v>
      </c>
      <c r="AL1281" s="30">
        <f t="shared" si="1197"/>
        <v>13</v>
      </c>
      <c r="AM1281" s="30">
        <f t="shared" si="1197"/>
        <v>0</v>
      </c>
      <c r="AN1281" s="30">
        <f t="shared" si="1197"/>
        <v>0</v>
      </c>
      <c r="AO1281" s="30">
        <f t="shared" si="1197"/>
        <v>0</v>
      </c>
      <c r="AP1281" s="30">
        <f t="shared" si="1197"/>
        <v>0</v>
      </c>
    </row>
    <row r="1282" spans="1:42" ht="15" customHeight="1">
      <c r="A1282" s="43"/>
      <c r="B1282" s="43"/>
      <c r="C1282" s="28" t="s">
        <v>365</v>
      </c>
      <c r="D1282" s="29">
        <v>70</v>
      </c>
      <c r="E1282" s="186">
        <v>300</v>
      </c>
      <c r="F1282" s="30"/>
      <c r="G1282" s="93">
        <v>500</v>
      </c>
      <c r="H1282" s="186">
        <v>500</v>
      </c>
      <c r="I1282" s="186"/>
      <c r="J1282" s="186"/>
      <c r="K1282" s="186"/>
      <c r="L1282" s="23">
        <f t="shared" si="1145"/>
        <v>500</v>
      </c>
      <c r="M1282" s="23">
        <f t="shared" si="1146"/>
        <v>0</v>
      </c>
      <c r="N1282" s="186">
        <v>0</v>
      </c>
      <c r="O1282" s="186">
        <v>0</v>
      </c>
      <c r="P1282" s="186">
        <v>0</v>
      </c>
      <c r="Q1282" s="30"/>
      <c r="R1282" s="30"/>
      <c r="S1282" s="30"/>
      <c r="T1282" s="30"/>
      <c r="U1282" s="30"/>
      <c r="V1282" s="30"/>
      <c r="W1282" s="30"/>
      <c r="X1282" s="30"/>
      <c r="Y1282" s="30"/>
      <c r="Z1282" s="30"/>
      <c r="AA1282" s="30"/>
      <c r="AB1282" s="30"/>
      <c r="AC1282" s="30"/>
      <c r="AD1282" s="30"/>
      <c r="AE1282" s="292">
        <f t="shared" si="1181"/>
        <v>500</v>
      </c>
      <c r="AF1282" s="30">
        <v>500</v>
      </c>
      <c r="AG1282" s="30"/>
      <c r="AH1282" s="93">
        <v>13</v>
      </c>
      <c r="AI1282" s="30"/>
      <c r="AJ1282" s="30"/>
      <c r="AK1282" s="30"/>
      <c r="AL1282" s="30">
        <v>13</v>
      </c>
      <c r="AM1282" s="30"/>
      <c r="AN1282" s="30"/>
      <c r="AO1282" s="30"/>
      <c r="AP1282" s="30"/>
    </row>
    <row r="1283" spans="1:42" ht="27" hidden="1" customHeight="1">
      <c r="A1283" s="43" t="s">
        <v>508</v>
      </c>
      <c r="B1283" s="43"/>
      <c r="C1283" s="31" t="s">
        <v>718</v>
      </c>
      <c r="D1283" s="26" t="s">
        <v>716</v>
      </c>
      <c r="E1283" s="186"/>
      <c r="F1283" s="30"/>
      <c r="G1283" s="93"/>
      <c r="H1283" s="186"/>
      <c r="I1283" s="186"/>
      <c r="J1283" s="186"/>
      <c r="K1283" s="186"/>
      <c r="L1283" s="23">
        <f t="shared" si="1145"/>
        <v>0</v>
      </c>
      <c r="M1283" s="23">
        <f t="shared" si="1146"/>
        <v>0</v>
      </c>
      <c r="N1283" s="186"/>
      <c r="O1283" s="186"/>
      <c r="P1283" s="186"/>
      <c r="Q1283" s="30"/>
      <c r="R1283" s="30"/>
      <c r="S1283" s="30"/>
      <c r="T1283" s="30"/>
      <c r="U1283" s="30"/>
      <c r="V1283" s="30"/>
      <c r="W1283" s="30"/>
      <c r="X1283" s="30"/>
      <c r="Y1283" s="30"/>
      <c r="Z1283" s="30"/>
      <c r="AA1283" s="30"/>
      <c r="AB1283" s="30"/>
      <c r="AC1283" s="30"/>
      <c r="AD1283" s="30"/>
      <c r="AE1283" s="292">
        <f t="shared" si="1181"/>
        <v>0</v>
      </c>
      <c r="AF1283" s="30"/>
      <c r="AG1283" s="30"/>
      <c r="AH1283" s="93"/>
      <c r="AI1283" s="30"/>
      <c r="AJ1283" s="30"/>
      <c r="AK1283" s="30"/>
      <c r="AL1283" s="30"/>
      <c r="AM1283" s="30"/>
      <c r="AN1283" s="30"/>
      <c r="AO1283" s="30"/>
      <c r="AP1283" s="30"/>
    </row>
    <row r="1284" spans="1:42" ht="19.5" hidden="1" customHeight="1">
      <c r="A1284" s="43"/>
      <c r="B1284" s="43"/>
      <c r="C1284" s="25" t="s">
        <v>311</v>
      </c>
      <c r="D1284" s="29"/>
      <c r="E1284" s="186"/>
      <c r="F1284" s="30"/>
      <c r="G1284" s="93"/>
      <c r="H1284" s="186"/>
      <c r="I1284" s="186"/>
      <c r="J1284" s="186"/>
      <c r="K1284" s="186"/>
      <c r="L1284" s="23">
        <f t="shared" si="1145"/>
        <v>0</v>
      </c>
      <c r="M1284" s="23">
        <f t="shared" si="1146"/>
        <v>0</v>
      </c>
      <c r="N1284" s="186"/>
      <c r="O1284" s="186"/>
      <c r="P1284" s="186"/>
      <c r="Q1284" s="30"/>
      <c r="R1284" s="30"/>
      <c r="S1284" s="30"/>
      <c r="T1284" s="30"/>
      <c r="U1284" s="30"/>
      <c r="V1284" s="30"/>
      <c r="W1284" s="30"/>
      <c r="X1284" s="30"/>
      <c r="Y1284" s="30"/>
      <c r="Z1284" s="30"/>
      <c r="AA1284" s="30"/>
      <c r="AB1284" s="30"/>
      <c r="AC1284" s="30"/>
      <c r="AD1284" s="30"/>
      <c r="AE1284" s="292">
        <f t="shared" si="1181"/>
        <v>0</v>
      </c>
      <c r="AF1284" s="30"/>
      <c r="AG1284" s="30"/>
      <c r="AH1284" s="93"/>
      <c r="AI1284" s="30"/>
      <c r="AJ1284" s="30"/>
      <c r="AK1284" s="30"/>
      <c r="AL1284" s="30"/>
      <c r="AM1284" s="30"/>
      <c r="AN1284" s="30"/>
      <c r="AO1284" s="30"/>
      <c r="AP1284" s="30"/>
    </row>
    <row r="1285" spans="1:42" ht="18" hidden="1" customHeight="1">
      <c r="A1285" s="43"/>
      <c r="B1285" s="43"/>
      <c r="C1285" s="28" t="s">
        <v>320</v>
      </c>
      <c r="D1285" s="29">
        <v>56</v>
      </c>
      <c r="E1285" s="186"/>
      <c r="F1285" s="30"/>
      <c r="G1285" s="93"/>
      <c r="H1285" s="186"/>
      <c r="I1285" s="186"/>
      <c r="J1285" s="186"/>
      <c r="K1285" s="186"/>
      <c r="L1285" s="23">
        <f t="shared" si="1145"/>
        <v>0</v>
      </c>
      <c r="M1285" s="23">
        <f t="shared" si="1146"/>
        <v>0</v>
      </c>
      <c r="N1285" s="186"/>
      <c r="O1285" s="186"/>
      <c r="P1285" s="186"/>
      <c r="Q1285" s="30"/>
      <c r="R1285" s="30"/>
      <c r="S1285" s="30"/>
      <c r="T1285" s="30"/>
      <c r="U1285" s="30"/>
      <c r="V1285" s="30"/>
      <c r="W1285" s="30"/>
      <c r="X1285" s="30"/>
      <c r="Y1285" s="30"/>
      <c r="Z1285" s="30"/>
      <c r="AA1285" s="30"/>
      <c r="AB1285" s="30"/>
      <c r="AC1285" s="30"/>
      <c r="AD1285" s="30"/>
      <c r="AE1285" s="292">
        <f t="shared" si="1181"/>
        <v>0</v>
      </c>
      <c r="AF1285" s="30"/>
      <c r="AG1285" s="30"/>
      <c r="AH1285" s="93"/>
      <c r="AI1285" s="30"/>
      <c r="AJ1285" s="30"/>
      <c r="AK1285" s="30"/>
      <c r="AL1285" s="30"/>
      <c r="AM1285" s="30"/>
      <c r="AN1285" s="30"/>
      <c r="AO1285" s="30"/>
      <c r="AP1285" s="30"/>
    </row>
    <row r="1286" spans="1:42" ht="24" hidden="1" customHeight="1">
      <c r="A1286" s="43"/>
      <c r="B1286" s="43"/>
      <c r="C1286" s="28" t="s">
        <v>488</v>
      </c>
      <c r="D1286" s="29" t="s">
        <v>489</v>
      </c>
      <c r="E1286" s="186"/>
      <c r="F1286" s="30"/>
      <c r="G1286" s="93"/>
      <c r="H1286" s="186"/>
      <c r="I1286" s="186"/>
      <c r="J1286" s="186"/>
      <c r="K1286" s="186"/>
      <c r="L1286" s="23">
        <f t="shared" si="1145"/>
        <v>0</v>
      </c>
      <c r="M1286" s="23">
        <f t="shared" si="1146"/>
        <v>0</v>
      </c>
      <c r="N1286" s="186"/>
      <c r="O1286" s="186"/>
      <c r="P1286" s="186"/>
      <c r="Q1286" s="30"/>
      <c r="R1286" s="30"/>
      <c r="S1286" s="30"/>
      <c r="T1286" s="30"/>
      <c r="U1286" s="30"/>
      <c r="V1286" s="30"/>
      <c r="W1286" s="30"/>
      <c r="X1286" s="30"/>
      <c r="Y1286" s="30"/>
      <c r="Z1286" s="30"/>
      <c r="AA1286" s="30"/>
      <c r="AB1286" s="30"/>
      <c r="AC1286" s="30"/>
      <c r="AD1286" s="30"/>
      <c r="AE1286" s="292">
        <f t="shared" si="1181"/>
        <v>0</v>
      </c>
      <c r="AF1286" s="30"/>
      <c r="AG1286" s="30"/>
      <c r="AH1286" s="93"/>
      <c r="AI1286" s="30"/>
      <c r="AJ1286" s="30"/>
      <c r="AK1286" s="30"/>
      <c r="AL1286" s="30"/>
      <c r="AM1286" s="30"/>
      <c r="AN1286" s="30"/>
      <c r="AO1286" s="30"/>
      <c r="AP1286" s="30"/>
    </row>
    <row r="1287" spans="1:42" ht="24" hidden="1" customHeight="1">
      <c r="A1287" s="43"/>
      <c r="B1287" s="43"/>
      <c r="C1287" s="28" t="s">
        <v>490</v>
      </c>
      <c r="D1287" s="29" t="s">
        <v>491</v>
      </c>
      <c r="E1287" s="186"/>
      <c r="F1287" s="30"/>
      <c r="G1287" s="93"/>
      <c r="H1287" s="186"/>
      <c r="I1287" s="186"/>
      <c r="J1287" s="186"/>
      <c r="K1287" s="186"/>
      <c r="L1287" s="23">
        <f t="shared" si="1145"/>
        <v>0</v>
      </c>
      <c r="M1287" s="23">
        <f t="shared" si="1146"/>
        <v>0</v>
      </c>
      <c r="N1287" s="186"/>
      <c r="O1287" s="186"/>
      <c r="P1287" s="186"/>
      <c r="Q1287" s="30"/>
      <c r="R1287" s="30"/>
      <c r="S1287" s="30"/>
      <c r="T1287" s="30"/>
      <c r="U1287" s="30"/>
      <c r="V1287" s="30"/>
      <c r="W1287" s="30"/>
      <c r="X1287" s="30"/>
      <c r="Y1287" s="30"/>
      <c r="Z1287" s="30"/>
      <c r="AA1287" s="30"/>
      <c r="AB1287" s="30"/>
      <c r="AC1287" s="30"/>
      <c r="AD1287" s="30"/>
      <c r="AE1287" s="292">
        <f t="shared" si="1181"/>
        <v>0</v>
      </c>
      <c r="AF1287" s="30"/>
      <c r="AG1287" s="30"/>
      <c r="AH1287" s="93"/>
      <c r="AI1287" s="30"/>
      <c r="AJ1287" s="30"/>
      <c r="AK1287" s="30"/>
      <c r="AL1287" s="30"/>
      <c r="AM1287" s="30"/>
      <c r="AN1287" s="30"/>
      <c r="AO1287" s="30"/>
      <c r="AP1287" s="30"/>
    </row>
    <row r="1288" spans="1:42" ht="13.5" hidden="1" customHeight="1">
      <c r="A1288" s="43"/>
      <c r="B1288" s="43"/>
      <c r="C1288" s="28" t="s">
        <v>382</v>
      </c>
      <c r="D1288" s="29" t="s">
        <v>492</v>
      </c>
      <c r="E1288" s="186"/>
      <c r="F1288" s="30"/>
      <c r="G1288" s="93"/>
      <c r="H1288" s="186"/>
      <c r="I1288" s="186"/>
      <c r="J1288" s="186"/>
      <c r="K1288" s="186"/>
      <c r="L1288" s="23">
        <f t="shared" si="1145"/>
        <v>0</v>
      </c>
      <c r="M1288" s="23">
        <f t="shared" si="1146"/>
        <v>0</v>
      </c>
      <c r="N1288" s="186"/>
      <c r="O1288" s="186"/>
      <c r="P1288" s="186"/>
      <c r="Q1288" s="30"/>
      <c r="R1288" s="30"/>
      <c r="S1288" s="30"/>
      <c r="T1288" s="30"/>
      <c r="U1288" s="30"/>
      <c r="V1288" s="30"/>
      <c r="W1288" s="30"/>
      <c r="X1288" s="30"/>
      <c r="Y1288" s="30"/>
      <c r="Z1288" s="30"/>
      <c r="AA1288" s="30"/>
      <c r="AB1288" s="30"/>
      <c r="AC1288" s="30"/>
      <c r="AD1288" s="30"/>
      <c r="AE1288" s="292">
        <f t="shared" si="1181"/>
        <v>0</v>
      </c>
      <c r="AF1288" s="30"/>
      <c r="AG1288" s="30"/>
      <c r="AH1288" s="93"/>
      <c r="AI1288" s="30"/>
      <c r="AJ1288" s="30"/>
      <c r="AK1288" s="30"/>
      <c r="AL1288" s="30"/>
      <c r="AM1288" s="30"/>
      <c r="AN1288" s="30"/>
      <c r="AO1288" s="30"/>
      <c r="AP1288" s="30"/>
    </row>
    <row r="1289" spans="1:42" ht="39.75" hidden="1" customHeight="1">
      <c r="A1289" s="43" t="s">
        <v>719</v>
      </c>
      <c r="B1289" s="43"/>
      <c r="C1289" s="154" t="s">
        <v>720</v>
      </c>
      <c r="D1289" s="155" t="s">
        <v>721</v>
      </c>
      <c r="E1289" s="263">
        <f t="shared" ref="E1289:K1289" si="1198">E1291+E1303</f>
        <v>0</v>
      </c>
      <c r="F1289" s="156">
        <f t="shared" si="1198"/>
        <v>0</v>
      </c>
      <c r="G1289" s="300">
        <f t="shared" si="1198"/>
        <v>487</v>
      </c>
      <c r="H1289" s="263">
        <f t="shared" si="1198"/>
        <v>487</v>
      </c>
      <c r="I1289" s="263">
        <f t="shared" si="1198"/>
        <v>0</v>
      </c>
      <c r="J1289" s="263">
        <f t="shared" si="1198"/>
        <v>0</v>
      </c>
      <c r="K1289" s="263">
        <f t="shared" si="1198"/>
        <v>0</v>
      </c>
      <c r="L1289" s="23">
        <f t="shared" si="1145"/>
        <v>487</v>
      </c>
      <c r="M1289" s="23">
        <f t="shared" si="1146"/>
        <v>0</v>
      </c>
      <c r="N1289" s="263">
        <f t="shared" ref="N1289:AP1289" si="1199">N1291+N1303</f>
        <v>0</v>
      </c>
      <c r="O1289" s="263">
        <f t="shared" si="1199"/>
        <v>0</v>
      </c>
      <c r="P1289" s="263">
        <f t="shared" si="1199"/>
        <v>0</v>
      </c>
      <c r="Q1289" s="156">
        <f t="shared" si="1199"/>
        <v>0</v>
      </c>
      <c r="R1289" s="156">
        <f t="shared" si="1199"/>
        <v>0</v>
      </c>
      <c r="S1289" s="156">
        <f t="shared" si="1199"/>
        <v>0</v>
      </c>
      <c r="T1289" s="156">
        <f t="shared" si="1199"/>
        <v>0</v>
      </c>
      <c r="U1289" s="156">
        <f t="shared" si="1199"/>
        <v>0</v>
      </c>
      <c r="V1289" s="156">
        <f t="shared" si="1199"/>
        <v>0</v>
      </c>
      <c r="W1289" s="156">
        <f t="shared" si="1199"/>
        <v>0</v>
      </c>
      <c r="X1289" s="156">
        <f t="shared" si="1199"/>
        <v>-487</v>
      </c>
      <c r="Y1289" s="156">
        <f t="shared" si="1199"/>
        <v>0</v>
      </c>
      <c r="Z1289" s="156">
        <f t="shared" si="1199"/>
        <v>0</v>
      </c>
      <c r="AA1289" s="156">
        <f t="shared" si="1199"/>
        <v>0</v>
      </c>
      <c r="AB1289" s="156">
        <f t="shared" si="1199"/>
        <v>0</v>
      </c>
      <c r="AC1289" s="156">
        <f t="shared" si="1199"/>
        <v>0</v>
      </c>
      <c r="AD1289" s="156">
        <f t="shared" si="1199"/>
        <v>0</v>
      </c>
      <c r="AE1289" s="292">
        <f t="shared" si="1181"/>
        <v>0</v>
      </c>
      <c r="AF1289" s="156">
        <f t="shared" si="1199"/>
        <v>0</v>
      </c>
      <c r="AG1289" s="156">
        <f t="shared" si="1199"/>
        <v>0</v>
      </c>
      <c r="AH1289" s="300">
        <f t="shared" si="1199"/>
        <v>0</v>
      </c>
      <c r="AI1289" s="156">
        <f t="shared" si="1199"/>
        <v>0</v>
      </c>
      <c r="AJ1289" s="156">
        <f t="shared" si="1199"/>
        <v>0</v>
      </c>
      <c r="AK1289" s="156">
        <f t="shared" si="1199"/>
        <v>0</v>
      </c>
      <c r="AL1289" s="156">
        <f t="shared" si="1199"/>
        <v>0</v>
      </c>
      <c r="AM1289" s="156">
        <f t="shared" si="1199"/>
        <v>0</v>
      </c>
      <c r="AN1289" s="156">
        <f t="shared" si="1199"/>
        <v>0</v>
      </c>
      <c r="AO1289" s="156">
        <f t="shared" si="1199"/>
        <v>0</v>
      </c>
      <c r="AP1289" s="156">
        <f t="shared" si="1199"/>
        <v>0</v>
      </c>
    </row>
    <row r="1290" spans="1:42" ht="19.5" hidden="1" customHeight="1">
      <c r="A1290" s="43"/>
      <c r="B1290" s="43"/>
      <c r="C1290" s="25" t="s">
        <v>311</v>
      </c>
      <c r="D1290" s="29"/>
      <c r="E1290" s="248">
        <f t="shared" ref="E1290:K1290" si="1200">E1291+E1303</f>
        <v>0</v>
      </c>
      <c r="F1290" s="38">
        <f t="shared" si="1200"/>
        <v>0</v>
      </c>
      <c r="G1290" s="286">
        <f t="shared" si="1200"/>
        <v>487</v>
      </c>
      <c r="H1290" s="248">
        <f t="shared" si="1200"/>
        <v>487</v>
      </c>
      <c r="I1290" s="248">
        <f t="shared" si="1200"/>
        <v>0</v>
      </c>
      <c r="J1290" s="248">
        <f t="shared" si="1200"/>
        <v>0</v>
      </c>
      <c r="K1290" s="248">
        <f t="shared" si="1200"/>
        <v>0</v>
      </c>
      <c r="L1290" s="23">
        <f t="shared" si="1145"/>
        <v>487</v>
      </c>
      <c r="M1290" s="23">
        <f t="shared" si="1146"/>
        <v>0</v>
      </c>
      <c r="N1290" s="248">
        <f t="shared" ref="N1290:AP1290" si="1201">N1291+N1303</f>
        <v>0</v>
      </c>
      <c r="O1290" s="248">
        <f t="shared" si="1201"/>
        <v>0</v>
      </c>
      <c r="P1290" s="248">
        <f t="shared" si="1201"/>
        <v>0</v>
      </c>
      <c r="Q1290" s="38">
        <f t="shared" si="1201"/>
        <v>0</v>
      </c>
      <c r="R1290" s="38">
        <f t="shared" si="1201"/>
        <v>0</v>
      </c>
      <c r="S1290" s="38">
        <f t="shared" si="1201"/>
        <v>0</v>
      </c>
      <c r="T1290" s="38">
        <f t="shared" si="1201"/>
        <v>0</v>
      </c>
      <c r="U1290" s="38">
        <f t="shared" si="1201"/>
        <v>0</v>
      </c>
      <c r="V1290" s="38">
        <f t="shared" si="1201"/>
        <v>0</v>
      </c>
      <c r="W1290" s="38">
        <f t="shared" si="1201"/>
        <v>0</v>
      </c>
      <c r="X1290" s="38">
        <f t="shared" si="1201"/>
        <v>-487</v>
      </c>
      <c r="Y1290" s="38">
        <f t="shared" si="1201"/>
        <v>0</v>
      </c>
      <c r="Z1290" s="38">
        <f t="shared" si="1201"/>
        <v>0</v>
      </c>
      <c r="AA1290" s="38">
        <f t="shared" si="1201"/>
        <v>0</v>
      </c>
      <c r="AB1290" s="38">
        <f t="shared" si="1201"/>
        <v>0</v>
      </c>
      <c r="AC1290" s="38">
        <f t="shared" si="1201"/>
        <v>0</v>
      </c>
      <c r="AD1290" s="38">
        <f t="shared" si="1201"/>
        <v>0</v>
      </c>
      <c r="AE1290" s="292">
        <f t="shared" si="1181"/>
        <v>0</v>
      </c>
      <c r="AF1290" s="38">
        <f t="shared" si="1201"/>
        <v>0</v>
      </c>
      <c r="AG1290" s="38">
        <f t="shared" si="1201"/>
        <v>0</v>
      </c>
      <c r="AH1290" s="286">
        <f t="shared" si="1201"/>
        <v>0</v>
      </c>
      <c r="AI1290" s="38">
        <f t="shared" si="1201"/>
        <v>0</v>
      </c>
      <c r="AJ1290" s="38">
        <f t="shared" si="1201"/>
        <v>0</v>
      </c>
      <c r="AK1290" s="38">
        <f t="shared" si="1201"/>
        <v>0</v>
      </c>
      <c r="AL1290" s="38">
        <f t="shared" si="1201"/>
        <v>0</v>
      </c>
      <c r="AM1290" s="38">
        <f t="shared" si="1201"/>
        <v>0</v>
      </c>
      <c r="AN1290" s="38">
        <f t="shared" si="1201"/>
        <v>0</v>
      </c>
      <c r="AO1290" s="38">
        <f t="shared" si="1201"/>
        <v>0</v>
      </c>
      <c r="AP1290" s="38">
        <f t="shared" si="1201"/>
        <v>0</v>
      </c>
    </row>
    <row r="1291" spans="1:42" ht="14.25" hidden="1" customHeight="1">
      <c r="A1291" s="43"/>
      <c r="B1291" s="43"/>
      <c r="C1291" s="28" t="s">
        <v>320</v>
      </c>
      <c r="D1291" s="29">
        <v>56</v>
      </c>
      <c r="E1291" s="248">
        <f t="shared" ref="E1291:AP1291" si="1202">E1292</f>
        <v>0</v>
      </c>
      <c r="F1291" s="38">
        <f t="shared" si="1202"/>
        <v>0</v>
      </c>
      <c r="G1291" s="286">
        <f t="shared" si="1202"/>
        <v>487</v>
      </c>
      <c r="H1291" s="248">
        <f t="shared" si="1202"/>
        <v>487</v>
      </c>
      <c r="I1291" s="248">
        <f t="shared" si="1202"/>
        <v>0</v>
      </c>
      <c r="J1291" s="248">
        <f t="shared" si="1202"/>
        <v>0</v>
      </c>
      <c r="K1291" s="248">
        <f t="shared" si="1202"/>
        <v>0</v>
      </c>
      <c r="L1291" s="23">
        <f t="shared" si="1145"/>
        <v>487</v>
      </c>
      <c r="M1291" s="23">
        <f t="shared" si="1146"/>
        <v>0</v>
      </c>
      <c r="N1291" s="248">
        <f t="shared" si="1202"/>
        <v>0</v>
      </c>
      <c r="O1291" s="248">
        <f t="shared" si="1202"/>
        <v>0</v>
      </c>
      <c r="P1291" s="248">
        <f t="shared" si="1202"/>
        <v>0</v>
      </c>
      <c r="Q1291" s="38">
        <f t="shared" si="1202"/>
        <v>0</v>
      </c>
      <c r="R1291" s="38">
        <f t="shared" si="1202"/>
        <v>0</v>
      </c>
      <c r="S1291" s="38">
        <f t="shared" si="1202"/>
        <v>0</v>
      </c>
      <c r="T1291" s="38">
        <f t="shared" si="1202"/>
        <v>0</v>
      </c>
      <c r="U1291" s="38">
        <f t="shared" si="1202"/>
        <v>0</v>
      </c>
      <c r="V1291" s="38">
        <f t="shared" si="1202"/>
        <v>0</v>
      </c>
      <c r="W1291" s="38">
        <f t="shared" si="1202"/>
        <v>0</v>
      </c>
      <c r="X1291" s="38">
        <f t="shared" si="1202"/>
        <v>-487</v>
      </c>
      <c r="Y1291" s="38">
        <f t="shared" si="1202"/>
        <v>0</v>
      </c>
      <c r="Z1291" s="38">
        <f t="shared" si="1202"/>
        <v>0</v>
      </c>
      <c r="AA1291" s="38">
        <f t="shared" si="1202"/>
        <v>0</v>
      </c>
      <c r="AB1291" s="38">
        <f t="shared" si="1202"/>
        <v>0</v>
      </c>
      <c r="AC1291" s="38">
        <f t="shared" si="1202"/>
        <v>0</v>
      </c>
      <c r="AD1291" s="38">
        <f t="shared" si="1202"/>
        <v>0</v>
      </c>
      <c r="AE1291" s="292">
        <f t="shared" si="1181"/>
        <v>0</v>
      </c>
      <c r="AF1291" s="38">
        <f t="shared" si="1202"/>
        <v>0</v>
      </c>
      <c r="AG1291" s="38">
        <f t="shared" si="1202"/>
        <v>0</v>
      </c>
      <c r="AH1291" s="286">
        <f t="shared" si="1202"/>
        <v>0</v>
      </c>
      <c r="AI1291" s="38">
        <f t="shared" si="1202"/>
        <v>0</v>
      </c>
      <c r="AJ1291" s="38">
        <f t="shared" si="1202"/>
        <v>0</v>
      </c>
      <c r="AK1291" s="38">
        <f t="shared" si="1202"/>
        <v>0</v>
      </c>
      <c r="AL1291" s="38">
        <f t="shared" si="1202"/>
        <v>0</v>
      </c>
      <c r="AM1291" s="38">
        <f t="shared" si="1202"/>
        <v>0</v>
      </c>
      <c r="AN1291" s="38">
        <f t="shared" si="1202"/>
        <v>0</v>
      </c>
      <c r="AO1291" s="38">
        <f t="shared" si="1202"/>
        <v>0</v>
      </c>
      <c r="AP1291" s="38">
        <f t="shared" si="1202"/>
        <v>0</v>
      </c>
    </row>
    <row r="1292" spans="1:42" ht="16.5" hidden="1" customHeight="1">
      <c r="A1292" s="43"/>
      <c r="B1292" s="43"/>
      <c r="C1292" s="28" t="s">
        <v>382</v>
      </c>
      <c r="D1292" s="29" t="s">
        <v>722</v>
      </c>
      <c r="E1292" s="186"/>
      <c r="F1292" s="30"/>
      <c r="G1292" s="93">
        <v>487</v>
      </c>
      <c r="H1292" s="186">
        <v>487</v>
      </c>
      <c r="I1292" s="186"/>
      <c r="J1292" s="186"/>
      <c r="K1292" s="186"/>
      <c r="L1292" s="23">
        <f t="shared" si="1145"/>
        <v>487</v>
      </c>
      <c r="M1292" s="23">
        <f t="shared" si="1146"/>
        <v>0</v>
      </c>
      <c r="N1292" s="186">
        <v>0</v>
      </c>
      <c r="O1292" s="186">
        <v>0</v>
      </c>
      <c r="P1292" s="186">
        <v>0</v>
      </c>
      <c r="Q1292" s="30"/>
      <c r="R1292" s="30"/>
      <c r="S1292" s="30"/>
      <c r="T1292" s="30"/>
      <c r="U1292" s="30"/>
      <c r="V1292" s="30"/>
      <c r="W1292" s="30"/>
      <c r="X1292" s="30">
        <v>-487</v>
      </c>
      <c r="Y1292" s="30"/>
      <c r="Z1292" s="30"/>
      <c r="AA1292" s="30"/>
      <c r="AB1292" s="30"/>
      <c r="AC1292" s="30"/>
      <c r="AD1292" s="30"/>
      <c r="AE1292" s="292">
        <f t="shared" si="1181"/>
        <v>0</v>
      </c>
      <c r="AF1292" s="30"/>
      <c r="AG1292" s="30"/>
      <c r="AH1292" s="93"/>
      <c r="AI1292" s="30"/>
      <c r="AJ1292" s="30"/>
      <c r="AK1292" s="30"/>
      <c r="AL1292" s="30"/>
      <c r="AM1292" s="30"/>
      <c r="AN1292" s="30"/>
      <c r="AO1292" s="30"/>
      <c r="AP1292" s="30"/>
    </row>
    <row r="1293" spans="1:42" ht="72" hidden="1" customHeight="1">
      <c r="A1293" s="43" t="s">
        <v>723</v>
      </c>
      <c r="B1293" s="43"/>
      <c r="C1293" s="31" t="s">
        <v>724</v>
      </c>
      <c r="D1293" s="26" t="s">
        <v>721</v>
      </c>
      <c r="E1293" s="186"/>
      <c r="F1293" s="30"/>
      <c r="G1293" s="93"/>
      <c r="H1293" s="186"/>
      <c r="I1293" s="186"/>
      <c r="J1293" s="186"/>
      <c r="K1293" s="186"/>
      <c r="L1293" s="23">
        <f t="shared" si="1145"/>
        <v>0</v>
      </c>
      <c r="M1293" s="23">
        <f t="shared" si="1146"/>
        <v>0</v>
      </c>
      <c r="N1293" s="186"/>
      <c r="O1293" s="186"/>
      <c r="P1293" s="186"/>
      <c r="Q1293" s="30"/>
      <c r="R1293" s="30"/>
      <c r="S1293" s="30"/>
      <c r="T1293" s="30"/>
      <c r="U1293" s="30"/>
      <c r="V1293" s="30"/>
      <c r="W1293" s="30"/>
      <c r="X1293" s="30"/>
      <c r="Y1293" s="30"/>
      <c r="Z1293" s="30"/>
      <c r="AA1293" s="30"/>
      <c r="AB1293" s="30"/>
      <c r="AC1293" s="30"/>
      <c r="AD1293" s="30"/>
      <c r="AE1293" s="292">
        <f t="shared" si="1181"/>
        <v>0</v>
      </c>
      <c r="AF1293" s="30"/>
      <c r="AG1293" s="30"/>
      <c r="AH1293" s="93"/>
      <c r="AI1293" s="30"/>
      <c r="AJ1293" s="30"/>
      <c r="AK1293" s="30"/>
      <c r="AL1293" s="30"/>
      <c r="AM1293" s="30"/>
      <c r="AN1293" s="30"/>
      <c r="AO1293" s="30"/>
      <c r="AP1293" s="30"/>
    </row>
    <row r="1294" spans="1:42" ht="24.75" hidden="1" customHeight="1">
      <c r="A1294" s="43"/>
      <c r="B1294" s="43"/>
      <c r="C1294" s="25" t="s">
        <v>298</v>
      </c>
      <c r="D1294" s="26"/>
      <c r="E1294" s="186"/>
      <c r="F1294" s="30"/>
      <c r="G1294" s="93"/>
      <c r="H1294" s="186"/>
      <c r="I1294" s="186"/>
      <c r="J1294" s="186"/>
      <c r="K1294" s="186"/>
      <c r="L1294" s="23">
        <f t="shared" si="1145"/>
        <v>0</v>
      </c>
      <c r="M1294" s="23">
        <f t="shared" si="1146"/>
        <v>0</v>
      </c>
      <c r="N1294" s="186"/>
      <c r="O1294" s="186"/>
      <c r="P1294" s="186"/>
      <c r="Q1294" s="30"/>
      <c r="R1294" s="30"/>
      <c r="S1294" s="30"/>
      <c r="T1294" s="30"/>
      <c r="U1294" s="30"/>
      <c r="V1294" s="30"/>
      <c r="W1294" s="30"/>
      <c r="X1294" s="30"/>
      <c r="Y1294" s="30"/>
      <c r="Z1294" s="30"/>
      <c r="AA1294" s="30"/>
      <c r="AB1294" s="30"/>
      <c r="AC1294" s="30"/>
      <c r="AD1294" s="30"/>
      <c r="AE1294" s="292">
        <f t="shared" si="1181"/>
        <v>0</v>
      </c>
      <c r="AF1294" s="30"/>
      <c r="AG1294" s="30"/>
      <c r="AH1294" s="93"/>
      <c r="AI1294" s="30"/>
      <c r="AJ1294" s="30"/>
      <c r="AK1294" s="30"/>
      <c r="AL1294" s="30"/>
      <c r="AM1294" s="30"/>
      <c r="AN1294" s="30"/>
      <c r="AO1294" s="30"/>
      <c r="AP1294" s="30"/>
    </row>
    <row r="1295" spans="1:42" s="4" customFormat="1" ht="24.75" hidden="1" customHeight="1">
      <c r="A1295" s="43"/>
      <c r="B1295" s="43"/>
      <c r="C1295" s="28" t="s">
        <v>299</v>
      </c>
      <c r="D1295" s="26">
        <v>1</v>
      </c>
      <c r="E1295" s="258"/>
      <c r="F1295" s="97"/>
      <c r="G1295" s="98"/>
      <c r="H1295" s="258"/>
      <c r="I1295" s="258"/>
      <c r="J1295" s="258"/>
      <c r="K1295" s="258"/>
      <c r="L1295" s="23">
        <f t="shared" ref="L1295:L1362" si="1203">H1295+I1295+J1295+K1295</f>
        <v>0</v>
      </c>
      <c r="M1295" s="23">
        <f t="shared" ref="M1295:M1362" si="1204">G1295-L1295</f>
        <v>0</v>
      </c>
      <c r="N1295" s="258"/>
      <c r="O1295" s="258"/>
      <c r="P1295" s="258"/>
      <c r="Q1295" s="97"/>
      <c r="R1295" s="97"/>
      <c r="S1295" s="97"/>
      <c r="T1295" s="97"/>
      <c r="U1295" s="97"/>
      <c r="V1295" s="97"/>
      <c r="W1295" s="97"/>
      <c r="X1295" s="97"/>
      <c r="Y1295" s="97"/>
      <c r="Z1295" s="97"/>
      <c r="AA1295" s="97"/>
      <c r="AB1295" s="97"/>
      <c r="AC1295" s="97"/>
      <c r="AD1295" s="97"/>
      <c r="AE1295" s="292">
        <f t="shared" si="1181"/>
        <v>0</v>
      </c>
      <c r="AF1295" s="97"/>
      <c r="AG1295" s="97"/>
      <c r="AH1295" s="98"/>
      <c r="AI1295" s="97"/>
      <c r="AJ1295" s="97"/>
      <c r="AK1295" s="97"/>
      <c r="AL1295" s="97"/>
      <c r="AM1295" s="97"/>
      <c r="AN1295" s="97"/>
      <c r="AO1295" s="97"/>
      <c r="AP1295" s="97"/>
    </row>
    <row r="1296" spans="1:42" s="4" customFormat="1" ht="24.75" hidden="1" customHeight="1">
      <c r="A1296" s="43"/>
      <c r="B1296" s="43"/>
      <c r="C1296" s="28" t="s">
        <v>433</v>
      </c>
      <c r="D1296" s="26" t="s">
        <v>725</v>
      </c>
      <c r="E1296" s="258"/>
      <c r="F1296" s="97"/>
      <c r="G1296" s="98"/>
      <c r="H1296" s="258"/>
      <c r="I1296" s="258"/>
      <c r="J1296" s="258"/>
      <c r="K1296" s="258"/>
      <c r="L1296" s="23">
        <f t="shared" si="1203"/>
        <v>0</v>
      </c>
      <c r="M1296" s="23">
        <f t="shared" si="1204"/>
        <v>0</v>
      </c>
      <c r="N1296" s="258"/>
      <c r="O1296" s="258"/>
      <c r="P1296" s="258"/>
      <c r="Q1296" s="97"/>
      <c r="R1296" s="97"/>
      <c r="S1296" s="97"/>
      <c r="T1296" s="97"/>
      <c r="U1296" s="97"/>
      <c r="V1296" s="97"/>
      <c r="W1296" s="97"/>
      <c r="X1296" s="97"/>
      <c r="Y1296" s="97"/>
      <c r="Z1296" s="97"/>
      <c r="AA1296" s="97"/>
      <c r="AB1296" s="97"/>
      <c r="AC1296" s="97"/>
      <c r="AD1296" s="97"/>
      <c r="AE1296" s="292">
        <f t="shared" si="1181"/>
        <v>0</v>
      </c>
      <c r="AF1296" s="97"/>
      <c r="AG1296" s="97"/>
      <c r="AH1296" s="98"/>
      <c r="AI1296" s="97"/>
      <c r="AJ1296" s="97"/>
      <c r="AK1296" s="97"/>
      <c r="AL1296" s="97"/>
      <c r="AM1296" s="97"/>
      <c r="AN1296" s="97"/>
      <c r="AO1296" s="97"/>
      <c r="AP1296" s="97"/>
    </row>
    <row r="1297" spans="1:42" s="4" customFormat="1" ht="24.75" hidden="1" customHeight="1">
      <c r="A1297" s="43"/>
      <c r="B1297" s="43"/>
      <c r="C1297" s="25" t="s">
        <v>311</v>
      </c>
      <c r="D1297" s="26"/>
      <c r="E1297" s="258"/>
      <c r="F1297" s="97"/>
      <c r="G1297" s="98"/>
      <c r="H1297" s="258"/>
      <c r="I1297" s="258"/>
      <c r="J1297" s="258"/>
      <c r="K1297" s="258"/>
      <c r="L1297" s="23">
        <f t="shared" si="1203"/>
        <v>0</v>
      </c>
      <c r="M1297" s="23">
        <f t="shared" si="1204"/>
        <v>0</v>
      </c>
      <c r="N1297" s="258"/>
      <c r="O1297" s="258"/>
      <c r="P1297" s="258"/>
      <c r="Q1297" s="97"/>
      <c r="R1297" s="97"/>
      <c r="S1297" s="97"/>
      <c r="T1297" s="97"/>
      <c r="U1297" s="97"/>
      <c r="V1297" s="97"/>
      <c r="W1297" s="97"/>
      <c r="X1297" s="97"/>
      <c r="Y1297" s="97"/>
      <c r="Z1297" s="97"/>
      <c r="AA1297" s="97"/>
      <c r="AB1297" s="97"/>
      <c r="AC1297" s="97"/>
      <c r="AD1297" s="97"/>
      <c r="AE1297" s="292">
        <f t="shared" si="1181"/>
        <v>0</v>
      </c>
      <c r="AF1297" s="97"/>
      <c r="AG1297" s="97"/>
      <c r="AH1297" s="98"/>
      <c r="AI1297" s="97"/>
      <c r="AJ1297" s="97"/>
      <c r="AK1297" s="97"/>
      <c r="AL1297" s="97"/>
      <c r="AM1297" s="97"/>
      <c r="AN1297" s="97"/>
      <c r="AO1297" s="97"/>
      <c r="AP1297" s="97"/>
    </row>
    <row r="1298" spans="1:42" s="4" customFormat="1" ht="24.75" hidden="1" customHeight="1">
      <c r="A1298" s="43"/>
      <c r="B1298" s="43"/>
      <c r="C1298" s="28" t="s">
        <v>726</v>
      </c>
      <c r="D1298" s="26" t="s">
        <v>727</v>
      </c>
      <c r="E1298" s="258"/>
      <c r="F1298" s="97"/>
      <c r="G1298" s="98"/>
      <c r="H1298" s="258"/>
      <c r="I1298" s="258"/>
      <c r="J1298" s="258"/>
      <c r="K1298" s="258"/>
      <c r="L1298" s="23">
        <f t="shared" si="1203"/>
        <v>0</v>
      </c>
      <c r="M1298" s="23">
        <f t="shared" si="1204"/>
        <v>0</v>
      </c>
      <c r="N1298" s="258"/>
      <c r="O1298" s="258"/>
      <c r="P1298" s="258"/>
      <c r="Q1298" s="97"/>
      <c r="R1298" s="97"/>
      <c r="S1298" s="97"/>
      <c r="T1298" s="97"/>
      <c r="U1298" s="97"/>
      <c r="V1298" s="97"/>
      <c r="W1298" s="97"/>
      <c r="X1298" s="97"/>
      <c r="Y1298" s="97"/>
      <c r="Z1298" s="97"/>
      <c r="AA1298" s="97"/>
      <c r="AB1298" s="97"/>
      <c r="AC1298" s="97"/>
      <c r="AD1298" s="97"/>
      <c r="AE1298" s="292">
        <f t="shared" si="1181"/>
        <v>0</v>
      </c>
      <c r="AF1298" s="97"/>
      <c r="AG1298" s="97"/>
      <c r="AH1298" s="98"/>
      <c r="AI1298" s="97"/>
      <c r="AJ1298" s="97"/>
      <c r="AK1298" s="97"/>
      <c r="AL1298" s="97"/>
      <c r="AM1298" s="97"/>
      <c r="AN1298" s="97"/>
      <c r="AO1298" s="97"/>
      <c r="AP1298" s="97"/>
    </row>
    <row r="1299" spans="1:42" s="4" customFormat="1" ht="2.25" hidden="1" customHeight="1">
      <c r="A1299" s="43"/>
      <c r="B1299" s="43"/>
      <c r="C1299" s="31" t="s">
        <v>728</v>
      </c>
      <c r="D1299" s="26" t="s">
        <v>721</v>
      </c>
      <c r="E1299" s="258">
        <f t="shared" ref="E1299:AP1299" si="1205">E1300</f>
        <v>0</v>
      </c>
      <c r="F1299" s="97">
        <f t="shared" si="1205"/>
        <v>0</v>
      </c>
      <c r="G1299" s="98">
        <f t="shared" si="1205"/>
        <v>0</v>
      </c>
      <c r="H1299" s="258">
        <f t="shared" si="1205"/>
        <v>0</v>
      </c>
      <c r="I1299" s="258">
        <f t="shared" si="1205"/>
        <v>0</v>
      </c>
      <c r="J1299" s="258">
        <f t="shared" si="1205"/>
        <v>0</v>
      </c>
      <c r="K1299" s="258">
        <f t="shared" si="1205"/>
        <v>0</v>
      </c>
      <c r="L1299" s="23">
        <f t="shared" si="1203"/>
        <v>0</v>
      </c>
      <c r="M1299" s="23">
        <f t="shared" si="1204"/>
        <v>0</v>
      </c>
      <c r="N1299" s="258">
        <f t="shared" si="1205"/>
        <v>0</v>
      </c>
      <c r="O1299" s="258">
        <f t="shared" si="1205"/>
        <v>0</v>
      </c>
      <c r="P1299" s="258">
        <f t="shared" si="1205"/>
        <v>0</v>
      </c>
      <c r="Q1299" s="97">
        <f t="shared" si="1205"/>
        <v>0</v>
      </c>
      <c r="R1299" s="97">
        <f t="shared" si="1205"/>
        <v>0</v>
      </c>
      <c r="S1299" s="97">
        <f t="shared" si="1205"/>
        <v>0</v>
      </c>
      <c r="T1299" s="97">
        <f t="shared" si="1205"/>
        <v>0</v>
      </c>
      <c r="U1299" s="97">
        <f t="shared" si="1205"/>
        <v>0</v>
      </c>
      <c r="V1299" s="97">
        <f t="shared" si="1205"/>
        <v>0</v>
      </c>
      <c r="W1299" s="97">
        <f t="shared" si="1205"/>
        <v>0</v>
      </c>
      <c r="X1299" s="97">
        <f t="shared" si="1205"/>
        <v>0</v>
      </c>
      <c r="Y1299" s="97">
        <f t="shared" si="1205"/>
        <v>0</v>
      </c>
      <c r="Z1299" s="97">
        <f t="shared" si="1205"/>
        <v>0</v>
      </c>
      <c r="AA1299" s="97">
        <f t="shared" si="1205"/>
        <v>0</v>
      </c>
      <c r="AB1299" s="97">
        <f t="shared" si="1205"/>
        <v>0</v>
      </c>
      <c r="AC1299" s="97">
        <f t="shared" si="1205"/>
        <v>0</v>
      </c>
      <c r="AD1299" s="97">
        <f t="shared" si="1205"/>
        <v>0</v>
      </c>
      <c r="AE1299" s="292">
        <f t="shared" si="1181"/>
        <v>0</v>
      </c>
      <c r="AF1299" s="97">
        <f t="shared" si="1205"/>
        <v>0</v>
      </c>
      <c r="AG1299" s="97">
        <f t="shared" si="1205"/>
        <v>0</v>
      </c>
      <c r="AH1299" s="98">
        <f t="shared" si="1205"/>
        <v>0</v>
      </c>
      <c r="AI1299" s="97">
        <f t="shared" si="1205"/>
        <v>0</v>
      </c>
      <c r="AJ1299" s="97">
        <f t="shared" si="1205"/>
        <v>0</v>
      </c>
      <c r="AK1299" s="97">
        <f t="shared" si="1205"/>
        <v>0</v>
      </c>
      <c r="AL1299" s="97">
        <f t="shared" si="1205"/>
        <v>0</v>
      </c>
      <c r="AM1299" s="97">
        <f t="shared" si="1205"/>
        <v>0</v>
      </c>
      <c r="AN1299" s="97">
        <f t="shared" si="1205"/>
        <v>0</v>
      </c>
      <c r="AO1299" s="97">
        <f t="shared" si="1205"/>
        <v>0</v>
      </c>
      <c r="AP1299" s="97">
        <f t="shared" si="1205"/>
        <v>0</v>
      </c>
    </row>
    <row r="1300" spans="1:42" s="4" customFormat="1" ht="24.75" hidden="1" customHeight="1">
      <c r="A1300" s="43"/>
      <c r="B1300" s="43"/>
      <c r="C1300" s="28" t="s">
        <v>729</v>
      </c>
      <c r="D1300" s="26"/>
      <c r="E1300" s="258"/>
      <c r="F1300" s="97"/>
      <c r="G1300" s="98"/>
      <c r="H1300" s="258"/>
      <c r="I1300" s="258"/>
      <c r="J1300" s="258"/>
      <c r="K1300" s="258"/>
      <c r="L1300" s="23">
        <f t="shared" si="1203"/>
        <v>0</v>
      </c>
      <c r="M1300" s="23">
        <f t="shared" si="1204"/>
        <v>0</v>
      </c>
      <c r="N1300" s="258"/>
      <c r="O1300" s="258"/>
      <c r="P1300" s="258"/>
      <c r="Q1300" s="97"/>
      <c r="R1300" s="97"/>
      <c r="S1300" s="97"/>
      <c r="T1300" s="97"/>
      <c r="U1300" s="97"/>
      <c r="V1300" s="97"/>
      <c r="W1300" s="97"/>
      <c r="X1300" s="97"/>
      <c r="Y1300" s="97"/>
      <c r="Z1300" s="97"/>
      <c r="AA1300" s="97"/>
      <c r="AB1300" s="97"/>
      <c r="AC1300" s="97"/>
      <c r="AD1300" s="97"/>
      <c r="AE1300" s="292">
        <f t="shared" si="1181"/>
        <v>0</v>
      </c>
      <c r="AF1300" s="97"/>
      <c r="AG1300" s="97"/>
      <c r="AH1300" s="98"/>
      <c r="AI1300" s="97"/>
      <c r="AJ1300" s="97"/>
      <c r="AK1300" s="97"/>
      <c r="AL1300" s="97"/>
      <c r="AM1300" s="97"/>
      <c r="AN1300" s="97"/>
      <c r="AO1300" s="97"/>
      <c r="AP1300" s="97"/>
    </row>
    <row r="1301" spans="1:42" s="4" customFormat="1" ht="22.5" hidden="1" customHeight="1">
      <c r="A1301" s="43"/>
      <c r="B1301" s="43"/>
      <c r="C1301" s="28" t="s">
        <v>730</v>
      </c>
      <c r="D1301" s="26" t="s">
        <v>731</v>
      </c>
      <c r="E1301" s="258"/>
      <c r="F1301" s="97"/>
      <c r="G1301" s="98"/>
      <c r="H1301" s="258"/>
      <c r="I1301" s="258"/>
      <c r="J1301" s="258"/>
      <c r="K1301" s="258"/>
      <c r="L1301" s="23">
        <f t="shared" si="1203"/>
        <v>0</v>
      </c>
      <c r="M1301" s="23">
        <f t="shared" si="1204"/>
        <v>0</v>
      </c>
      <c r="N1301" s="258"/>
      <c r="O1301" s="258"/>
      <c r="P1301" s="258"/>
      <c r="Q1301" s="97"/>
      <c r="R1301" s="97"/>
      <c r="S1301" s="97"/>
      <c r="T1301" s="97"/>
      <c r="U1301" s="97"/>
      <c r="V1301" s="97"/>
      <c r="W1301" s="97"/>
      <c r="X1301" s="97"/>
      <c r="Y1301" s="97"/>
      <c r="Z1301" s="97"/>
      <c r="AA1301" s="97"/>
      <c r="AB1301" s="97"/>
      <c r="AC1301" s="97"/>
      <c r="AD1301" s="97"/>
      <c r="AE1301" s="292">
        <f t="shared" si="1181"/>
        <v>0</v>
      </c>
      <c r="AF1301" s="97"/>
      <c r="AG1301" s="97"/>
      <c r="AH1301" s="98"/>
      <c r="AI1301" s="97"/>
      <c r="AJ1301" s="97"/>
      <c r="AK1301" s="97"/>
      <c r="AL1301" s="97"/>
      <c r="AM1301" s="97"/>
      <c r="AN1301" s="97"/>
      <c r="AO1301" s="97"/>
      <c r="AP1301" s="97"/>
    </row>
    <row r="1302" spans="1:42" s="4" customFormat="1" ht="7.5" hidden="1" customHeight="1">
      <c r="A1302" s="43"/>
      <c r="B1302" s="43"/>
      <c r="C1302" s="28" t="s">
        <v>732</v>
      </c>
      <c r="D1302" s="26" t="s">
        <v>733</v>
      </c>
      <c r="E1302" s="258"/>
      <c r="F1302" s="97"/>
      <c r="G1302" s="98"/>
      <c r="H1302" s="258"/>
      <c r="I1302" s="258"/>
      <c r="J1302" s="258"/>
      <c r="K1302" s="258"/>
      <c r="L1302" s="23">
        <f t="shared" si="1203"/>
        <v>0</v>
      </c>
      <c r="M1302" s="23">
        <f t="shared" si="1204"/>
        <v>0</v>
      </c>
      <c r="N1302" s="258"/>
      <c r="O1302" s="258"/>
      <c r="P1302" s="258"/>
      <c r="Q1302" s="97"/>
      <c r="R1302" s="97"/>
      <c r="S1302" s="97"/>
      <c r="T1302" s="97"/>
      <c r="U1302" s="97"/>
      <c r="V1302" s="97"/>
      <c r="W1302" s="97"/>
      <c r="X1302" s="97"/>
      <c r="Y1302" s="97"/>
      <c r="Z1302" s="97"/>
      <c r="AA1302" s="97"/>
      <c r="AB1302" s="97"/>
      <c r="AC1302" s="97"/>
      <c r="AD1302" s="97"/>
      <c r="AE1302" s="292">
        <f t="shared" si="1181"/>
        <v>0</v>
      </c>
      <c r="AF1302" s="97"/>
      <c r="AG1302" s="97"/>
      <c r="AH1302" s="98"/>
      <c r="AI1302" s="97"/>
      <c r="AJ1302" s="97"/>
      <c r="AK1302" s="97"/>
      <c r="AL1302" s="97"/>
      <c r="AM1302" s="97"/>
      <c r="AN1302" s="97"/>
      <c r="AO1302" s="97"/>
      <c r="AP1302" s="97"/>
    </row>
    <row r="1303" spans="1:42" s="4" customFormat="1" ht="26.25" hidden="1" customHeight="1">
      <c r="A1303" s="43"/>
      <c r="B1303" s="43"/>
      <c r="C1303" s="51" t="s">
        <v>332</v>
      </c>
      <c r="D1303" s="29" t="s">
        <v>713</v>
      </c>
      <c r="E1303" s="258"/>
      <c r="F1303" s="97"/>
      <c r="G1303" s="98"/>
      <c r="H1303" s="258"/>
      <c r="I1303" s="258"/>
      <c r="J1303" s="258"/>
      <c r="K1303" s="258"/>
      <c r="L1303" s="23">
        <f t="shared" si="1203"/>
        <v>0</v>
      </c>
      <c r="M1303" s="23">
        <f t="shared" si="1204"/>
        <v>0</v>
      </c>
      <c r="N1303" s="258"/>
      <c r="O1303" s="258"/>
      <c r="P1303" s="258"/>
      <c r="Q1303" s="97"/>
      <c r="R1303" s="97"/>
      <c r="S1303" s="97"/>
      <c r="T1303" s="97"/>
      <c r="U1303" s="97"/>
      <c r="V1303" s="97"/>
      <c r="W1303" s="97"/>
      <c r="X1303" s="97"/>
      <c r="Y1303" s="97"/>
      <c r="Z1303" s="97"/>
      <c r="AA1303" s="97"/>
      <c r="AB1303" s="97"/>
      <c r="AC1303" s="97"/>
      <c r="AD1303" s="97"/>
      <c r="AE1303" s="292">
        <f t="shared" si="1181"/>
        <v>0</v>
      </c>
      <c r="AF1303" s="97"/>
      <c r="AG1303" s="97"/>
      <c r="AH1303" s="98"/>
      <c r="AI1303" s="97"/>
      <c r="AJ1303" s="97"/>
      <c r="AK1303" s="97"/>
      <c r="AL1303" s="97"/>
      <c r="AM1303" s="97"/>
      <c r="AN1303" s="97"/>
      <c r="AO1303" s="97"/>
      <c r="AP1303" s="97"/>
    </row>
    <row r="1304" spans="1:42" s="4" customFormat="1" ht="26.25" hidden="1" customHeight="1">
      <c r="A1304" s="43"/>
      <c r="B1304" s="43"/>
      <c r="C1304" s="342" t="s">
        <v>734</v>
      </c>
      <c r="D1304" s="343" t="s">
        <v>721</v>
      </c>
      <c r="E1304" s="349"/>
      <c r="F1304" s="350"/>
      <c r="G1304" s="351">
        <f>G1305</f>
        <v>0</v>
      </c>
      <c r="H1304" s="351">
        <f t="shared" ref="H1304:AP1306" si="1206">H1305</f>
        <v>0</v>
      </c>
      <c r="I1304" s="351">
        <f t="shared" si="1206"/>
        <v>0</v>
      </c>
      <c r="J1304" s="351">
        <f t="shared" si="1206"/>
        <v>0</v>
      </c>
      <c r="K1304" s="351">
        <f t="shared" si="1206"/>
        <v>0</v>
      </c>
      <c r="L1304" s="351">
        <f t="shared" si="1206"/>
        <v>0</v>
      </c>
      <c r="M1304" s="351">
        <f t="shared" si="1206"/>
        <v>0</v>
      </c>
      <c r="N1304" s="351">
        <f t="shared" si="1206"/>
        <v>0</v>
      </c>
      <c r="O1304" s="351">
        <f t="shared" si="1206"/>
        <v>0</v>
      </c>
      <c r="P1304" s="351">
        <f t="shared" si="1206"/>
        <v>0</v>
      </c>
      <c r="Q1304" s="351">
        <f t="shared" si="1206"/>
        <v>0</v>
      </c>
      <c r="R1304" s="351">
        <f t="shared" si="1206"/>
        <v>0</v>
      </c>
      <c r="S1304" s="351">
        <f t="shared" si="1206"/>
        <v>0</v>
      </c>
      <c r="T1304" s="351">
        <f t="shared" si="1206"/>
        <v>0</v>
      </c>
      <c r="U1304" s="351">
        <f t="shared" si="1206"/>
        <v>0</v>
      </c>
      <c r="V1304" s="351">
        <f t="shared" si="1206"/>
        <v>0</v>
      </c>
      <c r="W1304" s="351">
        <f t="shared" si="1206"/>
        <v>0</v>
      </c>
      <c r="X1304" s="351">
        <f t="shared" si="1206"/>
        <v>487</v>
      </c>
      <c r="Y1304" s="351">
        <f t="shared" si="1206"/>
        <v>0</v>
      </c>
      <c r="Z1304" s="351">
        <f t="shared" si="1206"/>
        <v>0</v>
      </c>
      <c r="AA1304" s="351">
        <f t="shared" si="1206"/>
        <v>0</v>
      </c>
      <c r="AB1304" s="351">
        <f t="shared" si="1206"/>
        <v>0</v>
      </c>
      <c r="AC1304" s="351">
        <f t="shared" si="1206"/>
        <v>0</v>
      </c>
      <c r="AD1304" s="351">
        <f t="shared" si="1206"/>
        <v>0</v>
      </c>
      <c r="AE1304" s="292">
        <f t="shared" si="1181"/>
        <v>487</v>
      </c>
      <c r="AF1304" s="351">
        <f t="shared" si="1206"/>
        <v>487</v>
      </c>
      <c r="AG1304" s="351">
        <f t="shared" si="1206"/>
        <v>4</v>
      </c>
      <c r="AH1304" s="351">
        <f t="shared" si="1206"/>
        <v>0</v>
      </c>
      <c r="AI1304" s="351">
        <f t="shared" si="1206"/>
        <v>0</v>
      </c>
      <c r="AJ1304" s="351">
        <f t="shared" si="1206"/>
        <v>0</v>
      </c>
      <c r="AK1304" s="351">
        <f t="shared" si="1206"/>
        <v>0</v>
      </c>
      <c r="AL1304" s="351">
        <f t="shared" si="1206"/>
        <v>487</v>
      </c>
      <c r="AM1304" s="351">
        <f t="shared" si="1206"/>
        <v>0</v>
      </c>
      <c r="AN1304" s="351">
        <f t="shared" si="1206"/>
        <v>0</v>
      </c>
      <c r="AO1304" s="351">
        <f t="shared" si="1206"/>
        <v>0</v>
      </c>
      <c r="AP1304" s="351">
        <f t="shared" si="1206"/>
        <v>0</v>
      </c>
    </row>
    <row r="1305" spans="1:42" s="4" customFormat="1" ht="26.25" hidden="1" customHeight="1">
      <c r="A1305" s="43"/>
      <c r="B1305" s="43"/>
      <c r="C1305" s="352" t="s">
        <v>311</v>
      </c>
      <c r="D1305" s="353"/>
      <c r="E1305" s="349"/>
      <c r="F1305" s="350"/>
      <c r="G1305" s="351">
        <f>G1306</f>
        <v>0</v>
      </c>
      <c r="H1305" s="351">
        <f t="shared" si="1206"/>
        <v>0</v>
      </c>
      <c r="I1305" s="351">
        <f t="shared" si="1206"/>
        <v>0</v>
      </c>
      <c r="J1305" s="351">
        <f t="shared" si="1206"/>
        <v>0</v>
      </c>
      <c r="K1305" s="351">
        <f t="shared" si="1206"/>
        <v>0</v>
      </c>
      <c r="L1305" s="351">
        <f t="shared" si="1206"/>
        <v>0</v>
      </c>
      <c r="M1305" s="351">
        <f t="shared" si="1206"/>
        <v>0</v>
      </c>
      <c r="N1305" s="351">
        <f t="shared" si="1206"/>
        <v>0</v>
      </c>
      <c r="O1305" s="351">
        <f t="shared" si="1206"/>
        <v>0</v>
      </c>
      <c r="P1305" s="351">
        <f t="shared" si="1206"/>
        <v>0</v>
      </c>
      <c r="Q1305" s="351">
        <f t="shared" si="1206"/>
        <v>0</v>
      </c>
      <c r="R1305" s="351">
        <f t="shared" si="1206"/>
        <v>0</v>
      </c>
      <c r="S1305" s="351">
        <f t="shared" si="1206"/>
        <v>0</v>
      </c>
      <c r="T1305" s="351">
        <f t="shared" si="1206"/>
        <v>0</v>
      </c>
      <c r="U1305" s="351">
        <f t="shared" si="1206"/>
        <v>0</v>
      </c>
      <c r="V1305" s="351">
        <f t="shared" si="1206"/>
        <v>0</v>
      </c>
      <c r="W1305" s="351">
        <f t="shared" si="1206"/>
        <v>0</v>
      </c>
      <c r="X1305" s="351">
        <f t="shared" si="1206"/>
        <v>487</v>
      </c>
      <c r="Y1305" s="351">
        <f t="shared" si="1206"/>
        <v>0</v>
      </c>
      <c r="Z1305" s="351">
        <f t="shared" si="1206"/>
        <v>0</v>
      </c>
      <c r="AA1305" s="351">
        <f t="shared" si="1206"/>
        <v>0</v>
      </c>
      <c r="AB1305" s="351">
        <f t="shared" si="1206"/>
        <v>0</v>
      </c>
      <c r="AC1305" s="351">
        <f t="shared" si="1206"/>
        <v>0</v>
      </c>
      <c r="AD1305" s="351">
        <f t="shared" si="1206"/>
        <v>0</v>
      </c>
      <c r="AE1305" s="292">
        <f t="shared" si="1181"/>
        <v>487</v>
      </c>
      <c r="AF1305" s="351">
        <f t="shared" si="1206"/>
        <v>487</v>
      </c>
      <c r="AG1305" s="351">
        <f t="shared" si="1206"/>
        <v>4</v>
      </c>
      <c r="AH1305" s="351">
        <f t="shared" si="1206"/>
        <v>0</v>
      </c>
      <c r="AI1305" s="351">
        <f t="shared" si="1206"/>
        <v>0</v>
      </c>
      <c r="AJ1305" s="351">
        <f t="shared" si="1206"/>
        <v>0</v>
      </c>
      <c r="AK1305" s="351">
        <f t="shared" si="1206"/>
        <v>0</v>
      </c>
      <c r="AL1305" s="351">
        <f t="shared" si="1206"/>
        <v>487</v>
      </c>
      <c r="AM1305" s="351">
        <f t="shared" si="1206"/>
        <v>0</v>
      </c>
      <c r="AN1305" s="351">
        <f t="shared" si="1206"/>
        <v>0</v>
      </c>
      <c r="AO1305" s="351">
        <f t="shared" si="1206"/>
        <v>0</v>
      </c>
      <c r="AP1305" s="351">
        <f t="shared" si="1206"/>
        <v>0</v>
      </c>
    </row>
    <row r="1306" spans="1:42" s="4" customFormat="1" ht="26.25" hidden="1" customHeight="1">
      <c r="A1306" s="43"/>
      <c r="B1306" s="43"/>
      <c r="C1306" s="346" t="s">
        <v>735</v>
      </c>
      <c r="D1306" s="347" t="s">
        <v>736</v>
      </c>
      <c r="E1306" s="349"/>
      <c r="F1306" s="350"/>
      <c r="G1306" s="351">
        <f>G1307</f>
        <v>0</v>
      </c>
      <c r="H1306" s="351">
        <f t="shared" si="1206"/>
        <v>0</v>
      </c>
      <c r="I1306" s="351">
        <f t="shared" si="1206"/>
        <v>0</v>
      </c>
      <c r="J1306" s="351">
        <f t="shared" si="1206"/>
        <v>0</v>
      </c>
      <c r="K1306" s="351">
        <f t="shared" si="1206"/>
        <v>0</v>
      </c>
      <c r="L1306" s="351">
        <f t="shared" si="1206"/>
        <v>0</v>
      </c>
      <c r="M1306" s="351">
        <f t="shared" si="1206"/>
        <v>0</v>
      </c>
      <c r="N1306" s="351">
        <f t="shared" si="1206"/>
        <v>0</v>
      </c>
      <c r="O1306" s="351">
        <f t="shared" si="1206"/>
        <v>0</v>
      </c>
      <c r="P1306" s="351">
        <f t="shared" si="1206"/>
        <v>0</v>
      </c>
      <c r="Q1306" s="351">
        <f t="shared" si="1206"/>
        <v>0</v>
      </c>
      <c r="R1306" s="351">
        <f t="shared" si="1206"/>
        <v>0</v>
      </c>
      <c r="S1306" s="351">
        <f t="shared" si="1206"/>
        <v>0</v>
      </c>
      <c r="T1306" s="351">
        <f t="shared" si="1206"/>
        <v>0</v>
      </c>
      <c r="U1306" s="351">
        <f t="shared" si="1206"/>
        <v>0</v>
      </c>
      <c r="V1306" s="351">
        <f t="shared" si="1206"/>
        <v>0</v>
      </c>
      <c r="W1306" s="351">
        <f t="shared" si="1206"/>
        <v>0</v>
      </c>
      <c r="X1306" s="351">
        <f t="shared" si="1206"/>
        <v>487</v>
      </c>
      <c r="Y1306" s="351">
        <f t="shared" si="1206"/>
        <v>0</v>
      </c>
      <c r="Z1306" s="351">
        <f t="shared" si="1206"/>
        <v>0</v>
      </c>
      <c r="AA1306" s="351">
        <f t="shared" si="1206"/>
        <v>0</v>
      </c>
      <c r="AB1306" s="351">
        <f t="shared" si="1206"/>
        <v>0</v>
      </c>
      <c r="AC1306" s="351">
        <f t="shared" si="1206"/>
        <v>0</v>
      </c>
      <c r="AD1306" s="351">
        <f t="shared" si="1206"/>
        <v>0</v>
      </c>
      <c r="AE1306" s="292">
        <f t="shared" si="1181"/>
        <v>487</v>
      </c>
      <c r="AF1306" s="351">
        <f t="shared" si="1206"/>
        <v>487</v>
      </c>
      <c r="AG1306" s="351">
        <f t="shared" si="1206"/>
        <v>4</v>
      </c>
      <c r="AH1306" s="351">
        <f t="shared" si="1206"/>
        <v>0</v>
      </c>
      <c r="AI1306" s="351">
        <f t="shared" si="1206"/>
        <v>0</v>
      </c>
      <c r="AJ1306" s="351">
        <f t="shared" si="1206"/>
        <v>0</v>
      </c>
      <c r="AK1306" s="351">
        <f t="shared" si="1206"/>
        <v>0</v>
      </c>
      <c r="AL1306" s="351">
        <f t="shared" si="1206"/>
        <v>487</v>
      </c>
      <c r="AM1306" s="351">
        <f t="shared" si="1206"/>
        <v>0</v>
      </c>
      <c r="AN1306" s="351">
        <f t="shared" si="1206"/>
        <v>0</v>
      </c>
      <c r="AO1306" s="351">
        <f t="shared" si="1206"/>
        <v>0</v>
      </c>
      <c r="AP1306" s="351">
        <f t="shared" si="1206"/>
        <v>0</v>
      </c>
    </row>
    <row r="1307" spans="1:42" s="4" customFormat="1" ht="26.25" hidden="1" customHeight="1">
      <c r="A1307" s="43"/>
      <c r="B1307" s="43"/>
      <c r="C1307" s="354" t="s">
        <v>737</v>
      </c>
      <c r="D1307" s="345" t="s">
        <v>738</v>
      </c>
      <c r="E1307" s="349"/>
      <c r="F1307" s="350"/>
      <c r="G1307" s="351"/>
      <c r="H1307" s="349"/>
      <c r="I1307" s="349"/>
      <c r="J1307" s="349"/>
      <c r="K1307" s="349"/>
      <c r="L1307" s="355"/>
      <c r="M1307" s="355"/>
      <c r="N1307" s="349"/>
      <c r="O1307" s="349"/>
      <c r="P1307" s="349"/>
      <c r="Q1307" s="350"/>
      <c r="R1307" s="350"/>
      <c r="S1307" s="350"/>
      <c r="T1307" s="350"/>
      <c r="U1307" s="350"/>
      <c r="V1307" s="350"/>
      <c r="W1307" s="350"/>
      <c r="X1307" s="350">
        <v>487</v>
      </c>
      <c r="Y1307" s="350"/>
      <c r="Z1307" s="350"/>
      <c r="AA1307" s="350"/>
      <c r="AB1307" s="350"/>
      <c r="AC1307" s="350"/>
      <c r="AD1307" s="350"/>
      <c r="AE1307" s="292">
        <f t="shared" si="1181"/>
        <v>487</v>
      </c>
      <c r="AF1307" s="350">
        <v>487</v>
      </c>
      <c r="AG1307" s="350">
        <v>4</v>
      </c>
      <c r="AH1307" s="351">
        <v>0</v>
      </c>
      <c r="AI1307" s="350"/>
      <c r="AJ1307" s="350"/>
      <c r="AK1307" s="350"/>
      <c r="AL1307" s="350">
        <v>487</v>
      </c>
      <c r="AM1307" s="350"/>
      <c r="AN1307" s="350"/>
      <c r="AO1307" s="350"/>
      <c r="AP1307" s="350"/>
    </row>
    <row r="1308" spans="1:42" ht="18" customHeight="1">
      <c r="A1308" s="110">
        <v>2</v>
      </c>
      <c r="B1308" s="110"/>
      <c r="C1308" s="121" t="s">
        <v>739</v>
      </c>
      <c r="D1308" s="122" t="s">
        <v>740</v>
      </c>
      <c r="E1308" s="260">
        <f t="shared" ref="E1308:K1308" si="1207">E1314+E1318+E1324</f>
        <v>181</v>
      </c>
      <c r="F1308" s="123">
        <f t="shared" si="1207"/>
        <v>336</v>
      </c>
      <c r="G1308" s="225">
        <f t="shared" si="1207"/>
        <v>336</v>
      </c>
      <c r="H1308" s="260">
        <f t="shared" si="1207"/>
        <v>84</v>
      </c>
      <c r="I1308" s="260">
        <f t="shared" si="1207"/>
        <v>84</v>
      </c>
      <c r="J1308" s="260">
        <f t="shared" si="1207"/>
        <v>84</v>
      </c>
      <c r="K1308" s="260">
        <f t="shared" si="1207"/>
        <v>84</v>
      </c>
      <c r="L1308" s="23">
        <f t="shared" si="1203"/>
        <v>336</v>
      </c>
      <c r="M1308" s="23">
        <f t="shared" si="1204"/>
        <v>0</v>
      </c>
      <c r="N1308" s="260">
        <f t="shared" ref="N1308:AP1308" si="1208">N1314+N1318+N1324</f>
        <v>336</v>
      </c>
      <c r="O1308" s="260">
        <f t="shared" si="1208"/>
        <v>336</v>
      </c>
      <c r="P1308" s="260">
        <f t="shared" si="1208"/>
        <v>336</v>
      </c>
      <c r="Q1308" s="123">
        <f t="shared" si="1208"/>
        <v>0</v>
      </c>
      <c r="R1308" s="123">
        <f t="shared" si="1208"/>
        <v>0</v>
      </c>
      <c r="S1308" s="123">
        <f t="shared" si="1208"/>
        <v>1095</v>
      </c>
      <c r="T1308" s="123">
        <f t="shared" si="1208"/>
        <v>0</v>
      </c>
      <c r="U1308" s="123">
        <f t="shared" si="1208"/>
        <v>0</v>
      </c>
      <c r="V1308" s="123">
        <f t="shared" si="1208"/>
        <v>0</v>
      </c>
      <c r="W1308" s="123">
        <f t="shared" si="1208"/>
        <v>0</v>
      </c>
      <c r="X1308" s="123">
        <f t="shared" si="1208"/>
        <v>0</v>
      </c>
      <c r="Y1308" s="123">
        <f t="shared" si="1208"/>
        <v>0</v>
      </c>
      <c r="Z1308" s="123">
        <f t="shared" si="1208"/>
        <v>0</v>
      </c>
      <c r="AA1308" s="123">
        <f t="shared" si="1208"/>
        <v>0</v>
      </c>
      <c r="AB1308" s="123">
        <f t="shared" si="1208"/>
        <v>0</v>
      </c>
      <c r="AC1308" s="123">
        <f t="shared" si="1208"/>
        <v>0</v>
      </c>
      <c r="AD1308" s="123">
        <f t="shared" si="1208"/>
        <v>0</v>
      </c>
      <c r="AE1308" s="292">
        <f t="shared" si="1181"/>
        <v>1431</v>
      </c>
      <c r="AF1308" s="123">
        <f t="shared" si="1208"/>
        <v>1431</v>
      </c>
      <c r="AG1308" s="123">
        <f t="shared" si="1208"/>
        <v>0</v>
      </c>
      <c r="AH1308" s="225">
        <f t="shared" si="1208"/>
        <v>366</v>
      </c>
      <c r="AI1308" s="123">
        <f t="shared" si="1208"/>
        <v>0</v>
      </c>
      <c r="AJ1308" s="123">
        <f t="shared" si="1208"/>
        <v>0</v>
      </c>
      <c r="AK1308" s="123">
        <f t="shared" si="1208"/>
        <v>0</v>
      </c>
      <c r="AL1308" s="123">
        <f t="shared" si="1208"/>
        <v>366</v>
      </c>
      <c r="AM1308" s="123">
        <f t="shared" si="1208"/>
        <v>366</v>
      </c>
      <c r="AN1308" s="123">
        <f t="shared" si="1208"/>
        <v>366</v>
      </c>
      <c r="AO1308" s="123">
        <f t="shared" si="1208"/>
        <v>366</v>
      </c>
      <c r="AP1308" s="123">
        <f t="shared" si="1208"/>
        <v>0</v>
      </c>
    </row>
    <row r="1309" spans="1:42" ht="20.25" customHeight="1">
      <c r="A1309" s="43"/>
      <c r="B1309" s="43"/>
      <c r="C1309" s="25" t="s">
        <v>298</v>
      </c>
      <c r="D1309" s="26"/>
      <c r="E1309" s="191">
        <f t="shared" ref="E1309:K1311" si="1209">E1325</f>
        <v>181</v>
      </c>
      <c r="F1309" s="111">
        <f t="shared" si="1209"/>
        <v>336</v>
      </c>
      <c r="G1309" s="296">
        <f t="shared" si="1209"/>
        <v>336</v>
      </c>
      <c r="H1309" s="191">
        <f t="shared" si="1209"/>
        <v>84</v>
      </c>
      <c r="I1309" s="191">
        <f t="shared" si="1209"/>
        <v>84</v>
      </c>
      <c r="J1309" s="191">
        <f t="shared" si="1209"/>
        <v>84</v>
      </c>
      <c r="K1309" s="191">
        <f t="shared" si="1209"/>
        <v>84</v>
      </c>
      <c r="L1309" s="23">
        <f t="shared" si="1203"/>
        <v>336</v>
      </c>
      <c r="M1309" s="23">
        <f t="shared" si="1204"/>
        <v>0</v>
      </c>
      <c r="N1309" s="191">
        <f t="shared" ref="N1309:AP1311" si="1210">N1325</f>
        <v>336</v>
      </c>
      <c r="O1309" s="191">
        <f t="shared" si="1210"/>
        <v>336</v>
      </c>
      <c r="P1309" s="191">
        <f t="shared" si="1210"/>
        <v>336</v>
      </c>
      <c r="Q1309" s="111">
        <f t="shared" si="1210"/>
        <v>0</v>
      </c>
      <c r="R1309" s="111">
        <f t="shared" si="1210"/>
        <v>0</v>
      </c>
      <c r="S1309" s="111">
        <f t="shared" si="1210"/>
        <v>1095</v>
      </c>
      <c r="T1309" s="111">
        <f t="shared" si="1210"/>
        <v>0</v>
      </c>
      <c r="U1309" s="111">
        <f t="shared" si="1210"/>
        <v>0</v>
      </c>
      <c r="V1309" s="111">
        <f t="shared" si="1210"/>
        <v>0</v>
      </c>
      <c r="W1309" s="111">
        <f t="shared" si="1210"/>
        <v>0</v>
      </c>
      <c r="X1309" s="111">
        <f t="shared" si="1210"/>
        <v>0</v>
      </c>
      <c r="Y1309" s="111">
        <f t="shared" si="1210"/>
        <v>0</v>
      </c>
      <c r="Z1309" s="111">
        <f t="shared" si="1210"/>
        <v>0</v>
      </c>
      <c r="AA1309" s="111">
        <f t="shared" si="1210"/>
        <v>0</v>
      </c>
      <c r="AB1309" s="111">
        <f t="shared" si="1210"/>
        <v>0</v>
      </c>
      <c r="AC1309" s="111">
        <f t="shared" si="1210"/>
        <v>0</v>
      </c>
      <c r="AD1309" s="111">
        <f t="shared" si="1210"/>
        <v>0</v>
      </c>
      <c r="AE1309" s="292">
        <f t="shared" si="1181"/>
        <v>1431</v>
      </c>
      <c r="AF1309" s="111">
        <f t="shared" si="1210"/>
        <v>1431</v>
      </c>
      <c r="AG1309" s="111">
        <f t="shared" si="1210"/>
        <v>0</v>
      </c>
      <c r="AH1309" s="296">
        <f t="shared" si="1210"/>
        <v>366</v>
      </c>
      <c r="AI1309" s="111">
        <f t="shared" si="1210"/>
        <v>0</v>
      </c>
      <c r="AJ1309" s="111">
        <f t="shared" si="1210"/>
        <v>0</v>
      </c>
      <c r="AK1309" s="111">
        <f t="shared" si="1210"/>
        <v>0</v>
      </c>
      <c r="AL1309" s="111">
        <f t="shared" si="1210"/>
        <v>366</v>
      </c>
      <c r="AM1309" s="111">
        <f t="shared" si="1210"/>
        <v>366</v>
      </c>
      <c r="AN1309" s="111">
        <f t="shared" si="1210"/>
        <v>366</v>
      </c>
      <c r="AO1309" s="111">
        <f t="shared" si="1210"/>
        <v>366</v>
      </c>
      <c r="AP1309" s="111">
        <f t="shared" si="1210"/>
        <v>0</v>
      </c>
    </row>
    <row r="1310" spans="1:42" ht="21" customHeight="1">
      <c r="A1310" s="43"/>
      <c r="B1310" s="43"/>
      <c r="C1310" s="28" t="s">
        <v>299</v>
      </c>
      <c r="D1310" s="26">
        <v>1</v>
      </c>
      <c r="E1310" s="191">
        <f t="shared" si="1209"/>
        <v>181</v>
      </c>
      <c r="F1310" s="111">
        <f t="shared" si="1209"/>
        <v>336</v>
      </c>
      <c r="G1310" s="296">
        <f t="shared" si="1209"/>
        <v>336</v>
      </c>
      <c r="H1310" s="191">
        <f t="shared" si="1209"/>
        <v>84</v>
      </c>
      <c r="I1310" s="191">
        <f t="shared" si="1209"/>
        <v>84</v>
      </c>
      <c r="J1310" s="191">
        <f t="shared" si="1209"/>
        <v>84</v>
      </c>
      <c r="K1310" s="191">
        <f t="shared" si="1209"/>
        <v>84</v>
      </c>
      <c r="L1310" s="23">
        <f t="shared" si="1203"/>
        <v>336</v>
      </c>
      <c r="M1310" s="23">
        <f t="shared" si="1204"/>
        <v>0</v>
      </c>
      <c r="N1310" s="191">
        <f t="shared" si="1210"/>
        <v>336</v>
      </c>
      <c r="O1310" s="191">
        <f t="shared" si="1210"/>
        <v>336</v>
      </c>
      <c r="P1310" s="191">
        <f t="shared" si="1210"/>
        <v>336</v>
      </c>
      <c r="Q1310" s="111">
        <f t="shared" si="1210"/>
        <v>0</v>
      </c>
      <c r="R1310" s="111">
        <f t="shared" si="1210"/>
        <v>0</v>
      </c>
      <c r="S1310" s="111">
        <f t="shared" si="1210"/>
        <v>1095</v>
      </c>
      <c r="T1310" s="111">
        <f t="shared" si="1210"/>
        <v>0</v>
      </c>
      <c r="U1310" s="111">
        <f t="shared" si="1210"/>
        <v>0</v>
      </c>
      <c r="V1310" s="111">
        <f t="shared" si="1210"/>
        <v>0</v>
      </c>
      <c r="W1310" s="111">
        <f t="shared" si="1210"/>
        <v>0</v>
      </c>
      <c r="X1310" s="111">
        <f t="shared" si="1210"/>
        <v>0</v>
      </c>
      <c r="Y1310" s="111">
        <f t="shared" si="1210"/>
        <v>0</v>
      </c>
      <c r="Z1310" s="111">
        <f t="shared" si="1210"/>
        <v>0</v>
      </c>
      <c r="AA1310" s="111">
        <f t="shared" si="1210"/>
        <v>0</v>
      </c>
      <c r="AB1310" s="111">
        <f t="shared" si="1210"/>
        <v>0</v>
      </c>
      <c r="AC1310" s="111">
        <f t="shared" si="1210"/>
        <v>0</v>
      </c>
      <c r="AD1310" s="111">
        <f t="shared" si="1210"/>
        <v>0</v>
      </c>
      <c r="AE1310" s="292">
        <f t="shared" si="1181"/>
        <v>1431</v>
      </c>
      <c r="AF1310" s="111">
        <f t="shared" si="1210"/>
        <v>1431</v>
      </c>
      <c r="AG1310" s="111">
        <f t="shared" si="1210"/>
        <v>0</v>
      </c>
      <c r="AH1310" s="296">
        <f t="shared" si="1210"/>
        <v>366</v>
      </c>
      <c r="AI1310" s="111">
        <f t="shared" si="1210"/>
        <v>0</v>
      </c>
      <c r="AJ1310" s="111">
        <f t="shared" si="1210"/>
        <v>0</v>
      </c>
      <c r="AK1310" s="111">
        <f t="shared" si="1210"/>
        <v>0</v>
      </c>
      <c r="AL1310" s="111">
        <f t="shared" si="1210"/>
        <v>366</v>
      </c>
      <c r="AM1310" s="111">
        <f t="shared" si="1210"/>
        <v>366</v>
      </c>
      <c r="AN1310" s="111">
        <f t="shared" si="1210"/>
        <v>366</v>
      </c>
      <c r="AO1310" s="111">
        <f t="shared" si="1210"/>
        <v>366</v>
      </c>
      <c r="AP1310" s="111">
        <f t="shared" si="1210"/>
        <v>0</v>
      </c>
    </row>
    <row r="1311" spans="1:42" ht="20.25" customHeight="1">
      <c r="A1311" s="43"/>
      <c r="B1311" s="43"/>
      <c r="C1311" s="28" t="s">
        <v>741</v>
      </c>
      <c r="D1311" s="26">
        <v>20</v>
      </c>
      <c r="E1311" s="191">
        <f t="shared" si="1209"/>
        <v>181</v>
      </c>
      <c r="F1311" s="111">
        <f t="shared" si="1209"/>
        <v>336</v>
      </c>
      <c r="G1311" s="296">
        <f t="shared" si="1209"/>
        <v>336</v>
      </c>
      <c r="H1311" s="191">
        <f t="shared" si="1209"/>
        <v>84</v>
      </c>
      <c r="I1311" s="191">
        <f t="shared" si="1209"/>
        <v>84</v>
      </c>
      <c r="J1311" s="191">
        <f t="shared" si="1209"/>
        <v>84</v>
      </c>
      <c r="K1311" s="191">
        <f t="shared" si="1209"/>
        <v>84</v>
      </c>
      <c r="L1311" s="23">
        <f t="shared" si="1203"/>
        <v>336</v>
      </c>
      <c r="M1311" s="23">
        <f t="shared" si="1204"/>
        <v>0</v>
      </c>
      <c r="N1311" s="191">
        <f t="shared" si="1210"/>
        <v>336</v>
      </c>
      <c r="O1311" s="191">
        <f t="shared" si="1210"/>
        <v>336</v>
      </c>
      <c r="P1311" s="191">
        <f t="shared" si="1210"/>
        <v>336</v>
      </c>
      <c r="Q1311" s="111">
        <f t="shared" si="1210"/>
        <v>0</v>
      </c>
      <c r="R1311" s="111">
        <f t="shared" si="1210"/>
        <v>0</v>
      </c>
      <c r="S1311" s="111">
        <f t="shared" si="1210"/>
        <v>1095</v>
      </c>
      <c r="T1311" s="111">
        <f t="shared" si="1210"/>
        <v>0</v>
      </c>
      <c r="U1311" s="111">
        <f t="shared" si="1210"/>
        <v>0</v>
      </c>
      <c r="V1311" s="111">
        <f t="shared" si="1210"/>
        <v>0</v>
      </c>
      <c r="W1311" s="111">
        <f t="shared" si="1210"/>
        <v>0</v>
      </c>
      <c r="X1311" s="111">
        <f t="shared" si="1210"/>
        <v>0</v>
      </c>
      <c r="Y1311" s="111">
        <f t="shared" si="1210"/>
        <v>0</v>
      </c>
      <c r="Z1311" s="111">
        <f t="shared" si="1210"/>
        <v>0</v>
      </c>
      <c r="AA1311" s="111">
        <f t="shared" si="1210"/>
        <v>0</v>
      </c>
      <c r="AB1311" s="111">
        <f t="shared" si="1210"/>
        <v>0</v>
      </c>
      <c r="AC1311" s="111">
        <f t="shared" si="1210"/>
        <v>0</v>
      </c>
      <c r="AD1311" s="111">
        <f t="shared" si="1210"/>
        <v>0</v>
      </c>
      <c r="AE1311" s="292">
        <f t="shared" si="1181"/>
        <v>1431</v>
      </c>
      <c r="AF1311" s="111">
        <f t="shared" si="1210"/>
        <v>1431</v>
      </c>
      <c r="AG1311" s="111">
        <f t="shared" si="1210"/>
        <v>0</v>
      </c>
      <c r="AH1311" s="296">
        <f t="shared" si="1210"/>
        <v>366</v>
      </c>
      <c r="AI1311" s="111">
        <f t="shared" si="1210"/>
        <v>0</v>
      </c>
      <c r="AJ1311" s="111">
        <f t="shared" si="1210"/>
        <v>0</v>
      </c>
      <c r="AK1311" s="111">
        <f t="shared" si="1210"/>
        <v>0</v>
      </c>
      <c r="AL1311" s="111">
        <f t="shared" si="1210"/>
        <v>366</v>
      </c>
      <c r="AM1311" s="111">
        <f t="shared" si="1210"/>
        <v>366</v>
      </c>
      <c r="AN1311" s="111">
        <f t="shared" si="1210"/>
        <v>366</v>
      </c>
      <c r="AO1311" s="111">
        <f t="shared" si="1210"/>
        <v>366</v>
      </c>
      <c r="AP1311" s="111">
        <f t="shared" si="1210"/>
        <v>0</v>
      </c>
    </row>
    <row r="1312" spans="1:42" ht="24.75" hidden="1" customHeight="1">
      <c r="A1312" s="43"/>
      <c r="B1312" s="43"/>
      <c r="C1312" s="25" t="s">
        <v>311</v>
      </c>
      <c r="D1312" s="26"/>
      <c r="E1312" s="186"/>
      <c r="F1312" s="30"/>
      <c r="G1312" s="93"/>
      <c r="H1312" s="186"/>
      <c r="I1312" s="186"/>
      <c r="J1312" s="186"/>
      <c r="K1312" s="186"/>
      <c r="L1312" s="23">
        <f t="shared" si="1203"/>
        <v>0</v>
      </c>
      <c r="M1312" s="23">
        <f t="shared" si="1204"/>
        <v>0</v>
      </c>
      <c r="N1312" s="186"/>
      <c r="O1312" s="186"/>
      <c r="P1312" s="186"/>
      <c r="Q1312" s="30"/>
      <c r="R1312" s="30"/>
      <c r="S1312" s="30"/>
      <c r="T1312" s="30"/>
      <c r="U1312" s="30"/>
      <c r="V1312" s="30"/>
      <c r="W1312" s="30"/>
      <c r="X1312" s="30"/>
      <c r="Y1312" s="30"/>
      <c r="Z1312" s="30"/>
      <c r="AA1312" s="30"/>
      <c r="AB1312" s="30"/>
      <c r="AC1312" s="30"/>
      <c r="AD1312" s="30"/>
      <c r="AE1312" s="292">
        <f t="shared" si="1181"/>
        <v>0</v>
      </c>
      <c r="AF1312" s="30"/>
      <c r="AG1312" s="30"/>
      <c r="AH1312" s="93"/>
      <c r="AI1312" s="30"/>
      <c r="AJ1312" s="30"/>
      <c r="AK1312" s="30"/>
      <c r="AL1312" s="30"/>
      <c r="AM1312" s="30"/>
      <c r="AN1312" s="30"/>
      <c r="AO1312" s="30"/>
      <c r="AP1312" s="30"/>
    </row>
    <row r="1313" spans="1:42" ht="24.75" hidden="1" customHeight="1">
      <c r="A1313" s="43"/>
      <c r="B1313" s="43"/>
      <c r="C1313" s="28" t="s">
        <v>742</v>
      </c>
      <c r="D1313" s="26">
        <v>56</v>
      </c>
      <c r="E1313" s="186"/>
      <c r="F1313" s="30"/>
      <c r="G1313" s="93"/>
      <c r="H1313" s="186"/>
      <c r="I1313" s="186"/>
      <c r="J1313" s="186"/>
      <c r="K1313" s="186"/>
      <c r="L1313" s="23">
        <f t="shared" si="1203"/>
        <v>0</v>
      </c>
      <c r="M1313" s="23">
        <f t="shared" si="1204"/>
        <v>0</v>
      </c>
      <c r="N1313" s="186"/>
      <c r="O1313" s="186"/>
      <c r="P1313" s="186"/>
      <c r="Q1313" s="30"/>
      <c r="R1313" s="30"/>
      <c r="S1313" s="30"/>
      <c r="T1313" s="30"/>
      <c r="U1313" s="30"/>
      <c r="V1313" s="30"/>
      <c r="W1313" s="30"/>
      <c r="X1313" s="30"/>
      <c r="Y1313" s="30"/>
      <c r="Z1313" s="30"/>
      <c r="AA1313" s="30"/>
      <c r="AB1313" s="30"/>
      <c r="AC1313" s="30"/>
      <c r="AD1313" s="30"/>
      <c r="AE1313" s="292">
        <f t="shared" si="1181"/>
        <v>0</v>
      </c>
      <c r="AF1313" s="30"/>
      <c r="AG1313" s="30"/>
      <c r="AH1313" s="93"/>
      <c r="AI1313" s="30"/>
      <c r="AJ1313" s="30"/>
      <c r="AK1313" s="30"/>
      <c r="AL1313" s="30"/>
      <c r="AM1313" s="30"/>
      <c r="AN1313" s="30"/>
      <c r="AO1313" s="30"/>
      <c r="AP1313" s="30"/>
    </row>
    <row r="1314" spans="1:42" ht="18.75" hidden="1" customHeight="1">
      <c r="A1314" s="43" t="s">
        <v>525</v>
      </c>
      <c r="B1314" s="43"/>
      <c r="C1314" s="25" t="s">
        <v>743</v>
      </c>
      <c r="D1314" s="26" t="s">
        <v>744</v>
      </c>
      <c r="E1314" s="186"/>
      <c r="F1314" s="30"/>
      <c r="G1314" s="93"/>
      <c r="H1314" s="186"/>
      <c r="I1314" s="186"/>
      <c r="J1314" s="186"/>
      <c r="K1314" s="186"/>
      <c r="L1314" s="23">
        <f t="shared" si="1203"/>
        <v>0</v>
      </c>
      <c r="M1314" s="23">
        <f t="shared" si="1204"/>
        <v>0</v>
      </c>
      <c r="N1314" s="186"/>
      <c r="O1314" s="186"/>
      <c r="P1314" s="186"/>
      <c r="Q1314" s="30"/>
      <c r="R1314" s="30"/>
      <c r="S1314" s="30"/>
      <c r="T1314" s="30"/>
      <c r="U1314" s="30"/>
      <c r="V1314" s="30"/>
      <c r="W1314" s="30"/>
      <c r="X1314" s="30"/>
      <c r="Y1314" s="30"/>
      <c r="Z1314" s="30"/>
      <c r="AA1314" s="30"/>
      <c r="AB1314" s="30"/>
      <c r="AC1314" s="30"/>
      <c r="AD1314" s="30"/>
      <c r="AE1314" s="292">
        <f t="shared" si="1181"/>
        <v>0</v>
      </c>
      <c r="AF1314" s="30"/>
      <c r="AG1314" s="30"/>
      <c r="AH1314" s="93"/>
      <c r="AI1314" s="30"/>
      <c r="AJ1314" s="30"/>
      <c r="AK1314" s="30"/>
      <c r="AL1314" s="30"/>
      <c r="AM1314" s="30"/>
      <c r="AN1314" s="30"/>
      <c r="AO1314" s="30"/>
      <c r="AP1314" s="30"/>
    </row>
    <row r="1315" spans="1:42" ht="24.75" hidden="1" customHeight="1">
      <c r="A1315" s="43"/>
      <c r="B1315" s="43"/>
      <c r="C1315" s="25" t="s">
        <v>311</v>
      </c>
      <c r="D1315" s="26"/>
      <c r="E1315" s="186"/>
      <c r="F1315" s="30"/>
      <c r="G1315" s="93"/>
      <c r="H1315" s="186"/>
      <c r="I1315" s="186"/>
      <c r="J1315" s="186"/>
      <c r="K1315" s="186"/>
      <c r="L1315" s="23">
        <f t="shared" si="1203"/>
        <v>0</v>
      </c>
      <c r="M1315" s="23">
        <f t="shared" si="1204"/>
        <v>0</v>
      </c>
      <c r="N1315" s="186"/>
      <c r="O1315" s="186"/>
      <c r="P1315" s="186"/>
      <c r="Q1315" s="30"/>
      <c r="R1315" s="30"/>
      <c r="S1315" s="30"/>
      <c r="T1315" s="30"/>
      <c r="U1315" s="30"/>
      <c r="V1315" s="30"/>
      <c r="W1315" s="30"/>
      <c r="X1315" s="30"/>
      <c r="Y1315" s="30"/>
      <c r="Z1315" s="30"/>
      <c r="AA1315" s="30"/>
      <c r="AB1315" s="30"/>
      <c r="AC1315" s="30"/>
      <c r="AD1315" s="30"/>
      <c r="AE1315" s="292">
        <f t="shared" si="1181"/>
        <v>0</v>
      </c>
      <c r="AF1315" s="30"/>
      <c r="AG1315" s="30"/>
      <c r="AH1315" s="93"/>
      <c r="AI1315" s="30"/>
      <c r="AJ1315" s="30"/>
      <c r="AK1315" s="30"/>
      <c r="AL1315" s="30"/>
      <c r="AM1315" s="30"/>
      <c r="AN1315" s="30"/>
      <c r="AO1315" s="30"/>
      <c r="AP1315" s="30"/>
    </row>
    <row r="1316" spans="1:42" ht="24" hidden="1" customHeight="1">
      <c r="A1316" s="43"/>
      <c r="B1316" s="43"/>
      <c r="C1316" s="28" t="s">
        <v>742</v>
      </c>
      <c r="D1316" s="29">
        <v>56.01</v>
      </c>
      <c r="E1316" s="186"/>
      <c r="F1316" s="30"/>
      <c r="G1316" s="93"/>
      <c r="H1316" s="186"/>
      <c r="I1316" s="186"/>
      <c r="J1316" s="186"/>
      <c r="K1316" s="186"/>
      <c r="L1316" s="23">
        <f t="shared" si="1203"/>
        <v>0</v>
      </c>
      <c r="M1316" s="23">
        <f t="shared" si="1204"/>
        <v>0</v>
      </c>
      <c r="N1316" s="186"/>
      <c r="O1316" s="186"/>
      <c r="P1316" s="186"/>
      <c r="Q1316" s="30"/>
      <c r="R1316" s="30"/>
      <c r="S1316" s="30"/>
      <c r="T1316" s="30"/>
      <c r="U1316" s="30"/>
      <c r="V1316" s="30"/>
      <c r="W1316" s="30"/>
      <c r="X1316" s="30"/>
      <c r="Y1316" s="30"/>
      <c r="Z1316" s="30"/>
      <c r="AA1316" s="30"/>
      <c r="AB1316" s="30"/>
      <c r="AC1316" s="30"/>
      <c r="AD1316" s="30"/>
      <c r="AE1316" s="292">
        <f t="shared" si="1181"/>
        <v>0</v>
      </c>
      <c r="AF1316" s="30"/>
      <c r="AG1316" s="30"/>
      <c r="AH1316" s="93"/>
      <c r="AI1316" s="30"/>
      <c r="AJ1316" s="30"/>
      <c r="AK1316" s="30"/>
      <c r="AL1316" s="30"/>
      <c r="AM1316" s="30"/>
      <c r="AN1316" s="30"/>
      <c r="AO1316" s="30"/>
      <c r="AP1316" s="30"/>
    </row>
    <row r="1317" spans="1:42" ht="24.75" hidden="1" customHeight="1">
      <c r="A1317" s="43"/>
      <c r="B1317" s="43"/>
      <c r="C1317" s="28" t="s">
        <v>382</v>
      </c>
      <c r="D1317" s="29" t="s">
        <v>492</v>
      </c>
      <c r="E1317" s="186"/>
      <c r="F1317" s="30"/>
      <c r="G1317" s="93"/>
      <c r="H1317" s="186"/>
      <c r="I1317" s="186"/>
      <c r="J1317" s="186"/>
      <c r="K1317" s="186"/>
      <c r="L1317" s="23">
        <f t="shared" si="1203"/>
        <v>0</v>
      </c>
      <c r="M1317" s="23">
        <f t="shared" si="1204"/>
        <v>0</v>
      </c>
      <c r="N1317" s="186"/>
      <c r="O1317" s="186"/>
      <c r="P1317" s="186"/>
      <c r="Q1317" s="30"/>
      <c r="R1317" s="30"/>
      <c r="S1317" s="30"/>
      <c r="T1317" s="30"/>
      <c r="U1317" s="30"/>
      <c r="V1317" s="30"/>
      <c r="W1317" s="30"/>
      <c r="X1317" s="30"/>
      <c r="Y1317" s="30"/>
      <c r="Z1317" s="30"/>
      <c r="AA1317" s="30"/>
      <c r="AB1317" s="30"/>
      <c r="AC1317" s="30"/>
      <c r="AD1317" s="30"/>
      <c r="AE1317" s="292">
        <f t="shared" si="1181"/>
        <v>0</v>
      </c>
      <c r="AF1317" s="30"/>
      <c r="AG1317" s="30"/>
      <c r="AH1317" s="93"/>
      <c r="AI1317" s="30"/>
      <c r="AJ1317" s="30"/>
      <c r="AK1317" s="30"/>
      <c r="AL1317" s="30"/>
      <c r="AM1317" s="30"/>
      <c r="AN1317" s="30"/>
      <c r="AO1317" s="30"/>
      <c r="AP1317" s="30"/>
    </row>
    <row r="1318" spans="1:42" ht="24.75" hidden="1" customHeight="1">
      <c r="A1318" s="43" t="s">
        <v>532</v>
      </c>
      <c r="B1318" s="43"/>
      <c r="C1318" s="31" t="s">
        <v>745</v>
      </c>
      <c r="D1318" s="26" t="s">
        <v>744</v>
      </c>
      <c r="E1318" s="186"/>
      <c r="F1318" s="30"/>
      <c r="G1318" s="93"/>
      <c r="H1318" s="186"/>
      <c r="I1318" s="186"/>
      <c r="J1318" s="186"/>
      <c r="K1318" s="186"/>
      <c r="L1318" s="23">
        <f t="shared" si="1203"/>
        <v>0</v>
      </c>
      <c r="M1318" s="23">
        <f t="shared" si="1204"/>
        <v>0</v>
      </c>
      <c r="N1318" s="186"/>
      <c r="O1318" s="186"/>
      <c r="P1318" s="186"/>
      <c r="Q1318" s="30"/>
      <c r="R1318" s="30"/>
      <c r="S1318" s="30"/>
      <c r="T1318" s="30"/>
      <c r="U1318" s="30"/>
      <c r="V1318" s="30"/>
      <c r="W1318" s="30"/>
      <c r="X1318" s="30"/>
      <c r="Y1318" s="30"/>
      <c r="Z1318" s="30"/>
      <c r="AA1318" s="30"/>
      <c r="AB1318" s="30"/>
      <c r="AC1318" s="30"/>
      <c r="AD1318" s="30"/>
      <c r="AE1318" s="292">
        <f t="shared" si="1181"/>
        <v>0</v>
      </c>
      <c r="AF1318" s="30"/>
      <c r="AG1318" s="30"/>
      <c r="AH1318" s="93"/>
      <c r="AI1318" s="30"/>
      <c r="AJ1318" s="30"/>
      <c r="AK1318" s="30"/>
      <c r="AL1318" s="30"/>
      <c r="AM1318" s="30"/>
      <c r="AN1318" s="30"/>
      <c r="AO1318" s="30"/>
      <c r="AP1318" s="30"/>
    </row>
    <row r="1319" spans="1:42" ht="24.75" hidden="1" customHeight="1">
      <c r="A1319" s="43"/>
      <c r="B1319" s="43"/>
      <c r="C1319" s="25" t="s">
        <v>311</v>
      </c>
      <c r="D1319" s="29">
        <v>0</v>
      </c>
      <c r="E1319" s="186"/>
      <c r="F1319" s="30"/>
      <c r="G1319" s="93"/>
      <c r="H1319" s="186"/>
      <c r="I1319" s="186"/>
      <c r="J1319" s="186"/>
      <c r="K1319" s="186"/>
      <c r="L1319" s="23">
        <f t="shared" si="1203"/>
        <v>0</v>
      </c>
      <c r="M1319" s="23">
        <f t="shared" si="1204"/>
        <v>0</v>
      </c>
      <c r="N1319" s="186"/>
      <c r="O1319" s="186"/>
      <c r="P1319" s="186"/>
      <c r="Q1319" s="30"/>
      <c r="R1319" s="30"/>
      <c r="S1319" s="30"/>
      <c r="T1319" s="30"/>
      <c r="U1319" s="30"/>
      <c r="V1319" s="30"/>
      <c r="W1319" s="30"/>
      <c r="X1319" s="30"/>
      <c r="Y1319" s="30"/>
      <c r="Z1319" s="30"/>
      <c r="AA1319" s="30"/>
      <c r="AB1319" s="30"/>
      <c r="AC1319" s="30"/>
      <c r="AD1319" s="30"/>
      <c r="AE1319" s="292">
        <f t="shared" si="1181"/>
        <v>0</v>
      </c>
      <c r="AF1319" s="30"/>
      <c r="AG1319" s="30"/>
      <c r="AH1319" s="93"/>
      <c r="AI1319" s="30"/>
      <c r="AJ1319" s="30"/>
      <c r="AK1319" s="30"/>
      <c r="AL1319" s="30"/>
      <c r="AM1319" s="30"/>
      <c r="AN1319" s="30"/>
      <c r="AO1319" s="30"/>
      <c r="AP1319" s="30"/>
    </row>
    <row r="1320" spans="1:42" ht="24.75" hidden="1" customHeight="1">
      <c r="A1320" s="43"/>
      <c r="B1320" s="43"/>
      <c r="C1320" s="28" t="s">
        <v>742</v>
      </c>
      <c r="D1320" s="29">
        <v>56.01</v>
      </c>
      <c r="E1320" s="186"/>
      <c r="F1320" s="30"/>
      <c r="G1320" s="93"/>
      <c r="H1320" s="186"/>
      <c r="I1320" s="186"/>
      <c r="J1320" s="186"/>
      <c r="K1320" s="186"/>
      <c r="L1320" s="23">
        <f t="shared" si="1203"/>
        <v>0</v>
      </c>
      <c r="M1320" s="23">
        <f t="shared" si="1204"/>
        <v>0</v>
      </c>
      <c r="N1320" s="186"/>
      <c r="O1320" s="186"/>
      <c r="P1320" s="186"/>
      <c r="Q1320" s="30"/>
      <c r="R1320" s="30"/>
      <c r="S1320" s="30"/>
      <c r="T1320" s="30"/>
      <c r="U1320" s="30"/>
      <c r="V1320" s="30"/>
      <c r="W1320" s="30"/>
      <c r="X1320" s="30"/>
      <c r="Y1320" s="30"/>
      <c r="Z1320" s="30"/>
      <c r="AA1320" s="30"/>
      <c r="AB1320" s="30"/>
      <c r="AC1320" s="30"/>
      <c r="AD1320" s="30"/>
      <c r="AE1320" s="292">
        <f t="shared" si="1181"/>
        <v>0</v>
      </c>
      <c r="AF1320" s="30"/>
      <c r="AG1320" s="30"/>
      <c r="AH1320" s="93"/>
      <c r="AI1320" s="30"/>
      <c r="AJ1320" s="30"/>
      <c r="AK1320" s="30"/>
      <c r="AL1320" s="30"/>
      <c r="AM1320" s="30"/>
      <c r="AN1320" s="30"/>
      <c r="AO1320" s="30"/>
      <c r="AP1320" s="30"/>
    </row>
    <row r="1321" spans="1:42" ht="24.75" hidden="1" customHeight="1">
      <c r="A1321" s="43"/>
      <c r="B1321" s="43"/>
      <c r="C1321" s="28" t="s">
        <v>518</v>
      </c>
      <c r="D1321" s="29" t="s">
        <v>489</v>
      </c>
      <c r="E1321" s="186"/>
      <c r="F1321" s="30"/>
      <c r="G1321" s="93"/>
      <c r="H1321" s="186"/>
      <c r="I1321" s="186"/>
      <c r="J1321" s="186"/>
      <c r="K1321" s="186"/>
      <c r="L1321" s="23">
        <f t="shared" si="1203"/>
        <v>0</v>
      </c>
      <c r="M1321" s="23">
        <f t="shared" si="1204"/>
        <v>0</v>
      </c>
      <c r="N1321" s="186"/>
      <c r="O1321" s="186"/>
      <c r="P1321" s="186"/>
      <c r="Q1321" s="30"/>
      <c r="R1321" s="30"/>
      <c r="S1321" s="30"/>
      <c r="T1321" s="30"/>
      <c r="U1321" s="30"/>
      <c r="V1321" s="30"/>
      <c r="W1321" s="30"/>
      <c r="X1321" s="30"/>
      <c r="Y1321" s="30"/>
      <c r="Z1321" s="30"/>
      <c r="AA1321" s="30"/>
      <c r="AB1321" s="30"/>
      <c r="AC1321" s="30"/>
      <c r="AD1321" s="30"/>
      <c r="AE1321" s="292">
        <f t="shared" si="1181"/>
        <v>0</v>
      </c>
      <c r="AF1321" s="30"/>
      <c r="AG1321" s="30"/>
      <c r="AH1321" s="93"/>
      <c r="AI1321" s="30"/>
      <c r="AJ1321" s="30"/>
      <c r="AK1321" s="30"/>
      <c r="AL1321" s="30"/>
      <c r="AM1321" s="30"/>
      <c r="AN1321" s="30"/>
      <c r="AO1321" s="30"/>
      <c r="AP1321" s="30"/>
    </row>
    <row r="1322" spans="1:42" ht="24.75" hidden="1" customHeight="1">
      <c r="A1322" s="43"/>
      <c r="B1322" s="43"/>
      <c r="C1322" s="28" t="s">
        <v>746</v>
      </c>
      <c r="D1322" s="29" t="s">
        <v>491</v>
      </c>
      <c r="E1322" s="186"/>
      <c r="F1322" s="30"/>
      <c r="G1322" s="93"/>
      <c r="H1322" s="186"/>
      <c r="I1322" s="186"/>
      <c r="J1322" s="186"/>
      <c r="K1322" s="186"/>
      <c r="L1322" s="23">
        <f t="shared" si="1203"/>
        <v>0</v>
      </c>
      <c r="M1322" s="23">
        <f t="shared" si="1204"/>
        <v>0</v>
      </c>
      <c r="N1322" s="186"/>
      <c r="O1322" s="186"/>
      <c r="P1322" s="186"/>
      <c r="Q1322" s="30"/>
      <c r="R1322" s="30"/>
      <c r="S1322" s="30"/>
      <c r="T1322" s="30"/>
      <c r="U1322" s="30"/>
      <c r="V1322" s="30"/>
      <c r="W1322" s="30"/>
      <c r="X1322" s="30"/>
      <c r="Y1322" s="30"/>
      <c r="Z1322" s="30"/>
      <c r="AA1322" s="30"/>
      <c r="AB1322" s="30"/>
      <c r="AC1322" s="30"/>
      <c r="AD1322" s="30"/>
      <c r="AE1322" s="292">
        <f t="shared" si="1181"/>
        <v>0</v>
      </c>
      <c r="AF1322" s="30"/>
      <c r="AG1322" s="30"/>
      <c r="AH1322" s="93"/>
      <c r="AI1322" s="30"/>
      <c r="AJ1322" s="30"/>
      <c r="AK1322" s="30"/>
      <c r="AL1322" s="30"/>
      <c r="AM1322" s="30"/>
      <c r="AN1322" s="30"/>
      <c r="AO1322" s="30"/>
      <c r="AP1322" s="30"/>
    </row>
    <row r="1323" spans="1:42" ht="24.75" hidden="1" customHeight="1">
      <c r="A1323" s="43"/>
      <c r="B1323" s="43"/>
      <c r="C1323" s="28" t="s">
        <v>737</v>
      </c>
      <c r="D1323" s="29" t="s">
        <v>492</v>
      </c>
      <c r="E1323" s="186"/>
      <c r="F1323" s="30"/>
      <c r="G1323" s="93"/>
      <c r="H1323" s="186"/>
      <c r="I1323" s="186"/>
      <c r="J1323" s="186"/>
      <c r="K1323" s="186"/>
      <c r="L1323" s="23">
        <f t="shared" si="1203"/>
        <v>0</v>
      </c>
      <c r="M1323" s="23">
        <f t="shared" si="1204"/>
        <v>0</v>
      </c>
      <c r="N1323" s="186"/>
      <c r="O1323" s="186"/>
      <c r="P1323" s="186"/>
      <c r="Q1323" s="30"/>
      <c r="R1323" s="30"/>
      <c r="S1323" s="30"/>
      <c r="T1323" s="30"/>
      <c r="U1323" s="30"/>
      <c r="V1323" s="30"/>
      <c r="W1323" s="30"/>
      <c r="X1323" s="30"/>
      <c r="Y1323" s="30"/>
      <c r="Z1323" s="30"/>
      <c r="AA1323" s="30"/>
      <c r="AB1323" s="30"/>
      <c r="AC1323" s="30"/>
      <c r="AD1323" s="30"/>
      <c r="AE1323" s="292">
        <f t="shared" si="1181"/>
        <v>0</v>
      </c>
      <c r="AF1323" s="30"/>
      <c r="AG1323" s="30"/>
      <c r="AH1323" s="93"/>
      <c r="AI1323" s="30"/>
      <c r="AJ1323" s="30"/>
      <c r="AK1323" s="30"/>
      <c r="AL1323" s="30"/>
      <c r="AM1323" s="30"/>
      <c r="AN1323" s="30"/>
      <c r="AO1323" s="30"/>
      <c r="AP1323" s="30"/>
    </row>
    <row r="1324" spans="1:42" ht="27" customHeight="1">
      <c r="A1324" s="43"/>
      <c r="B1324" s="43"/>
      <c r="C1324" s="154" t="s">
        <v>747</v>
      </c>
      <c r="D1324" s="129"/>
      <c r="E1324" s="261">
        <f t="shared" ref="E1324:T1326" si="1211">E1325</f>
        <v>181</v>
      </c>
      <c r="F1324" s="130">
        <f t="shared" si="1211"/>
        <v>336</v>
      </c>
      <c r="G1324" s="158">
        <f t="shared" si="1211"/>
        <v>336</v>
      </c>
      <c r="H1324" s="261">
        <f t="shared" si="1211"/>
        <v>84</v>
      </c>
      <c r="I1324" s="261">
        <f t="shared" si="1211"/>
        <v>84</v>
      </c>
      <c r="J1324" s="261">
        <f t="shared" si="1211"/>
        <v>84</v>
      </c>
      <c r="K1324" s="261">
        <f t="shared" si="1211"/>
        <v>84</v>
      </c>
      <c r="L1324" s="23">
        <f t="shared" si="1203"/>
        <v>336</v>
      </c>
      <c r="M1324" s="23">
        <f t="shared" si="1204"/>
        <v>0</v>
      </c>
      <c r="N1324" s="261">
        <f t="shared" si="1211"/>
        <v>336</v>
      </c>
      <c r="O1324" s="261">
        <f t="shared" si="1211"/>
        <v>336</v>
      </c>
      <c r="P1324" s="261">
        <f t="shared" si="1211"/>
        <v>336</v>
      </c>
      <c r="Q1324" s="130">
        <f t="shared" si="1211"/>
        <v>0</v>
      </c>
      <c r="R1324" s="130">
        <f t="shared" si="1211"/>
        <v>0</v>
      </c>
      <c r="S1324" s="130">
        <f t="shared" si="1211"/>
        <v>1095</v>
      </c>
      <c r="T1324" s="130">
        <f t="shared" si="1211"/>
        <v>0</v>
      </c>
      <c r="U1324" s="130">
        <f t="shared" ref="U1324:AP1326" si="1212">U1325</f>
        <v>0</v>
      </c>
      <c r="V1324" s="130">
        <f t="shared" si="1212"/>
        <v>0</v>
      </c>
      <c r="W1324" s="130">
        <f t="shared" si="1212"/>
        <v>0</v>
      </c>
      <c r="X1324" s="130">
        <f t="shared" si="1212"/>
        <v>0</v>
      </c>
      <c r="Y1324" s="130">
        <f t="shared" si="1212"/>
        <v>0</v>
      </c>
      <c r="Z1324" s="130">
        <f t="shared" si="1212"/>
        <v>0</v>
      </c>
      <c r="AA1324" s="130">
        <f t="shared" si="1212"/>
        <v>0</v>
      </c>
      <c r="AB1324" s="130">
        <f t="shared" si="1212"/>
        <v>0</v>
      </c>
      <c r="AC1324" s="130">
        <f t="shared" si="1212"/>
        <v>0</v>
      </c>
      <c r="AD1324" s="130">
        <f t="shared" si="1212"/>
        <v>0</v>
      </c>
      <c r="AE1324" s="292">
        <f t="shared" si="1181"/>
        <v>1431</v>
      </c>
      <c r="AF1324" s="130">
        <f t="shared" si="1212"/>
        <v>1431</v>
      </c>
      <c r="AG1324" s="130">
        <f t="shared" si="1212"/>
        <v>0</v>
      </c>
      <c r="AH1324" s="158">
        <f t="shared" si="1212"/>
        <v>366</v>
      </c>
      <c r="AI1324" s="130">
        <f t="shared" si="1212"/>
        <v>0</v>
      </c>
      <c r="AJ1324" s="130">
        <f t="shared" si="1212"/>
        <v>0</v>
      </c>
      <c r="AK1324" s="130">
        <f t="shared" si="1212"/>
        <v>0</v>
      </c>
      <c r="AL1324" s="130">
        <f t="shared" si="1212"/>
        <v>366</v>
      </c>
      <c r="AM1324" s="130">
        <f t="shared" si="1212"/>
        <v>366</v>
      </c>
      <c r="AN1324" s="130">
        <f t="shared" si="1212"/>
        <v>366</v>
      </c>
      <c r="AO1324" s="130">
        <f t="shared" si="1212"/>
        <v>366</v>
      </c>
      <c r="AP1324" s="130">
        <f t="shared" si="1212"/>
        <v>0</v>
      </c>
    </row>
    <row r="1325" spans="1:42" ht="18.75" customHeight="1">
      <c r="A1325" s="43"/>
      <c r="B1325" s="43"/>
      <c r="C1325" s="25" t="s">
        <v>298</v>
      </c>
      <c r="D1325" s="29"/>
      <c r="E1325" s="253">
        <f t="shared" si="1211"/>
        <v>181</v>
      </c>
      <c r="F1325" s="45">
        <f t="shared" si="1211"/>
        <v>336</v>
      </c>
      <c r="G1325" s="289">
        <f t="shared" si="1211"/>
        <v>336</v>
      </c>
      <c r="H1325" s="253">
        <f t="shared" si="1211"/>
        <v>84</v>
      </c>
      <c r="I1325" s="253">
        <f t="shared" si="1211"/>
        <v>84</v>
      </c>
      <c r="J1325" s="253">
        <f t="shared" si="1211"/>
        <v>84</v>
      </c>
      <c r="K1325" s="253">
        <f t="shared" si="1211"/>
        <v>84</v>
      </c>
      <c r="L1325" s="23">
        <f t="shared" si="1203"/>
        <v>336</v>
      </c>
      <c r="M1325" s="23">
        <f t="shared" si="1204"/>
        <v>0</v>
      </c>
      <c r="N1325" s="253">
        <f t="shared" si="1211"/>
        <v>336</v>
      </c>
      <c r="O1325" s="253">
        <f t="shared" si="1211"/>
        <v>336</v>
      </c>
      <c r="P1325" s="253">
        <f t="shared" si="1211"/>
        <v>336</v>
      </c>
      <c r="Q1325" s="45">
        <f t="shared" si="1211"/>
        <v>0</v>
      </c>
      <c r="R1325" s="45">
        <f t="shared" si="1211"/>
        <v>0</v>
      </c>
      <c r="S1325" s="45">
        <f t="shared" si="1211"/>
        <v>1095</v>
      </c>
      <c r="T1325" s="45">
        <f t="shared" si="1211"/>
        <v>0</v>
      </c>
      <c r="U1325" s="45">
        <f t="shared" si="1212"/>
        <v>0</v>
      </c>
      <c r="V1325" s="45">
        <f t="shared" si="1212"/>
        <v>0</v>
      </c>
      <c r="W1325" s="45">
        <f t="shared" si="1212"/>
        <v>0</v>
      </c>
      <c r="X1325" s="45">
        <f t="shared" si="1212"/>
        <v>0</v>
      </c>
      <c r="Y1325" s="45">
        <f t="shared" si="1212"/>
        <v>0</v>
      </c>
      <c r="Z1325" s="45">
        <f t="shared" si="1212"/>
        <v>0</v>
      </c>
      <c r="AA1325" s="45">
        <f t="shared" si="1212"/>
        <v>0</v>
      </c>
      <c r="AB1325" s="45">
        <f t="shared" si="1212"/>
        <v>0</v>
      </c>
      <c r="AC1325" s="45">
        <f t="shared" si="1212"/>
        <v>0</v>
      </c>
      <c r="AD1325" s="45">
        <f t="shared" si="1212"/>
        <v>0</v>
      </c>
      <c r="AE1325" s="292">
        <f t="shared" si="1181"/>
        <v>1431</v>
      </c>
      <c r="AF1325" s="45">
        <f t="shared" si="1212"/>
        <v>1431</v>
      </c>
      <c r="AG1325" s="45">
        <f t="shared" si="1212"/>
        <v>0</v>
      </c>
      <c r="AH1325" s="289">
        <f t="shared" si="1212"/>
        <v>366</v>
      </c>
      <c r="AI1325" s="45">
        <f t="shared" si="1212"/>
        <v>0</v>
      </c>
      <c r="AJ1325" s="45">
        <f t="shared" si="1212"/>
        <v>0</v>
      </c>
      <c r="AK1325" s="45">
        <f t="shared" si="1212"/>
        <v>0</v>
      </c>
      <c r="AL1325" s="45">
        <f t="shared" si="1212"/>
        <v>366</v>
      </c>
      <c r="AM1325" s="45">
        <f t="shared" si="1212"/>
        <v>366</v>
      </c>
      <c r="AN1325" s="45">
        <f t="shared" si="1212"/>
        <v>366</v>
      </c>
      <c r="AO1325" s="45">
        <f t="shared" si="1212"/>
        <v>366</v>
      </c>
      <c r="AP1325" s="45">
        <f t="shared" si="1212"/>
        <v>0</v>
      </c>
    </row>
    <row r="1326" spans="1:42" ht="17.25" customHeight="1">
      <c r="A1326" s="43"/>
      <c r="B1326" s="43"/>
      <c r="C1326" s="28" t="s">
        <v>299</v>
      </c>
      <c r="D1326" s="29"/>
      <c r="E1326" s="253">
        <f t="shared" si="1211"/>
        <v>181</v>
      </c>
      <c r="F1326" s="45">
        <f t="shared" si="1211"/>
        <v>336</v>
      </c>
      <c r="G1326" s="289">
        <f t="shared" si="1211"/>
        <v>336</v>
      </c>
      <c r="H1326" s="253">
        <f t="shared" si="1211"/>
        <v>84</v>
      </c>
      <c r="I1326" s="253">
        <f t="shared" si="1211"/>
        <v>84</v>
      </c>
      <c r="J1326" s="253">
        <f t="shared" si="1211"/>
        <v>84</v>
      </c>
      <c r="K1326" s="253">
        <f t="shared" si="1211"/>
        <v>84</v>
      </c>
      <c r="L1326" s="23">
        <f t="shared" si="1203"/>
        <v>336</v>
      </c>
      <c r="M1326" s="23">
        <f t="shared" si="1204"/>
        <v>0</v>
      </c>
      <c r="N1326" s="253">
        <f t="shared" si="1211"/>
        <v>336</v>
      </c>
      <c r="O1326" s="253">
        <f t="shared" si="1211"/>
        <v>336</v>
      </c>
      <c r="P1326" s="253">
        <f t="shared" si="1211"/>
        <v>336</v>
      </c>
      <c r="Q1326" s="45">
        <f t="shared" si="1211"/>
        <v>0</v>
      </c>
      <c r="R1326" s="45">
        <f t="shared" si="1211"/>
        <v>0</v>
      </c>
      <c r="S1326" s="45">
        <f t="shared" si="1211"/>
        <v>1095</v>
      </c>
      <c r="T1326" s="45">
        <f t="shared" si="1211"/>
        <v>0</v>
      </c>
      <c r="U1326" s="45">
        <f t="shared" si="1212"/>
        <v>0</v>
      </c>
      <c r="V1326" s="45">
        <f t="shared" si="1212"/>
        <v>0</v>
      </c>
      <c r="W1326" s="45">
        <f t="shared" si="1212"/>
        <v>0</v>
      </c>
      <c r="X1326" s="45">
        <f t="shared" si="1212"/>
        <v>0</v>
      </c>
      <c r="Y1326" s="45">
        <f t="shared" si="1212"/>
        <v>0</v>
      </c>
      <c r="Z1326" s="45">
        <f t="shared" si="1212"/>
        <v>0</v>
      </c>
      <c r="AA1326" s="45">
        <f t="shared" si="1212"/>
        <v>0</v>
      </c>
      <c r="AB1326" s="45">
        <f t="shared" si="1212"/>
        <v>0</v>
      </c>
      <c r="AC1326" s="45">
        <f t="shared" si="1212"/>
        <v>0</v>
      </c>
      <c r="AD1326" s="45">
        <f t="shared" si="1212"/>
        <v>0</v>
      </c>
      <c r="AE1326" s="292">
        <f t="shared" si="1181"/>
        <v>1431</v>
      </c>
      <c r="AF1326" s="45">
        <f t="shared" si="1212"/>
        <v>1431</v>
      </c>
      <c r="AG1326" s="45">
        <f t="shared" si="1212"/>
        <v>0</v>
      </c>
      <c r="AH1326" s="289">
        <f t="shared" si="1212"/>
        <v>366</v>
      </c>
      <c r="AI1326" s="45">
        <f t="shared" si="1212"/>
        <v>0</v>
      </c>
      <c r="AJ1326" s="45">
        <f t="shared" si="1212"/>
        <v>0</v>
      </c>
      <c r="AK1326" s="45">
        <f t="shared" si="1212"/>
        <v>0</v>
      </c>
      <c r="AL1326" s="45">
        <f t="shared" si="1212"/>
        <v>366</v>
      </c>
      <c r="AM1326" s="45">
        <f t="shared" si="1212"/>
        <v>366</v>
      </c>
      <c r="AN1326" s="45">
        <f t="shared" si="1212"/>
        <v>366</v>
      </c>
      <c r="AO1326" s="45">
        <f t="shared" si="1212"/>
        <v>366</v>
      </c>
      <c r="AP1326" s="45">
        <f t="shared" si="1212"/>
        <v>0</v>
      </c>
    </row>
    <row r="1327" spans="1:42" ht="19.5" customHeight="1">
      <c r="A1327" s="43"/>
      <c r="B1327" s="43"/>
      <c r="C1327" s="28" t="s">
        <v>301</v>
      </c>
      <c r="D1327" s="29">
        <v>20</v>
      </c>
      <c r="E1327" s="186">
        <v>181</v>
      </c>
      <c r="F1327" s="30">
        <v>336</v>
      </c>
      <c r="G1327" s="93">
        <v>336</v>
      </c>
      <c r="H1327" s="186">
        <v>84</v>
      </c>
      <c r="I1327" s="186">
        <v>84</v>
      </c>
      <c r="J1327" s="186">
        <v>84</v>
      </c>
      <c r="K1327" s="186">
        <v>84</v>
      </c>
      <c r="L1327" s="23">
        <f t="shared" si="1203"/>
        <v>336</v>
      </c>
      <c r="M1327" s="23">
        <f t="shared" si="1204"/>
        <v>0</v>
      </c>
      <c r="N1327" s="186">
        <v>336</v>
      </c>
      <c r="O1327" s="186">
        <v>336</v>
      </c>
      <c r="P1327" s="186">
        <v>336</v>
      </c>
      <c r="Q1327" s="30"/>
      <c r="R1327" s="30"/>
      <c r="S1327" s="30">
        <v>1095</v>
      </c>
      <c r="T1327" s="30"/>
      <c r="U1327" s="30"/>
      <c r="V1327" s="30"/>
      <c r="W1327" s="30"/>
      <c r="X1327" s="30"/>
      <c r="Y1327" s="30"/>
      <c r="Z1327" s="30"/>
      <c r="AA1327" s="30"/>
      <c r="AB1327" s="30"/>
      <c r="AC1327" s="30"/>
      <c r="AD1327" s="30"/>
      <c r="AE1327" s="292">
        <f t="shared" si="1181"/>
        <v>1431</v>
      </c>
      <c r="AF1327" s="30">
        <v>1431</v>
      </c>
      <c r="AG1327" s="30">
        <v>0</v>
      </c>
      <c r="AH1327" s="93">
        <v>366</v>
      </c>
      <c r="AI1327" s="30"/>
      <c r="AJ1327" s="30"/>
      <c r="AK1327" s="30"/>
      <c r="AL1327" s="30">
        <v>366</v>
      </c>
      <c r="AM1327" s="30">
        <v>366</v>
      </c>
      <c r="AN1327" s="30">
        <v>366</v>
      </c>
      <c r="AO1327" s="30">
        <v>366</v>
      </c>
      <c r="AP1327" s="30"/>
    </row>
    <row r="1328" spans="1:42" ht="24.75" customHeight="1">
      <c r="A1328" s="110" t="s">
        <v>748</v>
      </c>
      <c r="B1328" s="110"/>
      <c r="C1328" s="114" t="s">
        <v>749</v>
      </c>
      <c r="D1328" s="22">
        <v>79.02</v>
      </c>
      <c r="E1328" s="269">
        <f t="shared" ref="E1328:K1328" si="1213">E1343+E1361+E1374+E1446</f>
        <v>159260</v>
      </c>
      <c r="F1328" s="190">
        <f t="shared" si="1213"/>
        <v>241335</v>
      </c>
      <c r="G1328" s="307">
        <f t="shared" si="1213"/>
        <v>269149</v>
      </c>
      <c r="H1328" s="269">
        <f t="shared" si="1213"/>
        <v>63874</v>
      </c>
      <c r="I1328" s="269">
        <f t="shared" si="1213"/>
        <v>57840</v>
      </c>
      <c r="J1328" s="269">
        <f t="shared" si="1213"/>
        <v>72462</v>
      </c>
      <c r="K1328" s="269">
        <f t="shared" si="1213"/>
        <v>74973</v>
      </c>
      <c r="L1328" s="23">
        <f t="shared" si="1203"/>
        <v>269149</v>
      </c>
      <c r="M1328" s="23">
        <f t="shared" si="1204"/>
        <v>0</v>
      </c>
      <c r="N1328" s="269">
        <f t="shared" ref="N1328:AP1328" si="1214">N1343+N1361+N1374+N1446</f>
        <v>269303</v>
      </c>
      <c r="O1328" s="269">
        <f t="shared" si="1214"/>
        <v>242132</v>
      </c>
      <c r="P1328" s="269">
        <f t="shared" si="1214"/>
        <v>103831</v>
      </c>
      <c r="Q1328" s="190">
        <f t="shared" si="1214"/>
        <v>1638</v>
      </c>
      <c r="R1328" s="190">
        <f t="shared" si="1214"/>
        <v>0</v>
      </c>
      <c r="S1328" s="190">
        <f t="shared" si="1214"/>
        <v>0</v>
      </c>
      <c r="T1328" s="190">
        <f t="shared" si="1214"/>
        <v>0</v>
      </c>
      <c r="U1328" s="190">
        <f t="shared" si="1214"/>
        <v>0</v>
      </c>
      <c r="V1328" s="190">
        <f t="shared" si="1214"/>
        <v>1306</v>
      </c>
      <c r="W1328" s="190">
        <f t="shared" si="1214"/>
        <v>0</v>
      </c>
      <c r="X1328" s="190">
        <f t="shared" si="1214"/>
        <v>2143</v>
      </c>
      <c r="Y1328" s="190">
        <f t="shared" si="1214"/>
        <v>0</v>
      </c>
      <c r="Z1328" s="190">
        <f t="shared" si="1214"/>
        <v>0</v>
      </c>
      <c r="AA1328" s="190">
        <f t="shared" si="1214"/>
        <v>6194</v>
      </c>
      <c r="AB1328" s="190">
        <f t="shared" si="1214"/>
        <v>265</v>
      </c>
      <c r="AC1328" s="190">
        <f t="shared" si="1214"/>
        <v>3017</v>
      </c>
      <c r="AD1328" s="190">
        <f t="shared" si="1214"/>
        <v>0</v>
      </c>
      <c r="AE1328" s="292">
        <f t="shared" si="1181"/>
        <v>283712</v>
      </c>
      <c r="AF1328" s="190">
        <f t="shared" si="1214"/>
        <v>283712</v>
      </c>
      <c r="AG1328" s="190">
        <f t="shared" si="1214"/>
        <v>135678</v>
      </c>
      <c r="AH1328" s="307">
        <f t="shared" si="1214"/>
        <v>322609</v>
      </c>
      <c r="AI1328" s="190">
        <f t="shared" si="1214"/>
        <v>0</v>
      </c>
      <c r="AJ1328" s="190">
        <f t="shared" si="1214"/>
        <v>0</v>
      </c>
      <c r="AK1328" s="190">
        <f t="shared" si="1214"/>
        <v>0</v>
      </c>
      <c r="AL1328" s="190">
        <f t="shared" si="1214"/>
        <v>323648</v>
      </c>
      <c r="AM1328" s="190">
        <f t="shared" si="1214"/>
        <v>258525</v>
      </c>
      <c r="AN1328" s="190">
        <f t="shared" si="1214"/>
        <v>199791</v>
      </c>
      <c r="AO1328" s="190">
        <f t="shared" si="1214"/>
        <v>41754</v>
      </c>
      <c r="AP1328" s="190">
        <f t="shared" si="1214"/>
        <v>0</v>
      </c>
    </row>
    <row r="1329" spans="1:42" ht="20.25" customHeight="1">
      <c r="A1329" s="43"/>
      <c r="B1329" s="43"/>
      <c r="C1329" s="25" t="s">
        <v>298</v>
      </c>
      <c r="D1329" s="26"/>
      <c r="E1329" s="269">
        <f t="shared" ref="E1329:K1330" si="1215">E1344+E1367+E1375+E1363</f>
        <v>26542</v>
      </c>
      <c r="F1329" s="190">
        <f t="shared" si="1215"/>
        <v>27400</v>
      </c>
      <c r="G1329" s="307">
        <f t="shared" si="1215"/>
        <v>25300</v>
      </c>
      <c r="H1329" s="269">
        <f t="shared" si="1215"/>
        <v>9075</v>
      </c>
      <c r="I1329" s="269">
        <f t="shared" si="1215"/>
        <v>8075</v>
      </c>
      <c r="J1329" s="269">
        <f t="shared" si="1215"/>
        <v>5075</v>
      </c>
      <c r="K1329" s="269">
        <f t="shared" si="1215"/>
        <v>3075</v>
      </c>
      <c r="L1329" s="23">
        <f t="shared" si="1203"/>
        <v>25300</v>
      </c>
      <c r="M1329" s="23">
        <f t="shared" si="1204"/>
        <v>0</v>
      </c>
      <c r="N1329" s="269">
        <f t="shared" ref="N1329:AP1330" si="1216">N1344+N1367+N1375+N1363</f>
        <v>21996</v>
      </c>
      <c r="O1329" s="269">
        <f t="shared" si="1216"/>
        <v>22489</v>
      </c>
      <c r="P1329" s="269">
        <f t="shared" si="1216"/>
        <v>23721</v>
      </c>
      <c r="Q1329" s="190">
        <f t="shared" si="1216"/>
        <v>0</v>
      </c>
      <c r="R1329" s="190">
        <f t="shared" si="1216"/>
        <v>0</v>
      </c>
      <c r="S1329" s="190">
        <f t="shared" si="1216"/>
        <v>0</v>
      </c>
      <c r="T1329" s="190">
        <f t="shared" si="1216"/>
        <v>0</v>
      </c>
      <c r="U1329" s="190">
        <f t="shared" si="1216"/>
        <v>0</v>
      </c>
      <c r="V1329" s="190">
        <f t="shared" si="1216"/>
        <v>1000</v>
      </c>
      <c r="W1329" s="190">
        <f t="shared" si="1216"/>
        <v>0</v>
      </c>
      <c r="X1329" s="190">
        <f t="shared" si="1216"/>
        <v>2143</v>
      </c>
      <c r="Y1329" s="190">
        <f t="shared" si="1216"/>
        <v>0</v>
      </c>
      <c r="Z1329" s="190">
        <f t="shared" si="1216"/>
        <v>0</v>
      </c>
      <c r="AA1329" s="190">
        <f t="shared" si="1216"/>
        <v>6188</v>
      </c>
      <c r="AB1329" s="190">
        <f t="shared" si="1216"/>
        <v>265</v>
      </c>
      <c r="AC1329" s="190">
        <f t="shared" si="1216"/>
        <v>221</v>
      </c>
      <c r="AD1329" s="190">
        <f t="shared" si="1216"/>
        <v>0</v>
      </c>
      <c r="AE1329" s="292">
        <f t="shared" si="1181"/>
        <v>35117</v>
      </c>
      <c r="AF1329" s="190">
        <f t="shared" si="1216"/>
        <v>35117</v>
      </c>
      <c r="AG1329" s="190">
        <f t="shared" si="1216"/>
        <v>34913</v>
      </c>
      <c r="AH1329" s="307">
        <f t="shared" si="1216"/>
        <v>35996</v>
      </c>
      <c r="AI1329" s="190">
        <f t="shared" si="1216"/>
        <v>0</v>
      </c>
      <c r="AJ1329" s="190">
        <f t="shared" si="1216"/>
        <v>0</v>
      </c>
      <c r="AK1329" s="190">
        <f t="shared" si="1216"/>
        <v>0</v>
      </c>
      <c r="AL1329" s="190">
        <f t="shared" si="1216"/>
        <v>35046</v>
      </c>
      <c r="AM1329" s="190">
        <f t="shared" si="1216"/>
        <v>35843</v>
      </c>
      <c r="AN1329" s="190">
        <f t="shared" si="1216"/>
        <v>37834</v>
      </c>
      <c r="AO1329" s="190">
        <f t="shared" si="1216"/>
        <v>37834</v>
      </c>
      <c r="AP1329" s="190">
        <f t="shared" si="1216"/>
        <v>0</v>
      </c>
    </row>
    <row r="1330" spans="1:42" ht="14.25">
      <c r="A1330" s="43"/>
      <c r="B1330" s="43"/>
      <c r="C1330" s="28" t="s">
        <v>299</v>
      </c>
      <c r="D1330" s="29">
        <v>1</v>
      </c>
      <c r="E1330" s="248">
        <f t="shared" si="1215"/>
        <v>26542</v>
      </c>
      <c r="F1330" s="38">
        <f t="shared" si="1215"/>
        <v>27400</v>
      </c>
      <c r="G1330" s="286">
        <f t="shared" si="1215"/>
        <v>25300</v>
      </c>
      <c r="H1330" s="248">
        <f t="shared" si="1215"/>
        <v>9075</v>
      </c>
      <c r="I1330" s="248">
        <f t="shared" si="1215"/>
        <v>8075</v>
      </c>
      <c r="J1330" s="248">
        <f t="shared" si="1215"/>
        <v>5075</v>
      </c>
      <c r="K1330" s="248">
        <f t="shared" si="1215"/>
        <v>3075</v>
      </c>
      <c r="L1330" s="23">
        <f t="shared" si="1203"/>
        <v>25300</v>
      </c>
      <c r="M1330" s="23">
        <f t="shared" si="1204"/>
        <v>0</v>
      </c>
      <c r="N1330" s="248">
        <f t="shared" si="1216"/>
        <v>21996</v>
      </c>
      <c r="O1330" s="248">
        <f t="shared" si="1216"/>
        <v>22489</v>
      </c>
      <c r="P1330" s="248">
        <f t="shared" si="1216"/>
        <v>23721</v>
      </c>
      <c r="Q1330" s="38">
        <f t="shared" si="1216"/>
        <v>0</v>
      </c>
      <c r="R1330" s="38">
        <f t="shared" si="1216"/>
        <v>0</v>
      </c>
      <c r="S1330" s="38">
        <f t="shared" si="1216"/>
        <v>0</v>
      </c>
      <c r="T1330" s="38">
        <f t="shared" si="1216"/>
        <v>0</v>
      </c>
      <c r="U1330" s="38">
        <f t="shared" si="1216"/>
        <v>0</v>
      </c>
      <c r="V1330" s="38">
        <f t="shared" si="1216"/>
        <v>1000</v>
      </c>
      <c r="W1330" s="38">
        <f t="shared" si="1216"/>
        <v>0</v>
      </c>
      <c r="X1330" s="38">
        <f t="shared" si="1216"/>
        <v>2143</v>
      </c>
      <c r="Y1330" s="38">
        <f t="shared" si="1216"/>
        <v>0</v>
      </c>
      <c r="Z1330" s="38">
        <f t="shared" si="1216"/>
        <v>0</v>
      </c>
      <c r="AA1330" s="38">
        <f t="shared" si="1216"/>
        <v>6188</v>
      </c>
      <c r="AB1330" s="38">
        <f t="shared" si="1216"/>
        <v>265</v>
      </c>
      <c r="AC1330" s="38">
        <f t="shared" si="1216"/>
        <v>221</v>
      </c>
      <c r="AD1330" s="38">
        <f t="shared" si="1216"/>
        <v>0</v>
      </c>
      <c r="AE1330" s="292">
        <f t="shared" ref="AE1330:AE1393" si="1217">G1330+Q1330+R1330+S1330+T1330+U1330+AA1330+V1330+W1330+X1330+Y1330+Z1330+AB1330+AC1330+AD1330</f>
        <v>35117</v>
      </c>
      <c r="AF1330" s="38">
        <f t="shared" si="1216"/>
        <v>35117</v>
      </c>
      <c r="AG1330" s="38">
        <f t="shared" si="1216"/>
        <v>34913</v>
      </c>
      <c r="AH1330" s="286">
        <f t="shared" si="1216"/>
        <v>35996</v>
      </c>
      <c r="AI1330" s="38">
        <f t="shared" si="1216"/>
        <v>0</v>
      </c>
      <c r="AJ1330" s="38">
        <f t="shared" si="1216"/>
        <v>0</v>
      </c>
      <c r="AK1330" s="38">
        <f t="shared" si="1216"/>
        <v>0</v>
      </c>
      <c r="AL1330" s="38">
        <f t="shared" si="1216"/>
        <v>35046</v>
      </c>
      <c r="AM1330" s="38">
        <f t="shared" si="1216"/>
        <v>35843</v>
      </c>
      <c r="AN1330" s="38">
        <f t="shared" si="1216"/>
        <v>37834</v>
      </c>
      <c r="AO1330" s="38">
        <f t="shared" si="1216"/>
        <v>37834</v>
      </c>
      <c r="AP1330" s="38">
        <f t="shared" si="1216"/>
        <v>0</v>
      </c>
    </row>
    <row r="1331" spans="1:42" ht="15" customHeight="1">
      <c r="A1331" s="43"/>
      <c r="B1331" s="43"/>
      <c r="C1331" s="28" t="s">
        <v>300</v>
      </c>
      <c r="D1331" s="29">
        <v>10</v>
      </c>
      <c r="E1331" s="186"/>
      <c r="F1331" s="30"/>
      <c r="G1331" s="93"/>
      <c r="H1331" s="186"/>
      <c r="I1331" s="186"/>
      <c r="J1331" s="186"/>
      <c r="K1331" s="186"/>
      <c r="L1331" s="23">
        <f t="shared" si="1203"/>
        <v>0</v>
      </c>
      <c r="M1331" s="23">
        <f t="shared" si="1204"/>
        <v>0</v>
      </c>
      <c r="N1331" s="186"/>
      <c r="O1331" s="186"/>
      <c r="P1331" s="186"/>
      <c r="Q1331" s="30"/>
      <c r="R1331" s="30"/>
      <c r="S1331" s="30"/>
      <c r="T1331" s="30"/>
      <c r="U1331" s="30"/>
      <c r="V1331" s="30"/>
      <c r="W1331" s="30"/>
      <c r="X1331" s="30"/>
      <c r="Y1331" s="30"/>
      <c r="Z1331" s="30"/>
      <c r="AA1331" s="30"/>
      <c r="AB1331" s="30"/>
      <c r="AC1331" s="30"/>
      <c r="AD1331" s="30"/>
      <c r="AE1331" s="292">
        <f t="shared" si="1217"/>
        <v>0</v>
      </c>
      <c r="AF1331" s="30"/>
      <c r="AG1331" s="30"/>
      <c r="AH1331" s="93"/>
      <c r="AI1331" s="30"/>
      <c r="AJ1331" s="30"/>
      <c r="AK1331" s="30"/>
      <c r="AL1331" s="30"/>
      <c r="AM1331" s="30"/>
      <c r="AN1331" s="30"/>
      <c r="AO1331" s="30"/>
      <c r="AP1331" s="30"/>
    </row>
    <row r="1332" spans="1:42" ht="13.5" customHeight="1">
      <c r="A1332" s="43"/>
      <c r="B1332" s="43"/>
      <c r="C1332" s="28" t="s">
        <v>301</v>
      </c>
      <c r="D1332" s="29">
        <v>20</v>
      </c>
      <c r="E1332" s="248">
        <f t="shared" ref="E1332:K1332" si="1218">E1346+E1378+E1365</f>
        <v>26542</v>
      </c>
      <c r="F1332" s="38">
        <f t="shared" si="1218"/>
        <v>27400</v>
      </c>
      <c r="G1332" s="286">
        <f t="shared" si="1218"/>
        <v>25300</v>
      </c>
      <c r="H1332" s="248">
        <f t="shared" si="1218"/>
        <v>9075</v>
      </c>
      <c r="I1332" s="248">
        <f t="shared" si="1218"/>
        <v>8075</v>
      </c>
      <c r="J1332" s="248">
        <f t="shared" si="1218"/>
        <v>5075</v>
      </c>
      <c r="K1332" s="248">
        <f t="shared" si="1218"/>
        <v>3075</v>
      </c>
      <c r="L1332" s="23">
        <f t="shared" si="1203"/>
        <v>25300</v>
      </c>
      <c r="M1332" s="23">
        <f t="shared" si="1204"/>
        <v>0</v>
      </c>
      <c r="N1332" s="248">
        <f t="shared" ref="N1332:AP1332" si="1219">N1346+N1378+N1365</f>
        <v>21996</v>
      </c>
      <c r="O1332" s="248">
        <f t="shared" si="1219"/>
        <v>22489</v>
      </c>
      <c r="P1332" s="248">
        <f t="shared" si="1219"/>
        <v>23721</v>
      </c>
      <c r="Q1332" s="38">
        <f t="shared" si="1219"/>
        <v>0</v>
      </c>
      <c r="R1332" s="38">
        <f t="shared" si="1219"/>
        <v>0</v>
      </c>
      <c r="S1332" s="38">
        <f t="shared" si="1219"/>
        <v>0</v>
      </c>
      <c r="T1332" s="38">
        <f t="shared" si="1219"/>
        <v>0</v>
      </c>
      <c r="U1332" s="38">
        <f t="shared" si="1219"/>
        <v>0</v>
      </c>
      <c r="V1332" s="38">
        <f t="shared" si="1219"/>
        <v>1000</v>
      </c>
      <c r="W1332" s="38">
        <f t="shared" si="1219"/>
        <v>0</v>
      </c>
      <c r="X1332" s="38">
        <f t="shared" si="1219"/>
        <v>2143</v>
      </c>
      <c r="Y1332" s="38">
        <f t="shared" si="1219"/>
        <v>0</v>
      </c>
      <c r="Z1332" s="38">
        <f t="shared" si="1219"/>
        <v>0</v>
      </c>
      <c r="AA1332" s="38">
        <f t="shared" si="1219"/>
        <v>6188</v>
      </c>
      <c r="AB1332" s="38">
        <f t="shared" si="1219"/>
        <v>265</v>
      </c>
      <c r="AC1332" s="38">
        <f t="shared" si="1219"/>
        <v>221</v>
      </c>
      <c r="AD1332" s="38">
        <f t="shared" si="1219"/>
        <v>0</v>
      </c>
      <c r="AE1332" s="292">
        <f t="shared" si="1217"/>
        <v>35117</v>
      </c>
      <c r="AF1332" s="38">
        <f t="shared" si="1219"/>
        <v>35117</v>
      </c>
      <c r="AG1332" s="38">
        <f t="shared" si="1219"/>
        <v>34913</v>
      </c>
      <c r="AH1332" s="286">
        <f t="shared" si="1219"/>
        <v>35996</v>
      </c>
      <c r="AI1332" s="38">
        <f t="shared" si="1219"/>
        <v>0</v>
      </c>
      <c r="AJ1332" s="38">
        <f t="shared" si="1219"/>
        <v>0</v>
      </c>
      <c r="AK1332" s="38">
        <f t="shared" si="1219"/>
        <v>0</v>
      </c>
      <c r="AL1332" s="38">
        <f t="shared" si="1219"/>
        <v>35046</v>
      </c>
      <c r="AM1332" s="38">
        <f t="shared" si="1219"/>
        <v>35843</v>
      </c>
      <c r="AN1332" s="38">
        <f t="shared" si="1219"/>
        <v>37834</v>
      </c>
      <c r="AO1332" s="38">
        <f t="shared" si="1219"/>
        <v>37834</v>
      </c>
      <c r="AP1332" s="38">
        <f t="shared" si="1219"/>
        <v>0</v>
      </c>
    </row>
    <row r="1333" spans="1:42" ht="15" hidden="1" customHeight="1">
      <c r="A1333" s="43"/>
      <c r="B1333" s="43"/>
      <c r="C1333" s="28" t="s">
        <v>750</v>
      </c>
      <c r="D1333" s="29">
        <v>51</v>
      </c>
      <c r="E1333" s="186"/>
      <c r="F1333" s="30"/>
      <c r="G1333" s="93"/>
      <c r="H1333" s="186"/>
      <c r="I1333" s="186"/>
      <c r="J1333" s="186"/>
      <c r="K1333" s="186"/>
      <c r="L1333" s="23">
        <f t="shared" si="1203"/>
        <v>0</v>
      </c>
      <c r="M1333" s="23">
        <f t="shared" si="1204"/>
        <v>0</v>
      </c>
      <c r="N1333" s="186"/>
      <c r="O1333" s="186"/>
      <c r="P1333" s="186"/>
      <c r="Q1333" s="30"/>
      <c r="R1333" s="30"/>
      <c r="S1333" s="30"/>
      <c r="T1333" s="30"/>
      <c r="U1333" s="30"/>
      <c r="V1333" s="30"/>
      <c r="W1333" s="30"/>
      <c r="X1333" s="30"/>
      <c r="Y1333" s="30"/>
      <c r="Z1333" s="30"/>
      <c r="AA1333" s="30"/>
      <c r="AB1333" s="30"/>
      <c r="AC1333" s="30"/>
      <c r="AD1333" s="30"/>
      <c r="AE1333" s="292">
        <f t="shared" si="1217"/>
        <v>0</v>
      </c>
      <c r="AF1333" s="30"/>
      <c r="AG1333" s="30"/>
      <c r="AH1333" s="93"/>
      <c r="AI1333" s="30"/>
      <c r="AJ1333" s="30"/>
      <c r="AK1333" s="30"/>
      <c r="AL1333" s="30"/>
      <c r="AM1333" s="30"/>
      <c r="AN1333" s="30"/>
      <c r="AO1333" s="30"/>
      <c r="AP1333" s="30"/>
    </row>
    <row r="1334" spans="1:42" ht="13.5" hidden="1" customHeight="1">
      <c r="A1334" s="43"/>
      <c r="B1334" s="43"/>
      <c r="C1334" s="28" t="s">
        <v>623</v>
      </c>
      <c r="D1334" s="29">
        <v>59.02</v>
      </c>
      <c r="E1334" s="186"/>
      <c r="F1334" s="30"/>
      <c r="G1334" s="93"/>
      <c r="H1334" s="186"/>
      <c r="I1334" s="186"/>
      <c r="J1334" s="186"/>
      <c r="K1334" s="186"/>
      <c r="L1334" s="23">
        <f t="shared" si="1203"/>
        <v>0</v>
      </c>
      <c r="M1334" s="23">
        <f t="shared" si="1204"/>
        <v>0</v>
      </c>
      <c r="N1334" s="186"/>
      <c r="O1334" s="186"/>
      <c r="P1334" s="186"/>
      <c r="Q1334" s="30"/>
      <c r="R1334" s="30"/>
      <c r="S1334" s="30"/>
      <c r="T1334" s="30"/>
      <c r="U1334" s="30"/>
      <c r="V1334" s="30"/>
      <c r="W1334" s="30"/>
      <c r="X1334" s="30"/>
      <c r="Y1334" s="30"/>
      <c r="Z1334" s="30"/>
      <c r="AA1334" s="30"/>
      <c r="AB1334" s="30"/>
      <c r="AC1334" s="30"/>
      <c r="AD1334" s="30"/>
      <c r="AE1334" s="292">
        <f t="shared" si="1217"/>
        <v>0</v>
      </c>
      <c r="AF1334" s="30"/>
      <c r="AG1334" s="30"/>
      <c r="AH1334" s="93"/>
      <c r="AI1334" s="30"/>
      <c r="AJ1334" s="30"/>
      <c r="AK1334" s="30"/>
      <c r="AL1334" s="30"/>
      <c r="AM1334" s="30"/>
      <c r="AN1334" s="30"/>
      <c r="AO1334" s="30"/>
      <c r="AP1334" s="30"/>
    </row>
    <row r="1335" spans="1:42" ht="13.5" hidden="1" customHeight="1">
      <c r="A1335" s="43"/>
      <c r="B1335" s="43"/>
      <c r="C1335" s="28" t="s">
        <v>751</v>
      </c>
      <c r="D1335" s="29"/>
      <c r="E1335" s="186"/>
      <c r="F1335" s="30"/>
      <c r="G1335" s="93"/>
      <c r="H1335" s="186"/>
      <c r="I1335" s="186"/>
      <c r="J1335" s="186"/>
      <c r="K1335" s="186"/>
      <c r="L1335" s="23">
        <f t="shared" si="1203"/>
        <v>0</v>
      </c>
      <c r="M1335" s="23">
        <f t="shared" si="1204"/>
        <v>0</v>
      </c>
      <c r="N1335" s="186"/>
      <c r="O1335" s="186"/>
      <c r="P1335" s="186"/>
      <c r="Q1335" s="30"/>
      <c r="R1335" s="30"/>
      <c r="S1335" s="30"/>
      <c r="T1335" s="30"/>
      <c r="U1335" s="30"/>
      <c r="V1335" s="30"/>
      <c r="W1335" s="30"/>
      <c r="X1335" s="30"/>
      <c r="Y1335" s="30"/>
      <c r="Z1335" s="30"/>
      <c r="AA1335" s="30"/>
      <c r="AB1335" s="30"/>
      <c r="AC1335" s="30"/>
      <c r="AD1335" s="30"/>
      <c r="AE1335" s="292">
        <f t="shared" si="1217"/>
        <v>0</v>
      </c>
      <c r="AF1335" s="30"/>
      <c r="AG1335" s="30"/>
      <c r="AH1335" s="93"/>
      <c r="AI1335" s="30"/>
      <c r="AJ1335" s="30"/>
      <c r="AK1335" s="30"/>
      <c r="AL1335" s="30"/>
      <c r="AM1335" s="30"/>
      <c r="AN1335" s="30"/>
      <c r="AO1335" s="30"/>
      <c r="AP1335" s="30"/>
    </row>
    <row r="1336" spans="1:42" ht="14.25">
      <c r="A1336" s="43"/>
      <c r="B1336" s="43"/>
      <c r="C1336" s="25" t="s">
        <v>311</v>
      </c>
      <c r="D1336" s="29"/>
      <c r="E1336" s="248">
        <f t="shared" ref="E1336:K1336" si="1220">E1348+E1380+E1448</f>
        <v>132718</v>
      </c>
      <c r="F1336" s="38">
        <f t="shared" si="1220"/>
        <v>213935</v>
      </c>
      <c r="G1336" s="286">
        <f t="shared" si="1220"/>
        <v>243849</v>
      </c>
      <c r="H1336" s="248">
        <f t="shared" si="1220"/>
        <v>54799</v>
      </c>
      <c r="I1336" s="248">
        <f t="shared" si="1220"/>
        <v>49765</v>
      </c>
      <c r="J1336" s="248">
        <f t="shared" si="1220"/>
        <v>67387</v>
      </c>
      <c r="K1336" s="248">
        <f t="shared" si="1220"/>
        <v>71898</v>
      </c>
      <c r="L1336" s="23">
        <f t="shared" si="1203"/>
        <v>243849</v>
      </c>
      <c r="M1336" s="23">
        <f t="shared" si="1204"/>
        <v>0</v>
      </c>
      <c r="N1336" s="248">
        <f t="shared" ref="N1336:AP1336" si="1221">N1348+N1380+N1448</f>
        <v>247307</v>
      </c>
      <c r="O1336" s="248">
        <f t="shared" si="1221"/>
        <v>219643</v>
      </c>
      <c r="P1336" s="248">
        <f t="shared" si="1221"/>
        <v>80110</v>
      </c>
      <c r="Q1336" s="38">
        <f t="shared" si="1221"/>
        <v>1638</v>
      </c>
      <c r="R1336" s="38">
        <f t="shared" si="1221"/>
        <v>0</v>
      </c>
      <c r="S1336" s="38">
        <f t="shared" si="1221"/>
        <v>0</v>
      </c>
      <c r="T1336" s="38">
        <f t="shared" si="1221"/>
        <v>0</v>
      </c>
      <c r="U1336" s="38">
        <f t="shared" si="1221"/>
        <v>0</v>
      </c>
      <c r="V1336" s="38">
        <f t="shared" si="1221"/>
        <v>306</v>
      </c>
      <c r="W1336" s="38">
        <f t="shared" si="1221"/>
        <v>0</v>
      </c>
      <c r="X1336" s="38">
        <f t="shared" si="1221"/>
        <v>0</v>
      </c>
      <c r="Y1336" s="38">
        <f t="shared" si="1221"/>
        <v>0</v>
      </c>
      <c r="Z1336" s="38">
        <f t="shared" si="1221"/>
        <v>0</v>
      </c>
      <c r="AA1336" s="38">
        <f t="shared" si="1221"/>
        <v>6</v>
      </c>
      <c r="AB1336" s="38">
        <f t="shared" si="1221"/>
        <v>0</v>
      </c>
      <c r="AC1336" s="38">
        <f t="shared" si="1221"/>
        <v>2796</v>
      </c>
      <c r="AD1336" s="38">
        <f t="shared" si="1221"/>
        <v>0</v>
      </c>
      <c r="AE1336" s="292">
        <f t="shared" si="1217"/>
        <v>248595</v>
      </c>
      <c r="AF1336" s="38">
        <f t="shared" si="1221"/>
        <v>248595</v>
      </c>
      <c r="AG1336" s="38">
        <f t="shared" si="1221"/>
        <v>100765</v>
      </c>
      <c r="AH1336" s="286">
        <f t="shared" si="1221"/>
        <v>286613</v>
      </c>
      <c r="AI1336" s="38">
        <f t="shared" si="1221"/>
        <v>0</v>
      </c>
      <c r="AJ1336" s="38">
        <f t="shared" si="1221"/>
        <v>0</v>
      </c>
      <c r="AK1336" s="38">
        <f t="shared" si="1221"/>
        <v>0</v>
      </c>
      <c r="AL1336" s="38">
        <f t="shared" si="1221"/>
        <v>288602</v>
      </c>
      <c r="AM1336" s="38">
        <f t="shared" si="1221"/>
        <v>222682</v>
      </c>
      <c r="AN1336" s="38">
        <f t="shared" si="1221"/>
        <v>161957</v>
      </c>
      <c r="AO1336" s="38">
        <f t="shared" si="1221"/>
        <v>3920</v>
      </c>
      <c r="AP1336" s="38">
        <f t="shared" si="1221"/>
        <v>0</v>
      </c>
    </row>
    <row r="1337" spans="1:42" ht="14.25">
      <c r="A1337" s="43"/>
      <c r="B1337" s="43"/>
      <c r="C1337" s="28" t="s">
        <v>752</v>
      </c>
      <c r="D1337" s="29">
        <v>55</v>
      </c>
      <c r="E1337" s="248">
        <f t="shared" ref="E1337:K1337" si="1222">E1349+E1449</f>
        <v>633</v>
      </c>
      <c r="F1337" s="38">
        <f t="shared" si="1222"/>
        <v>917</v>
      </c>
      <c r="G1337" s="286">
        <f t="shared" si="1222"/>
        <v>917</v>
      </c>
      <c r="H1337" s="248">
        <f t="shared" si="1222"/>
        <v>917</v>
      </c>
      <c r="I1337" s="248">
        <f t="shared" si="1222"/>
        <v>0</v>
      </c>
      <c r="J1337" s="248">
        <f t="shared" si="1222"/>
        <v>0</v>
      </c>
      <c r="K1337" s="248">
        <f t="shared" si="1222"/>
        <v>0</v>
      </c>
      <c r="L1337" s="23">
        <f t="shared" si="1203"/>
        <v>917</v>
      </c>
      <c r="M1337" s="23">
        <f t="shared" si="1204"/>
        <v>0</v>
      </c>
      <c r="N1337" s="248">
        <f t="shared" ref="N1337:AP1337" si="1223">N1349+N1449</f>
        <v>0</v>
      </c>
      <c r="O1337" s="248">
        <f t="shared" si="1223"/>
        <v>0</v>
      </c>
      <c r="P1337" s="248">
        <f t="shared" si="1223"/>
        <v>0</v>
      </c>
      <c r="Q1337" s="38">
        <f t="shared" si="1223"/>
        <v>0</v>
      </c>
      <c r="R1337" s="38">
        <f t="shared" si="1223"/>
        <v>0</v>
      </c>
      <c r="S1337" s="38">
        <f t="shared" si="1223"/>
        <v>0</v>
      </c>
      <c r="T1337" s="38">
        <f t="shared" si="1223"/>
        <v>0</v>
      </c>
      <c r="U1337" s="38">
        <f t="shared" si="1223"/>
        <v>0</v>
      </c>
      <c r="V1337" s="38">
        <f t="shared" si="1223"/>
        <v>0</v>
      </c>
      <c r="W1337" s="38">
        <f t="shared" si="1223"/>
        <v>0</v>
      </c>
      <c r="X1337" s="38">
        <f t="shared" si="1223"/>
        <v>0</v>
      </c>
      <c r="Y1337" s="38">
        <f t="shared" si="1223"/>
        <v>0</v>
      </c>
      <c r="Z1337" s="38">
        <f t="shared" si="1223"/>
        <v>0</v>
      </c>
      <c r="AA1337" s="38">
        <f t="shared" si="1223"/>
        <v>0</v>
      </c>
      <c r="AB1337" s="38">
        <f t="shared" si="1223"/>
        <v>0</v>
      </c>
      <c r="AC1337" s="38">
        <f t="shared" si="1223"/>
        <v>0</v>
      </c>
      <c r="AD1337" s="38">
        <f t="shared" si="1223"/>
        <v>0</v>
      </c>
      <c r="AE1337" s="292">
        <f t="shared" si="1217"/>
        <v>917</v>
      </c>
      <c r="AF1337" s="38">
        <f t="shared" si="1223"/>
        <v>917</v>
      </c>
      <c r="AG1337" s="38">
        <f t="shared" si="1223"/>
        <v>916</v>
      </c>
      <c r="AH1337" s="286">
        <f t="shared" si="1223"/>
        <v>0</v>
      </c>
      <c r="AI1337" s="38">
        <f t="shared" si="1223"/>
        <v>0</v>
      </c>
      <c r="AJ1337" s="38">
        <f t="shared" si="1223"/>
        <v>0</v>
      </c>
      <c r="AK1337" s="38">
        <f t="shared" si="1223"/>
        <v>0</v>
      </c>
      <c r="AL1337" s="38">
        <f t="shared" si="1223"/>
        <v>0</v>
      </c>
      <c r="AM1337" s="38">
        <f t="shared" si="1223"/>
        <v>0</v>
      </c>
      <c r="AN1337" s="38">
        <f t="shared" si="1223"/>
        <v>0</v>
      </c>
      <c r="AO1337" s="38">
        <f t="shared" si="1223"/>
        <v>0</v>
      </c>
      <c r="AP1337" s="38">
        <f t="shared" si="1223"/>
        <v>0</v>
      </c>
    </row>
    <row r="1338" spans="1:42" ht="0.75" customHeight="1">
      <c r="A1338" s="43"/>
      <c r="B1338" s="43"/>
      <c r="C1338" s="223" t="s">
        <v>753</v>
      </c>
      <c r="D1338" s="224" t="s">
        <v>754</v>
      </c>
      <c r="E1338" s="186"/>
      <c r="F1338" s="30"/>
      <c r="G1338" s="93"/>
      <c r="H1338" s="186"/>
      <c r="I1338" s="186"/>
      <c r="J1338" s="186"/>
      <c r="K1338" s="186"/>
      <c r="L1338" s="23">
        <f t="shared" si="1203"/>
        <v>0</v>
      </c>
      <c r="M1338" s="23">
        <f t="shared" si="1204"/>
        <v>0</v>
      </c>
      <c r="N1338" s="186"/>
      <c r="O1338" s="186"/>
      <c r="P1338" s="186"/>
      <c r="Q1338" s="30"/>
      <c r="R1338" s="30"/>
      <c r="S1338" s="30"/>
      <c r="T1338" s="30"/>
      <c r="U1338" s="30"/>
      <c r="V1338" s="30"/>
      <c r="W1338" s="30"/>
      <c r="X1338" s="30"/>
      <c r="Y1338" s="30"/>
      <c r="Z1338" s="30"/>
      <c r="AA1338" s="30"/>
      <c r="AB1338" s="30"/>
      <c r="AC1338" s="30"/>
      <c r="AD1338" s="30"/>
      <c r="AE1338" s="292">
        <f t="shared" si="1217"/>
        <v>0</v>
      </c>
      <c r="AF1338" s="30"/>
      <c r="AG1338" s="30"/>
      <c r="AH1338" s="93"/>
      <c r="AI1338" s="30"/>
      <c r="AJ1338" s="30"/>
      <c r="AK1338" s="30"/>
      <c r="AL1338" s="30"/>
      <c r="AM1338" s="30"/>
      <c r="AN1338" s="30"/>
      <c r="AO1338" s="30"/>
      <c r="AP1338" s="30"/>
    </row>
    <row r="1339" spans="1:42" ht="17.25" customHeight="1">
      <c r="A1339" s="43"/>
      <c r="B1339" s="43"/>
      <c r="C1339" s="25" t="s">
        <v>320</v>
      </c>
      <c r="D1339" s="29">
        <v>56</v>
      </c>
      <c r="E1339" s="30">
        <f t="shared" ref="E1339:K1339" si="1224">E1381</f>
        <v>16146</v>
      </c>
      <c r="F1339" s="30">
        <f t="shared" si="1224"/>
        <v>162120</v>
      </c>
      <c r="G1339" s="93">
        <f t="shared" si="1224"/>
        <v>184429</v>
      </c>
      <c r="H1339" s="186">
        <f t="shared" si="1224"/>
        <v>25249</v>
      </c>
      <c r="I1339" s="186">
        <f t="shared" si="1224"/>
        <v>41265</v>
      </c>
      <c r="J1339" s="186">
        <f t="shared" si="1224"/>
        <v>57487</v>
      </c>
      <c r="K1339" s="186">
        <f t="shared" si="1224"/>
        <v>60428</v>
      </c>
      <c r="L1339" s="23">
        <f t="shared" si="1203"/>
        <v>184429</v>
      </c>
      <c r="M1339" s="23">
        <f t="shared" si="1204"/>
        <v>0</v>
      </c>
      <c r="N1339" s="186">
        <f t="shared" ref="N1339:AP1339" si="1225">N1381</f>
        <v>195440</v>
      </c>
      <c r="O1339" s="186">
        <f t="shared" si="1225"/>
        <v>195440</v>
      </c>
      <c r="P1339" s="186">
        <f t="shared" si="1225"/>
        <v>80110</v>
      </c>
      <c r="Q1339" s="30">
        <f t="shared" si="1225"/>
        <v>0</v>
      </c>
      <c r="R1339" s="30">
        <f t="shared" si="1225"/>
        <v>0</v>
      </c>
      <c r="S1339" s="30">
        <f t="shared" si="1225"/>
        <v>0</v>
      </c>
      <c r="T1339" s="30">
        <f t="shared" si="1225"/>
        <v>0</v>
      </c>
      <c r="U1339" s="30">
        <f t="shared" si="1225"/>
        <v>0</v>
      </c>
      <c r="V1339" s="30">
        <f t="shared" si="1225"/>
        <v>0</v>
      </c>
      <c r="W1339" s="30">
        <f t="shared" si="1225"/>
        <v>0</v>
      </c>
      <c r="X1339" s="30">
        <f t="shared" si="1225"/>
        <v>0</v>
      </c>
      <c r="Y1339" s="30">
        <f t="shared" si="1225"/>
        <v>0</v>
      </c>
      <c r="Z1339" s="30">
        <f t="shared" si="1225"/>
        <v>0</v>
      </c>
      <c r="AA1339" s="30">
        <f t="shared" si="1225"/>
        <v>0</v>
      </c>
      <c r="AB1339" s="30">
        <f t="shared" si="1225"/>
        <v>0</v>
      </c>
      <c r="AC1339" s="30">
        <f t="shared" si="1225"/>
        <v>0</v>
      </c>
      <c r="AD1339" s="30">
        <f t="shared" si="1225"/>
        <v>0</v>
      </c>
      <c r="AE1339" s="292">
        <f t="shared" si="1217"/>
        <v>184429</v>
      </c>
      <c r="AF1339" s="30">
        <f t="shared" si="1225"/>
        <v>184429</v>
      </c>
      <c r="AG1339" s="30">
        <f t="shared" si="1225"/>
        <v>99849</v>
      </c>
      <c r="AH1339" s="93">
        <f t="shared" si="1225"/>
        <v>243037</v>
      </c>
      <c r="AI1339" s="30">
        <f t="shared" si="1225"/>
        <v>0</v>
      </c>
      <c r="AJ1339" s="30">
        <f t="shared" si="1225"/>
        <v>0</v>
      </c>
      <c r="AK1339" s="30">
        <f t="shared" si="1225"/>
        <v>0</v>
      </c>
      <c r="AL1339" s="30">
        <f t="shared" si="1225"/>
        <v>243037</v>
      </c>
      <c r="AM1339" s="30">
        <f t="shared" si="1225"/>
        <v>196910</v>
      </c>
      <c r="AN1339" s="30">
        <f t="shared" si="1225"/>
        <v>140244</v>
      </c>
      <c r="AO1339" s="30">
        <f t="shared" si="1225"/>
        <v>3920</v>
      </c>
      <c r="AP1339" s="30">
        <f t="shared" si="1225"/>
        <v>0</v>
      </c>
    </row>
    <row r="1340" spans="1:42" ht="15.75" customHeight="1">
      <c r="A1340" s="43"/>
      <c r="B1340" s="43"/>
      <c r="C1340" s="25" t="s">
        <v>320</v>
      </c>
      <c r="D1340" s="29">
        <v>58</v>
      </c>
      <c r="E1340" s="248">
        <f t="shared" ref="E1340:K1340" si="1226">E1413+E1419+E1426</f>
        <v>318</v>
      </c>
      <c r="F1340" s="38">
        <f t="shared" si="1226"/>
        <v>0</v>
      </c>
      <c r="G1340" s="286">
        <f t="shared" si="1226"/>
        <v>0</v>
      </c>
      <c r="H1340" s="248">
        <f t="shared" si="1226"/>
        <v>0</v>
      </c>
      <c r="I1340" s="248">
        <f t="shared" si="1226"/>
        <v>0</v>
      </c>
      <c r="J1340" s="248">
        <f t="shared" si="1226"/>
        <v>0</v>
      </c>
      <c r="K1340" s="248">
        <f t="shared" si="1226"/>
        <v>0</v>
      </c>
      <c r="L1340" s="23">
        <f t="shared" si="1203"/>
        <v>0</v>
      </c>
      <c r="M1340" s="23">
        <f t="shared" si="1204"/>
        <v>0</v>
      </c>
      <c r="N1340" s="248">
        <f t="shared" ref="N1340:AP1340" si="1227">N1413+N1419+N1426</f>
        <v>0</v>
      </c>
      <c r="O1340" s="248">
        <f t="shared" si="1227"/>
        <v>0</v>
      </c>
      <c r="P1340" s="248">
        <f t="shared" si="1227"/>
        <v>0</v>
      </c>
      <c r="Q1340" s="38">
        <f t="shared" si="1227"/>
        <v>0</v>
      </c>
      <c r="R1340" s="38">
        <f t="shared" si="1227"/>
        <v>0</v>
      </c>
      <c r="S1340" s="38">
        <f t="shared" si="1227"/>
        <v>0</v>
      </c>
      <c r="T1340" s="38">
        <f t="shared" si="1227"/>
        <v>0</v>
      </c>
      <c r="U1340" s="38">
        <f t="shared" si="1227"/>
        <v>0</v>
      </c>
      <c r="V1340" s="38">
        <f t="shared" si="1227"/>
        <v>0</v>
      </c>
      <c r="W1340" s="38">
        <f t="shared" si="1227"/>
        <v>0</v>
      </c>
      <c r="X1340" s="38">
        <f t="shared" si="1227"/>
        <v>0</v>
      </c>
      <c r="Y1340" s="38">
        <f t="shared" si="1227"/>
        <v>0</v>
      </c>
      <c r="Z1340" s="38">
        <f t="shared" si="1227"/>
        <v>0</v>
      </c>
      <c r="AA1340" s="38">
        <f t="shared" si="1227"/>
        <v>0</v>
      </c>
      <c r="AB1340" s="38">
        <f t="shared" si="1227"/>
        <v>0</v>
      </c>
      <c r="AC1340" s="38">
        <f t="shared" si="1227"/>
        <v>0</v>
      </c>
      <c r="AD1340" s="38">
        <f t="shared" si="1227"/>
        <v>0</v>
      </c>
      <c r="AE1340" s="292">
        <f t="shared" si="1217"/>
        <v>0</v>
      </c>
      <c r="AF1340" s="38">
        <f t="shared" si="1227"/>
        <v>0</v>
      </c>
      <c r="AG1340" s="38">
        <f t="shared" si="1227"/>
        <v>0</v>
      </c>
      <c r="AH1340" s="286">
        <f t="shared" si="1227"/>
        <v>0</v>
      </c>
      <c r="AI1340" s="38">
        <f t="shared" si="1227"/>
        <v>0</v>
      </c>
      <c r="AJ1340" s="38">
        <f t="shared" si="1227"/>
        <v>0</v>
      </c>
      <c r="AK1340" s="38">
        <f t="shared" si="1227"/>
        <v>0</v>
      </c>
      <c r="AL1340" s="38">
        <f t="shared" si="1227"/>
        <v>0</v>
      </c>
      <c r="AM1340" s="38">
        <f t="shared" si="1227"/>
        <v>0</v>
      </c>
      <c r="AN1340" s="38">
        <f t="shared" si="1227"/>
        <v>0</v>
      </c>
      <c r="AO1340" s="38">
        <f t="shared" si="1227"/>
        <v>0</v>
      </c>
      <c r="AP1340" s="38">
        <f t="shared" si="1227"/>
        <v>0</v>
      </c>
    </row>
    <row r="1341" spans="1:42" ht="13.5" customHeight="1">
      <c r="A1341" s="43"/>
      <c r="B1341" s="43"/>
      <c r="C1341" s="28" t="s">
        <v>365</v>
      </c>
      <c r="D1341" s="29">
        <v>70</v>
      </c>
      <c r="E1341" s="248">
        <f t="shared" ref="E1341:K1342" si="1228">E1383</f>
        <v>115621</v>
      </c>
      <c r="F1341" s="38">
        <f t="shared" si="1228"/>
        <v>50898</v>
      </c>
      <c r="G1341" s="286">
        <f t="shared" si="1228"/>
        <v>58503</v>
      </c>
      <c r="H1341" s="248">
        <f t="shared" si="1228"/>
        <v>28633</v>
      </c>
      <c r="I1341" s="248">
        <f t="shared" si="1228"/>
        <v>8500</v>
      </c>
      <c r="J1341" s="248">
        <f t="shared" si="1228"/>
        <v>9900</v>
      </c>
      <c r="K1341" s="248">
        <f t="shared" si="1228"/>
        <v>11470</v>
      </c>
      <c r="L1341" s="23">
        <f t="shared" si="1203"/>
        <v>58503</v>
      </c>
      <c r="M1341" s="23">
        <f t="shared" si="1204"/>
        <v>0</v>
      </c>
      <c r="N1341" s="248">
        <f t="shared" ref="N1341:AP1342" si="1229">N1383</f>
        <v>51867</v>
      </c>
      <c r="O1341" s="248">
        <f t="shared" si="1229"/>
        <v>24203</v>
      </c>
      <c r="P1341" s="248">
        <f t="shared" si="1229"/>
        <v>0</v>
      </c>
      <c r="Q1341" s="38">
        <f t="shared" si="1229"/>
        <v>1638</v>
      </c>
      <c r="R1341" s="38">
        <f t="shared" si="1229"/>
        <v>0</v>
      </c>
      <c r="S1341" s="38">
        <f t="shared" si="1229"/>
        <v>0</v>
      </c>
      <c r="T1341" s="38">
        <f t="shared" si="1229"/>
        <v>0</v>
      </c>
      <c r="U1341" s="38">
        <f t="shared" si="1229"/>
        <v>0</v>
      </c>
      <c r="V1341" s="38">
        <f t="shared" si="1229"/>
        <v>306</v>
      </c>
      <c r="W1341" s="38">
        <f t="shared" si="1229"/>
        <v>0</v>
      </c>
      <c r="X1341" s="38">
        <f t="shared" si="1229"/>
        <v>0</v>
      </c>
      <c r="Y1341" s="38">
        <f t="shared" si="1229"/>
        <v>0</v>
      </c>
      <c r="Z1341" s="38">
        <f t="shared" si="1229"/>
        <v>0</v>
      </c>
      <c r="AA1341" s="38">
        <f t="shared" si="1229"/>
        <v>6</v>
      </c>
      <c r="AB1341" s="38">
        <f t="shared" si="1229"/>
        <v>0</v>
      </c>
      <c r="AC1341" s="38">
        <f t="shared" si="1229"/>
        <v>2796</v>
      </c>
      <c r="AD1341" s="38">
        <f t="shared" si="1229"/>
        <v>0</v>
      </c>
      <c r="AE1341" s="292">
        <f t="shared" si="1217"/>
        <v>63249</v>
      </c>
      <c r="AF1341" s="38">
        <f t="shared" si="1229"/>
        <v>63249</v>
      </c>
      <c r="AG1341" s="38">
        <f t="shared" si="1229"/>
        <v>0</v>
      </c>
      <c r="AH1341" s="286">
        <f t="shared" si="1229"/>
        <v>43576</v>
      </c>
      <c r="AI1341" s="38">
        <f t="shared" si="1229"/>
        <v>0</v>
      </c>
      <c r="AJ1341" s="38">
        <f t="shared" si="1229"/>
        <v>0</v>
      </c>
      <c r="AK1341" s="38">
        <f t="shared" si="1229"/>
        <v>0</v>
      </c>
      <c r="AL1341" s="38">
        <f t="shared" si="1229"/>
        <v>45565</v>
      </c>
      <c r="AM1341" s="38">
        <f t="shared" si="1229"/>
        <v>25772</v>
      </c>
      <c r="AN1341" s="38">
        <f t="shared" si="1229"/>
        <v>21713</v>
      </c>
      <c r="AO1341" s="38">
        <f t="shared" si="1229"/>
        <v>0</v>
      </c>
      <c r="AP1341" s="38">
        <f t="shared" si="1229"/>
        <v>0</v>
      </c>
    </row>
    <row r="1342" spans="1:42" ht="15" hidden="1" customHeight="1">
      <c r="A1342" s="43"/>
      <c r="B1342" s="43"/>
      <c r="C1342" s="25" t="s">
        <v>310</v>
      </c>
      <c r="D1342" s="26">
        <v>85.01</v>
      </c>
      <c r="E1342" s="40">
        <f t="shared" si="1228"/>
        <v>0</v>
      </c>
      <c r="F1342" s="41">
        <f t="shared" si="1228"/>
        <v>0</v>
      </c>
      <c r="G1342" s="288">
        <f t="shared" si="1228"/>
        <v>0</v>
      </c>
      <c r="H1342" s="40">
        <f t="shared" si="1228"/>
        <v>0</v>
      </c>
      <c r="I1342" s="40">
        <f t="shared" si="1228"/>
        <v>0</v>
      </c>
      <c r="J1342" s="40">
        <f t="shared" si="1228"/>
        <v>0</v>
      </c>
      <c r="K1342" s="40">
        <f t="shared" si="1228"/>
        <v>0</v>
      </c>
      <c r="L1342" s="23">
        <f t="shared" si="1203"/>
        <v>0</v>
      </c>
      <c r="M1342" s="23">
        <f t="shared" si="1204"/>
        <v>0</v>
      </c>
      <c r="N1342" s="40">
        <f t="shared" si="1229"/>
        <v>0</v>
      </c>
      <c r="O1342" s="40">
        <f t="shared" si="1229"/>
        <v>0</v>
      </c>
      <c r="P1342" s="40">
        <f t="shared" si="1229"/>
        <v>0</v>
      </c>
      <c r="Q1342" s="41">
        <f t="shared" si="1229"/>
        <v>0</v>
      </c>
      <c r="R1342" s="41">
        <f t="shared" si="1229"/>
        <v>0</v>
      </c>
      <c r="S1342" s="41">
        <f t="shared" si="1229"/>
        <v>0</v>
      </c>
      <c r="T1342" s="41">
        <f t="shared" si="1229"/>
        <v>0</v>
      </c>
      <c r="U1342" s="41">
        <f t="shared" si="1229"/>
        <v>0</v>
      </c>
      <c r="V1342" s="41">
        <f t="shared" si="1229"/>
        <v>0</v>
      </c>
      <c r="W1342" s="41">
        <f t="shared" si="1229"/>
        <v>0</v>
      </c>
      <c r="X1342" s="41">
        <f t="shared" si="1229"/>
        <v>0</v>
      </c>
      <c r="Y1342" s="41">
        <f t="shared" si="1229"/>
        <v>0</v>
      </c>
      <c r="Z1342" s="41">
        <f t="shared" si="1229"/>
        <v>0</v>
      </c>
      <c r="AA1342" s="41">
        <f t="shared" si="1229"/>
        <v>0</v>
      </c>
      <c r="AB1342" s="41">
        <f t="shared" si="1229"/>
        <v>0</v>
      </c>
      <c r="AC1342" s="41">
        <f t="shared" si="1229"/>
        <v>0</v>
      </c>
      <c r="AD1342" s="41">
        <f t="shared" si="1229"/>
        <v>0</v>
      </c>
      <c r="AE1342" s="292">
        <f t="shared" si="1217"/>
        <v>0</v>
      </c>
      <c r="AF1342" s="41">
        <f t="shared" si="1229"/>
        <v>0</v>
      </c>
      <c r="AG1342" s="41">
        <f t="shared" si="1229"/>
        <v>0</v>
      </c>
      <c r="AH1342" s="288">
        <f t="shared" si="1229"/>
        <v>0</v>
      </c>
      <c r="AI1342" s="41">
        <f t="shared" si="1229"/>
        <v>0</v>
      </c>
      <c r="AJ1342" s="41">
        <f t="shared" si="1229"/>
        <v>0</v>
      </c>
      <c r="AK1342" s="41">
        <f t="shared" si="1229"/>
        <v>0</v>
      </c>
      <c r="AL1342" s="41">
        <f t="shared" si="1229"/>
        <v>0</v>
      </c>
      <c r="AM1342" s="41">
        <f t="shared" si="1229"/>
        <v>0</v>
      </c>
      <c r="AN1342" s="41">
        <f t="shared" si="1229"/>
        <v>0</v>
      </c>
      <c r="AO1342" s="41">
        <f t="shared" si="1229"/>
        <v>0</v>
      </c>
      <c r="AP1342" s="41">
        <f t="shared" si="1229"/>
        <v>0</v>
      </c>
    </row>
    <row r="1343" spans="1:42" ht="22.5" customHeight="1">
      <c r="A1343" s="110">
        <v>1</v>
      </c>
      <c r="B1343" s="110"/>
      <c r="C1343" s="121" t="s">
        <v>755</v>
      </c>
      <c r="D1343" s="122" t="s">
        <v>756</v>
      </c>
      <c r="E1343" s="260">
        <f t="shared" ref="E1343:K1343" si="1230">E1350+E1353</f>
        <v>933</v>
      </c>
      <c r="F1343" s="123">
        <f t="shared" si="1230"/>
        <v>1317</v>
      </c>
      <c r="G1343" s="225">
        <f t="shared" si="1230"/>
        <v>1217</v>
      </c>
      <c r="H1343" s="260">
        <f t="shared" si="1230"/>
        <v>992</v>
      </c>
      <c r="I1343" s="260">
        <f t="shared" si="1230"/>
        <v>75</v>
      </c>
      <c r="J1343" s="260">
        <f t="shared" si="1230"/>
        <v>75</v>
      </c>
      <c r="K1343" s="260">
        <f t="shared" si="1230"/>
        <v>75</v>
      </c>
      <c r="L1343" s="23">
        <f t="shared" si="1203"/>
        <v>1217</v>
      </c>
      <c r="M1343" s="23">
        <f t="shared" si="1204"/>
        <v>0</v>
      </c>
      <c r="N1343" s="260">
        <f t="shared" ref="N1343:AP1343" si="1231">N1350+N1353</f>
        <v>300</v>
      </c>
      <c r="O1343" s="260">
        <f t="shared" si="1231"/>
        <v>300</v>
      </c>
      <c r="P1343" s="260">
        <f t="shared" si="1231"/>
        <v>300</v>
      </c>
      <c r="Q1343" s="123">
        <f t="shared" si="1231"/>
        <v>0</v>
      </c>
      <c r="R1343" s="123">
        <f t="shared" si="1231"/>
        <v>0</v>
      </c>
      <c r="S1343" s="123">
        <f t="shared" si="1231"/>
        <v>0</v>
      </c>
      <c r="T1343" s="123">
        <f t="shared" si="1231"/>
        <v>0</v>
      </c>
      <c r="U1343" s="123">
        <f t="shared" si="1231"/>
        <v>0</v>
      </c>
      <c r="V1343" s="123">
        <f t="shared" si="1231"/>
        <v>0</v>
      </c>
      <c r="W1343" s="123">
        <f t="shared" si="1231"/>
        <v>0</v>
      </c>
      <c r="X1343" s="123">
        <f t="shared" si="1231"/>
        <v>0</v>
      </c>
      <c r="Y1343" s="123">
        <f t="shared" si="1231"/>
        <v>0</v>
      </c>
      <c r="Z1343" s="123">
        <f t="shared" si="1231"/>
        <v>0</v>
      </c>
      <c r="AA1343" s="123">
        <f t="shared" si="1231"/>
        <v>0</v>
      </c>
      <c r="AB1343" s="123">
        <f t="shared" si="1231"/>
        <v>0</v>
      </c>
      <c r="AC1343" s="123">
        <f t="shared" si="1231"/>
        <v>0</v>
      </c>
      <c r="AD1343" s="123">
        <f t="shared" si="1231"/>
        <v>0</v>
      </c>
      <c r="AE1343" s="292">
        <f t="shared" si="1217"/>
        <v>1217</v>
      </c>
      <c r="AF1343" s="123">
        <f t="shared" si="1231"/>
        <v>1217</v>
      </c>
      <c r="AG1343" s="123">
        <f t="shared" si="1231"/>
        <v>1027</v>
      </c>
      <c r="AH1343" s="225">
        <f t="shared" si="1231"/>
        <v>300</v>
      </c>
      <c r="AI1343" s="123">
        <f t="shared" si="1231"/>
        <v>0</v>
      </c>
      <c r="AJ1343" s="123">
        <f t="shared" si="1231"/>
        <v>0</v>
      </c>
      <c r="AK1343" s="123">
        <f t="shared" si="1231"/>
        <v>0</v>
      </c>
      <c r="AL1343" s="123">
        <f t="shared" si="1231"/>
        <v>0</v>
      </c>
      <c r="AM1343" s="123">
        <f t="shared" si="1231"/>
        <v>0</v>
      </c>
      <c r="AN1343" s="123">
        <f t="shared" si="1231"/>
        <v>0</v>
      </c>
      <c r="AO1343" s="123">
        <f t="shared" si="1231"/>
        <v>0</v>
      </c>
      <c r="AP1343" s="123">
        <f t="shared" si="1231"/>
        <v>0</v>
      </c>
    </row>
    <row r="1344" spans="1:42" ht="14.25">
      <c r="A1344" s="43"/>
      <c r="B1344" s="43"/>
      <c r="C1344" s="25" t="s">
        <v>298</v>
      </c>
      <c r="D1344" s="26"/>
      <c r="E1344" s="191">
        <f t="shared" ref="E1344:K1345" si="1232">E1354+E1358</f>
        <v>300</v>
      </c>
      <c r="F1344" s="111">
        <f t="shared" si="1232"/>
        <v>400</v>
      </c>
      <c r="G1344" s="296">
        <f t="shared" si="1232"/>
        <v>300</v>
      </c>
      <c r="H1344" s="191">
        <f t="shared" si="1232"/>
        <v>75</v>
      </c>
      <c r="I1344" s="191">
        <f t="shared" si="1232"/>
        <v>75</v>
      </c>
      <c r="J1344" s="191">
        <f t="shared" si="1232"/>
        <v>75</v>
      </c>
      <c r="K1344" s="191">
        <f t="shared" si="1232"/>
        <v>75</v>
      </c>
      <c r="L1344" s="23">
        <f t="shared" si="1203"/>
        <v>300</v>
      </c>
      <c r="M1344" s="23">
        <f t="shared" si="1204"/>
        <v>0</v>
      </c>
      <c r="N1344" s="191">
        <f t="shared" ref="N1344:AP1345" si="1233">N1354+N1358</f>
        <v>300</v>
      </c>
      <c r="O1344" s="191">
        <f t="shared" si="1233"/>
        <v>300</v>
      </c>
      <c r="P1344" s="191">
        <f t="shared" si="1233"/>
        <v>300</v>
      </c>
      <c r="Q1344" s="111">
        <f t="shared" si="1233"/>
        <v>0</v>
      </c>
      <c r="R1344" s="111">
        <f t="shared" si="1233"/>
        <v>0</v>
      </c>
      <c r="S1344" s="111">
        <f t="shared" si="1233"/>
        <v>0</v>
      </c>
      <c r="T1344" s="111">
        <f t="shared" si="1233"/>
        <v>0</v>
      </c>
      <c r="U1344" s="111">
        <f t="shared" si="1233"/>
        <v>0</v>
      </c>
      <c r="V1344" s="111">
        <f t="shared" si="1233"/>
        <v>0</v>
      </c>
      <c r="W1344" s="111">
        <f t="shared" si="1233"/>
        <v>0</v>
      </c>
      <c r="X1344" s="111">
        <f t="shared" si="1233"/>
        <v>0</v>
      </c>
      <c r="Y1344" s="111">
        <f t="shared" si="1233"/>
        <v>0</v>
      </c>
      <c r="Z1344" s="111">
        <f t="shared" si="1233"/>
        <v>0</v>
      </c>
      <c r="AA1344" s="111">
        <f t="shared" si="1233"/>
        <v>0</v>
      </c>
      <c r="AB1344" s="111">
        <f t="shared" si="1233"/>
        <v>0</v>
      </c>
      <c r="AC1344" s="111">
        <f t="shared" si="1233"/>
        <v>0</v>
      </c>
      <c r="AD1344" s="111">
        <f t="shared" si="1233"/>
        <v>0</v>
      </c>
      <c r="AE1344" s="292">
        <f t="shared" si="1217"/>
        <v>300</v>
      </c>
      <c r="AF1344" s="111">
        <f t="shared" si="1233"/>
        <v>300</v>
      </c>
      <c r="AG1344" s="111">
        <f t="shared" si="1233"/>
        <v>111</v>
      </c>
      <c r="AH1344" s="296">
        <f t="shared" si="1233"/>
        <v>300</v>
      </c>
      <c r="AI1344" s="111">
        <f t="shared" si="1233"/>
        <v>0</v>
      </c>
      <c r="AJ1344" s="111">
        <f t="shared" si="1233"/>
        <v>0</v>
      </c>
      <c r="AK1344" s="111">
        <f t="shared" si="1233"/>
        <v>0</v>
      </c>
      <c r="AL1344" s="111">
        <f t="shared" si="1233"/>
        <v>0</v>
      </c>
      <c r="AM1344" s="111">
        <f t="shared" si="1233"/>
        <v>0</v>
      </c>
      <c r="AN1344" s="111">
        <f t="shared" si="1233"/>
        <v>0</v>
      </c>
      <c r="AO1344" s="111">
        <f t="shared" si="1233"/>
        <v>0</v>
      </c>
      <c r="AP1344" s="111">
        <f t="shared" si="1233"/>
        <v>0</v>
      </c>
    </row>
    <row r="1345" spans="1:42" ht="14.25">
      <c r="A1345" s="43"/>
      <c r="B1345" s="43"/>
      <c r="C1345" s="28" t="s">
        <v>299</v>
      </c>
      <c r="D1345" s="29">
        <v>1</v>
      </c>
      <c r="E1345" s="248">
        <f t="shared" si="1232"/>
        <v>300</v>
      </c>
      <c r="F1345" s="38">
        <f t="shared" si="1232"/>
        <v>400</v>
      </c>
      <c r="G1345" s="286">
        <f t="shared" si="1232"/>
        <v>300</v>
      </c>
      <c r="H1345" s="248">
        <f t="shared" si="1232"/>
        <v>75</v>
      </c>
      <c r="I1345" s="248">
        <f t="shared" si="1232"/>
        <v>75</v>
      </c>
      <c r="J1345" s="248">
        <f t="shared" si="1232"/>
        <v>75</v>
      </c>
      <c r="K1345" s="248">
        <f t="shared" si="1232"/>
        <v>75</v>
      </c>
      <c r="L1345" s="23">
        <f t="shared" si="1203"/>
        <v>300</v>
      </c>
      <c r="M1345" s="23">
        <f t="shared" si="1204"/>
        <v>0</v>
      </c>
      <c r="N1345" s="248">
        <f t="shared" si="1233"/>
        <v>300</v>
      </c>
      <c r="O1345" s="248">
        <f t="shared" si="1233"/>
        <v>300</v>
      </c>
      <c r="P1345" s="248">
        <f t="shared" si="1233"/>
        <v>300</v>
      </c>
      <c r="Q1345" s="38">
        <f t="shared" si="1233"/>
        <v>0</v>
      </c>
      <c r="R1345" s="38">
        <f t="shared" si="1233"/>
        <v>0</v>
      </c>
      <c r="S1345" s="38">
        <f t="shared" si="1233"/>
        <v>0</v>
      </c>
      <c r="T1345" s="38">
        <f t="shared" si="1233"/>
        <v>0</v>
      </c>
      <c r="U1345" s="38">
        <f t="shared" si="1233"/>
        <v>0</v>
      </c>
      <c r="V1345" s="38">
        <f t="shared" si="1233"/>
        <v>0</v>
      </c>
      <c r="W1345" s="38">
        <f t="shared" si="1233"/>
        <v>0</v>
      </c>
      <c r="X1345" s="38">
        <f t="shared" si="1233"/>
        <v>0</v>
      </c>
      <c r="Y1345" s="38">
        <f t="shared" si="1233"/>
        <v>0</v>
      </c>
      <c r="Z1345" s="38">
        <f t="shared" si="1233"/>
        <v>0</v>
      </c>
      <c r="AA1345" s="38">
        <f t="shared" si="1233"/>
        <v>0</v>
      </c>
      <c r="AB1345" s="38">
        <f t="shared" si="1233"/>
        <v>0</v>
      </c>
      <c r="AC1345" s="38">
        <f t="shared" si="1233"/>
        <v>0</v>
      </c>
      <c r="AD1345" s="38">
        <f t="shared" si="1233"/>
        <v>0</v>
      </c>
      <c r="AE1345" s="292">
        <f t="shared" si="1217"/>
        <v>300</v>
      </c>
      <c r="AF1345" s="38">
        <f t="shared" si="1233"/>
        <v>300</v>
      </c>
      <c r="AG1345" s="38">
        <f t="shared" si="1233"/>
        <v>111</v>
      </c>
      <c r="AH1345" s="286">
        <f t="shared" si="1233"/>
        <v>300</v>
      </c>
      <c r="AI1345" s="38">
        <f t="shared" si="1233"/>
        <v>0</v>
      </c>
      <c r="AJ1345" s="38">
        <f t="shared" si="1233"/>
        <v>0</v>
      </c>
      <c r="AK1345" s="38">
        <f t="shared" si="1233"/>
        <v>0</v>
      </c>
      <c r="AL1345" s="38">
        <f t="shared" si="1233"/>
        <v>0</v>
      </c>
      <c r="AM1345" s="38">
        <f t="shared" si="1233"/>
        <v>0</v>
      </c>
      <c r="AN1345" s="38">
        <f t="shared" si="1233"/>
        <v>0</v>
      </c>
      <c r="AO1345" s="38">
        <f t="shared" si="1233"/>
        <v>0</v>
      </c>
      <c r="AP1345" s="38">
        <f t="shared" si="1233"/>
        <v>0</v>
      </c>
    </row>
    <row r="1346" spans="1:42" ht="14.25">
      <c r="A1346" s="43"/>
      <c r="B1346" s="43"/>
      <c r="C1346" s="28" t="s">
        <v>757</v>
      </c>
      <c r="D1346" s="29">
        <v>20</v>
      </c>
      <c r="E1346" s="248">
        <f t="shared" ref="E1346:K1346" si="1234">E1356</f>
        <v>300</v>
      </c>
      <c r="F1346" s="38">
        <f t="shared" si="1234"/>
        <v>400</v>
      </c>
      <c r="G1346" s="286">
        <f t="shared" si="1234"/>
        <v>300</v>
      </c>
      <c r="H1346" s="248">
        <f t="shared" si="1234"/>
        <v>75</v>
      </c>
      <c r="I1346" s="248">
        <f t="shared" si="1234"/>
        <v>75</v>
      </c>
      <c r="J1346" s="248">
        <f t="shared" si="1234"/>
        <v>75</v>
      </c>
      <c r="K1346" s="248">
        <f t="shared" si="1234"/>
        <v>75</v>
      </c>
      <c r="L1346" s="23">
        <f t="shared" si="1203"/>
        <v>300</v>
      </c>
      <c r="M1346" s="23">
        <f t="shared" si="1204"/>
        <v>0</v>
      </c>
      <c r="N1346" s="248">
        <f t="shared" ref="N1346:AP1346" si="1235">N1356</f>
        <v>300</v>
      </c>
      <c r="O1346" s="248">
        <f t="shared" si="1235"/>
        <v>300</v>
      </c>
      <c r="P1346" s="248">
        <f t="shared" si="1235"/>
        <v>300</v>
      </c>
      <c r="Q1346" s="38">
        <f t="shared" si="1235"/>
        <v>0</v>
      </c>
      <c r="R1346" s="38">
        <f t="shared" si="1235"/>
        <v>0</v>
      </c>
      <c r="S1346" s="38">
        <f t="shared" si="1235"/>
        <v>0</v>
      </c>
      <c r="T1346" s="38">
        <f t="shared" si="1235"/>
        <v>0</v>
      </c>
      <c r="U1346" s="38">
        <f t="shared" si="1235"/>
        <v>0</v>
      </c>
      <c r="V1346" s="38">
        <f t="shared" si="1235"/>
        <v>0</v>
      </c>
      <c r="W1346" s="38">
        <f t="shared" si="1235"/>
        <v>0</v>
      </c>
      <c r="X1346" s="38">
        <f t="shared" si="1235"/>
        <v>0</v>
      </c>
      <c r="Y1346" s="38">
        <f t="shared" si="1235"/>
        <v>0</v>
      </c>
      <c r="Z1346" s="38">
        <f t="shared" si="1235"/>
        <v>0</v>
      </c>
      <c r="AA1346" s="38">
        <f t="shared" si="1235"/>
        <v>0</v>
      </c>
      <c r="AB1346" s="38">
        <f t="shared" si="1235"/>
        <v>0</v>
      </c>
      <c r="AC1346" s="38">
        <f t="shared" si="1235"/>
        <v>0</v>
      </c>
      <c r="AD1346" s="38">
        <f t="shared" si="1235"/>
        <v>0</v>
      </c>
      <c r="AE1346" s="292">
        <f t="shared" si="1217"/>
        <v>300</v>
      </c>
      <c r="AF1346" s="38">
        <f t="shared" si="1235"/>
        <v>300</v>
      </c>
      <c r="AG1346" s="38">
        <f t="shared" si="1235"/>
        <v>111</v>
      </c>
      <c r="AH1346" s="286">
        <f t="shared" si="1235"/>
        <v>300</v>
      </c>
      <c r="AI1346" s="38">
        <f t="shared" si="1235"/>
        <v>0</v>
      </c>
      <c r="AJ1346" s="38">
        <f t="shared" si="1235"/>
        <v>0</v>
      </c>
      <c r="AK1346" s="38">
        <f t="shared" si="1235"/>
        <v>0</v>
      </c>
      <c r="AL1346" s="38">
        <f t="shared" si="1235"/>
        <v>0</v>
      </c>
      <c r="AM1346" s="38">
        <f t="shared" si="1235"/>
        <v>0</v>
      </c>
      <c r="AN1346" s="38">
        <f t="shared" si="1235"/>
        <v>0</v>
      </c>
      <c r="AO1346" s="38">
        <f t="shared" si="1235"/>
        <v>0</v>
      </c>
      <c r="AP1346" s="38">
        <f t="shared" si="1235"/>
        <v>0</v>
      </c>
    </row>
    <row r="1347" spans="1:42" ht="0.75" customHeight="1">
      <c r="A1347" s="43"/>
      <c r="B1347" s="43"/>
      <c r="C1347" s="28" t="s">
        <v>623</v>
      </c>
      <c r="D1347" s="29">
        <v>59.02</v>
      </c>
      <c r="E1347" s="186"/>
      <c r="F1347" s="30"/>
      <c r="G1347" s="93"/>
      <c r="H1347" s="186"/>
      <c r="I1347" s="186"/>
      <c r="J1347" s="186"/>
      <c r="K1347" s="186"/>
      <c r="L1347" s="23">
        <f t="shared" si="1203"/>
        <v>0</v>
      </c>
      <c r="M1347" s="23">
        <f t="shared" si="1204"/>
        <v>0</v>
      </c>
      <c r="N1347" s="186"/>
      <c r="O1347" s="186"/>
      <c r="P1347" s="186"/>
      <c r="Q1347" s="30"/>
      <c r="R1347" s="30"/>
      <c r="S1347" s="30"/>
      <c r="T1347" s="30"/>
      <c r="U1347" s="30"/>
      <c r="V1347" s="30"/>
      <c r="W1347" s="30"/>
      <c r="X1347" s="30"/>
      <c r="Y1347" s="30"/>
      <c r="Z1347" s="30"/>
      <c r="AA1347" s="30"/>
      <c r="AB1347" s="30"/>
      <c r="AC1347" s="30"/>
      <c r="AD1347" s="30"/>
      <c r="AE1347" s="292">
        <f t="shared" si="1217"/>
        <v>0</v>
      </c>
      <c r="AF1347" s="30"/>
      <c r="AG1347" s="30"/>
      <c r="AH1347" s="93"/>
      <c r="AI1347" s="30"/>
      <c r="AJ1347" s="30"/>
      <c r="AK1347" s="30"/>
      <c r="AL1347" s="30"/>
      <c r="AM1347" s="30"/>
      <c r="AN1347" s="30"/>
      <c r="AO1347" s="30"/>
      <c r="AP1347" s="30"/>
    </row>
    <row r="1348" spans="1:42" ht="14.25" customHeight="1">
      <c r="A1348" s="43"/>
      <c r="B1348" s="43"/>
      <c r="C1348" s="28" t="s">
        <v>311</v>
      </c>
      <c r="D1348" s="29"/>
      <c r="E1348" s="248">
        <f t="shared" ref="E1348:K1349" si="1236">E1351</f>
        <v>633</v>
      </c>
      <c r="F1348" s="38">
        <f t="shared" si="1236"/>
        <v>917</v>
      </c>
      <c r="G1348" s="286">
        <f t="shared" si="1236"/>
        <v>917</v>
      </c>
      <c r="H1348" s="248">
        <f t="shared" si="1236"/>
        <v>917</v>
      </c>
      <c r="I1348" s="248">
        <f t="shared" si="1236"/>
        <v>0</v>
      </c>
      <c r="J1348" s="248">
        <f t="shared" si="1236"/>
        <v>0</v>
      </c>
      <c r="K1348" s="248">
        <f t="shared" si="1236"/>
        <v>0</v>
      </c>
      <c r="L1348" s="23">
        <f t="shared" si="1203"/>
        <v>917</v>
      </c>
      <c r="M1348" s="23">
        <f t="shared" si="1204"/>
        <v>0</v>
      </c>
      <c r="N1348" s="248">
        <f t="shared" ref="N1348:AP1349" si="1237">N1351</f>
        <v>0</v>
      </c>
      <c r="O1348" s="248">
        <f t="shared" si="1237"/>
        <v>0</v>
      </c>
      <c r="P1348" s="248">
        <f t="shared" si="1237"/>
        <v>0</v>
      </c>
      <c r="Q1348" s="38">
        <f t="shared" si="1237"/>
        <v>0</v>
      </c>
      <c r="R1348" s="38">
        <f t="shared" si="1237"/>
        <v>0</v>
      </c>
      <c r="S1348" s="38">
        <f t="shared" si="1237"/>
        <v>0</v>
      </c>
      <c r="T1348" s="38">
        <f t="shared" si="1237"/>
        <v>0</v>
      </c>
      <c r="U1348" s="38">
        <f t="shared" si="1237"/>
        <v>0</v>
      </c>
      <c r="V1348" s="38">
        <f t="shared" si="1237"/>
        <v>0</v>
      </c>
      <c r="W1348" s="38">
        <f t="shared" si="1237"/>
        <v>0</v>
      </c>
      <c r="X1348" s="38">
        <f t="shared" si="1237"/>
        <v>0</v>
      </c>
      <c r="Y1348" s="38">
        <f t="shared" si="1237"/>
        <v>0</v>
      </c>
      <c r="Z1348" s="38">
        <f t="shared" si="1237"/>
        <v>0</v>
      </c>
      <c r="AA1348" s="38">
        <f t="shared" si="1237"/>
        <v>0</v>
      </c>
      <c r="AB1348" s="38">
        <f t="shared" si="1237"/>
        <v>0</v>
      </c>
      <c r="AC1348" s="38">
        <f t="shared" si="1237"/>
        <v>0</v>
      </c>
      <c r="AD1348" s="38">
        <f t="shared" si="1237"/>
        <v>0</v>
      </c>
      <c r="AE1348" s="292">
        <f t="shared" si="1217"/>
        <v>917</v>
      </c>
      <c r="AF1348" s="38">
        <f t="shared" si="1237"/>
        <v>917</v>
      </c>
      <c r="AG1348" s="38">
        <f t="shared" si="1237"/>
        <v>916</v>
      </c>
      <c r="AH1348" s="286">
        <f t="shared" si="1237"/>
        <v>0</v>
      </c>
      <c r="AI1348" s="38">
        <f t="shared" si="1237"/>
        <v>0</v>
      </c>
      <c r="AJ1348" s="38">
        <f t="shared" si="1237"/>
        <v>0</v>
      </c>
      <c r="AK1348" s="38">
        <f t="shared" si="1237"/>
        <v>0</v>
      </c>
      <c r="AL1348" s="38">
        <f t="shared" si="1237"/>
        <v>0</v>
      </c>
      <c r="AM1348" s="38">
        <f t="shared" si="1237"/>
        <v>0</v>
      </c>
      <c r="AN1348" s="38">
        <f t="shared" si="1237"/>
        <v>0</v>
      </c>
      <c r="AO1348" s="38">
        <f t="shared" si="1237"/>
        <v>0</v>
      </c>
      <c r="AP1348" s="38">
        <f t="shared" si="1237"/>
        <v>0</v>
      </c>
    </row>
    <row r="1349" spans="1:42" ht="14.25">
      <c r="A1349" s="43"/>
      <c r="B1349" s="43"/>
      <c r="C1349" s="28" t="s">
        <v>752</v>
      </c>
      <c r="D1349" s="29">
        <v>55</v>
      </c>
      <c r="E1349" s="248">
        <f t="shared" si="1236"/>
        <v>633</v>
      </c>
      <c r="F1349" s="38">
        <f t="shared" si="1236"/>
        <v>917</v>
      </c>
      <c r="G1349" s="286">
        <f t="shared" si="1236"/>
        <v>917</v>
      </c>
      <c r="H1349" s="248">
        <f t="shared" si="1236"/>
        <v>917</v>
      </c>
      <c r="I1349" s="248">
        <f t="shared" si="1236"/>
        <v>0</v>
      </c>
      <c r="J1349" s="248">
        <f t="shared" si="1236"/>
        <v>0</v>
      </c>
      <c r="K1349" s="248">
        <f t="shared" si="1236"/>
        <v>0</v>
      </c>
      <c r="L1349" s="23">
        <f t="shared" si="1203"/>
        <v>917</v>
      </c>
      <c r="M1349" s="23">
        <f t="shared" si="1204"/>
        <v>0</v>
      </c>
      <c r="N1349" s="248">
        <f t="shared" si="1237"/>
        <v>0</v>
      </c>
      <c r="O1349" s="248">
        <f t="shared" si="1237"/>
        <v>0</v>
      </c>
      <c r="P1349" s="248">
        <f t="shared" si="1237"/>
        <v>0</v>
      </c>
      <c r="Q1349" s="38">
        <f t="shared" si="1237"/>
        <v>0</v>
      </c>
      <c r="R1349" s="38">
        <f t="shared" si="1237"/>
        <v>0</v>
      </c>
      <c r="S1349" s="38">
        <f t="shared" si="1237"/>
        <v>0</v>
      </c>
      <c r="T1349" s="38">
        <f t="shared" si="1237"/>
        <v>0</v>
      </c>
      <c r="U1349" s="38">
        <f t="shared" si="1237"/>
        <v>0</v>
      </c>
      <c r="V1349" s="38">
        <f t="shared" si="1237"/>
        <v>0</v>
      </c>
      <c r="W1349" s="38">
        <f t="shared" si="1237"/>
        <v>0</v>
      </c>
      <c r="X1349" s="38">
        <f t="shared" si="1237"/>
        <v>0</v>
      </c>
      <c r="Y1349" s="38">
        <f t="shared" si="1237"/>
        <v>0</v>
      </c>
      <c r="Z1349" s="38">
        <f t="shared" si="1237"/>
        <v>0</v>
      </c>
      <c r="AA1349" s="38">
        <f t="shared" si="1237"/>
        <v>0</v>
      </c>
      <c r="AB1349" s="38">
        <f t="shared" si="1237"/>
        <v>0</v>
      </c>
      <c r="AC1349" s="38">
        <f t="shared" si="1237"/>
        <v>0</v>
      </c>
      <c r="AD1349" s="38">
        <f t="shared" si="1237"/>
        <v>0</v>
      </c>
      <c r="AE1349" s="292">
        <f t="shared" si="1217"/>
        <v>917</v>
      </c>
      <c r="AF1349" s="38">
        <f t="shared" si="1237"/>
        <v>917</v>
      </c>
      <c r="AG1349" s="38">
        <f t="shared" si="1237"/>
        <v>916</v>
      </c>
      <c r="AH1349" s="286">
        <f t="shared" si="1237"/>
        <v>0</v>
      </c>
      <c r="AI1349" s="38">
        <f t="shared" si="1237"/>
        <v>0</v>
      </c>
      <c r="AJ1349" s="38">
        <f t="shared" si="1237"/>
        <v>0</v>
      </c>
      <c r="AK1349" s="38">
        <f t="shared" si="1237"/>
        <v>0</v>
      </c>
      <c r="AL1349" s="38">
        <f t="shared" si="1237"/>
        <v>0</v>
      </c>
      <c r="AM1349" s="38">
        <f t="shared" si="1237"/>
        <v>0</v>
      </c>
      <c r="AN1349" s="38">
        <f t="shared" si="1237"/>
        <v>0</v>
      </c>
      <c r="AO1349" s="38">
        <f t="shared" si="1237"/>
        <v>0</v>
      </c>
      <c r="AP1349" s="38">
        <f t="shared" si="1237"/>
        <v>0</v>
      </c>
    </row>
    <row r="1350" spans="1:42" ht="14.25">
      <c r="A1350" s="43" t="s">
        <v>473</v>
      </c>
      <c r="B1350" s="43"/>
      <c r="C1350" s="188" t="s">
        <v>758</v>
      </c>
      <c r="D1350" s="129" t="s">
        <v>759</v>
      </c>
      <c r="E1350" s="263">
        <f t="shared" ref="E1350:T1351" si="1238">E1351</f>
        <v>633</v>
      </c>
      <c r="F1350" s="156">
        <f t="shared" si="1238"/>
        <v>917</v>
      </c>
      <c r="G1350" s="300">
        <f t="shared" si="1238"/>
        <v>917</v>
      </c>
      <c r="H1350" s="263">
        <f t="shared" si="1238"/>
        <v>917</v>
      </c>
      <c r="I1350" s="263">
        <f t="shared" si="1238"/>
        <v>0</v>
      </c>
      <c r="J1350" s="263">
        <f t="shared" si="1238"/>
        <v>0</v>
      </c>
      <c r="K1350" s="263">
        <f t="shared" si="1238"/>
        <v>0</v>
      </c>
      <c r="L1350" s="23">
        <f t="shared" si="1203"/>
        <v>917</v>
      </c>
      <c r="M1350" s="23">
        <f t="shared" si="1204"/>
        <v>0</v>
      </c>
      <c r="N1350" s="263">
        <f t="shared" si="1238"/>
        <v>0</v>
      </c>
      <c r="O1350" s="263">
        <f t="shared" si="1238"/>
        <v>0</v>
      </c>
      <c r="P1350" s="263">
        <f t="shared" si="1238"/>
        <v>0</v>
      </c>
      <c r="Q1350" s="156">
        <f t="shared" si="1238"/>
        <v>0</v>
      </c>
      <c r="R1350" s="156">
        <f t="shared" si="1238"/>
        <v>0</v>
      </c>
      <c r="S1350" s="156">
        <f t="shared" si="1238"/>
        <v>0</v>
      </c>
      <c r="T1350" s="156">
        <f t="shared" si="1238"/>
        <v>0</v>
      </c>
      <c r="U1350" s="156">
        <f t="shared" ref="U1350:AP1351" si="1239">U1351</f>
        <v>0</v>
      </c>
      <c r="V1350" s="156">
        <f t="shared" si="1239"/>
        <v>0</v>
      </c>
      <c r="W1350" s="156">
        <f t="shared" si="1239"/>
        <v>0</v>
      </c>
      <c r="X1350" s="156">
        <f t="shared" si="1239"/>
        <v>0</v>
      </c>
      <c r="Y1350" s="156">
        <f t="shared" si="1239"/>
        <v>0</v>
      </c>
      <c r="Z1350" s="156">
        <f t="shared" si="1239"/>
        <v>0</v>
      </c>
      <c r="AA1350" s="156">
        <f t="shared" si="1239"/>
        <v>0</v>
      </c>
      <c r="AB1350" s="156">
        <f t="shared" si="1239"/>
        <v>0</v>
      </c>
      <c r="AC1350" s="156">
        <f t="shared" si="1239"/>
        <v>0</v>
      </c>
      <c r="AD1350" s="156">
        <f t="shared" si="1239"/>
        <v>0</v>
      </c>
      <c r="AE1350" s="292">
        <f t="shared" si="1217"/>
        <v>917</v>
      </c>
      <c r="AF1350" s="156">
        <f t="shared" si="1239"/>
        <v>917</v>
      </c>
      <c r="AG1350" s="156">
        <f t="shared" si="1239"/>
        <v>916</v>
      </c>
      <c r="AH1350" s="300">
        <f t="shared" si="1239"/>
        <v>0</v>
      </c>
      <c r="AI1350" s="156">
        <f t="shared" si="1239"/>
        <v>0</v>
      </c>
      <c r="AJ1350" s="156">
        <f t="shared" si="1239"/>
        <v>0</v>
      </c>
      <c r="AK1350" s="156">
        <f t="shared" si="1239"/>
        <v>0</v>
      </c>
      <c r="AL1350" s="156">
        <f t="shared" si="1239"/>
        <v>0</v>
      </c>
      <c r="AM1350" s="156">
        <f t="shared" si="1239"/>
        <v>0</v>
      </c>
      <c r="AN1350" s="156">
        <f t="shared" si="1239"/>
        <v>0</v>
      </c>
      <c r="AO1350" s="156">
        <f t="shared" si="1239"/>
        <v>0</v>
      </c>
      <c r="AP1350" s="156">
        <f t="shared" si="1239"/>
        <v>0</v>
      </c>
    </row>
    <row r="1351" spans="1:42" ht="14.25">
      <c r="A1351" s="43"/>
      <c r="B1351" s="43"/>
      <c r="C1351" s="25" t="s">
        <v>311</v>
      </c>
      <c r="D1351" s="26"/>
      <c r="E1351" s="191">
        <f t="shared" si="1238"/>
        <v>633</v>
      </c>
      <c r="F1351" s="111">
        <f t="shared" si="1238"/>
        <v>917</v>
      </c>
      <c r="G1351" s="296">
        <f t="shared" si="1238"/>
        <v>917</v>
      </c>
      <c r="H1351" s="191">
        <f t="shared" si="1238"/>
        <v>917</v>
      </c>
      <c r="I1351" s="191">
        <f t="shared" si="1238"/>
        <v>0</v>
      </c>
      <c r="J1351" s="191">
        <f t="shared" si="1238"/>
        <v>0</v>
      </c>
      <c r="K1351" s="191">
        <f t="shared" si="1238"/>
        <v>0</v>
      </c>
      <c r="L1351" s="23">
        <f t="shared" si="1203"/>
        <v>917</v>
      </c>
      <c r="M1351" s="23">
        <f t="shared" si="1204"/>
        <v>0</v>
      </c>
      <c r="N1351" s="191">
        <f t="shared" si="1238"/>
        <v>0</v>
      </c>
      <c r="O1351" s="191">
        <f t="shared" si="1238"/>
        <v>0</v>
      </c>
      <c r="P1351" s="191">
        <f t="shared" si="1238"/>
        <v>0</v>
      </c>
      <c r="Q1351" s="111">
        <f t="shared" si="1238"/>
        <v>0</v>
      </c>
      <c r="R1351" s="111">
        <f t="shared" si="1238"/>
        <v>0</v>
      </c>
      <c r="S1351" s="111">
        <f t="shared" si="1238"/>
        <v>0</v>
      </c>
      <c r="T1351" s="111">
        <f t="shared" si="1238"/>
        <v>0</v>
      </c>
      <c r="U1351" s="111">
        <f t="shared" si="1239"/>
        <v>0</v>
      </c>
      <c r="V1351" s="111">
        <f t="shared" si="1239"/>
        <v>0</v>
      </c>
      <c r="W1351" s="111">
        <f t="shared" si="1239"/>
        <v>0</v>
      </c>
      <c r="X1351" s="111">
        <f t="shared" si="1239"/>
        <v>0</v>
      </c>
      <c r="Y1351" s="111">
        <f t="shared" si="1239"/>
        <v>0</v>
      </c>
      <c r="Z1351" s="111">
        <f t="shared" si="1239"/>
        <v>0</v>
      </c>
      <c r="AA1351" s="111">
        <f t="shared" si="1239"/>
        <v>0</v>
      </c>
      <c r="AB1351" s="111">
        <f t="shared" si="1239"/>
        <v>0</v>
      </c>
      <c r="AC1351" s="111">
        <f t="shared" si="1239"/>
        <v>0</v>
      </c>
      <c r="AD1351" s="111">
        <f t="shared" si="1239"/>
        <v>0</v>
      </c>
      <c r="AE1351" s="292">
        <f t="shared" si="1217"/>
        <v>917</v>
      </c>
      <c r="AF1351" s="111">
        <f t="shared" si="1239"/>
        <v>917</v>
      </c>
      <c r="AG1351" s="111">
        <f t="shared" si="1239"/>
        <v>916</v>
      </c>
      <c r="AH1351" s="296">
        <f t="shared" si="1239"/>
        <v>0</v>
      </c>
      <c r="AI1351" s="111">
        <f t="shared" si="1239"/>
        <v>0</v>
      </c>
      <c r="AJ1351" s="111">
        <f t="shared" si="1239"/>
        <v>0</v>
      </c>
      <c r="AK1351" s="111">
        <f t="shared" si="1239"/>
        <v>0</v>
      </c>
      <c r="AL1351" s="111">
        <f t="shared" si="1239"/>
        <v>0</v>
      </c>
      <c r="AM1351" s="111">
        <f t="shared" si="1239"/>
        <v>0</v>
      </c>
      <c r="AN1351" s="111">
        <f t="shared" si="1239"/>
        <v>0</v>
      </c>
      <c r="AO1351" s="111">
        <f t="shared" si="1239"/>
        <v>0</v>
      </c>
      <c r="AP1351" s="111">
        <f t="shared" si="1239"/>
        <v>0</v>
      </c>
    </row>
    <row r="1352" spans="1:42" ht="14.25">
      <c r="A1352" s="43"/>
      <c r="B1352" s="43"/>
      <c r="C1352" s="28" t="s">
        <v>752</v>
      </c>
      <c r="D1352" s="29" t="s">
        <v>348</v>
      </c>
      <c r="E1352" s="186">
        <v>633</v>
      </c>
      <c r="F1352" s="30">
        <v>917</v>
      </c>
      <c r="G1352" s="93">
        <v>917</v>
      </c>
      <c r="H1352" s="186">
        <v>917</v>
      </c>
      <c r="I1352" s="186"/>
      <c r="J1352" s="186"/>
      <c r="K1352" s="186"/>
      <c r="L1352" s="23">
        <f t="shared" si="1203"/>
        <v>917</v>
      </c>
      <c r="M1352" s="23">
        <f t="shared" si="1204"/>
        <v>0</v>
      </c>
      <c r="N1352" s="186"/>
      <c r="O1352" s="186"/>
      <c r="P1352" s="186"/>
      <c r="Q1352" s="30"/>
      <c r="R1352" s="30"/>
      <c r="S1352" s="30"/>
      <c r="T1352" s="30"/>
      <c r="U1352" s="30"/>
      <c r="V1352" s="30"/>
      <c r="W1352" s="30"/>
      <c r="X1352" s="30"/>
      <c r="Y1352" s="30"/>
      <c r="Z1352" s="30"/>
      <c r="AA1352" s="30"/>
      <c r="AB1352" s="30"/>
      <c r="AC1352" s="30"/>
      <c r="AD1352" s="30"/>
      <c r="AE1352" s="292">
        <f t="shared" si="1217"/>
        <v>917</v>
      </c>
      <c r="AF1352" s="30">
        <v>917</v>
      </c>
      <c r="AG1352" s="30">
        <v>916</v>
      </c>
      <c r="AH1352" s="93"/>
      <c r="AI1352" s="30"/>
      <c r="AJ1352" s="30"/>
      <c r="AK1352" s="30"/>
      <c r="AL1352" s="30"/>
      <c r="AM1352" s="30"/>
      <c r="AN1352" s="30"/>
      <c r="AO1352" s="30"/>
      <c r="AP1352" s="30"/>
    </row>
    <row r="1353" spans="1:42" ht="29.25" customHeight="1">
      <c r="A1353" s="43" t="s">
        <v>508</v>
      </c>
      <c r="B1353" s="43"/>
      <c r="C1353" s="154" t="s">
        <v>760</v>
      </c>
      <c r="D1353" s="129" t="s">
        <v>761</v>
      </c>
      <c r="E1353" s="263">
        <f t="shared" ref="E1353:T1355" si="1240">E1354</f>
        <v>300</v>
      </c>
      <c r="F1353" s="156">
        <f t="shared" si="1240"/>
        <v>400</v>
      </c>
      <c r="G1353" s="300">
        <f t="shared" si="1240"/>
        <v>300</v>
      </c>
      <c r="H1353" s="263">
        <f t="shared" si="1240"/>
        <v>75</v>
      </c>
      <c r="I1353" s="263">
        <f t="shared" si="1240"/>
        <v>75</v>
      </c>
      <c r="J1353" s="263">
        <f t="shared" si="1240"/>
        <v>75</v>
      </c>
      <c r="K1353" s="263">
        <f t="shared" si="1240"/>
        <v>75</v>
      </c>
      <c r="L1353" s="23">
        <f t="shared" si="1203"/>
        <v>300</v>
      </c>
      <c r="M1353" s="23">
        <f t="shared" si="1204"/>
        <v>0</v>
      </c>
      <c r="N1353" s="263">
        <f t="shared" si="1240"/>
        <v>300</v>
      </c>
      <c r="O1353" s="263">
        <f t="shared" si="1240"/>
        <v>300</v>
      </c>
      <c r="P1353" s="263">
        <f t="shared" si="1240"/>
        <v>300</v>
      </c>
      <c r="Q1353" s="156">
        <f t="shared" si="1240"/>
        <v>0</v>
      </c>
      <c r="R1353" s="156">
        <f t="shared" si="1240"/>
        <v>0</v>
      </c>
      <c r="S1353" s="156">
        <f t="shared" si="1240"/>
        <v>0</v>
      </c>
      <c r="T1353" s="156">
        <f t="shared" si="1240"/>
        <v>0</v>
      </c>
      <c r="U1353" s="156">
        <f t="shared" ref="U1353:AP1355" si="1241">U1354</f>
        <v>0</v>
      </c>
      <c r="V1353" s="156">
        <f t="shared" si="1241"/>
        <v>0</v>
      </c>
      <c r="W1353" s="156">
        <f t="shared" si="1241"/>
        <v>0</v>
      </c>
      <c r="X1353" s="156">
        <f t="shared" si="1241"/>
        <v>0</v>
      </c>
      <c r="Y1353" s="156">
        <f t="shared" si="1241"/>
        <v>0</v>
      </c>
      <c r="Z1353" s="156">
        <f t="shared" si="1241"/>
        <v>0</v>
      </c>
      <c r="AA1353" s="156">
        <f t="shared" si="1241"/>
        <v>0</v>
      </c>
      <c r="AB1353" s="156">
        <f t="shared" si="1241"/>
        <v>0</v>
      </c>
      <c r="AC1353" s="156">
        <f t="shared" si="1241"/>
        <v>0</v>
      </c>
      <c r="AD1353" s="156">
        <f t="shared" si="1241"/>
        <v>0</v>
      </c>
      <c r="AE1353" s="292">
        <f t="shared" si="1217"/>
        <v>300</v>
      </c>
      <c r="AF1353" s="156">
        <f t="shared" si="1241"/>
        <v>300</v>
      </c>
      <c r="AG1353" s="156">
        <f t="shared" si="1241"/>
        <v>111</v>
      </c>
      <c r="AH1353" s="300">
        <f t="shared" si="1241"/>
        <v>300</v>
      </c>
      <c r="AI1353" s="156">
        <f t="shared" si="1241"/>
        <v>0</v>
      </c>
      <c r="AJ1353" s="156">
        <f t="shared" si="1241"/>
        <v>0</v>
      </c>
      <c r="AK1353" s="156">
        <f t="shared" si="1241"/>
        <v>0</v>
      </c>
      <c r="AL1353" s="156">
        <f t="shared" si="1241"/>
        <v>0</v>
      </c>
      <c r="AM1353" s="156">
        <f t="shared" si="1241"/>
        <v>0</v>
      </c>
      <c r="AN1353" s="156">
        <f t="shared" si="1241"/>
        <v>0</v>
      </c>
      <c r="AO1353" s="156">
        <f t="shared" si="1241"/>
        <v>0</v>
      </c>
      <c r="AP1353" s="156">
        <f t="shared" si="1241"/>
        <v>0</v>
      </c>
    </row>
    <row r="1354" spans="1:42" ht="14.25">
      <c r="A1354" s="43"/>
      <c r="B1354" s="43"/>
      <c r="C1354" s="25" t="s">
        <v>298</v>
      </c>
      <c r="D1354" s="29"/>
      <c r="E1354" s="191">
        <f t="shared" si="1240"/>
        <v>300</v>
      </c>
      <c r="F1354" s="111">
        <f t="shared" si="1240"/>
        <v>400</v>
      </c>
      <c r="G1354" s="296">
        <f t="shared" si="1240"/>
        <v>300</v>
      </c>
      <c r="H1354" s="191">
        <f t="shared" si="1240"/>
        <v>75</v>
      </c>
      <c r="I1354" s="191">
        <f t="shared" si="1240"/>
        <v>75</v>
      </c>
      <c r="J1354" s="191">
        <f t="shared" si="1240"/>
        <v>75</v>
      </c>
      <c r="K1354" s="191">
        <f t="shared" si="1240"/>
        <v>75</v>
      </c>
      <c r="L1354" s="23">
        <f t="shared" si="1203"/>
        <v>300</v>
      </c>
      <c r="M1354" s="23">
        <f t="shared" si="1204"/>
        <v>0</v>
      </c>
      <c r="N1354" s="191">
        <f t="shared" si="1240"/>
        <v>300</v>
      </c>
      <c r="O1354" s="191">
        <f t="shared" si="1240"/>
        <v>300</v>
      </c>
      <c r="P1354" s="191">
        <f t="shared" si="1240"/>
        <v>300</v>
      </c>
      <c r="Q1354" s="111">
        <f t="shared" si="1240"/>
        <v>0</v>
      </c>
      <c r="R1354" s="111">
        <f t="shared" si="1240"/>
        <v>0</v>
      </c>
      <c r="S1354" s="111">
        <f t="shared" si="1240"/>
        <v>0</v>
      </c>
      <c r="T1354" s="111">
        <f t="shared" si="1240"/>
        <v>0</v>
      </c>
      <c r="U1354" s="111">
        <f t="shared" si="1241"/>
        <v>0</v>
      </c>
      <c r="V1354" s="111">
        <f t="shared" si="1241"/>
        <v>0</v>
      </c>
      <c r="W1354" s="111">
        <f t="shared" si="1241"/>
        <v>0</v>
      </c>
      <c r="X1354" s="111">
        <f t="shared" si="1241"/>
        <v>0</v>
      </c>
      <c r="Y1354" s="111">
        <f t="shared" si="1241"/>
        <v>0</v>
      </c>
      <c r="Z1354" s="111">
        <f t="shared" si="1241"/>
        <v>0</v>
      </c>
      <c r="AA1354" s="111">
        <f t="shared" si="1241"/>
        <v>0</v>
      </c>
      <c r="AB1354" s="111">
        <f t="shared" si="1241"/>
        <v>0</v>
      </c>
      <c r="AC1354" s="111">
        <f t="shared" si="1241"/>
        <v>0</v>
      </c>
      <c r="AD1354" s="111">
        <f t="shared" si="1241"/>
        <v>0</v>
      </c>
      <c r="AE1354" s="292">
        <f t="shared" si="1217"/>
        <v>300</v>
      </c>
      <c r="AF1354" s="111">
        <f t="shared" si="1241"/>
        <v>300</v>
      </c>
      <c r="AG1354" s="111">
        <f t="shared" si="1241"/>
        <v>111</v>
      </c>
      <c r="AH1354" s="296">
        <f t="shared" si="1241"/>
        <v>300</v>
      </c>
      <c r="AI1354" s="111">
        <f t="shared" si="1241"/>
        <v>0</v>
      </c>
      <c r="AJ1354" s="111">
        <f t="shared" si="1241"/>
        <v>0</v>
      </c>
      <c r="AK1354" s="111">
        <f t="shared" si="1241"/>
        <v>0</v>
      </c>
      <c r="AL1354" s="111">
        <f t="shared" si="1241"/>
        <v>0</v>
      </c>
      <c r="AM1354" s="111">
        <f t="shared" si="1241"/>
        <v>0</v>
      </c>
      <c r="AN1354" s="111">
        <f t="shared" si="1241"/>
        <v>0</v>
      </c>
      <c r="AO1354" s="111">
        <f t="shared" si="1241"/>
        <v>0</v>
      </c>
      <c r="AP1354" s="111">
        <f t="shared" si="1241"/>
        <v>0</v>
      </c>
    </row>
    <row r="1355" spans="1:42" ht="17.25" customHeight="1">
      <c r="A1355" s="43"/>
      <c r="B1355" s="43"/>
      <c r="C1355" s="28" t="s">
        <v>299</v>
      </c>
      <c r="D1355" s="29">
        <v>1</v>
      </c>
      <c r="E1355" s="248">
        <f t="shared" si="1240"/>
        <v>300</v>
      </c>
      <c r="F1355" s="38">
        <f t="shared" si="1240"/>
        <v>400</v>
      </c>
      <c r="G1355" s="286">
        <f t="shared" si="1240"/>
        <v>300</v>
      </c>
      <c r="H1355" s="248">
        <f t="shared" si="1240"/>
        <v>75</v>
      </c>
      <c r="I1355" s="248">
        <f t="shared" si="1240"/>
        <v>75</v>
      </c>
      <c r="J1355" s="248">
        <f t="shared" si="1240"/>
        <v>75</v>
      </c>
      <c r="K1355" s="248">
        <f t="shared" si="1240"/>
        <v>75</v>
      </c>
      <c r="L1355" s="23">
        <f t="shared" si="1203"/>
        <v>300</v>
      </c>
      <c r="M1355" s="23">
        <f t="shared" si="1204"/>
        <v>0</v>
      </c>
      <c r="N1355" s="248">
        <f t="shared" si="1240"/>
        <v>300</v>
      </c>
      <c r="O1355" s="248">
        <f t="shared" si="1240"/>
        <v>300</v>
      </c>
      <c r="P1355" s="248">
        <f t="shared" si="1240"/>
        <v>300</v>
      </c>
      <c r="Q1355" s="38">
        <f t="shared" si="1240"/>
        <v>0</v>
      </c>
      <c r="R1355" s="38">
        <f t="shared" si="1240"/>
        <v>0</v>
      </c>
      <c r="S1355" s="38">
        <f t="shared" si="1240"/>
        <v>0</v>
      </c>
      <c r="T1355" s="38">
        <f t="shared" si="1240"/>
        <v>0</v>
      </c>
      <c r="U1355" s="38">
        <f t="shared" si="1241"/>
        <v>0</v>
      </c>
      <c r="V1355" s="38">
        <f t="shared" si="1241"/>
        <v>0</v>
      </c>
      <c r="W1355" s="38">
        <f t="shared" si="1241"/>
        <v>0</v>
      </c>
      <c r="X1355" s="38">
        <f t="shared" si="1241"/>
        <v>0</v>
      </c>
      <c r="Y1355" s="38">
        <f t="shared" si="1241"/>
        <v>0</v>
      </c>
      <c r="Z1355" s="38">
        <f t="shared" si="1241"/>
        <v>0</v>
      </c>
      <c r="AA1355" s="38">
        <f t="shared" si="1241"/>
        <v>0</v>
      </c>
      <c r="AB1355" s="38">
        <f t="shared" si="1241"/>
        <v>0</v>
      </c>
      <c r="AC1355" s="38">
        <f t="shared" si="1241"/>
        <v>0</v>
      </c>
      <c r="AD1355" s="38">
        <f t="shared" si="1241"/>
        <v>0</v>
      </c>
      <c r="AE1355" s="292">
        <f t="shared" si="1217"/>
        <v>300</v>
      </c>
      <c r="AF1355" s="38">
        <f t="shared" si="1241"/>
        <v>300</v>
      </c>
      <c r="AG1355" s="38">
        <f t="shared" si="1241"/>
        <v>111</v>
      </c>
      <c r="AH1355" s="286">
        <f t="shared" si="1241"/>
        <v>300</v>
      </c>
      <c r="AI1355" s="38">
        <f t="shared" si="1241"/>
        <v>0</v>
      </c>
      <c r="AJ1355" s="38">
        <f t="shared" si="1241"/>
        <v>0</v>
      </c>
      <c r="AK1355" s="38">
        <f t="shared" si="1241"/>
        <v>0</v>
      </c>
      <c r="AL1355" s="38">
        <f t="shared" si="1241"/>
        <v>0</v>
      </c>
      <c r="AM1355" s="38">
        <f t="shared" si="1241"/>
        <v>0</v>
      </c>
      <c r="AN1355" s="38">
        <f t="shared" si="1241"/>
        <v>0</v>
      </c>
      <c r="AO1355" s="38">
        <f t="shared" si="1241"/>
        <v>0</v>
      </c>
      <c r="AP1355" s="38">
        <f t="shared" si="1241"/>
        <v>0</v>
      </c>
    </row>
    <row r="1356" spans="1:42" ht="14.25" customHeight="1">
      <c r="A1356" s="43"/>
      <c r="B1356" s="43"/>
      <c r="C1356" s="28" t="s">
        <v>301</v>
      </c>
      <c r="D1356" s="29" t="s">
        <v>762</v>
      </c>
      <c r="E1356" s="186">
        <v>300</v>
      </c>
      <c r="F1356" s="30">
        <v>400</v>
      </c>
      <c r="G1356" s="93">
        <v>300</v>
      </c>
      <c r="H1356" s="186">
        <v>75</v>
      </c>
      <c r="I1356" s="186">
        <v>75</v>
      </c>
      <c r="J1356" s="186">
        <v>75</v>
      </c>
      <c r="K1356" s="186">
        <v>75</v>
      </c>
      <c r="L1356" s="23">
        <f t="shared" si="1203"/>
        <v>300</v>
      </c>
      <c r="M1356" s="23">
        <f t="shared" si="1204"/>
        <v>0</v>
      </c>
      <c r="N1356" s="186">
        <v>300</v>
      </c>
      <c r="O1356" s="186">
        <v>300</v>
      </c>
      <c r="P1356" s="186">
        <v>300</v>
      </c>
      <c r="Q1356" s="30"/>
      <c r="R1356" s="30"/>
      <c r="S1356" s="30"/>
      <c r="T1356" s="30"/>
      <c r="U1356" s="30"/>
      <c r="V1356" s="30"/>
      <c r="W1356" s="30"/>
      <c r="X1356" s="30"/>
      <c r="Y1356" s="30"/>
      <c r="Z1356" s="30"/>
      <c r="AA1356" s="30"/>
      <c r="AB1356" s="30"/>
      <c r="AC1356" s="30"/>
      <c r="AD1356" s="30"/>
      <c r="AE1356" s="292">
        <f t="shared" si="1217"/>
        <v>300</v>
      </c>
      <c r="AF1356" s="30">
        <v>300</v>
      </c>
      <c r="AG1356" s="30">
        <v>111</v>
      </c>
      <c r="AH1356" s="93">
        <v>300</v>
      </c>
      <c r="AI1356" s="30"/>
      <c r="AJ1356" s="30"/>
      <c r="AK1356" s="30"/>
      <c r="AL1356" s="30"/>
      <c r="AM1356" s="30"/>
      <c r="AN1356" s="30"/>
      <c r="AO1356" s="30"/>
      <c r="AP1356" s="30"/>
    </row>
    <row r="1357" spans="1:42" ht="15" hidden="1" customHeight="1">
      <c r="A1357" s="43" t="s">
        <v>719</v>
      </c>
      <c r="B1357" s="43"/>
      <c r="C1357" s="25" t="s">
        <v>763</v>
      </c>
      <c r="D1357" s="26" t="s">
        <v>764</v>
      </c>
      <c r="E1357" s="186"/>
      <c r="F1357" s="30"/>
      <c r="G1357" s="93"/>
      <c r="H1357" s="186"/>
      <c r="I1357" s="186"/>
      <c r="J1357" s="186"/>
      <c r="K1357" s="186"/>
      <c r="L1357" s="23">
        <f t="shared" si="1203"/>
        <v>0</v>
      </c>
      <c r="M1357" s="23">
        <f t="shared" si="1204"/>
        <v>0</v>
      </c>
      <c r="N1357" s="186"/>
      <c r="O1357" s="186"/>
      <c r="P1357" s="186"/>
      <c r="Q1357" s="30"/>
      <c r="R1357" s="30"/>
      <c r="S1357" s="30"/>
      <c r="T1357" s="30"/>
      <c r="U1357" s="30"/>
      <c r="V1357" s="30"/>
      <c r="W1357" s="30"/>
      <c r="X1357" s="30"/>
      <c r="Y1357" s="30"/>
      <c r="Z1357" s="30"/>
      <c r="AA1357" s="30"/>
      <c r="AB1357" s="30"/>
      <c r="AC1357" s="30"/>
      <c r="AD1357" s="30"/>
      <c r="AE1357" s="292">
        <f t="shared" si="1217"/>
        <v>0</v>
      </c>
      <c r="AF1357" s="30"/>
      <c r="AG1357" s="30"/>
      <c r="AH1357" s="93"/>
      <c r="AI1357" s="30"/>
      <c r="AJ1357" s="30"/>
      <c r="AK1357" s="30"/>
      <c r="AL1357" s="30"/>
      <c r="AM1357" s="30"/>
      <c r="AN1357" s="30"/>
      <c r="AO1357" s="30"/>
      <c r="AP1357" s="30"/>
    </row>
    <row r="1358" spans="1:42" ht="15" hidden="1" customHeight="1">
      <c r="A1358" s="43"/>
      <c r="B1358" s="43"/>
      <c r="C1358" s="25" t="s">
        <v>298</v>
      </c>
      <c r="D1358" s="26"/>
      <c r="E1358" s="186"/>
      <c r="F1358" s="30"/>
      <c r="G1358" s="93"/>
      <c r="H1358" s="186"/>
      <c r="I1358" s="186"/>
      <c r="J1358" s="186"/>
      <c r="K1358" s="186"/>
      <c r="L1358" s="23">
        <f t="shared" si="1203"/>
        <v>0</v>
      </c>
      <c r="M1358" s="23">
        <f t="shared" si="1204"/>
        <v>0</v>
      </c>
      <c r="N1358" s="186"/>
      <c r="O1358" s="186"/>
      <c r="P1358" s="186"/>
      <c r="Q1358" s="30"/>
      <c r="R1358" s="30"/>
      <c r="S1358" s="30"/>
      <c r="T1358" s="30"/>
      <c r="U1358" s="30"/>
      <c r="V1358" s="30"/>
      <c r="W1358" s="30"/>
      <c r="X1358" s="30"/>
      <c r="Y1358" s="30"/>
      <c r="Z1358" s="30"/>
      <c r="AA1358" s="30"/>
      <c r="AB1358" s="30"/>
      <c r="AC1358" s="30"/>
      <c r="AD1358" s="30"/>
      <c r="AE1358" s="292">
        <f t="shared" si="1217"/>
        <v>0</v>
      </c>
      <c r="AF1358" s="30"/>
      <c r="AG1358" s="30"/>
      <c r="AH1358" s="93"/>
      <c r="AI1358" s="30"/>
      <c r="AJ1358" s="30"/>
      <c r="AK1358" s="30"/>
      <c r="AL1358" s="30"/>
      <c r="AM1358" s="30"/>
      <c r="AN1358" s="30"/>
      <c r="AO1358" s="30"/>
      <c r="AP1358" s="30"/>
    </row>
    <row r="1359" spans="1:42" ht="15" hidden="1" customHeight="1">
      <c r="A1359" s="43"/>
      <c r="B1359" s="43"/>
      <c r="C1359" s="28" t="s">
        <v>299</v>
      </c>
      <c r="D1359" s="29">
        <v>1</v>
      </c>
      <c r="E1359" s="186"/>
      <c r="F1359" s="30"/>
      <c r="G1359" s="93"/>
      <c r="H1359" s="186"/>
      <c r="I1359" s="186"/>
      <c r="J1359" s="186"/>
      <c r="K1359" s="186"/>
      <c r="L1359" s="23">
        <f t="shared" si="1203"/>
        <v>0</v>
      </c>
      <c r="M1359" s="23">
        <f t="shared" si="1204"/>
        <v>0</v>
      </c>
      <c r="N1359" s="186"/>
      <c r="O1359" s="186"/>
      <c r="P1359" s="186"/>
      <c r="Q1359" s="30"/>
      <c r="R1359" s="30"/>
      <c r="S1359" s="30"/>
      <c r="T1359" s="30"/>
      <c r="U1359" s="30"/>
      <c r="V1359" s="30"/>
      <c r="W1359" s="30"/>
      <c r="X1359" s="30"/>
      <c r="Y1359" s="30"/>
      <c r="Z1359" s="30"/>
      <c r="AA1359" s="30"/>
      <c r="AB1359" s="30"/>
      <c r="AC1359" s="30"/>
      <c r="AD1359" s="30"/>
      <c r="AE1359" s="292">
        <f t="shared" si="1217"/>
        <v>0</v>
      </c>
      <c r="AF1359" s="30"/>
      <c r="AG1359" s="30"/>
      <c r="AH1359" s="93"/>
      <c r="AI1359" s="30"/>
      <c r="AJ1359" s="30"/>
      <c r="AK1359" s="30"/>
      <c r="AL1359" s="30"/>
      <c r="AM1359" s="30"/>
      <c r="AN1359" s="30"/>
      <c r="AO1359" s="30"/>
      <c r="AP1359" s="30"/>
    </row>
    <row r="1360" spans="1:42" ht="15" hidden="1" customHeight="1">
      <c r="A1360" s="43"/>
      <c r="B1360" s="43"/>
      <c r="C1360" s="28" t="s">
        <v>765</v>
      </c>
      <c r="D1360" s="29">
        <v>59.02</v>
      </c>
      <c r="E1360" s="186"/>
      <c r="F1360" s="30"/>
      <c r="G1360" s="93"/>
      <c r="H1360" s="186"/>
      <c r="I1360" s="186"/>
      <c r="J1360" s="186"/>
      <c r="K1360" s="186"/>
      <c r="L1360" s="23">
        <f t="shared" si="1203"/>
        <v>0</v>
      </c>
      <c r="M1360" s="23">
        <f t="shared" si="1204"/>
        <v>0</v>
      </c>
      <c r="N1360" s="186"/>
      <c r="O1360" s="186"/>
      <c r="P1360" s="186"/>
      <c r="Q1360" s="30"/>
      <c r="R1360" s="30"/>
      <c r="S1360" s="30"/>
      <c r="T1360" s="30"/>
      <c r="U1360" s="30"/>
      <c r="V1360" s="30"/>
      <c r="W1360" s="30"/>
      <c r="X1360" s="30"/>
      <c r="Y1360" s="30"/>
      <c r="Z1360" s="30"/>
      <c r="AA1360" s="30"/>
      <c r="AB1360" s="30"/>
      <c r="AC1360" s="30"/>
      <c r="AD1360" s="30"/>
      <c r="AE1360" s="292">
        <f t="shared" si="1217"/>
        <v>0</v>
      </c>
      <c r="AF1360" s="30"/>
      <c r="AG1360" s="30"/>
      <c r="AH1360" s="93"/>
      <c r="AI1360" s="30"/>
      <c r="AJ1360" s="30"/>
      <c r="AK1360" s="30"/>
      <c r="AL1360" s="30"/>
      <c r="AM1360" s="30"/>
      <c r="AN1360" s="30"/>
      <c r="AO1360" s="30"/>
      <c r="AP1360" s="30"/>
    </row>
    <row r="1361" spans="1:42" ht="15" hidden="1" customHeight="1">
      <c r="A1361" s="110">
        <v>2</v>
      </c>
      <c r="B1361" s="110"/>
      <c r="C1361" s="21" t="s">
        <v>766</v>
      </c>
      <c r="D1361" s="22">
        <v>83.02</v>
      </c>
      <c r="E1361" s="186"/>
      <c r="F1361" s="30"/>
      <c r="G1361" s="93"/>
      <c r="H1361" s="186"/>
      <c r="I1361" s="186"/>
      <c r="J1361" s="186"/>
      <c r="K1361" s="186"/>
      <c r="L1361" s="23">
        <f t="shared" si="1203"/>
        <v>0</v>
      </c>
      <c r="M1361" s="23">
        <f t="shared" si="1204"/>
        <v>0</v>
      </c>
      <c r="N1361" s="186"/>
      <c r="O1361" s="186"/>
      <c r="P1361" s="186"/>
      <c r="Q1361" s="30"/>
      <c r="R1361" s="30"/>
      <c r="S1361" s="30"/>
      <c r="T1361" s="30"/>
      <c r="U1361" s="30"/>
      <c r="V1361" s="30"/>
      <c r="W1361" s="30"/>
      <c r="X1361" s="30"/>
      <c r="Y1361" s="30"/>
      <c r="Z1361" s="30"/>
      <c r="AA1361" s="30"/>
      <c r="AB1361" s="30"/>
      <c r="AC1361" s="30"/>
      <c r="AD1361" s="30"/>
      <c r="AE1361" s="292">
        <f t="shared" si="1217"/>
        <v>0</v>
      </c>
      <c r="AF1361" s="30"/>
      <c r="AG1361" s="30"/>
      <c r="AH1361" s="93"/>
      <c r="AI1361" s="30"/>
      <c r="AJ1361" s="30"/>
      <c r="AK1361" s="30"/>
      <c r="AL1361" s="30"/>
      <c r="AM1361" s="30"/>
      <c r="AN1361" s="30"/>
      <c r="AO1361" s="30"/>
      <c r="AP1361" s="30"/>
    </row>
    <row r="1362" spans="1:42" ht="15" hidden="1" customHeight="1">
      <c r="A1362" s="43"/>
      <c r="B1362" s="43"/>
      <c r="C1362" s="25" t="s">
        <v>767</v>
      </c>
      <c r="D1362" s="29" t="s">
        <v>768</v>
      </c>
      <c r="E1362" s="186"/>
      <c r="F1362" s="30"/>
      <c r="G1362" s="93"/>
      <c r="H1362" s="186"/>
      <c r="I1362" s="186"/>
      <c r="J1362" s="186"/>
      <c r="K1362" s="186"/>
      <c r="L1362" s="23">
        <f t="shared" si="1203"/>
        <v>0</v>
      </c>
      <c r="M1362" s="23">
        <f t="shared" si="1204"/>
        <v>0</v>
      </c>
      <c r="N1362" s="186"/>
      <c r="O1362" s="186"/>
      <c r="P1362" s="186"/>
      <c r="Q1362" s="30"/>
      <c r="R1362" s="30"/>
      <c r="S1362" s="30"/>
      <c r="T1362" s="30"/>
      <c r="U1362" s="30"/>
      <c r="V1362" s="30"/>
      <c r="W1362" s="30"/>
      <c r="X1362" s="30"/>
      <c r="Y1362" s="30"/>
      <c r="Z1362" s="30"/>
      <c r="AA1362" s="30"/>
      <c r="AB1362" s="30"/>
      <c r="AC1362" s="30"/>
      <c r="AD1362" s="30"/>
      <c r="AE1362" s="292">
        <f t="shared" si="1217"/>
        <v>0</v>
      </c>
      <c r="AF1362" s="30"/>
      <c r="AG1362" s="30"/>
      <c r="AH1362" s="93"/>
      <c r="AI1362" s="30"/>
      <c r="AJ1362" s="30"/>
      <c r="AK1362" s="30"/>
      <c r="AL1362" s="30"/>
      <c r="AM1362" s="30"/>
      <c r="AN1362" s="30"/>
      <c r="AO1362" s="30"/>
      <c r="AP1362" s="30"/>
    </row>
    <row r="1363" spans="1:42" ht="15" hidden="1" customHeight="1">
      <c r="A1363" s="43"/>
      <c r="B1363" s="43"/>
      <c r="C1363" s="25" t="s">
        <v>298</v>
      </c>
      <c r="D1363" s="29"/>
      <c r="E1363" s="186"/>
      <c r="F1363" s="30"/>
      <c r="G1363" s="93"/>
      <c r="H1363" s="186"/>
      <c r="I1363" s="186"/>
      <c r="J1363" s="186"/>
      <c r="K1363" s="186"/>
      <c r="L1363" s="23">
        <f t="shared" ref="L1363:L1426" si="1242">H1363+I1363+J1363+K1363</f>
        <v>0</v>
      </c>
      <c r="M1363" s="23">
        <f t="shared" ref="M1363:M1426" si="1243">G1363-L1363</f>
        <v>0</v>
      </c>
      <c r="N1363" s="186"/>
      <c r="O1363" s="186"/>
      <c r="P1363" s="186"/>
      <c r="Q1363" s="30"/>
      <c r="R1363" s="30"/>
      <c r="S1363" s="30"/>
      <c r="T1363" s="30"/>
      <c r="U1363" s="30"/>
      <c r="V1363" s="30"/>
      <c r="W1363" s="30"/>
      <c r="X1363" s="30"/>
      <c r="Y1363" s="30"/>
      <c r="Z1363" s="30"/>
      <c r="AA1363" s="30"/>
      <c r="AB1363" s="30"/>
      <c r="AC1363" s="30"/>
      <c r="AD1363" s="30"/>
      <c r="AE1363" s="292">
        <f t="shared" si="1217"/>
        <v>0</v>
      </c>
      <c r="AF1363" s="30"/>
      <c r="AG1363" s="30"/>
      <c r="AH1363" s="93"/>
      <c r="AI1363" s="30"/>
      <c r="AJ1363" s="30"/>
      <c r="AK1363" s="30"/>
      <c r="AL1363" s="30"/>
      <c r="AM1363" s="30"/>
      <c r="AN1363" s="30"/>
      <c r="AO1363" s="30"/>
      <c r="AP1363" s="30"/>
    </row>
    <row r="1364" spans="1:42" ht="15" hidden="1" customHeight="1">
      <c r="A1364" s="43"/>
      <c r="B1364" s="43"/>
      <c r="C1364" s="28" t="s">
        <v>299</v>
      </c>
      <c r="D1364" s="29"/>
      <c r="E1364" s="186"/>
      <c r="F1364" s="30"/>
      <c r="G1364" s="93"/>
      <c r="H1364" s="186"/>
      <c r="I1364" s="186"/>
      <c r="J1364" s="186"/>
      <c r="K1364" s="186"/>
      <c r="L1364" s="23">
        <f t="shared" si="1242"/>
        <v>0</v>
      </c>
      <c r="M1364" s="23">
        <f t="shared" si="1243"/>
        <v>0</v>
      </c>
      <c r="N1364" s="186"/>
      <c r="O1364" s="186"/>
      <c r="P1364" s="186"/>
      <c r="Q1364" s="30"/>
      <c r="R1364" s="30"/>
      <c r="S1364" s="30"/>
      <c r="T1364" s="30"/>
      <c r="U1364" s="30"/>
      <c r="V1364" s="30"/>
      <c r="W1364" s="30"/>
      <c r="X1364" s="30"/>
      <c r="Y1364" s="30"/>
      <c r="Z1364" s="30"/>
      <c r="AA1364" s="30"/>
      <c r="AB1364" s="30"/>
      <c r="AC1364" s="30"/>
      <c r="AD1364" s="30"/>
      <c r="AE1364" s="292">
        <f t="shared" si="1217"/>
        <v>0</v>
      </c>
      <c r="AF1364" s="30"/>
      <c r="AG1364" s="30"/>
      <c r="AH1364" s="93"/>
      <c r="AI1364" s="30"/>
      <c r="AJ1364" s="30"/>
      <c r="AK1364" s="30"/>
      <c r="AL1364" s="30"/>
      <c r="AM1364" s="30"/>
      <c r="AN1364" s="30"/>
      <c r="AO1364" s="30"/>
      <c r="AP1364" s="30"/>
    </row>
    <row r="1365" spans="1:42" ht="14.25" hidden="1" customHeight="1">
      <c r="A1365" s="43"/>
      <c r="B1365" s="43"/>
      <c r="C1365" s="28" t="s">
        <v>433</v>
      </c>
      <c r="D1365" s="29"/>
      <c r="E1365" s="186"/>
      <c r="F1365" s="30"/>
      <c r="G1365" s="93"/>
      <c r="H1365" s="186"/>
      <c r="I1365" s="186"/>
      <c r="J1365" s="186"/>
      <c r="K1365" s="186"/>
      <c r="L1365" s="23">
        <f t="shared" si="1242"/>
        <v>0</v>
      </c>
      <c r="M1365" s="23">
        <f t="shared" si="1243"/>
        <v>0</v>
      </c>
      <c r="N1365" s="186"/>
      <c r="O1365" s="186"/>
      <c r="P1365" s="186"/>
      <c r="Q1365" s="30"/>
      <c r="R1365" s="30"/>
      <c r="S1365" s="30"/>
      <c r="T1365" s="30"/>
      <c r="U1365" s="30"/>
      <c r="V1365" s="30"/>
      <c r="W1365" s="30"/>
      <c r="X1365" s="30"/>
      <c r="Y1365" s="30"/>
      <c r="Z1365" s="30"/>
      <c r="AA1365" s="30"/>
      <c r="AB1365" s="30"/>
      <c r="AC1365" s="30"/>
      <c r="AD1365" s="30"/>
      <c r="AE1365" s="292">
        <f t="shared" si="1217"/>
        <v>0</v>
      </c>
      <c r="AF1365" s="30"/>
      <c r="AG1365" s="30"/>
      <c r="AH1365" s="93"/>
      <c r="AI1365" s="30"/>
      <c r="AJ1365" s="30"/>
      <c r="AK1365" s="30"/>
      <c r="AL1365" s="30"/>
      <c r="AM1365" s="30"/>
      <c r="AN1365" s="30"/>
      <c r="AO1365" s="30"/>
      <c r="AP1365" s="30"/>
    </row>
    <row r="1366" spans="1:42" ht="0.75" hidden="1" customHeight="1">
      <c r="A1366" s="43"/>
      <c r="B1366" s="43"/>
      <c r="C1366" s="25" t="s">
        <v>769</v>
      </c>
      <c r="D1366" s="29" t="s">
        <v>770</v>
      </c>
      <c r="E1366" s="186"/>
      <c r="F1366" s="30"/>
      <c r="G1366" s="93"/>
      <c r="H1366" s="186"/>
      <c r="I1366" s="186"/>
      <c r="J1366" s="186"/>
      <c r="K1366" s="186"/>
      <c r="L1366" s="23">
        <f t="shared" si="1242"/>
        <v>0</v>
      </c>
      <c r="M1366" s="23">
        <f t="shared" si="1243"/>
        <v>0</v>
      </c>
      <c r="N1366" s="186"/>
      <c r="O1366" s="186"/>
      <c r="P1366" s="186"/>
      <c r="Q1366" s="30"/>
      <c r="R1366" s="30"/>
      <c r="S1366" s="30"/>
      <c r="T1366" s="30"/>
      <c r="U1366" s="30"/>
      <c r="V1366" s="30"/>
      <c r="W1366" s="30"/>
      <c r="X1366" s="30"/>
      <c r="Y1366" s="30"/>
      <c r="Z1366" s="30"/>
      <c r="AA1366" s="30"/>
      <c r="AB1366" s="30"/>
      <c r="AC1366" s="30"/>
      <c r="AD1366" s="30"/>
      <c r="AE1366" s="292">
        <f t="shared" si="1217"/>
        <v>0</v>
      </c>
      <c r="AF1366" s="30"/>
      <c r="AG1366" s="30"/>
      <c r="AH1366" s="93"/>
      <c r="AI1366" s="30"/>
      <c r="AJ1366" s="30"/>
      <c r="AK1366" s="30"/>
      <c r="AL1366" s="30"/>
      <c r="AM1366" s="30"/>
      <c r="AN1366" s="30"/>
      <c r="AO1366" s="30"/>
      <c r="AP1366" s="30"/>
    </row>
    <row r="1367" spans="1:42" ht="15" hidden="1" customHeight="1">
      <c r="A1367" s="43"/>
      <c r="B1367" s="43"/>
      <c r="C1367" s="25" t="s">
        <v>298</v>
      </c>
      <c r="D1367" s="29"/>
      <c r="E1367" s="186"/>
      <c r="F1367" s="30"/>
      <c r="G1367" s="93"/>
      <c r="H1367" s="186"/>
      <c r="I1367" s="186"/>
      <c r="J1367" s="186"/>
      <c r="K1367" s="186"/>
      <c r="L1367" s="23">
        <f t="shared" si="1242"/>
        <v>0</v>
      </c>
      <c r="M1367" s="23">
        <f t="shared" si="1243"/>
        <v>0</v>
      </c>
      <c r="N1367" s="186"/>
      <c r="O1367" s="186"/>
      <c r="P1367" s="186"/>
      <c r="Q1367" s="30"/>
      <c r="R1367" s="30"/>
      <c r="S1367" s="30"/>
      <c r="T1367" s="30"/>
      <c r="U1367" s="30"/>
      <c r="V1367" s="30"/>
      <c r="W1367" s="30"/>
      <c r="X1367" s="30"/>
      <c r="Y1367" s="30"/>
      <c r="Z1367" s="30"/>
      <c r="AA1367" s="30"/>
      <c r="AB1367" s="30"/>
      <c r="AC1367" s="30"/>
      <c r="AD1367" s="30"/>
      <c r="AE1367" s="292">
        <f t="shared" si="1217"/>
        <v>0</v>
      </c>
      <c r="AF1367" s="30"/>
      <c r="AG1367" s="30"/>
      <c r="AH1367" s="93"/>
      <c r="AI1367" s="30"/>
      <c r="AJ1367" s="30"/>
      <c r="AK1367" s="30"/>
      <c r="AL1367" s="30"/>
      <c r="AM1367" s="30"/>
      <c r="AN1367" s="30"/>
      <c r="AO1367" s="30"/>
      <c r="AP1367" s="30"/>
    </row>
    <row r="1368" spans="1:42" ht="15" hidden="1" customHeight="1">
      <c r="A1368" s="43"/>
      <c r="B1368" s="43"/>
      <c r="C1368" s="28" t="s">
        <v>299</v>
      </c>
      <c r="D1368" s="29">
        <v>1</v>
      </c>
      <c r="E1368" s="186"/>
      <c r="F1368" s="30"/>
      <c r="G1368" s="93"/>
      <c r="H1368" s="186"/>
      <c r="I1368" s="186"/>
      <c r="J1368" s="186"/>
      <c r="K1368" s="186"/>
      <c r="L1368" s="23">
        <f t="shared" si="1242"/>
        <v>0</v>
      </c>
      <c r="M1368" s="23">
        <f t="shared" si="1243"/>
        <v>0</v>
      </c>
      <c r="N1368" s="186"/>
      <c r="O1368" s="186"/>
      <c r="P1368" s="186"/>
      <c r="Q1368" s="30"/>
      <c r="R1368" s="30"/>
      <c r="S1368" s="30"/>
      <c r="T1368" s="30"/>
      <c r="U1368" s="30"/>
      <c r="V1368" s="30"/>
      <c r="W1368" s="30"/>
      <c r="X1368" s="30"/>
      <c r="Y1368" s="30"/>
      <c r="Z1368" s="30"/>
      <c r="AA1368" s="30"/>
      <c r="AB1368" s="30"/>
      <c r="AC1368" s="30"/>
      <c r="AD1368" s="30"/>
      <c r="AE1368" s="292">
        <f t="shared" si="1217"/>
        <v>0</v>
      </c>
      <c r="AF1368" s="30"/>
      <c r="AG1368" s="30"/>
      <c r="AH1368" s="93"/>
      <c r="AI1368" s="30"/>
      <c r="AJ1368" s="30"/>
      <c r="AK1368" s="30"/>
      <c r="AL1368" s="30"/>
      <c r="AM1368" s="30"/>
      <c r="AN1368" s="30"/>
      <c r="AO1368" s="30"/>
      <c r="AP1368" s="30"/>
    </row>
    <row r="1369" spans="1:42" ht="15" hidden="1" customHeight="1">
      <c r="A1369" s="43"/>
      <c r="B1369" s="43"/>
      <c r="C1369" s="16" t="s">
        <v>771</v>
      </c>
      <c r="D1369" s="29" t="s">
        <v>772</v>
      </c>
      <c r="E1369" s="186"/>
      <c r="F1369" s="30"/>
      <c r="G1369" s="93"/>
      <c r="H1369" s="186"/>
      <c r="I1369" s="186"/>
      <c r="J1369" s="186"/>
      <c r="K1369" s="186"/>
      <c r="L1369" s="23">
        <f t="shared" si="1242"/>
        <v>0</v>
      </c>
      <c r="M1369" s="23">
        <f t="shared" si="1243"/>
        <v>0</v>
      </c>
      <c r="N1369" s="186"/>
      <c r="O1369" s="186"/>
      <c r="P1369" s="186"/>
      <c r="Q1369" s="30"/>
      <c r="R1369" s="30"/>
      <c r="S1369" s="30"/>
      <c r="T1369" s="30"/>
      <c r="U1369" s="30"/>
      <c r="V1369" s="30"/>
      <c r="W1369" s="30"/>
      <c r="X1369" s="30"/>
      <c r="Y1369" s="30"/>
      <c r="Z1369" s="30"/>
      <c r="AA1369" s="30"/>
      <c r="AB1369" s="30"/>
      <c r="AC1369" s="30"/>
      <c r="AD1369" s="30"/>
      <c r="AE1369" s="292">
        <f t="shared" si="1217"/>
        <v>0</v>
      </c>
      <c r="AF1369" s="30"/>
      <c r="AG1369" s="30"/>
      <c r="AH1369" s="93"/>
      <c r="AI1369" s="30"/>
      <c r="AJ1369" s="30"/>
      <c r="AK1369" s="30"/>
      <c r="AL1369" s="30"/>
      <c r="AM1369" s="30"/>
      <c r="AN1369" s="30"/>
      <c r="AO1369" s="30"/>
      <c r="AP1369" s="30"/>
    </row>
    <row r="1370" spans="1:42" ht="15" hidden="1" customHeight="1">
      <c r="A1370" s="43"/>
      <c r="B1370" s="43"/>
      <c r="C1370" s="28" t="s">
        <v>300</v>
      </c>
      <c r="D1370" s="29">
        <v>10</v>
      </c>
      <c r="E1370" s="186"/>
      <c r="F1370" s="30"/>
      <c r="G1370" s="93"/>
      <c r="H1370" s="186"/>
      <c r="I1370" s="186"/>
      <c r="J1370" s="186"/>
      <c r="K1370" s="186"/>
      <c r="L1370" s="23">
        <f t="shared" si="1242"/>
        <v>0</v>
      </c>
      <c r="M1370" s="23">
        <f t="shared" si="1243"/>
        <v>0</v>
      </c>
      <c r="N1370" s="186"/>
      <c r="O1370" s="186"/>
      <c r="P1370" s="186"/>
      <c r="Q1370" s="30"/>
      <c r="R1370" s="30"/>
      <c r="S1370" s="30"/>
      <c r="T1370" s="30"/>
      <c r="U1370" s="30"/>
      <c r="V1370" s="30"/>
      <c r="W1370" s="30"/>
      <c r="X1370" s="30"/>
      <c r="Y1370" s="30"/>
      <c r="Z1370" s="30"/>
      <c r="AA1370" s="30"/>
      <c r="AB1370" s="30"/>
      <c r="AC1370" s="30"/>
      <c r="AD1370" s="30"/>
      <c r="AE1370" s="292">
        <f t="shared" si="1217"/>
        <v>0</v>
      </c>
      <c r="AF1370" s="30"/>
      <c r="AG1370" s="30"/>
      <c r="AH1370" s="93"/>
      <c r="AI1370" s="30"/>
      <c r="AJ1370" s="30"/>
      <c r="AK1370" s="30"/>
      <c r="AL1370" s="30"/>
      <c r="AM1370" s="30"/>
      <c r="AN1370" s="30"/>
      <c r="AO1370" s="30"/>
      <c r="AP1370" s="30"/>
    </row>
    <row r="1371" spans="1:42" ht="15" hidden="1" customHeight="1">
      <c r="A1371" s="43"/>
      <c r="B1371" s="43"/>
      <c r="C1371" s="28" t="s">
        <v>433</v>
      </c>
      <c r="D1371" s="29">
        <v>20</v>
      </c>
      <c r="E1371" s="186"/>
      <c r="F1371" s="30"/>
      <c r="G1371" s="93"/>
      <c r="H1371" s="186"/>
      <c r="I1371" s="186"/>
      <c r="J1371" s="186"/>
      <c r="K1371" s="186"/>
      <c r="L1371" s="23">
        <f t="shared" si="1242"/>
        <v>0</v>
      </c>
      <c r="M1371" s="23">
        <f t="shared" si="1243"/>
        <v>0</v>
      </c>
      <c r="N1371" s="186"/>
      <c r="O1371" s="186"/>
      <c r="P1371" s="186"/>
      <c r="Q1371" s="30"/>
      <c r="R1371" s="30"/>
      <c r="S1371" s="30"/>
      <c r="T1371" s="30"/>
      <c r="U1371" s="30"/>
      <c r="V1371" s="30"/>
      <c r="W1371" s="30"/>
      <c r="X1371" s="30"/>
      <c r="Y1371" s="30"/>
      <c r="Z1371" s="30"/>
      <c r="AA1371" s="30"/>
      <c r="AB1371" s="30"/>
      <c r="AC1371" s="30"/>
      <c r="AD1371" s="30"/>
      <c r="AE1371" s="292">
        <f t="shared" si="1217"/>
        <v>0</v>
      </c>
      <c r="AF1371" s="30"/>
      <c r="AG1371" s="30"/>
      <c r="AH1371" s="93"/>
      <c r="AI1371" s="30"/>
      <c r="AJ1371" s="30"/>
      <c r="AK1371" s="30"/>
      <c r="AL1371" s="30"/>
      <c r="AM1371" s="30"/>
      <c r="AN1371" s="30"/>
      <c r="AO1371" s="30"/>
      <c r="AP1371" s="30"/>
    </row>
    <row r="1372" spans="1:42" ht="15" hidden="1" customHeight="1">
      <c r="A1372" s="43"/>
      <c r="B1372" s="43"/>
      <c r="C1372" s="28" t="s">
        <v>311</v>
      </c>
      <c r="D1372" s="29"/>
      <c r="E1372" s="186"/>
      <c r="F1372" s="30"/>
      <c r="G1372" s="93"/>
      <c r="H1372" s="186"/>
      <c r="I1372" s="186"/>
      <c r="J1372" s="186"/>
      <c r="K1372" s="186"/>
      <c r="L1372" s="23">
        <f t="shared" si="1242"/>
        <v>0</v>
      </c>
      <c r="M1372" s="23">
        <f t="shared" si="1243"/>
        <v>0</v>
      </c>
      <c r="N1372" s="186"/>
      <c r="O1372" s="186"/>
      <c r="P1372" s="186"/>
      <c r="Q1372" s="30"/>
      <c r="R1372" s="30"/>
      <c r="S1372" s="30"/>
      <c r="T1372" s="30"/>
      <c r="U1372" s="30"/>
      <c r="V1372" s="30"/>
      <c r="W1372" s="30"/>
      <c r="X1372" s="30"/>
      <c r="Y1372" s="30"/>
      <c r="Z1372" s="30"/>
      <c r="AA1372" s="30"/>
      <c r="AB1372" s="30"/>
      <c r="AC1372" s="30"/>
      <c r="AD1372" s="30"/>
      <c r="AE1372" s="292">
        <f t="shared" si="1217"/>
        <v>0</v>
      </c>
      <c r="AF1372" s="30"/>
      <c r="AG1372" s="30"/>
      <c r="AH1372" s="93"/>
      <c r="AI1372" s="30"/>
      <c r="AJ1372" s="30"/>
      <c r="AK1372" s="30"/>
      <c r="AL1372" s="30"/>
      <c r="AM1372" s="30"/>
      <c r="AN1372" s="30"/>
      <c r="AO1372" s="30"/>
      <c r="AP1372" s="30"/>
    </row>
    <row r="1373" spans="1:42" ht="15" hidden="1" customHeight="1">
      <c r="A1373" s="43"/>
      <c r="B1373" s="43"/>
      <c r="C1373" s="28" t="s">
        <v>365</v>
      </c>
      <c r="D1373" s="29">
        <v>70</v>
      </c>
      <c r="E1373" s="186"/>
      <c r="F1373" s="30"/>
      <c r="G1373" s="93"/>
      <c r="H1373" s="186"/>
      <c r="I1373" s="186"/>
      <c r="J1373" s="186"/>
      <c r="K1373" s="186"/>
      <c r="L1373" s="23">
        <f t="shared" si="1242"/>
        <v>0</v>
      </c>
      <c r="M1373" s="23">
        <f t="shared" si="1243"/>
        <v>0</v>
      </c>
      <c r="N1373" s="186"/>
      <c r="O1373" s="186"/>
      <c r="P1373" s="186"/>
      <c r="Q1373" s="30"/>
      <c r="R1373" s="30"/>
      <c r="S1373" s="30"/>
      <c r="T1373" s="30"/>
      <c r="U1373" s="30"/>
      <c r="V1373" s="30"/>
      <c r="W1373" s="30"/>
      <c r="X1373" s="30"/>
      <c r="Y1373" s="30"/>
      <c r="Z1373" s="30"/>
      <c r="AA1373" s="30"/>
      <c r="AB1373" s="30"/>
      <c r="AC1373" s="30"/>
      <c r="AD1373" s="30"/>
      <c r="AE1373" s="292">
        <f t="shared" si="1217"/>
        <v>0</v>
      </c>
      <c r="AF1373" s="30"/>
      <c r="AG1373" s="30"/>
      <c r="AH1373" s="93"/>
      <c r="AI1373" s="30"/>
      <c r="AJ1373" s="30"/>
      <c r="AK1373" s="30"/>
      <c r="AL1373" s="30"/>
      <c r="AM1373" s="30"/>
      <c r="AN1373" s="30"/>
      <c r="AO1373" s="30"/>
      <c r="AP1373" s="30"/>
    </row>
    <row r="1374" spans="1:42" ht="15" customHeight="1">
      <c r="A1374" s="110">
        <v>2</v>
      </c>
      <c r="B1374" s="110"/>
      <c r="C1374" s="121" t="s">
        <v>773</v>
      </c>
      <c r="D1374" s="122">
        <v>84.02</v>
      </c>
      <c r="E1374" s="225">
        <f t="shared" ref="E1374:K1374" si="1244">E1385+E1413+E1419+E1426+E1408+E1432+E1438</f>
        <v>158327</v>
      </c>
      <c r="F1374" s="225">
        <f t="shared" si="1244"/>
        <v>240018</v>
      </c>
      <c r="G1374" s="225">
        <f t="shared" si="1244"/>
        <v>267932</v>
      </c>
      <c r="H1374" s="260">
        <f t="shared" si="1244"/>
        <v>62882</v>
      </c>
      <c r="I1374" s="260">
        <f t="shared" si="1244"/>
        <v>57765</v>
      </c>
      <c r="J1374" s="260">
        <f t="shared" si="1244"/>
        <v>72387</v>
      </c>
      <c r="K1374" s="260">
        <f t="shared" si="1244"/>
        <v>74898</v>
      </c>
      <c r="L1374" s="23">
        <f t="shared" si="1242"/>
        <v>267932</v>
      </c>
      <c r="M1374" s="23">
        <f t="shared" si="1243"/>
        <v>0</v>
      </c>
      <c r="N1374" s="260">
        <f t="shared" ref="N1374:AP1374" si="1245">N1385+N1413+N1419+N1426+N1408+N1432+N1438</f>
        <v>269003</v>
      </c>
      <c r="O1374" s="260">
        <f t="shared" si="1245"/>
        <v>241832</v>
      </c>
      <c r="P1374" s="260">
        <f t="shared" si="1245"/>
        <v>103531</v>
      </c>
      <c r="Q1374" s="225">
        <f t="shared" si="1245"/>
        <v>1638</v>
      </c>
      <c r="R1374" s="225">
        <f t="shared" si="1245"/>
        <v>0</v>
      </c>
      <c r="S1374" s="225">
        <f t="shared" si="1245"/>
        <v>0</v>
      </c>
      <c r="T1374" s="225">
        <f t="shared" si="1245"/>
        <v>0</v>
      </c>
      <c r="U1374" s="225">
        <f t="shared" si="1245"/>
        <v>0</v>
      </c>
      <c r="V1374" s="225">
        <f t="shared" si="1245"/>
        <v>1306</v>
      </c>
      <c r="W1374" s="225">
        <f t="shared" si="1245"/>
        <v>0</v>
      </c>
      <c r="X1374" s="225">
        <f t="shared" si="1245"/>
        <v>2143</v>
      </c>
      <c r="Y1374" s="225">
        <f t="shared" si="1245"/>
        <v>0</v>
      </c>
      <c r="Z1374" s="225">
        <f t="shared" si="1245"/>
        <v>0</v>
      </c>
      <c r="AA1374" s="225">
        <f t="shared" si="1245"/>
        <v>6194</v>
      </c>
      <c r="AB1374" s="225">
        <f t="shared" si="1245"/>
        <v>265</v>
      </c>
      <c r="AC1374" s="225">
        <f t="shared" si="1245"/>
        <v>3017</v>
      </c>
      <c r="AD1374" s="225">
        <f t="shared" si="1245"/>
        <v>0</v>
      </c>
      <c r="AE1374" s="292">
        <f t="shared" si="1217"/>
        <v>282495</v>
      </c>
      <c r="AF1374" s="225">
        <f t="shared" si="1245"/>
        <v>282495</v>
      </c>
      <c r="AG1374" s="225">
        <f t="shared" si="1245"/>
        <v>134651</v>
      </c>
      <c r="AH1374" s="225">
        <f t="shared" si="1245"/>
        <v>322309</v>
      </c>
      <c r="AI1374" s="225">
        <f t="shared" si="1245"/>
        <v>0</v>
      </c>
      <c r="AJ1374" s="225">
        <f t="shared" si="1245"/>
        <v>0</v>
      </c>
      <c r="AK1374" s="225">
        <f t="shared" si="1245"/>
        <v>0</v>
      </c>
      <c r="AL1374" s="225">
        <f t="shared" si="1245"/>
        <v>323648</v>
      </c>
      <c r="AM1374" s="225">
        <f t="shared" si="1245"/>
        <v>258525</v>
      </c>
      <c r="AN1374" s="225">
        <f t="shared" si="1245"/>
        <v>199791</v>
      </c>
      <c r="AO1374" s="225">
        <f t="shared" si="1245"/>
        <v>41754</v>
      </c>
      <c r="AP1374" s="225">
        <f t="shared" si="1245"/>
        <v>0</v>
      </c>
    </row>
    <row r="1375" spans="1:42" ht="14.25">
      <c r="A1375" s="43"/>
      <c r="B1375" s="43"/>
      <c r="C1375" s="25" t="s">
        <v>298</v>
      </c>
      <c r="D1375" s="29"/>
      <c r="E1375" s="191">
        <f t="shared" ref="E1375:K1376" si="1246">E1386</f>
        <v>26242</v>
      </c>
      <c r="F1375" s="111">
        <f t="shared" si="1246"/>
        <v>27000</v>
      </c>
      <c r="G1375" s="296">
        <f t="shared" si="1246"/>
        <v>25000</v>
      </c>
      <c r="H1375" s="191">
        <f t="shared" si="1246"/>
        <v>9000</v>
      </c>
      <c r="I1375" s="191">
        <f t="shared" si="1246"/>
        <v>8000</v>
      </c>
      <c r="J1375" s="191">
        <f t="shared" si="1246"/>
        <v>5000</v>
      </c>
      <c r="K1375" s="191">
        <f t="shared" si="1246"/>
        <v>3000</v>
      </c>
      <c r="L1375" s="23">
        <f t="shared" si="1242"/>
        <v>25000</v>
      </c>
      <c r="M1375" s="23">
        <f t="shared" si="1243"/>
        <v>0</v>
      </c>
      <c r="N1375" s="191">
        <f t="shared" ref="N1375:AP1376" si="1247">N1386</f>
        <v>21696</v>
      </c>
      <c r="O1375" s="191">
        <f t="shared" si="1247"/>
        <v>22189</v>
      </c>
      <c r="P1375" s="191">
        <f t="shared" si="1247"/>
        <v>23421</v>
      </c>
      <c r="Q1375" s="111">
        <f t="shared" si="1247"/>
        <v>0</v>
      </c>
      <c r="R1375" s="111">
        <f t="shared" si="1247"/>
        <v>0</v>
      </c>
      <c r="S1375" s="111">
        <f t="shared" si="1247"/>
        <v>0</v>
      </c>
      <c r="T1375" s="111">
        <f t="shared" si="1247"/>
        <v>0</v>
      </c>
      <c r="U1375" s="111">
        <f t="shared" si="1247"/>
        <v>0</v>
      </c>
      <c r="V1375" s="111">
        <f t="shared" si="1247"/>
        <v>1000</v>
      </c>
      <c r="W1375" s="111">
        <f t="shared" si="1247"/>
        <v>0</v>
      </c>
      <c r="X1375" s="111">
        <f t="shared" si="1247"/>
        <v>2143</v>
      </c>
      <c r="Y1375" s="111">
        <f t="shared" si="1247"/>
        <v>0</v>
      </c>
      <c r="Z1375" s="111">
        <f t="shared" si="1247"/>
        <v>0</v>
      </c>
      <c r="AA1375" s="111">
        <f t="shared" si="1247"/>
        <v>6188</v>
      </c>
      <c r="AB1375" s="111">
        <f t="shared" si="1247"/>
        <v>265</v>
      </c>
      <c r="AC1375" s="111">
        <f t="shared" si="1247"/>
        <v>221</v>
      </c>
      <c r="AD1375" s="111">
        <f t="shared" si="1247"/>
        <v>0</v>
      </c>
      <c r="AE1375" s="292">
        <f t="shared" si="1217"/>
        <v>34817</v>
      </c>
      <c r="AF1375" s="111">
        <f t="shared" si="1247"/>
        <v>34817</v>
      </c>
      <c r="AG1375" s="111">
        <f t="shared" si="1247"/>
        <v>34802</v>
      </c>
      <c r="AH1375" s="296">
        <f t="shared" si="1247"/>
        <v>35696</v>
      </c>
      <c r="AI1375" s="111">
        <f t="shared" si="1247"/>
        <v>0</v>
      </c>
      <c r="AJ1375" s="111">
        <f t="shared" si="1247"/>
        <v>0</v>
      </c>
      <c r="AK1375" s="111">
        <f t="shared" si="1247"/>
        <v>0</v>
      </c>
      <c r="AL1375" s="111">
        <f t="shared" si="1247"/>
        <v>35046</v>
      </c>
      <c r="AM1375" s="111">
        <f t="shared" si="1247"/>
        <v>35843</v>
      </c>
      <c r="AN1375" s="111">
        <f t="shared" si="1247"/>
        <v>37834</v>
      </c>
      <c r="AO1375" s="111">
        <f t="shared" si="1247"/>
        <v>37834</v>
      </c>
      <c r="AP1375" s="111">
        <f t="shared" si="1247"/>
        <v>0</v>
      </c>
    </row>
    <row r="1376" spans="1:42" ht="16.5" customHeight="1">
      <c r="A1376" s="43"/>
      <c r="B1376" s="43"/>
      <c r="C1376" s="28" t="s">
        <v>299</v>
      </c>
      <c r="D1376" s="29">
        <v>1</v>
      </c>
      <c r="E1376" s="191">
        <f t="shared" si="1246"/>
        <v>26242</v>
      </c>
      <c r="F1376" s="111">
        <f t="shared" si="1246"/>
        <v>27000</v>
      </c>
      <c r="G1376" s="296">
        <f t="shared" si="1246"/>
        <v>25000</v>
      </c>
      <c r="H1376" s="191">
        <f t="shared" si="1246"/>
        <v>9000</v>
      </c>
      <c r="I1376" s="191">
        <f t="shared" si="1246"/>
        <v>8000</v>
      </c>
      <c r="J1376" s="191">
        <f t="shared" si="1246"/>
        <v>5000</v>
      </c>
      <c r="K1376" s="191">
        <f t="shared" si="1246"/>
        <v>3000</v>
      </c>
      <c r="L1376" s="23">
        <f t="shared" si="1242"/>
        <v>25000</v>
      </c>
      <c r="M1376" s="23">
        <f t="shared" si="1243"/>
        <v>0</v>
      </c>
      <c r="N1376" s="191">
        <f t="shared" si="1247"/>
        <v>21696</v>
      </c>
      <c r="O1376" s="191">
        <f t="shared" si="1247"/>
        <v>22189</v>
      </c>
      <c r="P1376" s="191">
        <f t="shared" si="1247"/>
        <v>23421</v>
      </c>
      <c r="Q1376" s="111">
        <f t="shared" si="1247"/>
        <v>0</v>
      </c>
      <c r="R1376" s="111">
        <f t="shared" si="1247"/>
        <v>0</v>
      </c>
      <c r="S1376" s="111">
        <f t="shared" si="1247"/>
        <v>0</v>
      </c>
      <c r="T1376" s="111">
        <f t="shared" si="1247"/>
        <v>0</v>
      </c>
      <c r="U1376" s="111">
        <f t="shared" si="1247"/>
        <v>0</v>
      </c>
      <c r="V1376" s="111">
        <f t="shared" si="1247"/>
        <v>1000</v>
      </c>
      <c r="W1376" s="111">
        <f t="shared" si="1247"/>
        <v>0</v>
      </c>
      <c r="X1376" s="111">
        <f t="shared" si="1247"/>
        <v>2143</v>
      </c>
      <c r="Y1376" s="111">
        <f t="shared" si="1247"/>
        <v>0</v>
      </c>
      <c r="Z1376" s="111">
        <f t="shared" si="1247"/>
        <v>0</v>
      </c>
      <c r="AA1376" s="111">
        <f t="shared" si="1247"/>
        <v>6188</v>
      </c>
      <c r="AB1376" s="111">
        <f t="shared" si="1247"/>
        <v>265</v>
      </c>
      <c r="AC1376" s="111">
        <f t="shared" si="1247"/>
        <v>221</v>
      </c>
      <c r="AD1376" s="111">
        <f t="shared" si="1247"/>
        <v>0</v>
      </c>
      <c r="AE1376" s="292">
        <f t="shared" si="1217"/>
        <v>34817</v>
      </c>
      <c r="AF1376" s="111">
        <f t="shared" si="1247"/>
        <v>34817</v>
      </c>
      <c r="AG1376" s="111">
        <f t="shared" si="1247"/>
        <v>34802</v>
      </c>
      <c r="AH1376" s="296">
        <f t="shared" si="1247"/>
        <v>35696</v>
      </c>
      <c r="AI1376" s="111">
        <f t="shared" si="1247"/>
        <v>0</v>
      </c>
      <c r="AJ1376" s="111">
        <f t="shared" si="1247"/>
        <v>0</v>
      </c>
      <c r="AK1376" s="111">
        <f t="shared" si="1247"/>
        <v>0</v>
      </c>
      <c r="AL1376" s="111">
        <f t="shared" si="1247"/>
        <v>35046</v>
      </c>
      <c r="AM1376" s="111">
        <f t="shared" si="1247"/>
        <v>35843</v>
      </c>
      <c r="AN1376" s="111">
        <f t="shared" si="1247"/>
        <v>37834</v>
      </c>
      <c r="AO1376" s="111">
        <f t="shared" si="1247"/>
        <v>37834</v>
      </c>
      <c r="AP1376" s="111">
        <f t="shared" si="1247"/>
        <v>0</v>
      </c>
    </row>
    <row r="1377" spans="1:42" ht="15" hidden="1" customHeight="1">
      <c r="A1377" s="43"/>
      <c r="B1377" s="43"/>
      <c r="C1377" s="28" t="s">
        <v>300</v>
      </c>
      <c r="D1377" s="29">
        <v>10</v>
      </c>
      <c r="E1377" s="186"/>
      <c r="F1377" s="30"/>
      <c r="G1377" s="93"/>
      <c r="H1377" s="186"/>
      <c r="I1377" s="186"/>
      <c r="J1377" s="186"/>
      <c r="K1377" s="186"/>
      <c r="L1377" s="23">
        <f t="shared" si="1242"/>
        <v>0</v>
      </c>
      <c r="M1377" s="23">
        <f t="shared" si="1243"/>
        <v>0</v>
      </c>
      <c r="N1377" s="186"/>
      <c r="O1377" s="186"/>
      <c r="P1377" s="186"/>
      <c r="Q1377" s="30"/>
      <c r="R1377" s="30"/>
      <c r="S1377" s="30"/>
      <c r="T1377" s="30"/>
      <c r="U1377" s="30"/>
      <c r="V1377" s="30"/>
      <c r="W1377" s="30"/>
      <c r="X1377" s="30"/>
      <c r="Y1377" s="30"/>
      <c r="Z1377" s="30"/>
      <c r="AA1377" s="30"/>
      <c r="AB1377" s="30"/>
      <c r="AC1377" s="30"/>
      <c r="AD1377" s="30"/>
      <c r="AE1377" s="292">
        <f t="shared" si="1217"/>
        <v>0</v>
      </c>
      <c r="AF1377" s="30"/>
      <c r="AG1377" s="30"/>
      <c r="AH1377" s="93"/>
      <c r="AI1377" s="30"/>
      <c r="AJ1377" s="30"/>
      <c r="AK1377" s="30"/>
      <c r="AL1377" s="30"/>
      <c r="AM1377" s="30"/>
      <c r="AN1377" s="30"/>
      <c r="AO1377" s="30"/>
      <c r="AP1377" s="30"/>
    </row>
    <row r="1378" spans="1:42" ht="14.25">
      <c r="A1378" s="43"/>
      <c r="B1378" s="43"/>
      <c r="C1378" s="28" t="s">
        <v>301</v>
      </c>
      <c r="D1378" s="29">
        <v>20</v>
      </c>
      <c r="E1378" s="191">
        <f t="shared" ref="E1378:K1378" si="1248">E1389</f>
        <v>26242</v>
      </c>
      <c r="F1378" s="111">
        <f t="shared" si="1248"/>
        <v>27000</v>
      </c>
      <c r="G1378" s="296">
        <f t="shared" si="1248"/>
        <v>25000</v>
      </c>
      <c r="H1378" s="191">
        <f t="shared" si="1248"/>
        <v>9000</v>
      </c>
      <c r="I1378" s="191">
        <f t="shared" si="1248"/>
        <v>8000</v>
      </c>
      <c r="J1378" s="191">
        <f t="shared" si="1248"/>
        <v>5000</v>
      </c>
      <c r="K1378" s="191">
        <f t="shared" si="1248"/>
        <v>3000</v>
      </c>
      <c r="L1378" s="23">
        <f t="shared" si="1242"/>
        <v>25000</v>
      </c>
      <c r="M1378" s="23">
        <f t="shared" si="1243"/>
        <v>0</v>
      </c>
      <c r="N1378" s="191">
        <f t="shared" ref="N1378:AP1378" si="1249">N1389</f>
        <v>21696</v>
      </c>
      <c r="O1378" s="191">
        <f t="shared" si="1249"/>
        <v>22189</v>
      </c>
      <c r="P1378" s="191">
        <f t="shared" si="1249"/>
        <v>23421</v>
      </c>
      <c r="Q1378" s="111">
        <f t="shared" si="1249"/>
        <v>0</v>
      </c>
      <c r="R1378" s="111">
        <f t="shared" si="1249"/>
        <v>0</v>
      </c>
      <c r="S1378" s="111">
        <f t="shared" si="1249"/>
        <v>0</v>
      </c>
      <c r="T1378" s="111">
        <f t="shared" si="1249"/>
        <v>0</v>
      </c>
      <c r="U1378" s="111">
        <f t="shared" si="1249"/>
        <v>0</v>
      </c>
      <c r="V1378" s="111">
        <f t="shared" si="1249"/>
        <v>1000</v>
      </c>
      <c r="W1378" s="111">
        <f t="shared" si="1249"/>
        <v>0</v>
      </c>
      <c r="X1378" s="111">
        <f t="shared" si="1249"/>
        <v>2143</v>
      </c>
      <c r="Y1378" s="111">
        <f t="shared" si="1249"/>
        <v>0</v>
      </c>
      <c r="Z1378" s="111">
        <f t="shared" si="1249"/>
        <v>0</v>
      </c>
      <c r="AA1378" s="111">
        <f t="shared" si="1249"/>
        <v>6188</v>
      </c>
      <c r="AB1378" s="111">
        <f t="shared" si="1249"/>
        <v>265</v>
      </c>
      <c r="AC1378" s="111">
        <f t="shared" si="1249"/>
        <v>221</v>
      </c>
      <c r="AD1378" s="111">
        <f t="shared" si="1249"/>
        <v>0</v>
      </c>
      <c r="AE1378" s="292">
        <f t="shared" si="1217"/>
        <v>34817</v>
      </c>
      <c r="AF1378" s="111">
        <f t="shared" si="1249"/>
        <v>34817</v>
      </c>
      <c r="AG1378" s="111">
        <f t="shared" si="1249"/>
        <v>34802</v>
      </c>
      <c r="AH1378" s="296">
        <f t="shared" si="1249"/>
        <v>35696</v>
      </c>
      <c r="AI1378" s="111">
        <f t="shared" si="1249"/>
        <v>0</v>
      </c>
      <c r="AJ1378" s="111">
        <f t="shared" si="1249"/>
        <v>0</v>
      </c>
      <c r="AK1378" s="111">
        <f t="shared" si="1249"/>
        <v>0</v>
      </c>
      <c r="AL1378" s="111">
        <f t="shared" si="1249"/>
        <v>35046</v>
      </c>
      <c r="AM1378" s="111">
        <f t="shared" si="1249"/>
        <v>35843</v>
      </c>
      <c r="AN1378" s="111">
        <f t="shared" si="1249"/>
        <v>37834</v>
      </c>
      <c r="AO1378" s="111">
        <f t="shared" si="1249"/>
        <v>37834</v>
      </c>
      <c r="AP1378" s="111">
        <f t="shared" si="1249"/>
        <v>0</v>
      </c>
    </row>
    <row r="1379" spans="1:42" ht="14.25">
      <c r="A1379" s="43"/>
      <c r="B1379" s="43"/>
      <c r="C1379" s="28" t="s">
        <v>751</v>
      </c>
      <c r="D1379" s="29">
        <v>40</v>
      </c>
      <c r="E1379" s="191">
        <f t="shared" ref="E1379:K1379" si="1250">E1392</f>
        <v>0</v>
      </c>
      <c r="F1379" s="111">
        <f t="shared" si="1250"/>
        <v>0</v>
      </c>
      <c r="G1379" s="296">
        <f t="shared" si="1250"/>
        <v>0</v>
      </c>
      <c r="H1379" s="191">
        <f t="shared" si="1250"/>
        <v>0</v>
      </c>
      <c r="I1379" s="191">
        <f t="shared" si="1250"/>
        <v>0</v>
      </c>
      <c r="J1379" s="191">
        <f t="shared" si="1250"/>
        <v>0</v>
      </c>
      <c r="K1379" s="191">
        <f t="shared" si="1250"/>
        <v>0</v>
      </c>
      <c r="L1379" s="23">
        <f t="shared" si="1242"/>
        <v>0</v>
      </c>
      <c r="M1379" s="23">
        <f t="shared" si="1243"/>
        <v>0</v>
      </c>
      <c r="N1379" s="191">
        <f t="shared" ref="N1379:AP1379" si="1251">N1392</f>
        <v>0</v>
      </c>
      <c r="O1379" s="191">
        <f t="shared" si="1251"/>
        <v>0</v>
      </c>
      <c r="P1379" s="191">
        <f t="shared" si="1251"/>
        <v>0</v>
      </c>
      <c r="Q1379" s="111">
        <f t="shared" si="1251"/>
        <v>0</v>
      </c>
      <c r="R1379" s="111">
        <f t="shared" si="1251"/>
        <v>0</v>
      </c>
      <c r="S1379" s="111">
        <f t="shared" si="1251"/>
        <v>0</v>
      </c>
      <c r="T1379" s="111">
        <f t="shared" si="1251"/>
        <v>0</v>
      </c>
      <c r="U1379" s="111">
        <f t="shared" si="1251"/>
        <v>0</v>
      </c>
      <c r="V1379" s="111">
        <f t="shared" si="1251"/>
        <v>0</v>
      </c>
      <c r="W1379" s="111">
        <f t="shared" si="1251"/>
        <v>0</v>
      </c>
      <c r="X1379" s="111">
        <f t="shared" si="1251"/>
        <v>0</v>
      </c>
      <c r="Y1379" s="111">
        <f t="shared" si="1251"/>
        <v>0</v>
      </c>
      <c r="Z1379" s="111">
        <f t="shared" si="1251"/>
        <v>0</v>
      </c>
      <c r="AA1379" s="111">
        <f t="shared" si="1251"/>
        <v>0</v>
      </c>
      <c r="AB1379" s="111">
        <f t="shared" si="1251"/>
        <v>0</v>
      </c>
      <c r="AC1379" s="111">
        <f t="shared" si="1251"/>
        <v>0</v>
      </c>
      <c r="AD1379" s="111">
        <f t="shared" si="1251"/>
        <v>0</v>
      </c>
      <c r="AE1379" s="292">
        <f t="shared" si="1217"/>
        <v>0</v>
      </c>
      <c r="AF1379" s="111">
        <f t="shared" si="1251"/>
        <v>0</v>
      </c>
      <c r="AG1379" s="111">
        <f t="shared" si="1251"/>
        <v>0</v>
      </c>
      <c r="AH1379" s="296">
        <f t="shared" si="1251"/>
        <v>0</v>
      </c>
      <c r="AI1379" s="111">
        <f t="shared" si="1251"/>
        <v>0</v>
      </c>
      <c r="AJ1379" s="111">
        <f t="shared" si="1251"/>
        <v>0</v>
      </c>
      <c r="AK1379" s="111">
        <f t="shared" si="1251"/>
        <v>0</v>
      </c>
      <c r="AL1379" s="111">
        <f t="shared" si="1251"/>
        <v>0</v>
      </c>
      <c r="AM1379" s="111">
        <f t="shared" si="1251"/>
        <v>0</v>
      </c>
      <c r="AN1379" s="111">
        <f t="shared" si="1251"/>
        <v>0</v>
      </c>
      <c r="AO1379" s="111">
        <f t="shared" si="1251"/>
        <v>0</v>
      </c>
      <c r="AP1379" s="111">
        <f t="shared" si="1251"/>
        <v>0</v>
      </c>
    </row>
    <row r="1380" spans="1:42" ht="17.25" customHeight="1">
      <c r="A1380" s="43"/>
      <c r="B1380" s="43"/>
      <c r="C1380" s="25" t="s">
        <v>311</v>
      </c>
      <c r="D1380" s="29"/>
      <c r="E1380" s="191">
        <f t="shared" ref="E1380:K1380" si="1252">E1381+E1382+E1383+E1384</f>
        <v>132085</v>
      </c>
      <c r="F1380" s="111">
        <f t="shared" si="1252"/>
        <v>213018</v>
      </c>
      <c r="G1380" s="296">
        <f t="shared" si="1252"/>
        <v>242932</v>
      </c>
      <c r="H1380" s="191">
        <f t="shared" si="1252"/>
        <v>53882</v>
      </c>
      <c r="I1380" s="191">
        <f t="shared" si="1252"/>
        <v>49765</v>
      </c>
      <c r="J1380" s="191">
        <f t="shared" si="1252"/>
        <v>67387</v>
      </c>
      <c r="K1380" s="191">
        <f t="shared" si="1252"/>
        <v>71898</v>
      </c>
      <c r="L1380" s="23">
        <f t="shared" si="1242"/>
        <v>242932</v>
      </c>
      <c r="M1380" s="23">
        <f t="shared" si="1243"/>
        <v>0</v>
      </c>
      <c r="N1380" s="191">
        <f t="shared" ref="N1380:AP1380" si="1253">N1381+N1382+N1383+N1384</f>
        <v>247307</v>
      </c>
      <c r="O1380" s="191">
        <f t="shared" si="1253"/>
        <v>219643</v>
      </c>
      <c r="P1380" s="191">
        <f t="shared" si="1253"/>
        <v>80110</v>
      </c>
      <c r="Q1380" s="111">
        <f t="shared" si="1253"/>
        <v>1638</v>
      </c>
      <c r="R1380" s="111">
        <f t="shared" si="1253"/>
        <v>0</v>
      </c>
      <c r="S1380" s="111">
        <f t="shared" si="1253"/>
        <v>0</v>
      </c>
      <c r="T1380" s="111">
        <f t="shared" si="1253"/>
        <v>0</v>
      </c>
      <c r="U1380" s="111">
        <f t="shared" si="1253"/>
        <v>0</v>
      </c>
      <c r="V1380" s="111">
        <f t="shared" si="1253"/>
        <v>306</v>
      </c>
      <c r="W1380" s="111">
        <f t="shared" si="1253"/>
        <v>0</v>
      </c>
      <c r="X1380" s="111">
        <f t="shared" si="1253"/>
        <v>0</v>
      </c>
      <c r="Y1380" s="111">
        <f t="shared" si="1253"/>
        <v>0</v>
      </c>
      <c r="Z1380" s="111">
        <f t="shared" si="1253"/>
        <v>0</v>
      </c>
      <c r="AA1380" s="111">
        <f t="shared" si="1253"/>
        <v>6</v>
      </c>
      <c r="AB1380" s="111">
        <f t="shared" si="1253"/>
        <v>0</v>
      </c>
      <c r="AC1380" s="111">
        <f t="shared" si="1253"/>
        <v>2796</v>
      </c>
      <c r="AD1380" s="111">
        <f t="shared" si="1253"/>
        <v>0</v>
      </c>
      <c r="AE1380" s="292">
        <f t="shared" si="1217"/>
        <v>247678</v>
      </c>
      <c r="AF1380" s="111">
        <f t="shared" si="1253"/>
        <v>247678</v>
      </c>
      <c r="AG1380" s="111">
        <f t="shared" si="1253"/>
        <v>99849</v>
      </c>
      <c r="AH1380" s="296">
        <f t="shared" si="1253"/>
        <v>286613</v>
      </c>
      <c r="AI1380" s="111">
        <f t="shared" si="1253"/>
        <v>0</v>
      </c>
      <c r="AJ1380" s="111">
        <f t="shared" si="1253"/>
        <v>0</v>
      </c>
      <c r="AK1380" s="111">
        <f t="shared" si="1253"/>
        <v>0</v>
      </c>
      <c r="AL1380" s="111">
        <f t="shared" si="1253"/>
        <v>288602</v>
      </c>
      <c r="AM1380" s="111">
        <f t="shared" si="1253"/>
        <v>222682</v>
      </c>
      <c r="AN1380" s="111">
        <f t="shared" si="1253"/>
        <v>161957</v>
      </c>
      <c r="AO1380" s="111">
        <f t="shared" si="1253"/>
        <v>3920</v>
      </c>
      <c r="AP1380" s="111">
        <f t="shared" si="1253"/>
        <v>0</v>
      </c>
    </row>
    <row r="1381" spans="1:42" ht="18" customHeight="1">
      <c r="A1381" s="43"/>
      <c r="B1381" s="43"/>
      <c r="C1381" s="28" t="s">
        <v>320</v>
      </c>
      <c r="D1381" s="29">
        <v>56</v>
      </c>
      <c r="E1381" s="93">
        <f t="shared" ref="E1381:K1381" si="1254">E1434+E1440</f>
        <v>16146</v>
      </c>
      <c r="F1381" s="93">
        <f t="shared" si="1254"/>
        <v>162120</v>
      </c>
      <c r="G1381" s="93">
        <f t="shared" si="1254"/>
        <v>184429</v>
      </c>
      <c r="H1381" s="186">
        <f t="shared" si="1254"/>
        <v>25249</v>
      </c>
      <c r="I1381" s="186">
        <f t="shared" si="1254"/>
        <v>41265</v>
      </c>
      <c r="J1381" s="186">
        <f t="shared" si="1254"/>
        <v>57487</v>
      </c>
      <c r="K1381" s="186">
        <f t="shared" si="1254"/>
        <v>60428</v>
      </c>
      <c r="L1381" s="23">
        <f t="shared" si="1242"/>
        <v>184429</v>
      </c>
      <c r="M1381" s="23">
        <f t="shared" si="1243"/>
        <v>0</v>
      </c>
      <c r="N1381" s="186">
        <f t="shared" ref="N1381:AP1381" si="1255">N1434+N1440</f>
        <v>195440</v>
      </c>
      <c r="O1381" s="186">
        <f t="shared" si="1255"/>
        <v>195440</v>
      </c>
      <c r="P1381" s="186">
        <f t="shared" si="1255"/>
        <v>80110</v>
      </c>
      <c r="Q1381" s="93">
        <f t="shared" si="1255"/>
        <v>0</v>
      </c>
      <c r="R1381" s="93">
        <f t="shared" si="1255"/>
        <v>0</v>
      </c>
      <c r="S1381" s="93">
        <f t="shared" si="1255"/>
        <v>0</v>
      </c>
      <c r="T1381" s="93">
        <f t="shared" si="1255"/>
        <v>0</v>
      </c>
      <c r="U1381" s="93">
        <f t="shared" si="1255"/>
        <v>0</v>
      </c>
      <c r="V1381" s="93">
        <f t="shared" si="1255"/>
        <v>0</v>
      </c>
      <c r="W1381" s="93">
        <f t="shared" si="1255"/>
        <v>0</v>
      </c>
      <c r="X1381" s="93">
        <f t="shared" si="1255"/>
        <v>0</v>
      </c>
      <c r="Y1381" s="93">
        <f t="shared" si="1255"/>
        <v>0</v>
      </c>
      <c r="Z1381" s="93">
        <f t="shared" si="1255"/>
        <v>0</v>
      </c>
      <c r="AA1381" s="93">
        <f t="shared" si="1255"/>
        <v>0</v>
      </c>
      <c r="AB1381" s="93">
        <f t="shared" si="1255"/>
        <v>0</v>
      </c>
      <c r="AC1381" s="93">
        <f t="shared" si="1255"/>
        <v>0</v>
      </c>
      <c r="AD1381" s="93">
        <f t="shared" si="1255"/>
        <v>0</v>
      </c>
      <c r="AE1381" s="292">
        <f t="shared" si="1217"/>
        <v>184429</v>
      </c>
      <c r="AF1381" s="93">
        <f t="shared" si="1255"/>
        <v>184429</v>
      </c>
      <c r="AG1381" s="93">
        <f t="shared" si="1255"/>
        <v>99849</v>
      </c>
      <c r="AH1381" s="93">
        <f t="shared" si="1255"/>
        <v>243037</v>
      </c>
      <c r="AI1381" s="93">
        <f t="shared" si="1255"/>
        <v>0</v>
      </c>
      <c r="AJ1381" s="93">
        <f t="shared" si="1255"/>
        <v>0</v>
      </c>
      <c r="AK1381" s="93">
        <f t="shared" si="1255"/>
        <v>0</v>
      </c>
      <c r="AL1381" s="93">
        <f t="shared" si="1255"/>
        <v>243037</v>
      </c>
      <c r="AM1381" s="93">
        <f t="shared" si="1255"/>
        <v>196910</v>
      </c>
      <c r="AN1381" s="93">
        <f t="shared" si="1255"/>
        <v>140244</v>
      </c>
      <c r="AO1381" s="93">
        <f t="shared" si="1255"/>
        <v>3920</v>
      </c>
      <c r="AP1381" s="93">
        <f t="shared" si="1255"/>
        <v>0</v>
      </c>
    </row>
    <row r="1382" spans="1:42" ht="13.5" customHeight="1">
      <c r="A1382" s="43"/>
      <c r="B1382" s="43"/>
      <c r="C1382" s="28" t="s">
        <v>320</v>
      </c>
      <c r="D1382" s="29">
        <v>58</v>
      </c>
      <c r="E1382" s="191">
        <f t="shared" ref="E1382:K1382" si="1256">E1415+E1421+E1428</f>
        <v>318</v>
      </c>
      <c r="F1382" s="111">
        <f t="shared" si="1256"/>
        <v>0</v>
      </c>
      <c r="G1382" s="296">
        <f t="shared" si="1256"/>
        <v>0</v>
      </c>
      <c r="H1382" s="191">
        <f t="shared" si="1256"/>
        <v>0</v>
      </c>
      <c r="I1382" s="191">
        <f t="shared" si="1256"/>
        <v>0</v>
      </c>
      <c r="J1382" s="191">
        <f t="shared" si="1256"/>
        <v>0</v>
      </c>
      <c r="K1382" s="191">
        <f t="shared" si="1256"/>
        <v>0</v>
      </c>
      <c r="L1382" s="23">
        <f t="shared" si="1242"/>
        <v>0</v>
      </c>
      <c r="M1382" s="23">
        <f t="shared" si="1243"/>
        <v>0</v>
      </c>
      <c r="N1382" s="191">
        <f t="shared" ref="N1382:AP1382" si="1257">N1415+N1421+N1428</f>
        <v>0</v>
      </c>
      <c r="O1382" s="191">
        <f t="shared" si="1257"/>
        <v>0</v>
      </c>
      <c r="P1382" s="191">
        <f t="shared" si="1257"/>
        <v>0</v>
      </c>
      <c r="Q1382" s="111">
        <f t="shared" si="1257"/>
        <v>0</v>
      </c>
      <c r="R1382" s="111">
        <f t="shared" si="1257"/>
        <v>0</v>
      </c>
      <c r="S1382" s="111">
        <f t="shared" si="1257"/>
        <v>0</v>
      </c>
      <c r="T1382" s="111">
        <f t="shared" si="1257"/>
        <v>0</v>
      </c>
      <c r="U1382" s="111">
        <f t="shared" si="1257"/>
        <v>0</v>
      </c>
      <c r="V1382" s="111">
        <f t="shared" si="1257"/>
        <v>0</v>
      </c>
      <c r="W1382" s="111">
        <f t="shared" si="1257"/>
        <v>0</v>
      </c>
      <c r="X1382" s="111">
        <f t="shared" si="1257"/>
        <v>0</v>
      </c>
      <c r="Y1382" s="111">
        <f t="shared" si="1257"/>
        <v>0</v>
      </c>
      <c r="Z1382" s="111">
        <f t="shared" si="1257"/>
        <v>0</v>
      </c>
      <c r="AA1382" s="111">
        <f t="shared" si="1257"/>
        <v>0</v>
      </c>
      <c r="AB1382" s="111">
        <f t="shared" si="1257"/>
        <v>0</v>
      </c>
      <c r="AC1382" s="111">
        <f t="shared" si="1257"/>
        <v>0</v>
      </c>
      <c r="AD1382" s="111">
        <f t="shared" si="1257"/>
        <v>0</v>
      </c>
      <c r="AE1382" s="292">
        <f t="shared" si="1217"/>
        <v>0</v>
      </c>
      <c r="AF1382" s="111">
        <f t="shared" si="1257"/>
        <v>0</v>
      </c>
      <c r="AG1382" s="111">
        <f t="shared" si="1257"/>
        <v>0</v>
      </c>
      <c r="AH1382" s="296">
        <f t="shared" si="1257"/>
        <v>0</v>
      </c>
      <c r="AI1382" s="111">
        <f t="shared" si="1257"/>
        <v>0</v>
      </c>
      <c r="AJ1382" s="111">
        <f t="shared" si="1257"/>
        <v>0</v>
      </c>
      <c r="AK1382" s="111">
        <f t="shared" si="1257"/>
        <v>0</v>
      </c>
      <c r="AL1382" s="111">
        <f t="shared" si="1257"/>
        <v>0</v>
      </c>
      <c r="AM1382" s="111">
        <f t="shared" si="1257"/>
        <v>0</v>
      </c>
      <c r="AN1382" s="111">
        <f t="shared" si="1257"/>
        <v>0</v>
      </c>
      <c r="AO1382" s="111">
        <f t="shared" si="1257"/>
        <v>0</v>
      </c>
      <c r="AP1382" s="111">
        <f t="shared" si="1257"/>
        <v>0</v>
      </c>
    </row>
    <row r="1383" spans="1:42" ht="18" customHeight="1">
      <c r="A1383" s="43"/>
      <c r="B1383" s="43"/>
      <c r="C1383" s="28" t="s">
        <v>365</v>
      </c>
      <c r="D1383" s="29">
        <v>70</v>
      </c>
      <c r="E1383" s="191">
        <f t="shared" ref="E1383:K1383" si="1258">E1394+E1409</f>
        <v>115621</v>
      </c>
      <c r="F1383" s="111">
        <f t="shared" si="1258"/>
        <v>50898</v>
      </c>
      <c r="G1383" s="296">
        <f t="shared" si="1258"/>
        <v>58503</v>
      </c>
      <c r="H1383" s="191">
        <f t="shared" si="1258"/>
        <v>28633</v>
      </c>
      <c r="I1383" s="191">
        <f t="shared" si="1258"/>
        <v>8500</v>
      </c>
      <c r="J1383" s="191">
        <f t="shared" si="1258"/>
        <v>9900</v>
      </c>
      <c r="K1383" s="191">
        <f t="shared" si="1258"/>
        <v>11470</v>
      </c>
      <c r="L1383" s="23">
        <f t="shared" si="1242"/>
        <v>58503</v>
      </c>
      <c r="M1383" s="23">
        <f t="shared" si="1243"/>
        <v>0</v>
      </c>
      <c r="N1383" s="191">
        <f t="shared" ref="N1383:AP1383" si="1259">N1394+N1409</f>
        <v>51867</v>
      </c>
      <c r="O1383" s="191">
        <f t="shared" si="1259"/>
        <v>24203</v>
      </c>
      <c r="P1383" s="191">
        <f t="shared" si="1259"/>
        <v>0</v>
      </c>
      <c r="Q1383" s="111">
        <f t="shared" si="1259"/>
        <v>1638</v>
      </c>
      <c r="R1383" s="111">
        <f t="shared" si="1259"/>
        <v>0</v>
      </c>
      <c r="S1383" s="111">
        <f t="shared" si="1259"/>
        <v>0</v>
      </c>
      <c r="T1383" s="111">
        <f t="shared" si="1259"/>
        <v>0</v>
      </c>
      <c r="U1383" s="111">
        <f t="shared" si="1259"/>
        <v>0</v>
      </c>
      <c r="V1383" s="111">
        <f t="shared" si="1259"/>
        <v>306</v>
      </c>
      <c r="W1383" s="111">
        <f t="shared" si="1259"/>
        <v>0</v>
      </c>
      <c r="X1383" s="111">
        <f t="shared" si="1259"/>
        <v>0</v>
      </c>
      <c r="Y1383" s="111">
        <f t="shared" si="1259"/>
        <v>0</v>
      </c>
      <c r="Z1383" s="111">
        <f t="shared" si="1259"/>
        <v>0</v>
      </c>
      <c r="AA1383" s="111">
        <f t="shared" si="1259"/>
        <v>6</v>
      </c>
      <c r="AB1383" s="111">
        <f t="shared" si="1259"/>
        <v>0</v>
      </c>
      <c r="AC1383" s="111">
        <f t="shared" si="1259"/>
        <v>2796</v>
      </c>
      <c r="AD1383" s="111">
        <f t="shared" si="1259"/>
        <v>0</v>
      </c>
      <c r="AE1383" s="292">
        <f t="shared" si="1217"/>
        <v>63249</v>
      </c>
      <c r="AF1383" s="111">
        <f t="shared" si="1259"/>
        <v>63249</v>
      </c>
      <c r="AG1383" s="111">
        <f t="shared" si="1259"/>
        <v>0</v>
      </c>
      <c r="AH1383" s="296">
        <f t="shared" si="1259"/>
        <v>43576</v>
      </c>
      <c r="AI1383" s="111">
        <f t="shared" si="1259"/>
        <v>0</v>
      </c>
      <c r="AJ1383" s="111">
        <f t="shared" si="1259"/>
        <v>0</v>
      </c>
      <c r="AK1383" s="111">
        <f t="shared" si="1259"/>
        <v>0</v>
      </c>
      <c r="AL1383" s="111">
        <f t="shared" si="1259"/>
        <v>45565</v>
      </c>
      <c r="AM1383" s="111">
        <f t="shared" si="1259"/>
        <v>25772</v>
      </c>
      <c r="AN1383" s="111">
        <f t="shared" si="1259"/>
        <v>21713</v>
      </c>
      <c r="AO1383" s="111">
        <f t="shared" si="1259"/>
        <v>0</v>
      </c>
      <c r="AP1383" s="111">
        <f t="shared" si="1259"/>
        <v>0</v>
      </c>
    </row>
    <row r="1384" spans="1:42" ht="18.75" hidden="1" customHeight="1">
      <c r="A1384" s="43"/>
      <c r="B1384" s="43"/>
      <c r="C1384" s="28" t="s">
        <v>310</v>
      </c>
      <c r="D1384" s="29">
        <v>85.01</v>
      </c>
      <c r="E1384" s="186">
        <f t="shared" ref="E1384:K1384" si="1260">E1425</f>
        <v>0</v>
      </c>
      <c r="F1384" s="30">
        <f t="shared" si="1260"/>
        <v>0</v>
      </c>
      <c r="G1384" s="93">
        <f t="shared" si="1260"/>
        <v>0</v>
      </c>
      <c r="H1384" s="186">
        <f t="shared" si="1260"/>
        <v>0</v>
      </c>
      <c r="I1384" s="186">
        <f t="shared" si="1260"/>
        <v>0</v>
      </c>
      <c r="J1384" s="186">
        <f t="shared" si="1260"/>
        <v>0</v>
      </c>
      <c r="K1384" s="186">
        <f t="shared" si="1260"/>
        <v>0</v>
      </c>
      <c r="L1384" s="23">
        <f t="shared" si="1242"/>
        <v>0</v>
      </c>
      <c r="M1384" s="23">
        <f t="shared" si="1243"/>
        <v>0</v>
      </c>
      <c r="N1384" s="186">
        <f t="shared" ref="N1384:AP1384" si="1261">N1425</f>
        <v>0</v>
      </c>
      <c r="O1384" s="186">
        <f t="shared" si="1261"/>
        <v>0</v>
      </c>
      <c r="P1384" s="186">
        <f t="shared" si="1261"/>
        <v>0</v>
      </c>
      <c r="Q1384" s="30">
        <f t="shared" si="1261"/>
        <v>0</v>
      </c>
      <c r="R1384" s="30">
        <f t="shared" si="1261"/>
        <v>0</v>
      </c>
      <c r="S1384" s="30">
        <f t="shared" si="1261"/>
        <v>0</v>
      </c>
      <c r="T1384" s="30">
        <f t="shared" si="1261"/>
        <v>0</v>
      </c>
      <c r="U1384" s="30">
        <f t="shared" si="1261"/>
        <v>0</v>
      </c>
      <c r="V1384" s="30">
        <f t="shared" si="1261"/>
        <v>0</v>
      </c>
      <c r="W1384" s="30">
        <f t="shared" si="1261"/>
        <v>0</v>
      </c>
      <c r="X1384" s="30">
        <f t="shared" si="1261"/>
        <v>0</v>
      </c>
      <c r="Y1384" s="30">
        <f t="shared" si="1261"/>
        <v>0</v>
      </c>
      <c r="Z1384" s="30">
        <f t="shared" si="1261"/>
        <v>0</v>
      </c>
      <c r="AA1384" s="30">
        <f t="shared" si="1261"/>
        <v>0</v>
      </c>
      <c r="AB1384" s="30">
        <f t="shared" si="1261"/>
        <v>0</v>
      </c>
      <c r="AC1384" s="30">
        <f t="shared" si="1261"/>
        <v>0</v>
      </c>
      <c r="AD1384" s="30">
        <f t="shared" si="1261"/>
        <v>0</v>
      </c>
      <c r="AE1384" s="292">
        <f t="shared" si="1217"/>
        <v>0</v>
      </c>
      <c r="AF1384" s="30">
        <f t="shared" si="1261"/>
        <v>0</v>
      </c>
      <c r="AG1384" s="30">
        <f t="shared" si="1261"/>
        <v>0</v>
      </c>
      <c r="AH1384" s="93">
        <f t="shared" si="1261"/>
        <v>0</v>
      </c>
      <c r="AI1384" s="30">
        <f t="shared" si="1261"/>
        <v>0</v>
      </c>
      <c r="AJ1384" s="30">
        <f t="shared" si="1261"/>
        <v>0</v>
      </c>
      <c r="AK1384" s="30">
        <f t="shared" si="1261"/>
        <v>0</v>
      </c>
      <c r="AL1384" s="30">
        <f t="shared" si="1261"/>
        <v>0</v>
      </c>
      <c r="AM1384" s="30">
        <f t="shared" si="1261"/>
        <v>0</v>
      </c>
      <c r="AN1384" s="30">
        <f t="shared" si="1261"/>
        <v>0</v>
      </c>
      <c r="AO1384" s="30">
        <f t="shared" si="1261"/>
        <v>0</v>
      </c>
      <c r="AP1384" s="30">
        <f t="shared" si="1261"/>
        <v>0</v>
      </c>
    </row>
    <row r="1385" spans="1:42" ht="18.75" customHeight="1">
      <c r="A1385" s="195" t="s">
        <v>774</v>
      </c>
      <c r="B1385" s="195"/>
      <c r="C1385" s="188" t="s">
        <v>775</v>
      </c>
      <c r="D1385" s="129" t="s">
        <v>776</v>
      </c>
      <c r="E1385" s="263">
        <f t="shared" ref="E1385:K1385" si="1262">E1386+E1393</f>
        <v>141863</v>
      </c>
      <c r="F1385" s="156">
        <f t="shared" si="1262"/>
        <v>77898</v>
      </c>
      <c r="G1385" s="300">
        <f t="shared" si="1262"/>
        <v>83503</v>
      </c>
      <c r="H1385" s="263">
        <f t="shared" si="1262"/>
        <v>37633</v>
      </c>
      <c r="I1385" s="263">
        <f t="shared" si="1262"/>
        <v>16500</v>
      </c>
      <c r="J1385" s="263">
        <f t="shared" si="1262"/>
        <v>14900</v>
      </c>
      <c r="K1385" s="263">
        <f t="shared" si="1262"/>
        <v>14470</v>
      </c>
      <c r="L1385" s="23">
        <f t="shared" si="1242"/>
        <v>83503</v>
      </c>
      <c r="M1385" s="23">
        <f t="shared" si="1243"/>
        <v>0</v>
      </c>
      <c r="N1385" s="263">
        <f t="shared" ref="N1385:AP1385" si="1263">N1386+N1393</f>
        <v>73563</v>
      </c>
      <c r="O1385" s="263">
        <f t="shared" si="1263"/>
        <v>46392</v>
      </c>
      <c r="P1385" s="263">
        <f t="shared" si="1263"/>
        <v>23421</v>
      </c>
      <c r="Q1385" s="156">
        <f t="shared" si="1263"/>
        <v>1638</v>
      </c>
      <c r="R1385" s="156">
        <f t="shared" si="1263"/>
        <v>0</v>
      </c>
      <c r="S1385" s="156">
        <f t="shared" si="1263"/>
        <v>0</v>
      </c>
      <c r="T1385" s="156">
        <f t="shared" si="1263"/>
        <v>0</v>
      </c>
      <c r="U1385" s="156">
        <f t="shared" si="1263"/>
        <v>0</v>
      </c>
      <c r="V1385" s="156">
        <f t="shared" si="1263"/>
        <v>1306</v>
      </c>
      <c r="W1385" s="156">
        <f t="shared" si="1263"/>
        <v>0</v>
      </c>
      <c r="X1385" s="156">
        <f t="shared" si="1263"/>
        <v>2143</v>
      </c>
      <c r="Y1385" s="156">
        <f t="shared" si="1263"/>
        <v>0</v>
      </c>
      <c r="Z1385" s="156">
        <f t="shared" si="1263"/>
        <v>0</v>
      </c>
      <c r="AA1385" s="156">
        <f t="shared" si="1263"/>
        <v>6194</v>
      </c>
      <c r="AB1385" s="156">
        <f t="shared" si="1263"/>
        <v>265</v>
      </c>
      <c r="AC1385" s="156">
        <f t="shared" si="1263"/>
        <v>3017</v>
      </c>
      <c r="AD1385" s="156">
        <f t="shared" si="1263"/>
        <v>0</v>
      </c>
      <c r="AE1385" s="292">
        <f t="shared" si="1217"/>
        <v>98066</v>
      </c>
      <c r="AF1385" s="156">
        <f t="shared" si="1263"/>
        <v>98066</v>
      </c>
      <c r="AG1385" s="156">
        <f t="shared" si="1263"/>
        <v>34802</v>
      </c>
      <c r="AH1385" s="300">
        <f t="shared" si="1263"/>
        <v>79272</v>
      </c>
      <c r="AI1385" s="156">
        <f t="shared" si="1263"/>
        <v>0</v>
      </c>
      <c r="AJ1385" s="156">
        <f t="shared" si="1263"/>
        <v>0</v>
      </c>
      <c r="AK1385" s="156">
        <f t="shared" si="1263"/>
        <v>0</v>
      </c>
      <c r="AL1385" s="156">
        <f t="shared" si="1263"/>
        <v>80611</v>
      </c>
      <c r="AM1385" s="156">
        <f t="shared" si="1263"/>
        <v>61615</v>
      </c>
      <c r="AN1385" s="156">
        <f t="shared" si="1263"/>
        <v>59547</v>
      </c>
      <c r="AO1385" s="156">
        <f t="shared" si="1263"/>
        <v>37834</v>
      </c>
      <c r="AP1385" s="156">
        <f t="shared" si="1263"/>
        <v>0</v>
      </c>
    </row>
    <row r="1386" spans="1:42" ht="14.25">
      <c r="A1386" s="43"/>
      <c r="B1386" s="43"/>
      <c r="C1386" s="25" t="s">
        <v>298</v>
      </c>
      <c r="D1386" s="29"/>
      <c r="E1386" s="191">
        <f t="shared" ref="E1386:AP1386" si="1264">E1387</f>
        <v>26242</v>
      </c>
      <c r="F1386" s="111">
        <f t="shared" si="1264"/>
        <v>27000</v>
      </c>
      <c r="G1386" s="296">
        <f t="shared" si="1264"/>
        <v>25000</v>
      </c>
      <c r="H1386" s="191">
        <f t="shared" si="1264"/>
        <v>9000</v>
      </c>
      <c r="I1386" s="191">
        <f t="shared" si="1264"/>
        <v>8000</v>
      </c>
      <c r="J1386" s="191">
        <f t="shared" si="1264"/>
        <v>5000</v>
      </c>
      <c r="K1386" s="191">
        <f t="shared" si="1264"/>
        <v>3000</v>
      </c>
      <c r="L1386" s="23">
        <f t="shared" si="1242"/>
        <v>25000</v>
      </c>
      <c r="M1386" s="23">
        <f t="shared" si="1243"/>
        <v>0</v>
      </c>
      <c r="N1386" s="191">
        <f t="shared" si="1264"/>
        <v>21696</v>
      </c>
      <c r="O1386" s="191">
        <f t="shared" si="1264"/>
        <v>22189</v>
      </c>
      <c r="P1386" s="191">
        <f t="shared" si="1264"/>
        <v>23421</v>
      </c>
      <c r="Q1386" s="111">
        <f t="shared" si="1264"/>
        <v>0</v>
      </c>
      <c r="R1386" s="111">
        <f t="shared" si="1264"/>
        <v>0</v>
      </c>
      <c r="S1386" s="111">
        <f t="shared" si="1264"/>
        <v>0</v>
      </c>
      <c r="T1386" s="111">
        <f t="shared" si="1264"/>
        <v>0</v>
      </c>
      <c r="U1386" s="111">
        <f t="shared" si="1264"/>
        <v>0</v>
      </c>
      <c r="V1386" s="111">
        <f t="shared" si="1264"/>
        <v>1000</v>
      </c>
      <c r="W1386" s="111">
        <f t="shared" si="1264"/>
        <v>0</v>
      </c>
      <c r="X1386" s="111">
        <f t="shared" si="1264"/>
        <v>2143</v>
      </c>
      <c r="Y1386" s="111">
        <f t="shared" si="1264"/>
        <v>0</v>
      </c>
      <c r="Z1386" s="111">
        <f t="shared" si="1264"/>
        <v>0</v>
      </c>
      <c r="AA1386" s="111">
        <f t="shared" si="1264"/>
        <v>6188</v>
      </c>
      <c r="AB1386" s="111">
        <f t="shared" si="1264"/>
        <v>265</v>
      </c>
      <c r="AC1386" s="111">
        <f t="shared" si="1264"/>
        <v>221</v>
      </c>
      <c r="AD1386" s="111">
        <f t="shared" si="1264"/>
        <v>0</v>
      </c>
      <c r="AE1386" s="292">
        <f t="shared" si="1217"/>
        <v>34817</v>
      </c>
      <c r="AF1386" s="111">
        <f t="shared" si="1264"/>
        <v>34817</v>
      </c>
      <c r="AG1386" s="111">
        <f t="shared" si="1264"/>
        <v>34802</v>
      </c>
      <c r="AH1386" s="296">
        <f t="shared" si="1264"/>
        <v>35696</v>
      </c>
      <c r="AI1386" s="111">
        <f t="shared" si="1264"/>
        <v>0</v>
      </c>
      <c r="AJ1386" s="111">
        <f t="shared" si="1264"/>
        <v>0</v>
      </c>
      <c r="AK1386" s="111">
        <f t="shared" si="1264"/>
        <v>0</v>
      </c>
      <c r="AL1386" s="111">
        <f t="shared" si="1264"/>
        <v>35046</v>
      </c>
      <c r="AM1386" s="111">
        <f t="shared" si="1264"/>
        <v>35843</v>
      </c>
      <c r="AN1386" s="111">
        <f t="shared" si="1264"/>
        <v>37834</v>
      </c>
      <c r="AO1386" s="111">
        <f t="shared" si="1264"/>
        <v>37834</v>
      </c>
      <c r="AP1386" s="111">
        <f t="shared" si="1264"/>
        <v>0</v>
      </c>
    </row>
    <row r="1387" spans="1:42" ht="14.25" customHeight="1">
      <c r="A1387" s="43"/>
      <c r="B1387" s="43"/>
      <c r="C1387" s="28" t="s">
        <v>299</v>
      </c>
      <c r="D1387" s="29">
        <v>1</v>
      </c>
      <c r="E1387" s="248">
        <f t="shared" ref="E1387:K1387" si="1265">E1388+E1389+E1390+E1391+E1392</f>
        <v>26242</v>
      </c>
      <c r="F1387" s="38">
        <f t="shared" si="1265"/>
        <v>27000</v>
      </c>
      <c r="G1387" s="286">
        <f t="shared" si="1265"/>
        <v>25000</v>
      </c>
      <c r="H1387" s="248">
        <f t="shared" si="1265"/>
        <v>9000</v>
      </c>
      <c r="I1387" s="248">
        <f t="shared" si="1265"/>
        <v>8000</v>
      </c>
      <c r="J1387" s="248">
        <f t="shared" si="1265"/>
        <v>5000</v>
      </c>
      <c r="K1387" s="248">
        <f t="shared" si="1265"/>
        <v>3000</v>
      </c>
      <c r="L1387" s="23">
        <f t="shared" si="1242"/>
        <v>25000</v>
      </c>
      <c r="M1387" s="23">
        <f t="shared" si="1243"/>
        <v>0</v>
      </c>
      <c r="N1387" s="248">
        <f t="shared" ref="N1387:AP1387" si="1266">N1388+N1389+N1390+N1391+N1392</f>
        <v>21696</v>
      </c>
      <c r="O1387" s="248">
        <f t="shared" si="1266"/>
        <v>22189</v>
      </c>
      <c r="P1387" s="248">
        <f t="shared" si="1266"/>
        <v>23421</v>
      </c>
      <c r="Q1387" s="38">
        <f t="shared" si="1266"/>
        <v>0</v>
      </c>
      <c r="R1387" s="38">
        <f t="shared" si="1266"/>
        <v>0</v>
      </c>
      <c r="S1387" s="38">
        <f t="shared" si="1266"/>
        <v>0</v>
      </c>
      <c r="T1387" s="38">
        <f t="shared" si="1266"/>
        <v>0</v>
      </c>
      <c r="U1387" s="38">
        <f t="shared" si="1266"/>
        <v>0</v>
      </c>
      <c r="V1387" s="38">
        <f t="shared" si="1266"/>
        <v>1000</v>
      </c>
      <c r="W1387" s="38">
        <f t="shared" si="1266"/>
        <v>0</v>
      </c>
      <c r="X1387" s="38">
        <f t="shared" si="1266"/>
        <v>2143</v>
      </c>
      <c r="Y1387" s="38">
        <f t="shared" si="1266"/>
        <v>0</v>
      </c>
      <c r="Z1387" s="38">
        <f t="shared" si="1266"/>
        <v>0</v>
      </c>
      <c r="AA1387" s="38">
        <f t="shared" si="1266"/>
        <v>6188</v>
      </c>
      <c r="AB1387" s="38">
        <f t="shared" si="1266"/>
        <v>265</v>
      </c>
      <c r="AC1387" s="38">
        <f t="shared" si="1266"/>
        <v>221</v>
      </c>
      <c r="AD1387" s="38">
        <f t="shared" si="1266"/>
        <v>0</v>
      </c>
      <c r="AE1387" s="292">
        <f t="shared" si="1217"/>
        <v>34817</v>
      </c>
      <c r="AF1387" s="38">
        <f t="shared" si="1266"/>
        <v>34817</v>
      </c>
      <c r="AG1387" s="38">
        <f t="shared" si="1266"/>
        <v>34802</v>
      </c>
      <c r="AH1387" s="286">
        <f t="shared" si="1266"/>
        <v>35696</v>
      </c>
      <c r="AI1387" s="38">
        <f t="shared" si="1266"/>
        <v>0</v>
      </c>
      <c r="AJ1387" s="38">
        <f t="shared" si="1266"/>
        <v>0</v>
      </c>
      <c r="AK1387" s="38">
        <f t="shared" si="1266"/>
        <v>0</v>
      </c>
      <c r="AL1387" s="38">
        <f t="shared" si="1266"/>
        <v>35046</v>
      </c>
      <c r="AM1387" s="38">
        <f t="shared" si="1266"/>
        <v>35843</v>
      </c>
      <c r="AN1387" s="38">
        <f t="shared" si="1266"/>
        <v>37834</v>
      </c>
      <c r="AO1387" s="38">
        <f t="shared" si="1266"/>
        <v>37834</v>
      </c>
      <c r="AP1387" s="38">
        <f t="shared" si="1266"/>
        <v>0</v>
      </c>
    </row>
    <row r="1388" spans="1:42" ht="16.5" hidden="1" customHeight="1">
      <c r="A1388" s="43"/>
      <c r="B1388" s="43"/>
      <c r="C1388" s="28" t="s">
        <v>300</v>
      </c>
      <c r="D1388" s="29">
        <v>10</v>
      </c>
      <c r="E1388" s="186"/>
      <c r="F1388" s="30"/>
      <c r="G1388" s="93"/>
      <c r="H1388" s="186"/>
      <c r="I1388" s="186"/>
      <c r="J1388" s="186"/>
      <c r="K1388" s="186"/>
      <c r="L1388" s="23">
        <f t="shared" si="1242"/>
        <v>0</v>
      </c>
      <c r="M1388" s="23">
        <f t="shared" si="1243"/>
        <v>0</v>
      </c>
      <c r="N1388" s="186"/>
      <c r="O1388" s="186"/>
      <c r="P1388" s="186"/>
      <c r="Q1388" s="30"/>
      <c r="R1388" s="30"/>
      <c r="S1388" s="30"/>
      <c r="T1388" s="30"/>
      <c r="U1388" s="30"/>
      <c r="V1388" s="30"/>
      <c r="W1388" s="30"/>
      <c r="X1388" s="30"/>
      <c r="Y1388" s="30"/>
      <c r="Z1388" s="30"/>
      <c r="AA1388" s="30"/>
      <c r="AB1388" s="30"/>
      <c r="AC1388" s="30"/>
      <c r="AD1388" s="30"/>
      <c r="AE1388" s="292">
        <f t="shared" si="1217"/>
        <v>0</v>
      </c>
      <c r="AF1388" s="30"/>
      <c r="AG1388" s="30"/>
      <c r="AH1388" s="93"/>
      <c r="AI1388" s="30"/>
      <c r="AJ1388" s="30"/>
      <c r="AK1388" s="30"/>
      <c r="AL1388" s="30"/>
      <c r="AM1388" s="30"/>
      <c r="AN1388" s="30"/>
      <c r="AO1388" s="30"/>
      <c r="AP1388" s="30"/>
    </row>
    <row r="1389" spans="1:42" ht="13.5" customHeight="1">
      <c r="A1389" s="43"/>
      <c r="B1389" s="43"/>
      <c r="C1389" s="28" t="s">
        <v>301</v>
      </c>
      <c r="D1389" s="29">
        <v>20</v>
      </c>
      <c r="E1389" s="252">
        <v>26242</v>
      </c>
      <c r="F1389" s="47">
        <v>27000</v>
      </c>
      <c r="G1389" s="291">
        <f>34313-7000-2313</f>
        <v>25000</v>
      </c>
      <c r="H1389" s="252">
        <v>9000</v>
      </c>
      <c r="I1389" s="252">
        <v>8000</v>
      </c>
      <c r="J1389" s="252">
        <v>5000</v>
      </c>
      <c r="K1389" s="252">
        <v>3000</v>
      </c>
      <c r="L1389" s="23">
        <f t="shared" si="1242"/>
        <v>25000</v>
      </c>
      <c r="M1389" s="23">
        <f t="shared" si="1243"/>
        <v>0</v>
      </c>
      <c r="N1389" s="252">
        <v>21696</v>
      </c>
      <c r="O1389" s="252">
        <v>22189</v>
      </c>
      <c r="P1389" s="252">
        <v>23421</v>
      </c>
      <c r="Q1389" s="47"/>
      <c r="R1389" s="47"/>
      <c r="S1389" s="47"/>
      <c r="T1389" s="47"/>
      <c r="U1389" s="47"/>
      <c r="V1389" s="47">
        <f>2000-1000</f>
        <v>1000</v>
      </c>
      <c r="W1389" s="47"/>
      <c r="X1389" s="47">
        <v>2143</v>
      </c>
      <c r="Y1389" s="47"/>
      <c r="Z1389" s="47"/>
      <c r="AA1389" s="47">
        <f>76+6112</f>
        <v>6188</v>
      </c>
      <c r="AB1389" s="47">
        <v>265</v>
      </c>
      <c r="AC1389" s="47">
        <v>221</v>
      </c>
      <c r="AD1389" s="47"/>
      <c r="AE1389" s="292">
        <f t="shared" si="1217"/>
        <v>34817</v>
      </c>
      <c r="AF1389" s="47">
        <v>34817</v>
      </c>
      <c r="AG1389" s="47">
        <v>34802</v>
      </c>
      <c r="AH1389" s="291">
        <f>35046+650</f>
        <v>35696</v>
      </c>
      <c r="AI1389" s="47"/>
      <c r="AJ1389" s="47"/>
      <c r="AK1389" s="47"/>
      <c r="AL1389" s="47">
        <v>35046</v>
      </c>
      <c r="AM1389" s="47">
        <v>35843</v>
      </c>
      <c r="AN1389" s="47">
        <v>37834</v>
      </c>
      <c r="AO1389" s="47">
        <v>37834</v>
      </c>
      <c r="AP1389" s="47"/>
    </row>
    <row r="1390" spans="1:42" ht="13.5" hidden="1" customHeight="1">
      <c r="A1390" s="43"/>
      <c r="B1390" s="43"/>
      <c r="C1390" s="28" t="s">
        <v>777</v>
      </c>
      <c r="D1390" s="29">
        <v>59</v>
      </c>
      <c r="E1390" s="186"/>
      <c r="F1390" s="30"/>
      <c r="G1390" s="93"/>
      <c r="H1390" s="186"/>
      <c r="I1390" s="186"/>
      <c r="J1390" s="186"/>
      <c r="K1390" s="186"/>
      <c r="L1390" s="23">
        <f t="shared" si="1242"/>
        <v>0</v>
      </c>
      <c r="M1390" s="23">
        <f t="shared" si="1243"/>
        <v>0</v>
      </c>
      <c r="N1390" s="186"/>
      <c r="O1390" s="186"/>
      <c r="P1390" s="186"/>
      <c r="Q1390" s="30"/>
      <c r="R1390" s="30"/>
      <c r="S1390" s="30"/>
      <c r="T1390" s="30"/>
      <c r="U1390" s="30"/>
      <c r="V1390" s="30"/>
      <c r="W1390" s="30"/>
      <c r="X1390" s="30"/>
      <c r="Y1390" s="30"/>
      <c r="Z1390" s="30"/>
      <c r="AA1390" s="30"/>
      <c r="AB1390" s="30"/>
      <c r="AC1390" s="30"/>
      <c r="AD1390" s="30"/>
      <c r="AE1390" s="292">
        <f t="shared" si="1217"/>
        <v>0</v>
      </c>
      <c r="AF1390" s="30"/>
      <c r="AG1390" s="30"/>
      <c r="AH1390" s="93"/>
      <c r="AI1390" s="30"/>
      <c r="AJ1390" s="30"/>
      <c r="AK1390" s="30"/>
      <c r="AL1390" s="30"/>
      <c r="AM1390" s="30"/>
      <c r="AN1390" s="30"/>
      <c r="AO1390" s="30"/>
      <c r="AP1390" s="30"/>
    </row>
    <row r="1391" spans="1:42" ht="13.5" hidden="1" customHeight="1">
      <c r="A1391" s="43"/>
      <c r="B1391" s="43"/>
      <c r="C1391" s="28" t="s">
        <v>310</v>
      </c>
      <c r="D1391" s="29">
        <v>85</v>
      </c>
      <c r="E1391" s="186"/>
      <c r="F1391" s="30"/>
      <c r="G1391" s="93"/>
      <c r="H1391" s="186"/>
      <c r="I1391" s="186"/>
      <c r="J1391" s="186"/>
      <c r="K1391" s="186"/>
      <c r="L1391" s="23">
        <f t="shared" si="1242"/>
        <v>0</v>
      </c>
      <c r="M1391" s="23">
        <f t="shared" si="1243"/>
        <v>0</v>
      </c>
      <c r="N1391" s="186"/>
      <c r="O1391" s="186"/>
      <c r="P1391" s="186"/>
      <c r="Q1391" s="30"/>
      <c r="R1391" s="30"/>
      <c r="S1391" s="30"/>
      <c r="T1391" s="30"/>
      <c r="U1391" s="30"/>
      <c r="V1391" s="30"/>
      <c r="W1391" s="30"/>
      <c r="X1391" s="30"/>
      <c r="Y1391" s="30"/>
      <c r="Z1391" s="30"/>
      <c r="AA1391" s="30"/>
      <c r="AB1391" s="30"/>
      <c r="AC1391" s="30"/>
      <c r="AD1391" s="30"/>
      <c r="AE1391" s="292">
        <f t="shared" si="1217"/>
        <v>0</v>
      </c>
      <c r="AF1391" s="30"/>
      <c r="AG1391" s="30"/>
      <c r="AH1391" s="93"/>
      <c r="AI1391" s="30"/>
      <c r="AJ1391" s="30"/>
      <c r="AK1391" s="30"/>
      <c r="AL1391" s="30"/>
      <c r="AM1391" s="30"/>
      <c r="AN1391" s="30"/>
      <c r="AO1391" s="30"/>
      <c r="AP1391" s="30"/>
    </row>
    <row r="1392" spans="1:42" ht="13.5" hidden="1" customHeight="1">
      <c r="A1392" s="43"/>
      <c r="B1392" s="43"/>
      <c r="C1392" s="28" t="s">
        <v>751</v>
      </c>
      <c r="D1392" s="29">
        <v>40.299999999999997</v>
      </c>
      <c r="E1392" s="186"/>
      <c r="F1392" s="30"/>
      <c r="G1392" s="93"/>
      <c r="H1392" s="186"/>
      <c r="I1392" s="186"/>
      <c r="J1392" s="186"/>
      <c r="K1392" s="186"/>
      <c r="L1392" s="23">
        <f t="shared" si="1242"/>
        <v>0</v>
      </c>
      <c r="M1392" s="23">
        <f t="shared" si="1243"/>
        <v>0</v>
      </c>
      <c r="N1392" s="186"/>
      <c r="O1392" s="186"/>
      <c r="P1392" s="186"/>
      <c r="Q1392" s="30"/>
      <c r="R1392" s="30"/>
      <c r="S1392" s="30"/>
      <c r="T1392" s="30"/>
      <c r="U1392" s="30"/>
      <c r="V1392" s="30"/>
      <c r="W1392" s="30"/>
      <c r="X1392" s="30"/>
      <c r="Y1392" s="30"/>
      <c r="Z1392" s="30"/>
      <c r="AA1392" s="30"/>
      <c r="AB1392" s="30"/>
      <c r="AC1392" s="30"/>
      <c r="AD1392" s="30"/>
      <c r="AE1392" s="292">
        <f t="shared" si="1217"/>
        <v>0</v>
      </c>
      <c r="AF1392" s="30"/>
      <c r="AG1392" s="30"/>
      <c r="AH1392" s="93"/>
      <c r="AI1392" s="30"/>
      <c r="AJ1392" s="30"/>
      <c r="AK1392" s="30"/>
      <c r="AL1392" s="30"/>
      <c r="AM1392" s="30"/>
      <c r="AN1392" s="30"/>
      <c r="AO1392" s="30"/>
      <c r="AP1392" s="30"/>
    </row>
    <row r="1393" spans="1:42" ht="15" customHeight="1">
      <c r="A1393" s="43"/>
      <c r="B1393" s="43"/>
      <c r="C1393" s="25" t="s">
        <v>311</v>
      </c>
      <c r="D1393" s="26"/>
      <c r="E1393" s="191">
        <f t="shared" ref="E1393:AP1393" si="1267">E1394</f>
        <v>115621</v>
      </c>
      <c r="F1393" s="111">
        <f t="shared" si="1267"/>
        <v>50898</v>
      </c>
      <c r="G1393" s="296">
        <f t="shared" si="1267"/>
        <v>58503</v>
      </c>
      <c r="H1393" s="191">
        <f t="shared" si="1267"/>
        <v>28633</v>
      </c>
      <c r="I1393" s="191">
        <f t="shared" si="1267"/>
        <v>8500</v>
      </c>
      <c r="J1393" s="191">
        <f t="shared" si="1267"/>
        <v>9900</v>
      </c>
      <c r="K1393" s="191">
        <f t="shared" si="1267"/>
        <v>11470</v>
      </c>
      <c r="L1393" s="23">
        <f t="shared" si="1242"/>
        <v>58503</v>
      </c>
      <c r="M1393" s="23">
        <f t="shared" si="1243"/>
        <v>0</v>
      </c>
      <c r="N1393" s="191">
        <f t="shared" si="1267"/>
        <v>51867</v>
      </c>
      <c r="O1393" s="191">
        <f t="shared" si="1267"/>
        <v>24203</v>
      </c>
      <c r="P1393" s="191">
        <f t="shared" si="1267"/>
        <v>0</v>
      </c>
      <c r="Q1393" s="111">
        <f t="shared" si="1267"/>
        <v>1638</v>
      </c>
      <c r="R1393" s="111">
        <f t="shared" si="1267"/>
        <v>0</v>
      </c>
      <c r="S1393" s="111">
        <f t="shared" si="1267"/>
        <v>0</v>
      </c>
      <c r="T1393" s="111">
        <f t="shared" si="1267"/>
        <v>0</v>
      </c>
      <c r="U1393" s="111">
        <f t="shared" si="1267"/>
        <v>0</v>
      </c>
      <c r="V1393" s="111">
        <f t="shared" si="1267"/>
        <v>306</v>
      </c>
      <c r="W1393" s="111">
        <f t="shared" si="1267"/>
        <v>0</v>
      </c>
      <c r="X1393" s="111">
        <f t="shared" si="1267"/>
        <v>0</v>
      </c>
      <c r="Y1393" s="111">
        <f t="shared" si="1267"/>
        <v>0</v>
      </c>
      <c r="Z1393" s="111">
        <f t="shared" si="1267"/>
        <v>0</v>
      </c>
      <c r="AA1393" s="111">
        <f t="shared" si="1267"/>
        <v>6</v>
      </c>
      <c r="AB1393" s="111">
        <f t="shared" si="1267"/>
        <v>0</v>
      </c>
      <c r="AC1393" s="111">
        <f t="shared" si="1267"/>
        <v>2796</v>
      </c>
      <c r="AD1393" s="111">
        <f t="shared" si="1267"/>
        <v>0</v>
      </c>
      <c r="AE1393" s="292">
        <f t="shared" si="1217"/>
        <v>63249</v>
      </c>
      <c r="AF1393" s="111">
        <f t="shared" si="1267"/>
        <v>63249</v>
      </c>
      <c r="AG1393" s="111">
        <f t="shared" si="1267"/>
        <v>0</v>
      </c>
      <c r="AH1393" s="296">
        <f t="shared" si="1267"/>
        <v>43576</v>
      </c>
      <c r="AI1393" s="111">
        <f t="shared" si="1267"/>
        <v>0</v>
      </c>
      <c r="AJ1393" s="111">
        <f t="shared" si="1267"/>
        <v>0</v>
      </c>
      <c r="AK1393" s="111">
        <f t="shared" si="1267"/>
        <v>0</v>
      </c>
      <c r="AL1393" s="111">
        <f t="shared" si="1267"/>
        <v>45565</v>
      </c>
      <c r="AM1393" s="111">
        <f t="shared" si="1267"/>
        <v>25772</v>
      </c>
      <c r="AN1393" s="111">
        <f t="shared" si="1267"/>
        <v>21713</v>
      </c>
      <c r="AO1393" s="111">
        <f t="shared" si="1267"/>
        <v>0</v>
      </c>
      <c r="AP1393" s="111">
        <f t="shared" si="1267"/>
        <v>0</v>
      </c>
    </row>
    <row r="1394" spans="1:42" ht="15" customHeight="1">
      <c r="A1394" s="43"/>
      <c r="B1394" s="43"/>
      <c r="C1394" s="28" t="s">
        <v>778</v>
      </c>
      <c r="D1394" s="29">
        <v>70</v>
      </c>
      <c r="E1394" s="252">
        <f t="shared" ref="E1394:K1394" si="1268">E1396+E1399+E1402+E1403+E1412</f>
        <v>115621</v>
      </c>
      <c r="F1394" s="47">
        <f t="shared" si="1268"/>
        <v>50898</v>
      </c>
      <c r="G1394" s="291">
        <f t="shared" si="1268"/>
        <v>58503</v>
      </c>
      <c r="H1394" s="252">
        <f t="shared" si="1268"/>
        <v>28633</v>
      </c>
      <c r="I1394" s="252">
        <f t="shared" si="1268"/>
        <v>8500</v>
      </c>
      <c r="J1394" s="252">
        <f t="shared" si="1268"/>
        <v>9900</v>
      </c>
      <c r="K1394" s="252">
        <f t="shared" si="1268"/>
        <v>11470</v>
      </c>
      <c r="L1394" s="23">
        <f t="shared" si="1242"/>
        <v>58503</v>
      </c>
      <c r="M1394" s="23">
        <f t="shared" si="1243"/>
        <v>0</v>
      </c>
      <c r="N1394" s="252">
        <f t="shared" ref="N1394:AP1394" si="1269">N1396+N1399+N1402+N1403+N1412</f>
        <v>51867</v>
      </c>
      <c r="O1394" s="252">
        <f t="shared" si="1269"/>
        <v>24203</v>
      </c>
      <c r="P1394" s="252">
        <f t="shared" si="1269"/>
        <v>0</v>
      </c>
      <c r="Q1394" s="47">
        <f t="shared" si="1269"/>
        <v>1638</v>
      </c>
      <c r="R1394" s="47">
        <f t="shared" si="1269"/>
        <v>0</v>
      </c>
      <c r="S1394" s="47">
        <f t="shared" si="1269"/>
        <v>0</v>
      </c>
      <c r="T1394" s="47">
        <f t="shared" si="1269"/>
        <v>0</v>
      </c>
      <c r="U1394" s="47">
        <f t="shared" si="1269"/>
        <v>0</v>
      </c>
      <c r="V1394" s="47">
        <f t="shared" si="1269"/>
        <v>306</v>
      </c>
      <c r="W1394" s="47">
        <f t="shared" si="1269"/>
        <v>0</v>
      </c>
      <c r="X1394" s="47">
        <f t="shared" si="1269"/>
        <v>0</v>
      </c>
      <c r="Y1394" s="47">
        <f t="shared" si="1269"/>
        <v>0</v>
      </c>
      <c r="Z1394" s="47">
        <f t="shared" si="1269"/>
        <v>0</v>
      </c>
      <c r="AA1394" s="47">
        <f t="shared" si="1269"/>
        <v>6</v>
      </c>
      <c r="AB1394" s="47">
        <f t="shared" si="1269"/>
        <v>0</v>
      </c>
      <c r="AC1394" s="47">
        <f t="shared" si="1269"/>
        <v>2796</v>
      </c>
      <c r="AD1394" s="47">
        <f t="shared" si="1269"/>
        <v>0</v>
      </c>
      <c r="AE1394" s="292">
        <f t="shared" ref="AE1394:AE1451" si="1270">G1394+Q1394+R1394+S1394+T1394+U1394+AA1394+V1394+W1394+X1394+Y1394+Z1394+AB1394+AC1394+AD1394</f>
        <v>63249</v>
      </c>
      <c r="AF1394" s="47">
        <f t="shared" si="1269"/>
        <v>63249</v>
      </c>
      <c r="AG1394" s="47">
        <f t="shared" si="1269"/>
        <v>0</v>
      </c>
      <c r="AH1394" s="291">
        <f t="shared" si="1269"/>
        <v>43576</v>
      </c>
      <c r="AI1394" s="47">
        <f t="shared" si="1269"/>
        <v>0</v>
      </c>
      <c r="AJ1394" s="47">
        <f t="shared" si="1269"/>
        <v>0</v>
      </c>
      <c r="AK1394" s="47">
        <f t="shared" si="1269"/>
        <v>0</v>
      </c>
      <c r="AL1394" s="47">
        <f t="shared" si="1269"/>
        <v>45565</v>
      </c>
      <c r="AM1394" s="47">
        <f t="shared" si="1269"/>
        <v>25772</v>
      </c>
      <c r="AN1394" s="47">
        <f t="shared" si="1269"/>
        <v>21713</v>
      </c>
      <c r="AO1394" s="47">
        <f t="shared" si="1269"/>
        <v>0</v>
      </c>
      <c r="AP1394" s="47">
        <f t="shared" si="1269"/>
        <v>0</v>
      </c>
    </row>
    <row r="1395" spans="1:42" ht="15" customHeight="1">
      <c r="A1395" s="43"/>
      <c r="B1395" s="43"/>
      <c r="C1395" s="226" t="s">
        <v>779</v>
      </c>
      <c r="D1395" s="227"/>
      <c r="E1395" s="273">
        <f t="shared" ref="E1395:K1395" si="1271">E1396+E1399+E1402+E1403+E1412</f>
        <v>115621</v>
      </c>
      <c r="F1395" s="228">
        <f t="shared" si="1271"/>
        <v>50898</v>
      </c>
      <c r="G1395" s="313">
        <f t="shared" si="1271"/>
        <v>58503</v>
      </c>
      <c r="H1395" s="273">
        <f t="shared" si="1271"/>
        <v>28633</v>
      </c>
      <c r="I1395" s="273">
        <f t="shared" si="1271"/>
        <v>8500</v>
      </c>
      <c r="J1395" s="273">
        <f t="shared" si="1271"/>
        <v>9900</v>
      </c>
      <c r="K1395" s="273">
        <f t="shared" si="1271"/>
        <v>11470</v>
      </c>
      <c r="L1395" s="23">
        <f t="shared" si="1242"/>
        <v>58503</v>
      </c>
      <c r="M1395" s="23">
        <f t="shared" si="1243"/>
        <v>0</v>
      </c>
      <c r="N1395" s="273">
        <f t="shared" ref="N1395:AP1395" si="1272">N1396+N1399+N1402+N1403+N1412</f>
        <v>51867</v>
      </c>
      <c r="O1395" s="273">
        <f t="shared" si="1272"/>
        <v>24203</v>
      </c>
      <c r="P1395" s="273">
        <f t="shared" si="1272"/>
        <v>0</v>
      </c>
      <c r="Q1395" s="228">
        <f t="shared" si="1272"/>
        <v>1638</v>
      </c>
      <c r="R1395" s="228">
        <f t="shared" si="1272"/>
        <v>0</v>
      </c>
      <c r="S1395" s="228">
        <f t="shared" si="1272"/>
        <v>0</v>
      </c>
      <c r="T1395" s="228">
        <f t="shared" si="1272"/>
        <v>0</v>
      </c>
      <c r="U1395" s="228">
        <f t="shared" si="1272"/>
        <v>0</v>
      </c>
      <c r="V1395" s="228">
        <f t="shared" si="1272"/>
        <v>306</v>
      </c>
      <c r="W1395" s="228">
        <f t="shared" si="1272"/>
        <v>0</v>
      </c>
      <c r="X1395" s="228">
        <f t="shared" si="1272"/>
        <v>0</v>
      </c>
      <c r="Y1395" s="228">
        <f t="shared" si="1272"/>
        <v>0</v>
      </c>
      <c r="Z1395" s="228">
        <f t="shared" si="1272"/>
        <v>0</v>
      </c>
      <c r="AA1395" s="228">
        <f t="shared" si="1272"/>
        <v>6</v>
      </c>
      <c r="AB1395" s="228">
        <f t="shared" si="1272"/>
        <v>0</v>
      </c>
      <c r="AC1395" s="228">
        <f t="shared" si="1272"/>
        <v>2796</v>
      </c>
      <c r="AD1395" s="228">
        <f t="shared" si="1272"/>
        <v>0</v>
      </c>
      <c r="AE1395" s="292">
        <f t="shared" si="1270"/>
        <v>63249</v>
      </c>
      <c r="AF1395" s="228">
        <f t="shared" si="1272"/>
        <v>63249</v>
      </c>
      <c r="AG1395" s="228">
        <f t="shared" si="1272"/>
        <v>0</v>
      </c>
      <c r="AH1395" s="313">
        <f t="shared" si="1272"/>
        <v>43576</v>
      </c>
      <c r="AI1395" s="228">
        <f t="shared" si="1272"/>
        <v>0</v>
      </c>
      <c r="AJ1395" s="228">
        <f t="shared" si="1272"/>
        <v>0</v>
      </c>
      <c r="AK1395" s="228">
        <f t="shared" si="1272"/>
        <v>0</v>
      </c>
      <c r="AL1395" s="228">
        <f t="shared" si="1272"/>
        <v>45565</v>
      </c>
      <c r="AM1395" s="228">
        <f t="shared" si="1272"/>
        <v>25772</v>
      </c>
      <c r="AN1395" s="228">
        <f t="shared" si="1272"/>
        <v>21713</v>
      </c>
      <c r="AO1395" s="228">
        <f t="shared" si="1272"/>
        <v>0</v>
      </c>
      <c r="AP1395" s="228">
        <f t="shared" si="1272"/>
        <v>0</v>
      </c>
    </row>
    <row r="1396" spans="1:42" ht="15" customHeight="1">
      <c r="A1396" s="43"/>
      <c r="B1396" s="43"/>
      <c r="C1396" s="83" t="s">
        <v>780</v>
      </c>
      <c r="D1396" s="87"/>
      <c r="E1396" s="185">
        <f t="shared" ref="E1396:AP1396" si="1273">E1397+E1398</f>
        <v>54757</v>
      </c>
      <c r="F1396" s="229">
        <f t="shared" si="1273"/>
        <v>25500</v>
      </c>
      <c r="G1396" s="306">
        <f t="shared" si="1273"/>
        <v>28350</v>
      </c>
      <c r="H1396" s="185">
        <f t="shared" si="1273"/>
        <v>2850</v>
      </c>
      <c r="I1396" s="185">
        <f t="shared" si="1273"/>
        <v>8500</v>
      </c>
      <c r="J1396" s="185">
        <f t="shared" si="1273"/>
        <v>8500</v>
      </c>
      <c r="K1396" s="185">
        <f t="shared" si="1273"/>
        <v>8500</v>
      </c>
      <c r="L1396" s="23">
        <f t="shared" si="1242"/>
        <v>28350</v>
      </c>
      <c r="M1396" s="23">
        <f t="shared" si="1243"/>
        <v>0</v>
      </c>
      <c r="N1396" s="185">
        <f t="shared" si="1273"/>
        <v>51867</v>
      </c>
      <c r="O1396" s="185">
        <f t="shared" si="1273"/>
        <v>24203</v>
      </c>
      <c r="P1396" s="185">
        <f t="shared" si="1273"/>
        <v>0</v>
      </c>
      <c r="Q1396" s="229">
        <f t="shared" si="1273"/>
        <v>0</v>
      </c>
      <c r="R1396" s="229">
        <f t="shared" si="1273"/>
        <v>0</v>
      </c>
      <c r="S1396" s="229">
        <f t="shared" si="1273"/>
        <v>0</v>
      </c>
      <c r="T1396" s="229">
        <f t="shared" si="1273"/>
        <v>0</v>
      </c>
      <c r="U1396" s="229">
        <f t="shared" si="1273"/>
        <v>0</v>
      </c>
      <c r="V1396" s="229">
        <f t="shared" si="1273"/>
        <v>0</v>
      </c>
      <c r="W1396" s="229">
        <f t="shared" si="1273"/>
        <v>0</v>
      </c>
      <c r="X1396" s="229">
        <f t="shared" si="1273"/>
        <v>0</v>
      </c>
      <c r="Y1396" s="229">
        <f t="shared" si="1273"/>
        <v>0</v>
      </c>
      <c r="Z1396" s="229">
        <f t="shared" si="1273"/>
        <v>0</v>
      </c>
      <c r="AA1396" s="229">
        <f t="shared" si="1273"/>
        <v>0</v>
      </c>
      <c r="AB1396" s="229">
        <f t="shared" si="1273"/>
        <v>0</v>
      </c>
      <c r="AC1396" s="229">
        <f t="shared" si="1273"/>
        <v>0</v>
      </c>
      <c r="AD1396" s="229">
        <f t="shared" si="1273"/>
        <v>0</v>
      </c>
      <c r="AE1396" s="292">
        <f t="shared" si="1270"/>
        <v>28350</v>
      </c>
      <c r="AF1396" s="229">
        <f t="shared" si="1273"/>
        <v>28350</v>
      </c>
      <c r="AG1396" s="229">
        <f t="shared" si="1273"/>
        <v>0</v>
      </c>
      <c r="AH1396" s="306">
        <f t="shared" si="1273"/>
        <v>42304</v>
      </c>
      <c r="AI1396" s="229">
        <f t="shared" si="1273"/>
        <v>0</v>
      </c>
      <c r="AJ1396" s="229">
        <f t="shared" si="1273"/>
        <v>0</v>
      </c>
      <c r="AK1396" s="229">
        <f t="shared" si="1273"/>
        <v>0</v>
      </c>
      <c r="AL1396" s="229">
        <f t="shared" si="1273"/>
        <v>42184</v>
      </c>
      <c r="AM1396" s="229">
        <f t="shared" si="1273"/>
        <v>25772</v>
      </c>
      <c r="AN1396" s="229">
        <f t="shared" si="1273"/>
        <v>21713</v>
      </c>
      <c r="AO1396" s="229">
        <f t="shared" si="1273"/>
        <v>0</v>
      </c>
      <c r="AP1396" s="229">
        <f t="shared" si="1273"/>
        <v>0</v>
      </c>
    </row>
    <row r="1397" spans="1:42" ht="15" customHeight="1">
      <c r="A1397" s="43"/>
      <c r="B1397" s="43"/>
      <c r="C1397" s="28" t="s">
        <v>781</v>
      </c>
      <c r="D1397" s="29"/>
      <c r="E1397" s="186">
        <v>48506</v>
      </c>
      <c r="F1397" s="30">
        <v>25500</v>
      </c>
      <c r="G1397" s="93">
        <v>25500</v>
      </c>
      <c r="H1397" s="186">
        <v>0</v>
      </c>
      <c r="I1397" s="186">
        <v>8500</v>
      </c>
      <c r="J1397" s="186">
        <v>8500</v>
      </c>
      <c r="K1397" s="186">
        <v>8500</v>
      </c>
      <c r="L1397" s="23">
        <f t="shared" si="1242"/>
        <v>25500</v>
      </c>
      <c r="M1397" s="23">
        <f t="shared" si="1243"/>
        <v>0</v>
      </c>
      <c r="N1397" s="186">
        <v>51867</v>
      </c>
      <c r="O1397" s="186">
        <v>24203</v>
      </c>
      <c r="P1397" s="186"/>
      <c r="Q1397" s="30"/>
      <c r="R1397" s="30"/>
      <c r="S1397" s="30"/>
      <c r="T1397" s="30"/>
      <c r="U1397" s="30"/>
      <c r="V1397" s="30"/>
      <c r="W1397" s="30"/>
      <c r="X1397" s="30"/>
      <c r="Y1397" s="30"/>
      <c r="Z1397" s="30"/>
      <c r="AA1397" s="30"/>
      <c r="AB1397" s="30"/>
      <c r="AC1397" s="30"/>
      <c r="AD1397" s="30"/>
      <c r="AE1397" s="292">
        <f t="shared" si="1270"/>
        <v>25500</v>
      </c>
      <c r="AF1397" s="30">
        <v>25500</v>
      </c>
      <c r="AG1397" s="30"/>
      <c r="AH1397" s="93">
        <v>41055</v>
      </c>
      <c r="AI1397" s="30"/>
      <c r="AJ1397" s="30"/>
      <c r="AK1397" s="30"/>
      <c r="AL1397" s="30">
        <v>41055</v>
      </c>
      <c r="AM1397" s="30">
        <v>25772</v>
      </c>
      <c r="AN1397" s="30">
        <v>21713</v>
      </c>
      <c r="AO1397" s="30"/>
      <c r="AP1397" s="30"/>
    </row>
    <row r="1398" spans="1:42" ht="15" customHeight="1">
      <c r="A1398" s="43"/>
      <c r="B1398" s="43"/>
      <c r="C1398" s="28" t="s">
        <v>782</v>
      </c>
      <c r="D1398" s="29"/>
      <c r="E1398" s="186">
        <v>6251</v>
      </c>
      <c r="F1398" s="30"/>
      <c r="G1398" s="93">
        <f>3750-500-200-200</f>
        <v>2850</v>
      </c>
      <c r="H1398" s="186">
        <v>2850</v>
      </c>
      <c r="I1398" s="186"/>
      <c r="J1398" s="186"/>
      <c r="K1398" s="186"/>
      <c r="L1398" s="23">
        <f t="shared" si="1242"/>
        <v>2850</v>
      </c>
      <c r="M1398" s="23">
        <f t="shared" si="1243"/>
        <v>0</v>
      </c>
      <c r="N1398" s="186"/>
      <c r="O1398" s="186"/>
      <c r="P1398" s="186"/>
      <c r="Q1398" s="30"/>
      <c r="R1398" s="30"/>
      <c r="S1398" s="30"/>
      <c r="T1398" s="30"/>
      <c r="U1398" s="30"/>
      <c r="V1398" s="30"/>
      <c r="W1398" s="30"/>
      <c r="X1398" s="30"/>
      <c r="Y1398" s="30"/>
      <c r="Z1398" s="30"/>
      <c r="AA1398" s="30"/>
      <c r="AB1398" s="30"/>
      <c r="AC1398" s="30"/>
      <c r="AD1398" s="30"/>
      <c r="AE1398" s="292">
        <f t="shared" si="1270"/>
        <v>2850</v>
      </c>
      <c r="AF1398" s="30">
        <v>2850</v>
      </c>
      <c r="AG1398" s="30"/>
      <c r="AH1398" s="93">
        <f>1129+120</f>
        <v>1249</v>
      </c>
      <c r="AI1398" s="30"/>
      <c r="AJ1398" s="30"/>
      <c r="AK1398" s="30"/>
      <c r="AL1398" s="30">
        <v>1129</v>
      </c>
      <c r="AM1398" s="30"/>
      <c r="AN1398" s="30"/>
      <c r="AO1398" s="30"/>
      <c r="AP1398" s="30"/>
    </row>
    <row r="1399" spans="1:42" ht="20.25" customHeight="1">
      <c r="A1399" s="43"/>
      <c r="B1399" s="43"/>
      <c r="C1399" s="230" t="s">
        <v>783</v>
      </c>
      <c r="D1399" s="87"/>
      <c r="E1399" s="185">
        <f t="shared" ref="E1399:AP1399" si="1274">E1400+E1401</f>
        <v>18205</v>
      </c>
      <c r="F1399" s="229">
        <f t="shared" si="1274"/>
        <v>101</v>
      </c>
      <c r="G1399" s="306">
        <f t="shared" si="1274"/>
        <v>101</v>
      </c>
      <c r="H1399" s="185">
        <f t="shared" si="1274"/>
        <v>101</v>
      </c>
      <c r="I1399" s="185">
        <f t="shared" si="1274"/>
        <v>0</v>
      </c>
      <c r="J1399" s="185">
        <f t="shared" si="1274"/>
        <v>0</v>
      </c>
      <c r="K1399" s="185">
        <f t="shared" si="1274"/>
        <v>0</v>
      </c>
      <c r="L1399" s="23">
        <f t="shared" si="1242"/>
        <v>101</v>
      </c>
      <c r="M1399" s="23">
        <f t="shared" si="1243"/>
        <v>0</v>
      </c>
      <c r="N1399" s="185">
        <f t="shared" si="1274"/>
        <v>0</v>
      </c>
      <c r="O1399" s="185">
        <f t="shared" si="1274"/>
        <v>0</v>
      </c>
      <c r="P1399" s="185">
        <f t="shared" si="1274"/>
        <v>0</v>
      </c>
      <c r="Q1399" s="229">
        <f t="shared" si="1274"/>
        <v>0</v>
      </c>
      <c r="R1399" s="229">
        <f t="shared" si="1274"/>
        <v>0</v>
      </c>
      <c r="S1399" s="229">
        <f t="shared" si="1274"/>
        <v>0</v>
      </c>
      <c r="T1399" s="229">
        <f t="shared" si="1274"/>
        <v>0</v>
      </c>
      <c r="U1399" s="229">
        <f t="shared" si="1274"/>
        <v>0</v>
      </c>
      <c r="V1399" s="229">
        <f t="shared" si="1274"/>
        <v>0</v>
      </c>
      <c r="W1399" s="229">
        <f t="shared" si="1274"/>
        <v>0</v>
      </c>
      <c r="X1399" s="229">
        <f t="shared" si="1274"/>
        <v>0</v>
      </c>
      <c r="Y1399" s="229">
        <f t="shared" si="1274"/>
        <v>0</v>
      </c>
      <c r="Z1399" s="229">
        <f t="shared" si="1274"/>
        <v>0</v>
      </c>
      <c r="AA1399" s="229">
        <f t="shared" si="1274"/>
        <v>0</v>
      </c>
      <c r="AB1399" s="229">
        <f t="shared" si="1274"/>
        <v>0</v>
      </c>
      <c r="AC1399" s="229">
        <f t="shared" si="1274"/>
        <v>0</v>
      </c>
      <c r="AD1399" s="229">
        <f t="shared" si="1274"/>
        <v>0</v>
      </c>
      <c r="AE1399" s="292">
        <f t="shared" si="1270"/>
        <v>101</v>
      </c>
      <c r="AF1399" s="229">
        <f t="shared" si="1274"/>
        <v>101</v>
      </c>
      <c r="AG1399" s="229">
        <f t="shared" si="1274"/>
        <v>0</v>
      </c>
      <c r="AH1399" s="306">
        <f t="shared" si="1274"/>
        <v>0</v>
      </c>
      <c r="AI1399" s="229">
        <f t="shared" si="1274"/>
        <v>0</v>
      </c>
      <c r="AJ1399" s="229">
        <f t="shared" si="1274"/>
        <v>0</v>
      </c>
      <c r="AK1399" s="229">
        <f t="shared" si="1274"/>
        <v>0</v>
      </c>
      <c r="AL1399" s="229">
        <f t="shared" si="1274"/>
        <v>0</v>
      </c>
      <c r="AM1399" s="229">
        <f t="shared" si="1274"/>
        <v>0</v>
      </c>
      <c r="AN1399" s="229">
        <f t="shared" si="1274"/>
        <v>0</v>
      </c>
      <c r="AO1399" s="229">
        <f t="shared" si="1274"/>
        <v>0</v>
      </c>
      <c r="AP1399" s="229">
        <f t="shared" si="1274"/>
        <v>0</v>
      </c>
    </row>
    <row r="1400" spans="1:42" ht="23.25" hidden="1" customHeight="1">
      <c r="A1400" s="43"/>
      <c r="B1400" s="43"/>
      <c r="C1400" s="131" t="s">
        <v>781</v>
      </c>
      <c r="D1400" s="29"/>
      <c r="E1400" s="186">
        <v>16831</v>
      </c>
      <c r="F1400" s="30"/>
      <c r="G1400" s="93"/>
      <c r="H1400" s="186"/>
      <c r="I1400" s="186"/>
      <c r="J1400" s="186"/>
      <c r="K1400" s="186"/>
      <c r="L1400" s="23">
        <f t="shared" si="1242"/>
        <v>0</v>
      </c>
      <c r="M1400" s="23">
        <f t="shared" si="1243"/>
        <v>0</v>
      </c>
      <c r="N1400" s="186"/>
      <c r="O1400" s="186"/>
      <c r="P1400" s="186"/>
      <c r="Q1400" s="30"/>
      <c r="R1400" s="30"/>
      <c r="S1400" s="30"/>
      <c r="T1400" s="30"/>
      <c r="U1400" s="30"/>
      <c r="V1400" s="30"/>
      <c r="W1400" s="30"/>
      <c r="X1400" s="30"/>
      <c r="Y1400" s="30"/>
      <c r="Z1400" s="30"/>
      <c r="AA1400" s="30"/>
      <c r="AB1400" s="30"/>
      <c r="AC1400" s="30"/>
      <c r="AD1400" s="30"/>
      <c r="AE1400" s="292">
        <f t="shared" si="1270"/>
        <v>0</v>
      </c>
      <c r="AF1400" s="30"/>
      <c r="AG1400" s="30"/>
      <c r="AH1400" s="93"/>
      <c r="AI1400" s="30"/>
      <c r="AJ1400" s="30"/>
      <c r="AK1400" s="30"/>
      <c r="AL1400" s="30"/>
      <c r="AM1400" s="30"/>
      <c r="AN1400" s="30"/>
      <c r="AO1400" s="30"/>
      <c r="AP1400" s="30"/>
    </row>
    <row r="1401" spans="1:42" ht="17.25" customHeight="1">
      <c r="A1401" s="43"/>
      <c r="B1401" s="43"/>
      <c r="C1401" s="131" t="s">
        <v>784</v>
      </c>
      <c r="D1401" s="29"/>
      <c r="E1401" s="186">
        <v>1374</v>
      </c>
      <c r="F1401" s="30">
        <v>101</v>
      </c>
      <c r="G1401" s="93">
        <v>101</v>
      </c>
      <c r="H1401" s="186">
        <v>101</v>
      </c>
      <c r="I1401" s="186"/>
      <c r="J1401" s="186"/>
      <c r="K1401" s="186"/>
      <c r="L1401" s="23">
        <f t="shared" si="1242"/>
        <v>101</v>
      </c>
      <c r="M1401" s="23">
        <f t="shared" si="1243"/>
        <v>0</v>
      </c>
      <c r="N1401" s="186"/>
      <c r="O1401" s="186"/>
      <c r="P1401" s="186"/>
      <c r="Q1401" s="30"/>
      <c r="R1401" s="30"/>
      <c r="S1401" s="30"/>
      <c r="T1401" s="30"/>
      <c r="U1401" s="30"/>
      <c r="V1401" s="30"/>
      <c r="W1401" s="30"/>
      <c r="X1401" s="30"/>
      <c r="Y1401" s="30"/>
      <c r="Z1401" s="30"/>
      <c r="AA1401" s="30"/>
      <c r="AB1401" s="30"/>
      <c r="AC1401" s="30"/>
      <c r="AD1401" s="30"/>
      <c r="AE1401" s="292">
        <f t="shared" si="1270"/>
        <v>101</v>
      </c>
      <c r="AF1401" s="30">
        <v>101</v>
      </c>
      <c r="AG1401" s="30"/>
      <c r="AH1401" s="93"/>
      <c r="AI1401" s="30"/>
      <c r="AJ1401" s="30"/>
      <c r="AK1401" s="30"/>
      <c r="AL1401" s="30"/>
      <c r="AM1401" s="30"/>
      <c r="AN1401" s="30"/>
      <c r="AO1401" s="30"/>
      <c r="AP1401" s="30"/>
    </row>
    <row r="1402" spans="1:42" ht="21" customHeight="1">
      <c r="A1402" s="43"/>
      <c r="B1402" s="43"/>
      <c r="C1402" s="230" t="s">
        <v>785</v>
      </c>
      <c r="D1402" s="87"/>
      <c r="E1402" s="185">
        <v>3913</v>
      </c>
      <c r="F1402" s="229">
        <f>5000+2047-167</f>
        <v>6880</v>
      </c>
      <c r="G1402" s="306">
        <f>8180-2000-300</f>
        <v>5880</v>
      </c>
      <c r="H1402" s="185">
        <v>5880</v>
      </c>
      <c r="I1402" s="185"/>
      <c r="J1402" s="185"/>
      <c r="K1402" s="185"/>
      <c r="L1402" s="23">
        <f t="shared" si="1242"/>
        <v>5880</v>
      </c>
      <c r="M1402" s="23">
        <f t="shared" si="1243"/>
        <v>0</v>
      </c>
      <c r="N1402" s="185"/>
      <c r="O1402" s="185"/>
      <c r="P1402" s="185"/>
      <c r="Q1402" s="229">
        <v>1300</v>
      </c>
      <c r="R1402" s="229"/>
      <c r="S1402" s="229"/>
      <c r="T1402" s="229"/>
      <c r="U1402" s="229"/>
      <c r="V1402" s="229">
        <v>300</v>
      </c>
      <c r="W1402" s="229"/>
      <c r="X1402" s="229"/>
      <c r="Y1402" s="229"/>
      <c r="Z1402" s="229"/>
      <c r="AA1402" s="229"/>
      <c r="AB1402" s="229"/>
      <c r="AC1402" s="229">
        <v>2796</v>
      </c>
      <c r="AD1402" s="229"/>
      <c r="AE1402" s="292">
        <f t="shared" si="1270"/>
        <v>10276</v>
      </c>
      <c r="AF1402" s="229">
        <v>10276</v>
      </c>
      <c r="AG1402" s="229"/>
      <c r="AH1402" s="306">
        <f>1324-52</f>
        <v>1272</v>
      </c>
      <c r="AI1402" s="229"/>
      <c r="AJ1402" s="229"/>
      <c r="AK1402" s="229"/>
      <c r="AL1402" s="229">
        <v>0</v>
      </c>
      <c r="AM1402" s="229">
        <v>0</v>
      </c>
      <c r="AN1402" s="229">
        <v>0</v>
      </c>
      <c r="AO1402" s="229">
        <v>0</v>
      </c>
      <c r="AP1402" s="229"/>
    </row>
    <row r="1403" spans="1:42" ht="23.25" customHeight="1">
      <c r="A1403" s="125"/>
      <c r="B1403" s="125"/>
      <c r="C1403" s="83" t="s">
        <v>786</v>
      </c>
      <c r="D1403" s="83">
        <v>70</v>
      </c>
      <c r="E1403" s="185">
        <v>33294</v>
      </c>
      <c r="F1403" s="229">
        <f>15000+167</f>
        <v>15167</v>
      </c>
      <c r="G1403" s="306">
        <f>21298-493+117</f>
        <v>20922</v>
      </c>
      <c r="H1403" s="185">
        <f>20805-5270+117+600+300</f>
        <v>16552</v>
      </c>
      <c r="I1403" s="185"/>
      <c r="J1403" s="185">
        <f>2000-300-300</f>
        <v>1400</v>
      </c>
      <c r="K1403" s="185">
        <f>3270-300</f>
        <v>2970</v>
      </c>
      <c r="L1403" s="23">
        <f t="shared" si="1242"/>
        <v>20922</v>
      </c>
      <c r="M1403" s="23">
        <f t="shared" si="1243"/>
        <v>0</v>
      </c>
      <c r="N1403" s="185"/>
      <c r="O1403" s="185"/>
      <c r="P1403" s="185"/>
      <c r="Q1403" s="229">
        <f>338</f>
        <v>338</v>
      </c>
      <c r="R1403" s="229"/>
      <c r="S1403" s="229"/>
      <c r="T1403" s="229"/>
      <c r="U1403" s="229"/>
      <c r="V1403" s="229">
        <v>6</v>
      </c>
      <c r="W1403" s="229"/>
      <c r="X1403" s="229"/>
      <c r="Y1403" s="229"/>
      <c r="Z1403" s="229"/>
      <c r="AA1403" s="229">
        <v>6</v>
      </c>
      <c r="AB1403" s="229"/>
      <c r="AC1403" s="229"/>
      <c r="AD1403" s="229"/>
      <c r="AE1403" s="292">
        <f t="shared" si="1270"/>
        <v>21272</v>
      </c>
      <c r="AF1403" s="229">
        <v>21272</v>
      </c>
      <c r="AG1403" s="229"/>
      <c r="AH1403" s="306">
        <v>0</v>
      </c>
      <c r="AI1403" s="229"/>
      <c r="AJ1403" s="229"/>
      <c r="AK1403" s="229"/>
      <c r="AL1403" s="229"/>
      <c r="AM1403" s="229"/>
      <c r="AN1403" s="229"/>
      <c r="AO1403" s="229"/>
      <c r="AP1403" s="229"/>
    </row>
    <row r="1404" spans="1:42" ht="1.5" customHeight="1">
      <c r="A1404" s="125"/>
      <c r="B1404" s="125"/>
      <c r="C1404" s="25" t="s">
        <v>787</v>
      </c>
      <c r="D1404" s="26"/>
      <c r="E1404" s="262"/>
      <c r="F1404" s="153"/>
      <c r="G1404" s="234"/>
      <c r="H1404" s="262"/>
      <c r="I1404" s="262"/>
      <c r="J1404" s="262"/>
      <c r="K1404" s="262"/>
      <c r="L1404" s="23">
        <f t="shared" si="1242"/>
        <v>0</v>
      </c>
      <c r="M1404" s="23">
        <f t="shared" si="1243"/>
        <v>0</v>
      </c>
      <c r="N1404" s="262"/>
      <c r="O1404" s="262"/>
      <c r="P1404" s="262"/>
      <c r="Q1404" s="153"/>
      <c r="R1404" s="153"/>
      <c r="S1404" s="153"/>
      <c r="T1404" s="153"/>
      <c r="U1404" s="153"/>
      <c r="V1404" s="153"/>
      <c r="W1404" s="153"/>
      <c r="X1404" s="153"/>
      <c r="Y1404" s="153"/>
      <c r="Z1404" s="153"/>
      <c r="AA1404" s="153"/>
      <c r="AB1404" s="153"/>
      <c r="AC1404" s="153"/>
      <c r="AD1404" s="153"/>
      <c r="AE1404" s="292">
        <f t="shared" si="1270"/>
        <v>0</v>
      </c>
      <c r="AF1404" s="153"/>
      <c r="AG1404" s="153"/>
      <c r="AH1404" s="234"/>
      <c r="AI1404" s="153"/>
      <c r="AJ1404" s="153"/>
      <c r="AK1404" s="153"/>
      <c r="AL1404" s="153"/>
      <c r="AM1404" s="153"/>
      <c r="AN1404" s="153"/>
      <c r="AO1404" s="153"/>
      <c r="AP1404" s="153"/>
    </row>
    <row r="1405" spans="1:42" ht="16.5" hidden="1" customHeight="1">
      <c r="A1405" s="125"/>
      <c r="B1405" s="125"/>
      <c r="C1405" s="25" t="s">
        <v>788</v>
      </c>
      <c r="D1405" s="26"/>
      <c r="E1405" s="262"/>
      <c r="F1405" s="153"/>
      <c r="G1405" s="234"/>
      <c r="H1405" s="262"/>
      <c r="I1405" s="262"/>
      <c r="J1405" s="262"/>
      <c r="K1405" s="262"/>
      <c r="L1405" s="23">
        <f t="shared" si="1242"/>
        <v>0</v>
      </c>
      <c r="M1405" s="23">
        <f t="shared" si="1243"/>
        <v>0</v>
      </c>
      <c r="N1405" s="262"/>
      <c r="O1405" s="262"/>
      <c r="P1405" s="262"/>
      <c r="Q1405" s="153"/>
      <c r="R1405" s="153"/>
      <c r="S1405" s="153"/>
      <c r="T1405" s="153"/>
      <c r="U1405" s="153"/>
      <c r="V1405" s="153"/>
      <c r="W1405" s="153"/>
      <c r="X1405" s="153"/>
      <c r="Y1405" s="153"/>
      <c r="Z1405" s="153"/>
      <c r="AA1405" s="153"/>
      <c r="AB1405" s="153"/>
      <c r="AC1405" s="153"/>
      <c r="AD1405" s="153"/>
      <c r="AE1405" s="292">
        <f t="shared" si="1270"/>
        <v>0</v>
      </c>
      <c r="AF1405" s="153"/>
      <c r="AG1405" s="153"/>
      <c r="AH1405" s="234"/>
      <c r="AI1405" s="153"/>
      <c r="AJ1405" s="153"/>
      <c r="AK1405" s="153"/>
      <c r="AL1405" s="153"/>
      <c r="AM1405" s="153"/>
      <c r="AN1405" s="153"/>
      <c r="AO1405" s="153"/>
      <c r="AP1405" s="153"/>
    </row>
    <row r="1406" spans="1:42" ht="21" hidden="1" customHeight="1">
      <c r="A1406" s="125"/>
      <c r="B1406" s="125"/>
      <c r="C1406" s="25" t="s">
        <v>789</v>
      </c>
      <c r="D1406" s="26"/>
      <c r="E1406" s="262"/>
      <c r="F1406" s="153"/>
      <c r="G1406" s="234"/>
      <c r="H1406" s="262"/>
      <c r="I1406" s="262"/>
      <c r="J1406" s="262"/>
      <c r="K1406" s="262"/>
      <c r="L1406" s="23">
        <f t="shared" si="1242"/>
        <v>0</v>
      </c>
      <c r="M1406" s="23">
        <f t="shared" si="1243"/>
        <v>0</v>
      </c>
      <c r="N1406" s="262"/>
      <c r="O1406" s="262"/>
      <c r="P1406" s="262"/>
      <c r="Q1406" s="153"/>
      <c r="R1406" s="153"/>
      <c r="S1406" s="153"/>
      <c r="T1406" s="153"/>
      <c r="U1406" s="153"/>
      <c r="V1406" s="153"/>
      <c r="W1406" s="153"/>
      <c r="X1406" s="153"/>
      <c r="Y1406" s="153"/>
      <c r="Z1406" s="153"/>
      <c r="AA1406" s="153"/>
      <c r="AB1406" s="153"/>
      <c r="AC1406" s="153"/>
      <c r="AD1406" s="153"/>
      <c r="AE1406" s="292">
        <f t="shared" si="1270"/>
        <v>0</v>
      </c>
      <c r="AF1406" s="153"/>
      <c r="AG1406" s="153"/>
      <c r="AH1406" s="234"/>
      <c r="AI1406" s="153"/>
      <c r="AJ1406" s="153"/>
      <c r="AK1406" s="153"/>
      <c r="AL1406" s="153"/>
      <c r="AM1406" s="153"/>
      <c r="AN1406" s="153"/>
      <c r="AO1406" s="153"/>
      <c r="AP1406" s="153"/>
    </row>
    <row r="1407" spans="1:42" ht="21" hidden="1" customHeight="1">
      <c r="A1407" s="125"/>
      <c r="B1407" s="125"/>
      <c r="C1407" s="25" t="s">
        <v>790</v>
      </c>
      <c r="D1407" s="26"/>
      <c r="E1407" s="186"/>
      <c r="F1407" s="30"/>
      <c r="G1407" s="93"/>
      <c r="H1407" s="186"/>
      <c r="I1407" s="186"/>
      <c r="J1407" s="186"/>
      <c r="K1407" s="186"/>
      <c r="L1407" s="23">
        <f t="shared" si="1242"/>
        <v>0</v>
      </c>
      <c r="M1407" s="23">
        <f t="shared" si="1243"/>
        <v>0</v>
      </c>
      <c r="N1407" s="186"/>
      <c r="O1407" s="186"/>
      <c r="P1407" s="186"/>
      <c r="Q1407" s="30"/>
      <c r="R1407" s="30"/>
      <c r="S1407" s="30"/>
      <c r="T1407" s="30"/>
      <c r="U1407" s="30"/>
      <c r="V1407" s="30"/>
      <c r="W1407" s="30"/>
      <c r="X1407" s="30"/>
      <c r="Y1407" s="30"/>
      <c r="Z1407" s="30"/>
      <c r="AA1407" s="30"/>
      <c r="AB1407" s="30"/>
      <c r="AC1407" s="30"/>
      <c r="AD1407" s="30"/>
      <c r="AE1407" s="292">
        <f t="shared" si="1270"/>
        <v>0</v>
      </c>
      <c r="AF1407" s="30"/>
      <c r="AG1407" s="30"/>
      <c r="AH1407" s="93"/>
      <c r="AI1407" s="30"/>
      <c r="AJ1407" s="30"/>
      <c r="AK1407" s="30"/>
      <c r="AL1407" s="30"/>
      <c r="AM1407" s="30"/>
      <c r="AN1407" s="30"/>
      <c r="AO1407" s="30"/>
      <c r="AP1407" s="30"/>
    </row>
    <row r="1408" spans="1:42" ht="58.5" hidden="1" customHeight="1">
      <c r="A1408" s="196" t="s">
        <v>791</v>
      </c>
      <c r="B1408" s="196"/>
      <c r="C1408" s="151" t="s">
        <v>792</v>
      </c>
      <c r="D1408" s="155" t="s">
        <v>793</v>
      </c>
      <c r="E1408" s="60">
        <f t="shared" ref="E1408:T1410" si="1275">E1409</f>
        <v>0</v>
      </c>
      <c r="F1408" s="149">
        <f t="shared" si="1275"/>
        <v>0</v>
      </c>
      <c r="G1408" s="235">
        <f t="shared" si="1275"/>
        <v>0</v>
      </c>
      <c r="H1408" s="60">
        <f t="shared" si="1275"/>
        <v>0</v>
      </c>
      <c r="I1408" s="60">
        <f t="shared" si="1275"/>
        <v>0</v>
      </c>
      <c r="J1408" s="60">
        <f t="shared" si="1275"/>
        <v>0</v>
      </c>
      <c r="K1408" s="60">
        <f t="shared" si="1275"/>
        <v>0</v>
      </c>
      <c r="L1408" s="23">
        <f t="shared" si="1242"/>
        <v>0</v>
      </c>
      <c r="M1408" s="23">
        <f t="shared" si="1243"/>
        <v>0</v>
      </c>
      <c r="N1408" s="60">
        <f t="shared" si="1275"/>
        <v>0</v>
      </c>
      <c r="O1408" s="60">
        <f t="shared" si="1275"/>
        <v>0</v>
      </c>
      <c r="P1408" s="60">
        <f t="shared" si="1275"/>
        <v>0</v>
      </c>
      <c r="Q1408" s="149">
        <f t="shared" si="1275"/>
        <v>0</v>
      </c>
      <c r="R1408" s="149">
        <f t="shared" si="1275"/>
        <v>0</v>
      </c>
      <c r="S1408" s="149">
        <f t="shared" si="1275"/>
        <v>0</v>
      </c>
      <c r="T1408" s="149">
        <f t="shared" si="1275"/>
        <v>0</v>
      </c>
      <c r="U1408" s="149">
        <f t="shared" ref="U1408:AP1410" si="1276">U1409</f>
        <v>0</v>
      </c>
      <c r="V1408" s="149">
        <f t="shared" si="1276"/>
        <v>0</v>
      </c>
      <c r="W1408" s="149">
        <f t="shared" si="1276"/>
        <v>0</v>
      </c>
      <c r="X1408" s="149">
        <f t="shared" si="1276"/>
        <v>0</v>
      </c>
      <c r="Y1408" s="149">
        <f t="shared" si="1276"/>
        <v>0</v>
      </c>
      <c r="Z1408" s="149">
        <f t="shared" si="1276"/>
        <v>0</v>
      </c>
      <c r="AA1408" s="149">
        <f t="shared" si="1276"/>
        <v>0</v>
      </c>
      <c r="AB1408" s="149">
        <f t="shared" si="1276"/>
        <v>0</v>
      </c>
      <c r="AC1408" s="149">
        <f t="shared" si="1276"/>
        <v>0</v>
      </c>
      <c r="AD1408" s="149">
        <f t="shared" si="1276"/>
        <v>0</v>
      </c>
      <c r="AE1408" s="292">
        <f t="shared" si="1270"/>
        <v>0</v>
      </c>
      <c r="AF1408" s="149">
        <f t="shared" si="1276"/>
        <v>0</v>
      </c>
      <c r="AG1408" s="149">
        <f t="shared" si="1276"/>
        <v>0</v>
      </c>
      <c r="AH1408" s="235">
        <f t="shared" si="1276"/>
        <v>0</v>
      </c>
      <c r="AI1408" s="149">
        <f t="shared" si="1276"/>
        <v>0</v>
      </c>
      <c r="AJ1408" s="149">
        <f t="shared" si="1276"/>
        <v>0</v>
      </c>
      <c r="AK1408" s="149">
        <f t="shared" si="1276"/>
        <v>0</v>
      </c>
      <c r="AL1408" s="149">
        <f t="shared" si="1276"/>
        <v>0</v>
      </c>
      <c r="AM1408" s="149">
        <f t="shared" si="1276"/>
        <v>0</v>
      </c>
      <c r="AN1408" s="149">
        <f t="shared" si="1276"/>
        <v>0</v>
      </c>
      <c r="AO1408" s="149">
        <f t="shared" si="1276"/>
        <v>0</v>
      </c>
      <c r="AP1408" s="149">
        <f t="shared" si="1276"/>
        <v>0</v>
      </c>
    </row>
    <row r="1409" spans="1:42" ht="18.75" hidden="1" customHeight="1">
      <c r="A1409" s="196"/>
      <c r="B1409" s="196"/>
      <c r="C1409" s="112" t="s">
        <v>311</v>
      </c>
      <c r="D1409" s="26"/>
      <c r="E1409" s="186">
        <f t="shared" si="1275"/>
        <v>0</v>
      </c>
      <c r="F1409" s="30">
        <f t="shared" si="1275"/>
        <v>0</v>
      </c>
      <c r="G1409" s="93">
        <f t="shared" si="1275"/>
        <v>0</v>
      </c>
      <c r="H1409" s="186">
        <f t="shared" si="1275"/>
        <v>0</v>
      </c>
      <c r="I1409" s="186">
        <f t="shared" si="1275"/>
        <v>0</v>
      </c>
      <c r="J1409" s="186">
        <f t="shared" si="1275"/>
        <v>0</v>
      </c>
      <c r="K1409" s="186">
        <f t="shared" si="1275"/>
        <v>0</v>
      </c>
      <c r="L1409" s="23">
        <f t="shared" si="1242"/>
        <v>0</v>
      </c>
      <c r="M1409" s="23">
        <f t="shared" si="1243"/>
        <v>0</v>
      </c>
      <c r="N1409" s="186">
        <f t="shared" si="1275"/>
        <v>0</v>
      </c>
      <c r="O1409" s="186">
        <f t="shared" si="1275"/>
        <v>0</v>
      </c>
      <c r="P1409" s="186">
        <f t="shared" si="1275"/>
        <v>0</v>
      </c>
      <c r="Q1409" s="30">
        <f t="shared" si="1275"/>
        <v>0</v>
      </c>
      <c r="R1409" s="30">
        <f t="shared" si="1275"/>
        <v>0</v>
      </c>
      <c r="S1409" s="30">
        <f t="shared" si="1275"/>
        <v>0</v>
      </c>
      <c r="T1409" s="30">
        <f t="shared" si="1275"/>
        <v>0</v>
      </c>
      <c r="U1409" s="30">
        <f t="shared" si="1276"/>
        <v>0</v>
      </c>
      <c r="V1409" s="30">
        <f t="shared" si="1276"/>
        <v>0</v>
      </c>
      <c r="W1409" s="30">
        <f t="shared" si="1276"/>
        <v>0</v>
      </c>
      <c r="X1409" s="30">
        <f t="shared" si="1276"/>
        <v>0</v>
      </c>
      <c r="Y1409" s="30">
        <f t="shared" si="1276"/>
        <v>0</v>
      </c>
      <c r="Z1409" s="30">
        <f t="shared" si="1276"/>
        <v>0</v>
      </c>
      <c r="AA1409" s="30">
        <f t="shared" si="1276"/>
        <v>0</v>
      </c>
      <c r="AB1409" s="30">
        <f t="shared" si="1276"/>
        <v>0</v>
      </c>
      <c r="AC1409" s="30">
        <f t="shared" si="1276"/>
        <v>0</v>
      </c>
      <c r="AD1409" s="30">
        <f t="shared" si="1276"/>
        <v>0</v>
      </c>
      <c r="AE1409" s="292">
        <f t="shared" si="1270"/>
        <v>0</v>
      </c>
      <c r="AF1409" s="30">
        <f t="shared" si="1276"/>
        <v>0</v>
      </c>
      <c r="AG1409" s="30">
        <f t="shared" si="1276"/>
        <v>0</v>
      </c>
      <c r="AH1409" s="93">
        <f t="shared" si="1276"/>
        <v>0</v>
      </c>
      <c r="AI1409" s="30">
        <f t="shared" si="1276"/>
        <v>0</v>
      </c>
      <c r="AJ1409" s="30">
        <f t="shared" si="1276"/>
        <v>0</v>
      </c>
      <c r="AK1409" s="30">
        <f t="shared" si="1276"/>
        <v>0</v>
      </c>
      <c r="AL1409" s="30">
        <f t="shared" si="1276"/>
        <v>0</v>
      </c>
      <c r="AM1409" s="30">
        <f t="shared" si="1276"/>
        <v>0</v>
      </c>
      <c r="AN1409" s="30">
        <f t="shared" si="1276"/>
        <v>0</v>
      </c>
      <c r="AO1409" s="30">
        <f t="shared" si="1276"/>
        <v>0</v>
      </c>
      <c r="AP1409" s="30">
        <f t="shared" si="1276"/>
        <v>0</v>
      </c>
    </row>
    <row r="1410" spans="1:42" ht="21" hidden="1" customHeight="1">
      <c r="A1410" s="196"/>
      <c r="B1410" s="196"/>
      <c r="C1410" s="51" t="s">
        <v>730</v>
      </c>
      <c r="D1410" s="29" t="s">
        <v>731</v>
      </c>
      <c r="E1410" s="186">
        <f t="shared" si="1275"/>
        <v>0</v>
      </c>
      <c r="F1410" s="30">
        <f t="shared" si="1275"/>
        <v>0</v>
      </c>
      <c r="G1410" s="93">
        <f t="shared" si="1275"/>
        <v>0</v>
      </c>
      <c r="H1410" s="186">
        <f t="shared" si="1275"/>
        <v>0</v>
      </c>
      <c r="I1410" s="186">
        <f t="shared" si="1275"/>
        <v>0</v>
      </c>
      <c r="J1410" s="186">
        <f t="shared" si="1275"/>
        <v>0</v>
      </c>
      <c r="K1410" s="186">
        <f t="shared" si="1275"/>
        <v>0</v>
      </c>
      <c r="L1410" s="23">
        <f t="shared" si="1242"/>
        <v>0</v>
      </c>
      <c r="M1410" s="23">
        <f t="shared" si="1243"/>
        <v>0</v>
      </c>
      <c r="N1410" s="186">
        <f t="shared" si="1275"/>
        <v>0</v>
      </c>
      <c r="O1410" s="186">
        <f t="shared" si="1275"/>
        <v>0</v>
      </c>
      <c r="P1410" s="186">
        <f t="shared" si="1275"/>
        <v>0</v>
      </c>
      <c r="Q1410" s="30">
        <f t="shared" si="1275"/>
        <v>0</v>
      </c>
      <c r="R1410" s="30">
        <f t="shared" si="1275"/>
        <v>0</v>
      </c>
      <c r="S1410" s="30">
        <f t="shared" si="1275"/>
        <v>0</v>
      </c>
      <c r="T1410" s="30">
        <f t="shared" si="1275"/>
        <v>0</v>
      </c>
      <c r="U1410" s="30">
        <f t="shared" si="1276"/>
        <v>0</v>
      </c>
      <c r="V1410" s="30">
        <f t="shared" si="1276"/>
        <v>0</v>
      </c>
      <c r="W1410" s="30">
        <f t="shared" si="1276"/>
        <v>0</v>
      </c>
      <c r="X1410" s="30">
        <f t="shared" si="1276"/>
        <v>0</v>
      </c>
      <c r="Y1410" s="30">
        <f t="shared" si="1276"/>
        <v>0</v>
      </c>
      <c r="Z1410" s="30">
        <f t="shared" si="1276"/>
        <v>0</v>
      </c>
      <c r="AA1410" s="30">
        <f t="shared" si="1276"/>
        <v>0</v>
      </c>
      <c r="AB1410" s="30">
        <f t="shared" si="1276"/>
        <v>0</v>
      </c>
      <c r="AC1410" s="30">
        <f t="shared" si="1276"/>
        <v>0</v>
      </c>
      <c r="AD1410" s="30">
        <f t="shared" si="1276"/>
        <v>0</v>
      </c>
      <c r="AE1410" s="292">
        <f t="shared" si="1270"/>
        <v>0</v>
      </c>
      <c r="AF1410" s="30">
        <f t="shared" si="1276"/>
        <v>0</v>
      </c>
      <c r="AG1410" s="30">
        <f t="shared" si="1276"/>
        <v>0</v>
      </c>
      <c r="AH1410" s="93">
        <f t="shared" si="1276"/>
        <v>0</v>
      </c>
      <c r="AI1410" s="30">
        <f t="shared" si="1276"/>
        <v>0</v>
      </c>
      <c r="AJ1410" s="30">
        <f t="shared" si="1276"/>
        <v>0</v>
      </c>
      <c r="AK1410" s="30">
        <f t="shared" si="1276"/>
        <v>0</v>
      </c>
      <c r="AL1410" s="30">
        <f t="shared" si="1276"/>
        <v>0</v>
      </c>
      <c r="AM1410" s="30">
        <f t="shared" si="1276"/>
        <v>0</v>
      </c>
      <c r="AN1410" s="30">
        <f t="shared" si="1276"/>
        <v>0</v>
      </c>
      <c r="AO1410" s="30">
        <f t="shared" si="1276"/>
        <v>0</v>
      </c>
      <c r="AP1410" s="30">
        <f t="shared" si="1276"/>
        <v>0</v>
      </c>
    </row>
    <row r="1411" spans="1:42" ht="28.5" hidden="1" customHeight="1">
      <c r="A1411" s="196"/>
      <c r="B1411" s="196"/>
      <c r="C1411" s="51" t="s">
        <v>732</v>
      </c>
      <c r="D1411" s="29" t="s">
        <v>733</v>
      </c>
      <c r="E1411" s="186"/>
      <c r="F1411" s="30"/>
      <c r="G1411" s="93"/>
      <c r="H1411" s="186"/>
      <c r="I1411" s="186"/>
      <c r="J1411" s="186"/>
      <c r="K1411" s="186"/>
      <c r="L1411" s="23">
        <f t="shared" si="1242"/>
        <v>0</v>
      </c>
      <c r="M1411" s="23">
        <f t="shared" si="1243"/>
        <v>0</v>
      </c>
      <c r="N1411" s="186"/>
      <c r="O1411" s="186"/>
      <c r="P1411" s="186"/>
      <c r="Q1411" s="30"/>
      <c r="R1411" s="30"/>
      <c r="S1411" s="30"/>
      <c r="T1411" s="30"/>
      <c r="U1411" s="30"/>
      <c r="V1411" s="30"/>
      <c r="W1411" s="30"/>
      <c r="X1411" s="30"/>
      <c r="Y1411" s="30"/>
      <c r="Z1411" s="30"/>
      <c r="AA1411" s="30"/>
      <c r="AB1411" s="30"/>
      <c r="AC1411" s="30"/>
      <c r="AD1411" s="30"/>
      <c r="AE1411" s="292">
        <f t="shared" si="1270"/>
        <v>0</v>
      </c>
      <c r="AF1411" s="30"/>
      <c r="AG1411" s="30"/>
      <c r="AH1411" s="93"/>
      <c r="AI1411" s="30"/>
      <c r="AJ1411" s="30"/>
      <c r="AK1411" s="30"/>
      <c r="AL1411" s="30"/>
      <c r="AM1411" s="30"/>
      <c r="AN1411" s="30"/>
      <c r="AO1411" s="30"/>
      <c r="AP1411" s="30"/>
    </row>
    <row r="1412" spans="1:42" ht="26.25" customHeight="1">
      <c r="A1412" s="196"/>
      <c r="B1412" s="196"/>
      <c r="C1412" s="230" t="s">
        <v>794</v>
      </c>
      <c r="D1412" s="29"/>
      <c r="E1412" s="186">
        <v>5452</v>
      </c>
      <c r="F1412" s="30">
        <f>3250</f>
        <v>3250</v>
      </c>
      <c r="G1412" s="93">
        <f>3250</f>
        <v>3250</v>
      </c>
      <c r="H1412" s="186">
        <v>3250</v>
      </c>
      <c r="I1412" s="186"/>
      <c r="J1412" s="186"/>
      <c r="K1412" s="186"/>
      <c r="L1412" s="23">
        <f t="shared" si="1242"/>
        <v>3250</v>
      </c>
      <c r="M1412" s="23">
        <f t="shared" si="1243"/>
        <v>0</v>
      </c>
      <c r="N1412" s="186"/>
      <c r="O1412" s="186"/>
      <c r="P1412" s="186"/>
      <c r="Q1412" s="30"/>
      <c r="R1412" s="30"/>
      <c r="S1412" s="30"/>
      <c r="T1412" s="30"/>
      <c r="U1412" s="30"/>
      <c r="V1412" s="30"/>
      <c r="W1412" s="30"/>
      <c r="X1412" s="30"/>
      <c r="Y1412" s="30"/>
      <c r="Z1412" s="30"/>
      <c r="AA1412" s="30"/>
      <c r="AB1412" s="30"/>
      <c r="AC1412" s="30"/>
      <c r="AD1412" s="30"/>
      <c r="AE1412" s="292">
        <f t="shared" si="1270"/>
        <v>3250</v>
      </c>
      <c r="AF1412" s="30">
        <v>3250</v>
      </c>
      <c r="AG1412" s="30"/>
      <c r="AH1412" s="93">
        <v>0</v>
      </c>
      <c r="AI1412" s="30"/>
      <c r="AJ1412" s="30"/>
      <c r="AK1412" s="30"/>
      <c r="AL1412" s="30">
        <v>3381</v>
      </c>
      <c r="AM1412" s="30"/>
      <c r="AN1412" s="30"/>
      <c r="AO1412" s="30"/>
      <c r="AP1412" s="30"/>
    </row>
    <row r="1413" spans="1:42" ht="63.75" hidden="1" customHeight="1">
      <c r="A1413" s="125" t="s">
        <v>795</v>
      </c>
      <c r="B1413" s="125"/>
      <c r="C1413" s="154" t="s">
        <v>796</v>
      </c>
      <c r="D1413" s="155">
        <f>D1414</f>
        <v>58</v>
      </c>
      <c r="E1413" s="274">
        <f t="shared" ref="E1413:T1414" si="1277">E1414</f>
        <v>0</v>
      </c>
      <c r="F1413" s="231">
        <f t="shared" si="1277"/>
        <v>0</v>
      </c>
      <c r="G1413" s="314">
        <f t="shared" si="1277"/>
        <v>0</v>
      </c>
      <c r="H1413" s="274">
        <f t="shared" si="1277"/>
        <v>0</v>
      </c>
      <c r="I1413" s="274">
        <f t="shared" si="1277"/>
        <v>0</v>
      </c>
      <c r="J1413" s="274">
        <f t="shared" si="1277"/>
        <v>0</v>
      </c>
      <c r="K1413" s="274">
        <f t="shared" si="1277"/>
        <v>0</v>
      </c>
      <c r="L1413" s="23">
        <f t="shared" si="1242"/>
        <v>0</v>
      </c>
      <c r="M1413" s="23">
        <f t="shared" si="1243"/>
        <v>0</v>
      </c>
      <c r="N1413" s="274">
        <f t="shared" si="1277"/>
        <v>0</v>
      </c>
      <c r="O1413" s="274">
        <f t="shared" si="1277"/>
        <v>0</v>
      </c>
      <c r="P1413" s="274">
        <f t="shared" si="1277"/>
        <v>0</v>
      </c>
      <c r="Q1413" s="231">
        <f t="shared" si="1277"/>
        <v>0</v>
      </c>
      <c r="R1413" s="231">
        <f t="shared" si="1277"/>
        <v>0</v>
      </c>
      <c r="S1413" s="231">
        <f t="shared" si="1277"/>
        <v>0</v>
      </c>
      <c r="T1413" s="231">
        <f t="shared" si="1277"/>
        <v>0</v>
      </c>
      <c r="U1413" s="231">
        <f t="shared" ref="U1413:AP1414" si="1278">U1414</f>
        <v>0</v>
      </c>
      <c r="V1413" s="231">
        <f t="shared" si="1278"/>
        <v>0</v>
      </c>
      <c r="W1413" s="231">
        <f t="shared" si="1278"/>
        <v>0</v>
      </c>
      <c r="X1413" s="231">
        <f t="shared" si="1278"/>
        <v>0</v>
      </c>
      <c r="Y1413" s="231">
        <f t="shared" si="1278"/>
        <v>0</v>
      </c>
      <c r="Z1413" s="231">
        <f t="shared" si="1278"/>
        <v>0</v>
      </c>
      <c r="AA1413" s="231">
        <f t="shared" si="1278"/>
        <v>0</v>
      </c>
      <c r="AB1413" s="231">
        <f t="shared" si="1278"/>
        <v>0</v>
      </c>
      <c r="AC1413" s="231">
        <f t="shared" si="1278"/>
        <v>0</v>
      </c>
      <c r="AD1413" s="231">
        <f t="shared" si="1278"/>
        <v>0</v>
      </c>
      <c r="AE1413" s="292">
        <f t="shared" si="1270"/>
        <v>0</v>
      </c>
      <c r="AF1413" s="231">
        <f t="shared" si="1278"/>
        <v>0</v>
      </c>
      <c r="AG1413" s="231">
        <f t="shared" si="1278"/>
        <v>0</v>
      </c>
      <c r="AH1413" s="314">
        <f t="shared" si="1278"/>
        <v>0</v>
      </c>
      <c r="AI1413" s="231">
        <f t="shared" si="1278"/>
        <v>0</v>
      </c>
      <c r="AJ1413" s="231">
        <f t="shared" si="1278"/>
        <v>0</v>
      </c>
      <c r="AK1413" s="231">
        <f t="shared" si="1278"/>
        <v>0</v>
      </c>
      <c r="AL1413" s="231">
        <f t="shared" si="1278"/>
        <v>0</v>
      </c>
      <c r="AM1413" s="231">
        <f t="shared" si="1278"/>
        <v>0</v>
      </c>
      <c r="AN1413" s="231">
        <f t="shared" si="1278"/>
        <v>0</v>
      </c>
      <c r="AO1413" s="231">
        <f t="shared" si="1278"/>
        <v>0</v>
      </c>
      <c r="AP1413" s="231">
        <f t="shared" si="1278"/>
        <v>0</v>
      </c>
    </row>
    <row r="1414" spans="1:42" ht="15.75" hidden="1" customHeight="1">
      <c r="A1414" s="125"/>
      <c r="B1414" s="125"/>
      <c r="C1414" s="28" t="s">
        <v>311</v>
      </c>
      <c r="D1414" s="26">
        <f>D1415</f>
        <v>58</v>
      </c>
      <c r="E1414" s="275">
        <f t="shared" si="1277"/>
        <v>0</v>
      </c>
      <c r="F1414" s="232">
        <f t="shared" si="1277"/>
        <v>0</v>
      </c>
      <c r="G1414" s="315">
        <f t="shared" si="1277"/>
        <v>0</v>
      </c>
      <c r="H1414" s="275">
        <f t="shared" si="1277"/>
        <v>0</v>
      </c>
      <c r="I1414" s="275">
        <f t="shared" si="1277"/>
        <v>0</v>
      </c>
      <c r="J1414" s="275">
        <f t="shared" si="1277"/>
        <v>0</v>
      </c>
      <c r="K1414" s="275">
        <f t="shared" si="1277"/>
        <v>0</v>
      </c>
      <c r="L1414" s="23">
        <f t="shared" si="1242"/>
        <v>0</v>
      </c>
      <c r="M1414" s="23">
        <f t="shared" si="1243"/>
        <v>0</v>
      </c>
      <c r="N1414" s="275">
        <f t="shared" si="1277"/>
        <v>0</v>
      </c>
      <c r="O1414" s="275">
        <f t="shared" si="1277"/>
        <v>0</v>
      </c>
      <c r="P1414" s="275">
        <f t="shared" si="1277"/>
        <v>0</v>
      </c>
      <c r="Q1414" s="232">
        <f t="shared" si="1277"/>
        <v>0</v>
      </c>
      <c r="R1414" s="232">
        <f t="shared" si="1277"/>
        <v>0</v>
      </c>
      <c r="S1414" s="232">
        <f t="shared" si="1277"/>
        <v>0</v>
      </c>
      <c r="T1414" s="232">
        <f t="shared" si="1277"/>
        <v>0</v>
      </c>
      <c r="U1414" s="232">
        <f t="shared" si="1278"/>
        <v>0</v>
      </c>
      <c r="V1414" s="232">
        <f t="shared" si="1278"/>
        <v>0</v>
      </c>
      <c r="W1414" s="232">
        <f t="shared" si="1278"/>
        <v>0</v>
      </c>
      <c r="X1414" s="232">
        <f t="shared" si="1278"/>
        <v>0</v>
      </c>
      <c r="Y1414" s="232">
        <f t="shared" si="1278"/>
        <v>0</v>
      </c>
      <c r="Z1414" s="232">
        <f t="shared" si="1278"/>
        <v>0</v>
      </c>
      <c r="AA1414" s="232">
        <f t="shared" si="1278"/>
        <v>0</v>
      </c>
      <c r="AB1414" s="232">
        <f t="shared" si="1278"/>
        <v>0</v>
      </c>
      <c r="AC1414" s="232">
        <f t="shared" si="1278"/>
        <v>0</v>
      </c>
      <c r="AD1414" s="232">
        <f t="shared" si="1278"/>
        <v>0</v>
      </c>
      <c r="AE1414" s="292">
        <f t="shared" si="1270"/>
        <v>0</v>
      </c>
      <c r="AF1414" s="232">
        <f t="shared" si="1278"/>
        <v>0</v>
      </c>
      <c r="AG1414" s="232">
        <f t="shared" si="1278"/>
        <v>0</v>
      </c>
      <c r="AH1414" s="315">
        <f t="shared" si="1278"/>
        <v>0</v>
      </c>
      <c r="AI1414" s="232">
        <f t="shared" si="1278"/>
        <v>0</v>
      </c>
      <c r="AJ1414" s="232">
        <f t="shared" si="1278"/>
        <v>0</v>
      </c>
      <c r="AK1414" s="232">
        <f t="shared" si="1278"/>
        <v>0</v>
      </c>
      <c r="AL1414" s="232">
        <f t="shared" si="1278"/>
        <v>0</v>
      </c>
      <c r="AM1414" s="232">
        <f t="shared" si="1278"/>
        <v>0</v>
      </c>
      <c r="AN1414" s="232">
        <f t="shared" si="1278"/>
        <v>0</v>
      </c>
      <c r="AO1414" s="232">
        <f t="shared" si="1278"/>
        <v>0</v>
      </c>
      <c r="AP1414" s="232">
        <f t="shared" si="1278"/>
        <v>0</v>
      </c>
    </row>
    <row r="1415" spans="1:42" ht="21" hidden="1" customHeight="1">
      <c r="A1415" s="125"/>
      <c r="B1415" s="125"/>
      <c r="C1415" s="28" t="s">
        <v>320</v>
      </c>
      <c r="D1415" s="29">
        <v>58</v>
      </c>
      <c r="E1415" s="252">
        <f t="shared" ref="E1415:K1415" si="1279">E1416+E1417+E1418</f>
        <v>0</v>
      </c>
      <c r="F1415" s="47">
        <f t="shared" si="1279"/>
        <v>0</v>
      </c>
      <c r="G1415" s="291">
        <f t="shared" si="1279"/>
        <v>0</v>
      </c>
      <c r="H1415" s="252">
        <f t="shared" si="1279"/>
        <v>0</v>
      </c>
      <c r="I1415" s="252">
        <f t="shared" si="1279"/>
        <v>0</v>
      </c>
      <c r="J1415" s="252">
        <f t="shared" si="1279"/>
        <v>0</v>
      </c>
      <c r="K1415" s="252">
        <f t="shared" si="1279"/>
        <v>0</v>
      </c>
      <c r="L1415" s="23">
        <f t="shared" si="1242"/>
        <v>0</v>
      </c>
      <c r="M1415" s="23">
        <f t="shared" si="1243"/>
        <v>0</v>
      </c>
      <c r="N1415" s="252">
        <f t="shared" ref="N1415:AP1415" si="1280">N1416+N1417+N1418</f>
        <v>0</v>
      </c>
      <c r="O1415" s="252">
        <f t="shared" si="1280"/>
        <v>0</v>
      </c>
      <c r="P1415" s="252">
        <f t="shared" si="1280"/>
        <v>0</v>
      </c>
      <c r="Q1415" s="47">
        <f t="shared" si="1280"/>
        <v>0</v>
      </c>
      <c r="R1415" s="47">
        <f t="shared" si="1280"/>
        <v>0</v>
      </c>
      <c r="S1415" s="47">
        <f t="shared" si="1280"/>
        <v>0</v>
      </c>
      <c r="T1415" s="47">
        <f t="shared" si="1280"/>
        <v>0</v>
      </c>
      <c r="U1415" s="47">
        <f t="shared" si="1280"/>
        <v>0</v>
      </c>
      <c r="V1415" s="47">
        <f t="shared" si="1280"/>
        <v>0</v>
      </c>
      <c r="W1415" s="47">
        <f t="shared" si="1280"/>
        <v>0</v>
      </c>
      <c r="X1415" s="47">
        <f t="shared" si="1280"/>
        <v>0</v>
      </c>
      <c r="Y1415" s="47">
        <f t="shared" si="1280"/>
        <v>0</v>
      </c>
      <c r="Z1415" s="47">
        <f t="shared" si="1280"/>
        <v>0</v>
      </c>
      <c r="AA1415" s="47">
        <f t="shared" si="1280"/>
        <v>0</v>
      </c>
      <c r="AB1415" s="47">
        <f t="shared" si="1280"/>
        <v>0</v>
      </c>
      <c r="AC1415" s="47">
        <f t="shared" si="1280"/>
        <v>0</v>
      </c>
      <c r="AD1415" s="47">
        <f t="shared" si="1280"/>
        <v>0</v>
      </c>
      <c r="AE1415" s="292">
        <f t="shared" si="1270"/>
        <v>0</v>
      </c>
      <c r="AF1415" s="47">
        <f t="shared" si="1280"/>
        <v>0</v>
      </c>
      <c r="AG1415" s="47">
        <f t="shared" si="1280"/>
        <v>0</v>
      </c>
      <c r="AH1415" s="291">
        <f t="shared" si="1280"/>
        <v>0</v>
      </c>
      <c r="AI1415" s="47">
        <f t="shared" si="1280"/>
        <v>0</v>
      </c>
      <c r="AJ1415" s="47">
        <f t="shared" si="1280"/>
        <v>0</v>
      </c>
      <c r="AK1415" s="47">
        <f t="shared" si="1280"/>
        <v>0</v>
      </c>
      <c r="AL1415" s="47">
        <f t="shared" si="1280"/>
        <v>0</v>
      </c>
      <c r="AM1415" s="47">
        <f t="shared" si="1280"/>
        <v>0</v>
      </c>
      <c r="AN1415" s="47">
        <f t="shared" si="1280"/>
        <v>0</v>
      </c>
      <c r="AO1415" s="47">
        <f t="shared" si="1280"/>
        <v>0</v>
      </c>
      <c r="AP1415" s="47">
        <f t="shared" si="1280"/>
        <v>0</v>
      </c>
    </row>
    <row r="1416" spans="1:42" ht="18.75" hidden="1" customHeight="1">
      <c r="A1416" s="125"/>
      <c r="B1416" s="125"/>
      <c r="C1416" s="28" t="s">
        <v>378</v>
      </c>
      <c r="D1416" s="29" t="s">
        <v>352</v>
      </c>
      <c r="E1416" s="186"/>
      <c r="F1416" s="30"/>
      <c r="G1416" s="93"/>
      <c r="H1416" s="186"/>
      <c r="I1416" s="186"/>
      <c r="J1416" s="186"/>
      <c r="K1416" s="186"/>
      <c r="L1416" s="23">
        <f t="shared" si="1242"/>
        <v>0</v>
      </c>
      <c r="M1416" s="23">
        <f t="shared" si="1243"/>
        <v>0</v>
      </c>
      <c r="N1416" s="186"/>
      <c r="O1416" s="186"/>
      <c r="P1416" s="186"/>
      <c r="Q1416" s="30"/>
      <c r="R1416" s="30"/>
      <c r="S1416" s="30"/>
      <c r="T1416" s="30"/>
      <c r="U1416" s="30"/>
      <c r="V1416" s="30"/>
      <c r="W1416" s="30"/>
      <c r="X1416" s="30"/>
      <c r="Y1416" s="30"/>
      <c r="Z1416" s="30"/>
      <c r="AA1416" s="30"/>
      <c r="AB1416" s="30"/>
      <c r="AC1416" s="30"/>
      <c r="AD1416" s="30"/>
      <c r="AE1416" s="292">
        <f t="shared" si="1270"/>
        <v>0</v>
      </c>
      <c r="AF1416" s="30"/>
      <c r="AG1416" s="30"/>
      <c r="AH1416" s="93"/>
      <c r="AI1416" s="30"/>
      <c r="AJ1416" s="30"/>
      <c r="AK1416" s="30"/>
      <c r="AL1416" s="30"/>
      <c r="AM1416" s="30"/>
      <c r="AN1416" s="30"/>
      <c r="AO1416" s="30"/>
      <c r="AP1416" s="30"/>
    </row>
    <row r="1417" spans="1:42" ht="16.5" hidden="1" customHeight="1">
      <c r="A1417" s="125"/>
      <c r="B1417" s="125"/>
      <c r="C1417" s="28" t="s">
        <v>380</v>
      </c>
      <c r="D1417" s="29" t="s">
        <v>354</v>
      </c>
      <c r="E1417" s="186"/>
      <c r="F1417" s="30"/>
      <c r="G1417" s="93"/>
      <c r="H1417" s="186"/>
      <c r="I1417" s="186"/>
      <c r="J1417" s="186"/>
      <c r="K1417" s="186"/>
      <c r="L1417" s="23">
        <f t="shared" si="1242"/>
        <v>0</v>
      </c>
      <c r="M1417" s="23">
        <f t="shared" si="1243"/>
        <v>0</v>
      </c>
      <c r="N1417" s="186"/>
      <c r="O1417" s="186"/>
      <c r="P1417" s="186"/>
      <c r="Q1417" s="30"/>
      <c r="R1417" s="30"/>
      <c r="S1417" s="30"/>
      <c r="T1417" s="30"/>
      <c r="U1417" s="30"/>
      <c r="V1417" s="30"/>
      <c r="W1417" s="30"/>
      <c r="X1417" s="30"/>
      <c r="Y1417" s="30"/>
      <c r="Z1417" s="30"/>
      <c r="AA1417" s="30"/>
      <c r="AB1417" s="30"/>
      <c r="AC1417" s="30"/>
      <c r="AD1417" s="30"/>
      <c r="AE1417" s="292">
        <f t="shared" si="1270"/>
        <v>0</v>
      </c>
      <c r="AF1417" s="30"/>
      <c r="AG1417" s="30"/>
      <c r="AH1417" s="93"/>
      <c r="AI1417" s="30"/>
      <c r="AJ1417" s="30"/>
      <c r="AK1417" s="30"/>
      <c r="AL1417" s="30"/>
      <c r="AM1417" s="30"/>
      <c r="AN1417" s="30"/>
      <c r="AO1417" s="30"/>
      <c r="AP1417" s="30"/>
    </row>
    <row r="1418" spans="1:42" ht="23.25" hidden="1" customHeight="1">
      <c r="A1418" s="125"/>
      <c r="B1418" s="125"/>
      <c r="C1418" s="28" t="s">
        <v>382</v>
      </c>
      <c r="D1418" s="29" t="s">
        <v>356</v>
      </c>
      <c r="E1418" s="186">
        <v>0</v>
      </c>
      <c r="F1418" s="30">
        <v>0</v>
      </c>
      <c r="G1418" s="93">
        <v>0</v>
      </c>
      <c r="H1418" s="186">
        <v>0</v>
      </c>
      <c r="I1418" s="186">
        <v>0</v>
      </c>
      <c r="J1418" s="186">
        <v>0</v>
      </c>
      <c r="K1418" s="186">
        <v>0</v>
      </c>
      <c r="L1418" s="23">
        <f t="shared" si="1242"/>
        <v>0</v>
      </c>
      <c r="M1418" s="23">
        <f t="shared" si="1243"/>
        <v>0</v>
      </c>
      <c r="N1418" s="186">
        <v>0</v>
      </c>
      <c r="O1418" s="186">
        <v>0</v>
      </c>
      <c r="P1418" s="186">
        <v>0</v>
      </c>
      <c r="Q1418" s="30">
        <v>0</v>
      </c>
      <c r="R1418" s="30">
        <v>0</v>
      </c>
      <c r="S1418" s="30">
        <v>0</v>
      </c>
      <c r="T1418" s="30">
        <v>0</v>
      </c>
      <c r="U1418" s="30">
        <v>0</v>
      </c>
      <c r="V1418" s="30">
        <v>0</v>
      </c>
      <c r="W1418" s="30">
        <v>0</v>
      </c>
      <c r="X1418" s="30">
        <v>0</v>
      </c>
      <c r="Y1418" s="30">
        <v>0</v>
      </c>
      <c r="Z1418" s="30">
        <v>0</v>
      </c>
      <c r="AA1418" s="30">
        <v>0</v>
      </c>
      <c r="AB1418" s="30">
        <v>0</v>
      </c>
      <c r="AC1418" s="30">
        <v>0</v>
      </c>
      <c r="AD1418" s="30">
        <v>0</v>
      </c>
      <c r="AE1418" s="292">
        <f t="shared" si="1270"/>
        <v>0</v>
      </c>
      <c r="AF1418" s="30">
        <v>0</v>
      </c>
      <c r="AG1418" s="30">
        <v>0</v>
      </c>
      <c r="AH1418" s="93">
        <v>0</v>
      </c>
      <c r="AI1418" s="30">
        <v>0</v>
      </c>
      <c r="AJ1418" s="30">
        <v>0</v>
      </c>
      <c r="AK1418" s="30">
        <v>0</v>
      </c>
      <c r="AL1418" s="30">
        <v>0</v>
      </c>
      <c r="AM1418" s="30">
        <v>0</v>
      </c>
      <c r="AN1418" s="30">
        <v>0</v>
      </c>
      <c r="AO1418" s="30">
        <v>0</v>
      </c>
      <c r="AP1418" s="30">
        <v>0</v>
      </c>
    </row>
    <row r="1419" spans="1:42" ht="57.75" hidden="1" customHeight="1">
      <c r="A1419" s="125" t="s">
        <v>797</v>
      </c>
      <c r="B1419" s="125"/>
      <c r="C1419" s="154" t="s">
        <v>798</v>
      </c>
      <c r="D1419" s="155">
        <f>D1420</f>
        <v>58</v>
      </c>
      <c r="E1419" s="261">
        <f t="shared" ref="E1419:AP1419" si="1281">E1420</f>
        <v>69</v>
      </c>
      <c r="F1419" s="130">
        <f t="shared" si="1281"/>
        <v>0</v>
      </c>
      <c r="G1419" s="158">
        <f t="shared" si="1281"/>
        <v>0</v>
      </c>
      <c r="H1419" s="261">
        <f t="shared" si="1281"/>
        <v>0</v>
      </c>
      <c r="I1419" s="261">
        <f t="shared" si="1281"/>
        <v>0</v>
      </c>
      <c r="J1419" s="261">
        <f t="shared" si="1281"/>
        <v>0</v>
      </c>
      <c r="K1419" s="261">
        <f t="shared" si="1281"/>
        <v>0</v>
      </c>
      <c r="L1419" s="23">
        <f t="shared" si="1242"/>
        <v>0</v>
      </c>
      <c r="M1419" s="23">
        <f t="shared" si="1243"/>
        <v>0</v>
      </c>
      <c r="N1419" s="261">
        <f t="shared" si="1281"/>
        <v>0</v>
      </c>
      <c r="O1419" s="261">
        <f t="shared" si="1281"/>
        <v>0</v>
      </c>
      <c r="P1419" s="261">
        <f t="shared" si="1281"/>
        <v>0</v>
      </c>
      <c r="Q1419" s="130">
        <f t="shared" si="1281"/>
        <v>0</v>
      </c>
      <c r="R1419" s="130">
        <f t="shared" si="1281"/>
        <v>0</v>
      </c>
      <c r="S1419" s="130">
        <f t="shared" si="1281"/>
        <v>0</v>
      </c>
      <c r="T1419" s="130">
        <f t="shared" si="1281"/>
        <v>0</v>
      </c>
      <c r="U1419" s="130">
        <f t="shared" si="1281"/>
        <v>0</v>
      </c>
      <c r="V1419" s="130">
        <f t="shared" si="1281"/>
        <v>0</v>
      </c>
      <c r="W1419" s="130">
        <f t="shared" si="1281"/>
        <v>0</v>
      </c>
      <c r="X1419" s="130">
        <f t="shared" si="1281"/>
        <v>0</v>
      </c>
      <c r="Y1419" s="130">
        <f t="shared" si="1281"/>
        <v>0</v>
      </c>
      <c r="Z1419" s="130">
        <f t="shared" si="1281"/>
        <v>0</v>
      </c>
      <c r="AA1419" s="130">
        <f t="shared" si="1281"/>
        <v>0</v>
      </c>
      <c r="AB1419" s="130">
        <f t="shared" si="1281"/>
        <v>0</v>
      </c>
      <c r="AC1419" s="130">
        <f t="shared" si="1281"/>
        <v>0</v>
      </c>
      <c r="AD1419" s="130">
        <f t="shared" si="1281"/>
        <v>0</v>
      </c>
      <c r="AE1419" s="292">
        <f t="shared" si="1270"/>
        <v>0</v>
      </c>
      <c r="AF1419" s="130">
        <f t="shared" si="1281"/>
        <v>0</v>
      </c>
      <c r="AG1419" s="130">
        <f t="shared" si="1281"/>
        <v>0</v>
      </c>
      <c r="AH1419" s="158">
        <f t="shared" si="1281"/>
        <v>0</v>
      </c>
      <c r="AI1419" s="130">
        <f t="shared" si="1281"/>
        <v>0</v>
      </c>
      <c r="AJ1419" s="130">
        <f t="shared" si="1281"/>
        <v>0</v>
      </c>
      <c r="AK1419" s="130">
        <f t="shared" si="1281"/>
        <v>0</v>
      </c>
      <c r="AL1419" s="130">
        <f t="shared" si="1281"/>
        <v>0</v>
      </c>
      <c r="AM1419" s="130">
        <f t="shared" si="1281"/>
        <v>0</v>
      </c>
      <c r="AN1419" s="130">
        <f t="shared" si="1281"/>
        <v>0</v>
      </c>
      <c r="AO1419" s="130">
        <f t="shared" si="1281"/>
        <v>0</v>
      </c>
      <c r="AP1419" s="130">
        <f t="shared" si="1281"/>
        <v>0</v>
      </c>
    </row>
    <row r="1420" spans="1:42" ht="19.5" hidden="1" customHeight="1">
      <c r="A1420" s="125"/>
      <c r="B1420" s="125"/>
      <c r="C1420" s="28" t="s">
        <v>311</v>
      </c>
      <c r="D1420" s="26">
        <f>D1421</f>
        <v>58</v>
      </c>
      <c r="E1420" s="252">
        <f t="shared" ref="E1420:K1420" si="1282">E1421+E1425</f>
        <v>69</v>
      </c>
      <c r="F1420" s="47">
        <f t="shared" si="1282"/>
        <v>0</v>
      </c>
      <c r="G1420" s="291">
        <f t="shared" si="1282"/>
        <v>0</v>
      </c>
      <c r="H1420" s="252">
        <f t="shared" si="1282"/>
        <v>0</v>
      </c>
      <c r="I1420" s="252">
        <f t="shared" si="1282"/>
        <v>0</v>
      </c>
      <c r="J1420" s="252">
        <f t="shared" si="1282"/>
        <v>0</v>
      </c>
      <c r="K1420" s="252">
        <f t="shared" si="1282"/>
        <v>0</v>
      </c>
      <c r="L1420" s="23">
        <f t="shared" si="1242"/>
        <v>0</v>
      </c>
      <c r="M1420" s="23">
        <f t="shared" si="1243"/>
        <v>0</v>
      </c>
      <c r="N1420" s="252">
        <f t="shared" ref="N1420:AP1420" si="1283">N1421+N1425</f>
        <v>0</v>
      </c>
      <c r="O1420" s="252">
        <f t="shared" si="1283"/>
        <v>0</v>
      </c>
      <c r="P1420" s="252">
        <f t="shared" si="1283"/>
        <v>0</v>
      </c>
      <c r="Q1420" s="47">
        <f t="shared" si="1283"/>
        <v>0</v>
      </c>
      <c r="R1420" s="47">
        <f t="shared" si="1283"/>
        <v>0</v>
      </c>
      <c r="S1420" s="47">
        <f t="shared" si="1283"/>
        <v>0</v>
      </c>
      <c r="T1420" s="47">
        <f t="shared" si="1283"/>
        <v>0</v>
      </c>
      <c r="U1420" s="47">
        <f t="shared" si="1283"/>
        <v>0</v>
      </c>
      <c r="V1420" s="47">
        <f t="shared" si="1283"/>
        <v>0</v>
      </c>
      <c r="W1420" s="47">
        <f t="shared" si="1283"/>
        <v>0</v>
      </c>
      <c r="X1420" s="47">
        <f t="shared" si="1283"/>
        <v>0</v>
      </c>
      <c r="Y1420" s="47">
        <f t="shared" si="1283"/>
        <v>0</v>
      </c>
      <c r="Z1420" s="47">
        <f t="shared" si="1283"/>
        <v>0</v>
      </c>
      <c r="AA1420" s="47">
        <f t="shared" si="1283"/>
        <v>0</v>
      </c>
      <c r="AB1420" s="47">
        <f t="shared" si="1283"/>
        <v>0</v>
      </c>
      <c r="AC1420" s="47">
        <f t="shared" si="1283"/>
        <v>0</v>
      </c>
      <c r="AD1420" s="47">
        <f t="shared" si="1283"/>
        <v>0</v>
      </c>
      <c r="AE1420" s="292">
        <f t="shared" si="1270"/>
        <v>0</v>
      </c>
      <c r="AF1420" s="47">
        <f t="shared" si="1283"/>
        <v>0</v>
      </c>
      <c r="AG1420" s="47">
        <f t="shared" si="1283"/>
        <v>0</v>
      </c>
      <c r="AH1420" s="291">
        <f t="shared" si="1283"/>
        <v>0</v>
      </c>
      <c r="AI1420" s="47">
        <f t="shared" si="1283"/>
        <v>0</v>
      </c>
      <c r="AJ1420" s="47">
        <f t="shared" si="1283"/>
        <v>0</v>
      </c>
      <c r="AK1420" s="47">
        <f t="shared" si="1283"/>
        <v>0</v>
      </c>
      <c r="AL1420" s="47">
        <f t="shared" si="1283"/>
        <v>0</v>
      </c>
      <c r="AM1420" s="47">
        <f t="shared" si="1283"/>
        <v>0</v>
      </c>
      <c r="AN1420" s="47">
        <f t="shared" si="1283"/>
        <v>0</v>
      </c>
      <c r="AO1420" s="47">
        <f t="shared" si="1283"/>
        <v>0</v>
      </c>
      <c r="AP1420" s="47">
        <f t="shared" si="1283"/>
        <v>0</v>
      </c>
    </row>
    <row r="1421" spans="1:42" ht="19.5" hidden="1" customHeight="1">
      <c r="A1421" s="125"/>
      <c r="B1421" s="125"/>
      <c r="C1421" s="28" t="s">
        <v>320</v>
      </c>
      <c r="D1421" s="29">
        <v>58</v>
      </c>
      <c r="E1421" s="248">
        <f t="shared" ref="E1421:K1421" si="1284">E1422+E1423+E1424</f>
        <v>69</v>
      </c>
      <c r="F1421" s="38">
        <f t="shared" si="1284"/>
        <v>0</v>
      </c>
      <c r="G1421" s="286">
        <f t="shared" si="1284"/>
        <v>0</v>
      </c>
      <c r="H1421" s="248">
        <f t="shared" si="1284"/>
        <v>0</v>
      </c>
      <c r="I1421" s="248">
        <f t="shared" si="1284"/>
        <v>0</v>
      </c>
      <c r="J1421" s="248">
        <f t="shared" si="1284"/>
        <v>0</v>
      </c>
      <c r="K1421" s="248">
        <f t="shared" si="1284"/>
        <v>0</v>
      </c>
      <c r="L1421" s="23">
        <f t="shared" si="1242"/>
        <v>0</v>
      </c>
      <c r="M1421" s="23">
        <f t="shared" si="1243"/>
        <v>0</v>
      </c>
      <c r="N1421" s="248">
        <f t="shared" ref="N1421:AP1421" si="1285">N1422+N1423+N1424</f>
        <v>0</v>
      </c>
      <c r="O1421" s="248">
        <f t="shared" si="1285"/>
        <v>0</v>
      </c>
      <c r="P1421" s="248">
        <f t="shared" si="1285"/>
        <v>0</v>
      </c>
      <c r="Q1421" s="38">
        <f t="shared" si="1285"/>
        <v>0</v>
      </c>
      <c r="R1421" s="38">
        <f t="shared" si="1285"/>
        <v>0</v>
      </c>
      <c r="S1421" s="38">
        <f t="shared" si="1285"/>
        <v>0</v>
      </c>
      <c r="T1421" s="38">
        <f t="shared" si="1285"/>
        <v>0</v>
      </c>
      <c r="U1421" s="38">
        <f t="shared" si="1285"/>
        <v>0</v>
      </c>
      <c r="V1421" s="38">
        <f t="shared" si="1285"/>
        <v>0</v>
      </c>
      <c r="W1421" s="38">
        <f t="shared" si="1285"/>
        <v>0</v>
      </c>
      <c r="X1421" s="38">
        <f t="shared" si="1285"/>
        <v>0</v>
      </c>
      <c r="Y1421" s="38">
        <f t="shared" si="1285"/>
        <v>0</v>
      </c>
      <c r="Z1421" s="38">
        <f t="shared" si="1285"/>
        <v>0</v>
      </c>
      <c r="AA1421" s="38">
        <f t="shared" si="1285"/>
        <v>0</v>
      </c>
      <c r="AB1421" s="38">
        <f t="shared" si="1285"/>
        <v>0</v>
      </c>
      <c r="AC1421" s="38">
        <f t="shared" si="1285"/>
        <v>0</v>
      </c>
      <c r="AD1421" s="38">
        <f t="shared" si="1285"/>
        <v>0</v>
      </c>
      <c r="AE1421" s="292">
        <f t="shared" si="1270"/>
        <v>0</v>
      </c>
      <c r="AF1421" s="38">
        <f t="shared" si="1285"/>
        <v>0</v>
      </c>
      <c r="AG1421" s="38">
        <f t="shared" si="1285"/>
        <v>0</v>
      </c>
      <c r="AH1421" s="286">
        <f t="shared" si="1285"/>
        <v>0</v>
      </c>
      <c r="AI1421" s="38">
        <f t="shared" si="1285"/>
        <v>0</v>
      </c>
      <c r="AJ1421" s="38">
        <f t="shared" si="1285"/>
        <v>0</v>
      </c>
      <c r="AK1421" s="38">
        <f t="shared" si="1285"/>
        <v>0</v>
      </c>
      <c r="AL1421" s="38">
        <f t="shared" si="1285"/>
        <v>0</v>
      </c>
      <c r="AM1421" s="38">
        <f t="shared" si="1285"/>
        <v>0</v>
      </c>
      <c r="AN1421" s="38">
        <f t="shared" si="1285"/>
        <v>0</v>
      </c>
      <c r="AO1421" s="38">
        <f t="shared" si="1285"/>
        <v>0</v>
      </c>
      <c r="AP1421" s="38">
        <f t="shared" si="1285"/>
        <v>0</v>
      </c>
    </row>
    <row r="1422" spans="1:42" ht="19.5" hidden="1" customHeight="1">
      <c r="A1422" s="125"/>
      <c r="B1422" s="125"/>
      <c r="C1422" s="28" t="s">
        <v>378</v>
      </c>
      <c r="D1422" s="29" t="s">
        <v>352</v>
      </c>
      <c r="E1422" s="186"/>
      <c r="F1422" s="30"/>
      <c r="G1422" s="93"/>
      <c r="H1422" s="186"/>
      <c r="I1422" s="186"/>
      <c r="J1422" s="186"/>
      <c r="K1422" s="186"/>
      <c r="L1422" s="23">
        <f t="shared" si="1242"/>
        <v>0</v>
      </c>
      <c r="M1422" s="23">
        <f t="shared" si="1243"/>
        <v>0</v>
      </c>
      <c r="N1422" s="186"/>
      <c r="O1422" s="186"/>
      <c r="P1422" s="186"/>
      <c r="Q1422" s="30"/>
      <c r="R1422" s="30"/>
      <c r="S1422" s="30"/>
      <c r="T1422" s="30"/>
      <c r="U1422" s="30"/>
      <c r="V1422" s="30"/>
      <c r="W1422" s="30"/>
      <c r="X1422" s="30"/>
      <c r="Y1422" s="30"/>
      <c r="Z1422" s="30"/>
      <c r="AA1422" s="30"/>
      <c r="AB1422" s="30"/>
      <c r="AC1422" s="30"/>
      <c r="AD1422" s="30"/>
      <c r="AE1422" s="292">
        <f t="shared" si="1270"/>
        <v>0</v>
      </c>
      <c r="AF1422" s="30"/>
      <c r="AG1422" s="30"/>
      <c r="AH1422" s="93"/>
      <c r="AI1422" s="30"/>
      <c r="AJ1422" s="30"/>
      <c r="AK1422" s="30"/>
      <c r="AL1422" s="30"/>
      <c r="AM1422" s="30"/>
      <c r="AN1422" s="30"/>
      <c r="AO1422" s="30"/>
      <c r="AP1422" s="30"/>
    </row>
    <row r="1423" spans="1:42" ht="18.75" hidden="1" customHeight="1">
      <c r="A1423" s="125"/>
      <c r="B1423" s="125"/>
      <c r="C1423" s="28" t="s">
        <v>380</v>
      </c>
      <c r="D1423" s="29" t="s">
        <v>354</v>
      </c>
      <c r="E1423" s="186"/>
      <c r="F1423" s="30"/>
      <c r="G1423" s="93"/>
      <c r="H1423" s="186"/>
      <c r="I1423" s="186"/>
      <c r="J1423" s="186"/>
      <c r="K1423" s="186"/>
      <c r="L1423" s="23">
        <f t="shared" si="1242"/>
        <v>0</v>
      </c>
      <c r="M1423" s="23">
        <f t="shared" si="1243"/>
        <v>0</v>
      </c>
      <c r="N1423" s="186"/>
      <c r="O1423" s="186"/>
      <c r="P1423" s="186"/>
      <c r="Q1423" s="30"/>
      <c r="R1423" s="30"/>
      <c r="S1423" s="30"/>
      <c r="T1423" s="30"/>
      <c r="U1423" s="30"/>
      <c r="V1423" s="30"/>
      <c r="W1423" s="30"/>
      <c r="X1423" s="30"/>
      <c r="Y1423" s="30"/>
      <c r="Z1423" s="30"/>
      <c r="AA1423" s="30"/>
      <c r="AB1423" s="30"/>
      <c r="AC1423" s="30"/>
      <c r="AD1423" s="30"/>
      <c r="AE1423" s="292">
        <f t="shared" si="1270"/>
        <v>0</v>
      </c>
      <c r="AF1423" s="30"/>
      <c r="AG1423" s="30"/>
      <c r="AH1423" s="93"/>
      <c r="AI1423" s="30"/>
      <c r="AJ1423" s="30"/>
      <c r="AK1423" s="30"/>
      <c r="AL1423" s="30"/>
      <c r="AM1423" s="30"/>
      <c r="AN1423" s="30"/>
      <c r="AO1423" s="30"/>
      <c r="AP1423" s="30"/>
    </row>
    <row r="1424" spans="1:42" ht="13.5" hidden="1" customHeight="1">
      <c r="A1424" s="125"/>
      <c r="B1424" s="125"/>
      <c r="C1424" s="28" t="s">
        <v>382</v>
      </c>
      <c r="D1424" s="29" t="s">
        <v>356</v>
      </c>
      <c r="E1424" s="186">
        <v>69</v>
      </c>
      <c r="F1424" s="30"/>
      <c r="G1424" s="93"/>
      <c r="H1424" s="186"/>
      <c r="I1424" s="186"/>
      <c r="J1424" s="186"/>
      <c r="K1424" s="186"/>
      <c r="L1424" s="23">
        <f t="shared" si="1242"/>
        <v>0</v>
      </c>
      <c r="M1424" s="23">
        <f t="shared" si="1243"/>
        <v>0</v>
      </c>
      <c r="N1424" s="186"/>
      <c r="O1424" s="186"/>
      <c r="P1424" s="186"/>
      <c r="Q1424" s="30"/>
      <c r="R1424" s="30"/>
      <c r="S1424" s="30"/>
      <c r="T1424" s="30"/>
      <c r="U1424" s="30"/>
      <c r="V1424" s="30"/>
      <c r="W1424" s="30"/>
      <c r="X1424" s="30"/>
      <c r="Y1424" s="30"/>
      <c r="Z1424" s="30"/>
      <c r="AA1424" s="30"/>
      <c r="AB1424" s="30"/>
      <c r="AC1424" s="30"/>
      <c r="AD1424" s="30"/>
      <c r="AE1424" s="292">
        <f t="shared" si="1270"/>
        <v>0</v>
      </c>
      <c r="AF1424" s="30"/>
      <c r="AG1424" s="30"/>
      <c r="AH1424" s="93"/>
      <c r="AI1424" s="30"/>
      <c r="AJ1424" s="30"/>
      <c r="AK1424" s="30"/>
      <c r="AL1424" s="30"/>
      <c r="AM1424" s="30"/>
      <c r="AN1424" s="30"/>
      <c r="AO1424" s="30"/>
      <c r="AP1424" s="30"/>
    </row>
    <row r="1425" spans="1:42" ht="35.25" hidden="1" customHeight="1">
      <c r="A1425" s="125"/>
      <c r="B1425" s="125"/>
      <c r="C1425" s="51" t="s">
        <v>799</v>
      </c>
      <c r="D1425" s="29" t="s">
        <v>800</v>
      </c>
      <c r="E1425" s="186"/>
      <c r="F1425" s="30"/>
      <c r="G1425" s="93"/>
      <c r="H1425" s="186"/>
      <c r="I1425" s="186"/>
      <c r="J1425" s="186"/>
      <c r="K1425" s="186"/>
      <c r="L1425" s="23">
        <f t="shared" si="1242"/>
        <v>0</v>
      </c>
      <c r="M1425" s="23">
        <f t="shared" si="1243"/>
        <v>0</v>
      </c>
      <c r="N1425" s="186"/>
      <c r="O1425" s="186"/>
      <c r="P1425" s="186"/>
      <c r="Q1425" s="30"/>
      <c r="R1425" s="30"/>
      <c r="S1425" s="30"/>
      <c r="T1425" s="30"/>
      <c r="U1425" s="30"/>
      <c r="V1425" s="30"/>
      <c r="W1425" s="30"/>
      <c r="X1425" s="30"/>
      <c r="Y1425" s="30"/>
      <c r="Z1425" s="30"/>
      <c r="AA1425" s="30"/>
      <c r="AB1425" s="30"/>
      <c r="AC1425" s="30"/>
      <c r="AD1425" s="30"/>
      <c r="AE1425" s="292">
        <f t="shared" si="1270"/>
        <v>0</v>
      </c>
      <c r="AF1425" s="30"/>
      <c r="AG1425" s="30"/>
      <c r="AH1425" s="93"/>
      <c r="AI1425" s="30"/>
      <c r="AJ1425" s="30"/>
      <c r="AK1425" s="30"/>
      <c r="AL1425" s="30"/>
      <c r="AM1425" s="30"/>
      <c r="AN1425" s="30"/>
      <c r="AO1425" s="30"/>
      <c r="AP1425" s="30"/>
    </row>
    <row r="1426" spans="1:42" ht="105" hidden="1" customHeight="1">
      <c r="A1426" s="125"/>
      <c r="B1426" s="125"/>
      <c r="C1426" s="154" t="s">
        <v>801</v>
      </c>
      <c r="D1426" s="155">
        <f>D1427</f>
        <v>58</v>
      </c>
      <c r="E1426" s="261">
        <f t="shared" ref="E1426:T1427" si="1286">E1427</f>
        <v>249</v>
      </c>
      <c r="F1426" s="130">
        <f t="shared" si="1286"/>
        <v>0</v>
      </c>
      <c r="G1426" s="158">
        <f t="shared" si="1286"/>
        <v>0</v>
      </c>
      <c r="H1426" s="261">
        <f t="shared" si="1286"/>
        <v>0</v>
      </c>
      <c r="I1426" s="261">
        <f t="shared" si="1286"/>
        <v>0</v>
      </c>
      <c r="J1426" s="261">
        <f t="shared" si="1286"/>
        <v>0</v>
      </c>
      <c r="K1426" s="261">
        <f t="shared" si="1286"/>
        <v>0</v>
      </c>
      <c r="L1426" s="23">
        <f t="shared" si="1242"/>
        <v>0</v>
      </c>
      <c r="M1426" s="23">
        <f t="shared" si="1243"/>
        <v>0</v>
      </c>
      <c r="N1426" s="261">
        <f t="shared" si="1286"/>
        <v>0</v>
      </c>
      <c r="O1426" s="261">
        <f t="shared" si="1286"/>
        <v>0</v>
      </c>
      <c r="P1426" s="261">
        <f t="shared" si="1286"/>
        <v>0</v>
      </c>
      <c r="Q1426" s="130">
        <f t="shared" si="1286"/>
        <v>0</v>
      </c>
      <c r="R1426" s="130">
        <f t="shared" si="1286"/>
        <v>0</v>
      </c>
      <c r="S1426" s="130">
        <f t="shared" si="1286"/>
        <v>0</v>
      </c>
      <c r="T1426" s="130">
        <f t="shared" si="1286"/>
        <v>0</v>
      </c>
      <c r="U1426" s="130">
        <f t="shared" ref="U1426:AP1427" si="1287">U1427</f>
        <v>0</v>
      </c>
      <c r="V1426" s="130">
        <f t="shared" si="1287"/>
        <v>0</v>
      </c>
      <c r="W1426" s="130">
        <f t="shared" si="1287"/>
        <v>0</v>
      </c>
      <c r="X1426" s="130">
        <f t="shared" si="1287"/>
        <v>0</v>
      </c>
      <c r="Y1426" s="130">
        <f t="shared" si="1287"/>
        <v>0</v>
      </c>
      <c r="Z1426" s="130">
        <f t="shared" si="1287"/>
        <v>0</v>
      </c>
      <c r="AA1426" s="130">
        <f t="shared" si="1287"/>
        <v>0</v>
      </c>
      <c r="AB1426" s="130">
        <f t="shared" si="1287"/>
        <v>0</v>
      </c>
      <c r="AC1426" s="130">
        <f t="shared" si="1287"/>
        <v>0</v>
      </c>
      <c r="AD1426" s="130">
        <f t="shared" si="1287"/>
        <v>0</v>
      </c>
      <c r="AE1426" s="292">
        <f t="shared" si="1270"/>
        <v>0</v>
      </c>
      <c r="AF1426" s="130">
        <f t="shared" si="1287"/>
        <v>0</v>
      </c>
      <c r="AG1426" s="130">
        <f t="shared" si="1287"/>
        <v>0</v>
      </c>
      <c r="AH1426" s="158">
        <f t="shared" si="1287"/>
        <v>0</v>
      </c>
      <c r="AI1426" s="130">
        <f t="shared" si="1287"/>
        <v>0</v>
      </c>
      <c r="AJ1426" s="130">
        <f t="shared" si="1287"/>
        <v>0</v>
      </c>
      <c r="AK1426" s="130">
        <f t="shared" si="1287"/>
        <v>0</v>
      </c>
      <c r="AL1426" s="130">
        <f t="shared" si="1287"/>
        <v>0</v>
      </c>
      <c r="AM1426" s="130">
        <f t="shared" si="1287"/>
        <v>0</v>
      </c>
      <c r="AN1426" s="130">
        <f t="shared" si="1287"/>
        <v>0</v>
      </c>
      <c r="AO1426" s="130">
        <f t="shared" si="1287"/>
        <v>0</v>
      </c>
      <c r="AP1426" s="130">
        <f t="shared" si="1287"/>
        <v>0</v>
      </c>
    </row>
    <row r="1427" spans="1:42" ht="13.5" hidden="1" customHeight="1">
      <c r="A1427" s="125"/>
      <c r="B1427" s="125"/>
      <c r="C1427" s="28" t="s">
        <v>311</v>
      </c>
      <c r="D1427" s="26">
        <f>D1428</f>
        <v>58</v>
      </c>
      <c r="E1427" s="248">
        <f t="shared" si="1286"/>
        <v>249</v>
      </c>
      <c r="F1427" s="38">
        <f t="shared" si="1286"/>
        <v>0</v>
      </c>
      <c r="G1427" s="286">
        <f t="shared" si="1286"/>
        <v>0</v>
      </c>
      <c r="H1427" s="248">
        <f t="shared" si="1286"/>
        <v>0</v>
      </c>
      <c r="I1427" s="248">
        <f t="shared" si="1286"/>
        <v>0</v>
      </c>
      <c r="J1427" s="248">
        <f t="shared" si="1286"/>
        <v>0</v>
      </c>
      <c r="K1427" s="248">
        <f t="shared" si="1286"/>
        <v>0</v>
      </c>
      <c r="L1427" s="23">
        <f t="shared" ref="L1427:L1451" si="1288">H1427+I1427+J1427+K1427</f>
        <v>0</v>
      </c>
      <c r="M1427" s="23">
        <f t="shared" ref="M1427:M1451" si="1289">G1427-L1427</f>
        <v>0</v>
      </c>
      <c r="N1427" s="248">
        <f t="shared" si="1286"/>
        <v>0</v>
      </c>
      <c r="O1427" s="248">
        <f t="shared" si="1286"/>
        <v>0</v>
      </c>
      <c r="P1427" s="248">
        <f t="shared" si="1286"/>
        <v>0</v>
      </c>
      <c r="Q1427" s="38">
        <f t="shared" si="1286"/>
        <v>0</v>
      </c>
      <c r="R1427" s="38">
        <f t="shared" si="1286"/>
        <v>0</v>
      </c>
      <c r="S1427" s="38">
        <f t="shared" si="1286"/>
        <v>0</v>
      </c>
      <c r="T1427" s="38">
        <f t="shared" si="1286"/>
        <v>0</v>
      </c>
      <c r="U1427" s="38">
        <f t="shared" si="1287"/>
        <v>0</v>
      </c>
      <c r="V1427" s="38">
        <f t="shared" si="1287"/>
        <v>0</v>
      </c>
      <c r="W1427" s="38">
        <f t="shared" si="1287"/>
        <v>0</v>
      </c>
      <c r="X1427" s="38">
        <f t="shared" si="1287"/>
        <v>0</v>
      </c>
      <c r="Y1427" s="38">
        <f t="shared" si="1287"/>
        <v>0</v>
      </c>
      <c r="Z1427" s="38">
        <f t="shared" si="1287"/>
        <v>0</v>
      </c>
      <c r="AA1427" s="38">
        <f t="shared" si="1287"/>
        <v>0</v>
      </c>
      <c r="AB1427" s="38">
        <f t="shared" si="1287"/>
        <v>0</v>
      </c>
      <c r="AC1427" s="38">
        <f t="shared" si="1287"/>
        <v>0</v>
      </c>
      <c r="AD1427" s="38">
        <f t="shared" si="1287"/>
        <v>0</v>
      </c>
      <c r="AE1427" s="292">
        <f t="shared" si="1270"/>
        <v>0</v>
      </c>
      <c r="AF1427" s="38">
        <f t="shared" si="1287"/>
        <v>0</v>
      </c>
      <c r="AG1427" s="38">
        <f t="shared" si="1287"/>
        <v>0</v>
      </c>
      <c r="AH1427" s="286">
        <f t="shared" si="1287"/>
        <v>0</v>
      </c>
      <c r="AI1427" s="38">
        <f t="shared" si="1287"/>
        <v>0</v>
      </c>
      <c r="AJ1427" s="38">
        <f t="shared" si="1287"/>
        <v>0</v>
      </c>
      <c r="AK1427" s="38">
        <f t="shared" si="1287"/>
        <v>0</v>
      </c>
      <c r="AL1427" s="38">
        <f t="shared" si="1287"/>
        <v>0</v>
      </c>
      <c r="AM1427" s="38">
        <f t="shared" si="1287"/>
        <v>0</v>
      </c>
      <c r="AN1427" s="38">
        <f t="shared" si="1287"/>
        <v>0</v>
      </c>
      <c r="AO1427" s="38">
        <f t="shared" si="1287"/>
        <v>0</v>
      </c>
      <c r="AP1427" s="38">
        <f t="shared" si="1287"/>
        <v>0</v>
      </c>
    </row>
    <row r="1428" spans="1:42" ht="13.5" hidden="1" customHeight="1">
      <c r="A1428" s="125"/>
      <c r="B1428" s="125"/>
      <c r="C1428" s="16" t="s">
        <v>376</v>
      </c>
      <c r="D1428" s="29">
        <v>58</v>
      </c>
      <c r="E1428" s="248">
        <f t="shared" ref="E1428:K1428" si="1290">E1429+E1430+E1431</f>
        <v>249</v>
      </c>
      <c r="F1428" s="38">
        <f t="shared" si="1290"/>
        <v>0</v>
      </c>
      <c r="G1428" s="286">
        <f t="shared" si="1290"/>
        <v>0</v>
      </c>
      <c r="H1428" s="248">
        <f t="shared" si="1290"/>
        <v>0</v>
      </c>
      <c r="I1428" s="248">
        <f t="shared" si="1290"/>
        <v>0</v>
      </c>
      <c r="J1428" s="248">
        <f t="shared" si="1290"/>
        <v>0</v>
      </c>
      <c r="K1428" s="248">
        <f t="shared" si="1290"/>
        <v>0</v>
      </c>
      <c r="L1428" s="23">
        <f t="shared" si="1288"/>
        <v>0</v>
      </c>
      <c r="M1428" s="23">
        <f t="shared" si="1289"/>
        <v>0</v>
      </c>
      <c r="N1428" s="248">
        <f t="shared" ref="N1428:AP1428" si="1291">N1429+N1430+N1431</f>
        <v>0</v>
      </c>
      <c r="O1428" s="248">
        <f t="shared" si="1291"/>
        <v>0</v>
      </c>
      <c r="P1428" s="248">
        <f t="shared" si="1291"/>
        <v>0</v>
      </c>
      <c r="Q1428" s="38">
        <f t="shared" si="1291"/>
        <v>0</v>
      </c>
      <c r="R1428" s="38">
        <f t="shared" si="1291"/>
        <v>0</v>
      </c>
      <c r="S1428" s="38">
        <f t="shared" si="1291"/>
        <v>0</v>
      </c>
      <c r="T1428" s="38">
        <f t="shared" si="1291"/>
        <v>0</v>
      </c>
      <c r="U1428" s="38">
        <f t="shared" si="1291"/>
        <v>0</v>
      </c>
      <c r="V1428" s="38">
        <f t="shared" si="1291"/>
        <v>0</v>
      </c>
      <c r="W1428" s="38">
        <f t="shared" si="1291"/>
        <v>0</v>
      </c>
      <c r="X1428" s="38">
        <f t="shared" si="1291"/>
        <v>0</v>
      </c>
      <c r="Y1428" s="38">
        <f t="shared" si="1291"/>
        <v>0</v>
      </c>
      <c r="Z1428" s="38">
        <f t="shared" si="1291"/>
        <v>0</v>
      </c>
      <c r="AA1428" s="38">
        <f t="shared" si="1291"/>
        <v>0</v>
      </c>
      <c r="AB1428" s="38">
        <f t="shared" si="1291"/>
        <v>0</v>
      </c>
      <c r="AC1428" s="38">
        <f t="shared" si="1291"/>
        <v>0</v>
      </c>
      <c r="AD1428" s="38">
        <f t="shared" si="1291"/>
        <v>0</v>
      </c>
      <c r="AE1428" s="292">
        <f t="shared" si="1270"/>
        <v>0</v>
      </c>
      <c r="AF1428" s="38">
        <f t="shared" si="1291"/>
        <v>0</v>
      </c>
      <c r="AG1428" s="38">
        <f t="shared" si="1291"/>
        <v>0</v>
      </c>
      <c r="AH1428" s="286">
        <f t="shared" si="1291"/>
        <v>0</v>
      </c>
      <c r="AI1428" s="38">
        <f t="shared" si="1291"/>
        <v>0</v>
      </c>
      <c r="AJ1428" s="38">
        <f t="shared" si="1291"/>
        <v>0</v>
      </c>
      <c r="AK1428" s="38">
        <f t="shared" si="1291"/>
        <v>0</v>
      </c>
      <c r="AL1428" s="38">
        <f t="shared" si="1291"/>
        <v>0</v>
      </c>
      <c r="AM1428" s="38">
        <f t="shared" si="1291"/>
        <v>0</v>
      </c>
      <c r="AN1428" s="38">
        <f t="shared" si="1291"/>
        <v>0</v>
      </c>
      <c r="AO1428" s="38">
        <f t="shared" si="1291"/>
        <v>0</v>
      </c>
      <c r="AP1428" s="38">
        <f t="shared" si="1291"/>
        <v>0</v>
      </c>
    </row>
    <row r="1429" spans="1:42" ht="13.5" hidden="1" customHeight="1">
      <c r="A1429" s="125"/>
      <c r="B1429" s="125"/>
      <c r="C1429" s="28" t="s">
        <v>378</v>
      </c>
      <c r="D1429" s="29" t="s">
        <v>640</v>
      </c>
      <c r="E1429" s="186"/>
      <c r="F1429" s="30"/>
      <c r="G1429" s="93"/>
      <c r="H1429" s="186"/>
      <c r="I1429" s="186"/>
      <c r="J1429" s="186"/>
      <c r="K1429" s="186"/>
      <c r="L1429" s="23">
        <f t="shared" si="1288"/>
        <v>0</v>
      </c>
      <c r="M1429" s="23">
        <f t="shared" si="1289"/>
        <v>0</v>
      </c>
      <c r="N1429" s="186"/>
      <c r="O1429" s="186"/>
      <c r="P1429" s="186"/>
      <c r="Q1429" s="30"/>
      <c r="R1429" s="30"/>
      <c r="S1429" s="30"/>
      <c r="T1429" s="30"/>
      <c r="U1429" s="30"/>
      <c r="V1429" s="30"/>
      <c r="W1429" s="30"/>
      <c r="X1429" s="30"/>
      <c r="Y1429" s="30"/>
      <c r="Z1429" s="30"/>
      <c r="AA1429" s="30"/>
      <c r="AB1429" s="30"/>
      <c r="AC1429" s="30"/>
      <c r="AD1429" s="30"/>
      <c r="AE1429" s="292">
        <f t="shared" si="1270"/>
        <v>0</v>
      </c>
      <c r="AF1429" s="30"/>
      <c r="AG1429" s="30"/>
      <c r="AH1429" s="93"/>
      <c r="AI1429" s="30"/>
      <c r="AJ1429" s="30"/>
      <c r="AK1429" s="30"/>
      <c r="AL1429" s="30"/>
      <c r="AM1429" s="30"/>
      <c r="AN1429" s="30"/>
      <c r="AO1429" s="30"/>
      <c r="AP1429" s="30"/>
    </row>
    <row r="1430" spans="1:42" ht="13.5" hidden="1" customHeight="1">
      <c r="A1430" s="125"/>
      <c r="B1430" s="125"/>
      <c r="C1430" s="28" t="s">
        <v>380</v>
      </c>
      <c r="D1430" s="29" t="s">
        <v>566</v>
      </c>
      <c r="E1430" s="186"/>
      <c r="F1430" s="30"/>
      <c r="G1430" s="93"/>
      <c r="H1430" s="186"/>
      <c r="I1430" s="186"/>
      <c r="J1430" s="186"/>
      <c r="K1430" s="186"/>
      <c r="L1430" s="23">
        <f t="shared" si="1288"/>
        <v>0</v>
      </c>
      <c r="M1430" s="23">
        <f t="shared" si="1289"/>
        <v>0</v>
      </c>
      <c r="N1430" s="186"/>
      <c r="O1430" s="186"/>
      <c r="P1430" s="186"/>
      <c r="Q1430" s="30"/>
      <c r="R1430" s="30"/>
      <c r="S1430" s="30"/>
      <c r="T1430" s="30"/>
      <c r="U1430" s="30"/>
      <c r="V1430" s="30"/>
      <c r="W1430" s="30"/>
      <c r="X1430" s="30"/>
      <c r="Y1430" s="30"/>
      <c r="Z1430" s="30"/>
      <c r="AA1430" s="30"/>
      <c r="AB1430" s="30"/>
      <c r="AC1430" s="30"/>
      <c r="AD1430" s="30"/>
      <c r="AE1430" s="292">
        <f t="shared" si="1270"/>
        <v>0</v>
      </c>
      <c r="AF1430" s="30"/>
      <c r="AG1430" s="30"/>
      <c r="AH1430" s="93"/>
      <c r="AI1430" s="30"/>
      <c r="AJ1430" s="30"/>
      <c r="AK1430" s="30"/>
      <c r="AL1430" s="30"/>
      <c r="AM1430" s="30"/>
      <c r="AN1430" s="30"/>
      <c r="AO1430" s="30"/>
      <c r="AP1430" s="30"/>
    </row>
    <row r="1431" spans="1:42" ht="13.5" hidden="1" customHeight="1">
      <c r="A1431" s="125"/>
      <c r="B1431" s="125"/>
      <c r="C1431" s="28" t="s">
        <v>382</v>
      </c>
      <c r="D1431" s="29" t="s">
        <v>567</v>
      </c>
      <c r="E1431" s="186">
        <v>249</v>
      </c>
      <c r="F1431" s="30"/>
      <c r="G1431" s="93"/>
      <c r="H1431" s="186"/>
      <c r="I1431" s="186"/>
      <c r="J1431" s="186"/>
      <c r="K1431" s="186"/>
      <c r="L1431" s="23">
        <f t="shared" si="1288"/>
        <v>0</v>
      </c>
      <c r="M1431" s="23">
        <f t="shared" si="1289"/>
        <v>0</v>
      </c>
      <c r="N1431" s="186"/>
      <c r="O1431" s="186"/>
      <c r="P1431" s="186"/>
      <c r="Q1431" s="30"/>
      <c r="R1431" s="30"/>
      <c r="S1431" s="30"/>
      <c r="T1431" s="30"/>
      <c r="U1431" s="30"/>
      <c r="V1431" s="30"/>
      <c r="W1431" s="30"/>
      <c r="X1431" s="30"/>
      <c r="Y1431" s="30"/>
      <c r="Z1431" s="30"/>
      <c r="AA1431" s="30"/>
      <c r="AB1431" s="30"/>
      <c r="AC1431" s="30"/>
      <c r="AD1431" s="30"/>
      <c r="AE1431" s="292">
        <f t="shared" si="1270"/>
        <v>0</v>
      </c>
      <c r="AF1431" s="30"/>
      <c r="AG1431" s="30"/>
      <c r="AH1431" s="93"/>
      <c r="AI1431" s="30"/>
      <c r="AJ1431" s="30"/>
      <c r="AK1431" s="30"/>
      <c r="AL1431" s="30"/>
      <c r="AM1431" s="30"/>
      <c r="AN1431" s="30"/>
      <c r="AO1431" s="30"/>
      <c r="AP1431" s="30"/>
    </row>
    <row r="1432" spans="1:42" ht="55.5" customHeight="1">
      <c r="A1432" s="125"/>
      <c r="B1432" s="125"/>
      <c r="C1432" s="211" t="s">
        <v>802</v>
      </c>
      <c r="D1432" s="127" t="s">
        <v>776</v>
      </c>
      <c r="E1432" s="233">
        <f t="shared" ref="E1432:T1433" si="1292">E1433</f>
        <v>13176</v>
      </c>
      <c r="F1432" s="233">
        <f t="shared" si="1292"/>
        <v>83403</v>
      </c>
      <c r="G1432" s="233">
        <f t="shared" si="1292"/>
        <v>95105</v>
      </c>
      <c r="H1432" s="324">
        <f t="shared" si="1292"/>
        <v>13172</v>
      </c>
      <c r="I1432" s="324">
        <f t="shared" si="1292"/>
        <v>21341</v>
      </c>
      <c r="J1432" s="324">
        <f t="shared" si="1292"/>
        <v>29560</v>
      </c>
      <c r="K1432" s="324">
        <f t="shared" si="1292"/>
        <v>31032</v>
      </c>
      <c r="L1432" s="23">
        <f t="shared" si="1288"/>
        <v>95105</v>
      </c>
      <c r="M1432" s="23">
        <f t="shared" si="1289"/>
        <v>0</v>
      </c>
      <c r="N1432" s="324">
        <f t="shared" si="1292"/>
        <v>95653</v>
      </c>
      <c r="O1432" s="324">
        <f t="shared" si="1292"/>
        <v>95653</v>
      </c>
      <c r="P1432" s="324">
        <f t="shared" si="1292"/>
        <v>42820</v>
      </c>
      <c r="Q1432" s="233">
        <f t="shared" si="1292"/>
        <v>0</v>
      </c>
      <c r="R1432" s="233">
        <f t="shared" si="1292"/>
        <v>0</v>
      </c>
      <c r="S1432" s="233">
        <f t="shared" si="1292"/>
        <v>0</v>
      </c>
      <c r="T1432" s="233">
        <f t="shared" si="1292"/>
        <v>0</v>
      </c>
      <c r="U1432" s="233">
        <f t="shared" ref="U1432:AP1433" si="1293">U1433</f>
        <v>0</v>
      </c>
      <c r="V1432" s="233">
        <f t="shared" si="1293"/>
        <v>0</v>
      </c>
      <c r="W1432" s="233">
        <f t="shared" si="1293"/>
        <v>0</v>
      </c>
      <c r="X1432" s="233">
        <f t="shared" si="1293"/>
        <v>0</v>
      </c>
      <c r="Y1432" s="233">
        <f t="shared" si="1293"/>
        <v>0</v>
      </c>
      <c r="Z1432" s="233">
        <f t="shared" si="1293"/>
        <v>0</v>
      </c>
      <c r="AA1432" s="233">
        <f t="shared" si="1293"/>
        <v>0</v>
      </c>
      <c r="AB1432" s="233">
        <f t="shared" si="1293"/>
        <v>0</v>
      </c>
      <c r="AC1432" s="233">
        <f t="shared" si="1293"/>
        <v>0</v>
      </c>
      <c r="AD1432" s="233">
        <f t="shared" si="1293"/>
        <v>0</v>
      </c>
      <c r="AE1432" s="292">
        <f t="shared" si="1270"/>
        <v>95105</v>
      </c>
      <c r="AF1432" s="233">
        <f t="shared" si="1293"/>
        <v>95105</v>
      </c>
      <c r="AG1432" s="233">
        <f t="shared" si="1293"/>
        <v>43398</v>
      </c>
      <c r="AH1432" s="233">
        <f t="shared" si="1293"/>
        <v>125108</v>
      </c>
      <c r="AI1432" s="233">
        <f t="shared" si="1293"/>
        <v>0</v>
      </c>
      <c r="AJ1432" s="233">
        <f t="shared" si="1293"/>
        <v>0</v>
      </c>
      <c r="AK1432" s="233">
        <f t="shared" si="1293"/>
        <v>0</v>
      </c>
      <c r="AL1432" s="233">
        <f t="shared" si="1293"/>
        <v>125108</v>
      </c>
      <c r="AM1432" s="233">
        <f t="shared" si="1293"/>
        <v>97123</v>
      </c>
      <c r="AN1432" s="233">
        <f t="shared" si="1293"/>
        <v>79177</v>
      </c>
      <c r="AO1432" s="233">
        <f t="shared" si="1293"/>
        <v>0</v>
      </c>
      <c r="AP1432" s="233">
        <f t="shared" si="1293"/>
        <v>0</v>
      </c>
    </row>
    <row r="1433" spans="1:42" ht="13.5" customHeight="1">
      <c r="A1433" s="125"/>
      <c r="B1433" s="125"/>
      <c r="C1433" s="28" t="s">
        <v>311</v>
      </c>
      <c r="D1433" s="132"/>
      <c r="E1433" s="234">
        <f t="shared" si="1292"/>
        <v>13176</v>
      </c>
      <c r="F1433" s="234">
        <f t="shared" si="1292"/>
        <v>83403</v>
      </c>
      <c r="G1433" s="234">
        <f t="shared" si="1292"/>
        <v>95105</v>
      </c>
      <c r="H1433" s="262">
        <f t="shared" si="1292"/>
        <v>13172</v>
      </c>
      <c r="I1433" s="262">
        <f t="shared" si="1292"/>
        <v>21341</v>
      </c>
      <c r="J1433" s="262">
        <f t="shared" si="1292"/>
        <v>29560</v>
      </c>
      <c r="K1433" s="262">
        <f t="shared" si="1292"/>
        <v>31032</v>
      </c>
      <c r="L1433" s="23">
        <f t="shared" si="1288"/>
        <v>95105</v>
      </c>
      <c r="M1433" s="23">
        <f t="shared" si="1289"/>
        <v>0</v>
      </c>
      <c r="N1433" s="262">
        <f t="shared" si="1292"/>
        <v>95653</v>
      </c>
      <c r="O1433" s="262">
        <f t="shared" si="1292"/>
        <v>95653</v>
      </c>
      <c r="P1433" s="262">
        <f t="shared" si="1292"/>
        <v>42820</v>
      </c>
      <c r="Q1433" s="234">
        <f t="shared" si="1292"/>
        <v>0</v>
      </c>
      <c r="R1433" s="234">
        <f t="shared" si="1292"/>
        <v>0</v>
      </c>
      <c r="S1433" s="234">
        <f t="shared" si="1292"/>
        <v>0</v>
      </c>
      <c r="T1433" s="234">
        <f t="shared" si="1292"/>
        <v>0</v>
      </c>
      <c r="U1433" s="234">
        <f t="shared" si="1293"/>
        <v>0</v>
      </c>
      <c r="V1433" s="234">
        <f t="shared" si="1293"/>
        <v>0</v>
      </c>
      <c r="W1433" s="234">
        <f t="shared" si="1293"/>
        <v>0</v>
      </c>
      <c r="X1433" s="234">
        <f t="shared" si="1293"/>
        <v>0</v>
      </c>
      <c r="Y1433" s="234">
        <f t="shared" si="1293"/>
        <v>0</v>
      </c>
      <c r="Z1433" s="234">
        <f t="shared" si="1293"/>
        <v>0</v>
      </c>
      <c r="AA1433" s="234">
        <f t="shared" si="1293"/>
        <v>0</v>
      </c>
      <c r="AB1433" s="234">
        <f t="shared" si="1293"/>
        <v>0</v>
      </c>
      <c r="AC1433" s="234">
        <f t="shared" si="1293"/>
        <v>0</v>
      </c>
      <c r="AD1433" s="234">
        <f t="shared" si="1293"/>
        <v>0</v>
      </c>
      <c r="AE1433" s="292">
        <f t="shared" si="1270"/>
        <v>95105</v>
      </c>
      <c r="AF1433" s="234">
        <f t="shared" si="1293"/>
        <v>95105</v>
      </c>
      <c r="AG1433" s="234">
        <f t="shared" si="1293"/>
        <v>43398</v>
      </c>
      <c r="AH1433" s="234">
        <f t="shared" si="1293"/>
        <v>125108</v>
      </c>
      <c r="AI1433" s="234">
        <f t="shared" si="1293"/>
        <v>0</v>
      </c>
      <c r="AJ1433" s="234">
        <f t="shared" si="1293"/>
        <v>0</v>
      </c>
      <c r="AK1433" s="234">
        <f t="shared" si="1293"/>
        <v>0</v>
      </c>
      <c r="AL1433" s="234">
        <f t="shared" si="1293"/>
        <v>125108</v>
      </c>
      <c r="AM1433" s="234">
        <f t="shared" si="1293"/>
        <v>97123</v>
      </c>
      <c r="AN1433" s="234">
        <f t="shared" si="1293"/>
        <v>79177</v>
      </c>
      <c r="AO1433" s="234">
        <f t="shared" si="1293"/>
        <v>0</v>
      </c>
      <c r="AP1433" s="234">
        <f t="shared" si="1293"/>
        <v>0</v>
      </c>
    </row>
    <row r="1434" spans="1:42" ht="27.75" customHeight="1">
      <c r="A1434" s="125"/>
      <c r="B1434" s="125"/>
      <c r="C1434" s="16" t="s">
        <v>376</v>
      </c>
      <c r="D1434" s="132">
        <v>56.48</v>
      </c>
      <c r="E1434" s="234">
        <f t="shared" ref="E1434:K1434" si="1294">E1435+E1436+E1437</f>
        <v>13176</v>
      </c>
      <c r="F1434" s="234">
        <f t="shared" si="1294"/>
        <v>83403</v>
      </c>
      <c r="G1434" s="234">
        <f t="shared" si="1294"/>
        <v>95105</v>
      </c>
      <c r="H1434" s="262">
        <f t="shared" si="1294"/>
        <v>13172</v>
      </c>
      <c r="I1434" s="262">
        <f t="shared" si="1294"/>
        <v>21341</v>
      </c>
      <c r="J1434" s="262">
        <f t="shared" si="1294"/>
        <v>29560</v>
      </c>
      <c r="K1434" s="262">
        <f t="shared" si="1294"/>
        <v>31032</v>
      </c>
      <c r="L1434" s="23">
        <f t="shared" si="1288"/>
        <v>95105</v>
      </c>
      <c r="M1434" s="23">
        <f t="shared" si="1289"/>
        <v>0</v>
      </c>
      <c r="N1434" s="262">
        <f t="shared" ref="N1434:AP1434" si="1295">N1435+N1436+N1437</f>
        <v>95653</v>
      </c>
      <c r="O1434" s="262">
        <f t="shared" si="1295"/>
        <v>95653</v>
      </c>
      <c r="P1434" s="262">
        <f t="shared" si="1295"/>
        <v>42820</v>
      </c>
      <c r="Q1434" s="234">
        <f t="shared" si="1295"/>
        <v>0</v>
      </c>
      <c r="R1434" s="234">
        <f t="shared" si="1295"/>
        <v>0</v>
      </c>
      <c r="S1434" s="234">
        <f t="shared" si="1295"/>
        <v>0</v>
      </c>
      <c r="T1434" s="234">
        <f t="shared" si="1295"/>
        <v>0</v>
      </c>
      <c r="U1434" s="234">
        <f t="shared" si="1295"/>
        <v>0</v>
      </c>
      <c r="V1434" s="234">
        <f t="shared" si="1295"/>
        <v>0</v>
      </c>
      <c r="W1434" s="234">
        <f t="shared" si="1295"/>
        <v>0</v>
      </c>
      <c r="X1434" s="234">
        <f t="shared" si="1295"/>
        <v>0</v>
      </c>
      <c r="Y1434" s="234">
        <f t="shared" si="1295"/>
        <v>0</v>
      </c>
      <c r="Z1434" s="234">
        <f t="shared" si="1295"/>
        <v>0</v>
      </c>
      <c r="AA1434" s="234">
        <f t="shared" si="1295"/>
        <v>0</v>
      </c>
      <c r="AB1434" s="234">
        <f t="shared" si="1295"/>
        <v>0</v>
      </c>
      <c r="AC1434" s="234">
        <f t="shared" si="1295"/>
        <v>0</v>
      </c>
      <c r="AD1434" s="234">
        <f t="shared" si="1295"/>
        <v>0</v>
      </c>
      <c r="AE1434" s="292">
        <f t="shared" si="1270"/>
        <v>95105</v>
      </c>
      <c r="AF1434" s="234">
        <f t="shared" si="1295"/>
        <v>95105</v>
      </c>
      <c r="AG1434" s="234">
        <f t="shared" si="1295"/>
        <v>43398</v>
      </c>
      <c r="AH1434" s="234">
        <f t="shared" si="1295"/>
        <v>125108</v>
      </c>
      <c r="AI1434" s="234">
        <f t="shared" si="1295"/>
        <v>0</v>
      </c>
      <c r="AJ1434" s="234">
        <f t="shared" si="1295"/>
        <v>0</v>
      </c>
      <c r="AK1434" s="234">
        <f t="shared" si="1295"/>
        <v>0</v>
      </c>
      <c r="AL1434" s="234">
        <f t="shared" si="1295"/>
        <v>125108</v>
      </c>
      <c r="AM1434" s="234">
        <f t="shared" si="1295"/>
        <v>97123</v>
      </c>
      <c r="AN1434" s="234">
        <f t="shared" si="1295"/>
        <v>79177</v>
      </c>
      <c r="AO1434" s="234">
        <f t="shared" si="1295"/>
        <v>0</v>
      </c>
      <c r="AP1434" s="234">
        <f t="shared" si="1295"/>
        <v>0</v>
      </c>
    </row>
    <row r="1435" spans="1:42" ht="13.5" customHeight="1">
      <c r="A1435" s="125"/>
      <c r="B1435" s="125"/>
      <c r="C1435" s="28" t="s">
        <v>378</v>
      </c>
      <c r="D1435" s="132" t="s">
        <v>379</v>
      </c>
      <c r="E1435" s="262">
        <v>1672</v>
      </c>
      <c r="F1435" s="153">
        <v>11064</v>
      </c>
      <c r="G1435" s="234">
        <f>11064+1702</f>
        <v>12766</v>
      </c>
      <c r="H1435" s="262">
        <f>1702+195</f>
        <v>1897</v>
      </c>
      <c r="I1435" s="262">
        <v>2831</v>
      </c>
      <c r="J1435" s="262">
        <v>3921</v>
      </c>
      <c r="K1435" s="262">
        <v>4117</v>
      </c>
      <c r="L1435" s="23">
        <f t="shared" si="1288"/>
        <v>12766</v>
      </c>
      <c r="M1435" s="23">
        <f t="shared" si="1289"/>
        <v>0</v>
      </c>
      <c r="N1435" s="262">
        <v>12689</v>
      </c>
      <c r="O1435" s="262">
        <v>12689</v>
      </c>
      <c r="P1435" s="262">
        <v>5680</v>
      </c>
      <c r="Q1435" s="153"/>
      <c r="R1435" s="153"/>
      <c r="S1435" s="153"/>
      <c r="T1435" s="153"/>
      <c r="U1435" s="153"/>
      <c r="V1435" s="153"/>
      <c r="W1435" s="153"/>
      <c r="X1435" s="153"/>
      <c r="Y1435" s="153"/>
      <c r="Z1435" s="153"/>
      <c r="AA1435" s="153"/>
      <c r="AB1435" s="153"/>
      <c r="AC1435" s="153"/>
      <c r="AD1435" s="153"/>
      <c r="AE1435" s="292">
        <f t="shared" si="1270"/>
        <v>12766</v>
      </c>
      <c r="AF1435" s="153">
        <v>12766</v>
      </c>
      <c r="AG1435" s="153">
        <v>6001</v>
      </c>
      <c r="AH1435" s="234">
        <f>12884+1982+4550</f>
        <v>19416</v>
      </c>
      <c r="AI1435" s="153"/>
      <c r="AJ1435" s="153"/>
      <c r="AK1435" s="153"/>
      <c r="AL1435" s="153">
        <v>19416</v>
      </c>
      <c r="AM1435" s="153">
        <f>12884</f>
        <v>12884</v>
      </c>
      <c r="AN1435" s="153">
        <f>10503</f>
        <v>10503</v>
      </c>
      <c r="AO1435" s="153"/>
      <c r="AP1435" s="153"/>
    </row>
    <row r="1436" spans="1:42" ht="13.5" customHeight="1">
      <c r="A1436" s="125"/>
      <c r="B1436" s="125"/>
      <c r="C1436" s="28" t="s">
        <v>380</v>
      </c>
      <c r="D1436" s="29" t="s">
        <v>381</v>
      </c>
      <c r="E1436" s="186">
        <v>9474</v>
      </c>
      <c r="F1436" s="30">
        <v>72339</v>
      </c>
      <c r="G1436" s="93">
        <v>72339</v>
      </c>
      <c r="H1436" s="186">
        <v>1275</v>
      </c>
      <c r="I1436" s="186">
        <v>18510</v>
      </c>
      <c r="J1436" s="186">
        <v>25639</v>
      </c>
      <c r="K1436" s="186">
        <v>26915</v>
      </c>
      <c r="L1436" s="23">
        <f t="shared" si="1288"/>
        <v>72339</v>
      </c>
      <c r="M1436" s="23">
        <f t="shared" si="1289"/>
        <v>0</v>
      </c>
      <c r="N1436" s="186">
        <v>82964</v>
      </c>
      <c r="O1436" s="186">
        <v>82964</v>
      </c>
      <c r="P1436" s="186">
        <v>37140</v>
      </c>
      <c r="Q1436" s="30"/>
      <c r="R1436" s="30"/>
      <c r="S1436" s="30"/>
      <c r="T1436" s="30"/>
      <c r="U1436" s="30"/>
      <c r="V1436" s="30"/>
      <c r="W1436" s="30"/>
      <c r="X1436" s="30"/>
      <c r="Y1436" s="30"/>
      <c r="Z1436" s="30"/>
      <c r="AA1436" s="30"/>
      <c r="AB1436" s="30"/>
      <c r="AC1436" s="30"/>
      <c r="AD1436" s="30"/>
      <c r="AE1436" s="292">
        <f t="shared" si="1270"/>
        <v>72339</v>
      </c>
      <c r="AF1436" s="30">
        <v>72339</v>
      </c>
      <c r="AG1436" s="30">
        <v>34005</v>
      </c>
      <c r="AH1436" s="93">
        <f>84239+21453</f>
        <v>105692</v>
      </c>
      <c r="AI1436" s="30"/>
      <c r="AJ1436" s="30"/>
      <c r="AK1436" s="30"/>
      <c r="AL1436" s="30">
        <v>105692</v>
      </c>
      <c r="AM1436" s="30">
        <f>84239</f>
        <v>84239</v>
      </c>
      <c r="AN1436" s="30">
        <f>68674</f>
        <v>68674</v>
      </c>
      <c r="AO1436" s="30"/>
      <c r="AP1436" s="30"/>
    </row>
    <row r="1437" spans="1:42" ht="13.5" customHeight="1">
      <c r="A1437" s="125"/>
      <c r="B1437" s="125"/>
      <c r="C1437" s="28" t="s">
        <v>382</v>
      </c>
      <c r="D1437" s="29" t="s">
        <v>383</v>
      </c>
      <c r="E1437" s="186">
        <v>2030</v>
      </c>
      <c r="F1437" s="30"/>
      <c r="G1437" s="93">
        <v>10000</v>
      </c>
      <c r="H1437" s="186">
        <v>10000</v>
      </c>
      <c r="I1437" s="186"/>
      <c r="J1437" s="186"/>
      <c r="K1437" s="186"/>
      <c r="L1437" s="23">
        <f t="shared" si="1288"/>
        <v>10000</v>
      </c>
      <c r="M1437" s="23">
        <f t="shared" si="1289"/>
        <v>0</v>
      </c>
      <c r="N1437" s="186"/>
      <c r="O1437" s="186"/>
      <c r="P1437" s="186"/>
      <c r="Q1437" s="30"/>
      <c r="R1437" s="30"/>
      <c r="S1437" s="30"/>
      <c r="T1437" s="30"/>
      <c r="U1437" s="30"/>
      <c r="V1437" s="30"/>
      <c r="W1437" s="30"/>
      <c r="X1437" s="30"/>
      <c r="Y1437" s="30"/>
      <c r="Z1437" s="30"/>
      <c r="AA1437" s="30"/>
      <c r="AB1437" s="30"/>
      <c r="AC1437" s="30"/>
      <c r="AD1437" s="30"/>
      <c r="AE1437" s="292">
        <f t="shared" si="1270"/>
        <v>10000</v>
      </c>
      <c r="AF1437" s="30">
        <v>10000</v>
      </c>
      <c r="AG1437" s="30">
        <v>3392</v>
      </c>
      <c r="AH1437" s="93">
        <v>0</v>
      </c>
      <c r="AI1437" s="30"/>
      <c r="AJ1437" s="30"/>
      <c r="AK1437" s="30"/>
      <c r="AL1437" s="30"/>
      <c r="AM1437" s="30"/>
      <c r="AN1437" s="30"/>
      <c r="AO1437" s="30"/>
      <c r="AP1437" s="30"/>
    </row>
    <row r="1438" spans="1:42" ht="42.75" customHeight="1">
      <c r="A1438" s="125"/>
      <c r="B1438" s="125"/>
      <c r="C1438" s="154" t="s">
        <v>803</v>
      </c>
      <c r="D1438" s="127" t="s">
        <v>776</v>
      </c>
      <c r="E1438" s="235">
        <f t="shared" ref="E1438:T1439" si="1296">E1439</f>
        <v>2970</v>
      </c>
      <c r="F1438" s="235">
        <f t="shared" si="1296"/>
        <v>78717</v>
      </c>
      <c r="G1438" s="235">
        <f t="shared" si="1296"/>
        <v>89324</v>
      </c>
      <c r="H1438" s="60">
        <f t="shared" si="1296"/>
        <v>12077</v>
      </c>
      <c r="I1438" s="60">
        <f t="shared" si="1296"/>
        <v>19924</v>
      </c>
      <c r="J1438" s="60">
        <f t="shared" si="1296"/>
        <v>27927</v>
      </c>
      <c r="K1438" s="60">
        <f t="shared" si="1296"/>
        <v>29396</v>
      </c>
      <c r="L1438" s="23">
        <f t="shared" si="1288"/>
        <v>89324</v>
      </c>
      <c r="M1438" s="23">
        <f t="shared" si="1289"/>
        <v>0</v>
      </c>
      <c r="N1438" s="60">
        <f t="shared" si="1296"/>
        <v>99787</v>
      </c>
      <c r="O1438" s="60">
        <f t="shared" si="1296"/>
        <v>99787</v>
      </c>
      <c r="P1438" s="60">
        <f t="shared" si="1296"/>
        <v>37290</v>
      </c>
      <c r="Q1438" s="235">
        <f t="shared" si="1296"/>
        <v>0</v>
      </c>
      <c r="R1438" s="235">
        <f t="shared" si="1296"/>
        <v>0</v>
      </c>
      <c r="S1438" s="235">
        <f t="shared" si="1296"/>
        <v>0</v>
      </c>
      <c r="T1438" s="235">
        <f t="shared" si="1296"/>
        <v>0</v>
      </c>
      <c r="U1438" s="235">
        <f t="shared" ref="U1438:AP1439" si="1297">U1439</f>
        <v>0</v>
      </c>
      <c r="V1438" s="235">
        <f t="shared" si="1297"/>
        <v>0</v>
      </c>
      <c r="W1438" s="235">
        <f t="shared" si="1297"/>
        <v>0</v>
      </c>
      <c r="X1438" s="235">
        <f t="shared" si="1297"/>
        <v>0</v>
      </c>
      <c r="Y1438" s="235">
        <f t="shared" si="1297"/>
        <v>0</v>
      </c>
      <c r="Z1438" s="235">
        <f t="shared" si="1297"/>
        <v>0</v>
      </c>
      <c r="AA1438" s="235">
        <f t="shared" si="1297"/>
        <v>0</v>
      </c>
      <c r="AB1438" s="235">
        <f t="shared" si="1297"/>
        <v>0</v>
      </c>
      <c r="AC1438" s="235">
        <f t="shared" si="1297"/>
        <v>0</v>
      </c>
      <c r="AD1438" s="235">
        <f t="shared" si="1297"/>
        <v>0</v>
      </c>
      <c r="AE1438" s="292">
        <f t="shared" si="1270"/>
        <v>89324</v>
      </c>
      <c r="AF1438" s="235">
        <f t="shared" si="1297"/>
        <v>89324</v>
      </c>
      <c r="AG1438" s="235">
        <f t="shared" si="1297"/>
        <v>56451</v>
      </c>
      <c r="AH1438" s="235">
        <f t="shared" si="1297"/>
        <v>117929</v>
      </c>
      <c r="AI1438" s="235">
        <f t="shared" si="1297"/>
        <v>0</v>
      </c>
      <c r="AJ1438" s="235">
        <f t="shared" si="1297"/>
        <v>0</v>
      </c>
      <c r="AK1438" s="235">
        <f t="shared" si="1297"/>
        <v>0</v>
      </c>
      <c r="AL1438" s="235">
        <f t="shared" si="1297"/>
        <v>117929</v>
      </c>
      <c r="AM1438" s="235">
        <f t="shared" si="1297"/>
        <v>99787</v>
      </c>
      <c r="AN1438" s="235">
        <f t="shared" si="1297"/>
        <v>61067</v>
      </c>
      <c r="AO1438" s="235">
        <f t="shared" si="1297"/>
        <v>3920</v>
      </c>
      <c r="AP1438" s="235">
        <f t="shared" si="1297"/>
        <v>0</v>
      </c>
    </row>
    <row r="1439" spans="1:42" ht="13.5" customHeight="1">
      <c r="A1439" s="125"/>
      <c r="B1439" s="125"/>
      <c r="C1439" s="28" t="s">
        <v>311</v>
      </c>
      <c r="D1439" s="29"/>
      <c r="E1439" s="93">
        <f t="shared" si="1296"/>
        <v>2970</v>
      </c>
      <c r="F1439" s="93">
        <f t="shared" si="1296"/>
        <v>78717</v>
      </c>
      <c r="G1439" s="93">
        <f t="shared" si="1296"/>
        <v>89324</v>
      </c>
      <c r="H1439" s="186">
        <f t="shared" si="1296"/>
        <v>12077</v>
      </c>
      <c r="I1439" s="186">
        <f t="shared" si="1296"/>
        <v>19924</v>
      </c>
      <c r="J1439" s="186">
        <f t="shared" si="1296"/>
        <v>27927</v>
      </c>
      <c r="K1439" s="186">
        <f t="shared" si="1296"/>
        <v>29396</v>
      </c>
      <c r="L1439" s="23">
        <f t="shared" si="1288"/>
        <v>89324</v>
      </c>
      <c r="M1439" s="23">
        <f t="shared" si="1289"/>
        <v>0</v>
      </c>
      <c r="N1439" s="186">
        <f t="shared" si="1296"/>
        <v>99787</v>
      </c>
      <c r="O1439" s="186">
        <f t="shared" si="1296"/>
        <v>99787</v>
      </c>
      <c r="P1439" s="186">
        <f t="shared" si="1296"/>
        <v>37290</v>
      </c>
      <c r="Q1439" s="93">
        <f t="shared" si="1296"/>
        <v>0</v>
      </c>
      <c r="R1439" s="93">
        <f t="shared" si="1296"/>
        <v>0</v>
      </c>
      <c r="S1439" s="93">
        <f t="shared" si="1296"/>
        <v>0</v>
      </c>
      <c r="T1439" s="93">
        <f t="shared" si="1296"/>
        <v>0</v>
      </c>
      <c r="U1439" s="93">
        <f t="shared" si="1297"/>
        <v>0</v>
      </c>
      <c r="V1439" s="93">
        <f t="shared" si="1297"/>
        <v>0</v>
      </c>
      <c r="W1439" s="93">
        <f t="shared" si="1297"/>
        <v>0</v>
      </c>
      <c r="X1439" s="93">
        <f t="shared" si="1297"/>
        <v>0</v>
      </c>
      <c r="Y1439" s="93">
        <f t="shared" si="1297"/>
        <v>0</v>
      </c>
      <c r="Z1439" s="93">
        <f t="shared" si="1297"/>
        <v>0</v>
      </c>
      <c r="AA1439" s="93">
        <f t="shared" si="1297"/>
        <v>0</v>
      </c>
      <c r="AB1439" s="93">
        <f t="shared" si="1297"/>
        <v>0</v>
      </c>
      <c r="AC1439" s="93">
        <f t="shared" si="1297"/>
        <v>0</v>
      </c>
      <c r="AD1439" s="93">
        <f t="shared" si="1297"/>
        <v>0</v>
      </c>
      <c r="AE1439" s="292">
        <f t="shared" si="1270"/>
        <v>89324</v>
      </c>
      <c r="AF1439" s="93">
        <f t="shared" si="1297"/>
        <v>89324</v>
      </c>
      <c r="AG1439" s="93">
        <f t="shared" si="1297"/>
        <v>56451</v>
      </c>
      <c r="AH1439" s="93">
        <f t="shared" si="1297"/>
        <v>117929</v>
      </c>
      <c r="AI1439" s="93">
        <f t="shared" si="1297"/>
        <v>0</v>
      </c>
      <c r="AJ1439" s="93">
        <f t="shared" si="1297"/>
        <v>0</v>
      </c>
      <c r="AK1439" s="93">
        <f t="shared" si="1297"/>
        <v>0</v>
      </c>
      <c r="AL1439" s="93">
        <f t="shared" si="1297"/>
        <v>117929</v>
      </c>
      <c r="AM1439" s="93">
        <f t="shared" si="1297"/>
        <v>99787</v>
      </c>
      <c r="AN1439" s="93">
        <f t="shared" si="1297"/>
        <v>61067</v>
      </c>
      <c r="AO1439" s="93">
        <f t="shared" si="1297"/>
        <v>3920</v>
      </c>
      <c r="AP1439" s="93">
        <f t="shared" si="1297"/>
        <v>0</v>
      </c>
    </row>
    <row r="1440" spans="1:42" ht="30.75" customHeight="1">
      <c r="A1440" s="125"/>
      <c r="B1440" s="125"/>
      <c r="C1440" s="16" t="s">
        <v>376</v>
      </c>
      <c r="D1440" s="26" t="s">
        <v>377</v>
      </c>
      <c r="E1440" s="93">
        <f t="shared" ref="E1440:K1440" si="1298">E1441+E1442+E1443</f>
        <v>2970</v>
      </c>
      <c r="F1440" s="93">
        <f t="shared" si="1298"/>
        <v>78717</v>
      </c>
      <c r="G1440" s="93">
        <f t="shared" si="1298"/>
        <v>89324</v>
      </c>
      <c r="H1440" s="186">
        <f t="shared" si="1298"/>
        <v>12077</v>
      </c>
      <c r="I1440" s="186">
        <f t="shared" si="1298"/>
        <v>19924</v>
      </c>
      <c r="J1440" s="186">
        <f t="shared" si="1298"/>
        <v>27927</v>
      </c>
      <c r="K1440" s="186">
        <f t="shared" si="1298"/>
        <v>29396</v>
      </c>
      <c r="L1440" s="23">
        <f t="shared" si="1288"/>
        <v>89324</v>
      </c>
      <c r="M1440" s="23">
        <f t="shared" si="1289"/>
        <v>0</v>
      </c>
      <c r="N1440" s="186">
        <f t="shared" ref="N1440:AP1440" si="1299">N1441+N1442+N1443</f>
        <v>99787</v>
      </c>
      <c r="O1440" s="186">
        <f t="shared" si="1299"/>
        <v>99787</v>
      </c>
      <c r="P1440" s="186">
        <f t="shared" si="1299"/>
        <v>37290</v>
      </c>
      <c r="Q1440" s="93">
        <f t="shared" si="1299"/>
        <v>0</v>
      </c>
      <c r="R1440" s="93">
        <f t="shared" si="1299"/>
        <v>0</v>
      </c>
      <c r="S1440" s="93">
        <f t="shared" si="1299"/>
        <v>0</v>
      </c>
      <c r="T1440" s="93">
        <f t="shared" si="1299"/>
        <v>0</v>
      </c>
      <c r="U1440" s="93">
        <f t="shared" si="1299"/>
        <v>0</v>
      </c>
      <c r="V1440" s="93">
        <f t="shared" si="1299"/>
        <v>0</v>
      </c>
      <c r="W1440" s="93">
        <f t="shared" si="1299"/>
        <v>0</v>
      </c>
      <c r="X1440" s="93">
        <f t="shared" si="1299"/>
        <v>0</v>
      </c>
      <c r="Y1440" s="93">
        <f t="shared" si="1299"/>
        <v>0</v>
      </c>
      <c r="Z1440" s="93">
        <f t="shared" si="1299"/>
        <v>0</v>
      </c>
      <c r="AA1440" s="93">
        <f t="shared" si="1299"/>
        <v>0</v>
      </c>
      <c r="AB1440" s="93">
        <f t="shared" si="1299"/>
        <v>0</v>
      </c>
      <c r="AC1440" s="93">
        <f t="shared" si="1299"/>
        <v>0</v>
      </c>
      <c r="AD1440" s="93">
        <f t="shared" si="1299"/>
        <v>0</v>
      </c>
      <c r="AE1440" s="292">
        <f t="shared" si="1270"/>
        <v>89324</v>
      </c>
      <c r="AF1440" s="93">
        <f t="shared" si="1299"/>
        <v>89324</v>
      </c>
      <c r="AG1440" s="93">
        <f t="shared" si="1299"/>
        <v>56451</v>
      </c>
      <c r="AH1440" s="93">
        <f t="shared" si="1299"/>
        <v>117929</v>
      </c>
      <c r="AI1440" s="93">
        <f t="shared" si="1299"/>
        <v>0</v>
      </c>
      <c r="AJ1440" s="93">
        <f t="shared" si="1299"/>
        <v>0</v>
      </c>
      <c r="AK1440" s="93">
        <f t="shared" si="1299"/>
        <v>0</v>
      </c>
      <c r="AL1440" s="93">
        <f t="shared" si="1299"/>
        <v>117929</v>
      </c>
      <c r="AM1440" s="93">
        <f t="shared" si="1299"/>
        <v>99787</v>
      </c>
      <c r="AN1440" s="93">
        <f t="shared" si="1299"/>
        <v>61067</v>
      </c>
      <c r="AO1440" s="93">
        <f t="shared" si="1299"/>
        <v>3920</v>
      </c>
      <c r="AP1440" s="93">
        <f t="shared" si="1299"/>
        <v>0</v>
      </c>
    </row>
    <row r="1441" spans="1:42" ht="13.5" customHeight="1">
      <c r="A1441" s="125"/>
      <c r="B1441" s="125"/>
      <c r="C1441" s="28" t="s">
        <v>518</v>
      </c>
      <c r="D1441" s="29" t="s">
        <v>379</v>
      </c>
      <c r="E1441" s="186">
        <v>431</v>
      </c>
      <c r="F1441" s="30">
        <v>10442</v>
      </c>
      <c r="G1441" s="93">
        <f>10442+1607</f>
        <v>12049</v>
      </c>
      <c r="H1441" s="186">
        <f>1607+195</f>
        <v>1802</v>
      </c>
      <c r="I1441" s="186">
        <v>2643</v>
      </c>
      <c r="J1441" s="186">
        <v>3705</v>
      </c>
      <c r="K1441" s="186">
        <v>3899</v>
      </c>
      <c r="L1441" s="23">
        <f t="shared" si="1288"/>
        <v>12049</v>
      </c>
      <c r="M1441" s="23">
        <f t="shared" si="1289"/>
        <v>0</v>
      </c>
      <c r="N1441" s="186">
        <v>13237</v>
      </c>
      <c r="O1441" s="186">
        <v>13237</v>
      </c>
      <c r="P1441" s="186">
        <v>4947</v>
      </c>
      <c r="Q1441" s="30"/>
      <c r="R1441" s="30"/>
      <c r="S1441" s="30"/>
      <c r="T1441" s="30"/>
      <c r="U1441" s="30"/>
      <c r="V1441" s="30"/>
      <c r="W1441" s="30"/>
      <c r="X1441" s="30"/>
      <c r="Y1441" s="30"/>
      <c r="Z1441" s="30"/>
      <c r="AA1441" s="30"/>
      <c r="AB1441" s="30"/>
      <c r="AC1441" s="30"/>
      <c r="AD1441" s="30"/>
      <c r="AE1441" s="292">
        <f t="shared" si="1270"/>
        <v>12049</v>
      </c>
      <c r="AF1441" s="30">
        <v>12049</v>
      </c>
      <c r="AG1441" s="30">
        <v>7809</v>
      </c>
      <c r="AH1441" s="93">
        <f>13237+2036+2908</f>
        <v>18181</v>
      </c>
      <c r="AI1441" s="30"/>
      <c r="AJ1441" s="30"/>
      <c r="AK1441" s="30"/>
      <c r="AL1441" s="30">
        <v>18181</v>
      </c>
      <c r="AM1441" s="30">
        <f>13237</f>
        <v>13237</v>
      </c>
      <c r="AN1441" s="30">
        <f>8101</f>
        <v>8101</v>
      </c>
      <c r="AO1441" s="30">
        <v>520</v>
      </c>
      <c r="AP1441" s="30"/>
    </row>
    <row r="1442" spans="1:42" ht="13.5" customHeight="1">
      <c r="A1442" s="125"/>
      <c r="B1442" s="125"/>
      <c r="C1442" s="28" t="s">
        <v>520</v>
      </c>
      <c r="D1442" s="29" t="s">
        <v>381</v>
      </c>
      <c r="E1442" s="186">
        <v>2438</v>
      </c>
      <c r="F1442" s="30">
        <v>68275</v>
      </c>
      <c r="G1442" s="93">
        <v>68275</v>
      </c>
      <c r="H1442" s="186">
        <v>1275</v>
      </c>
      <c r="I1442" s="186">
        <v>17281</v>
      </c>
      <c r="J1442" s="186">
        <v>24222</v>
      </c>
      <c r="K1442" s="186">
        <v>25497</v>
      </c>
      <c r="L1442" s="23">
        <f t="shared" si="1288"/>
        <v>68275</v>
      </c>
      <c r="M1442" s="23">
        <f t="shared" si="1289"/>
        <v>0</v>
      </c>
      <c r="N1442" s="186">
        <v>86550</v>
      </c>
      <c r="O1442" s="186">
        <v>86550</v>
      </c>
      <c r="P1442" s="186">
        <v>32343</v>
      </c>
      <c r="Q1442" s="30"/>
      <c r="R1442" s="30"/>
      <c r="S1442" s="30"/>
      <c r="T1442" s="30"/>
      <c r="U1442" s="30"/>
      <c r="V1442" s="30"/>
      <c r="W1442" s="30"/>
      <c r="X1442" s="30"/>
      <c r="Y1442" s="30"/>
      <c r="Z1442" s="30"/>
      <c r="AA1442" s="30"/>
      <c r="AB1442" s="30"/>
      <c r="AC1442" s="30"/>
      <c r="AD1442" s="30"/>
      <c r="AE1442" s="292">
        <f t="shared" si="1270"/>
        <v>68275</v>
      </c>
      <c r="AF1442" s="30">
        <v>68275</v>
      </c>
      <c r="AG1442" s="30">
        <v>44253</v>
      </c>
      <c r="AH1442" s="93">
        <f>86550+13198</f>
        <v>99748</v>
      </c>
      <c r="AI1442" s="30"/>
      <c r="AJ1442" s="30"/>
      <c r="AK1442" s="30"/>
      <c r="AL1442" s="30">
        <v>99748</v>
      </c>
      <c r="AM1442" s="30">
        <v>86550</v>
      </c>
      <c r="AN1442" s="30">
        <v>52966</v>
      </c>
      <c r="AO1442" s="30">
        <v>3400</v>
      </c>
      <c r="AP1442" s="30"/>
    </row>
    <row r="1443" spans="1:42" ht="13.5" customHeight="1">
      <c r="A1443" s="125"/>
      <c r="B1443" s="125"/>
      <c r="C1443" s="28" t="s">
        <v>382</v>
      </c>
      <c r="D1443" s="29" t="s">
        <v>383</v>
      </c>
      <c r="E1443" s="186">
        <v>101</v>
      </c>
      <c r="F1443" s="30">
        <v>0</v>
      </c>
      <c r="G1443" s="93">
        <v>9000</v>
      </c>
      <c r="H1443" s="186">
        <v>9000</v>
      </c>
      <c r="I1443" s="186"/>
      <c r="J1443" s="186">
        <v>0</v>
      </c>
      <c r="K1443" s="186">
        <v>0</v>
      </c>
      <c r="L1443" s="23">
        <f t="shared" si="1288"/>
        <v>9000</v>
      </c>
      <c r="M1443" s="23">
        <f t="shared" si="1289"/>
        <v>0</v>
      </c>
      <c r="N1443" s="186">
        <v>0</v>
      </c>
      <c r="O1443" s="186">
        <v>0</v>
      </c>
      <c r="P1443" s="186">
        <v>0</v>
      </c>
      <c r="Q1443" s="30">
        <v>0</v>
      </c>
      <c r="R1443" s="30">
        <v>0</v>
      </c>
      <c r="S1443" s="30">
        <v>0</v>
      </c>
      <c r="T1443" s="30">
        <v>0</v>
      </c>
      <c r="U1443" s="30">
        <v>0</v>
      </c>
      <c r="V1443" s="30">
        <v>0</v>
      </c>
      <c r="W1443" s="30">
        <v>0</v>
      </c>
      <c r="X1443" s="30">
        <v>0</v>
      </c>
      <c r="Y1443" s="30">
        <v>0</v>
      </c>
      <c r="Z1443" s="30">
        <v>0</v>
      </c>
      <c r="AA1443" s="30">
        <v>0</v>
      </c>
      <c r="AB1443" s="30">
        <v>0</v>
      </c>
      <c r="AC1443" s="30">
        <v>0</v>
      </c>
      <c r="AD1443" s="30">
        <v>0</v>
      </c>
      <c r="AE1443" s="292">
        <f t="shared" si="1270"/>
        <v>9000</v>
      </c>
      <c r="AF1443" s="30">
        <v>9000</v>
      </c>
      <c r="AG1443" s="30">
        <v>4389</v>
      </c>
      <c r="AH1443" s="93">
        <v>0</v>
      </c>
      <c r="AI1443" s="30">
        <v>0</v>
      </c>
      <c r="AJ1443" s="30">
        <v>0</v>
      </c>
      <c r="AK1443" s="30">
        <v>0</v>
      </c>
      <c r="AL1443" s="30">
        <v>0</v>
      </c>
      <c r="AM1443" s="30">
        <v>0</v>
      </c>
      <c r="AN1443" s="30">
        <v>0</v>
      </c>
      <c r="AO1443" s="30">
        <v>0</v>
      </c>
      <c r="AP1443" s="30">
        <v>0</v>
      </c>
    </row>
    <row r="1444" spans="1:42" ht="0.75" customHeight="1">
      <c r="A1444" s="125"/>
      <c r="B1444" s="125"/>
      <c r="C1444" s="28"/>
      <c r="D1444" s="29"/>
      <c r="E1444" s="186"/>
      <c r="F1444" s="30"/>
      <c r="G1444" s="93"/>
      <c r="H1444" s="186"/>
      <c r="I1444" s="186"/>
      <c r="J1444" s="186"/>
      <c r="K1444" s="186"/>
      <c r="L1444" s="23">
        <f t="shared" si="1288"/>
        <v>0</v>
      </c>
      <c r="M1444" s="23">
        <f t="shared" si="1289"/>
        <v>0</v>
      </c>
      <c r="N1444" s="186"/>
      <c r="O1444" s="186"/>
      <c r="P1444" s="186"/>
      <c r="Q1444" s="30"/>
      <c r="R1444" s="30"/>
      <c r="S1444" s="30"/>
      <c r="T1444" s="30"/>
      <c r="U1444" s="30"/>
      <c r="V1444" s="30"/>
      <c r="W1444" s="30"/>
      <c r="X1444" s="30"/>
      <c r="Y1444" s="30"/>
      <c r="Z1444" s="30"/>
      <c r="AA1444" s="30"/>
      <c r="AB1444" s="30"/>
      <c r="AC1444" s="30"/>
      <c r="AD1444" s="30"/>
      <c r="AE1444" s="292">
        <f t="shared" si="1270"/>
        <v>0</v>
      </c>
      <c r="AF1444" s="30"/>
      <c r="AG1444" s="30"/>
      <c r="AH1444" s="93"/>
      <c r="AI1444" s="30"/>
      <c r="AJ1444" s="30"/>
      <c r="AK1444" s="30"/>
      <c r="AL1444" s="30"/>
      <c r="AM1444" s="30"/>
      <c r="AN1444" s="30"/>
      <c r="AO1444" s="30"/>
      <c r="AP1444" s="30"/>
    </row>
    <row r="1445" spans="1:42" ht="13.5" hidden="1" customHeight="1">
      <c r="A1445" s="125"/>
      <c r="B1445" s="125"/>
      <c r="C1445" s="28"/>
      <c r="D1445" s="29"/>
      <c r="E1445" s="186"/>
      <c r="F1445" s="30"/>
      <c r="G1445" s="93"/>
      <c r="H1445" s="186"/>
      <c r="I1445" s="186"/>
      <c r="J1445" s="186"/>
      <c r="K1445" s="186"/>
      <c r="L1445" s="23">
        <f t="shared" si="1288"/>
        <v>0</v>
      </c>
      <c r="M1445" s="23">
        <f t="shared" si="1289"/>
        <v>0</v>
      </c>
      <c r="N1445" s="186"/>
      <c r="O1445" s="186"/>
      <c r="P1445" s="186"/>
      <c r="Q1445" s="30"/>
      <c r="R1445" s="30"/>
      <c r="S1445" s="30"/>
      <c r="T1445" s="30"/>
      <c r="U1445" s="30"/>
      <c r="V1445" s="30"/>
      <c r="W1445" s="30"/>
      <c r="X1445" s="30"/>
      <c r="Y1445" s="30"/>
      <c r="Z1445" s="30"/>
      <c r="AA1445" s="30"/>
      <c r="AB1445" s="30"/>
      <c r="AC1445" s="30"/>
      <c r="AD1445" s="30"/>
      <c r="AE1445" s="292">
        <f t="shared" si="1270"/>
        <v>0</v>
      </c>
      <c r="AF1445" s="30"/>
      <c r="AG1445" s="30"/>
      <c r="AH1445" s="93"/>
      <c r="AI1445" s="30"/>
      <c r="AJ1445" s="30"/>
      <c r="AK1445" s="30"/>
      <c r="AL1445" s="30"/>
      <c r="AM1445" s="30"/>
      <c r="AN1445" s="30"/>
      <c r="AO1445" s="30"/>
      <c r="AP1445" s="30"/>
    </row>
    <row r="1446" spans="1:42" ht="13.5" hidden="1" customHeight="1">
      <c r="A1446" s="125">
        <v>3</v>
      </c>
      <c r="B1446" s="125"/>
      <c r="C1446" s="236" t="s">
        <v>804</v>
      </c>
      <c r="D1446" s="237">
        <v>87.02</v>
      </c>
      <c r="E1446" s="276">
        <f t="shared" ref="E1446:T1448" si="1300">E1447</f>
        <v>0</v>
      </c>
      <c r="F1446" s="238">
        <f t="shared" si="1300"/>
        <v>0</v>
      </c>
      <c r="G1446" s="316">
        <f t="shared" si="1300"/>
        <v>0</v>
      </c>
      <c r="H1446" s="276">
        <f t="shared" si="1300"/>
        <v>0</v>
      </c>
      <c r="I1446" s="276">
        <f t="shared" si="1300"/>
        <v>0</v>
      </c>
      <c r="J1446" s="276">
        <f t="shared" si="1300"/>
        <v>0</v>
      </c>
      <c r="K1446" s="276">
        <f t="shared" si="1300"/>
        <v>0</v>
      </c>
      <c r="L1446" s="23">
        <f t="shared" si="1288"/>
        <v>0</v>
      </c>
      <c r="M1446" s="23">
        <f t="shared" si="1289"/>
        <v>0</v>
      </c>
      <c r="N1446" s="276">
        <f t="shared" si="1300"/>
        <v>0</v>
      </c>
      <c r="O1446" s="276">
        <f t="shared" si="1300"/>
        <v>0</v>
      </c>
      <c r="P1446" s="276">
        <f t="shared" si="1300"/>
        <v>0</v>
      </c>
      <c r="Q1446" s="238">
        <f t="shared" si="1300"/>
        <v>0</v>
      </c>
      <c r="R1446" s="238">
        <f t="shared" si="1300"/>
        <v>0</v>
      </c>
      <c r="S1446" s="238">
        <f t="shared" si="1300"/>
        <v>0</v>
      </c>
      <c r="T1446" s="238">
        <f t="shared" si="1300"/>
        <v>0</v>
      </c>
      <c r="U1446" s="238">
        <f t="shared" ref="U1446:AP1448" si="1301">U1447</f>
        <v>0</v>
      </c>
      <c r="V1446" s="238">
        <f t="shared" si="1301"/>
        <v>0</v>
      </c>
      <c r="W1446" s="238">
        <f t="shared" si="1301"/>
        <v>0</v>
      </c>
      <c r="X1446" s="238">
        <f t="shared" si="1301"/>
        <v>0</v>
      </c>
      <c r="Y1446" s="238">
        <f t="shared" si="1301"/>
        <v>0</v>
      </c>
      <c r="Z1446" s="238">
        <f t="shared" si="1301"/>
        <v>0</v>
      </c>
      <c r="AA1446" s="238">
        <f t="shared" si="1301"/>
        <v>0</v>
      </c>
      <c r="AB1446" s="238">
        <f t="shared" si="1301"/>
        <v>0</v>
      </c>
      <c r="AC1446" s="238">
        <f t="shared" si="1301"/>
        <v>0</v>
      </c>
      <c r="AD1446" s="238">
        <f t="shared" si="1301"/>
        <v>0</v>
      </c>
      <c r="AE1446" s="292">
        <f t="shared" si="1270"/>
        <v>0</v>
      </c>
      <c r="AF1446" s="238">
        <f t="shared" si="1301"/>
        <v>0</v>
      </c>
      <c r="AG1446" s="238">
        <f t="shared" si="1301"/>
        <v>0</v>
      </c>
      <c r="AH1446" s="316">
        <f t="shared" si="1301"/>
        <v>0</v>
      </c>
      <c r="AI1446" s="238">
        <f t="shared" si="1301"/>
        <v>0</v>
      </c>
      <c r="AJ1446" s="238">
        <f t="shared" si="1301"/>
        <v>0</v>
      </c>
      <c r="AK1446" s="238">
        <f t="shared" si="1301"/>
        <v>0</v>
      </c>
      <c r="AL1446" s="238">
        <f t="shared" si="1301"/>
        <v>0</v>
      </c>
      <c r="AM1446" s="238">
        <f t="shared" si="1301"/>
        <v>0</v>
      </c>
      <c r="AN1446" s="238">
        <f t="shared" si="1301"/>
        <v>0</v>
      </c>
      <c r="AO1446" s="238">
        <f t="shared" si="1301"/>
        <v>0</v>
      </c>
      <c r="AP1446" s="238">
        <f t="shared" si="1301"/>
        <v>0</v>
      </c>
    </row>
    <row r="1447" spans="1:42" ht="32.25" hidden="1" customHeight="1">
      <c r="A1447" s="125" t="s">
        <v>805</v>
      </c>
      <c r="B1447" s="125"/>
      <c r="C1447" s="154" t="s">
        <v>806</v>
      </c>
      <c r="D1447" s="155" t="s">
        <v>807</v>
      </c>
      <c r="E1447" s="263">
        <f t="shared" si="1300"/>
        <v>0</v>
      </c>
      <c r="F1447" s="156">
        <f t="shared" si="1300"/>
        <v>0</v>
      </c>
      <c r="G1447" s="300">
        <f t="shared" si="1300"/>
        <v>0</v>
      </c>
      <c r="H1447" s="263">
        <f t="shared" si="1300"/>
        <v>0</v>
      </c>
      <c r="I1447" s="263">
        <f t="shared" si="1300"/>
        <v>0</v>
      </c>
      <c r="J1447" s="263">
        <f t="shared" si="1300"/>
        <v>0</v>
      </c>
      <c r="K1447" s="263">
        <f t="shared" si="1300"/>
        <v>0</v>
      </c>
      <c r="L1447" s="23">
        <f t="shared" si="1288"/>
        <v>0</v>
      </c>
      <c r="M1447" s="23">
        <f t="shared" si="1289"/>
        <v>0</v>
      </c>
      <c r="N1447" s="263">
        <f t="shared" si="1300"/>
        <v>0</v>
      </c>
      <c r="O1447" s="263">
        <f t="shared" si="1300"/>
        <v>0</v>
      </c>
      <c r="P1447" s="263">
        <f t="shared" si="1300"/>
        <v>0</v>
      </c>
      <c r="Q1447" s="156">
        <f t="shared" si="1300"/>
        <v>0</v>
      </c>
      <c r="R1447" s="156">
        <f t="shared" si="1300"/>
        <v>0</v>
      </c>
      <c r="S1447" s="156">
        <f t="shared" si="1300"/>
        <v>0</v>
      </c>
      <c r="T1447" s="156">
        <f t="shared" si="1300"/>
        <v>0</v>
      </c>
      <c r="U1447" s="156">
        <f t="shared" si="1301"/>
        <v>0</v>
      </c>
      <c r="V1447" s="156">
        <f t="shared" si="1301"/>
        <v>0</v>
      </c>
      <c r="W1447" s="156">
        <f t="shared" si="1301"/>
        <v>0</v>
      </c>
      <c r="X1447" s="156">
        <f t="shared" si="1301"/>
        <v>0</v>
      </c>
      <c r="Y1447" s="156">
        <f t="shared" si="1301"/>
        <v>0</v>
      </c>
      <c r="Z1447" s="156">
        <f t="shared" si="1301"/>
        <v>0</v>
      </c>
      <c r="AA1447" s="156">
        <f t="shared" si="1301"/>
        <v>0</v>
      </c>
      <c r="AB1447" s="156">
        <f t="shared" si="1301"/>
        <v>0</v>
      </c>
      <c r="AC1447" s="156">
        <f t="shared" si="1301"/>
        <v>0</v>
      </c>
      <c r="AD1447" s="156">
        <f t="shared" si="1301"/>
        <v>0</v>
      </c>
      <c r="AE1447" s="292">
        <f t="shared" si="1270"/>
        <v>0</v>
      </c>
      <c r="AF1447" s="156">
        <f t="shared" si="1301"/>
        <v>0</v>
      </c>
      <c r="AG1447" s="156">
        <f t="shared" si="1301"/>
        <v>0</v>
      </c>
      <c r="AH1447" s="300">
        <f t="shared" si="1301"/>
        <v>0</v>
      </c>
      <c r="AI1447" s="156">
        <f t="shared" si="1301"/>
        <v>0</v>
      </c>
      <c r="AJ1447" s="156">
        <f t="shared" si="1301"/>
        <v>0</v>
      </c>
      <c r="AK1447" s="156">
        <f t="shared" si="1301"/>
        <v>0</v>
      </c>
      <c r="AL1447" s="156">
        <f t="shared" si="1301"/>
        <v>0</v>
      </c>
      <c r="AM1447" s="156">
        <f t="shared" si="1301"/>
        <v>0</v>
      </c>
      <c r="AN1447" s="156">
        <f t="shared" si="1301"/>
        <v>0</v>
      </c>
      <c r="AO1447" s="156">
        <f t="shared" si="1301"/>
        <v>0</v>
      </c>
      <c r="AP1447" s="156">
        <f t="shared" si="1301"/>
        <v>0</v>
      </c>
    </row>
    <row r="1448" spans="1:42" ht="22.5" hidden="1" customHeight="1">
      <c r="A1448" s="125"/>
      <c r="B1448" s="125"/>
      <c r="C1448" s="28" t="s">
        <v>311</v>
      </c>
      <c r="D1448" s="26"/>
      <c r="E1448" s="252">
        <f t="shared" si="1300"/>
        <v>0</v>
      </c>
      <c r="F1448" s="47">
        <f t="shared" si="1300"/>
        <v>0</v>
      </c>
      <c r="G1448" s="291">
        <f t="shared" si="1300"/>
        <v>0</v>
      </c>
      <c r="H1448" s="252">
        <f t="shared" si="1300"/>
        <v>0</v>
      </c>
      <c r="I1448" s="252">
        <f t="shared" si="1300"/>
        <v>0</v>
      </c>
      <c r="J1448" s="252">
        <f t="shared" si="1300"/>
        <v>0</v>
      </c>
      <c r="K1448" s="252">
        <f t="shared" si="1300"/>
        <v>0</v>
      </c>
      <c r="L1448" s="23">
        <f t="shared" si="1288"/>
        <v>0</v>
      </c>
      <c r="M1448" s="23">
        <f t="shared" si="1289"/>
        <v>0</v>
      </c>
      <c r="N1448" s="252">
        <f t="shared" si="1300"/>
        <v>0</v>
      </c>
      <c r="O1448" s="252">
        <f t="shared" si="1300"/>
        <v>0</v>
      </c>
      <c r="P1448" s="252">
        <f t="shared" si="1300"/>
        <v>0</v>
      </c>
      <c r="Q1448" s="47">
        <f t="shared" si="1300"/>
        <v>0</v>
      </c>
      <c r="R1448" s="47">
        <f t="shared" si="1300"/>
        <v>0</v>
      </c>
      <c r="S1448" s="47">
        <f t="shared" si="1300"/>
        <v>0</v>
      </c>
      <c r="T1448" s="47">
        <f t="shared" si="1300"/>
        <v>0</v>
      </c>
      <c r="U1448" s="47">
        <f t="shared" si="1301"/>
        <v>0</v>
      </c>
      <c r="V1448" s="47">
        <f t="shared" si="1301"/>
        <v>0</v>
      </c>
      <c r="W1448" s="47">
        <f t="shared" si="1301"/>
        <v>0</v>
      </c>
      <c r="X1448" s="47">
        <f t="shared" si="1301"/>
        <v>0</v>
      </c>
      <c r="Y1448" s="47">
        <f t="shared" si="1301"/>
        <v>0</v>
      </c>
      <c r="Z1448" s="47">
        <f t="shared" si="1301"/>
        <v>0</v>
      </c>
      <c r="AA1448" s="47">
        <f t="shared" si="1301"/>
        <v>0</v>
      </c>
      <c r="AB1448" s="47">
        <f t="shared" si="1301"/>
        <v>0</v>
      </c>
      <c r="AC1448" s="47">
        <f t="shared" si="1301"/>
        <v>0</v>
      </c>
      <c r="AD1448" s="47">
        <f t="shared" si="1301"/>
        <v>0</v>
      </c>
      <c r="AE1448" s="292">
        <f t="shared" si="1270"/>
        <v>0</v>
      </c>
      <c r="AF1448" s="47">
        <f t="shared" si="1301"/>
        <v>0</v>
      </c>
      <c r="AG1448" s="47">
        <f t="shared" si="1301"/>
        <v>0</v>
      </c>
      <c r="AH1448" s="291">
        <f t="shared" si="1301"/>
        <v>0</v>
      </c>
      <c r="AI1448" s="47">
        <f t="shared" si="1301"/>
        <v>0</v>
      </c>
      <c r="AJ1448" s="47">
        <f t="shared" si="1301"/>
        <v>0</v>
      </c>
      <c r="AK1448" s="47">
        <f t="shared" si="1301"/>
        <v>0</v>
      </c>
      <c r="AL1448" s="47">
        <f t="shared" si="1301"/>
        <v>0</v>
      </c>
      <c r="AM1448" s="47">
        <f t="shared" si="1301"/>
        <v>0</v>
      </c>
      <c r="AN1448" s="47">
        <f t="shared" si="1301"/>
        <v>0</v>
      </c>
      <c r="AO1448" s="47">
        <f t="shared" si="1301"/>
        <v>0</v>
      </c>
      <c r="AP1448" s="47">
        <f t="shared" si="1301"/>
        <v>0</v>
      </c>
    </row>
    <row r="1449" spans="1:42" ht="27.75" hidden="1" customHeight="1">
      <c r="A1449" s="125"/>
      <c r="B1449" s="125"/>
      <c r="C1449" s="223" t="s">
        <v>753</v>
      </c>
      <c r="D1449" s="224" t="s">
        <v>754</v>
      </c>
      <c r="E1449" s="186"/>
      <c r="F1449" s="30"/>
      <c r="G1449" s="93"/>
      <c r="H1449" s="186"/>
      <c r="I1449" s="186"/>
      <c r="J1449" s="186"/>
      <c r="K1449" s="186"/>
      <c r="L1449" s="23">
        <f t="shared" si="1288"/>
        <v>0</v>
      </c>
      <c r="M1449" s="23">
        <f t="shared" si="1289"/>
        <v>0</v>
      </c>
      <c r="N1449" s="186"/>
      <c r="O1449" s="186"/>
      <c r="P1449" s="186"/>
      <c r="Q1449" s="30"/>
      <c r="R1449" s="30"/>
      <c r="S1449" s="30"/>
      <c r="T1449" s="30"/>
      <c r="U1449" s="30"/>
      <c r="V1449" s="30"/>
      <c r="W1449" s="30"/>
      <c r="X1449" s="30"/>
      <c r="Y1449" s="30"/>
      <c r="Z1449" s="30"/>
      <c r="AA1449" s="30"/>
      <c r="AB1449" s="30"/>
      <c r="AC1449" s="30"/>
      <c r="AD1449" s="30"/>
      <c r="AE1449" s="292">
        <f t="shared" si="1270"/>
        <v>0</v>
      </c>
      <c r="AF1449" s="30"/>
      <c r="AG1449" s="30"/>
      <c r="AH1449" s="93"/>
      <c r="AI1449" s="30"/>
      <c r="AJ1449" s="30"/>
      <c r="AK1449" s="30"/>
      <c r="AL1449" s="30"/>
      <c r="AM1449" s="30"/>
      <c r="AN1449" s="30"/>
      <c r="AO1449" s="30"/>
      <c r="AP1449" s="30"/>
    </row>
    <row r="1450" spans="1:42" ht="22.5" hidden="1" customHeight="1">
      <c r="A1450" s="125"/>
      <c r="B1450" s="125"/>
      <c r="C1450" s="239" t="s">
        <v>808</v>
      </c>
      <c r="D1450" s="224"/>
      <c r="E1450" s="186">
        <v>0</v>
      </c>
      <c r="F1450" s="30">
        <v>0</v>
      </c>
      <c r="G1450" s="93">
        <v>0</v>
      </c>
      <c r="H1450" s="186">
        <v>0</v>
      </c>
      <c r="I1450" s="186">
        <v>0</v>
      </c>
      <c r="J1450" s="186">
        <v>0</v>
      </c>
      <c r="K1450" s="186">
        <v>0</v>
      </c>
      <c r="L1450" s="23">
        <f t="shared" si="1288"/>
        <v>0</v>
      </c>
      <c r="M1450" s="23">
        <f t="shared" si="1289"/>
        <v>0</v>
      </c>
      <c r="N1450" s="186">
        <v>0</v>
      </c>
      <c r="O1450" s="186">
        <v>0</v>
      </c>
      <c r="P1450" s="186">
        <v>0</v>
      </c>
      <c r="Q1450" s="30">
        <v>0</v>
      </c>
      <c r="R1450" s="30">
        <v>0</v>
      </c>
      <c r="S1450" s="30">
        <v>0</v>
      </c>
      <c r="T1450" s="30">
        <v>0</v>
      </c>
      <c r="U1450" s="30">
        <v>0</v>
      </c>
      <c r="V1450" s="30">
        <v>0</v>
      </c>
      <c r="W1450" s="30">
        <v>0</v>
      </c>
      <c r="X1450" s="30">
        <v>0</v>
      </c>
      <c r="Y1450" s="30">
        <v>0</v>
      </c>
      <c r="Z1450" s="30">
        <v>0</v>
      </c>
      <c r="AA1450" s="30">
        <v>0</v>
      </c>
      <c r="AB1450" s="30">
        <v>0</v>
      </c>
      <c r="AC1450" s="30">
        <v>0</v>
      </c>
      <c r="AD1450" s="30">
        <v>0</v>
      </c>
      <c r="AE1450" s="292">
        <f t="shared" si="1270"/>
        <v>0</v>
      </c>
      <c r="AF1450" s="30">
        <v>0</v>
      </c>
      <c r="AG1450" s="30">
        <v>0</v>
      </c>
      <c r="AH1450" s="93">
        <v>0</v>
      </c>
      <c r="AI1450" s="30">
        <v>0</v>
      </c>
      <c r="AJ1450" s="30">
        <v>0</v>
      </c>
      <c r="AK1450" s="30">
        <v>0</v>
      </c>
      <c r="AL1450" s="30">
        <v>0</v>
      </c>
      <c r="AM1450" s="30">
        <v>0</v>
      </c>
      <c r="AN1450" s="30">
        <v>0</v>
      </c>
      <c r="AO1450" s="30">
        <v>0</v>
      </c>
      <c r="AP1450" s="30">
        <v>0</v>
      </c>
    </row>
    <row r="1451" spans="1:42" ht="22.5" customHeight="1">
      <c r="A1451" s="240"/>
      <c r="B1451" s="240"/>
      <c r="C1451" s="241" t="s">
        <v>809</v>
      </c>
      <c r="D1451" s="242"/>
      <c r="E1451" s="277">
        <f t="shared" ref="E1451:K1451" si="1302">E11-E303</f>
        <v>-133351</v>
      </c>
      <c r="F1451" s="243">
        <f t="shared" si="1302"/>
        <v>0</v>
      </c>
      <c r="G1451" s="317">
        <f t="shared" si="1302"/>
        <v>-139793</v>
      </c>
      <c r="H1451" s="277">
        <f t="shared" si="1302"/>
        <v>-139793</v>
      </c>
      <c r="I1451" s="277">
        <f t="shared" si="1302"/>
        <v>0</v>
      </c>
      <c r="J1451" s="277">
        <f t="shared" si="1302"/>
        <v>0</v>
      </c>
      <c r="K1451" s="277">
        <f t="shared" si="1302"/>
        <v>0</v>
      </c>
      <c r="L1451" s="23">
        <f t="shared" si="1288"/>
        <v>-139793</v>
      </c>
      <c r="M1451" s="23">
        <f t="shared" si="1289"/>
        <v>0</v>
      </c>
      <c r="N1451" s="277">
        <f t="shared" ref="N1451:AD1451" si="1303">N11-N303</f>
        <v>0</v>
      </c>
      <c r="O1451" s="277">
        <f t="shared" si="1303"/>
        <v>0</v>
      </c>
      <c r="P1451" s="277">
        <f t="shared" si="1303"/>
        <v>0</v>
      </c>
      <c r="Q1451" s="243">
        <f t="shared" si="1303"/>
        <v>-1760</v>
      </c>
      <c r="R1451" s="243">
        <f t="shared" si="1303"/>
        <v>0</v>
      </c>
      <c r="S1451" s="243">
        <f t="shared" si="1303"/>
        <v>-1145.9999999999982</v>
      </c>
      <c r="T1451" s="243">
        <f t="shared" si="1303"/>
        <v>-275</v>
      </c>
      <c r="U1451" s="243">
        <f t="shared" si="1303"/>
        <v>-462</v>
      </c>
      <c r="V1451" s="243">
        <f t="shared" si="1303"/>
        <v>-913</v>
      </c>
      <c r="W1451" s="243">
        <f t="shared" si="1303"/>
        <v>-112.23999999999998</v>
      </c>
      <c r="X1451" s="243">
        <f t="shared" si="1303"/>
        <v>-73</v>
      </c>
      <c r="Y1451" s="243">
        <f t="shared" si="1303"/>
        <v>0</v>
      </c>
      <c r="Z1451" s="243">
        <f t="shared" si="1303"/>
        <v>0</v>
      </c>
      <c r="AA1451" s="243">
        <f t="shared" si="1303"/>
        <v>-9535</v>
      </c>
      <c r="AB1451" s="243">
        <f t="shared" si="1303"/>
        <v>-109.00000000000006</v>
      </c>
      <c r="AC1451" s="243">
        <f t="shared" si="1303"/>
        <v>-7543</v>
      </c>
      <c r="AD1451" s="243">
        <f t="shared" si="1303"/>
        <v>0</v>
      </c>
      <c r="AE1451" s="292">
        <f t="shared" si="1270"/>
        <v>-161721.24</v>
      </c>
      <c r="AF1451" s="243">
        <f t="shared" ref="AF1451:AP1451" si="1304">AF11-AF303</f>
        <v>-161721.24</v>
      </c>
      <c r="AG1451" s="243">
        <f t="shared" si="1304"/>
        <v>30750</v>
      </c>
      <c r="AH1451" s="317">
        <f t="shared" si="1304"/>
        <v>-110485</v>
      </c>
      <c r="AI1451" s="243">
        <f t="shared" si="1304"/>
        <v>0</v>
      </c>
      <c r="AJ1451" s="243">
        <f t="shared" si="1304"/>
        <v>0</v>
      </c>
      <c r="AK1451" s="243">
        <f t="shared" si="1304"/>
        <v>0</v>
      </c>
      <c r="AL1451" s="243">
        <f t="shared" si="1304"/>
        <v>90605</v>
      </c>
      <c r="AM1451" s="243">
        <f t="shared" si="1304"/>
        <v>0</v>
      </c>
      <c r="AN1451" s="243">
        <f t="shared" si="1304"/>
        <v>0</v>
      </c>
      <c r="AO1451" s="243">
        <f t="shared" si="1304"/>
        <v>0</v>
      </c>
      <c r="AP1451" s="243">
        <f t="shared" si="1304"/>
        <v>0</v>
      </c>
    </row>
    <row r="1455" spans="1:42" ht="15.75">
      <c r="C1455" s="436" t="s">
        <v>823</v>
      </c>
      <c r="D1455" s="437"/>
      <c r="E1455" s="437">
        <v>0</v>
      </c>
      <c r="F1455" s="437">
        <v>0</v>
      </c>
      <c r="G1455" s="437">
        <f>G1457+G1485+G1493+G1501+G1544+G1559+G1579+G1584+G1482</f>
        <v>110586</v>
      </c>
      <c r="H1455" s="437">
        <v>149600.89000000001</v>
      </c>
      <c r="I1455"/>
      <c r="J1455"/>
      <c r="K1455"/>
      <c r="L1455"/>
      <c r="M1455"/>
      <c r="N1455"/>
      <c r="O1455"/>
      <c r="P1455"/>
      <c r="Q1455"/>
      <c r="R1455"/>
      <c r="S1455"/>
      <c r="T1455"/>
      <c r="U1455"/>
      <c r="V1455"/>
      <c r="W1455"/>
      <c r="X1455"/>
      <c r="Y1455"/>
      <c r="Z1455"/>
      <c r="AA1455"/>
      <c r="AB1455"/>
      <c r="AC1455"/>
      <c r="AD1455"/>
      <c r="AE1455"/>
      <c r="AF1455"/>
      <c r="AG1455"/>
      <c r="AH1455" s="437">
        <f>AH1457+AH1485+AH1493+AH1501+AH1544+AH1559+AH1579+AH1584+AH1482</f>
        <v>110485</v>
      </c>
      <c r="AL1455" s="7">
        <v>115205</v>
      </c>
      <c r="AM1455" s="319">
        <f>G1455-AL1455</f>
        <v>-4619</v>
      </c>
    </row>
    <row r="1456" spans="1:42">
      <c r="C1456" s="456"/>
      <c r="D1456" s="457"/>
      <c r="E1456" s="458"/>
      <c r="F1456" s="456"/>
      <c r="G1456" s="459"/>
      <c r="H1456" s="459"/>
      <c r="I1456"/>
      <c r="J1456"/>
      <c r="K1456"/>
      <c r="L1456"/>
      <c r="M1456"/>
      <c r="N1456"/>
      <c r="O1456"/>
      <c r="P1456"/>
      <c r="Q1456"/>
      <c r="R1456"/>
      <c r="S1456"/>
      <c r="T1456"/>
      <c r="U1456"/>
      <c r="V1456"/>
      <c r="W1456"/>
      <c r="X1456"/>
      <c r="Y1456"/>
      <c r="Z1456"/>
      <c r="AA1456"/>
      <c r="AB1456"/>
      <c r="AC1456"/>
      <c r="AD1456"/>
      <c r="AE1456"/>
      <c r="AF1456"/>
      <c r="AG1456"/>
      <c r="AH1456" s="459"/>
    </row>
    <row r="1457" spans="3:35" ht="15.75">
      <c r="C1457" s="397" t="s">
        <v>825</v>
      </c>
      <c r="D1457" s="399"/>
      <c r="E1457" s="399">
        <v>0</v>
      </c>
      <c r="F1457" s="399">
        <v>0</v>
      </c>
      <c r="G1457" s="399">
        <f>G1458+G1461+G1468+G1470</f>
        <v>11604</v>
      </c>
      <c r="H1457" s="399">
        <v>18766</v>
      </c>
      <c r="I1457" s="399">
        <v>0</v>
      </c>
      <c r="J1457" s="399">
        <v>0</v>
      </c>
      <c r="K1457" s="399">
        <v>0</v>
      </c>
      <c r="L1457" s="399">
        <v>0</v>
      </c>
      <c r="M1457" s="399">
        <v>0</v>
      </c>
      <c r="N1457" s="399">
        <v>0</v>
      </c>
      <c r="O1457" s="399">
        <v>0</v>
      </c>
      <c r="P1457" s="399">
        <v>0</v>
      </c>
      <c r="Q1457" s="399">
        <v>0</v>
      </c>
      <c r="R1457" s="399">
        <v>0</v>
      </c>
      <c r="S1457" s="399">
        <v>0</v>
      </c>
      <c r="T1457" s="399">
        <v>0</v>
      </c>
      <c r="U1457" s="399">
        <v>0</v>
      </c>
      <c r="V1457" s="399">
        <v>0</v>
      </c>
      <c r="W1457" s="399">
        <v>0</v>
      </c>
      <c r="X1457" s="399">
        <v>0</v>
      </c>
      <c r="Y1457" s="399">
        <v>0</v>
      </c>
      <c r="Z1457" s="399">
        <v>0</v>
      </c>
      <c r="AA1457" s="399">
        <v>0</v>
      </c>
      <c r="AB1457" s="399">
        <v>0</v>
      </c>
      <c r="AC1457" s="399">
        <v>0</v>
      </c>
      <c r="AD1457" s="399">
        <v>0</v>
      </c>
      <c r="AE1457" s="399">
        <v>0</v>
      </c>
      <c r="AF1457" s="399"/>
      <c r="AG1457" s="254"/>
      <c r="AH1457" s="399">
        <f>AH1458+AH1461+AH1468+AH1470</f>
        <v>11604</v>
      </c>
      <c r="AI1457" s="319">
        <f>G1455+AH1451</f>
        <v>101</v>
      </c>
    </row>
    <row r="1458" spans="3:35" ht="15.75">
      <c r="C1458" s="398" t="s">
        <v>826</v>
      </c>
      <c r="D1458" s="402"/>
      <c r="E1458" s="402">
        <v>0</v>
      </c>
      <c r="F1458" s="402">
        <v>0</v>
      </c>
      <c r="G1458" s="402">
        <v>99</v>
      </c>
      <c r="H1458" s="402">
        <v>3609</v>
      </c>
      <c r="I1458" s="254"/>
      <c r="J1458" s="254"/>
      <c r="K1458" s="254"/>
      <c r="L1458" s="254"/>
      <c r="M1458" s="254"/>
      <c r="N1458" s="254"/>
      <c r="O1458" s="254"/>
      <c r="P1458" s="254"/>
      <c r="Q1458" s="254"/>
      <c r="R1458" s="254"/>
      <c r="S1458" s="254"/>
      <c r="T1458" s="254"/>
      <c r="U1458" s="254"/>
      <c r="V1458" s="254"/>
      <c r="W1458" s="254"/>
      <c r="X1458" s="254"/>
      <c r="Y1458" s="254"/>
      <c r="Z1458" s="254"/>
      <c r="AA1458" s="254"/>
      <c r="AB1458" s="254"/>
      <c r="AC1458" s="254"/>
      <c r="AD1458" s="254"/>
      <c r="AE1458" s="254"/>
      <c r="AF1458" s="254"/>
      <c r="AG1458" s="254"/>
      <c r="AH1458" s="402">
        <v>99</v>
      </c>
    </row>
    <row r="1459" spans="3:35" ht="31.5">
      <c r="C1459" s="389" t="s">
        <v>375</v>
      </c>
      <c r="D1459" s="401"/>
      <c r="E1459" s="424"/>
      <c r="F1459" s="254"/>
      <c r="G1459" s="423">
        <v>99</v>
      </c>
      <c r="H1459" s="423">
        <v>3609</v>
      </c>
      <c r="I1459" s="254"/>
      <c r="J1459" s="254"/>
      <c r="K1459" s="254"/>
      <c r="L1459" s="254"/>
      <c r="M1459" s="254"/>
      <c r="N1459" s="254"/>
      <c r="O1459" s="254"/>
      <c r="P1459" s="254"/>
      <c r="Q1459" s="254"/>
      <c r="R1459" s="254"/>
      <c r="S1459" s="254"/>
      <c r="T1459" s="254"/>
      <c r="U1459" s="254"/>
      <c r="V1459" s="254"/>
      <c r="W1459" s="254"/>
      <c r="X1459" s="254"/>
      <c r="Y1459" s="254"/>
      <c r="Z1459" s="254"/>
      <c r="AA1459" s="254"/>
      <c r="AB1459" s="254"/>
      <c r="AC1459" s="254"/>
      <c r="AD1459" s="254"/>
      <c r="AE1459" s="254"/>
      <c r="AF1459" s="254"/>
      <c r="AG1459" s="254"/>
      <c r="AH1459" s="423">
        <v>99</v>
      </c>
    </row>
    <row r="1460" spans="3:35" ht="15.75">
      <c r="C1460" s="390" t="s">
        <v>828</v>
      </c>
      <c r="D1460" s="401"/>
      <c r="E1460" s="401">
        <v>99</v>
      </c>
      <c r="F1460" s="401">
        <v>99</v>
      </c>
      <c r="G1460" s="401">
        <v>99</v>
      </c>
      <c r="H1460" s="401">
        <v>99</v>
      </c>
      <c r="I1460" s="254"/>
      <c r="J1460" s="254"/>
      <c r="K1460" s="254"/>
      <c r="L1460" s="254"/>
      <c r="M1460" s="254"/>
      <c r="N1460" s="254"/>
      <c r="O1460" s="254"/>
      <c r="P1460" s="254"/>
      <c r="Q1460" s="254"/>
      <c r="R1460" s="254"/>
      <c r="S1460" s="254"/>
      <c r="T1460" s="254"/>
      <c r="U1460" s="254"/>
      <c r="V1460" s="254"/>
      <c r="W1460" s="254"/>
      <c r="X1460" s="254"/>
      <c r="Y1460" s="254"/>
      <c r="Z1460" s="254"/>
      <c r="AA1460" s="254"/>
      <c r="AB1460" s="254"/>
      <c r="AC1460" s="254"/>
      <c r="AD1460" s="254"/>
      <c r="AE1460" s="254"/>
      <c r="AF1460" s="254"/>
      <c r="AG1460" s="254"/>
      <c r="AH1460" s="401">
        <v>99</v>
      </c>
    </row>
    <row r="1461" spans="3:35" ht="15.75">
      <c r="C1461" s="398" t="s">
        <v>829</v>
      </c>
      <c r="D1461" s="402"/>
      <c r="E1461" s="402">
        <v>0</v>
      </c>
      <c r="F1461" s="402">
        <v>0</v>
      </c>
      <c r="G1461" s="402">
        <f>G1462+G1464+G1466</f>
        <v>7054</v>
      </c>
      <c r="H1461" s="402">
        <v>11619</v>
      </c>
      <c r="I1461" s="254"/>
      <c r="J1461" s="254"/>
      <c r="K1461" s="254"/>
      <c r="L1461" s="254"/>
      <c r="M1461" s="254"/>
      <c r="N1461" s="254"/>
      <c r="O1461" s="254"/>
      <c r="P1461" s="254"/>
      <c r="Q1461" s="254"/>
      <c r="R1461" s="254"/>
      <c r="S1461" s="254"/>
      <c r="T1461" s="254"/>
      <c r="U1461" s="254"/>
      <c r="V1461" s="254"/>
      <c r="W1461" s="254"/>
      <c r="X1461" s="254"/>
      <c r="Y1461" s="254"/>
      <c r="Z1461" s="254"/>
      <c r="AA1461" s="254"/>
      <c r="AB1461" s="254"/>
      <c r="AC1461" s="254"/>
      <c r="AD1461" s="254"/>
      <c r="AE1461" s="254"/>
      <c r="AF1461" s="254"/>
      <c r="AG1461" s="254"/>
      <c r="AH1461" s="402">
        <f>AH1462+AH1464+AH1466</f>
        <v>7054</v>
      </c>
    </row>
    <row r="1462" spans="3:35" ht="31.5">
      <c r="C1462" s="391" t="s">
        <v>398</v>
      </c>
      <c r="D1462" s="401"/>
      <c r="E1462" s="424"/>
      <c r="F1462" s="254"/>
      <c r="G1462" s="423">
        <v>277</v>
      </c>
      <c r="H1462" s="423">
        <v>342</v>
      </c>
      <c r="I1462" s="254"/>
      <c r="J1462" s="254"/>
      <c r="K1462" s="254"/>
      <c r="L1462" s="254"/>
      <c r="M1462" s="254"/>
      <c r="N1462" s="254"/>
      <c r="O1462" s="254"/>
      <c r="P1462" s="254"/>
      <c r="Q1462" s="254"/>
      <c r="R1462" s="254"/>
      <c r="S1462" s="254"/>
      <c r="T1462" s="254"/>
      <c r="U1462" s="254"/>
      <c r="V1462" s="254"/>
      <c r="W1462" s="254"/>
      <c r="X1462" s="254"/>
      <c r="Y1462" s="254"/>
      <c r="Z1462" s="254"/>
      <c r="AA1462" s="254"/>
      <c r="AB1462" s="254"/>
      <c r="AC1462" s="254"/>
      <c r="AD1462" s="254"/>
      <c r="AE1462" s="254"/>
      <c r="AF1462" s="254"/>
      <c r="AG1462" s="254"/>
      <c r="AH1462" s="423">
        <v>277</v>
      </c>
    </row>
    <row r="1463" spans="3:35" ht="15">
      <c r="C1463" s="392" t="s">
        <v>830</v>
      </c>
      <c r="D1463" s="401"/>
      <c r="E1463" s="401">
        <v>277</v>
      </c>
      <c r="F1463" s="401">
        <v>277</v>
      </c>
      <c r="G1463" s="401">
        <v>277</v>
      </c>
      <c r="H1463" s="401">
        <v>277</v>
      </c>
      <c r="I1463" s="254"/>
      <c r="J1463" s="254"/>
      <c r="K1463" s="254"/>
      <c r="L1463" s="254"/>
      <c r="M1463" s="254"/>
      <c r="N1463" s="254"/>
      <c r="O1463" s="254"/>
      <c r="P1463" s="254"/>
      <c r="Q1463" s="254"/>
      <c r="R1463" s="254"/>
      <c r="S1463" s="254"/>
      <c r="T1463" s="254"/>
      <c r="U1463" s="254"/>
      <c r="V1463" s="254"/>
      <c r="W1463" s="254"/>
      <c r="X1463" s="254"/>
      <c r="Y1463" s="254"/>
      <c r="Z1463" s="254"/>
      <c r="AA1463" s="254"/>
      <c r="AB1463" s="254"/>
      <c r="AC1463" s="254"/>
      <c r="AD1463" s="254"/>
      <c r="AE1463" s="254"/>
      <c r="AF1463" s="254"/>
      <c r="AG1463" s="254"/>
      <c r="AH1463" s="401">
        <v>277</v>
      </c>
    </row>
    <row r="1464" spans="3:35" ht="47.25">
      <c r="C1464" s="393" t="s">
        <v>404</v>
      </c>
      <c r="D1464" s="401"/>
      <c r="E1464" s="424"/>
      <c r="F1464" s="254"/>
      <c r="G1464" s="423">
        <v>277</v>
      </c>
      <c r="H1464" s="423">
        <v>277</v>
      </c>
      <c r="I1464" s="254"/>
      <c r="J1464" s="254"/>
      <c r="K1464" s="254"/>
      <c r="L1464" s="254"/>
      <c r="M1464" s="254"/>
      <c r="N1464" s="254"/>
      <c r="O1464" s="254"/>
      <c r="P1464" s="254"/>
      <c r="Q1464" s="254"/>
      <c r="R1464" s="254"/>
      <c r="S1464" s="254"/>
      <c r="T1464" s="254"/>
      <c r="U1464" s="254"/>
      <c r="V1464" s="254"/>
      <c r="W1464" s="254"/>
      <c r="X1464" s="254"/>
      <c r="Y1464" s="254"/>
      <c r="Z1464" s="254"/>
      <c r="AA1464" s="254"/>
      <c r="AB1464" s="254"/>
      <c r="AC1464" s="254"/>
      <c r="AD1464" s="254"/>
      <c r="AE1464" s="254"/>
      <c r="AF1464" s="254"/>
      <c r="AG1464" s="254"/>
      <c r="AH1464" s="423">
        <v>277</v>
      </c>
    </row>
    <row r="1465" spans="3:35" ht="15">
      <c r="C1465" s="392" t="s">
        <v>830</v>
      </c>
      <c r="D1465" s="401"/>
      <c r="E1465" s="401">
        <v>277</v>
      </c>
      <c r="F1465" s="401">
        <v>277</v>
      </c>
      <c r="G1465" s="401">
        <v>277</v>
      </c>
      <c r="H1465" s="401">
        <v>277</v>
      </c>
      <c r="I1465" s="401">
        <v>277</v>
      </c>
      <c r="J1465" s="401">
        <v>277</v>
      </c>
      <c r="K1465" s="401">
        <v>277</v>
      </c>
      <c r="L1465" s="401">
        <v>277</v>
      </c>
      <c r="M1465" s="401">
        <v>277</v>
      </c>
      <c r="N1465" s="401">
        <v>277</v>
      </c>
      <c r="O1465" s="401">
        <v>277</v>
      </c>
      <c r="P1465" s="401">
        <v>277</v>
      </c>
      <c r="Q1465" s="401">
        <v>277</v>
      </c>
      <c r="R1465" s="401">
        <v>277</v>
      </c>
      <c r="S1465" s="401">
        <v>277</v>
      </c>
      <c r="T1465" s="401">
        <v>277</v>
      </c>
      <c r="U1465" s="401">
        <v>277</v>
      </c>
      <c r="V1465" s="401">
        <v>277</v>
      </c>
      <c r="W1465" s="401">
        <v>277</v>
      </c>
      <c r="X1465" s="401">
        <v>277</v>
      </c>
      <c r="Y1465" s="401">
        <v>277</v>
      </c>
      <c r="Z1465" s="401">
        <v>277</v>
      </c>
      <c r="AA1465" s="401">
        <v>277</v>
      </c>
      <c r="AB1465" s="401">
        <v>277</v>
      </c>
      <c r="AC1465" s="401">
        <v>277</v>
      </c>
      <c r="AD1465" s="401">
        <v>277</v>
      </c>
      <c r="AE1465" s="401">
        <v>277</v>
      </c>
      <c r="AF1465" s="401"/>
      <c r="AG1465" s="254"/>
      <c r="AH1465" s="401">
        <v>277</v>
      </c>
    </row>
    <row r="1466" spans="3:35" ht="31.5">
      <c r="C1466" s="394" t="s">
        <v>400</v>
      </c>
      <c r="D1466" s="401"/>
      <c r="E1466" s="424"/>
      <c r="F1466" s="254"/>
      <c r="G1466" s="438">
        <f>G1467</f>
        <v>6500</v>
      </c>
      <c r="H1466" s="438">
        <v>11000</v>
      </c>
      <c r="I1466" s="254"/>
      <c r="J1466" s="254"/>
      <c r="K1466" s="254"/>
      <c r="L1466" s="254"/>
      <c r="M1466" s="254"/>
      <c r="N1466" s="254"/>
      <c r="O1466" s="254"/>
      <c r="P1466" s="254"/>
      <c r="Q1466" s="254"/>
      <c r="R1466" s="254"/>
      <c r="S1466" s="254"/>
      <c r="T1466" s="254"/>
      <c r="U1466" s="254"/>
      <c r="V1466" s="254"/>
      <c r="W1466" s="254"/>
      <c r="X1466" s="254"/>
      <c r="Y1466" s="254"/>
      <c r="Z1466" s="254"/>
      <c r="AA1466" s="254"/>
      <c r="AB1466" s="254"/>
      <c r="AC1466" s="254"/>
      <c r="AD1466" s="254"/>
      <c r="AE1466" s="254"/>
      <c r="AF1466" s="254"/>
      <c r="AG1466" s="254"/>
      <c r="AH1466" s="423">
        <f>AH1467</f>
        <v>6500</v>
      </c>
    </row>
    <row r="1467" spans="3:35" ht="15">
      <c r="C1467" s="392" t="s">
        <v>830</v>
      </c>
      <c r="D1467" s="401"/>
      <c r="E1467" s="424"/>
      <c r="F1467" s="254"/>
      <c r="G1467" s="153">
        <v>6500</v>
      </c>
      <c r="H1467" s="404"/>
      <c r="I1467" s="254"/>
      <c r="J1467" s="254"/>
      <c r="K1467" s="254"/>
      <c r="L1467" s="254"/>
      <c r="M1467" s="254"/>
      <c r="N1467" s="254"/>
      <c r="O1467" s="254"/>
      <c r="P1467" s="254"/>
      <c r="Q1467" s="254"/>
      <c r="R1467" s="254"/>
      <c r="S1467" s="254"/>
      <c r="T1467" s="254"/>
      <c r="U1467" s="254"/>
      <c r="V1467" s="254"/>
      <c r="W1467" s="254"/>
      <c r="X1467" s="254"/>
      <c r="Y1467" s="254"/>
      <c r="Z1467" s="254"/>
      <c r="AA1467" s="254"/>
      <c r="AB1467" s="254"/>
      <c r="AC1467" s="254"/>
      <c r="AD1467" s="254"/>
      <c r="AE1467" s="254"/>
      <c r="AF1467" s="254"/>
      <c r="AG1467" s="474"/>
      <c r="AH1467" s="234">
        <v>6500</v>
      </c>
    </row>
    <row r="1468" spans="3:35" ht="15.75">
      <c r="C1468" s="433" t="s">
        <v>832</v>
      </c>
      <c r="D1468" s="400"/>
      <c r="E1468" s="424"/>
      <c r="F1468" s="254"/>
      <c r="G1468" s="439">
        <v>800</v>
      </c>
      <c r="H1468" s="439">
        <v>800</v>
      </c>
      <c r="I1468" s="254"/>
      <c r="J1468" s="254"/>
      <c r="K1468" s="254"/>
      <c r="L1468" s="254"/>
      <c r="M1468" s="254"/>
      <c r="N1468" s="254"/>
      <c r="O1468" s="254"/>
      <c r="P1468" s="254"/>
      <c r="Q1468" s="254"/>
      <c r="R1468" s="254"/>
      <c r="S1468" s="254"/>
      <c r="T1468" s="254"/>
      <c r="U1468" s="254"/>
      <c r="V1468" s="254"/>
      <c r="W1468" s="254"/>
      <c r="X1468" s="254"/>
      <c r="Y1468" s="254"/>
      <c r="Z1468" s="254"/>
      <c r="AA1468" s="254"/>
      <c r="AB1468" s="254"/>
      <c r="AC1468" s="254"/>
      <c r="AD1468" s="254"/>
      <c r="AE1468" s="254"/>
      <c r="AF1468" s="254"/>
      <c r="AG1468" s="254"/>
      <c r="AH1468" s="439">
        <v>800</v>
      </c>
    </row>
    <row r="1469" spans="3:35" ht="63">
      <c r="C1469" s="407" t="s">
        <v>833</v>
      </c>
      <c r="D1469" s="401"/>
      <c r="E1469" s="424"/>
      <c r="F1469" s="254"/>
      <c r="G1469" s="423">
        <v>800</v>
      </c>
      <c r="H1469" s="423">
        <v>800</v>
      </c>
      <c r="I1469" s="254"/>
      <c r="J1469" s="254"/>
      <c r="K1469" s="254"/>
      <c r="L1469" s="254"/>
      <c r="M1469" s="254"/>
      <c r="N1469" s="254"/>
      <c r="O1469" s="254"/>
      <c r="P1469" s="254"/>
      <c r="Q1469" s="254"/>
      <c r="R1469" s="254"/>
      <c r="S1469" s="254"/>
      <c r="T1469" s="254"/>
      <c r="U1469" s="254"/>
      <c r="V1469" s="254"/>
      <c r="W1469" s="254"/>
      <c r="X1469" s="254"/>
      <c r="Y1469" s="254"/>
      <c r="Z1469" s="254"/>
      <c r="AA1469" s="254"/>
      <c r="AB1469" s="254"/>
      <c r="AC1469" s="254"/>
      <c r="AD1469" s="254"/>
      <c r="AE1469" s="254"/>
      <c r="AF1469" s="254"/>
      <c r="AG1469" s="254"/>
      <c r="AH1469" s="423">
        <v>800</v>
      </c>
    </row>
    <row r="1470" spans="3:35" ht="15.75">
      <c r="C1470" s="434" t="s">
        <v>322</v>
      </c>
      <c r="D1470" s="440"/>
      <c r="E1470" s="440">
        <v>0</v>
      </c>
      <c r="F1470" s="440">
        <v>0</v>
      </c>
      <c r="G1470" s="440">
        <f>G1472+G1473+G1474+G1475+G1476+G1477+G1478+G1479+G1480+G1481+G1471</f>
        <v>3651</v>
      </c>
      <c r="H1470" s="440">
        <v>2738</v>
      </c>
      <c r="I1470" s="254"/>
      <c r="J1470" s="254"/>
      <c r="K1470" s="254"/>
      <c r="L1470" s="254"/>
      <c r="M1470" s="254"/>
      <c r="N1470" s="254"/>
      <c r="O1470" s="254"/>
      <c r="P1470" s="254"/>
      <c r="Q1470" s="254"/>
      <c r="R1470" s="254"/>
      <c r="S1470" s="254"/>
      <c r="T1470" s="254"/>
      <c r="U1470" s="254"/>
      <c r="V1470" s="254"/>
      <c r="W1470" s="254"/>
      <c r="X1470" s="254"/>
      <c r="Y1470" s="254"/>
      <c r="Z1470" s="254"/>
      <c r="AA1470" s="254"/>
      <c r="AB1470" s="254"/>
      <c r="AC1470" s="254"/>
      <c r="AD1470" s="254"/>
      <c r="AE1470" s="254"/>
      <c r="AF1470" s="254"/>
      <c r="AG1470" s="254"/>
      <c r="AH1470" s="440">
        <f>AH1472+AH1473+AH1474+AH1475+AH1476+AH1477+AH1478+AH1479+AH1480+AH1481+AH1471</f>
        <v>3651</v>
      </c>
    </row>
    <row r="1471" spans="3:35" ht="15.75">
      <c r="C1471" s="434" t="s">
        <v>834</v>
      </c>
      <c r="D1471" s="440"/>
      <c r="E1471" s="440"/>
      <c r="F1471" s="440"/>
      <c r="G1471" s="440">
        <v>257</v>
      </c>
      <c r="H1471" s="440"/>
      <c r="I1471" s="254"/>
      <c r="J1471" s="254"/>
      <c r="K1471" s="254"/>
      <c r="L1471" s="254"/>
      <c r="M1471" s="254"/>
      <c r="N1471" s="254"/>
      <c r="O1471" s="254"/>
      <c r="P1471" s="254"/>
      <c r="Q1471" s="254"/>
      <c r="R1471" s="254"/>
      <c r="S1471" s="254"/>
      <c r="T1471" s="254"/>
      <c r="U1471" s="254"/>
      <c r="V1471" s="254"/>
      <c r="W1471" s="254"/>
      <c r="X1471" s="254"/>
      <c r="Y1471" s="254"/>
      <c r="Z1471" s="254"/>
      <c r="AA1471" s="254"/>
      <c r="AB1471" s="254"/>
      <c r="AC1471" s="254"/>
      <c r="AD1471" s="254"/>
      <c r="AE1471" s="254"/>
      <c r="AF1471" s="254"/>
      <c r="AG1471" s="254"/>
      <c r="AH1471" s="440">
        <v>257</v>
      </c>
    </row>
    <row r="1472" spans="3:35" ht="15.75">
      <c r="C1472" s="390" t="s">
        <v>835</v>
      </c>
      <c r="D1472" s="401"/>
      <c r="E1472" s="424"/>
      <c r="F1472" s="254"/>
      <c r="G1472" s="423">
        <v>1000</v>
      </c>
      <c r="H1472" s="423">
        <v>1000</v>
      </c>
      <c r="I1472" s="254"/>
      <c r="J1472" s="254"/>
      <c r="K1472" s="254"/>
      <c r="L1472" s="254"/>
      <c r="M1472" s="254"/>
      <c r="N1472" s="254"/>
      <c r="O1472" s="254"/>
      <c r="P1472" s="254"/>
      <c r="Q1472" s="254"/>
      <c r="R1472" s="254"/>
      <c r="S1472" s="254"/>
      <c r="T1472" s="254"/>
      <c r="U1472" s="254"/>
      <c r="V1472" s="254"/>
      <c r="W1472" s="254"/>
      <c r="X1472" s="254"/>
      <c r="Y1472" s="254"/>
      <c r="Z1472" s="254"/>
      <c r="AA1472" s="254"/>
      <c r="AB1472" s="254"/>
      <c r="AC1472" s="254"/>
      <c r="AD1472" s="254"/>
      <c r="AE1472" s="254"/>
      <c r="AF1472" s="254"/>
      <c r="AG1472" s="254"/>
      <c r="AH1472" s="423">
        <v>1000</v>
      </c>
    </row>
    <row r="1473" spans="3:34" ht="126">
      <c r="C1473" s="408" t="s">
        <v>836</v>
      </c>
      <c r="D1473" s="401"/>
      <c r="E1473" s="424"/>
      <c r="F1473" s="254"/>
      <c r="G1473" s="423">
        <v>210</v>
      </c>
      <c r="H1473" s="423">
        <v>210</v>
      </c>
      <c r="I1473" s="254"/>
      <c r="J1473" s="254"/>
      <c r="K1473" s="254"/>
      <c r="L1473" s="254"/>
      <c r="M1473" s="254"/>
      <c r="N1473" s="254"/>
      <c r="O1473" s="254"/>
      <c r="P1473" s="254"/>
      <c r="Q1473" s="254"/>
      <c r="R1473" s="254"/>
      <c r="S1473" s="254"/>
      <c r="T1473" s="254"/>
      <c r="U1473" s="254"/>
      <c r="V1473" s="254"/>
      <c r="W1473" s="254"/>
      <c r="X1473" s="254"/>
      <c r="Y1473" s="254"/>
      <c r="Z1473" s="254"/>
      <c r="AA1473" s="254"/>
      <c r="AB1473" s="254"/>
      <c r="AC1473" s="254"/>
      <c r="AD1473" s="254"/>
      <c r="AE1473" s="254"/>
      <c r="AF1473" s="254"/>
      <c r="AG1473" s="254"/>
      <c r="AH1473" s="423">
        <v>210</v>
      </c>
    </row>
    <row r="1474" spans="3:34" ht="31.5">
      <c r="C1474" s="409" t="s">
        <v>837</v>
      </c>
      <c r="D1474" s="401"/>
      <c r="E1474" s="424"/>
      <c r="F1474" s="254"/>
      <c r="G1474" s="423">
        <v>350</v>
      </c>
      <c r="H1474" s="423">
        <v>350</v>
      </c>
      <c r="I1474" s="254"/>
      <c r="J1474" s="254"/>
      <c r="K1474" s="254"/>
      <c r="L1474" s="254"/>
      <c r="M1474" s="254"/>
      <c r="N1474" s="254"/>
      <c r="O1474" s="254"/>
      <c r="P1474" s="254"/>
      <c r="Q1474" s="254"/>
      <c r="R1474" s="254"/>
      <c r="S1474" s="254"/>
      <c r="T1474" s="254"/>
      <c r="U1474" s="254"/>
      <c r="V1474" s="254"/>
      <c r="W1474" s="254"/>
      <c r="X1474" s="254"/>
      <c r="Y1474" s="254"/>
      <c r="Z1474" s="254"/>
      <c r="AA1474" s="254"/>
      <c r="AB1474" s="254"/>
      <c r="AC1474" s="254"/>
      <c r="AD1474" s="254"/>
      <c r="AE1474" s="254"/>
      <c r="AF1474" s="254"/>
      <c r="AG1474" s="423"/>
      <c r="AH1474" s="423">
        <v>350</v>
      </c>
    </row>
    <row r="1475" spans="3:34" ht="31.5">
      <c r="C1475" s="390" t="s">
        <v>839</v>
      </c>
      <c r="D1475" s="401"/>
      <c r="E1475" s="424"/>
      <c r="F1475" s="254"/>
      <c r="G1475" s="423">
        <v>178</v>
      </c>
      <c r="H1475" s="423">
        <v>178</v>
      </c>
      <c r="I1475" s="254"/>
      <c r="J1475" s="254"/>
      <c r="K1475" s="254"/>
      <c r="L1475" s="254"/>
      <c r="M1475" s="254"/>
      <c r="N1475" s="254"/>
      <c r="O1475" s="254"/>
      <c r="P1475" s="254"/>
      <c r="Q1475" s="254"/>
      <c r="R1475" s="254"/>
      <c r="S1475" s="254"/>
      <c r="T1475" s="254"/>
      <c r="U1475" s="254"/>
      <c r="V1475" s="254"/>
      <c r="W1475" s="254"/>
      <c r="X1475" s="254"/>
      <c r="Y1475" s="254"/>
      <c r="Z1475" s="254"/>
      <c r="AA1475" s="254"/>
      <c r="AB1475" s="254"/>
      <c r="AC1475" s="254"/>
      <c r="AD1475" s="254"/>
      <c r="AE1475" s="254"/>
      <c r="AF1475" s="254"/>
      <c r="AG1475" s="423"/>
      <c r="AH1475" s="423">
        <v>178</v>
      </c>
    </row>
    <row r="1476" spans="3:34" ht="31.5">
      <c r="C1476" s="421" t="s">
        <v>840</v>
      </c>
      <c r="D1476" s="432"/>
      <c r="E1476" s="424"/>
      <c r="F1476" s="254"/>
      <c r="G1476" s="419">
        <v>1000</v>
      </c>
      <c r="H1476" s="419">
        <v>1000</v>
      </c>
      <c r="I1476" s="254"/>
      <c r="J1476" s="254"/>
      <c r="K1476" s="254"/>
      <c r="L1476" s="254"/>
      <c r="M1476" s="254"/>
      <c r="N1476" s="254"/>
      <c r="O1476" s="254"/>
      <c r="P1476" s="254"/>
      <c r="Q1476" s="254"/>
      <c r="R1476" s="254"/>
      <c r="S1476" s="254"/>
      <c r="T1476" s="254"/>
      <c r="U1476" s="254"/>
      <c r="V1476" s="254"/>
      <c r="W1476" s="254"/>
      <c r="X1476" s="254"/>
      <c r="Y1476" s="254"/>
      <c r="Z1476" s="254"/>
      <c r="AA1476" s="254"/>
      <c r="AB1476" s="254"/>
      <c r="AC1476" s="254"/>
      <c r="AD1476" s="254"/>
      <c r="AE1476" s="254"/>
      <c r="AF1476" s="254"/>
      <c r="AG1476" s="254"/>
      <c r="AH1476" s="419">
        <v>1000</v>
      </c>
    </row>
    <row r="1477" spans="3:34" ht="47.25">
      <c r="C1477" s="512" t="s">
        <v>841</v>
      </c>
      <c r="D1477" s="432"/>
      <c r="E1477" s="404"/>
      <c r="F1477" s="404"/>
      <c r="G1477" s="420">
        <v>149</v>
      </c>
      <c r="H1477" s="420"/>
      <c r="I1477" s="404"/>
      <c r="J1477" s="404"/>
      <c r="K1477" s="404"/>
      <c r="L1477" s="404"/>
      <c r="M1477" s="404"/>
      <c r="N1477" s="404"/>
      <c r="O1477" s="404"/>
      <c r="P1477" s="404"/>
      <c r="Q1477" s="404"/>
      <c r="R1477" s="404"/>
      <c r="S1477" s="404"/>
      <c r="T1477" s="404"/>
      <c r="U1477" s="404"/>
      <c r="V1477" s="404"/>
      <c r="W1477" s="404"/>
      <c r="X1477" s="404"/>
      <c r="Y1477" s="404"/>
      <c r="Z1477" s="404"/>
      <c r="AA1477" s="404"/>
      <c r="AB1477" s="404"/>
      <c r="AC1477" s="404"/>
      <c r="AD1477" s="404"/>
      <c r="AE1477" s="404"/>
      <c r="AF1477" s="404"/>
      <c r="AG1477" s="404"/>
      <c r="AH1477" s="420">
        <v>149</v>
      </c>
    </row>
    <row r="1478" spans="3:34" ht="47.25">
      <c r="C1478" s="408" t="s">
        <v>843</v>
      </c>
      <c r="D1478" s="432"/>
      <c r="E1478" s="404"/>
      <c r="F1478" s="404"/>
      <c r="G1478" s="420">
        <v>58</v>
      </c>
      <c r="H1478" s="420"/>
      <c r="I1478" s="404"/>
      <c r="J1478" s="404"/>
      <c r="K1478" s="404"/>
      <c r="L1478" s="404"/>
      <c r="M1478" s="404"/>
      <c r="N1478" s="404"/>
      <c r="O1478" s="404"/>
      <c r="P1478" s="404"/>
      <c r="Q1478" s="404"/>
      <c r="R1478" s="404"/>
      <c r="S1478" s="404"/>
      <c r="T1478" s="404"/>
      <c r="U1478" s="404"/>
      <c r="V1478" s="404"/>
      <c r="W1478" s="404"/>
      <c r="X1478" s="404"/>
      <c r="Y1478" s="404"/>
      <c r="Z1478" s="404"/>
      <c r="AA1478" s="404"/>
      <c r="AB1478" s="404"/>
      <c r="AC1478" s="404"/>
      <c r="AD1478" s="404"/>
      <c r="AE1478" s="404"/>
      <c r="AF1478" s="404"/>
      <c r="AG1478" s="404"/>
      <c r="AH1478" s="420">
        <v>58</v>
      </c>
    </row>
    <row r="1479" spans="3:34" ht="141.75">
      <c r="C1479" s="409" t="s">
        <v>844</v>
      </c>
      <c r="D1479" s="467"/>
      <c r="E1479" s="513"/>
      <c r="F1479" s="513"/>
      <c r="G1479" s="420">
        <v>67</v>
      </c>
      <c r="H1479" s="420"/>
      <c r="I1479" s="513"/>
      <c r="J1479" s="513"/>
      <c r="K1479" s="513"/>
      <c r="L1479" s="513"/>
      <c r="M1479" s="513"/>
      <c r="N1479" s="513"/>
      <c r="O1479" s="513"/>
      <c r="P1479" s="513"/>
      <c r="Q1479" s="513"/>
      <c r="R1479" s="513"/>
      <c r="S1479" s="513"/>
      <c r="T1479" s="513"/>
      <c r="U1479" s="513"/>
      <c r="V1479" s="513"/>
      <c r="W1479" s="513"/>
      <c r="X1479" s="513"/>
      <c r="Y1479" s="513"/>
      <c r="Z1479" s="513"/>
      <c r="AA1479" s="513"/>
      <c r="AB1479" s="513"/>
      <c r="AC1479" s="513"/>
      <c r="AD1479" s="513"/>
      <c r="AE1479" s="513"/>
      <c r="AF1479" s="513"/>
      <c r="AG1479" s="513"/>
      <c r="AH1479" s="420">
        <v>67</v>
      </c>
    </row>
    <row r="1480" spans="3:34" ht="141.75">
      <c r="C1480" s="409" t="s">
        <v>845</v>
      </c>
      <c r="D1480" s="467"/>
      <c r="E1480" s="513"/>
      <c r="F1480" s="513"/>
      <c r="G1480" s="420">
        <v>67</v>
      </c>
      <c r="H1480" s="420"/>
      <c r="I1480" s="513"/>
      <c r="J1480" s="513"/>
      <c r="K1480" s="513"/>
      <c r="L1480" s="513"/>
      <c r="M1480" s="513"/>
      <c r="N1480" s="513"/>
      <c r="O1480" s="513"/>
      <c r="P1480" s="513"/>
      <c r="Q1480" s="513"/>
      <c r="R1480" s="513"/>
      <c r="S1480" s="513"/>
      <c r="T1480" s="513"/>
      <c r="U1480" s="513"/>
      <c r="V1480" s="513"/>
      <c r="W1480" s="513"/>
      <c r="X1480" s="513"/>
      <c r="Y1480" s="513"/>
      <c r="Z1480" s="513"/>
      <c r="AA1480" s="513"/>
      <c r="AB1480" s="513"/>
      <c r="AC1480" s="513"/>
      <c r="AD1480" s="513"/>
      <c r="AE1480" s="513"/>
      <c r="AF1480" s="513"/>
      <c r="AG1480" s="513"/>
      <c r="AH1480" s="420">
        <v>67</v>
      </c>
    </row>
    <row r="1481" spans="3:34" ht="126">
      <c r="C1481" s="409" t="s">
        <v>846</v>
      </c>
      <c r="D1481" s="432"/>
      <c r="E1481" s="404"/>
      <c r="F1481" s="404"/>
      <c r="G1481" s="420">
        <v>315</v>
      </c>
      <c r="H1481" s="420"/>
      <c r="I1481" s="404"/>
      <c r="J1481" s="404"/>
      <c r="K1481" s="404"/>
      <c r="L1481" s="404"/>
      <c r="M1481" s="404"/>
      <c r="N1481" s="404"/>
      <c r="O1481" s="404"/>
      <c r="P1481" s="404"/>
      <c r="Q1481" s="404"/>
      <c r="R1481" s="404"/>
      <c r="S1481" s="404"/>
      <c r="T1481" s="404"/>
      <c r="U1481" s="404"/>
      <c r="V1481" s="404"/>
      <c r="W1481" s="404"/>
      <c r="X1481" s="404"/>
      <c r="Y1481" s="404"/>
      <c r="Z1481" s="404"/>
      <c r="AA1481" s="404"/>
      <c r="AB1481" s="404"/>
      <c r="AC1481" s="404"/>
      <c r="AD1481" s="404"/>
      <c r="AE1481" s="404"/>
      <c r="AF1481" s="404"/>
      <c r="AG1481" s="420"/>
      <c r="AH1481" s="420">
        <v>315</v>
      </c>
    </row>
    <row r="1482" spans="3:34" ht="15.75">
      <c r="C1482" s="495" t="s">
        <v>406</v>
      </c>
      <c r="D1482" s="496"/>
      <c r="E1482" s="514"/>
      <c r="F1482" s="514"/>
      <c r="G1482" s="515">
        <f>G1483</f>
        <v>1</v>
      </c>
      <c r="H1482" s="420"/>
      <c r="I1482" s="404"/>
      <c r="J1482" s="404"/>
      <c r="K1482" s="404"/>
      <c r="L1482" s="404"/>
      <c r="M1482" s="404"/>
      <c r="N1482" s="404"/>
      <c r="O1482" s="404"/>
      <c r="P1482" s="404"/>
      <c r="Q1482" s="404"/>
      <c r="R1482" s="404"/>
      <c r="S1482" s="404"/>
      <c r="T1482" s="404"/>
      <c r="U1482" s="404"/>
      <c r="V1482" s="404"/>
      <c r="W1482" s="404"/>
      <c r="X1482" s="404"/>
      <c r="Y1482" s="404"/>
      <c r="Z1482" s="404"/>
      <c r="AA1482" s="404"/>
      <c r="AB1482" s="404"/>
      <c r="AC1482" s="404"/>
      <c r="AD1482" s="404"/>
      <c r="AE1482" s="404"/>
      <c r="AF1482" s="404"/>
      <c r="AG1482" s="420"/>
      <c r="AH1482" s="515">
        <f>AH1483</f>
        <v>1</v>
      </c>
    </row>
    <row r="1483" spans="3:34" ht="15.75">
      <c r="C1483" s="409" t="s">
        <v>847</v>
      </c>
      <c r="D1483" s="432"/>
      <c r="E1483" s="404"/>
      <c r="F1483" s="404"/>
      <c r="G1483" s="420">
        <f>G1484</f>
        <v>1</v>
      </c>
      <c r="H1483" s="420"/>
      <c r="I1483" s="404"/>
      <c r="J1483" s="404"/>
      <c r="K1483" s="404"/>
      <c r="L1483" s="404"/>
      <c r="M1483" s="404"/>
      <c r="N1483" s="404"/>
      <c r="O1483" s="404"/>
      <c r="P1483" s="404"/>
      <c r="Q1483" s="404"/>
      <c r="R1483" s="404"/>
      <c r="S1483" s="404"/>
      <c r="T1483" s="404"/>
      <c r="U1483" s="404"/>
      <c r="V1483" s="404"/>
      <c r="W1483" s="404"/>
      <c r="X1483" s="404"/>
      <c r="Y1483" s="404"/>
      <c r="Z1483" s="404"/>
      <c r="AA1483" s="404"/>
      <c r="AB1483" s="404"/>
      <c r="AC1483" s="404"/>
      <c r="AD1483" s="404"/>
      <c r="AE1483" s="404"/>
      <c r="AF1483" s="404"/>
      <c r="AG1483" s="420"/>
      <c r="AH1483" s="420">
        <f>AH1484</f>
        <v>1</v>
      </c>
    </row>
    <row r="1484" spans="3:34" ht="15.75">
      <c r="C1484" s="409" t="s">
        <v>848</v>
      </c>
      <c r="D1484" s="432"/>
      <c r="E1484" s="404"/>
      <c r="F1484" s="404"/>
      <c r="G1484" s="420">
        <v>1</v>
      </c>
      <c r="H1484" s="420"/>
      <c r="I1484" s="404"/>
      <c r="J1484" s="404"/>
      <c r="K1484" s="404"/>
      <c r="L1484" s="404"/>
      <c r="M1484" s="404"/>
      <c r="N1484" s="404"/>
      <c r="O1484" s="404"/>
      <c r="P1484" s="404"/>
      <c r="Q1484" s="404"/>
      <c r="R1484" s="404"/>
      <c r="S1484" s="404"/>
      <c r="T1484" s="404"/>
      <c r="U1484" s="404"/>
      <c r="V1484" s="404"/>
      <c r="W1484" s="404"/>
      <c r="X1484" s="404"/>
      <c r="Y1484" s="404"/>
      <c r="Z1484" s="404"/>
      <c r="AA1484" s="404"/>
      <c r="AB1484" s="404"/>
      <c r="AC1484" s="404"/>
      <c r="AD1484" s="404"/>
      <c r="AE1484" s="404"/>
      <c r="AF1484" s="404"/>
      <c r="AG1484" s="420"/>
      <c r="AH1484" s="420">
        <v>1</v>
      </c>
    </row>
    <row r="1485" spans="3:34" ht="15.75">
      <c r="C1485" s="397" t="s">
        <v>849</v>
      </c>
      <c r="D1485" s="399"/>
      <c r="E1485" s="399">
        <v>0</v>
      </c>
      <c r="F1485" s="399">
        <v>0</v>
      </c>
      <c r="G1485" s="399">
        <f>G1486+G1490+G1488</f>
        <v>277</v>
      </c>
      <c r="H1485" s="399">
        <v>306</v>
      </c>
      <c r="I1485" s="404"/>
      <c r="J1485" s="404"/>
      <c r="K1485" s="404"/>
      <c r="L1485" s="404"/>
      <c r="M1485" s="404"/>
      <c r="N1485" s="404"/>
      <c r="O1485" s="404"/>
      <c r="P1485" s="404"/>
      <c r="Q1485" s="404"/>
      <c r="R1485" s="404"/>
      <c r="S1485" s="404"/>
      <c r="T1485" s="404"/>
      <c r="U1485" s="404"/>
      <c r="V1485" s="404"/>
      <c r="W1485" s="404"/>
      <c r="X1485" s="404"/>
      <c r="Y1485" s="404"/>
      <c r="Z1485" s="404"/>
      <c r="AA1485" s="404"/>
      <c r="AB1485" s="404"/>
      <c r="AC1485" s="404"/>
      <c r="AD1485" s="404"/>
      <c r="AE1485" s="404"/>
      <c r="AF1485" s="404"/>
      <c r="AG1485" s="404"/>
      <c r="AH1485" s="399">
        <f>AH1486+AH1490+AH1488</f>
        <v>277</v>
      </c>
    </row>
    <row r="1486" spans="3:34" ht="31.5">
      <c r="C1486" s="395" t="s">
        <v>946</v>
      </c>
      <c r="D1486" s="442"/>
      <c r="E1486" s="452"/>
      <c r="F1486" s="452"/>
      <c r="G1486" s="445">
        <v>22</v>
      </c>
      <c r="H1486" s="445">
        <v>48</v>
      </c>
      <c r="I1486" s="404"/>
      <c r="J1486" s="404"/>
      <c r="K1486" s="404"/>
      <c r="L1486" s="404"/>
      <c r="M1486" s="404"/>
      <c r="N1486" s="404"/>
      <c r="O1486" s="404"/>
      <c r="P1486" s="404"/>
      <c r="Q1486" s="404"/>
      <c r="R1486" s="404"/>
      <c r="S1486" s="404"/>
      <c r="T1486" s="404"/>
      <c r="U1486" s="404"/>
      <c r="V1486" s="404"/>
      <c r="W1486" s="404"/>
      <c r="X1486" s="404"/>
      <c r="Y1486" s="404"/>
      <c r="Z1486" s="404"/>
      <c r="AA1486" s="404"/>
      <c r="AB1486" s="404"/>
      <c r="AC1486" s="404"/>
      <c r="AD1486" s="404"/>
      <c r="AE1486" s="404"/>
      <c r="AF1486" s="404"/>
      <c r="AG1486" s="404"/>
      <c r="AH1486" s="445">
        <v>22</v>
      </c>
    </row>
    <row r="1487" spans="3:34" ht="15.75">
      <c r="C1487" s="390" t="s">
        <v>828</v>
      </c>
      <c r="D1487" s="401"/>
      <c r="E1487" s="404"/>
      <c r="F1487" s="404"/>
      <c r="G1487" s="423">
        <v>22</v>
      </c>
      <c r="H1487" s="423">
        <v>48</v>
      </c>
      <c r="I1487" s="404"/>
      <c r="J1487" s="404"/>
      <c r="K1487" s="404"/>
      <c r="L1487" s="404"/>
      <c r="M1487" s="404"/>
      <c r="N1487" s="404"/>
      <c r="O1487" s="404"/>
      <c r="P1487" s="404"/>
      <c r="Q1487" s="404"/>
      <c r="R1487" s="404"/>
      <c r="S1487" s="404"/>
      <c r="T1487" s="404"/>
      <c r="U1487" s="404"/>
      <c r="V1487" s="404"/>
      <c r="W1487" s="404"/>
      <c r="X1487" s="404"/>
      <c r="Y1487" s="404"/>
      <c r="Z1487" s="404"/>
      <c r="AA1487" s="404"/>
      <c r="AB1487" s="404"/>
      <c r="AC1487" s="404"/>
      <c r="AD1487" s="404"/>
      <c r="AE1487" s="404"/>
      <c r="AF1487" s="404"/>
      <c r="AG1487" s="404"/>
      <c r="AH1487" s="423">
        <v>22</v>
      </c>
    </row>
    <row r="1488" spans="3:34" ht="31.5">
      <c r="C1488" s="395" t="s">
        <v>947</v>
      </c>
      <c r="D1488" s="442"/>
      <c r="E1488" s="442">
        <v>0</v>
      </c>
      <c r="F1488" s="442">
        <v>0</v>
      </c>
      <c r="G1488" s="442">
        <v>12</v>
      </c>
      <c r="H1488" s="442">
        <v>15</v>
      </c>
      <c r="I1488" s="404"/>
      <c r="J1488" s="404"/>
      <c r="K1488" s="404"/>
      <c r="L1488" s="404"/>
      <c r="M1488" s="404"/>
      <c r="N1488" s="404"/>
      <c r="O1488" s="404"/>
      <c r="P1488" s="404"/>
      <c r="Q1488" s="404"/>
      <c r="R1488" s="404"/>
      <c r="S1488" s="404"/>
      <c r="T1488" s="404"/>
      <c r="U1488" s="404"/>
      <c r="V1488" s="404"/>
      <c r="W1488" s="404"/>
      <c r="X1488" s="404"/>
      <c r="Y1488" s="404"/>
      <c r="Z1488" s="404"/>
      <c r="AA1488" s="404"/>
      <c r="AB1488" s="404"/>
      <c r="AC1488" s="404"/>
      <c r="AD1488" s="404"/>
      <c r="AE1488" s="404"/>
      <c r="AF1488" s="404"/>
      <c r="AG1488" s="404"/>
      <c r="AH1488" s="442">
        <v>12</v>
      </c>
    </row>
    <row r="1489" spans="3:34" ht="15.75">
      <c r="C1489" s="390" t="s">
        <v>828</v>
      </c>
      <c r="D1489" s="401"/>
      <c r="E1489" s="404"/>
      <c r="F1489" s="404"/>
      <c r="G1489" s="423">
        <v>12</v>
      </c>
      <c r="H1489" s="423">
        <v>15</v>
      </c>
      <c r="I1489" s="404"/>
      <c r="J1489" s="404"/>
      <c r="K1489" s="404"/>
      <c r="L1489" s="404"/>
      <c r="M1489" s="404"/>
      <c r="N1489" s="404"/>
      <c r="O1489" s="404"/>
      <c r="P1489" s="404"/>
      <c r="Q1489" s="404"/>
      <c r="R1489" s="404"/>
      <c r="S1489" s="404"/>
      <c r="T1489" s="404"/>
      <c r="U1489" s="404"/>
      <c r="V1489" s="404"/>
      <c r="W1489" s="404"/>
      <c r="X1489" s="404"/>
      <c r="Y1489" s="404"/>
      <c r="Z1489" s="404"/>
      <c r="AA1489" s="404"/>
      <c r="AB1489" s="404"/>
      <c r="AC1489" s="404"/>
      <c r="AD1489" s="404"/>
      <c r="AE1489" s="404"/>
      <c r="AF1489" s="404"/>
      <c r="AG1489" s="404"/>
      <c r="AH1489" s="423">
        <v>12</v>
      </c>
    </row>
    <row r="1490" spans="3:34" ht="15.75">
      <c r="C1490" s="446" t="s">
        <v>852</v>
      </c>
      <c r="D1490" s="442"/>
      <c r="E1490" s="442">
        <v>0</v>
      </c>
      <c r="F1490" s="442">
        <v>0</v>
      </c>
      <c r="G1490" s="442">
        <v>243</v>
      </c>
      <c r="H1490" s="442">
        <v>243</v>
      </c>
      <c r="I1490" s="404"/>
      <c r="J1490" s="404"/>
      <c r="K1490" s="404"/>
      <c r="L1490" s="404"/>
      <c r="M1490" s="404"/>
      <c r="N1490" s="404"/>
      <c r="O1490" s="404"/>
      <c r="P1490" s="404"/>
      <c r="Q1490" s="404"/>
      <c r="R1490" s="404"/>
      <c r="S1490" s="404"/>
      <c r="T1490" s="404"/>
      <c r="U1490" s="404"/>
      <c r="V1490" s="404"/>
      <c r="W1490" s="404"/>
      <c r="X1490" s="404"/>
      <c r="Y1490" s="404"/>
      <c r="Z1490" s="404"/>
      <c r="AA1490" s="404"/>
      <c r="AB1490" s="404"/>
      <c r="AC1490" s="404"/>
      <c r="AD1490" s="404"/>
      <c r="AE1490" s="404"/>
      <c r="AF1490" s="404"/>
      <c r="AG1490" s="404"/>
      <c r="AH1490" s="442">
        <v>243</v>
      </c>
    </row>
    <row r="1491" spans="3:34" ht="15.75">
      <c r="C1491" s="413" t="s">
        <v>322</v>
      </c>
      <c r="D1491" s="401"/>
      <c r="E1491" s="401">
        <v>0</v>
      </c>
      <c r="F1491" s="401">
        <v>0</v>
      </c>
      <c r="G1491" s="401">
        <v>243</v>
      </c>
      <c r="H1491" s="401">
        <v>243</v>
      </c>
      <c r="I1491" s="404"/>
      <c r="J1491" s="404"/>
      <c r="K1491" s="404"/>
      <c r="L1491" s="404"/>
      <c r="M1491" s="404"/>
      <c r="N1491" s="404"/>
      <c r="O1491" s="404"/>
      <c r="P1491" s="404"/>
      <c r="Q1491" s="404"/>
      <c r="R1491" s="404"/>
      <c r="S1491" s="404"/>
      <c r="T1491" s="404"/>
      <c r="U1491" s="404"/>
      <c r="V1491" s="404"/>
      <c r="W1491" s="404"/>
      <c r="X1491" s="404"/>
      <c r="Y1491" s="404"/>
      <c r="Z1491" s="404"/>
      <c r="AA1491" s="404"/>
      <c r="AB1491" s="404"/>
      <c r="AC1491" s="404"/>
      <c r="AD1491" s="404"/>
      <c r="AE1491" s="404"/>
      <c r="AF1491" s="404"/>
      <c r="AG1491" s="404"/>
      <c r="AH1491" s="401">
        <v>243</v>
      </c>
    </row>
    <row r="1492" spans="3:34" ht="31.5">
      <c r="C1492" s="410" t="s">
        <v>853</v>
      </c>
      <c r="D1492" s="401"/>
      <c r="E1492" s="404"/>
      <c r="F1492" s="404"/>
      <c r="G1492" s="423">
        <v>243</v>
      </c>
      <c r="H1492" s="423">
        <v>243</v>
      </c>
      <c r="I1492" s="404"/>
      <c r="J1492" s="404"/>
      <c r="K1492" s="404"/>
      <c r="L1492" s="404"/>
      <c r="M1492" s="404"/>
      <c r="N1492" s="404"/>
      <c r="O1492" s="404"/>
      <c r="P1492" s="404"/>
      <c r="Q1492" s="404"/>
      <c r="R1492" s="404"/>
      <c r="S1492" s="404"/>
      <c r="T1492" s="404"/>
      <c r="U1492" s="404"/>
      <c r="V1492" s="404"/>
      <c r="W1492" s="404"/>
      <c r="X1492" s="404"/>
      <c r="Y1492" s="404"/>
      <c r="Z1492" s="404"/>
      <c r="AA1492" s="404"/>
      <c r="AB1492" s="404"/>
      <c r="AC1492" s="404"/>
      <c r="AD1492" s="404"/>
      <c r="AE1492" s="404"/>
      <c r="AF1492" s="404"/>
      <c r="AG1492" s="423"/>
      <c r="AH1492" s="423">
        <v>243</v>
      </c>
    </row>
    <row r="1493" spans="3:34" ht="15.75">
      <c r="C1493" s="411" t="s">
        <v>456</v>
      </c>
      <c r="D1493" s="399"/>
      <c r="E1493" s="399">
        <v>0</v>
      </c>
      <c r="F1493" s="399">
        <v>0</v>
      </c>
      <c r="G1493" s="399">
        <f>G1494+G1497</f>
        <v>1161</v>
      </c>
      <c r="H1493" s="399">
        <v>541</v>
      </c>
      <c r="I1493" s="404"/>
      <c r="J1493" s="404"/>
      <c r="K1493" s="404"/>
      <c r="L1493" s="404"/>
      <c r="M1493" s="404"/>
      <c r="N1493" s="404"/>
      <c r="O1493" s="404"/>
      <c r="P1493" s="404"/>
      <c r="Q1493" s="404"/>
      <c r="R1493" s="404"/>
      <c r="S1493" s="404"/>
      <c r="T1493" s="404"/>
      <c r="U1493" s="404"/>
      <c r="V1493" s="404"/>
      <c r="W1493" s="404"/>
      <c r="X1493" s="404"/>
      <c r="Y1493" s="404"/>
      <c r="Z1493" s="404"/>
      <c r="AA1493" s="404"/>
      <c r="AB1493" s="404"/>
      <c r="AC1493" s="404"/>
      <c r="AD1493" s="404"/>
      <c r="AE1493" s="404"/>
      <c r="AF1493" s="404"/>
      <c r="AG1493" s="404"/>
      <c r="AH1493" s="399">
        <f>AH1494+AH1497</f>
        <v>1161</v>
      </c>
    </row>
    <row r="1494" spans="3:34" ht="15.75">
      <c r="C1494" s="500" t="s">
        <v>854</v>
      </c>
      <c r="D1494" s="455"/>
      <c r="E1494" s="455"/>
      <c r="F1494" s="455"/>
      <c r="G1494" s="455">
        <f>G1495</f>
        <v>420</v>
      </c>
      <c r="H1494" s="399"/>
      <c r="I1494" s="404"/>
      <c r="J1494" s="404"/>
      <c r="K1494" s="404"/>
      <c r="L1494" s="404"/>
      <c r="M1494" s="404"/>
      <c r="N1494" s="404"/>
      <c r="O1494" s="404"/>
      <c r="P1494" s="404"/>
      <c r="Q1494" s="404"/>
      <c r="R1494" s="404"/>
      <c r="S1494" s="404"/>
      <c r="T1494" s="404"/>
      <c r="U1494" s="404"/>
      <c r="V1494" s="404"/>
      <c r="W1494" s="404"/>
      <c r="X1494" s="404"/>
      <c r="Y1494" s="404"/>
      <c r="Z1494" s="404"/>
      <c r="AA1494" s="404"/>
      <c r="AB1494" s="404"/>
      <c r="AC1494" s="404"/>
      <c r="AD1494" s="404"/>
      <c r="AE1494" s="404"/>
      <c r="AF1494" s="404"/>
      <c r="AG1494" s="404"/>
      <c r="AH1494" s="455">
        <f>AH1495</f>
        <v>420</v>
      </c>
    </row>
    <row r="1495" spans="3:34" ht="15.75">
      <c r="C1495" s="413" t="s">
        <v>322</v>
      </c>
      <c r="D1495" s="455"/>
      <c r="E1495" s="455"/>
      <c r="F1495" s="455"/>
      <c r="G1495" s="455">
        <f>G1496</f>
        <v>420</v>
      </c>
      <c r="H1495" s="399"/>
      <c r="I1495" s="404"/>
      <c r="J1495" s="404"/>
      <c r="K1495" s="404"/>
      <c r="L1495" s="404"/>
      <c r="M1495" s="404"/>
      <c r="N1495" s="404"/>
      <c r="O1495" s="404"/>
      <c r="P1495" s="404"/>
      <c r="Q1495" s="404"/>
      <c r="R1495" s="404"/>
      <c r="S1495" s="404"/>
      <c r="T1495" s="404"/>
      <c r="U1495" s="404"/>
      <c r="V1495" s="404"/>
      <c r="W1495" s="404"/>
      <c r="X1495" s="404"/>
      <c r="Y1495" s="404"/>
      <c r="Z1495" s="404"/>
      <c r="AA1495" s="404"/>
      <c r="AB1495" s="404"/>
      <c r="AC1495" s="404"/>
      <c r="AD1495" s="404"/>
      <c r="AE1495" s="404"/>
      <c r="AF1495" s="404"/>
      <c r="AG1495" s="404"/>
      <c r="AH1495" s="455">
        <f>AH1496</f>
        <v>420</v>
      </c>
    </row>
    <row r="1496" spans="3:34" ht="15.75">
      <c r="C1496" s="500" t="s">
        <v>834</v>
      </c>
      <c r="D1496" s="455"/>
      <c r="E1496" s="455"/>
      <c r="F1496" s="455"/>
      <c r="G1496" s="455">
        <v>420</v>
      </c>
      <c r="H1496" s="399"/>
      <c r="I1496" s="404"/>
      <c r="J1496" s="404"/>
      <c r="K1496" s="404"/>
      <c r="L1496" s="404"/>
      <c r="M1496" s="404"/>
      <c r="N1496" s="404"/>
      <c r="O1496" s="404"/>
      <c r="P1496" s="404"/>
      <c r="Q1496" s="404"/>
      <c r="R1496" s="404"/>
      <c r="S1496" s="404"/>
      <c r="T1496" s="404"/>
      <c r="U1496" s="404"/>
      <c r="V1496" s="404"/>
      <c r="W1496" s="404"/>
      <c r="X1496" s="404"/>
      <c r="Y1496" s="404"/>
      <c r="Z1496" s="404"/>
      <c r="AA1496" s="404"/>
      <c r="AB1496" s="404"/>
      <c r="AC1496" s="404"/>
      <c r="AD1496" s="404"/>
      <c r="AE1496" s="404"/>
      <c r="AF1496" s="404"/>
      <c r="AG1496" s="404"/>
      <c r="AH1496" s="455">
        <v>420</v>
      </c>
    </row>
    <row r="1497" spans="3:34" ht="15.75">
      <c r="C1497" s="413" t="s">
        <v>855</v>
      </c>
      <c r="D1497" s="401"/>
      <c r="E1497" s="401">
        <v>0</v>
      </c>
      <c r="F1497" s="401">
        <v>0</v>
      </c>
      <c r="G1497" s="401">
        <f>G1498</f>
        <v>741</v>
      </c>
      <c r="H1497" s="401">
        <v>541</v>
      </c>
      <c r="I1497" s="404"/>
      <c r="J1497" s="404"/>
      <c r="K1497" s="404"/>
      <c r="L1497" s="404"/>
      <c r="M1497" s="404"/>
      <c r="N1497" s="404"/>
      <c r="O1497" s="404"/>
      <c r="P1497" s="404"/>
      <c r="Q1497" s="404"/>
      <c r="R1497" s="404"/>
      <c r="S1497" s="404"/>
      <c r="T1497" s="404"/>
      <c r="U1497" s="404"/>
      <c r="V1497" s="404"/>
      <c r="W1497" s="404"/>
      <c r="X1497" s="404"/>
      <c r="Y1497" s="404"/>
      <c r="Z1497" s="404"/>
      <c r="AA1497" s="404"/>
      <c r="AB1497" s="404"/>
      <c r="AC1497" s="404"/>
      <c r="AD1497" s="404"/>
      <c r="AE1497" s="404"/>
      <c r="AF1497" s="404"/>
      <c r="AG1497" s="404"/>
      <c r="AH1497" s="401">
        <f>AH1498</f>
        <v>741</v>
      </c>
    </row>
    <row r="1498" spans="3:34" ht="15.75">
      <c r="C1498" s="413" t="s">
        <v>322</v>
      </c>
      <c r="D1498" s="401"/>
      <c r="E1498" s="401">
        <v>0</v>
      </c>
      <c r="F1498" s="401">
        <v>0</v>
      </c>
      <c r="G1498" s="401">
        <f>G1499+G1500</f>
        <v>741</v>
      </c>
      <c r="H1498" s="401">
        <v>541</v>
      </c>
      <c r="I1498" s="404"/>
      <c r="J1498" s="404"/>
      <c r="K1498" s="404"/>
      <c r="L1498" s="404"/>
      <c r="M1498" s="404"/>
      <c r="N1498" s="404"/>
      <c r="O1498" s="404"/>
      <c r="P1498" s="404"/>
      <c r="Q1498" s="404"/>
      <c r="R1498" s="404"/>
      <c r="S1498" s="404"/>
      <c r="T1498" s="404"/>
      <c r="U1498" s="404"/>
      <c r="V1498" s="404"/>
      <c r="W1498" s="404"/>
      <c r="X1498" s="404"/>
      <c r="Y1498" s="404"/>
      <c r="Z1498" s="404"/>
      <c r="AA1498" s="404"/>
      <c r="AB1498" s="404"/>
      <c r="AC1498" s="404"/>
      <c r="AD1498" s="404"/>
      <c r="AE1498" s="404"/>
      <c r="AF1498" s="404"/>
      <c r="AG1498" s="404"/>
      <c r="AH1498" s="401">
        <f>AH1499+AH1500</f>
        <v>741</v>
      </c>
    </row>
    <row r="1499" spans="3:34" ht="15.75">
      <c r="C1499" s="410" t="s">
        <v>856</v>
      </c>
      <c r="D1499" s="401"/>
      <c r="E1499" s="404"/>
      <c r="F1499" s="404"/>
      <c r="G1499" s="423">
        <v>541</v>
      </c>
      <c r="H1499" s="423">
        <v>541</v>
      </c>
      <c r="I1499" s="404"/>
      <c r="J1499" s="404"/>
      <c r="K1499" s="404"/>
      <c r="L1499" s="404"/>
      <c r="M1499" s="404"/>
      <c r="N1499" s="404"/>
      <c r="O1499" s="404"/>
      <c r="P1499" s="404"/>
      <c r="Q1499" s="404"/>
      <c r="R1499" s="404"/>
      <c r="S1499" s="404"/>
      <c r="T1499" s="404"/>
      <c r="U1499" s="404"/>
      <c r="V1499" s="404"/>
      <c r="W1499" s="404"/>
      <c r="X1499" s="404"/>
      <c r="Y1499" s="404"/>
      <c r="Z1499" s="404"/>
      <c r="AA1499" s="404"/>
      <c r="AB1499" s="404"/>
      <c r="AC1499" s="404"/>
      <c r="AD1499" s="404"/>
      <c r="AE1499" s="404"/>
      <c r="AF1499" s="404"/>
      <c r="AG1499" s="404"/>
      <c r="AH1499" s="423">
        <v>541</v>
      </c>
    </row>
    <row r="1500" spans="3:34" ht="15.75">
      <c r="C1500" s="410" t="s">
        <v>834</v>
      </c>
      <c r="D1500" s="401"/>
      <c r="E1500" s="404"/>
      <c r="F1500" s="404"/>
      <c r="G1500" s="423">
        <v>200</v>
      </c>
      <c r="H1500" s="423"/>
      <c r="I1500" s="404"/>
      <c r="J1500" s="404"/>
      <c r="K1500" s="404"/>
      <c r="L1500" s="404"/>
      <c r="M1500" s="404"/>
      <c r="N1500" s="404"/>
      <c r="O1500" s="404"/>
      <c r="P1500" s="404"/>
      <c r="Q1500" s="404"/>
      <c r="R1500" s="404"/>
      <c r="S1500" s="404"/>
      <c r="T1500" s="404"/>
      <c r="U1500" s="404"/>
      <c r="V1500" s="404"/>
      <c r="W1500" s="404"/>
      <c r="X1500" s="404"/>
      <c r="Y1500" s="404"/>
      <c r="Z1500" s="404"/>
      <c r="AA1500" s="404"/>
      <c r="AB1500" s="404"/>
      <c r="AC1500" s="404"/>
      <c r="AD1500" s="404"/>
      <c r="AE1500" s="404"/>
      <c r="AF1500" s="404"/>
      <c r="AG1500" s="404"/>
      <c r="AH1500" s="423">
        <v>200</v>
      </c>
    </row>
    <row r="1501" spans="3:34" ht="15.75">
      <c r="C1501" s="411" t="s">
        <v>524</v>
      </c>
      <c r="D1501" s="399"/>
      <c r="E1501" s="399">
        <v>0</v>
      </c>
      <c r="F1501" s="399">
        <v>0</v>
      </c>
      <c r="G1501" s="399">
        <f>G1502+G1529+G1534+G1537+G1540+G1519+G1522+G1525</f>
        <v>3041</v>
      </c>
      <c r="H1501" s="399">
        <v>25141</v>
      </c>
      <c r="I1501" s="404"/>
      <c r="J1501" s="404"/>
      <c r="K1501" s="404"/>
      <c r="L1501" s="404"/>
      <c r="M1501" s="404"/>
      <c r="N1501" s="404"/>
      <c r="O1501" s="404"/>
      <c r="P1501" s="404"/>
      <c r="Q1501" s="404"/>
      <c r="R1501" s="404"/>
      <c r="S1501" s="404"/>
      <c r="T1501" s="404"/>
      <c r="U1501" s="404"/>
      <c r="V1501" s="404"/>
      <c r="W1501" s="404"/>
      <c r="X1501" s="404"/>
      <c r="Y1501" s="404"/>
      <c r="Z1501" s="404"/>
      <c r="AA1501" s="404"/>
      <c r="AB1501" s="404"/>
      <c r="AC1501" s="404"/>
      <c r="AD1501" s="404"/>
      <c r="AE1501" s="404"/>
      <c r="AF1501" s="404"/>
      <c r="AG1501" s="404"/>
      <c r="AH1501" s="399">
        <f>AH1502+AH1529+AH1534+AH1537+AH1540+AH1519+AH1522+AH1525</f>
        <v>3025</v>
      </c>
    </row>
    <row r="1502" spans="3:34" ht="15.75">
      <c r="C1502" s="447" t="s">
        <v>550</v>
      </c>
      <c r="D1502" s="442"/>
      <c r="E1502" s="452"/>
      <c r="F1502" s="452"/>
      <c r="G1502" s="448">
        <f>G1503</f>
        <v>1715</v>
      </c>
      <c r="H1502" s="448">
        <v>1731</v>
      </c>
      <c r="I1502" s="404"/>
      <c r="J1502" s="404"/>
      <c r="K1502" s="404"/>
      <c r="L1502" s="404"/>
      <c r="M1502" s="404"/>
      <c r="N1502" s="404"/>
      <c r="O1502" s="404"/>
      <c r="P1502" s="404"/>
      <c r="Q1502" s="404"/>
      <c r="R1502" s="404"/>
      <c r="S1502" s="404"/>
      <c r="T1502" s="404"/>
      <c r="U1502" s="404"/>
      <c r="V1502" s="404"/>
      <c r="W1502" s="404"/>
      <c r="X1502" s="404"/>
      <c r="Y1502" s="404"/>
      <c r="Z1502" s="404"/>
      <c r="AA1502" s="404"/>
      <c r="AB1502" s="404"/>
      <c r="AC1502" s="404"/>
      <c r="AD1502" s="404"/>
      <c r="AE1502" s="404"/>
      <c r="AF1502" s="404"/>
      <c r="AG1502" s="404"/>
      <c r="AH1502" s="448">
        <f>AH1503</f>
        <v>1715</v>
      </c>
    </row>
    <row r="1503" spans="3:34" ht="15.75">
      <c r="C1503" s="417" t="s">
        <v>322</v>
      </c>
      <c r="D1503" s="417"/>
      <c r="E1503" s="417"/>
      <c r="F1503" s="404"/>
      <c r="G1503" s="423">
        <f>SUM(G1504:G1518)</f>
        <v>1715</v>
      </c>
      <c r="H1503" s="423"/>
      <c r="I1503" s="404"/>
      <c r="J1503" s="404"/>
      <c r="K1503" s="404"/>
      <c r="L1503" s="404"/>
      <c r="M1503" s="404"/>
      <c r="N1503" s="404"/>
      <c r="O1503" s="404"/>
      <c r="P1503" s="404"/>
      <c r="Q1503" s="404"/>
      <c r="R1503" s="404"/>
      <c r="S1503" s="404"/>
      <c r="T1503" s="404"/>
      <c r="U1503" s="404"/>
      <c r="V1503" s="404"/>
      <c r="W1503" s="404"/>
      <c r="X1503" s="404"/>
      <c r="Y1503" s="404"/>
      <c r="Z1503" s="404"/>
      <c r="AA1503" s="404"/>
      <c r="AB1503" s="404"/>
      <c r="AC1503" s="404"/>
      <c r="AD1503" s="404"/>
      <c r="AE1503" s="404"/>
      <c r="AF1503" s="404"/>
      <c r="AG1503" s="404"/>
      <c r="AH1503" s="423">
        <f>SUM(AH1504:AH1518)</f>
        <v>1715</v>
      </c>
    </row>
    <row r="1504" spans="3:34" ht="47.25">
      <c r="C1504" s="414" t="s">
        <v>858</v>
      </c>
      <c r="D1504" s="401"/>
      <c r="E1504" s="404"/>
      <c r="F1504" s="404"/>
      <c r="G1504" s="423">
        <v>55</v>
      </c>
      <c r="H1504" s="423">
        <v>55</v>
      </c>
      <c r="I1504" s="404"/>
      <c r="J1504" s="404"/>
      <c r="K1504" s="404"/>
      <c r="L1504" s="404"/>
      <c r="M1504" s="404"/>
      <c r="N1504" s="404"/>
      <c r="O1504" s="404"/>
      <c r="P1504" s="404"/>
      <c r="Q1504" s="404"/>
      <c r="R1504" s="404"/>
      <c r="S1504" s="404"/>
      <c r="T1504" s="404"/>
      <c r="U1504" s="404"/>
      <c r="V1504" s="404"/>
      <c r="W1504" s="404"/>
      <c r="X1504" s="404"/>
      <c r="Y1504" s="404"/>
      <c r="Z1504" s="404"/>
      <c r="AA1504" s="404"/>
      <c r="AB1504" s="404"/>
      <c r="AC1504" s="404"/>
      <c r="AD1504" s="404"/>
      <c r="AE1504" s="404"/>
      <c r="AF1504" s="404"/>
      <c r="AG1504" s="404"/>
      <c r="AH1504" s="423">
        <v>55</v>
      </c>
    </row>
    <row r="1505" spans="3:34" ht="63">
      <c r="C1505" s="414" t="s">
        <v>859</v>
      </c>
      <c r="D1505" s="401"/>
      <c r="E1505" s="404"/>
      <c r="F1505" s="404"/>
      <c r="G1505" s="423">
        <v>55</v>
      </c>
      <c r="H1505" s="423">
        <v>55</v>
      </c>
      <c r="I1505" s="404"/>
      <c r="J1505" s="404"/>
      <c r="K1505" s="404"/>
      <c r="L1505" s="404"/>
      <c r="M1505" s="404"/>
      <c r="N1505" s="404"/>
      <c r="O1505" s="404"/>
      <c r="P1505" s="404"/>
      <c r="Q1505" s="404"/>
      <c r="R1505" s="404"/>
      <c r="S1505" s="404"/>
      <c r="T1505" s="404"/>
      <c r="U1505" s="404"/>
      <c r="V1505" s="404"/>
      <c r="W1505" s="404"/>
      <c r="X1505" s="404"/>
      <c r="Y1505" s="404"/>
      <c r="Z1505" s="404"/>
      <c r="AA1505" s="404"/>
      <c r="AB1505" s="404"/>
      <c r="AC1505" s="404"/>
      <c r="AD1505" s="404"/>
      <c r="AE1505" s="404"/>
      <c r="AF1505" s="404"/>
      <c r="AG1505" s="404"/>
      <c r="AH1505" s="423">
        <v>55</v>
      </c>
    </row>
    <row r="1506" spans="3:34" ht="31.5">
      <c r="C1506" s="414" t="s">
        <v>860</v>
      </c>
      <c r="D1506" s="401"/>
      <c r="E1506" s="404"/>
      <c r="F1506" s="404"/>
      <c r="G1506" s="423">
        <v>908</v>
      </c>
      <c r="H1506" s="423">
        <v>908</v>
      </c>
      <c r="I1506" s="404"/>
      <c r="J1506" s="404"/>
      <c r="K1506" s="404"/>
      <c r="L1506" s="404"/>
      <c r="M1506" s="404"/>
      <c r="N1506" s="404"/>
      <c r="O1506" s="404"/>
      <c r="P1506" s="404"/>
      <c r="Q1506" s="404"/>
      <c r="R1506" s="404"/>
      <c r="S1506" s="404"/>
      <c r="T1506" s="404"/>
      <c r="U1506" s="404"/>
      <c r="V1506" s="404"/>
      <c r="W1506" s="404"/>
      <c r="X1506" s="404"/>
      <c r="Y1506" s="404"/>
      <c r="Z1506" s="404"/>
      <c r="AA1506" s="404"/>
      <c r="AB1506" s="404"/>
      <c r="AC1506" s="404"/>
      <c r="AD1506" s="404"/>
      <c r="AE1506" s="404"/>
      <c r="AF1506" s="404"/>
      <c r="AG1506" s="404"/>
      <c r="AH1506" s="423">
        <v>908</v>
      </c>
    </row>
    <row r="1507" spans="3:34" ht="15.75">
      <c r="C1507" s="414" t="s">
        <v>861</v>
      </c>
      <c r="D1507" s="401"/>
      <c r="E1507" s="404"/>
      <c r="F1507" s="404"/>
      <c r="G1507" s="423">
        <v>15</v>
      </c>
      <c r="H1507" s="423">
        <v>15</v>
      </c>
      <c r="I1507" s="404"/>
      <c r="J1507" s="404"/>
      <c r="K1507" s="404"/>
      <c r="L1507" s="404"/>
      <c r="M1507" s="404"/>
      <c r="N1507" s="404"/>
      <c r="O1507" s="404"/>
      <c r="P1507" s="404"/>
      <c r="Q1507" s="404"/>
      <c r="R1507" s="404"/>
      <c r="S1507" s="404"/>
      <c r="T1507" s="404"/>
      <c r="U1507" s="404"/>
      <c r="V1507" s="404"/>
      <c r="W1507" s="404"/>
      <c r="X1507" s="404"/>
      <c r="Y1507" s="404"/>
      <c r="Z1507" s="404"/>
      <c r="AA1507" s="404"/>
      <c r="AB1507" s="404"/>
      <c r="AC1507" s="404"/>
      <c r="AD1507" s="404"/>
      <c r="AE1507" s="404"/>
      <c r="AF1507" s="404"/>
      <c r="AG1507" s="404"/>
      <c r="AH1507" s="423">
        <v>15</v>
      </c>
    </row>
    <row r="1508" spans="3:34" ht="15.75">
      <c r="C1508" s="415" t="s">
        <v>862</v>
      </c>
      <c r="D1508" s="401"/>
      <c r="E1508" s="404"/>
      <c r="F1508" s="404"/>
      <c r="G1508" s="423">
        <v>103</v>
      </c>
      <c r="H1508" s="423">
        <v>103</v>
      </c>
      <c r="I1508" s="404"/>
      <c r="J1508" s="404"/>
      <c r="K1508" s="404"/>
      <c r="L1508" s="404"/>
      <c r="M1508" s="404"/>
      <c r="N1508" s="404"/>
      <c r="O1508" s="404"/>
      <c r="P1508" s="404"/>
      <c r="Q1508" s="404"/>
      <c r="R1508" s="404"/>
      <c r="S1508" s="404"/>
      <c r="T1508" s="404"/>
      <c r="U1508" s="404"/>
      <c r="V1508" s="404"/>
      <c r="W1508" s="404"/>
      <c r="X1508" s="404"/>
      <c r="Y1508" s="404"/>
      <c r="Z1508" s="404"/>
      <c r="AA1508" s="404"/>
      <c r="AB1508" s="404"/>
      <c r="AC1508" s="404"/>
      <c r="AD1508" s="404"/>
      <c r="AE1508" s="404"/>
      <c r="AF1508" s="404"/>
      <c r="AG1508" s="404"/>
      <c r="AH1508" s="423">
        <v>103</v>
      </c>
    </row>
    <row r="1509" spans="3:34" ht="15.75">
      <c r="C1509" s="414" t="s">
        <v>863</v>
      </c>
      <c r="D1509" s="401"/>
      <c r="E1509" s="404"/>
      <c r="F1509" s="404"/>
      <c r="G1509" s="423">
        <v>72</v>
      </c>
      <c r="H1509" s="423">
        <v>72</v>
      </c>
      <c r="I1509" s="404"/>
      <c r="J1509" s="404"/>
      <c r="K1509" s="404"/>
      <c r="L1509" s="404"/>
      <c r="M1509" s="404"/>
      <c r="N1509" s="404"/>
      <c r="O1509" s="404"/>
      <c r="P1509" s="404"/>
      <c r="Q1509" s="404"/>
      <c r="R1509" s="404"/>
      <c r="S1509" s="404"/>
      <c r="T1509" s="404"/>
      <c r="U1509" s="404"/>
      <c r="V1509" s="404"/>
      <c r="W1509" s="404"/>
      <c r="X1509" s="404"/>
      <c r="Y1509" s="404"/>
      <c r="Z1509" s="404"/>
      <c r="AA1509" s="404"/>
      <c r="AB1509" s="404"/>
      <c r="AC1509" s="404"/>
      <c r="AD1509" s="404"/>
      <c r="AE1509" s="404"/>
      <c r="AF1509" s="404"/>
      <c r="AG1509" s="404"/>
      <c r="AH1509" s="423">
        <v>72</v>
      </c>
    </row>
    <row r="1510" spans="3:34" ht="15.75">
      <c r="C1510" s="406" t="s">
        <v>865</v>
      </c>
      <c r="D1510" s="401"/>
      <c r="E1510" s="404"/>
      <c r="F1510" s="404"/>
      <c r="G1510" s="423">
        <v>175</v>
      </c>
      <c r="H1510" s="423">
        <v>175</v>
      </c>
      <c r="I1510" s="404"/>
      <c r="J1510" s="404"/>
      <c r="K1510" s="404"/>
      <c r="L1510" s="404"/>
      <c r="M1510" s="404"/>
      <c r="N1510" s="404"/>
      <c r="O1510" s="404"/>
      <c r="P1510" s="404"/>
      <c r="Q1510" s="404"/>
      <c r="R1510" s="404"/>
      <c r="S1510" s="404"/>
      <c r="T1510" s="404"/>
      <c r="U1510" s="404"/>
      <c r="V1510" s="404"/>
      <c r="W1510" s="404"/>
      <c r="X1510" s="404"/>
      <c r="Y1510" s="404"/>
      <c r="Z1510" s="404"/>
      <c r="AA1510" s="404"/>
      <c r="AB1510" s="404"/>
      <c r="AC1510" s="404"/>
      <c r="AD1510" s="404"/>
      <c r="AE1510" s="404"/>
      <c r="AF1510" s="404"/>
      <c r="AG1510" s="404"/>
      <c r="AH1510" s="423">
        <v>175</v>
      </c>
    </row>
    <row r="1511" spans="3:34" ht="15.75">
      <c r="C1511" s="406" t="s">
        <v>866</v>
      </c>
      <c r="D1511" s="401"/>
      <c r="E1511" s="404"/>
      <c r="F1511" s="404"/>
      <c r="G1511" s="423">
        <v>12</v>
      </c>
      <c r="H1511" s="423">
        <v>12</v>
      </c>
      <c r="I1511" s="404"/>
      <c r="J1511" s="404"/>
      <c r="K1511" s="404"/>
      <c r="L1511" s="404"/>
      <c r="M1511" s="404"/>
      <c r="N1511" s="404"/>
      <c r="O1511" s="404"/>
      <c r="P1511" s="404"/>
      <c r="Q1511" s="404"/>
      <c r="R1511" s="404"/>
      <c r="S1511" s="404"/>
      <c r="T1511" s="404"/>
      <c r="U1511" s="404"/>
      <c r="V1511" s="404"/>
      <c r="W1511" s="404"/>
      <c r="X1511" s="404"/>
      <c r="Y1511" s="404"/>
      <c r="Z1511" s="404"/>
      <c r="AA1511" s="404"/>
      <c r="AB1511" s="404"/>
      <c r="AC1511" s="404"/>
      <c r="AD1511" s="404"/>
      <c r="AE1511" s="404"/>
      <c r="AF1511" s="404"/>
      <c r="AG1511" s="404"/>
      <c r="AH1511" s="423">
        <v>12</v>
      </c>
    </row>
    <row r="1512" spans="3:34" ht="15.75">
      <c r="C1512" s="406" t="s">
        <v>867</v>
      </c>
      <c r="D1512" s="401"/>
      <c r="E1512" s="404"/>
      <c r="F1512" s="404"/>
      <c r="G1512" s="423">
        <v>30</v>
      </c>
      <c r="H1512" s="423">
        <v>30</v>
      </c>
      <c r="I1512" s="404"/>
      <c r="J1512" s="404"/>
      <c r="K1512" s="404"/>
      <c r="L1512" s="404"/>
      <c r="M1512" s="404"/>
      <c r="N1512" s="404"/>
      <c r="O1512" s="404"/>
      <c r="P1512" s="404"/>
      <c r="Q1512" s="404"/>
      <c r="R1512" s="404"/>
      <c r="S1512" s="404"/>
      <c r="T1512" s="404"/>
      <c r="U1512" s="404"/>
      <c r="V1512" s="404"/>
      <c r="W1512" s="404"/>
      <c r="X1512" s="404"/>
      <c r="Y1512" s="404"/>
      <c r="Z1512" s="404"/>
      <c r="AA1512" s="404"/>
      <c r="AB1512" s="404"/>
      <c r="AC1512" s="404"/>
      <c r="AD1512" s="404"/>
      <c r="AE1512" s="404"/>
      <c r="AF1512" s="404"/>
      <c r="AG1512" s="404"/>
      <c r="AH1512" s="423">
        <v>30</v>
      </c>
    </row>
    <row r="1513" spans="3:34" ht="15.75">
      <c r="C1513" s="406" t="s">
        <v>868</v>
      </c>
      <c r="D1513" s="401"/>
      <c r="E1513" s="404"/>
      <c r="F1513" s="404"/>
      <c r="G1513" s="423">
        <v>67</v>
      </c>
      <c r="H1513" s="423">
        <v>67</v>
      </c>
      <c r="I1513" s="404"/>
      <c r="J1513" s="404"/>
      <c r="K1513" s="404"/>
      <c r="L1513" s="404"/>
      <c r="M1513" s="404"/>
      <c r="N1513" s="404"/>
      <c r="O1513" s="404"/>
      <c r="P1513" s="404"/>
      <c r="Q1513" s="404"/>
      <c r="R1513" s="404"/>
      <c r="S1513" s="404"/>
      <c r="T1513" s="404"/>
      <c r="U1513" s="404"/>
      <c r="V1513" s="404"/>
      <c r="W1513" s="404"/>
      <c r="X1513" s="404"/>
      <c r="Y1513" s="404"/>
      <c r="Z1513" s="404"/>
      <c r="AA1513" s="404"/>
      <c r="AB1513" s="404"/>
      <c r="AC1513" s="404"/>
      <c r="AD1513" s="404"/>
      <c r="AE1513" s="404"/>
      <c r="AF1513" s="404"/>
      <c r="AG1513" s="404"/>
      <c r="AH1513" s="423">
        <v>67</v>
      </c>
    </row>
    <row r="1514" spans="3:34" ht="15.75">
      <c r="C1514" s="406" t="s">
        <v>869</v>
      </c>
      <c r="D1514" s="401"/>
      <c r="E1514" s="404"/>
      <c r="F1514" s="404"/>
      <c r="G1514" s="423">
        <v>140</v>
      </c>
      <c r="H1514" s="423">
        <v>140</v>
      </c>
      <c r="I1514" s="404"/>
      <c r="J1514" s="404"/>
      <c r="K1514" s="404"/>
      <c r="L1514" s="404"/>
      <c r="M1514" s="404"/>
      <c r="N1514" s="404"/>
      <c r="O1514" s="404"/>
      <c r="P1514" s="404"/>
      <c r="Q1514" s="404"/>
      <c r="R1514" s="404"/>
      <c r="S1514" s="404"/>
      <c r="T1514" s="404"/>
      <c r="U1514" s="404"/>
      <c r="V1514" s="404"/>
      <c r="W1514" s="404"/>
      <c r="X1514" s="404"/>
      <c r="Y1514" s="404"/>
      <c r="Z1514" s="404"/>
      <c r="AA1514" s="404"/>
      <c r="AB1514" s="404"/>
      <c r="AC1514" s="404"/>
      <c r="AD1514" s="404"/>
      <c r="AE1514" s="404"/>
      <c r="AF1514" s="404"/>
      <c r="AG1514" s="404"/>
      <c r="AH1514" s="423">
        <v>140</v>
      </c>
    </row>
    <row r="1515" spans="3:34" ht="15.75">
      <c r="C1515" s="406" t="s">
        <v>870</v>
      </c>
      <c r="D1515" s="401"/>
      <c r="E1515" s="404"/>
      <c r="F1515" s="404"/>
      <c r="G1515" s="423">
        <v>46</v>
      </c>
      <c r="H1515" s="423">
        <v>46</v>
      </c>
      <c r="I1515" s="404"/>
      <c r="J1515" s="404"/>
      <c r="K1515" s="404"/>
      <c r="L1515" s="404"/>
      <c r="M1515" s="404"/>
      <c r="N1515" s="404"/>
      <c r="O1515" s="404"/>
      <c r="P1515" s="404"/>
      <c r="Q1515" s="404"/>
      <c r="R1515" s="404"/>
      <c r="S1515" s="404"/>
      <c r="T1515" s="404"/>
      <c r="U1515" s="404"/>
      <c r="V1515" s="404"/>
      <c r="W1515" s="404"/>
      <c r="X1515" s="404"/>
      <c r="Y1515" s="404"/>
      <c r="Z1515" s="404"/>
      <c r="AA1515" s="404"/>
      <c r="AB1515" s="404"/>
      <c r="AC1515" s="404"/>
      <c r="AD1515" s="404"/>
      <c r="AE1515" s="404"/>
      <c r="AF1515" s="404"/>
      <c r="AG1515" s="404"/>
      <c r="AH1515" s="423">
        <v>46</v>
      </c>
    </row>
    <row r="1516" spans="3:34" ht="15.75">
      <c r="C1516" s="406" t="s">
        <v>871</v>
      </c>
      <c r="D1516" s="401"/>
      <c r="E1516" s="404"/>
      <c r="F1516" s="404"/>
      <c r="G1516" s="423">
        <v>0</v>
      </c>
      <c r="H1516" s="423">
        <v>12</v>
      </c>
      <c r="I1516" s="404"/>
      <c r="J1516" s="404"/>
      <c r="K1516" s="404"/>
      <c r="L1516" s="404"/>
      <c r="M1516" s="404"/>
      <c r="N1516" s="404"/>
      <c r="O1516" s="404"/>
      <c r="P1516" s="404"/>
      <c r="Q1516" s="404"/>
      <c r="R1516" s="404"/>
      <c r="S1516" s="404"/>
      <c r="T1516" s="404"/>
      <c r="U1516" s="404"/>
      <c r="V1516" s="404"/>
      <c r="W1516" s="404"/>
      <c r="X1516" s="404"/>
      <c r="Y1516" s="404"/>
      <c r="Z1516" s="404"/>
      <c r="AA1516" s="404"/>
      <c r="AB1516" s="404"/>
      <c r="AC1516" s="404"/>
      <c r="AD1516" s="404"/>
      <c r="AE1516" s="404"/>
      <c r="AF1516" s="404"/>
      <c r="AG1516" s="404"/>
      <c r="AH1516" s="423">
        <v>0</v>
      </c>
    </row>
    <row r="1517" spans="3:34" ht="15.75">
      <c r="C1517" s="406" t="s">
        <v>872</v>
      </c>
      <c r="D1517" s="401"/>
      <c r="E1517" s="404"/>
      <c r="F1517" s="404"/>
      <c r="G1517" s="423">
        <v>37</v>
      </c>
      <c r="H1517" s="423">
        <v>37</v>
      </c>
      <c r="I1517" s="404"/>
      <c r="J1517" s="404"/>
      <c r="K1517" s="404"/>
      <c r="L1517" s="404"/>
      <c r="M1517" s="404"/>
      <c r="N1517" s="404"/>
      <c r="O1517" s="404"/>
      <c r="P1517" s="404"/>
      <c r="Q1517" s="404"/>
      <c r="R1517" s="404"/>
      <c r="S1517" s="404"/>
      <c r="T1517" s="404"/>
      <c r="U1517" s="404"/>
      <c r="V1517" s="404"/>
      <c r="W1517" s="404"/>
      <c r="X1517" s="404"/>
      <c r="Y1517" s="404"/>
      <c r="Z1517" s="404"/>
      <c r="AA1517" s="404"/>
      <c r="AB1517" s="404"/>
      <c r="AC1517" s="404"/>
      <c r="AD1517" s="404"/>
      <c r="AE1517" s="404"/>
      <c r="AF1517" s="404"/>
      <c r="AG1517" s="404"/>
      <c r="AH1517" s="423">
        <v>37</v>
      </c>
    </row>
    <row r="1518" spans="3:34" ht="15.75">
      <c r="C1518" s="406" t="s">
        <v>873</v>
      </c>
      <c r="D1518" s="401"/>
      <c r="E1518" s="404"/>
      <c r="F1518" s="404"/>
      <c r="G1518" s="423">
        <v>0</v>
      </c>
      <c r="H1518" s="423">
        <v>4</v>
      </c>
      <c r="I1518" s="404"/>
      <c r="J1518" s="404"/>
      <c r="K1518" s="404"/>
      <c r="L1518" s="404"/>
      <c r="M1518" s="404"/>
      <c r="N1518" s="404"/>
      <c r="O1518" s="404"/>
      <c r="P1518" s="404"/>
      <c r="Q1518" s="404"/>
      <c r="R1518" s="404"/>
      <c r="S1518" s="404"/>
      <c r="T1518" s="404"/>
      <c r="U1518" s="404"/>
      <c r="V1518" s="404"/>
      <c r="W1518" s="404"/>
      <c r="X1518" s="404"/>
      <c r="Y1518" s="404"/>
      <c r="Z1518" s="404"/>
      <c r="AA1518" s="404"/>
      <c r="AB1518" s="404"/>
      <c r="AC1518" s="404"/>
      <c r="AD1518" s="404"/>
      <c r="AE1518" s="404"/>
      <c r="AF1518" s="404"/>
      <c r="AG1518" s="404"/>
      <c r="AH1518" s="423">
        <v>0</v>
      </c>
    </row>
    <row r="1519" spans="3:34" ht="15.75">
      <c r="C1519" s="501" t="s">
        <v>874</v>
      </c>
      <c r="D1519" s="403"/>
      <c r="E1519" s="503"/>
      <c r="F1519" s="503"/>
      <c r="G1519" s="448">
        <f>G1520</f>
        <v>291</v>
      </c>
      <c r="H1519" s="423"/>
      <c r="I1519" s="404"/>
      <c r="J1519" s="404"/>
      <c r="K1519" s="404"/>
      <c r="L1519" s="404"/>
      <c r="M1519" s="404"/>
      <c r="N1519" s="404"/>
      <c r="O1519" s="404"/>
      <c r="P1519" s="404"/>
      <c r="Q1519" s="404"/>
      <c r="R1519" s="404"/>
      <c r="S1519" s="404"/>
      <c r="T1519" s="404"/>
      <c r="U1519" s="404"/>
      <c r="V1519" s="404"/>
      <c r="W1519" s="404"/>
      <c r="X1519" s="404"/>
      <c r="Y1519" s="404"/>
      <c r="Z1519" s="404"/>
      <c r="AA1519" s="404"/>
      <c r="AB1519" s="404"/>
      <c r="AC1519" s="404"/>
      <c r="AD1519" s="404"/>
      <c r="AE1519" s="404"/>
      <c r="AF1519" s="404"/>
      <c r="AG1519" s="404"/>
      <c r="AH1519" s="448">
        <f>AH1520</f>
        <v>291</v>
      </c>
    </row>
    <row r="1520" spans="3:34" ht="15.75">
      <c r="C1520" s="417" t="s">
        <v>322</v>
      </c>
      <c r="D1520" s="401"/>
      <c r="E1520" s="404"/>
      <c r="F1520" s="404"/>
      <c r="G1520" s="423">
        <f>G1521</f>
        <v>291</v>
      </c>
      <c r="H1520" s="423"/>
      <c r="I1520" s="404"/>
      <c r="J1520" s="404"/>
      <c r="K1520" s="404"/>
      <c r="L1520" s="404"/>
      <c r="M1520" s="404"/>
      <c r="N1520" s="404"/>
      <c r="O1520" s="404"/>
      <c r="P1520" s="404"/>
      <c r="Q1520" s="404"/>
      <c r="R1520" s="404"/>
      <c r="S1520" s="404"/>
      <c r="T1520" s="404"/>
      <c r="U1520" s="404"/>
      <c r="V1520" s="404"/>
      <c r="W1520" s="404"/>
      <c r="X1520" s="404"/>
      <c r="Y1520" s="404"/>
      <c r="Z1520" s="404"/>
      <c r="AA1520" s="404"/>
      <c r="AB1520" s="404"/>
      <c r="AC1520" s="404"/>
      <c r="AD1520" s="404"/>
      <c r="AE1520" s="404"/>
      <c r="AF1520" s="404"/>
      <c r="AG1520" s="404"/>
      <c r="AH1520" s="423">
        <f>AH1521</f>
        <v>291</v>
      </c>
    </row>
    <row r="1521" spans="3:34" ht="15.75">
      <c r="C1521" s="406" t="s">
        <v>875</v>
      </c>
      <c r="D1521" s="401"/>
      <c r="E1521" s="404"/>
      <c r="F1521" s="404"/>
      <c r="G1521" s="423">
        <v>291</v>
      </c>
      <c r="H1521" s="423"/>
      <c r="I1521" s="404"/>
      <c r="J1521" s="404"/>
      <c r="K1521" s="404"/>
      <c r="L1521" s="404"/>
      <c r="M1521" s="404"/>
      <c r="N1521" s="404"/>
      <c r="O1521" s="404"/>
      <c r="P1521" s="404"/>
      <c r="Q1521" s="404"/>
      <c r="R1521" s="404"/>
      <c r="S1521" s="404"/>
      <c r="T1521" s="404"/>
      <c r="U1521" s="404"/>
      <c r="V1521" s="404"/>
      <c r="W1521" s="404"/>
      <c r="X1521" s="404"/>
      <c r="Y1521" s="404"/>
      <c r="Z1521" s="404"/>
      <c r="AA1521" s="404"/>
      <c r="AB1521" s="404"/>
      <c r="AC1521" s="404"/>
      <c r="AD1521" s="404"/>
      <c r="AE1521" s="404"/>
      <c r="AF1521" s="404"/>
      <c r="AG1521" s="404"/>
      <c r="AH1521" s="423">
        <v>291</v>
      </c>
    </row>
    <row r="1522" spans="3:34" ht="15.75">
      <c r="C1522" s="504" t="s">
        <v>876</v>
      </c>
      <c r="D1522" s="442"/>
      <c r="E1522" s="452"/>
      <c r="F1522" s="452"/>
      <c r="G1522" s="448">
        <f>G1523</f>
        <v>350</v>
      </c>
      <c r="H1522" s="423"/>
      <c r="I1522" s="404"/>
      <c r="J1522" s="404"/>
      <c r="K1522" s="404"/>
      <c r="L1522" s="404"/>
      <c r="M1522" s="404"/>
      <c r="N1522" s="404"/>
      <c r="O1522" s="404"/>
      <c r="P1522" s="404"/>
      <c r="Q1522" s="404"/>
      <c r="R1522" s="404"/>
      <c r="S1522" s="404"/>
      <c r="T1522" s="404"/>
      <c r="U1522" s="404"/>
      <c r="V1522" s="404"/>
      <c r="W1522" s="404"/>
      <c r="X1522" s="404"/>
      <c r="Y1522" s="404"/>
      <c r="Z1522" s="404"/>
      <c r="AA1522" s="404"/>
      <c r="AB1522" s="404"/>
      <c r="AC1522" s="404"/>
      <c r="AD1522" s="404"/>
      <c r="AE1522" s="404"/>
      <c r="AF1522" s="404"/>
      <c r="AG1522" s="404"/>
      <c r="AH1522" s="448">
        <f>AH1523</f>
        <v>350</v>
      </c>
    </row>
    <row r="1523" spans="3:34" ht="15.75">
      <c r="C1523" s="417" t="s">
        <v>322</v>
      </c>
      <c r="D1523" s="401"/>
      <c r="E1523" s="404"/>
      <c r="F1523" s="404"/>
      <c r="G1523" s="423">
        <f>G1524</f>
        <v>350</v>
      </c>
      <c r="H1523" s="423"/>
      <c r="I1523" s="404"/>
      <c r="J1523" s="404"/>
      <c r="K1523" s="404"/>
      <c r="L1523" s="404"/>
      <c r="M1523" s="404"/>
      <c r="N1523" s="404"/>
      <c r="O1523" s="404"/>
      <c r="P1523" s="404"/>
      <c r="Q1523" s="404"/>
      <c r="R1523" s="404"/>
      <c r="S1523" s="404"/>
      <c r="T1523" s="404"/>
      <c r="U1523" s="404"/>
      <c r="V1523" s="404"/>
      <c r="W1523" s="404"/>
      <c r="X1523" s="404"/>
      <c r="Y1523" s="404"/>
      <c r="Z1523" s="404"/>
      <c r="AA1523" s="404"/>
      <c r="AB1523" s="404"/>
      <c r="AC1523" s="404"/>
      <c r="AD1523" s="404"/>
      <c r="AE1523" s="404"/>
      <c r="AF1523" s="404"/>
      <c r="AG1523" s="404"/>
      <c r="AH1523" s="423">
        <f>AH1524</f>
        <v>350</v>
      </c>
    </row>
    <row r="1524" spans="3:34" ht="15.75">
      <c r="C1524" s="406" t="s">
        <v>877</v>
      </c>
      <c r="D1524" s="401"/>
      <c r="E1524" s="404"/>
      <c r="F1524" s="404"/>
      <c r="G1524" s="423">
        <v>350</v>
      </c>
      <c r="H1524" s="423"/>
      <c r="I1524" s="404"/>
      <c r="J1524" s="404"/>
      <c r="K1524" s="404"/>
      <c r="L1524" s="404"/>
      <c r="M1524" s="404"/>
      <c r="N1524" s="404"/>
      <c r="O1524" s="404"/>
      <c r="P1524" s="404"/>
      <c r="Q1524" s="404"/>
      <c r="R1524" s="404"/>
      <c r="S1524" s="404"/>
      <c r="T1524" s="404"/>
      <c r="U1524" s="404"/>
      <c r="V1524" s="404"/>
      <c r="W1524" s="404"/>
      <c r="X1524" s="404"/>
      <c r="Y1524" s="404"/>
      <c r="Z1524" s="404"/>
      <c r="AA1524" s="404"/>
      <c r="AB1524" s="404"/>
      <c r="AC1524" s="404"/>
      <c r="AD1524" s="404"/>
      <c r="AE1524" s="404"/>
      <c r="AF1524" s="404"/>
      <c r="AG1524" s="404"/>
      <c r="AH1524" s="423">
        <v>350</v>
      </c>
    </row>
    <row r="1525" spans="3:34" ht="15.75">
      <c r="C1525" s="501" t="s">
        <v>878</v>
      </c>
      <c r="D1525" s="403"/>
      <c r="E1525" s="503"/>
      <c r="F1525" s="503"/>
      <c r="G1525" s="448">
        <f>G1526</f>
        <v>118</v>
      </c>
      <c r="H1525" s="423"/>
      <c r="I1525" s="404"/>
      <c r="J1525" s="404"/>
      <c r="K1525" s="404"/>
      <c r="L1525" s="404"/>
      <c r="M1525" s="404"/>
      <c r="N1525" s="404"/>
      <c r="O1525" s="404"/>
      <c r="P1525" s="404"/>
      <c r="Q1525" s="404"/>
      <c r="R1525" s="404"/>
      <c r="S1525" s="404"/>
      <c r="T1525" s="404"/>
      <c r="U1525" s="404"/>
      <c r="V1525" s="404"/>
      <c r="W1525" s="404"/>
      <c r="X1525" s="404"/>
      <c r="Y1525" s="404"/>
      <c r="Z1525" s="404"/>
      <c r="AA1525" s="404"/>
      <c r="AB1525" s="404"/>
      <c r="AC1525" s="404"/>
      <c r="AD1525" s="404"/>
      <c r="AE1525" s="404"/>
      <c r="AF1525" s="404"/>
      <c r="AG1525" s="404"/>
      <c r="AH1525" s="448">
        <f>AH1526</f>
        <v>118</v>
      </c>
    </row>
    <row r="1526" spans="3:34" ht="15.75">
      <c r="C1526" s="417" t="s">
        <v>322</v>
      </c>
      <c r="D1526" s="401"/>
      <c r="E1526" s="404"/>
      <c r="F1526" s="404"/>
      <c r="G1526" s="423">
        <f>G1527</f>
        <v>118</v>
      </c>
      <c r="H1526" s="423"/>
      <c r="I1526" s="404"/>
      <c r="J1526" s="404"/>
      <c r="K1526" s="404"/>
      <c r="L1526" s="404"/>
      <c r="M1526" s="404"/>
      <c r="N1526" s="404"/>
      <c r="O1526" s="404"/>
      <c r="P1526" s="404"/>
      <c r="Q1526" s="404"/>
      <c r="R1526" s="404"/>
      <c r="S1526" s="404"/>
      <c r="T1526" s="404"/>
      <c r="U1526" s="404"/>
      <c r="V1526" s="404"/>
      <c r="W1526" s="404"/>
      <c r="X1526" s="404"/>
      <c r="Y1526" s="404"/>
      <c r="Z1526" s="404"/>
      <c r="AA1526" s="404"/>
      <c r="AB1526" s="404"/>
      <c r="AC1526" s="404"/>
      <c r="AD1526" s="404"/>
      <c r="AE1526" s="404"/>
      <c r="AF1526" s="404"/>
      <c r="AG1526" s="404"/>
      <c r="AH1526" s="423">
        <f>AH1527</f>
        <v>118</v>
      </c>
    </row>
    <row r="1527" spans="3:34" ht="15.75">
      <c r="C1527" s="406" t="s">
        <v>834</v>
      </c>
      <c r="D1527" s="401"/>
      <c r="E1527" s="404"/>
      <c r="F1527" s="404"/>
      <c r="G1527" s="423">
        <v>118</v>
      </c>
      <c r="H1527" s="423"/>
      <c r="I1527" s="404"/>
      <c r="J1527" s="404"/>
      <c r="K1527" s="404"/>
      <c r="L1527" s="404"/>
      <c r="M1527" s="404"/>
      <c r="N1527" s="404"/>
      <c r="O1527" s="404"/>
      <c r="P1527" s="404"/>
      <c r="Q1527" s="404"/>
      <c r="R1527" s="404"/>
      <c r="S1527" s="404"/>
      <c r="T1527" s="404"/>
      <c r="U1527" s="404"/>
      <c r="V1527" s="404"/>
      <c r="W1527" s="404"/>
      <c r="X1527" s="404"/>
      <c r="Y1527" s="404"/>
      <c r="Z1527" s="404"/>
      <c r="AA1527" s="404"/>
      <c r="AB1527" s="404"/>
      <c r="AC1527" s="404"/>
      <c r="AD1527" s="404"/>
      <c r="AE1527" s="404"/>
      <c r="AF1527" s="404"/>
      <c r="AG1527" s="404"/>
      <c r="AH1527" s="423">
        <v>118</v>
      </c>
    </row>
    <row r="1528" spans="3:34" ht="15.75">
      <c r="C1528" s="406"/>
      <c r="D1528" s="401"/>
      <c r="E1528" s="404"/>
      <c r="F1528" s="404"/>
      <c r="G1528" s="423"/>
      <c r="H1528" s="423"/>
      <c r="I1528" s="404"/>
      <c r="J1528" s="404"/>
      <c r="K1528" s="404"/>
      <c r="L1528" s="404"/>
      <c r="M1528" s="404"/>
      <c r="N1528" s="404"/>
      <c r="O1528" s="404"/>
      <c r="P1528" s="404"/>
      <c r="Q1528" s="404"/>
      <c r="R1528" s="404"/>
      <c r="S1528" s="404"/>
      <c r="T1528" s="404"/>
      <c r="U1528" s="404"/>
      <c r="V1528" s="404"/>
      <c r="W1528" s="404"/>
      <c r="X1528" s="404"/>
      <c r="Y1528" s="404"/>
      <c r="Z1528" s="404"/>
      <c r="AA1528" s="404"/>
      <c r="AB1528" s="404"/>
      <c r="AC1528" s="404"/>
      <c r="AD1528" s="404"/>
      <c r="AE1528" s="404"/>
      <c r="AF1528" s="404"/>
      <c r="AG1528" s="404"/>
      <c r="AH1528" s="423"/>
    </row>
    <row r="1529" spans="3:34" ht="15.75">
      <c r="C1529" s="449" t="s">
        <v>879</v>
      </c>
      <c r="D1529" s="442"/>
      <c r="E1529" s="442">
        <v>0</v>
      </c>
      <c r="F1529" s="442">
        <v>0</v>
      </c>
      <c r="G1529" s="442">
        <v>396</v>
      </c>
      <c r="H1529" s="442">
        <v>23295</v>
      </c>
      <c r="I1529" s="404"/>
      <c r="J1529" s="404"/>
      <c r="K1529" s="404"/>
      <c r="L1529" s="404"/>
      <c r="M1529" s="404"/>
      <c r="N1529" s="404"/>
      <c r="O1529" s="404"/>
      <c r="P1529" s="404"/>
      <c r="Q1529" s="404"/>
      <c r="R1529" s="404"/>
      <c r="S1529" s="404"/>
      <c r="T1529" s="404"/>
      <c r="U1529" s="404"/>
      <c r="V1529" s="404"/>
      <c r="W1529" s="404"/>
      <c r="X1529" s="404"/>
      <c r="Y1529" s="404"/>
      <c r="Z1529" s="404"/>
      <c r="AA1529" s="404"/>
      <c r="AB1529" s="404"/>
      <c r="AC1529" s="404"/>
      <c r="AD1529" s="404"/>
      <c r="AE1529" s="404"/>
      <c r="AF1529" s="404"/>
      <c r="AG1529" s="404"/>
      <c r="AH1529" s="442">
        <f>AH1530</f>
        <v>380</v>
      </c>
    </row>
    <row r="1530" spans="3:34" ht="15.75">
      <c r="C1530" s="426" t="s">
        <v>880</v>
      </c>
      <c r="D1530" s="423"/>
      <c r="E1530" s="423">
        <v>0</v>
      </c>
      <c r="F1530" s="423">
        <v>0</v>
      </c>
      <c r="G1530" s="423">
        <v>396</v>
      </c>
      <c r="H1530" s="423">
        <v>20676</v>
      </c>
      <c r="I1530" s="404"/>
      <c r="J1530" s="404"/>
      <c r="K1530" s="404"/>
      <c r="L1530" s="404"/>
      <c r="M1530" s="404"/>
      <c r="N1530" s="404"/>
      <c r="O1530" s="404"/>
      <c r="P1530" s="404"/>
      <c r="Q1530" s="404"/>
      <c r="R1530" s="404"/>
      <c r="S1530" s="404"/>
      <c r="T1530" s="404"/>
      <c r="U1530" s="404"/>
      <c r="V1530" s="404"/>
      <c r="W1530" s="404"/>
      <c r="X1530" s="404"/>
      <c r="Y1530" s="404"/>
      <c r="Z1530" s="404"/>
      <c r="AA1530" s="404"/>
      <c r="AB1530" s="404"/>
      <c r="AC1530" s="404"/>
      <c r="AD1530" s="404"/>
      <c r="AE1530" s="404"/>
      <c r="AF1530" s="404"/>
      <c r="AG1530" s="404"/>
      <c r="AH1530" s="423">
        <f>AH1531</f>
        <v>380</v>
      </c>
    </row>
    <row r="1531" spans="3:34" ht="48" customHeight="1">
      <c r="C1531" s="410" t="s">
        <v>881</v>
      </c>
      <c r="D1531" s="401"/>
      <c r="E1531" s="404"/>
      <c r="F1531" s="404"/>
      <c r="G1531" s="423">
        <v>396</v>
      </c>
      <c r="H1531" s="423">
        <v>20676</v>
      </c>
      <c r="I1531" s="404"/>
      <c r="J1531" s="404"/>
      <c r="K1531" s="404"/>
      <c r="L1531" s="404"/>
      <c r="M1531" s="404"/>
      <c r="N1531" s="404"/>
      <c r="O1531" s="404"/>
      <c r="P1531" s="404"/>
      <c r="Q1531" s="404"/>
      <c r="R1531" s="404"/>
      <c r="S1531" s="404"/>
      <c r="T1531" s="404"/>
      <c r="U1531" s="404"/>
      <c r="V1531" s="404"/>
      <c r="W1531" s="404"/>
      <c r="X1531" s="404"/>
      <c r="Y1531" s="404"/>
      <c r="Z1531" s="404"/>
      <c r="AA1531" s="404"/>
      <c r="AB1531" s="404"/>
      <c r="AC1531" s="404"/>
      <c r="AD1531" s="404"/>
      <c r="AE1531" s="404"/>
      <c r="AF1531" s="404"/>
      <c r="AG1531" s="423"/>
      <c r="AH1531" s="423">
        <f>396-16</f>
        <v>380</v>
      </c>
    </row>
    <row r="1532" spans="3:34" ht="15.75">
      <c r="C1532" s="417" t="s">
        <v>322</v>
      </c>
      <c r="D1532" s="450"/>
      <c r="E1532" s="450">
        <v>0</v>
      </c>
      <c r="F1532" s="450">
        <v>0</v>
      </c>
      <c r="G1532" s="450">
        <v>0</v>
      </c>
      <c r="H1532" s="450">
        <v>2619</v>
      </c>
      <c r="I1532" s="404"/>
      <c r="J1532" s="404"/>
      <c r="K1532" s="404"/>
      <c r="L1532" s="404"/>
      <c r="M1532" s="404"/>
      <c r="N1532" s="404"/>
      <c r="O1532" s="404"/>
      <c r="P1532" s="404"/>
      <c r="Q1532" s="404"/>
      <c r="R1532" s="404"/>
      <c r="S1532" s="404"/>
      <c r="T1532" s="404"/>
      <c r="U1532" s="404"/>
      <c r="V1532" s="404"/>
      <c r="W1532" s="404"/>
      <c r="X1532" s="404"/>
      <c r="Y1532" s="404"/>
      <c r="Z1532" s="404"/>
      <c r="AA1532" s="404"/>
      <c r="AB1532" s="404"/>
      <c r="AC1532" s="404"/>
      <c r="AD1532" s="404"/>
      <c r="AE1532" s="404"/>
      <c r="AF1532" s="404"/>
      <c r="AG1532" s="404"/>
      <c r="AH1532" s="450">
        <v>0</v>
      </c>
    </row>
    <row r="1533" spans="3:34" ht="42.75" customHeight="1">
      <c r="C1533" s="415" t="s">
        <v>883</v>
      </c>
      <c r="D1533" s="401"/>
      <c r="E1533" s="404"/>
      <c r="F1533" s="404"/>
      <c r="G1533" s="423">
        <v>0</v>
      </c>
      <c r="H1533" s="423">
        <v>2619</v>
      </c>
      <c r="I1533" s="404"/>
      <c r="J1533" s="404"/>
      <c r="K1533" s="404"/>
      <c r="L1533" s="404"/>
      <c r="M1533" s="404"/>
      <c r="N1533" s="404"/>
      <c r="O1533" s="404"/>
      <c r="P1533" s="404"/>
      <c r="Q1533" s="404"/>
      <c r="R1533" s="404"/>
      <c r="S1533" s="404"/>
      <c r="T1533" s="404"/>
      <c r="U1533" s="404"/>
      <c r="V1533" s="404"/>
      <c r="W1533" s="404"/>
      <c r="X1533" s="404"/>
      <c r="Y1533" s="404"/>
      <c r="Z1533" s="404"/>
      <c r="AA1533" s="404"/>
      <c r="AB1533" s="404"/>
      <c r="AC1533" s="404"/>
      <c r="AD1533" s="404"/>
      <c r="AE1533" s="404"/>
      <c r="AF1533" s="404"/>
      <c r="AG1533" s="404"/>
      <c r="AH1533" s="423">
        <v>0</v>
      </c>
    </row>
    <row r="1534" spans="3:34" ht="15.75">
      <c r="C1534" s="447" t="s">
        <v>885</v>
      </c>
      <c r="D1534" s="442"/>
      <c r="E1534" s="442">
        <v>0</v>
      </c>
      <c r="F1534" s="442">
        <v>0</v>
      </c>
      <c r="G1534" s="442">
        <v>15</v>
      </c>
      <c r="H1534" s="442">
        <v>15</v>
      </c>
      <c r="I1534" s="404"/>
      <c r="J1534" s="404"/>
      <c r="K1534" s="404"/>
      <c r="L1534" s="404"/>
      <c r="M1534" s="404"/>
      <c r="N1534" s="404"/>
      <c r="O1534" s="404"/>
      <c r="P1534" s="404"/>
      <c r="Q1534" s="404"/>
      <c r="R1534" s="404"/>
      <c r="S1534" s="404"/>
      <c r="T1534" s="404"/>
      <c r="U1534" s="404"/>
      <c r="V1534" s="404"/>
      <c r="W1534" s="404"/>
      <c r="X1534" s="404"/>
      <c r="Y1534" s="404"/>
      <c r="Z1534" s="404"/>
      <c r="AA1534" s="404"/>
      <c r="AB1534" s="404"/>
      <c r="AC1534" s="404"/>
      <c r="AD1534" s="404"/>
      <c r="AE1534" s="404"/>
      <c r="AF1534" s="404"/>
      <c r="AG1534" s="404"/>
      <c r="AH1534" s="442">
        <v>15</v>
      </c>
    </row>
    <row r="1535" spans="3:34" ht="15.75">
      <c r="C1535" s="417" t="s">
        <v>322</v>
      </c>
      <c r="D1535" s="417"/>
      <c r="E1535" s="417"/>
      <c r="F1535" s="404"/>
      <c r="G1535" s="423">
        <v>15</v>
      </c>
      <c r="H1535" s="423">
        <v>15</v>
      </c>
      <c r="I1535" s="404"/>
      <c r="J1535" s="404"/>
      <c r="K1535" s="404"/>
      <c r="L1535" s="404"/>
      <c r="M1535" s="404"/>
      <c r="N1535" s="404"/>
      <c r="O1535" s="404"/>
      <c r="P1535" s="404"/>
      <c r="Q1535" s="404"/>
      <c r="R1535" s="404"/>
      <c r="S1535" s="404"/>
      <c r="T1535" s="404"/>
      <c r="U1535" s="404"/>
      <c r="V1535" s="404"/>
      <c r="W1535" s="404"/>
      <c r="X1535" s="404"/>
      <c r="Y1535" s="404"/>
      <c r="Z1535" s="404"/>
      <c r="AA1535" s="404"/>
      <c r="AB1535" s="404"/>
      <c r="AC1535" s="404"/>
      <c r="AD1535" s="404"/>
      <c r="AE1535" s="404"/>
      <c r="AF1535" s="404"/>
      <c r="AG1535" s="404"/>
      <c r="AH1535" s="423">
        <v>15</v>
      </c>
    </row>
    <row r="1536" spans="3:34" ht="27" customHeight="1">
      <c r="C1536" s="415" t="s">
        <v>886</v>
      </c>
      <c r="D1536" s="401"/>
      <c r="E1536" s="404"/>
      <c r="F1536" s="404"/>
      <c r="G1536" s="423">
        <v>15</v>
      </c>
      <c r="H1536" s="423">
        <v>15</v>
      </c>
      <c r="I1536" s="404"/>
      <c r="J1536" s="404"/>
      <c r="K1536" s="404"/>
      <c r="L1536" s="404"/>
      <c r="M1536" s="404"/>
      <c r="N1536" s="404"/>
      <c r="O1536" s="404"/>
      <c r="P1536" s="404"/>
      <c r="Q1536" s="404"/>
      <c r="R1536" s="404"/>
      <c r="S1536" s="404"/>
      <c r="T1536" s="404"/>
      <c r="U1536" s="404"/>
      <c r="V1536" s="404"/>
      <c r="W1536" s="404"/>
      <c r="X1536" s="404"/>
      <c r="Y1536" s="404"/>
      <c r="Z1536" s="404"/>
      <c r="AA1536" s="404"/>
      <c r="AB1536" s="404"/>
      <c r="AC1536" s="404"/>
      <c r="AD1536" s="404"/>
      <c r="AE1536" s="404"/>
      <c r="AF1536" s="404"/>
      <c r="AG1536" s="404"/>
      <c r="AH1536" s="423">
        <v>15</v>
      </c>
    </row>
    <row r="1537" spans="3:34" ht="15.75">
      <c r="C1537" s="447" t="s">
        <v>949</v>
      </c>
      <c r="D1537" s="403"/>
      <c r="E1537" s="403">
        <v>0</v>
      </c>
      <c r="F1537" s="403">
        <v>0</v>
      </c>
      <c r="G1537" s="403">
        <v>60</v>
      </c>
      <c r="H1537" s="403">
        <v>60</v>
      </c>
      <c r="I1537" s="403">
        <v>0</v>
      </c>
      <c r="J1537" s="403">
        <v>0</v>
      </c>
      <c r="K1537" s="403">
        <v>0</v>
      </c>
      <c r="L1537" s="403">
        <v>0</v>
      </c>
      <c r="M1537" s="403">
        <v>0</v>
      </c>
      <c r="N1537" s="403">
        <v>0</v>
      </c>
      <c r="O1537" s="403">
        <v>0</v>
      </c>
      <c r="P1537" s="403">
        <v>0</v>
      </c>
      <c r="Q1537" s="403">
        <v>0</v>
      </c>
      <c r="R1537" s="403">
        <v>0</v>
      </c>
      <c r="S1537" s="403">
        <v>0</v>
      </c>
      <c r="T1537" s="403">
        <v>0</v>
      </c>
      <c r="U1537" s="403">
        <v>0</v>
      </c>
      <c r="V1537" s="403">
        <v>0</v>
      </c>
      <c r="W1537" s="403">
        <v>0</v>
      </c>
      <c r="X1537" s="403">
        <v>0</v>
      </c>
      <c r="Y1537" s="403">
        <v>0</v>
      </c>
      <c r="Z1537" s="403">
        <v>0</v>
      </c>
      <c r="AA1537" s="403">
        <v>0</v>
      </c>
      <c r="AB1537" s="403">
        <v>0</v>
      </c>
      <c r="AC1537" s="403">
        <v>0</v>
      </c>
      <c r="AD1537" s="403">
        <v>0</v>
      </c>
      <c r="AE1537" s="403">
        <v>0</v>
      </c>
      <c r="AF1537" s="403"/>
      <c r="AG1537" s="404"/>
      <c r="AH1537" s="403">
        <v>60</v>
      </c>
    </row>
    <row r="1538" spans="3:34" ht="15.75">
      <c r="C1538" s="417" t="s">
        <v>322</v>
      </c>
      <c r="D1538" s="450"/>
      <c r="E1538" s="450">
        <v>0</v>
      </c>
      <c r="F1538" s="450">
        <v>0</v>
      </c>
      <c r="G1538" s="450">
        <v>60</v>
      </c>
      <c r="H1538" s="450">
        <v>60</v>
      </c>
      <c r="I1538" s="404"/>
      <c r="J1538" s="404"/>
      <c r="K1538" s="404"/>
      <c r="L1538" s="404"/>
      <c r="M1538" s="404"/>
      <c r="N1538" s="404"/>
      <c r="O1538" s="404"/>
      <c r="P1538" s="404"/>
      <c r="Q1538" s="404"/>
      <c r="R1538" s="404"/>
      <c r="S1538" s="404"/>
      <c r="T1538" s="404"/>
      <c r="U1538" s="404"/>
      <c r="V1538" s="404"/>
      <c r="W1538" s="404"/>
      <c r="X1538" s="404"/>
      <c r="Y1538" s="404"/>
      <c r="Z1538" s="404"/>
      <c r="AA1538" s="404"/>
      <c r="AB1538" s="404"/>
      <c r="AC1538" s="404"/>
      <c r="AD1538" s="404"/>
      <c r="AE1538" s="404"/>
      <c r="AF1538" s="404"/>
      <c r="AG1538" s="404"/>
      <c r="AH1538" s="450">
        <v>60</v>
      </c>
    </row>
    <row r="1539" spans="3:34" ht="15.75">
      <c r="C1539" s="415" t="s">
        <v>889</v>
      </c>
      <c r="D1539" s="401"/>
      <c r="E1539" s="404"/>
      <c r="F1539" s="404"/>
      <c r="G1539" s="423">
        <v>60</v>
      </c>
      <c r="H1539" s="423">
        <v>60</v>
      </c>
      <c r="I1539" s="404"/>
      <c r="J1539" s="404"/>
      <c r="K1539" s="404"/>
      <c r="L1539" s="404"/>
      <c r="M1539" s="404"/>
      <c r="N1539" s="404"/>
      <c r="O1539" s="404"/>
      <c r="P1539" s="404"/>
      <c r="Q1539" s="404"/>
      <c r="R1539" s="404"/>
      <c r="S1539" s="404"/>
      <c r="T1539" s="404"/>
      <c r="U1539" s="404"/>
      <c r="V1539" s="404"/>
      <c r="W1539" s="404"/>
      <c r="X1539" s="404"/>
      <c r="Y1539" s="404"/>
      <c r="Z1539" s="404"/>
      <c r="AA1539" s="404"/>
      <c r="AB1539" s="404"/>
      <c r="AC1539" s="404"/>
      <c r="AD1539" s="404"/>
      <c r="AE1539" s="404"/>
      <c r="AF1539" s="404"/>
      <c r="AG1539" s="404"/>
      <c r="AH1539" s="423">
        <v>60</v>
      </c>
    </row>
    <row r="1540" spans="3:34" ht="15.75">
      <c r="C1540" s="447" t="s">
        <v>950</v>
      </c>
      <c r="D1540" s="451"/>
      <c r="E1540" s="452"/>
      <c r="F1540" s="452"/>
      <c r="G1540" s="445">
        <f>G1541</f>
        <v>96</v>
      </c>
      <c r="H1540" s="445">
        <v>40</v>
      </c>
      <c r="I1540" s="404"/>
      <c r="J1540" s="404"/>
      <c r="K1540" s="404"/>
      <c r="L1540" s="404"/>
      <c r="M1540" s="404"/>
      <c r="N1540" s="404"/>
      <c r="O1540" s="404"/>
      <c r="P1540" s="404"/>
      <c r="Q1540" s="404"/>
      <c r="R1540" s="404"/>
      <c r="S1540" s="404"/>
      <c r="T1540" s="404"/>
      <c r="U1540" s="404"/>
      <c r="V1540" s="404"/>
      <c r="W1540" s="404"/>
      <c r="X1540" s="404"/>
      <c r="Y1540" s="404"/>
      <c r="Z1540" s="404"/>
      <c r="AA1540" s="404"/>
      <c r="AB1540" s="404"/>
      <c r="AC1540" s="404"/>
      <c r="AD1540" s="404"/>
      <c r="AE1540" s="404"/>
      <c r="AF1540" s="404"/>
      <c r="AG1540" s="404"/>
      <c r="AH1540" s="445">
        <f>AH1541</f>
        <v>96</v>
      </c>
    </row>
    <row r="1541" spans="3:34" ht="15.75">
      <c r="C1541" s="417" t="s">
        <v>322</v>
      </c>
      <c r="D1541" s="450"/>
      <c r="E1541" s="450">
        <v>0</v>
      </c>
      <c r="F1541" s="450">
        <v>0</v>
      </c>
      <c r="G1541" s="450">
        <f>G1542+G1543</f>
        <v>96</v>
      </c>
      <c r="H1541" s="450">
        <v>40</v>
      </c>
      <c r="I1541" s="404"/>
      <c r="J1541" s="404"/>
      <c r="K1541" s="404"/>
      <c r="L1541" s="404"/>
      <c r="M1541" s="404"/>
      <c r="N1541" s="404"/>
      <c r="O1541" s="404"/>
      <c r="P1541" s="404"/>
      <c r="Q1541" s="404"/>
      <c r="R1541" s="404"/>
      <c r="S1541" s="404"/>
      <c r="T1541" s="404"/>
      <c r="U1541" s="404"/>
      <c r="V1541" s="404"/>
      <c r="W1541" s="404"/>
      <c r="X1541" s="404"/>
      <c r="Y1541" s="404"/>
      <c r="Z1541" s="404"/>
      <c r="AA1541" s="404"/>
      <c r="AB1541" s="404"/>
      <c r="AC1541" s="404"/>
      <c r="AD1541" s="404"/>
      <c r="AE1541" s="404"/>
      <c r="AF1541" s="404"/>
      <c r="AG1541" s="404"/>
      <c r="AH1541" s="450">
        <f>AH1542+AH1543</f>
        <v>96</v>
      </c>
    </row>
    <row r="1542" spans="3:34" ht="15.75">
      <c r="C1542" s="417" t="s">
        <v>891</v>
      </c>
      <c r="D1542" s="450"/>
      <c r="E1542" s="450"/>
      <c r="F1542" s="450"/>
      <c r="G1542" s="450">
        <v>56</v>
      </c>
      <c r="H1542" s="450"/>
      <c r="I1542" s="404"/>
      <c r="J1542" s="404"/>
      <c r="K1542" s="404"/>
      <c r="L1542" s="404"/>
      <c r="M1542" s="404"/>
      <c r="N1542" s="404"/>
      <c r="O1542" s="404"/>
      <c r="P1542" s="404"/>
      <c r="Q1542" s="404"/>
      <c r="R1542" s="404"/>
      <c r="S1542" s="404"/>
      <c r="T1542" s="404"/>
      <c r="U1542" s="404"/>
      <c r="V1542" s="404"/>
      <c r="W1542" s="404"/>
      <c r="X1542" s="404"/>
      <c r="Y1542" s="404"/>
      <c r="Z1542" s="404"/>
      <c r="AA1542" s="404"/>
      <c r="AB1542" s="404"/>
      <c r="AC1542" s="404"/>
      <c r="AD1542" s="404"/>
      <c r="AE1542" s="404"/>
      <c r="AF1542" s="404"/>
      <c r="AG1542" s="404"/>
      <c r="AH1542" s="450">
        <v>56</v>
      </c>
    </row>
    <row r="1543" spans="3:34" ht="17.25" customHeight="1">
      <c r="C1543" s="415" t="s">
        <v>892</v>
      </c>
      <c r="D1543" s="401"/>
      <c r="E1543" s="404"/>
      <c r="F1543" s="404"/>
      <c r="G1543" s="423">
        <v>40</v>
      </c>
      <c r="H1543" s="423">
        <v>40</v>
      </c>
      <c r="I1543" s="404"/>
      <c r="J1543" s="404"/>
      <c r="K1543" s="404"/>
      <c r="L1543" s="404"/>
      <c r="M1543" s="404"/>
      <c r="N1543" s="404"/>
      <c r="O1543" s="404"/>
      <c r="P1543" s="404"/>
      <c r="Q1543" s="404"/>
      <c r="R1543" s="404"/>
      <c r="S1543" s="404"/>
      <c r="T1543" s="404"/>
      <c r="U1543" s="404"/>
      <c r="V1543" s="404"/>
      <c r="W1543" s="404"/>
      <c r="X1543" s="404"/>
      <c r="Y1543" s="404"/>
      <c r="Z1543" s="404"/>
      <c r="AA1543" s="404"/>
      <c r="AB1543" s="404"/>
      <c r="AC1543" s="404"/>
      <c r="AD1543" s="404"/>
      <c r="AE1543" s="404"/>
      <c r="AF1543" s="404"/>
      <c r="AG1543" s="404"/>
      <c r="AH1543" s="423">
        <v>40</v>
      </c>
    </row>
    <row r="1544" spans="3:34" ht="15.75">
      <c r="C1544" s="405" t="s">
        <v>893</v>
      </c>
      <c r="D1544" s="399"/>
      <c r="E1544" s="399">
        <v>0</v>
      </c>
      <c r="F1544" s="399">
        <v>0</v>
      </c>
      <c r="G1544" s="399">
        <f>G1545+G1548+G1550</f>
        <v>44007</v>
      </c>
      <c r="H1544" s="399">
        <v>43890</v>
      </c>
      <c r="I1544" s="404"/>
      <c r="J1544" s="404"/>
      <c r="K1544" s="404"/>
      <c r="L1544" s="404"/>
      <c r="M1544" s="404"/>
      <c r="N1544" s="404"/>
      <c r="O1544" s="404"/>
      <c r="P1544" s="404"/>
      <c r="Q1544" s="404"/>
      <c r="R1544" s="404"/>
      <c r="S1544" s="404"/>
      <c r="T1544" s="404"/>
      <c r="U1544" s="404"/>
      <c r="V1544" s="404"/>
      <c r="W1544" s="404"/>
      <c r="X1544" s="404"/>
      <c r="Y1544" s="404"/>
      <c r="Z1544" s="404"/>
      <c r="AA1544" s="404"/>
      <c r="AB1544" s="404"/>
      <c r="AC1544" s="404"/>
      <c r="AD1544" s="404"/>
      <c r="AE1544" s="404"/>
      <c r="AF1544" s="404"/>
      <c r="AG1544" s="404"/>
      <c r="AH1544" s="399">
        <f>AH1545+AH1548+AH1550</f>
        <v>44007</v>
      </c>
    </row>
    <row r="1545" spans="3:34" ht="26.25">
      <c r="C1545" s="154" t="s">
        <v>562</v>
      </c>
      <c r="D1545" s="403"/>
      <c r="E1545" s="403">
        <v>0</v>
      </c>
      <c r="F1545" s="403">
        <v>0</v>
      </c>
      <c r="G1545" s="403">
        <f>G1546+G1547</f>
        <v>168</v>
      </c>
      <c r="H1545" s="403">
        <v>51</v>
      </c>
      <c r="I1545" s="404"/>
      <c r="J1545" s="404"/>
      <c r="K1545" s="404"/>
      <c r="L1545" s="404"/>
      <c r="M1545" s="404"/>
      <c r="N1545" s="404"/>
      <c r="O1545" s="404"/>
      <c r="P1545" s="404"/>
      <c r="Q1545" s="404"/>
      <c r="R1545" s="404"/>
      <c r="S1545" s="404"/>
      <c r="T1545" s="404"/>
      <c r="U1545" s="404"/>
      <c r="V1545" s="404"/>
      <c r="W1545" s="404"/>
      <c r="X1545" s="404"/>
      <c r="Y1545" s="404"/>
      <c r="Z1545" s="404"/>
      <c r="AA1545" s="404"/>
      <c r="AB1545" s="404"/>
      <c r="AC1545" s="404"/>
      <c r="AD1545" s="404"/>
      <c r="AE1545" s="404"/>
      <c r="AF1545" s="404"/>
      <c r="AG1545" s="404"/>
      <c r="AH1545" s="403">
        <f>AH1546+AH1547</f>
        <v>168</v>
      </c>
    </row>
    <row r="1546" spans="3:34" ht="21.75" customHeight="1">
      <c r="C1546" s="412" t="s">
        <v>894</v>
      </c>
      <c r="D1546" s="401"/>
      <c r="E1546" s="404"/>
      <c r="F1546" s="404"/>
      <c r="G1546" s="423">
        <v>51</v>
      </c>
      <c r="H1546" s="423">
        <v>51</v>
      </c>
      <c r="I1546" s="404"/>
      <c r="J1546" s="404"/>
      <c r="K1546" s="404"/>
      <c r="L1546" s="404"/>
      <c r="M1546" s="404"/>
      <c r="N1546" s="404"/>
      <c r="O1546" s="404"/>
      <c r="P1546" s="404"/>
      <c r="Q1546" s="404"/>
      <c r="R1546" s="404"/>
      <c r="S1546" s="404"/>
      <c r="T1546" s="404"/>
      <c r="U1546" s="404"/>
      <c r="V1546" s="404"/>
      <c r="W1546" s="404"/>
      <c r="X1546" s="404"/>
      <c r="Y1546" s="404"/>
      <c r="Z1546" s="404"/>
      <c r="AA1546" s="404"/>
      <c r="AB1546" s="404"/>
      <c r="AC1546" s="404"/>
      <c r="AD1546" s="404"/>
      <c r="AE1546" s="404"/>
      <c r="AF1546" s="404"/>
      <c r="AG1546" s="404"/>
      <c r="AH1546" s="423">
        <v>51</v>
      </c>
    </row>
    <row r="1547" spans="3:34" ht="68.25" customHeight="1">
      <c r="C1547" s="505" t="s">
        <v>895</v>
      </c>
      <c r="D1547" s="401"/>
      <c r="E1547" s="404"/>
      <c r="F1547" s="404"/>
      <c r="G1547" s="423">
        <v>117</v>
      </c>
      <c r="H1547" s="423"/>
      <c r="I1547" s="404"/>
      <c r="J1547" s="404"/>
      <c r="K1547" s="404"/>
      <c r="L1547" s="404"/>
      <c r="M1547" s="404"/>
      <c r="N1547" s="404"/>
      <c r="O1547" s="404"/>
      <c r="P1547" s="404"/>
      <c r="Q1547" s="404"/>
      <c r="R1547" s="404"/>
      <c r="S1547" s="404"/>
      <c r="T1547" s="404"/>
      <c r="U1547" s="404"/>
      <c r="V1547" s="404"/>
      <c r="W1547" s="404"/>
      <c r="X1547" s="404"/>
      <c r="Y1547" s="404"/>
      <c r="Z1547" s="404"/>
      <c r="AA1547" s="404"/>
      <c r="AB1547" s="404"/>
      <c r="AC1547" s="404"/>
      <c r="AD1547" s="404"/>
      <c r="AE1547" s="404"/>
      <c r="AF1547" s="404"/>
      <c r="AG1547" s="404"/>
      <c r="AH1547" s="423">
        <v>117</v>
      </c>
    </row>
    <row r="1548" spans="3:34" ht="15.75">
      <c r="C1548" s="188" t="s">
        <v>569</v>
      </c>
      <c r="D1548" s="403"/>
      <c r="E1548" s="403">
        <v>0</v>
      </c>
      <c r="F1548" s="403">
        <v>0</v>
      </c>
      <c r="G1548" s="403">
        <v>1240</v>
      </c>
      <c r="H1548" s="403">
        <v>1240</v>
      </c>
      <c r="I1548" s="404"/>
      <c r="J1548" s="404"/>
      <c r="K1548" s="404"/>
      <c r="L1548" s="404"/>
      <c r="M1548" s="404"/>
      <c r="N1548" s="404"/>
      <c r="O1548" s="404"/>
      <c r="P1548" s="404"/>
      <c r="Q1548" s="404"/>
      <c r="R1548" s="404"/>
      <c r="S1548" s="404"/>
      <c r="T1548" s="404"/>
      <c r="U1548" s="404"/>
      <c r="V1548" s="404"/>
      <c r="W1548" s="404"/>
      <c r="X1548" s="404"/>
      <c r="Y1548" s="404"/>
      <c r="Z1548" s="404"/>
      <c r="AA1548" s="404"/>
      <c r="AB1548" s="404"/>
      <c r="AC1548" s="404"/>
      <c r="AD1548" s="404"/>
      <c r="AE1548" s="404"/>
      <c r="AF1548" s="404"/>
      <c r="AG1548" s="404"/>
      <c r="AH1548" s="403">
        <v>1240</v>
      </c>
    </row>
    <row r="1549" spans="3:34" ht="31.5">
      <c r="C1549" s="423" t="s">
        <v>896</v>
      </c>
      <c r="D1549" s="401"/>
      <c r="E1549" s="404"/>
      <c r="F1549" s="404"/>
      <c r="G1549" s="423">
        <v>1240</v>
      </c>
      <c r="H1549" s="423">
        <v>1240</v>
      </c>
      <c r="I1549" s="404"/>
      <c r="J1549" s="404"/>
      <c r="K1549" s="404"/>
      <c r="L1549" s="404"/>
      <c r="M1549" s="404"/>
      <c r="N1549" s="404"/>
      <c r="O1549" s="404"/>
      <c r="P1549" s="404"/>
      <c r="Q1549" s="404"/>
      <c r="R1549" s="404"/>
      <c r="S1549" s="404"/>
      <c r="T1549" s="404"/>
      <c r="U1549" s="404"/>
      <c r="V1549" s="404"/>
      <c r="W1549" s="404"/>
      <c r="X1549" s="404"/>
      <c r="Y1549" s="404"/>
      <c r="Z1549" s="404"/>
      <c r="AA1549" s="404"/>
      <c r="AB1549" s="404"/>
      <c r="AC1549" s="404"/>
      <c r="AD1549" s="404"/>
      <c r="AE1549" s="404"/>
      <c r="AF1549" s="404"/>
      <c r="AG1549" s="404"/>
      <c r="AH1549" s="423">
        <v>1240</v>
      </c>
    </row>
    <row r="1550" spans="3:34" ht="15.75">
      <c r="C1550" s="188" t="s">
        <v>579</v>
      </c>
      <c r="D1550" s="455"/>
      <c r="E1550" s="455">
        <v>0</v>
      </c>
      <c r="F1550" s="455">
        <v>0</v>
      </c>
      <c r="G1550" s="455">
        <v>42599</v>
      </c>
      <c r="H1550" s="455">
        <v>42599</v>
      </c>
      <c r="I1550" s="404"/>
      <c r="J1550" s="404"/>
      <c r="K1550" s="404"/>
      <c r="L1550" s="404"/>
      <c r="M1550" s="404"/>
      <c r="N1550" s="404"/>
      <c r="O1550" s="404"/>
      <c r="P1550" s="404"/>
      <c r="Q1550" s="404"/>
      <c r="R1550" s="404"/>
      <c r="S1550" s="404"/>
      <c r="T1550" s="404"/>
      <c r="U1550" s="404"/>
      <c r="V1550" s="404"/>
      <c r="W1550" s="404"/>
      <c r="X1550" s="404"/>
      <c r="Y1550" s="404"/>
      <c r="Z1550" s="404"/>
      <c r="AA1550" s="404"/>
      <c r="AB1550" s="404"/>
      <c r="AC1550" s="404"/>
      <c r="AD1550" s="404"/>
      <c r="AE1550" s="404"/>
      <c r="AF1550" s="404"/>
      <c r="AG1550" s="404"/>
      <c r="AH1550" s="455">
        <v>42599</v>
      </c>
    </row>
    <row r="1551" spans="3:34" ht="15.75">
      <c r="C1551" s="416" t="s">
        <v>322</v>
      </c>
      <c r="D1551" s="401"/>
      <c r="E1551" s="401">
        <v>0</v>
      </c>
      <c r="F1551" s="401">
        <v>0</v>
      </c>
      <c r="G1551" s="401">
        <v>42599</v>
      </c>
      <c r="H1551" s="401">
        <v>42599</v>
      </c>
      <c r="I1551" s="404"/>
      <c r="J1551" s="404"/>
      <c r="K1551" s="404"/>
      <c r="L1551" s="404"/>
      <c r="M1551" s="404"/>
      <c r="N1551" s="404"/>
      <c r="O1551" s="404"/>
      <c r="P1551" s="404"/>
      <c r="Q1551" s="404"/>
      <c r="R1551" s="404"/>
      <c r="S1551" s="404"/>
      <c r="T1551" s="404"/>
      <c r="U1551" s="404"/>
      <c r="V1551" s="404"/>
      <c r="W1551" s="404"/>
      <c r="X1551" s="404"/>
      <c r="Y1551" s="404"/>
      <c r="Z1551" s="404"/>
      <c r="AA1551" s="404"/>
      <c r="AB1551" s="404"/>
      <c r="AC1551" s="404"/>
      <c r="AD1551" s="404"/>
      <c r="AE1551" s="404"/>
      <c r="AF1551" s="404"/>
      <c r="AG1551" s="404"/>
      <c r="AH1551" s="401">
        <v>42599</v>
      </c>
    </row>
    <row r="1552" spans="3:34" ht="15.75">
      <c r="C1552" s="427" t="s">
        <v>897</v>
      </c>
      <c r="D1552" s="423"/>
      <c r="E1552" s="404"/>
      <c r="F1552" s="404"/>
      <c r="G1552" s="423">
        <v>41328</v>
      </c>
      <c r="H1552" s="423">
        <v>41328</v>
      </c>
      <c r="I1552" s="404"/>
      <c r="J1552" s="404"/>
      <c r="K1552" s="404"/>
      <c r="L1552" s="404"/>
      <c r="M1552" s="404"/>
      <c r="N1552" s="404"/>
      <c r="O1552" s="404"/>
      <c r="P1552" s="404"/>
      <c r="Q1552" s="404"/>
      <c r="R1552" s="404"/>
      <c r="S1552" s="404"/>
      <c r="T1552" s="404"/>
      <c r="U1552" s="404"/>
      <c r="V1552" s="404"/>
      <c r="W1552" s="404"/>
      <c r="X1552" s="404"/>
      <c r="Y1552" s="404"/>
      <c r="Z1552" s="404"/>
      <c r="AA1552" s="404"/>
      <c r="AB1552" s="404"/>
      <c r="AC1552" s="404"/>
      <c r="AD1552" s="404"/>
      <c r="AE1552" s="404"/>
      <c r="AF1552" s="404"/>
      <c r="AG1552" s="404"/>
      <c r="AH1552" s="423">
        <v>41328</v>
      </c>
    </row>
    <row r="1553" spans="3:34" ht="15.75">
      <c r="C1553" s="427" t="s">
        <v>898</v>
      </c>
      <c r="D1553" s="423"/>
      <c r="E1553" s="404"/>
      <c r="F1553" s="404"/>
      <c r="G1553" s="423">
        <v>104</v>
      </c>
      <c r="H1553" s="423">
        <v>104</v>
      </c>
      <c r="I1553" s="404"/>
      <c r="J1553" s="404"/>
      <c r="K1553" s="404"/>
      <c r="L1553" s="404"/>
      <c r="M1553" s="404"/>
      <c r="N1553" s="404"/>
      <c r="O1553" s="404"/>
      <c r="P1553" s="404"/>
      <c r="Q1553" s="404"/>
      <c r="R1553" s="404"/>
      <c r="S1553" s="404"/>
      <c r="T1553" s="404"/>
      <c r="U1553" s="404"/>
      <c r="V1553" s="404"/>
      <c r="W1553" s="404"/>
      <c r="X1553" s="404"/>
      <c r="Y1553" s="404"/>
      <c r="Z1553" s="404"/>
      <c r="AA1553" s="404"/>
      <c r="AB1553" s="404"/>
      <c r="AC1553" s="404"/>
      <c r="AD1553" s="404"/>
      <c r="AE1553" s="404"/>
      <c r="AF1553" s="404"/>
      <c r="AG1553" s="404"/>
      <c r="AH1553" s="423">
        <v>104</v>
      </c>
    </row>
    <row r="1554" spans="3:34" ht="15.75">
      <c r="C1554" s="427" t="s">
        <v>899</v>
      </c>
      <c r="D1554" s="423"/>
      <c r="E1554" s="404"/>
      <c r="F1554" s="404"/>
      <c r="G1554" s="423">
        <v>102</v>
      </c>
      <c r="H1554" s="423">
        <v>102</v>
      </c>
      <c r="I1554" s="404"/>
      <c r="J1554" s="404"/>
      <c r="K1554" s="404"/>
      <c r="L1554" s="404"/>
      <c r="M1554" s="404"/>
      <c r="N1554" s="404"/>
      <c r="O1554" s="404"/>
      <c r="P1554" s="404"/>
      <c r="Q1554" s="404"/>
      <c r="R1554" s="404"/>
      <c r="S1554" s="404"/>
      <c r="T1554" s="404"/>
      <c r="U1554" s="404"/>
      <c r="V1554" s="404"/>
      <c r="W1554" s="404"/>
      <c r="X1554" s="404"/>
      <c r="Y1554" s="404"/>
      <c r="Z1554" s="404"/>
      <c r="AA1554" s="404"/>
      <c r="AB1554" s="404"/>
      <c r="AC1554" s="404"/>
      <c r="AD1554" s="404"/>
      <c r="AE1554" s="404"/>
      <c r="AF1554" s="404"/>
      <c r="AG1554" s="404"/>
      <c r="AH1554" s="423">
        <v>102</v>
      </c>
    </row>
    <row r="1555" spans="3:34" ht="15.75">
      <c r="C1555" s="427" t="s">
        <v>900</v>
      </c>
      <c r="D1555" s="423"/>
      <c r="E1555" s="404"/>
      <c r="F1555" s="404"/>
      <c r="G1555" s="423">
        <v>223</v>
      </c>
      <c r="H1555" s="423">
        <v>223</v>
      </c>
      <c r="I1555" s="404"/>
      <c r="J1555" s="404"/>
      <c r="K1555" s="404"/>
      <c r="L1555" s="404"/>
      <c r="M1555" s="404"/>
      <c r="N1555" s="404"/>
      <c r="O1555" s="404"/>
      <c r="P1555" s="404"/>
      <c r="Q1555" s="404"/>
      <c r="R1555" s="404"/>
      <c r="S1555" s="404"/>
      <c r="T1555" s="404"/>
      <c r="U1555" s="404"/>
      <c r="V1555" s="404"/>
      <c r="W1555" s="404"/>
      <c r="X1555" s="404"/>
      <c r="Y1555" s="404"/>
      <c r="Z1555" s="404"/>
      <c r="AA1555" s="404"/>
      <c r="AB1555" s="404"/>
      <c r="AC1555" s="404"/>
      <c r="AD1555" s="404"/>
      <c r="AE1555" s="404"/>
      <c r="AF1555" s="404"/>
      <c r="AG1555" s="404"/>
      <c r="AH1555" s="423">
        <v>223</v>
      </c>
    </row>
    <row r="1556" spans="3:34" ht="15.75">
      <c r="C1556" s="427" t="s">
        <v>901</v>
      </c>
      <c r="D1556" s="423"/>
      <c r="E1556" s="404"/>
      <c r="F1556" s="404"/>
      <c r="G1556" s="423">
        <v>20</v>
      </c>
      <c r="H1556" s="423">
        <v>20</v>
      </c>
      <c r="I1556" s="404"/>
      <c r="J1556" s="404"/>
      <c r="K1556" s="404"/>
      <c r="L1556" s="404"/>
      <c r="M1556" s="404"/>
      <c r="N1556" s="404"/>
      <c r="O1556" s="404"/>
      <c r="P1556" s="404"/>
      <c r="Q1556" s="404"/>
      <c r="R1556" s="404"/>
      <c r="S1556" s="404"/>
      <c r="T1556" s="404"/>
      <c r="U1556" s="404"/>
      <c r="V1556" s="404"/>
      <c r="W1556" s="404"/>
      <c r="X1556" s="404"/>
      <c r="Y1556" s="404"/>
      <c r="Z1556" s="404"/>
      <c r="AA1556" s="404"/>
      <c r="AB1556" s="404"/>
      <c r="AC1556" s="404"/>
      <c r="AD1556" s="404"/>
      <c r="AE1556" s="404"/>
      <c r="AF1556" s="404"/>
      <c r="AG1556" s="404"/>
      <c r="AH1556" s="423">
        <v>20</v>
      </c>
    </row>
    <row r="1557" spans="3:34" ht="15.75">
      <c r="C1557" s="427" t="s">
        <v>902</v>
      </c>
      <c r="D1557" s="423"/>
      <c r="E1557" s="404"/>
      <c r="F1557" s="404"/>
      <c r="G1557" s="423">
        <v>4</v>
      </c>
      <c r="H1557" s="423">
        <v>4</v>
      </c>
      <c r="I1557" s="404"/>
      <c r="J1557" s="404"/>
      <c r="K1557" s="404"/>
      <c r="L1557" s="404"/>
      <c r="M1557" s="404"/>
      <c r="N1557" s="404"/>
      <c r="O1557" s="404"/>
      <c r="P1557" s="404"/>
      <c r="Q1557" s="404"/>
      <c r="R1557" s="404"/>
      <c r="S1557" s="404"/>
      <c r="T1557" s="404"/>
      <c r="U1557" s="404"/>
      <c r="V1557" s="404"/>
      <c r="W1557" s="404"/>
      <c r="X1557" s="404"/>
      <c r="Y1557" s="404"/>
      <c r="Z1557" s="404"/>
      <c r="AA1557" s="404"/>
      <c r="AB1557" s="404"/>
      <c r="AC1557" s="404"/>
      <c r="AD1557" s="404"/>
      <c r="AE1557" s="404"/>
      <c r="AF1557" s="404"/>
      <c r="AG1557" s="404"/>
      <c r="AH1557" s="423">
        <v>4</v>
      </c>
    </row>
    <row r="1558" spans="3:34" ht="15.75">
      <c r="C1558" s="427" t="s">
        <v>903</v>
      </c>
      <c r="D1558" s="423"/>
      <c r="E1558" s="404"/>
      <c r="F1558" s="404"/>
      <c r="G1558" s="423">
        <v>818</v>
      </c>
      <c r="H1558" s="423">
        <v>818</v>
      </c>
      <c r="I1558" s="404"/>
      <c r="J1558" s="404"/>
      <c r="K1558" s="404"/>
      <c r="L1558" s="404"/>
      <c r="M1558" s="404"/>
      <c r="N1558" s="404"/>
      <c r="O1558" s="404"/>
      <c r="P1558" s="404"/>
      <c r="Q1558" s="404"/>
      <c r="R1558" s="404"/>
      <c r="S1558" s="404"/>
      <c r="T1558" s="404"/>
      <c r="U1558" s="404"/>
      <c r="V1558" s="404"/>
      <c r="W1558" s="404"/>
      <c r="X1558" s="404"/>
      <c r="Y1558" s="404"/>
      <c r="Z1558" s="404"/>
      <c r="AA1558" s="404"/>
      <c r="AB1558" s="404"/>
      <c r="AC1558" s="404"/>
      <c r="AD1558" s="404"/>
      <c r="AE1558" s="404"/>
      <c r="AF1558" s="404"/>
      <c r="AG1558" s="404"/>
      <c r="AH1558" s="423">
        <v>818</v>
      </c>
    </row>
    <row r="1559" spans="3:34" ht="15.75">
      <c r="C1559" s="405" t="s">
        <v>904</v>
      </c>
      <c r="D1559" s="399"/>
      <c r="E1559" s="399">
        <v>0</v>
      </c>
      <c r="F1559" s="399">
        <v>0</v>
      </c>
      <c r="G1559" s="399">
        <f>G1560+G1566+G1569+G1572+G1576</f>
        <v>1834</v>
      </c>
      <c r="H1559" s="399">
        <v>1136</v>
      </c>
      <c r="I1559" s="399">
        <v>0</v>
      </c>
      <c r="J1559" s="399">
        <v>0</v>
      </c>
      <c r="K1559" s="399">
        <v>0</v>
      </c>
      <c r="L1559" s="399">
        <v>0</v>
      </c>
      <c r="M1559" s="399">
        <v>0</v>
      </c>
      <c r="N1559" s="399">
        <v>0</v>
      </c>
      <c r="O1559" s="399">
        <v>0</v>
      </c>
      <c r="P1559" s="399">
        <v>0</v>
      </c>
      <c r="Q1559" s="399">
        <v>0</v>
      </c>
      <c r="R1559" s="399">
        <v>0</v>
      </c>
      <c r="S1559" s="399">
        <v>0</v>
      </c>
      <c r="T1559" s="399">
        <v>0</v>
      </c>
      <c r="U1559" s="399">
        <v>0</v>
      </c>
      <c r="V1559" s="399">
        <v>0</v>
      </c>
      <c r="W1559" s="399">
        <v>0</v>
      </c>
      <c r="X1559" s="399">
        <v>0</v>
      </c>
      <c r="Y1559" s="399">
        <v>0</v>
      </c>
      <c r="Z1559" s="399">
        <v>0</v>
      </c>
      <c r="AA1559" s="399">
        <v>0</v>
      </c>
      <c r="AB1559" s="399">
        <v>0</v>
      </c>
      <c r="AC1559" s="399">
        <v>0</v>
      </c>
      <c r="AD1559" s="399">
        <v>0</v>
      </c>
      <c r="AE1559" s="399">
        <v>0</v>
      </c>
      <c r="AF1559" s="399"/>
      <c r="AG1559" s="404"/>
      <c r="AH1559" s="399">
        <f>AH1560+AH1566+AH1569+AH1572+AH1576</f>
        <v>1749</v>
      </c>
    </row>
    <row r="1560" spans="3:34" ht="15.75">
      <c r="C1560" s="395" t="s">
        <v>951</v>
      </c>
      <c r="D1560" s="403"/>
      <c r="E1560" s="403">
        <v>0</v>
      </c>
      <c r="F1560" s="403">
        <v>0</v>
      </c>
      <c r="G1560" s="403">
        <f>G1561+G1563</f>
        <v>333</v>
      </c>
      <c r="H1560" s="403">
        <v>786</v>
      </c>
      <c r="I1560" s="404"/>
      <c r="J1560" s="404"/>
      <c r="K1560" s="404"/>
      <c r="L1560" s="404"/>
      <c r="M1560" s="404"/>
      <c r="N1560" s="404"/>
      <c r="O1560" s="404"/>
      <c r="P1560" s="404"/>
      <c r="Q1560" s="404"/>
      <c r="R1560" s="404"/>
      <c r="S1560" s="404"/>
      <c r="T1560" s="404"/>
      <c r="U1560" s="404"/>
      <c r="V1560" s="404"/>
      <c r="W1560" s="404"/>
      <c r="X1560" s="404"/>
      <c r="Y1560" s="404"/>
      <c r="Z1560" s="404"/>
      <c r="AA1560" s="404"/>
      <c r="AB1560" s="404"/>
      <c r="AC1560" s="404"/>
      <c r="AD1560" s="404"/>
      <c r="AE1560" s="404"/>
      <c r="AF1560" s="404"/>
      <c r="AG1560" s="404"/>
      <c r="AH1560" s="403">
        <f>AH1561+AH1563</f>
        <v>333</v>
      </c>
    </row>
    <row r="1561" spans="3:34" ht="15.75">
      <c r="C1561" s="516" t="s">
        <v>880</v>
      </c>
      <c r="D1561" s="516"/>
      <c r="E1561" s="516">
        <v>0</v>
      </c>
      <c r="F1561" s="516">
        <v>0</v>
      </c>
      <c r="G1561" s="517">
        <f>G1562</f>
        <v>80</v>
      </c>
      <c r="H1561" s="516">
        <v>533</v>
      </c>
      <c r="I1561" s="404"/>
      <c r="J1561" s="404"/>
      <c r="K1561" s="404"/>
      <c r="L1561" s="404"/>
      <c r="M1561" s="404"/>
      <c r="N1561" s="404"/>
      <c r="O1561" s="404"/>
      <c r="P1561" s="404"/>
      <c r="Q1561" s="404"/>
      <c r="R1561" s="404"/>
      <c r="S1561" s="404"/>
      <c r="T1561" s="404"/>
      <c r="U1561" s="404"/>
      <c r="V1561" s="404"/>
      <c r="W1561" s="404"/>
      <c r="X1561" s="404"/>
      <c r="Y1561" s="404"/>
      <c r="Z1561" s="404"/>
      <c r="AA1561" s="404"/>
      <c r="AB1561" s="404"/>
      <c r="AC1561" s="404"/>
      <c r="AD1561" s="404"/>
      <c r="AE1561" s="404"/>
      <c r="AF1561" s="404"/>
      <c r="AG1561" s="404"/>
      <c r="AH1561" s="517">
        <f>AH1562</f>
        <v>80</v>
      </c>
    </row>
    <row r="1562" spans="3:34" ht="42.75" customHeight="1">
      <c r="C1562" s="427" t="s">
        <v>906</v>
      </c>
      <c r="D1562" s="518"/>
      <c r="E1562" s="516"/>
      <c r="F1562" s="404"/>
      <c r="G1562" s="387">
        <v>80</v>
      </c>
      <c r="H1562" s="438">
        <v>533</v>
      </c>
      <c r="I1562" s="404"/>
      <c r="J1562" s="404"/>
      <c r="K1562" s="404"/>
      <c r="L1562" s="404"/>
      <c r="M1562" s="404"/>
      <c r="N1562" s="404"/>
      <c r="O1562" s="404"/>
      <c r="P1562" s="404"/>
      <c r="Q1562" s="404"/>
      <c r="R1562" s="404"/>
      <c r="S1562" s="404"/>
      <c r="T1562" s="404"/>
      <c r="U1562" s="404"/>
      <c r="V1562" s="404"/>
      <c r="W1562" s="404"/>
      <c r="X1562" s="404"/>
      <c r="Y1562" s="404"/>
      <c r="Z1562" s="404"/>
      <c r="AA1562" s="404"/>
      <c r="AB1562" s="404"/>
      <c r="AC1562" s="404"/>
      <c r="AD1562" s="404"/>
      <c r="AE1562" s="404"/>
      <c r="AF1562" s="404"/>
      <c r="AG1562" s="404"/>
      <c r="AH1562" s="387">
        <v>80</v>
      </c>
    </row>
    <row r="1563" spans="3:34" ht="15.75">
      <c r="C1563" s="416" t="s">
        <v>322</v>
      </c>
      <c r="D1563" s="518"/>
      <c r="E1563" s="518">
        <v>0</v>
      </c>
      <c r="F1563" s="518">
        <v>0</v>
      </c>
      <c r="G1563" s="519">
        <v>253</v>
      </c>
      <c r="H1563" s="518">
        <v>253</v>
      </c>
      <c r="I1563" s="404"/>
      <c r="J1563" s="404"/>
      <c r="K1563" s="404"/>
      <c r="L1563" s="404"/>
      <c r="M1563" s="404"/>
      <c r="N1563" s="404"/>
      <c r="O1563" s="404"/>
      <c r="P1563" s="404"/>
      <c r="Q1563" s="404"/>
      <c r="R1563" s="404"/>
      <c r="S1563" s="404"/>
      <c r="T1563" s="404"/>
      <c r="U1563" s="404"/>
      <c r="V1563" s="404"/>
      <c r="W1563" s="404"/>
      <c r="X1563" s="404"/>
      <c r="Y1563" s="404"/>
      <c r="Z1563" s="404"/>
      <c r="AA1563" s="404"/>
      <c r="AB1563" s="404"/>
      <c r="AC1563" s="404"/>
      <c r="AD1563" s="404"/>
      <c r="AE1563" s="404"/>
      <c r="AF1563" s="404"/>
      <c r="AG1563" s="404"/>
      <c r="AH1563" s="519">
        <v>253</v>
      </c>
    </row>
    <row r="1564" spans="3:34" ht="69.75" customHeight="1">
      <c r="C1564" s="430" t="s">
        <v>908</v>
      </c>
      <c r="D1564" s="518"/>
      <c r="E1564" s="516"/>
      <c r="F1564" s="404"/>
      <c r="G1564" s="387">
        <v>235</v>
      </c>
      <c r="H1564" s="423">
        <v>235</v>
      </c>
      <c r="I1564" s="404"/>
      <c r="J1564" s="404"/>
      <c r="K1564" s="404"/>
      <c r="L1564" s="404"/>
      <c r="M1564" s="404"/>
      <c r="N1564" s="404"/>
      <c r="O1564" s="404"/>
      <c r="P1564" s="404"/>
      <c r="Q1564" s="404"/>
      <c r="R1564" s="404"/>
      <c r="S1564" s="404"/>
      <c r="T1564" s="404"/>
      <c r="U1564" s="404"/>
      <c r="V1564" s="404"/>
      <c r="W1564" s="404"/>
      <c r="X1564" s="404"/>
      <c r="Y1564" s="404"/>
      <c r="Z1564" s="404"/>
      <c r="AA1564" s="404"/>
      <c r="AB1564" s="404"/>
      <c r="AC1564" s="404"/>
      <c r="AD1564" s="404"/>
      <c r="AE1564" s="404"/>
      <c r="AF1564" s="404"/>
      <c r="AG1564" s="404"/>
      <c r="AH1564" s="387">
        <v>235</v>
      </c>
    </row>
    <row r="1565" spans="3:34" ht="47.25">
      <c r="C1565" s="422" t="s">
        <v>910</v>
      </c>
      <c r="D1565" s="518"/>
      <c r="E1565" s="516"/>
      <c r="F1565" s="404"/>
      <c r="G1565" s="387">
        <v>18</v>
      </c>
      <c r="H1565" s="423">
        <v>18</v>
      </c>
      <c r="I1565" s="404"/>
      <c r="J1565" s="404"/>
      <c r="K1565" s="404"/>
      <c r="L1565" s="404"/>
      <c r="M1565" s="404"/>
      <c r="N1565" s="404"/>
      <c r="O1565" s="404"/>
      <c r="P1565" s="404"/>
      <c r="Q1565" s="404"/>
      <c r="R1565" s="404"/>
      <c r="S1565" s="404"/>
      <c r="T1565" s="404"/>
      <c r="U1565" s="404"/>
      <c r="V1565" s="404"/>
      <c r="W1565" s="404"/>
      <c r="X1565" s="404"/>
      <c r="Y1565" s="404"/>
      <c r="Z1565" s="404"/>
      <c r="AA1565" s="404"/>
      <c r="AB1565" s="404"/>
      <c r="AC1565" s="404"/>
      <c r="AD1565" s="404"/>
      <c r="AE1565" s="404"/>
      <c r="AF1565" s="404"/>
      <c r="AG1565" s="404"/>
      <c r="AH1565" s="387">
        <v>18</v>
      </c>
    </row>
    <row r="1566" spans="3:34" ht="15.75">
      <c r="C1566" s="453" t="s">
        <v>911</v>
      </c>
      <c r="D1566" s="520"/>
      <c r="E1566" s="520">
        <v>0</v>
      </c>
      <c r="F1566" s="520">
        <v>0</v>
      </c>
      <c r="G1566" s="521">
        <f>G1567+G1568</f>
        <v>762</v>
      </c>
      <c r="H1566" s="520">
        <v>350</v>
      </c>
      <c r="I1566" s="404"/>
      <c r="J1566" s="404"/>
      <c r="K1566" s="404"/>
      <c r="L1566" s="404"/>
      <c r="M1566" s="404"/>
      <c r="N1566" s="404"/>
      <c r="O1566" s="404"/>
      <c r="P1566" s="404"/>
      <c r="Q1566" s="404"/>
      <c r="R1566" s="404"/>
      <c r="S1566" s="404"/>
      <c r="T1566" s="404"/>
      <c r="U1566" s="404"/>
      <c r="V1566" s="404"/>
      <c r="W1566" s="404"/>
      <c r="X1566" s="404"/>
      <c r="Y1566" s="404"/>
      <c r="Z1566" s="404"/>
      <c r="AA1566" s="404"/>
      <c r="AB1566" s="404"/>
      <c r="AC1566" s="404"/>
      <c r="AD1566" s="404"/>
      <c r="AE1566" s="404"/>
      <c r="AF1566" s="404"/>
      <c r="AG1566" s="404"/>
      <c r="AH1566" s="521">
        <f>AH1567+AH1568</f>
        <v>762</v>
      </c>
    </row>
    <row r="1567" spans="3:34" ht="15.75">
      <c r="C1567" s="422" t="s">
        <v>912</v>
      </c>
      <c r="D1567" s="518"/>
      <c r="E1567" s="516"/>
      <c r="F1567" s="404"/>
      <c r="G1567" s="423">
        <v>350</v>
      </c>
      <c r="H1567" s="438">
        <v>350</v>
      </c>
      <c r="I1567" s="404"/>
      <c r="J1567" s="404"/>
      <c r="K1567" s="404"/>
      <c r="L1567" s="404"/>
      <c r="M1567" s="404"/>
      <c r="N1567" s="404"/>
      <c r="O1567" s="404"/>
      <c r="P1567" s="404"/>
      <c r="Q1567" s="404"/>
      <c r="R1567" s="404"/>
      <c r="S1567" s="404"/>
      <c r="T1567" s="404"/>
      <c r="U1567" s="404"/>
      <c r="V1567" s="404"/>
      <c r="W1567" s="404"/>
      <c r="X1567" s="404"/>
      <c r="Y1567" s="404"/>
      <c r="Z1567" s="404"/>
      <c r="AA1567" s="404"/>
      <c r="AB1567" s="404"/>
      <c r="AC1567" s="404"/>
      <c r="AD1567" s="404"/>
      <c r="AE1567" s="404"/>
      <c r="AF1567" s="404"/>
      <c r="AG1567" s="522"/>
      <c r="AH1567" s="423">
        <v>350</v>
      </c>
    </row>
    <row r="1568" spans="3:34" ht="15.75">
      <c r="C1568" s="422" t="s">
        <v>834</v>
      </c>
      <c r="D1568" s="518"/>
      <c r="E1568" s="516"/>
      <c r="F1568" s="404"/>
      <c r="G1568" s="423">
        <v>412</v>
      </c>
      <c r="H1568" s="438"/>
      <c r="I1568" s="404"/>
      <c r="J1568" s="404"/>
      <c r="K1568" s="404"/>
      <c r="L1568" s="404"/>
      <c r="M1568" s="404"/>
      <c r="N1568" s="404"/>
      <c r="O1568" s="404"/>
      <c r="P1568" s="404"/>
      <c r="Q1568" s="404"/>
      <c r="R1568" s="404"/>
      <c r="S1568" s="404"/>
      <c r="T1568" s="404"/>
      <c r="U1568" s="404"/>
      <c r="V1568" s="404"/>
      <c r="W1568" s="404"/>
      <c r="X1568" s="404"/>
      <c r="Y1568" s="404"/>
      <c r="Z1568" s="404"/>
      <c r="AA1568" s="404"/>
      <c r="AB1568" s="404"/>
      <c r="AC1568" s="404"/>
      <c r="AD1568" s="404"/>
      <c r="AE1568" s="404"/>
      <c r="AF1568" s="404"/>
      <c r="AG1568" s="522"/>
      <c r="AH1568" s="423">
        <v>412</v>
      </c>
    </row>
    <row r="1569" spans="3:34" ht="0.75" customHeight="1">
      <c r="C1569" s="507" t="s">
        <v>913</v>
      </c>
      <c r="D1569" s="518"/>
      <c r="E1569" s="516"/>
      <c r="F1569" s="404"/>
      <c r="G1569" s="423">
        <f>G1570</f>
        <v>25</v>
      </c>
      <c r="H1569" s="438"/>
      <c r="I1569" s="404"/>
      <c r="J1569" s="404"/>
      <c r="K1569" s="404"/>
      <c r="L1569" s="404"/>
      <c r="M1569" s="404"/>
      <c r="N1569" s="404"/>
      <c r="O1569" s="404"/>
      <c r="P1569" s="404"/>
      <c r="Q1569" s="404"/>
      <c r="R1569" s="404"/>
      <c r="S1569" s="404"/>
      <c r="T1569" s="404"/>
      <c r="U1569" s="404"/>
      <c r="V1569" s="404"/>
      <c r="W1569" s="404"/>
      <c r="X1569" s="404"/>
      <c r="Y1569" s="404"/>
      <c r="Z1569" s="404"/>
      <c r="AA1569" s="404"/>
      <c r="AB1569" s="404"/>
      <c r="AC1569" s="404"/>
      <c r="AD1569" s="404"/>
      <c r="AE1569" s="404"/>
      <c r="AF1569" s="404"/>
      <c r="AG1569" s="522"/>
      <c r="AH1569" s="423">
        <f>AH1570</f>
        <v>0</v>
      </c>
    </row>
    <row r="1570" spans="3:34" ht="15.75" hidden="1">
      <c r="C1570" s="508" t="s">
        <v>322</v>
      </c>
      <c r="D1570" s="518"/>
      <c r="E1570" s="516"/>
      <c r="F1570" s="404"/>
      <c r="G1570" s="423">
        <f>G1571</f>
        <v>25</v>
      </c>
      <c r="H1570" s="438"/>
      <c r="I1570" s="404"/>
      <c r="J1570" s="404"/>
      <c r="K1570" s="404"/>
      <c r="L1570" s="404"/>
      <c r="M1570" s="404"/>
      <c r="N1570" s="404"/>
      <c r="O1570" s="404"/>
      <c r="P1570" s="404"/>
      <c r="Q1570" s="404"/>
      <c r="R1570" s="404"/>
      <c r="S1570" s="404"/>
      <c r="T1570" s="404"/>
      <c r="U1570" s="404"/>
      <c r="V1570" s="404"/>
      <c r="W1570" s="404"/>
      <c r="X1570" s="404"/>
      <c r="Y1570" s="404"/>
      <c r="Z1570" s="404"/>
      <c r="AA1570" s="404"/>
      <c r="AB1570" s="404"/>
      <c r="AC1570" s="404"/>
      <c r="AD1570" s="404"/>
      <c r="AE1570" s="404"/>
      <c r="AF1570" s="404"/>
      <c r="AG1570" s="522"/>
      <c r="AH1570" s="423">
        <f>AH1571</f>
        <v>0</v>
      </c>
    </row>
    <row r="1571" spans="3:34" ht="15.75" hidden="1">
      <c r="C1571" s="509" t="s">
        <v>914</v>
      </c>
      <c r="D1571" s="518"/>
      <c r="E1571" s="516"/>
      <c r="F1571" s="404"/>
      <c r="G1571" s="423">
        <v>25</v>
      </c>
      <c r="H1571" s="438"/>
      <c r="I1571" s="404"/>
      <c r="J1571" s="404"/>
      <c r="K1571" s="404"/>
      <c r="L1571" s="404"/>
      <c r="M1571" s="404"/>
      <c r="N1571" s="404"/>
      <c r="O1571" s="404"/>
      <c r="P1571" s="404"/>
      <c r="Q1571" s="404"/>
      <c r="R1571" s="404"/>
      <c r="S1571" s="404"/>
      <c r="T1571" s="404"/>
      <c r="U1571" s="404"/>
      <c r="V1571" s="404"/>
      <c r="W1571" s="404"/>
      <c r="X1571" s="404"/>
      <c r="Y1571" s="404"/>
      <c r="Z1571" s="404"/>
      <c r="AA1571" s="404"/>
      <c r="AB1571" s="404"/>
      <c r="AC1571" s="404"/>
      <c r="AD1571" s="404"/>
      <c r="AE1571" s="404"/>
      <c r="AF1571" s="404"/>
      <c r="AG1571" s="522"/>
      <c r="AH1571" s="423">
        <v>0</v>
      </c>
    </row>
    <row r="1572" spans="3:34" ht="15.75">
      <c r="C1572" s="507" t="s">
        <v>915</v>
      </c>
      <c r="D1572" s="518"/>
      <c r="E1572" s="516"/>
      <c r="F1572" s="404"/>
      <c r="G1572" s="423">
        <f>G1573</f>
        <v>660</v>
      </c>
      <c r="H1572" s="438"/>
      <c r="I1572" s="404"/>
      <c r="J1572" s="404"/>
      <c r="K1572" s="404"/>
      <c r="L1572" s="404"/>
      <c r="M1572" s="404"/>
      <c r="N1572" s="404"/>
      <c r="O1572" s="404"/>
      <c r="P1572" s="404"/>
      <c r="Q1572" s="404"/>
      <c r="R1572" s="404"/>
      <c r="S1572" s="404"/>
      <c r="T1572" s="404"/>
      <c r="U1572" s="404"/>
      <c r="V1572" s="404"/>
      <c r="W1572" s="404"/>
      <c r="X1572" s="404"/>
      <c r="Y1572" s="404"/>
      <c r="Z1572" s="404"/>
      <c r="AA1572" s="404"/>
      <c r="AB1572" s="404"/>
      <c r="AC1572" s="404"/>
      <c r="AD1572" s="404"/>
      <c r="AE1572" s="404"/>
      <c r="AF1572" s="404"/>
      <c r="AG1572" s="522"/>
      <c r="AH1572" s="423">
        <f>AH1573</f>
        <v>600</v>
      </c>
    </row>
    <row r="1573" spans="3:34" ht="15.75">
      <c r="C1573" s="508" t="s">
        <v>322</v>
      </c>
      <c r="D1573" s="518"/>
      <c r="E1573" s="516"/>
      <c r="F1573" s="404"/>
      <c r="G1573" s="423">
        <f>G1574+G1575</f>
        <v>660</v>
      </c>
      <c r="H1573" s="438"/>
      <c r="I1573" s="404"/>
      <c r="J1573" s="404"/>
      <c r="K1573" s="404"/>
      <c r="L1573" s="404"/>
      <c r="M1573" s="404"/>
      <c r="N1573" s="404"/>
      <c r="O1573" s="404"/>
      <c r="P1573" s="404"/>
      <c r="Q1573" s="404"/>
      <c r="R1573" s="404"/>
      <c r="S1573" s="404"/>
      <c r="T1573" s="404"/>
      <c r="U1573" s="404"/>
      <c r="V1573" s="404"/>
      <c r="W1573" s="404"/>
      <c r="X1573" s="404"/>
      <c r="Y1573" s="404"/>
      <c r="Z1573" s="404"/>
      <c r="AA1573" s="404"/>
      <c r="AB1573" s="404"/>
      <c r="AC1573" s="404"/>
      <c r="AD1573" s="404"/>
      <c r="AE1573" s="404"/>
      <c r="AF1573" s="404"/>
      <c r="AG1573" s="522"/>
      <c r="AH1573" s="423">
        <f>AH1574+AH1575</f>
        <v>600</v>
      </c>
    </row>
    <row r="1574" spans="3:34" ht="15.75" hidden="1">
      <c r="C1574" s="509" t="s">
        <v>916</v>
      </c>
      <c r="D1574" s="518"/>
      <c r="E1574" s="516"/>
      <c r="F1574" s="404"/>
      <c r="G1574" s="423">
        <v>60</v>
      </c>
      <c r="H1574" s="438"/>
      <c r="I1574" s="404"/>
      <c r="J1574" s="404"/>
      <c r="K1574" s="404"/>
      <c r="L1574" s="404"/>
      <c r="M1574" s="404"/>
      <c r="N1574" s="404"/>
      <c r="O1574" s="404"/>
      <c r="P1574" s="404"/>
      <c r="Q1574" s="404"/>
      <c r="R1574" s="404"/>
      <c r="S1574" s="404"/>
      <c r="T1574" s="404"/>
      <c r="U1574" s="404"/>
      <c r="V1574" s="404"/>
      <c r="W1574" s="404"/>
      <c r="X1574" s="404"/>
      <c r="Y1574" s="404"/>
      <c r="Z1574" s="404"/>
      <c r="AA1574" s="404"/>
      <c r="AB1574" s="404"/>
      <c r="AC1574" s="404"/>
      <c r="AD1574" s="404"/>
      <c r="AE1574" s="404"/>
      <c r="AF1574" s="404"/>
      <c r="AG1574" s="522"/>
      <c r="AH1574" s="423">
        <v>0</v>
      </c>
    </row>
    <row r="1575" spans="3:34" ht="15.75">
      <c r="C1575" s="509" t="s">
        <v>917</v>
      </c>
      <c r="D1575" s="518"/>
      <c r="E1575" s="516"/>
      <c r="F1575" s="404"/>
      <c r="G1575" s="423">
        <v>600</v>
      </c>
      <c r="H1575" s="438"/>
      <c r="I1575" s="404"/>
      <c r="J1575" s="404"/>
      <c r="K1575" s="404"/>
      <c r="L1575" s="404"/>
      <c r="M1575" s="404"/>
      <c r="N1575" s="404"/>
      <c r="O1575" s="404"/>
      <c r="P1575" s="404"/>
      <c r="Q1575" s="404"/>
      <c r="R1575" s="404"/>
      <c r="S1575" s="404"/>
      <c r="T1575" s="404"/>
      <c r="U1575" s="404"/>
      <c r="V1575" s="404"/>
      <c r="W1575" s="404"/>
      <c r="X1575" s="404"/>
      <c r="Y1575" s="404"/>
      <c r="Z1575" s="404"/>
      <c r="AA1575" s="404"/>
      <c r="AB1575" s="404"/>
      <c r="AC1575" s="404"/>
      <c r="AD1575" s="404"/>
      <c r="AE1575" s="404"/>
      <c r="AF1575" s="404"/>
      <c r="AG1575" s="522"/>
      <c r="AH1575" s="423">
        <v>600</v>
      </c>
    </row>
    <row r="1576" spans="3:34" ht="15.75">
      <c r="C1576" s="507" t="s">
        <v>918</v>
      </c>
      <c r="D1576" s="518"/>
      <c r="E1576" s="516"/>
      <c r="F1576" s="404"/>
      <c r="G1576" s="423">
        <f>G1577</f>
        <v>54</v>
      </c>
      <c r="H1576" s="438"/>
      <c r="I1576" s="404"/>
      <c r="J1576" s="404"/>
      <c r="K1576" s="404"/>
      <c r="L1576" s="404"/>
      <c r="M1576" s="404"/>
      <c r="N1576" s="404"/>
      <c r="O1576" s="404"/>
      <c r="P1576" s="404"/>
      <c r="Q1576" s="404"/>
      <c r="R1576" s="404"/>
      <c r="S1576" s="404"/>
      <c r="T1576" s="404"/>
      <c r="U1576" s="404"/>
      <c r="V1576" s="404"/>
      <c r="W1576" s="404"/>
      <c r="X1576" s="404"/>
      <c r="Y1576" s="404"/>
      <c r="Z1576" s="404"/>
      <c r="AA1576" s="404"/>
      <c r="AB1576" s="404"/>
      <c r="AC1576" s="404"/>
      <c r="AD1576" s="404"/>
      <c r="AE1576" s="404"/>
      <c r="AF1576" s="404"/>
      <c r="AG1576" s="522"/>
      <c r="AH1576" s="423">
        <f>AH1577</f>
        <v>54</v>
      </c>
    </row>
    <row r="1577" spans="3:34" ht="15.75">
      <c r="C1577" s="508" t="s">
        <v>322</v>
      </c>
      <c r="D1577" s="518"/>
      <c r="E1577" s="516"/>
      <c r="F1577" s="404"/>
      <c r="G1577" s="423">
        <f>G1578</f>
        <v>54</v>
      </c>
      <c r="H1577" s="438"/>
      <c r="I1577" s="404"/>
      <c r="J1577" s="404"/>
      <c r="K1577" s="404"/>
      <c r="L1577" s="404"/>
      <c r="M1577" s="404"/>
      <c r="N1577" s="404"/>
      <c r="O1577" s="404"/>
      <c r="P1577" s="404"/>
      <c r="Q1577" s="404"/>
      <c r="R1577" s="404"/>
      <c r="S1577" s="404"/>
      <c r="T1577" s="404"/>
      <c r="U1577" s="404"/>
      <c r="V1577" s="404"/>
      <c r="W1577" s="404"/>
      <c r="X1577" s="404"/>
      <c r="Y1577" s="404"/>
      <c r="Z1577" s="404"/>
      <c r="AA1577" s="404"/>
      <c r="AB1577" s="404"/>
      <c r="AC1577" s="404"/>
      <c r="AD1577" s="404"/>
      <c r="AE1577" s="404"/>
      <c r="AF1577" s="404"/>
      <c r="AG1577" s="522"/>
      <c r="AH1577" s="423">
        <f>AH1578</f>
        <v>54</v>
      </c>
    </row>
    <row r="1578" spans="3:34" ht="15.75">
      <c r="C1578" s="510" t="s">
        <v>919</v>
      </c>
      <c r="D1578" s="518"/>
      <c r="E1578" s="516"/>
      <c r="F1578" s="404"/>
      <c r="G1578" s="423">
        <v>54</v>
      </c>
      <c r="H1578" s="438"/>
      <c r="I1578" s="404"/>
      <c r="J1578" s="404"/>
      <c r="K1578" s="404"/>
      <c r="L1578" s="404"/>
      <c r="M1578" s="404"/>
      <c r="N1578" s="404"/>
      <c r="O1578" s="404"/>
      <c r="P1578" s="404"/>
      <c r="Q1578" s="404"/>
      <c r="R1578" s="404"/>
      <c r="S1578" s="404"/>
      <c r="T1578" s="404"/>
      <c r="U1578" s="404"/>
      <c r="V1578" s="404"/>
      <c r="W1578" s="404"/>
      <c r="X1578" s="404"/>
      <c r="Y1578" s="404"/>
      <c r="Z1578" s="404"/>
      <c r="AA1578" s="404"/>
      <c r="AB1578" s="404"/>
      <c r="AC1578" s="404"/>
      <c r="AD1578" s="404"/>
      <c r="AE1578" s="404"/>
      <c r="AF1578" s="404"/>
      <c r="AG1578" s="522"/>
      <c r="AH1578" s="423">
        <v>54</v>
      </c>
    </row>
    <row r="1579" spans="3:34" ht="15.75">
      <c r="C1579" s="405" t="s">
        <v>920</v>
      </c>
      <c r="D1579" s="399"/>
      <c r="E1579" s="399">
        <v>0</v>
      </c>
      <c r="F1579" s="399">
        <v>0</v>
      </c>
      <c r="G1579" s="399">
        <f>G1580+G1582</f>
        <v>13</v>
      </c>
      <c r="H1579" s="399">
        <v>499.74</v>
      </c>
      <c r="I1579" s="513"/>
      <c r="J1579" s="513"/>
      <c r="K1579" s="513"/>
      <c r="L1579" s="513"/>
      <c r="M1579" s="513"/>
      <c r="N1579" s="513"/>
      <c r="O1579" s="513"/>
      <c r="P1579" s="513"/>
      <c r="Q1579" s="513"/>
      <c r="R1579" s="513"/>
      <c r="S1579" s="513"/>
      <c r="T1579" s="513"/>
      <c r="U1579" s="513"/>
      <c r="V1579" s="513"/>
      <c r="W1579" s="513"/>
      <c r="X1579" s="513"/>
      <c r="Y1579" s="513"/>
      <c r="Z1579" s="513"/>
      <c r="AA1579" s="513"/>
      <c r="AB1579" s="513"/>
      <c r="AC1579" s="513"/>
      <c r="AD1579" s="513"/>
      <c r="AE1579" s="513"/>
      <c r="AF1579" s="513"/>
      <c r="AG1579" s="513"/>
      <c r="AH1579" s="399">
        <f>AH1580+AH1582</f>
        <v>13</v>
      </c>
    </row>
    <row r="1580" spans="3:34" ht="15.75">
      <c r="C1580" s="416" t="s">
        <v>880</v>
      </c>
      <c r="D1580" s="518"/>
      <c r="E1580" s="518">
        <v>0</v>
      </c>
      <c r="F1580" s="518">
        <v>0</v>
      </c>
      <c r="G1580" s="523">
        <f>G1581</f>
        <v>0</v>
      </c>
      <c r="H1580" s="518">
        <v>487</v>
      </c>
      <c r="I1580" s="513"/>
      <c r="J1580" s="513"/>
      <c r="K1580" s="513"/>
      <c r="L1580" s="513"/>
      <c r="M1580" s="513"/>
      <c r="N1580" s="513"/>
      <c r="O1580" s="513"/>
      <c r="P1580" s="513"/>
      <c r="Q1580" s="513"/>
      <c r="R1580" s="513"/>
      <c r="S1580" s="513"/>
      <c r="T1580" s="513"/>
      <c r="U1580" s="513"/>
      <c r="V1580" s="513"/>
      <c r="W1580" s="513"/>
      <c r="X1580" s="513"/>
      <c r="Y1580" s="513"/>
      <c r="Z1580" s="513"/>
      <c r="AA1580" s="513"/>
      <c r="AB1580" s="513"/>
      <c r="AC1580" s="513"/>
      <c r="AD1580" s="513"/>
      <c r="AE1580" s="513"/>
      <c r="AF1580" s="513"/>
      <c r="AG1580" s="513"/>
      <c r="AH1580" s="523">
        <f>AH1581</f>
        <v>0</v>
      </c>
    </row>
    <row r="1581" spans="3:34" ht="49.5" customHeight="1">
      <c r="C1581" s="430" t="s">
        <v>921</v>
      </c>
      <c r="D1581" s="518"/>
      <c r="E1581" s="516"/>
      <c r="F1581" s="404"/>
      <c r="G1581" s="387">
        <v>0</v>
      </c>
      <c r="H1581" s="423">
        <v>487</v>
      </c>
      <c r="I1581" s="513"/>
      <c r="J1581" s="513"/>
      <c r="K1581" s="513"/>
      <c r="L1581" s="513"/>
      <c r="M1581" s="513"/>
      <c r="N1581" s="513"/>
      <c r="O1581" s="513"/>
      <c r="P1581" s="513"/>
      <c r="Q1581" s="513"/>
      <c r="R1581" s="513"/>
      <c r="S1581" s="513"/>
      <c r="T1581" s="513"/>
      <c r="U1581" s="513"/>
      <c r="V1581" s="513"/>
      <c r="W1581" s="513"/>
      <c r="X1581" s="513"/>
      <c r="Y1581" s="513"/>
      <c r="Z1581" s="513"/>
      <c r="AA1581" s="513"/>
      <c r="AB1581" s="513"/>
      <c r="AC1581" s="513"/>
      <c r="AD1581" s="513"/>
      <c r="AE1581" s="513"/>
      <c r="AF1581" s="513"/>
      <c r="AG1581" s="513"/>
      <c r="AH1581" s="387">
        <v>0</v>
      </c>
    </row>
    <row r="1582" spans="3:34" ht="15.75">
      <c r="C1582" s="416" t="s">
        <v>322</v>
      </c>
      <c r="D1582" s="518"/>
      <c r="E1582" s="518">
        <v>0</v>
      </c>
      <c r="F1582" s="518">
        <v>0</v>
      </c>
      <c r="G1582" s="519">
        <v>13</v>
      </c>
      <c r="H1582" s="518">
        <v>12.74</v>
      </c>
      <c r="I1582" s="513"/>
      <c r="J1582" s="513"/>
      <c r="K1582" s="513"/>
      <c r="L1582" s="513"/>
      <c r="M1582" s="513"/>
      <c r="N1582" s="513"/>
      <c r="O1582" s="513"/>
      <c r="P1582" s="513"/>
      <c r="Q1582" s="513"/>
      <c r="R1582" s="513"/>
      <c r="S1582" s="513"/>
      <c r="T1582" s="513"/>
      <c r="U1582" s="513"/>
      <c r="V1582" s="513"/>
      <c r="W1582" s="513"/>
      <c r="X1582" s="513"/>
      <c r="Y1582" s="513"/>
      <c r="Z1582" s="513"/>
      <c r="AA1582" s="513"/>
      <c r="AB1582" s="513"/>
      <c r="AC1582" s="513"/>
      <c r="AD1582" s="513"/>
      <c r="AE1582" s="513"/>
      <c r="AF1582" s="513"/>
      <c r="AG1582" s="513"/>
      <c r="AH1582" s="519">
        <v>13</v>
      </c>
    </row>
    <row r="1583" spans="3:34" ht="47.25" customHeight="1">
      <c r="C1583" s="422" t="s">
        <v>922</v>
      </c>
      <c r="D1583" s="518"/>
      <c r="E1583" s="516"/>
      <c r="F1583" s="404"/>
      <c r="G1583" s="423">
        <v>13</v>
      </c>
      <c r="H1583" s="423">
        <v>12.74</v>
      </c>
      <c r="I1583" s="513"/>
      <c r="J1583" s="513"/>
      <c r="K1583" s="513"/>
      <c r="L1583" s="513"/>
      <c r="M1583" s="513"/>
      <c r="N1583" s="513"/>
      <c r="O1583" s="513"/>
      <c r="P1583" s="513"/>
      <c r="Q1583" s="513"/>
      <c r="R1583" s="513"/>
      <c r="S1583" s="513"/>
      <c r="T1583" s="513"/>
      <c r="U1583" s="513"/>
      <c r="V1583" s="513"/>
      <c r="W1583" s="513"/>
      <c r="X1583" s="513"/>
      <c r="Y1583" s="513"/>
      <c r="Z1583" s="513"/>
      <c r="AA1583" s="513"/>
      <c r="AB1583" s="513"/>
      <c r="AC1583" s="513"/>
      <c r="AD1583" s="513"/>
      <c r="AE1583" s="513"/>
      <c r="AF1583" s="513"/>
      <c r="AG1583" s="513"/>
      <c r="AH1583" s="423">
        <v>13</v>
      </c>
    </row>
    <row r="1584" spans="3:34" ht="15.75">
      <c r="C1584" s="397" t="s">
        <v>924</v>
      </c>
      <c r="D1584" s="399"/>
      <c r="E1584" s="399">
        <v>0</v>
      </c>
      <c r="F1584" s="399">
        <v>0</v>
      </c>
      <c r="G1584" s="399">
        <f>G1585+G1596+G1603</f>
        <v>48648</v>
      </c>
      <c r="H1584" s="399">
        <v>59321.15</v>
      </c>
      <c r="I1584" s="513"/>
      <c r="J1584" s="513"/>
      <c r="K1584" s="513"/>
      <c r="L1584" s="513"/>
      <c r="M1584" s="513"/>
      <c r="N1584" s="513"/>
      <c r="O1584" s="513"/>
      <c r="P1584" s="513"/>
      <c r="Q1584" s="513"/>
      <c r="R1584" s="513"/>
      <c r="S1584" s="513"/>
      <c r="T1584" s="513"/>
      <c r="U1584" s="513"/>
      <c r="V1584" s="513"/>
      <c r="W1584" s="513"/>
      <c r="X1584" s="513"/>
      <c r="Y1584" s="513"/>
      <c r="Z1584" s="513"/>
      <c r="AA1584" s="513"/>
      <c r="AB1584" s="513"/>
      <c r="AC1584" s="513"/>
      <c r="AD1584" s="513"/>
      <c r="AE1584" s="513"/>
      <c r="AF1584" s="513"/>
      <c r="AG1584" s="513"/>
      <c r="AH1584" s="399">
        <f>AH1585+AH1596+AH1603</f>
        <v>48648</v>
      </c>
    </row>
    <row r="1585" spans="3:34" ht="15.75">
      <c r="C1585" s="416" t="s">
        <v>880</v>
      </c>
      <c r="D1585" s="441"/>
      <c r="E1585" s="441">
        <v>0</v>
      </c>
      <c r="F1585" s="441">
        <v>0</v>
      </c>
      <c r="G1585" s="441">
        <f>G1586+G1591</f>
        <v>46127</v>
      </c>
      <c r="H1585" s="441">
        <v>56869</v>
      </c>
      <c r="I1585" s="441">
        <v>0</v>
      </c>
      <c r="J1585" s="441">
        <v>0</v>
      </c>
      <c r="K1585" s="441">
        <v>0</v>
      </c>
      <c r="L1585" s="441">
        <v>0</v>
      </c>
      <c r="M1585" s="441">
        <v>0</v>
      </c>
      <c r="N1585" s="441">
        <v>0</v>
      </c>
      <c r="O1585" s="441">
        <v>0</v>
      </c>
      <c r="P1585" s="441">
        <v>0</v>
      </c>
      <c r="Q1585" s="441">
        <v>0</v>
      </c>
      <c r="R1585" s="441">
        <v>0</v>
      </c>
      <c r="S1585" s="441">
        <v>0</v>
      </c>
      <c r="T1585" s="441">
        <v>0</v>
      </c>
      <c r="U1585" s="441">
        <v>0</v>
      </c>
      <c r="V1585" s="441">
        <v>0</v>
      </c>
      <c r="W1585" s="441">
        <v>0</v>
      </c>
      <c r="X1585" s="441">
        <v>0</v>
      </c>
      <c r="Y1585" s="441">
        <v>0</v>
      </c>
      <c r="Z1585" s="441">
        <v>0</v>
      </c>
      <c r="AA1585" s="441">
        <v>0</v>
      </c>
      <c r="AB1585" s="441">
        <v>0</v>
      </c>
      <c r="AC1585" s="441">
        <v>0</v>
      </c>
      <c r="AD1585" s="441">
        <v>0</v>
      </c>
      <c r="AE1585" s="441">
        <v>0</v>
      </c>
      <c r="AF1585" s="441"/>
      <c r="AG1585" s="513"/>
      <c r="AH1585" s="441">
        <f>AH1586+AH1591</f>
        <v>46127</v>
      </c>
    </row>
    <row r="1586" spans="3:34" ht="47.25">
      <c r="C1586" s="395" t="s">
        <v>803</v>
      </c>
      <c r="D1586" s="403"/>
      <c r="E1586" s="403">
        <v>0</v>
      </c>
      <c r="F1586" s="403">
        <v>0</v>
      </c>
      <c r="G1586" s="403">
        <f>G1587+G1588+G1589+G1590</f>
        <v>18142</v>
      </c>
      <c r="H1586" s="403">
        <v>23393</v>
      </c>
      <c r="I1586" s="403">
        <v>0</v>
      </c>
      <c r="J1586" s="403">
        <v>0</v>
      </c>
      <c r="K1586" s="403">
        <v>0</v>
      </c>
      <c r="L1586" s="403">
        <v>0</v>
      </c>
      <c r="M1586" s="403">
        <v>0</v>
      </c>
      <c r="N1586" s="403">
        <v>0</v>
      </c>
      <c r="O1586" s="403">
        <v>0</v>
      </c>
      <c r="P1586" s="403">
        <v>0</v>
      </c>
      <c r="Q1586" s="403">
        <v>0</v>
      </c>
      <c r="R1586" s="403">
        <v>0</v>
      </c>
      <c r="S1586" s="403">
        <v>0</v>
      </c>
      <c r="T1586" s="403">
        <v>0</v>
      </c>
      <c r="U1586" s="403">
        <v>0</v>
      </c>
      <c r="V1586" s="403">
        <v>0</v>
      </c>
      <c r="W1586" s="403">
        <v>0</v>
      </c>
      <c r="X1586" s="403">
        <v>0</v>
      </c>
      <c r="Y1586" s="403">
        <v>0</v>
      </c>
      <c r="Z1586" s="403">
        <v>0</v>
      </c>
      <c r="AA1586" s="403">
        <v>0</v>
      </c>
      <c r="AB1586" s="403">
        <v>0</v>
      </c>
      <c r="AC1586" s="403">
        <v>0</v>
      </c>
      <c r="AD1586" s="403">
        <v>0</v>
      </c>
      <c r="AE1586" s="403">
        <v>0</v>
      </c>
      <c r="AF1586" s="403"/>
      <c r="AG1586" s="404"/>
      <c r="AH1586" s="403">
        <f>AH1587+AH1588+AH1589+AH1590</f>
        <v>18142</v>
      </c>
    </row>
    <row r="1587" spans="3:34" ht="15">
      <c r="C1587" s="16" t="s">
        <v>828</v>
      </c>
      <c r="D1587" s="401"/>
      <c r="E1587" s="404"/>
      <c r="F1587" s="404"/>
      <c r="G1587" s="93">
        <v>2036</v>
      </c>
      <c r="H1587" s="93">
        <v>2036</v>
      </c>
      <c r="I1587" s="404"/>
      <c r="J1587" s="404"/>
      <c r="K1587" s="404"/>
      <c r="L1587" s="404"/>
      <c r="M1587" s="404"/>
      <c r="N1587" s="404"/>
      <c r="O1587" s="404"/>
      <c r="P1587" s="404"/>
      <c r="Q1587" s="404"/>
      <c r="R1587" s="404"/>
      <c r="S1587" s="404"/>
      <c r="T1587" s="404"/>
      <c r="U1587" s="404"/>
      <c r="V1587" s="404"/>
      <c r="W1587" s="404"/>
      <c r="X1587" s="404"/>
      <c r="Y1587" s="404"/>
      <c r="Z1587" s="404"/>
      <c r="AA1587" s="404"/>
      <c r="AB1587" s="404"/>
      <c r="AC1587" s="404"/>
      <c r="AD1587" s="404"/>
      <c r="AE1587" s="404"/>
      <c r="AF1587" s="404"/>
      <c r="AG1587" s="404"/>
      <c r="AH1587" s="93">
        <v>2036</v>
      </c>
    </row>
    <row r="1588" spans="3:34" ht="15">
      <c r="C1588" s="404" t="s">
        <v>830</v>
      </c>
      <c r="D1588" s="401"/>
      <c r="E1588" s="404"/>
      <c r="F1588" s="404"/>
      <c r="G1588" s="93"/>
      <c r="H1588" s="93"/>
      <c r="I1588" s="404"/>
      <c r="J1588" s="404"/>
      <c r="K1588" s="404"/>
      <c r="L1588" s="404"/>
      <c r="M1588" s="404"/>
      <c r="N1588" s="404"/>
      <c r="O1588" s="404"/>
      <c r="P1588" s="404"/>
      <c r="Q1588" s="404"/>
      <c r="R1588" s="404"/>
      <c r="S1588" s="404"/>
      <c r="T1588" s="404"/>
      <c r="U1588" s="404"/>
      <c r="V1588" s="404"/>
      <c r="W1588" s="404"/>
      <c r="X1588" s="404"/>
      <c r="Y1588" s="404"/>
      <c r="Z1588" s="404"/>
      <c r="AA1588" s="404"/>
      <c r="AB1588" s="404"/>
      <c r="AC1588" s="404"/>
      <c r="AD1588" s="404"/>
      <c r="AE1588" s="404"/>
      <c r="AF1588" s="404"/>
      <c r="AG1588" s="404"/>
      <c r="AH1588" s="93"/>
    </row>
    <row r="1589" spans="3:34" ht="15">
      <c r="C1589" s="463" t="s">
        <v>925</v>
      </c>
      <c r="D1589" s="401"/>
      <c r="E1589" s="404"/>
      <c r="F1589" s="404"/>
      <c r="G1589" s="93">
        <v>2908</v>
      </c>
      <c r="H1589" s="93"/>
      <c r="I1589" s="404"/>
      <c r="J1589" s="404"/>
      <c r="K1589" s="404"/>
      <c r="L1589" s="404"/>
      <c r="M1589" s="404"/>
      <c r="N1589" s="404"/>
      <c r="O1589" s="404"/>
      <c r="P1589" s="404"/>
      <c r="Q1589" s="404"/>
      <c r="R1589" s="404"/>
      <c r="S1589" s="404"/>
      <c r="T1589" s="404"/>
      <c r="U1589" s="404"/>
      <c r="V1589" s="404"/>
      <c r="W1589" s="404"/>
      <c r="X1589" s="404"/>
      <c r="Y1589" s="404"/>
      <c r="Z1589" s="404"/>
      <c r="AA1589" s="404"/>
      <c r="AB1589" s="404"/>
      <c r="AC1589" s="404"/>
      <c r="AD1589" s="404"/>
      <c r="AE1589" s="404"/>
      <c r="AF1589" s="404"/>
      <c r="AG1589" s="404"/>
      <c r="AH1589" s="93">
        <v>2908</v>
      </c>
    </row>
    <row r="1590" spans="3:34" ht="18.75" customHeight="1">
      <c r="C1590" s="463" t="s">
        <v>926</v>
      </c>
      <c r="D1590" s="401"/>
      <c r="E1590" s="404"/>
      <c r="F1590" s="404"/>
      <c r="G1590" s="423">
        <v>13198</v>
      </c>
      <c r="H1590" s="423">
        <v>21357</v>
      </c>
      <c r="I1590" s="404"/>
      <c r="J1590" s="404"/>
      <c r="K1590" s="404"/>
      <c r="L1590" s="404"/>
      <c r="M1590" s="404"/>
      <c r="N1590" s="404"/>
      <c r="O1590" s="404"/>
      <c r="P1590" s="404"/>
      <c r="Q1590" s="404"/>
      <c r="R1590" s="404"/>
      <c r="S1590" s="404"/>
      <c r="T1590" s="404"/>
      <c r="U1590" s="404"/>
      <c r="V1590" s="404"/>
      <c r="W1590" s="404"/>
      <c r="X1590" s="404"/>
      <c r="Y1590" s="404"/>
      <c r="Z1590" s="404"/>
      <c r="AA1590" s="404"/>
      <c r="AB1590" s="404"/>
      <c r="AC1590" s="404"/>
      <c r="AD1590" s="404"/>
      <c r="AE1590" s="404"/>
      <c r="AF1590" s="404"/>
      <c r="AG1590" s="404"/>
      <c r="AH1590" s="423">
        <v>13198</v>
      </c>
    </row>
    <row r="1591" spans="3:34" ht="47.25">
      <c r="C1591" s="396" t="s">
        <v>802</v>
      </c>
      <c r="D1591" s="403"/>
      <c r="E1591" s="403">
        <v>0</v>
      </c>
      <c r="F1591" s="403">
        <v>0</v>
      </c>
      <c r="G1591" s="403">
        <f>G1592+G1593+G1594+G1595</f>
        <v>27985</v>
      </c>
      <c r="H1591" s="403">
        <v>33476</v>
      </c>
      <c r="I1591" s="403">
        <v>0</v>
      </c>
      <c r="J1591" s="403">
        <v>0</v>
      </c>
      <c r="K1591" s="403">
        <v>0</v>
      </c>
      <c r="L1591" s="403">
        <v>0</v>
      </c>
      <c r="M1591" s="403">
        <v>0</v>
      </c>
      <c r="N1591" s="403">
        <v>0</v>
      </c>
      <c r="O1591" s="403">
        <v>0</v>
      </c>
      <c r="P1591" s="403">
        <v>0</v>
      </c>
      <c r="Q1591" s="403">
        <v>0</v>
      </c>
      <c r="R1591" s="403">
        <v>0</v>
      </c>
      <c r="S1591" s="403">
        <v>0</v>
      </c>
      <c r="T1591" s="403">
        <v>0</v>
      </c>
      <c r="U1591" s="403">
        <v>0</v>
      </c>
      <c r="V1591" s="403">
        <v>0</v>
      </c>
      <c r="W1591" s="403">
        <v>0</v>
      </c>
      <c r="X1591" s="403">
        <v>0</v>
      </c>
      <c r="Y1591" s="403">
        <v>0</v>
      </c>
      <c r="Z1591" s="403">
        <v>0</v>
      </c>
      <c r="AA1591" s="403">
        <v>0</v>
      </c>
      <c r="AB1591" s="403">
        <v>0</v>
      </c>
      <c r="AC1591" s="403">
        <v>0</v>
      </c>
      <c r="AD1591" s="403">
        <v>0</v>
      </c>
      <c r="AE1591" s="403">
        <v>0</v>
      </c>
      <c r="AF1591" s="403"/>
      <c r="AG1591" s="404"/>
      <c r="AH1591" s="403">
        <f>AH1592+AH1593+AH1594+AH1595</f>
        <v>27985</v>
      </c>
    </row>
    <row r="1592" spans="3:34" ht="15">
      <c r="C1592" s="16" t="s">
        <v>828</v>
      </c>
      <c r="D1592" s="401"/>
      <c r="E1592" s="404"/>
      <c r="F1592" s="404"/>
      <c r="G1592" s="93">
        <v>1982</v>
      </c>
      <c r="H1592" s="93">
        <v>1982</v>
      </c>
      <c r="I1592" s="404"/>
      <c r="J1592" s="404"/>
      <c r="K1592" s="404"/>
      <c r="L1592" s="404"/>
      <c r="M1592" s="404"/>
      <c r="N1592" s="404"/>
      <c r="O1592" s="404"/>
      <c r="P1592" s="404"/>
      <c r="Q1592" s="404"/>
      <c r="R1592" s="404"/>
      <c r="S1592" s="404"/>
      <c r="T1592" s="404"/>
      <c r="U1592" s="404"/>
      <c r="V1592" s="404"/>
      <c r="W1592" s="404"/>
      <c r="X1592" s="404"/>
      <c r="Y1592" s="404"/>
      <c r="Z1592" s="404"/>
      <c r="AA1592" s="404"/>
      <c r="AB1592" s="404"/>
      <c r="AC1592" s="404"/>
      <c r="AD1592" s="404"/>
      <c r="AE1592" s="404"/>
      <c r="AF1592" s="404"/>
      <c r="AG1592" s="404"/>
      <c r="AH1592" s="93">
        <v>1982</v>
      </c>
    </row>
    <row r="1593" spans="3:34" ht="15">
      <c r="C1593" s="404" t="s">
        <v>830</v>
      </c>
      <c r="D1593" s="401"/>
      <c r="E1593" s="404"/>
      <c r="F1593" s="404"/>
      <c r="G1593" s="93"/>
      <c r="H1593" s="93"/>
      <c r="I1593" s="404"/>
      <c r="J1593" s="404"/>
      <c r="K1593" s="404"/>
      <c r="L1593" s="404"/>
      <c r="M1593" s="404"/>
      <c r="N1593" s="404"/>
      <c r="O1593" s="404"/>
      <c r="P1593" s="404"/>
      <c r="Q1593" s="404"/>
      <c r="R1593" s="404"/>
      <c r="S1593" s="404"/>
      <c r="T1593" s="404"/>
      <c r="U1593" s="404"/>
      <c r="V1593" s="404"/>
      <c r="W1593" s="404"/>
      <c r="X1593" s="404"/>
      <c r="Y1593" s="404"/>
      <c r="Z1593" s="404"/>
      <c r="AA1593" s="404"/>
      <c r="AB1593" s="404"/>
      <c r="AC1593" s="404"/>
      <c r="AD1593" s="404"/>
      <c r="AE1593" s="404"/>
      <c r="AF1593" s="404"/>
      <c r="AG1593" s="404"/>
      <c r="AH1593" s="93"/>
    </row>
    <row r="1594" spans="3:34" ht="15">
      <c r="C1594" s="463" t="s">
        <v>925</v>
      </c>
      <c r="D1594" s="401"/>
      <c r="E1594" s="404"/>
      <c r="F1594" s="404"/>
      <c r="G1594" s="93">
        <v>4550</v>
      </c>
      <c r="H1594" s="93"/>
      <c r="I1594" s="404"/>
      <c r="J1594" s="404"/>
      <c r="K1594" s="404"/>
      <c r="L1594" s="404"/>
      <c r="M1594" s="404"/>
      <c r="N1594" s="404"/>
      <c r="O1594" s="404"/>
      <c r="P1594" s="404"/>
      <c r="Q1594" s="404"/>
      <c r="R1594" s="404"/>
      <c r="S1594" s="404"/>
      <c r="T1594" s="404"/>
      <c r="U1594" s="404"/>
      <c r="V1594" s="404"/>
      <c r="W1594" s="404"/>
      <c r="X1594" s="404"/>
      <c r="Y1594" s="404"/>
      <c r="Z1594" s="404"/>
      <c r="AA1594" s="404"/>
      <c r="AB1594" s="404"/>
      <c r="AC1594" s="404"/>
      <c r="AD1594" s="404"/>
      <c r="AE1594" s="404"/>
      <c r="AF1594" s="404"/>
      <c r="AG1594" s="404"/>
      <c r="AH1594" s="93">
        <v>4550</v>
      </c>
    </row>
    <row r="1595" spans="3:34" ht="18" customHeight="1">
      <c r="C1595" s="463" t="s">
        <v>926</v>
      </c>
      <c r="D1595" s="401"/>
      <c r="E1595" s="404"/>
      <c r="F1595" s="404"/>
      <c r="G1595" s="423">
        <v>21453</v>
      </c>
      <c r="H1595" s="423">
        <v>31494</v>
      </c>
      <c r="I1595" s="404"/>
      <c r="J1595" s="404"/>
      <c r="K1595" s="404"/>
      <c r="L1595" s="404"/>
      <c r="M1595" s="404"/>
      <c r="N1595" s="404"/>
      <c r="O1595" s="404"/>
      <c r="P1595" s="404"/>
      <c r="Q1595" s="404"/>
      <c r="R1595" s="404"/>
      <c r="S1595" s="404"/>
      <c r="T1595" s="404"/>
      <c r="U1595" s="404"/>
      <c r="V1595" s="404"/>
      <c r="W1595" s="404"/>
      <c r="X1595" s="404"/>
      <c r="Y1595" s="404"/>
      <c r="Z1595" s="404"/>
      <c r="AA1595" s="404"/>
      <c r="AB1595" s="404"/>
      <c r="AC1595" s="404"/>
      <c r="AD1595" s="404"/>
      <c r="AE1595" s="404"/>
      <c r="AF1595" s="404"/>
      <c r="AG1595" s="404"/>
      <c r="AH1595" s="423">
        <v>21453</v>
      </c>
    </row>
    <row r="1596" spans="3:34" ht="15.75">
      <c r="C1596" s="425" t="s">
        <v>832</v>
      </c>
      <c r="D1596" s="435"/>
      <c r="E1596" s="435">
        <v>0</v>
      </c>
      <c r="F1596" s="435">
        <v>0</v>
      </c>
      <c r="G1596" s="435">
        <f>G1597+G1598+G1600+G1601+G1602+G1599</f>
        <v>1249</v>
      </c>
      <c r="H1596" s="435">
        <v>1129</v>
      </c>
      <c r="I1596" s="404"/>
      <c r="J1596" s="404"/>
      <c r="K1596" s="404"/>
      <c r="L1596" s="404"/>
      <c r="M1596" s="404"/>
      <c r="N1596" s="404"/>
      <c r="O1596" s="404"/>
      <c r="P1596" s="404"/>
      <c r="Q1596" s="404"/>
      <c r="R1596" s="404"/>
      <c r="S1596" s="404"/>
      <c r="T1596" s="404"/>
      <c r="U1596" s="404"/>
      <c r="V1596" s="404"/>
      <c r="W1596" s="404"/>
      <c r="X1596" s="404"/>
      <c r="Y1596" s="404"/>
      <c r="Z1596" s="404"/>
      <c r="AA1596" s="404"/>
      <c r="AB1596" s="404"/>
      <c r="AC1596" s="404"/>
      <c r="AD1596" s="404"/>
      <c r="AE1596" s="404"/>
      <c r="AF1596" s="404"/>
      <c r="AG1596" s="404"/>
      <c r="AH1596" s="435">
        <f>AH1597+AH1598+AH1600+AH1601+AH1602+AH1599</f>
        <v>1249</v>
      </c>
    </row>
    <row r="1597" spans="3:34" ht="31.5">
      <c r="C1597" s="420" t="s">
        <v>929</v>
      </c>
      <c r="D1597" s="401"/>
      <c r="E1597" s="404"/>
      <c r="F1597" s="404"/>
      <c r="G1597" s="420">
        <v>105</v>
      </c>
      <c r="H1597" s="420">
        <v>105</v>
      </c>
      <c r="I1597" s="404"/>
      <c r="J1597" s="404"/>
      <c r="K1597" s="404"/>
      <c r="L1597" s="404"/>
      <c r="M1597" s="404"/>
      <c r="N1597" s="404"/>
      <c r="O1597" s="404"/>
      <c r="P1597" s="404"/>
      <c r="Q1597" s="404"/>
      <c r="R1597" s="404"/>
      <c r="S1597" s="404"/>
      <c r="T1597" s="404"/>
      <c r="U1597" s="404"/>
      <c r="V1597" s="404"/>
      <c r="W1597" s="404"/>
      <c r="X1597" s="404"/>
      <c r="Y1597" s="404"/>
      <c r="Z1597" s="404"/>
      <c r="AA1597" s="404"/>
      <c r="AB1597" s="404"/>
      <c r="AC1597" s="404"/>
      <c r="AD1597" s="404"/>
      <c r="AE1597" s="404"/>
      <c r="AF1597" s="404"/>
      <c r="AG1597" s="404"/>
      <c r="AH1597" s="420">
        <v>105</v>
      </c>
    </row>
    <row r="1598" spans="3:34" ht="31.5">
      <c r="C1598" s="420" t="s">
        <v>930</v>
      </c>
      <c r="D1598" s="401"/>
      <c r="E1598" s="404"/>
      <c r="F1598" s="404"/>
      <c r="G1598" s="420">
        <v>250</v>
      </c>
      <c r="H1598" s="420">
        <v>220</v>
      </c>
      <c r="I1598" s="404"/>
      <c r="J1598" s="404"/>
      <c r="K1598" s="404"/>
      <c r="L1598" s="404"/>
      <c r="M1598" s="404"/>
      <c r="N1598" s="404"/>
      <c r="O1598" s="404"/>
      <c r="P1598" s="404"/>
      <c r="Q1598" s="404"/>
      <c r="R1598" s="404"/>
      <c r="S1598" s="404"/>
      <c r="T1598" s="404"/>
      <c r="U1598" s="404"/>
      <c r="V1598" s="404"/>
      <c r="W1598" s="404"/>
      <c r="X1598" s="404"/>
      <c r="Y1598" s="404"/>
      <c r="Z1598" s="404"/>
      <c r="AA1598" s="404"/>
      <c r="AB1598" s="404"/>
      <c r="AC1598" s="404"/>
      <c r="AD1598" s="404"/>
      <c r="AE1598" s="404"/>
      <c r="AF1598" s="404"/>
      <c r="AG1598" s="404"/>
      <c r="AH1598" s="420">
        <v>250</v>
      </c>
    </row>
    <row r="1599" spans="3:34" ht="31.5">
      <c r="C1599" s="420" t="s">
        <v>931</v>
      </c>
      <c r="D1599" s="401"/>
      <c r="E1599" s="404"/>
      <c r="F1599" s="404"/>
      <c r="G1599" s="420">
        <v>230</v>
      </c>
      <c r="H1599" s="420">
        <v>200</v>
      </c>
      <c r="I1599" s="404"/>
      <c r="J1599" s="404"/>
      <c r="K1599" s="404"/>
      <c r="L1599" s="404"/>
      <c r="M1599" s="404"/>
      <c r="N1599" s="404"/>
      <c r="O1599" s="404"/>
      <c r="P1599" s="404"/>
      <c r="Q1599" s="404"/>
      <c r="R1599" s="404"/>
      <c r="S1599" s="404"/>
      <c r="T1599" s="404"/>
      <c r="U1599" s="404"/>
      <c r="V1599" s="404"/>
      <c r="W1599" s="404"/>
      <c r="X1599" s="404"/>
      <c r="Y1599" s="404"/>
      <c r="Z1599" s="404"/>
      <c r="AA1599" s="404"/>
      <c r="AB1599" s="404"/>
      <c r="AC1599" s="404"/>
      <c r="AD1599" s="404"/>
      <c r="AE1599" s="404"/>
      <c r="AF1599" s="404"/>
      <c r="AG1599" s="404"/>
      <c r="AH1599" s="420">
        <v>230</v>
      </c>
    </row>
    <row r="1600" spans="3:34" ht="31.5">
      <c r="C1600" s="420" t="s">
        <v>932</v>
      </c>
      <c r="D1600" s="401"/>
      <c r="E1600" s="404"/>
      <c r="F1600" s="404"/>
      <c r="G1600" s="420">
        <v>425</v>
      </c>
      <c r="H1600" s="420">
        <v>405</v>
      </c>
      <c r="I1600" s="404"/>
      <c r="J1600" s="404"/>
      <c r="K1600" s="404"/>
      <c r="L1600" s="404"/>
      <c r="M1600" s="404"/>
      <c r="N1600" s="404"/>
      <c r="O1600" s="404"/>
      <c r="P1600" s="404"/>
      <c r="Q1600" s="404"/>
      <c r="R1600" s="404"/>
      <c r="S1600" s="404"/>
      <c r="T1600" s="404"/>
      <c r="U1600" s="404"/>
      <c r="V1600" s="404"/>
      <c r="W1600" s="420"/>
      <c r="X1600" s="404"/>
      <c r="Y1600" s="404"/>
      <c r="Z1600" s="404"/>
      <c r="AA1600" s="404"/>
      <c r="AB1600" s="404"/>
      <c r="AC1600" s="404"/>
      <c r="AD1600" s="404"/>
      <c r="AE1600" s="404"/>
      <c r="AF1600" s="404"/>
      <c r="AG1600" s="420"/>
      <c r="AH1600" s="420">
        <v>425</v>
      </c>
    </row>
    <row r="1601" spans="3:34" ht="31.5">
      <c r="C1601" s="420" t="s">
        <v>933</v>
      </c>
      <c r="D1601" s="401"/>
      <c r="E1601" s="404"/>
      <c r="F1601" s="404"/>
      <c r="G1601" s="420">
        <v>155</v>
      </c>
      <c r="H1601" s="420">
        <v>115</v>
      </c>
      <c r="I1601" s="404"/>
      <c r="J1601" s="404"/>
      <c r="K1601" s="404"/>
      <c r="L1601" s="404"/>
      <c r="M1601" s="404"/>
      <c r="N1601" s="404"/>
      <c r="O1601" s="404"/>
      <c r="P1601" s="404"/>
      <c r="Q1601" s="404"/>
      <c r="R1601" s="404"/>
      <c r="S1601" s="404"/>
      <c r="T1601" s="404"/>
      <c r="U1601" s="404"/>
      <c r="V1601" s="404"/>
      <c r="W1601" s="404"/>
      <c r="X1601" s="404"/>
      <c r="Y1601" s="404"/>
      <c r="Z1601" s="404"/>
      <c r="AA1601" s="404"/>
      <c r="AB1601" s="404"/>
      <c r="AC1601" s="404"/>
      <c r="AD1601" s="404"/>
      <c r="AE1601" s="404"/>
      <c r="AF1601" s="404"/>
      <c r="AG1601" s="404"/>
      <c r="AH1601" s="420">
        <v>155</v>
      </c>
    </row>
    <row r="1602" spans="3:34" ht="15.75">
      <c r="C1602" s="420" t="s">
        <v>934</v>
      </c>
      <c r="D1602" s="401"/>
      <c r="E1602" s="404"/>
      <c r="F1602" s="404"/>
      <c r="G1602" s="420">
        <v>84</v>
      </c>
      <c r="H1602" s="420">
        <v>84</v>
      </c>
      <c r="I1602" s="404"/>
      <c r="J1602" s="404"/>
      <c r="K1602" s="404"/>
      <c r="L1602" s="404"/>
      <c r="M1602" s="404"/>
      <c r="N1602" s="404"/>
      <c r="O1602" s="404"/>
      <c r="P1602" s="404"/>
      <c r="Q1602" s="404"/>
      <c r="R1602" s="404"/>
      <c r="S1602" s="404"/>
      <c r="T1602" s="404"/>
      <c r="U1602" s="404"/>
      <c r="V1602" s="404"/>
      <c r="W1602" s="404"/>
      <c r="X1602" s="404"/>
      <c r="Y1602" s="404"/>
      <c r="Z1602" s="404"/>
      <c r="AA1602" s="404"/>
      <c r="AB1602" s="404"/>
      <c r="AC1602" s="404"/>
      <c r="AD1602" s="404"/>
      <c r="AE1602" s="404"/>
      <c r="AF1602" s="404"/>
      <c r="AG1602" s="404"/>
      <c r="AH1602" s="420">
        <v>84</v>
      </c>
    </row>
    <row r="1603" spans="3:34" ht="15.75">
      <c r="C1603" s="431" t="s">
        <v>322</v>
      </c>
      <c r="D1603" s="431"/>
      <c r="E1603" s="431">
        <v>0</v>
      </c>
      <c r="F1603" s="431">
        <v>0</v>
      </c>
      <c r="G1603" s="431">
        <f>G1604+G1605+G1606+G1607+G1608+G1609</f>
        <v>1272</v>
      </c>
      <c r="H1603" s="431">
        <v>1323.15</v>
      </c>
      <c r="I1603" s="404"/>
      <c r="J1603" s="404"/>
      <c r="K1603" s="404"/>
      <c r="L1603" s="404"/>
      <c r="M1603" s="404"/>
      <c r="N1603" s="404"/>
      <c r="O1603" s="404"/>
      <c r="P1603" s="404"/>
      <c r="Q1603" s="404"/>
      <c r="R1603" s="404"/>
      <c r="S1603" s="404"/>
      <c r="T1603" s="404"/>
      <c r="U1603" s="404"/>
      <c r="V1603" s="404"/>
      <c r="W1603" s="404"/>
      <c r="X1603" s="404"/>
      <c r="Y1603" s="404"/>
      <c r="Z1603" s="404"/>
      <c r="AA1603" s="404"/>
      <c r="AB1603" s="404"/>
      <c r="AC1603" s="404"/>
      <c r="AD1603" s="404"/>
      <c r="AE1603" s="404"/>
      <c r="AF1603" s="404"/>
      <c r="AG1603" s="404"/>
      <c r="AH1603" s="431">
        <f>AH1604+AH1605+AH1606+AH1607+AH1608+AH1609</f>
        <v>1272</v>
      </c>
    </row>
    <row r="1604" spans="3:34" ht="110.25">
      <c r="C1604" s="421" t="s">
        <v>935</v>
      </c>
      <c r="D1604" s="401"/>
      <c r="E1604" s="404"/>
      <c r="F1604" s="404"/>
      <c r="G1604" s="420">
        <v>465</v>
      </c>
      <c r="H1604" s="420">
        <v>465</v>
      </c>
      <c r="I1604" s="404"/>
      <c r="J1604" s="404"/>
      <c r="K1604" s="404"/>
      <c r="L1604" s="404"/>
      <c r="M1604" s="404"/>
      <c r="N1604" s="404"/>
      <c r="O1604" s="404"/>
      <c r="P1604" s="404"/>
      <c r="Q1604" s="404"/>
      <c r="R1604" s="404"/>
      <c r="S1604" s="404"/>
      <c r="T1604" s="404"/>
      <c r="U1604" s="404"/>
      <c r="V1604" s="404"/>
      <c r="W1604" s="404"/>
      <c r="X1604" s="404"/>
      <c r="Y1604" s="404"/>
      <c r="Z1604" s="404"/>
      <c r="AA1604" s="404"/>
      <c r="AB1604" s="404"/>
      <c r="AC1604" s="404"/>
      <c r="AD1604" s="404"/>
      <c r="AE1604" s="404"/>
      <c r="AF1604" s="404"/>
      <c r="AG1604" s="404"/>
      <c r="AH1604" s="420">
        <v>465</v>
      </c>
    </row>
    <row r="1605" spans="3:34" ht="78.75">
      <c r="C1605" s="422" t="s">
        <v>936</v>
      </c>
      <c r="D1605" s="401"/>
      <c r="E1605" s="404"/>
      <c r="F1605" s="404"/>
      <c r="G1605" s="420">
        <v>300</v>
      </c>
      <c r="H1605" s="420">
        <v>300</v>
      </c>
      <c r="I1605" s="404"/>
      <c r="J1605" s="404"/>
      <c r="K1605" s="404"/>
      <c r="L1605" s="404"/>
      <c r="M1605" s="404"/>
      <c r="N1605" s="404"/>
      <c r="O1605" s="404"/>
      <c r="P1605" s="404"/>
      <c r="Q1605" s="404"/>
      <c r="R1605" s="404"/>
      <c r="S1605" s="404"/>
      <c r="T1605" s="404"/>
      <c r="U1605" s="404"/>
      <c r="V1605" s="404"/>
      <c r="W1605" s="404"/>
      <c r="X1605" s="404"/>
      <c r="Y1605" s="404"/>
      <c r="Z1605" s="404"/>
      <c r="AA1605" s="404"/>
      <c r="AB1605" s="404"/>
      <c r="AC1605" s="404"/>
      <c r="AD1605" s="404"/>
      <c r="AE1605" s="404"/>
      <c r="AF1605" s="404"/>
      <c r="AG1605" s="404"/>
      <c r="AH1605" s="420">
        <v>300</v>
      </c>
    </row>
    <row r="1606" spans="3:34" ht="47.25">
      <c r="C1606" s="422" t="s">
        <v>937</v>
      </c>
      <c r="D1606" s="401"/>
      <c r="E1606" s="404"/>
      <c r="F1606" s="404"/>
      <c r="G1606" s="420">
        <v>19</v>
      </c>
      <c r="H1606" s="420">
        <v>18.149999999999999</v>
      </c>
      <c r="I1606" s="404"/>
      <c r="J1606" s="404"/>
      <c r="K1606" s="404"/>
      <c r="L1606" s="404"/>
      <c r="M1606" s="404"/>
      <c r="N1606" s="404"/>
      <c r="O1606" s="404"/>
      <c r="P1606" s="404"/>
      <c r="Q1606" s="404"/>
      <c r="R1606" s="404"/>
      <c r="S1606" s="404"/>
      <c r="T1606" s="404"/>
      <c r="U1606" s="404"/>
      <c r="V1606" s="404"/>
      <c r="W1606" s="404"/>
      <c r="X1606" s="404"/>
      <c r="Y1606" s="404"/>
      <c r="Z1606" s="404"/>
      <c r="AA1606" s="404"/>
      <c r="AB1606" s="404"/>
      <c r="AC1606" s="404"/>
      <c r="AD1606" s="404"/>
      <c r="AE1606" s="404"/>
      <c r="AF1606" s="404"/>
      <c r="AG1606" s="404"/>
      <c r="AH1606" s="420">
        <v>19</v>
      </c>
    </row>
    <row r="1607" spans="3:34" ht="31.5">
      <c r="C1607" s="422" t="s">
        <v>938</v>
      </c>
      <c r="D1607" s="432"/>
      <c r="E1607" s="404"/>
      <c r="F1607" s="404"/>
      <c r="G1607" s="423">
        <v>0</v>
      </c>
      <c r="H1607" s="423"/>
      <c r="I1607" s="404"/>
      <c r="J1607" s="404"/>
      <c r="K1607" s="404"/>
      <c r="L1607" s="404"/>
      <c r="M1607" s="404"/>
      <c r="N1607" s="404"/>
      <c r="O1607" s="404"/>
      <c r="P1607" s="404"/>
      <c r="Q1607" s="404"/>
      <c r="R1607" s="404"/>
      <c r="S1607" s="404"/>
      <c r="T1607" s="404"/>
      <c r="U1607" s="404"/>
      <c r="V1607" s="404"/>
      <c r="W1607" s="404"/>
      <c r="X1607" s="404"/>
      <c r="Y1607" s="404"/>
      <c r="Z1607" s="404"/>
      <c r="AA1607" s="404"/>
      <c r="AB1607" s="404"/>
      <c r="AC1607" s="404"/>
      <c r="AD1607" s="404"/>
      <c r="AE1607" s="404"/>
      <c r="AF1607" s="404"/>
      <c r="AG1607" s="404"/>
      <c r="AH1607" s="423">
        <v>0</v>
      </c>
    </row>
    <row r="1608" spans="3:34" ht="31.5">
      <c r="C1608" s="421" t="s">
        <v>939</v>
      </c>
      <c r="D1608" s="432"/>
      <c r="E1608" s="404"/>
      <c r="F1608" s="404"/>
      <c r="G1608" s="420">
        <v>458</v>
      </c>
      <c r="H1608" s="420">
        <v>510</v>
      </c>
      <c r="I1608" s="404"/>
      <c r="J1608" s="404"/>
      <c r="K1608" s="404"/>
      <c r="L1608" s="404"/>
      <c r="M1608" s="404"/>
      <c r="N1608" s="404"/>
      <c r="O1608" s="404"/>
      <c r="P1608" s="404"/>
      <c r="Q1608" s="404"/>
      <c r="R1608" s="404"/>
      <c r="S1608" s="404"/>
      <c r="T1608" s="404"/>
      <c r="U1608" s="404"/>
      <c r="V1608" s="404"/>
      <c r="W1608" s="404"/>
      <c r="X1608" s="404"/>
      <c r="Y1608" s="404"/>
      <c r="Z1608" s="404"/>
      <c r="AA1608" s="404"/>
      <c r="AB1608" s="404"/>
      <c r="AC1608" s="404"/>
      <c r="AD1608" s="404"/>
      <c r="AE1608" s="404"/>
      <c r="AF1608" s="404"/>
      <c r="AG1608" s="404"/>
      <c r="AH1608" s="420">
        <v>458</v>
      </c>
    </row>
    <row r="1609" spans="3:34" ht="15.75">
      <c r="C1609" s="421" t="s">
        <v>940</v>
      </c>
      <c r="D1609" s="432"/>
      <c r="E1609" s="404"/>
      <c r="F1609" s="404"/>
      <c r="G1609" s="420">
        <v>30</v>
      </c>
      <c r="H1609" s="420">
        <v>30</v>
      </c>
      <c r="I1609" s="404"/>
      <c r="J1609" s="404"/>
      <c r="K1609" s="404"/>
      <c r="L1609" s="404"/>
      <c r="M1609" s="404"/>
      <c r="N1609" s="404"/>
      <c r="O1609" s="404"/>
      <c r="P1609" s="404"/>
      <c r="Q1609" s="404"/>
      <c r="R1609" s="404"/>
      <c r="S1609" s="404"/>
      <c r="T1609" s="404"/>
      <c r="U1609" s="404"/>
      <c r="V1609" s="404"/>
      <c r="W1609" s="404"/>
      <c r="X1609" s="404"/>
      <c r="Y1609" s="404"/>
      <c r="Z1609" s="404"/>
      <c r="AA1609" s="404"/>
      <c r="AB1609" s="404"/>
      <c r="AC1609" s="404"/>
      <c r="AD1609" s="404"/>
      <c r="AE1609" s="404"/>
      <c r="AF1609" s="404"/>
      <c r="AG1609" s="404"/>
      <c r="AH1609" s="420">
        <v>30</v>
      </c>
    </row>
  </sheetData>
  <mergeCells count="2">
    <mergeCell ref="C5:P5"/>
    <mergeCell ref="C6:P6"/>
  </mergeCells>
  <pageMargins left="0.86614173228346458" right="0.15748031496062992" top="0.27559055118110237" bottom="0.43307086614173229" header="0.15748031496062992" footer="0.27559055118110237"/>
  <pageSetup paperSize="9" scale="85" orientation="portrait" r:id="rId1"/>
  <headerFooter alignWithMargins="0">
    <oddFooter>Page &amp;P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0538B1-6C55-44B9-ABF2-8EF4F0C0EC48}"/>
</file>

<file path=customXml/itemProps2.xml><?xml version="1.0" encoding="utf-8"?>
<ds:datastoreItem xmlns:ds="http://schemas.openxmlformats.org/officeDocument/2006/customXml" ds:itemID="{6296C2EC-255B-4227-B5A8-CD9806C6B05F}"/>
</file>

<file path=customXml/itemProps3.xml><?xml version="1.0" encoding="utf-8"?>
<ds:datastoreItem xmlns:ds="http://schemas.openxmlformats.org/officeDocument/2006/customXml" ds:itemID="{691D44AB-7142-466B-B980-07B5B83C9BF8}"/>
</file>

<file path=docProps/app.xml><?xml version="1.0" encoding="utf-8"?>
<Properties xmlns="http://schemas.openxmlformats.org/officeDocument/2006/extended-properties" xmlns:vt="http://schemas.openxmlformats.org/officeDocument/2006/docPropsVTypes">
  <Application>Microsoft Excel Online</Application>
  <Manager/>
  <Company>Consiliul Judetean Arges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larisa</dc:creator>
  <cp:keywords/>
  <dc:description/>
  <cp:lastModifiedBy/>
  <cp:revision/>
  <dcterms:created xsi:type="dcterms:W3CDTF">2025-02-12T08:09:18Z</dcterms:created>
  <dcterms:modified xsi:type="dcterms:W3CDTF">2026-04-09T07:58:05Z</dcterms:modified>
  <cp:category/>
  <cp:contentStatus/>
</cp:coreProperties>
</file>